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YC3\"/>
    </mc:Choice>
  </mc:AlternateContent>
  <xr:revisionPtr revIDLastSave="0" documentId="13_ncr:1_{4F5A6A50-FD8A-4B9B-9490-37D3EBFF8AB4}" xr6:coauthVersionLast="47" xr6:coauthVersionMax="47" xr10:uidLastSave="{00000000-0000-0000-0000-000000000000}"/>
  <bookViews>
    <workbookView xWindow="-108" yWindow="-108" windowWidth="23256" windowHeight="12456" firstSheet="1" activeTab="3" xr2:uid="{7F5F527C-FDA3-417D-B529-66D896C165A6}"/>
  </bookViews>
  <sheets>
    <sheet name="Simple Moving Average " sheetId="1" r:id="rId1"/>
    <sheet name="Simple Moving Average span" sheetId="2" r:id="rId2"/>
    <sheet name="Weighted Moving Average" sheetId="8" r:id="rId3"/>
    <sheet name="Exponential Smoothing by Month " sheetId="9" r:id="rId4"/>
    <sheet name="Holt Exponential by Month" sheetId="10" r:id="rId5"/>
    <sheet name="Holt Exponential by Quarter" sheetId="11" r:id="rId6"/>
    <sheet name="Holt Winter by Month" sheetId="6" r:id="rId7"/>
    <sheet name="Holt Winter by Quarter" sheetId="7" r:id="rId8"/>
    <sheet name=" Exponential Smoothing Day (X)" sheetId="3" r:id="rId9"/>
    <sheet name="Holt Exponential Day (X)" sheetId="12" r:id="rId10"/>
  </sheets>
  <externalReferences>
    <externalReference r:id="rId11"/>
  </externalReferences>
  <definedNames>
    <definedName name="Abs_Error" localSheetId="9">'Holt Exponential Day (X)'!$J$4:$J$1472</definedName>
    <definedName name="Abs_Pct_Error" localSheetId="9">'Holt Exponential Day (X)'!$L$4:$L$1472</definedName>
    <definedName name="alpha" localSheetId="8">' Exponential Smoothing Day (X)'!$C$4</definedName>
    <definedName name="alpha" localSheetId="3">'Exponential Smoothing by Month '!$C$4</definedName>
    <definedName name="alpha" localSheetId="4">'Holt Exponential by Month'!$B$4</definedName>
    <definedName name="alpha" localSheetId="5">'Holt Exponential by Quarter'!$B$4</definedName>
    <definedName name="alpha" localSheetId="9">'Holt Exponential Day (X)'!$B$4</definedName>
    <definedName name="beta" localSheetId="4">'Holt Exponential by Month'!$B$5</definedName>
    <definedName name="beta" localSheetId="5">'Holt Exponential by Quarter'!$B$5</definedName>
    <definedName name="beta" localSheetId="9">'Holt Exponential Day (X)'!$B$5</definedName>
    <definedName name="CenteredError" localSheetId="1">'Simple Moving Average span'!$R$2:$R$1470</definedName>
    <definedName name="ErorrMA" localSheetId="1">'Simple Moving Average span'!$N$2:$N$1470</definedName>
    <definedName name="Error_1" localSheetId="9">'Holt Exponential Day (X)'!$I$4:$I$1472</definedName>
    <definedName name="RunStarts" localSheetId="1">'Simple Moving Average span'!$S$2:$S$1470</definedName>
    <definedName name="solver_adj" localSheetId="8" hidden="1">' Exponential Smoothing Day (X)'!$C$4</definedName>
    <definedName name="solver_adj" localSheetId="3" hidden="1">'Exponential Smoothing by Month '!$C$4</definedName>
    <definedName name="solver_adj" localSheetId="4" hidden="1">'Holt Exponential by Month'!$B$4:$B$5</definedName>
    <definedName name="solver_adj" localSheetId="5" hidden="1">'Holt Exponential by Quarter'!$B$4:$B$5</definedName>
    <definedName name="solver_adj" localSheetId="9" hidden="1">'Holt Exponential Day (X)'!$B$4:$B$5</definedName>
    <definedName name="solver_adj" localSheetId="6" hidden="1">'Holt Winter by Month'!$D$4:$D$6</definedName>
    <definedName name="solver_adj" localSheetId="7" hidden="1">'Holt Winter by Quarter'!$D$4:$D$6</definedName>
    <definedName name="solver_adj" localSheetId="1" hidden="1">'Simple Moving Average span'!$B$4</definedName>
    <definedName name="solver_adj" localSheetId="2" hidden="1">'Weighted Moving Average'!$A$10:$A$12</definedName>
    <definedName name="solver_cvg" localSheetId="8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9" hidden="1">0.0001</definedName>
    <definedName name="solver_cvg" localSheetId="6" hidden="1">0.0001</definedName>
    <definedName name="solver_cvg" localSheetId="7" hidden="1">0.0001</definedName>
    <definedName name="solver_cvg" localSheetId="1" hidden="1">0.0001</definedName>
    <definedName name="solver_cvg" localSheetId="2" hidden="1">0.0001</definedName>
    <definedName name="solver_drv" localSheetId="8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9" hidden="1">1</definedName>
    <definedName name="solver_drv" localSheetId="6" hidden="1">2</definedName>
    <definedName name="solver_drv" localSheetId="7" hidden="1">1</definedName>
    <definedName name="solver_drv" localSheetId="1" hidden="1">2</definedName>
    <definedName name="solver_drv" localSheetId="2" hidden="1">2</definedName>
    <definedName name="solver_eng" localSheetId="8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9" hidden="1">1</definedName>
    <definedName name="solver_eng" localSheetId="6" hidden="1">3</definedName>
    <definedName name="solver_eng" localSheetId="7" hidden="1">3</definedName>
    <definedName name="solver_eng" localSheetId="1" hidden="1">1</definedName>
    <definedName name="solver_eng" localSheetId="2" hidden="1">1</definedName>
    <definedName name="solver_est" localSheetId="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9" hidden="1">1</definedName>
    <definedName name="solver_est" localSheetId="6" hidden="1">1</definedName>
    <definedName name="solver_est" localSheetId="7" hidden="1">1</definedName>
    <definedName name="solver_est" localSheetId="1" hidden="1">1</definedName>
    <definedName name="solver_est" localSheetId="2" hidden="1">1</definedName>
    <definedName name="solver_itr" localSheetId="8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9" hidden="1">2147483647</definedName>
    <definedName name="solver_itr" localSheetId="6" hidden="1">2147483647</definedName>
    <definedName name="solver_itr" localSheetId="7" hidden="1">2147483647</definedName>
    <definedName name="solver_itr" localSheetId="1" hidden="1">2147483647</definedName>
    <definedName name="solver_itr" localSheetId="2" hidden="1">2147483647</definedName>
    <definedName name="solver_lhs1" localSheetId="8" hidden="1">' Exponential Smoothing Day (X)'!$C$4</definedName>
    <definedName name="solver_lhs1" localSheetId="3" hidden="1">'Exponential Smoothing by Month '!$C$4</definedName>
    <definedName name="solver_lhs1" localSheetId="4" hidden="1">'Holt Exponential by Month'!$B$4:$B$5</definedName>
    <definedName name="solver_lhs1" localSheetId="5" hidden="1">'Holt Exponential by Quarter'!$B$4:$B$5</definedName>
    <definedName name="solver_lhs1" localSheetId="9" hidden="1">'Holt Exponential Day (X)'!$B$4:$B$5</definedName>
    <definedName name="solver_lhs1" localSheetId="6" hidden="1">'Holt Winter by Month'!$D$4:$D$6</definedName>
    <definedName name="solver_lhs1" localSheetId="7" hidden="1">'Holt Winter by Quarter'!$D$4:$D$6</definedName>
    <definedName name="solver_lhs1" localSheetId="1" hidden="1">'Simple Moving Average span'!$B$4</definedName>
    <definedName name="solver_lhs1" localSheetId="2" hidden="1">'Weighted Moving Average'!$A$10:$A$12</definedName>
    <definedName name="solver_lhs2" localSheetId="8" hidden="1">' Exponential Smoothing Day (X)'!$C$4</definedName>
    <definedName name="solver_lhs2" localSheetId="3" hidden="1">'Exponential Smoothing by Month '!$C$4</definedName>
    <definedName name="solver_lhs2" localSheetId="4" hidden="1">'Holt Exponential by Month'!$B$4:$B$5</definedName>
    <definedName name="solver_lhs2" localSheetId="5" hidden="1">'Holt Exponential by Quarter'!$B$4:$B$5</definedName>
    <definedName name="solver_lhs2" localSheetId="9" hidden="1">'Holt Exponential Day (X)'!$B$4:$B$5</definedName>
    <definedName name="solver_lhs2" localSheetId="6" hidden="1">'Holt Winter by Month'!$D$4:$D$6</definedName>
    <definedName name="solver_lhs2" localSheetId="7" hidden="1">'Holt Winter by Quarter'!$D$4:$D$6</definedName>
    <definedName name="solver_lhs2" localSheetId="1" hidden="1">'Simple Moving Average span'!$B$4</definedName>
    <definedName name="solver_lhs2" localSheetId="2" hidden="1">'Weighted Moving Average'!$A$16</definedName>
    <definedName name="solver_lhs3" localSheetId="2" hidden="1">'Weighted Moving Average'!$A$12</definedName>
    <definedName name="solver_lhs4" localSheetId="2" hidden="1">'Weighted Moving Average'!$A$12</definedName>
    <definedName name="solver_mip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9" hidden="1">2147483647</definedName>
    <definedName name="solver_mip" localSheetId="6" hidden="1">2147483647</definedName>
    <definedName name="solver_mip" localSheetId="7" hidden="1">2147483647</definedName>
    <definedName name="solver_mip" localSheetId="1" hidden="1">2147483647</definedName>
    <definedName name="solver_mip" localSheetId="2" hidden="1">2147483647</definedName>
    <definedName name="solver_mni" localSheetId="8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9" hidden="1">30</definedName>
    <definedName name="solver_mni" localSheetId="6" hidden="1">30</definedName>
    <definedName name="solver_mni" localSheetId="7" hidden="1">30</definedName>
    <definedName name="solver_mni" localSheetId="1" hidden="1">30</definedName>
    <definedName name="solver_mni" localSheetId="2" hidden="1">30</definedName>
    <definedName name="solver_mrt" localSheetId="8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9" hidden="1">0.075</definedName>
    <definedName name="solver_mrt" localSheetId="6" hidden="1">0.075</definedName>
    <definedName name="solver_mrt" localSheetId="7" hidden="1">0.075</definedName>
    <definedName name="solver_mrt" localSheetId="1" hidden="1">0.075</definedName>
    <definedName name="solver_mrt" localSheetId="2" hidden="1">0.075</definedName>
    <definedName name="solver_msl" localSheetId="8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9" hidden="1">2</definedName>
    <definedName name="solver_msl" localSheetId="6" hidden="1">2</definedName>
    <definedName name="solver_msl" localSheetId="7" hidden="1">2</definedName>
    <definedName name="solver_msl" localSheetId="1" hidden="1">2</definedName>
    <definedName name="solver_msl" localSheetId="2" hidden="1">2</definedName>
    <definedName name="solver_neg" localSheetId="8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9" hidden="1">1</definedName>
    <definedName name="solver_neg" localSheetId="6" hidden="1">1</definedName>
    <definedName name="solver_neg" localSheetId="7" hidden="1">1</definedName>
    <definedName name="solver_neg" localSheetId="1" hidden="1">1</definedName>
    <definedName name="solver_neg" localSheetId="2" hidden="1">1</definedName>
    <definedName name="solver_nod" localSheetId="8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9" hidden="1">2147483647</definedName>
    <definedName name="solver_nod" localSheetId="6" hidden="1">2147483647</definedName>
    <definedName name="solver_nod" localSheetId="7" hidden="1">2147483647</definedName>
    <definedName name="solver_nod" localSheetId="1" hidden="1">2147483647</definedName>
    <definedName name="solver_nod" localSheetId="2" hidden="1">2147483647</definedName>
    <definedName name="solver_num" localSheetId="8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9" hidden="1">2</definedName>
    <definedName name="solver_num" localSheetId="6" hidden="1">2</definedName>
    <definedName name="solver_num" localSheetId="7" hidden="1">2</definedName>
    <definedName name="solver_num" localSheetId="1" hidden="1">2</definedName>
    <definedName name="solver_num" localSheetId="2" hidden="1">2</definedName>
    <definedName name="solver_nwt" localSheetId="8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9" hidden="1">1</definedName>
    <definedName name="solver_nwt" localSheetId="6" hidden="1">1</definedName>
    <definedName name="solver_nwt" localSheetId="7" hidden="1">1</definedName>
    <definedName name="solver_nwt" localSheetId="1" hidden="1">1</definedName>
    <definedName name="solver_nwt" localSheetId="2" hidden="1">1</definedName>
    <definedName name="solver_opt" localSheetId="8" hidden="1">' Exponential Smoothing Day (X)'!$D$7</definedName>
    <definedName name="solver_opt" localSheetId="3" hidden="1">'Exponential Smoothing by Month '!$D$9</definedName>
    <definedName name="solver_opt" localSheetId="4" hidden="1">'Holt Exponential by Month'!$B$11</definedName>
    <definedName name="solver_opt" localSheetId="5" hidden="1">'Holt Exponential by Quarter'!$B$8</definedName>
    <definedName name="solver_opt" localSheetId="9" hidden="1">'Holt Exponential Day (X)'!$B$11</definedName>
    <definedName name="solver_opt" localSheetId="6" hidden="1">'Holt Winter by Month'!$E$11</definedName>
    <definedName name="solver_opt" localSheetId="7" hidden="1">'Holt Winter by Quarter'!$E$11</definedName>
    <definedName name="solver_opt" localSheetId="1" hidden="1">'Simple Moving Average span'!$C$7</definedName>
    <definedName name="solver_opt" localSheetId="2" hidden="1">'Weighted Moving Average'!$C$4</definedName>
    <definedName name="solver_pre" localSheetId="8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9" hidden="1">0.000001</definedName>
    <definedName name="solver_pre" localSheetId="6" hidden="1">0.000001</definedName>
    <definedName name="solver_pre" localSheetId="7" hidden="1">0.000001</definedName>
    <definedName name="solver_pre" localSheetId="1" hidden="1">0.000001</definedName>
    <definedName name="solver_pre" localSheetId="2" hidden="1">0.000001</definedName>
    <definedName name="solver_rbv" localSheetId="8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9" hidden="1">1</definedName>
    <definedName name="solver_rbv" localSheetId="6" hidden="1">2</definedName>
    <definedName name="solver_rbv" localSheetId="7" hidden="1">1</definedName>
    <definedName name="solver_rbv" localSheetId="1" hidden="1">2</definedName>
    <definedName name="solver_rbv" localSheetId="2" hidden="1">2</definedName>
    <definedName name="solver_rel1" localSheetId="8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9" hidden="1">1</definedName>
    <definedName name="solver_rel1" localSheetId="6" hidden="1">1</definedName>
    <definedName name="solver_rel1" localSheetId="7" hidden="1">1</definedName>
    <definedName name="solver_rel1" localSheetId="1" hidden="1">1</definedName>
    <definedName name="solver_rel1" localSheetId="2" hidden="1">3</definedName>
    <definedName name="solver_rel2" localSheetId="8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9" hidden="1">3</definedName>
    <definedName name="solver_rel2" localSheetId="6" hidden="1">3</definedName>
    <definedName name="solver_rel2" localSheetId="7" hidden="1">3</definedName>
    <definedName name="solver_rel2" localSheetId="1" hidden="1">3</definedName>
    <definedName name="solver_rel2" localSheetId="2" hidden="1">2</definedName>
    <definedName name="solver_rel3" localSheetId="2" hidden="1">3</definedName>
    <definedName name="solver_rel4" localSheetId="2" hidden="1">3</definedName>
    <definedName name="solver_rhs1" localSheetId="8" hidden="1">0.99</definedName>
    <definedName name="solver_rhs1" localSheetId="3" hidden="1">0.99</definedName>
    <definedName name="solver_rhs1" localSheetId="4" hidden="1">0.99</definedName>
    <definedName name="solver_rhs1" localSheetId="5" hidden="1">0.99</definedName>
    <definedName name="solver_rhs1" localSheetId="9" hidden="1">0.99</definedName>
    <definedName name="solver_rhs1" localSheetId="6" hidden="1">0.99</definedName>
    <definedName name="solver_rhs1" localSheetId="7" hidden="1">0.99</definedName>
    <definedName name="solver_rhs1" localSheetId="1" hidden="1">6</definedName>
    <definedName name="solver_rhs1" localSheetId="2" hidden="1">0</definedName>
    <definedName name="solver_rhs2" localSheetId="8" hidden="1">0.01</definedName>
    <definedName name="solver_rhs2" localSheetId="3" hidden="1">0.01</definedName>
    <definedName name="solver_rhs2" localSheetId="4" hidden="1">0.01</definedName>
    <definedName name="solver_rhs2" localSheetId="5" hidden="1">0.01</definedName>
    <definedName name="solver_rhs2" localSheetId="9" hidden="1">0.01</definedName>
    <definedName name="solver_rhs2" localSheetId="6" hidden="1">0.01</definedName>
    <definedName name="solver_rhs2" localSheetId="7" hidden="1">0.01</definedName>
    <definedName name="solver_rhs2" localSheetId="1" hidden="1">3</definedName>
    <definedName name="solver_rhs2" localSheetId="2" hidden="1">1</definedName>
    <definedName name="solver_rhs3" localSheetId="2" hidden="1">0</definedName>
    <definedName name="solver_rhs4" localSheetId="2" hidden="1">0</definedName>
    <definedName name="solver_rlx" localSheetId="8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9" hidden="1">2</definedName>
    <definedName name="solver_rlx" localSheetId="6" hidden="1">2</definedName>
    <definedName name="solver_rlx" localSheetId="7" hidden="1">2</definedName>
    <definedName name="solver_rlx" localSheetId="1" hidden="1">2</definedName>
    <definedName name="solver_rlx" localSheetId="2" hidden="1">2</definedName>
    <definedName name="solver_rsd" localSheetId="8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9" hidden="1">0</definedName>
    <definedName name="solver_rsd" localSheetId="6" hidden="1">0</definedName>
    <definedName name="solver_rsd" localSheetId="7" hidden="1">0</definedName>
    <definedName name="solver_rsd" localSheetId="1" hidden="1">0</definedName>
    <definedName name="solver_rsd" localSheetId="2" hidden="1">0</definedName>
    <definedName name="solver_scl" localSheetId="8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9" hidden="1">1</definedName>
    <definedName name="solver_scl" localSheetId="6" hidden="1">2</definedName>
    <definedName name="solver_scl" localSheetId="7" hidden="1">1</definedName>
    <definedName name="solver_scl" localSheetId="1" hidden="1">2</definedName>
    <definedName name="solver_scl" localSheetId="2" hidden="1">2</definedName>
    <definedName name="solver_sho" localSheetId="8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9" hidden="1">2</definedName>
    <definedName name="solver_sho" localSheetId="6" hidden="1">2</definedName>
    <definedName name="solver_sho" localSheetId="7" hidden="1">2</definedName>
    <definedName name="solver_sho" localSheetId="1" hidden="1">2</definedName>
    <definedName name="solver_sho" localSheetId="2" hidden="1">2</definedName>
    <definedName name="solver_ssz" localSheetId="8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9" hidden="1">100</definedName>
    <definedName name="solver_ssz" localSheetId="6" hidden="1">100</definedName>
    <definedName name="solver_ssz" localSheetId="7" hidden="1">100</definedName>
    <definedName name="solver_ssz" localSheetId="1" hidden="1">100</definedName>
    <definedName name="solver_ssz" localSheetId="2" hidden="1">100</definedName>
    <definedName name="solver_tim" localSheetId="8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9" hidden="1">2147483647</definedName>
    <definedName name="solver_tim" localSheetId="6" hidden="1">2147483647</definedName>
    <definedName name="solver_tim" localSheetId="7" hidden="1">2147483647</definedName>
    <definedName name="solver_tim" localSheetId="1" hidden="1">2147483647</definedName>
    <definedName name="solver_tim" localSheetId="2" hidden="1">2147483647</definedName>
    <definedName name="solver_tol" localSheetId="8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9" hidden="1">0.01</definedName>
    <definedName name="solver_tol" localSheetId="6" hidden="1">0.01</definedName>
    <definedName name="solver_tol" localSheetId="7" hidden="1">0.01</definedName>
    <definedName name="solver_tol" localSheetId="1" hidden="1">0.01</definedName>
    <definedName name="solver_tol" localSheetId="2" hidden="1">0.01</definedName>
    <definedName name="solver_typ" localSheetId="8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9" hidden="1">2</definedName>
    <definedName name="solver_typ" localSheetId="6" hidden="1">2</definedName>
    <definedName name="solver_typ" localSheetId="7" hidden="1">2</definedName>
    <definedName name="solver_typ" localSheetId="1" hidden="1">2</definedName>
    <definedName name="solver_typ" localSheetId="2" hidden="1">2</definedName>
    <definedName name="solver_val" localSheetId="8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9" hidden="1">0</definedName>
    <definedName name="solver_val" localSheetId="6" hidden="1">0</definedName>
    <definedName name="solver_val" localSheetId="7" hidden="1">0</definedName>
    <definedName name="solver_val" localSheetId="1" hidden="1">0</definedName>
    <definedName name="solver_val" localSheetId="2" hidden="1">0</definedName>
    <definedName name="solver_ver" localSheetId="8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9" hidden="1">3</definedName>
    <definedName name="solver_ver" localSheetId="6" hidden="1">3</definedName>
    <definedName name="solver_ver" localSheetId="7" hidden="1">3</definedName>
    <definedName name="solver_ver" localSheetId="1" hidden="1">3</definedName>
    <definedName name="solver_ver" localSheetId="2" hidden="1">3</definedName>
    <definedName name="span" localSheetId="1">'Simple Moving Average span'!$B$4</definedName>
    <definedName name="span" localSheetId="2">'Weighted Moving Average'!#REF!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71" i="8" l="1"/>
  <c r="M1471" i="8"/>
  <c r="K16" i="6"/>
  <c r="W9" i="1" l="1"/>
  <c r="X9" i="1"/>
  <c r="V9" i="1"/>
  <c r="G4" i="12" l="1"/>
  <c r="F5" i="12" s="1"/>
  <c r="F4" i="12"/>
  <c r="H4" i="12" s="1"/>
  <c r="I4" i="12" s="1"/>
  <c r="K4" i="12" l="1"/>
  <c r="J4" i="12"/>
  <c r="G5" i="12"/>
  <c r="F6" i="12" s="1"/>
  <c r="H4" i="11"/>
  <c r="I4" i="11" s="1"/>
  <c r="G4" i="11"/>
  <c r="F5" i="11" s="1"/>
  <c r="F4" i="11"/>
  <c r="G6" i="12" l="1"/>
  <c r="F7" i="12" s="1"/>
  <c r="H5" i="12"/>
  <c r="I5" i="12" s="1"/>
  <c r="L4" i="12"/>
  <c r="K4" i="11"/>
  <c r="J4" i="11"/>
  <c r="L4" i="11" s="1"/>
  <c r="G5" i="11"/>
  <c r="F6" i="11" s="1"/>
  <c r="H5" i="11"/>
  <c r="I5" i="11" s="1"/>
  <c r="H6" i="12" l="1"/>
  <c r="I6" i="12" s="1"/>
  <c r="K5" i="12"/>
  <c r="J5" i="12"/>
  <c r="G7" i="12"/>
  <c r="F8" i="12" s="1"/>
  <c r="G6" i="11"/>
  <c r="F7" i="11" s="1"/>
  <c r="K5" i="11"/>
  <c r="J5" i="11"/>
  <c r="H6" i="11"/>
  <c r="I6" i="11" s="1"/>
  <c r="H7" i="12" l="1"/>
  <c r="I7" i="12" s="1"/>
  <c r="J7" i="12" s="1"/>
  <c r="L7" i="12" s="1"/>
  <c r="L5" i="12"/>
  <c r="G8" i="12"/>
  <c r="F9" i="12" s="1"/>
  <c r="K6" i="12"/>
  <c r="J6" i="12"/>
  <c r="L6" i="12" s="1"/>
  <c r="H7" i="11"/>
  <c r="I7" i="11" s="1"/>
  <c r="J6" i="11"/>
  <c r="K6" i="11"/>
  <c r="L5" i="11"/>
  <c r="G7" i="11"/>
  <c r="F8" i="11" s="1"/>
  <c r="K7" i="12" l="1"/>
  <c r="H8" i="12"/>
  <c r="I8" i="12" s="1"/>
  <c r="G9" i="12"/>
  <c r="F10" i="12" s="1"/>
  <c r="L6" i="11"/>
  <c r="K7" i="11"/>
  <c r="J7" i="11"/>
  <c r="L7" i="11" s="1"/>
  <c r="G8" i="11"/>
  <c r="F9" i="11" s="1"/>
  <c r="H8" i="11"/>
  <c r="I8" i="11" s="1"/>
  <c r="H9" i="12" l="1"/>
  <c r="I9" i="12" s="1"/>
  <c r="G10" i="12"/>
  <c r="F11" i="12" s="1"/>
  <c r="K8" i="12"/>
  <c r="J8" i="12"/>
  <c r="H9" i="11"/>
  <c r="I9" i="11" s="1"/>
  <c r="K9" i="11" s="1"/>
  <c r="J8" i="11"/>
  <c r="L8" i="11" s="1"/>
  <c r="K8" i="11"/>
  <c r="G9" i="11"/>
  <c r="F10" i="11" s="1"/>
  <c r="H10" i="12" l="1"/>
  <c r="I10" i="12" s="1"/>
  <c r="L8" i="12"/>
  <c r="G11" i="12"/>
  <c r="F12" i="12" s="1"/>
  <c r="J9" i="12"/>
  <c r="L9" i="12" s="1"/>
  <c r="K9" i="12"/>
  <c r="J9" i="11"/>
  <c r="L9" i="11" s="1"/>
  <c r="H10" i="11"/>
  <c r="I10" i="11" s="1"/>
  <c r="G10" i="11"/>
  <c r="F11" i="11" s="1"/>
  <c r="G12" i="12" l="1"/>
  <c r="F13" i="12" s="1"/>
  <c r="H11" i="12"/>
  <c r="I11" i="12" s="1"/>
  <c r="K10" i="12"/>
  <c r="J10" i="12"/>
  <c r="G11" i="11"/>
  <c r="F12" i="11" s="1"/>
  <c r="H11" i="11"/>
  <c r="I11" i="11" s="1"/>
  <c r="K10" i="11"/>
  <c r="J10" i="11"/>
  <c r="G13" i="12" l="1"/>
  <c r="F14" i="12" s="1"/>
  <c r="L10" i="12"/>
  <c r="K11" i="12"/>
  <c r="J11" i="12"/>
  <c r="L11" i="12" s="1"/>
  <c r="H12" i="12"/>
  <c r="I12" i="12" s="1"/>
  <c r="G12" i="11"/>
  <c r="F13" i="11" s="1"/>
  <c r="L10" i="11"/>
  <c r="K11" i="11"/>
  <c r="J11" i="11"/>
  <c r="L11" i="11" s="1"/>
  <c r="H12" i="11"/>
  <c r="I12" i="11" s="1"/>
  <c r="G14" i="12" l="1"/>
  <c r="F15" i="12" s="1"/>
  <c r="J12" i="12"/>
  <c r="L12" i="12" s="1"/>
  <c r="K12" i="12"/>
  <c r="H13" i="12"/>
  <c r="I13" i="12" s="1"/>
  <c r="H13" i="11"/>
  <c r="I13" i="11" s="1"/>
  <c r="K13" i="11" s="1"/>
  <c r="K12" i="11"/>
  <c r="J12" i="11"/>
  <c r="L12" i="11" s="1"/>
  <c r="G13" i="11"/>
  <c r="F14" i="11" s="1"/>
  <c r="H14" i="12" l="1"/>
  <c r="I14" i="12" s="1"/>
  <c r="J14" i="12" s="1"/>
  <c r="L14" i="12" s="1"/>
  <c r="G15" i="12"/>
  <c r="F16" i="12" s="1"/>
  <c r="K13" i="12"/>
  <c r="J13" i="12"/>
  <c r="L13" i="12" s="1"/>
  <c r="J13" i="11"/>
  <c r="L13" i="11" s="1"/>
  <c r="H14" i="11"/>
  <c r="I14" i="11" s="1"/>
  <c r="G14" i="11"/>
  <c r="F15" i="11" s="1"/>
  <c r="K14" i="12" l="1"/>
  <c r="G16" i="12"/>
  <c r="F17" i="12" s="1"/>
  <c r="H15" i="12"/>
  <c r="I15" i="12" s="1"/>
  <c r="G15" i="11"/>
  <c r="F16" i="11" s="1"/>
  <c r="H15" i="11"/>
  <c r="I15" i="11" s="1"/>
  <c r="K14" i="11"/>
  <c r="J14" i="11"/>
  <c r="L14" i="11" s="1"/>
  <c r="J15" i="12" l="1"/>
  <c r="L15" i="12" s="1"/>
  <c r="K15" i="12"/>
  <c r="G17" i="12"/>
  <c r="F18" i="12" s="1"/>
  <c r="H16" i="12"/>
  <c r="I16" i="12" s="1"/>
  <c r="G16" i="11"/>
  <c r="F17" i="11" s="1"/>
  <c r="J15" i="11"/>
  <c r="L15" i="11" s="1"/>
  <c r="K15" i="11"/>
  <c r="H16" i="11"/>
  <c r="I16" i="11" s="1"/>
  <c r="H17" i="12" l="1"/>
  <c r="I17" i="12" s="1"/>
  <c r="J17" i="12" s="1"/>
  <c r="L17" i="12" s="1"/>
  <c r="K16" i="12"/>
  <c r="J16" i="12"/>
  <c r="L16" i="12" s="1"/>
  <c r="G18" i="12"/>
  <c r="F19" i="12" s="1"/>
  <c r="J16" i="11"/>
  <c r="L16" i="11" s="1"/>
  <c r="K16" i="11"/>
  <c r="G17" i="11"/>
  <c r="F18" i="11" s="1"/>
  <c r="H17" i="11"/>
  <c r="I17" i="11" s="1"/>
  <c r="K17" i="12" l="1"/>
  <c r="H18" i="12"/>
  <c r="I18" i="12" s="1"/>
  <c r="G19" i="12"/>
  <c r="F20" i="12" s="1"/>
  <c r="G18" i="11"/>
  <c r="F19" i="11" s="1"/>
  <c r="K17" i="11"/>
  <c r="J17" i="11"/>
  <c r="L17" i="11" s="1"/>
  <c r="H18" i="11"/>
  <c r="I18" i="11" s="1"/>
  <c r="G20" i="12" l="1"/>
  <c r="F21" i="12" s="1"/>
  <c r="K18" i="12"/>
  <c r="J18" i="12"/>
  <c r="L18" i="12" s="1"/>
  <c r="H19" i="12"/>
  <c r="I19" i="12" s="1"/>
  <c r="K18" i="11"/>
  <c r="J18" i="11"/>
  <c r="L18" i="11" s="1"/>
  <c r="G19" i="11"/>
  <c r="F20" i="11" s="1"/>
  <c r="H19" i="11"/>
  <c r="I19" i="11" s="1"/>
  <c r="K19" i="12" l="1"/>
  <c r="J19" i="12"/>
  <c r="L19" i="12" s="1"/>
  <c r="G21" i="12"/>
  <c r="F22" i="12" s="1"/>
  <c r="H20" i="12"/>
  <c r="I20" i="12" s="1"/>
  <c r="K19" i="11"/>
  <c r="J19" i="11"/>
  <c r="L19" i="11" s="1"/>
  <c r="G20" i="11"/>
  <c r="F21" i="11" s="1"/>
  <c r="H20" i="11"/>
  <c r="I20" i="11" s="1"/>
  <c r="H21" i="12" l="1"/>
  <c r="I21" i="12" s="1"/>
  <c r="J21" i="12" s="1"/>
  <c r="L21" i="12" s="1"/>
  <c r="J20" i="12"/>
  <c r="L20" i="12" s="1"/>
  <c r="K20" i="12"/>
  <c r="G22" i="12"/>
  <c r="F23" i="12" s="1"/>
  <c r="H21" i="11"/>
  <c r="I21" i="11" s="1"/>
  <c r="J21" i="11" s="1"/>
  <c r="L21" i="11" s="1"/>
  <c r="K20" i="11"/>
  <c r="J20" i="11"/>
  <c r="L20" i="11" s="1"/>
  <c r="G21" i="11"/>
  <c r="F22" i="11" s="1"/>
  <c r="K21" i="12" l="1"/>
  <c r="H22" i="12"/>
  <c r="I22" i="12" s="1"/>
  <c r="J22" i="12" s="1"/>
  <c r="L22" i="12" s="1"/>
  <c r="G23" i="12"/>
  <c r="F24" i="12" s="1"/>
  <c r="K21" i="11"/>
  <c r="H22" i="11"/>
  <c r="I22" i="11" s="1"/>
  <c r="G22" i="11"/>
  <c r="F23" i="11" s="1"/>
  <c r="K22" i="12" l="1"/>
  <c r="H23" i="12"/>
  <c r="I23" i="12" s="1"/>
  <c r="K23" i="12" s="1"/>
  <c r="G24" i="12"/>
  <c r="F25" i="12" s="1"/>
  <c r="G23" i="11"/>
  <c r="F24" i="11" s="1"/>
  <c r="H23" i="11"/>
  <c r="I23" i="11" s="1"/>
  <c r="K22" i="11"/>
  <c r="J22" i="11"/>
  <c r="L22" i="11" s="1"/>
  <c r="J23" i="12" l="1"/>
  <c r="L23" i="12" s="1"/>
  <c r="H24" i="12"/>
  <c r="I24" i="12" s="1"/>
  <c r="G25" i="12"/>
  <c r="F26" i="12" s="1"/>
  <c r="H24" i="11"/>
  <c r="I24" i="11" s="1"/>
  <c r="J24" i="11" s="1"/>
  <c r="L24" i="11" s="1"/>
  <c r="J23" i="11"/>
  <c r="L23" i="11" s="1"/>
  <c r="K23" i="11"/>
  <c r="G24" i="11"/>
  <c r="F25" i="11" s="1"/>
  <c r="H25" i="12" l="1"/>
  <c r="I25" i="12" s="1"/>
  <c r="K24" i="12"/>
  <c r="J24" i="12"/>
  <c r="L24" i="12" s="1"/>
  <c r="G26" i="12"/>
  <c r="F27" i="12" s="1"/>
  <c r="K24" i="11"/>
  <c r="H25" i="11"/>
  <c r="I25" i="11" s="1"/>
  <c r="J25" i="11" s="1"/>
  <c r="L25" i="11" s="1"/>
  <c r="G25" i="11"/>
  <c r="F26" i="11" s="1"/>
  <c r="G26" i="11" l="1"/>
  <c r="H28" i="11" s="1"/>
  <c r="H26" i="12"/>
  <c r="I26" i="12" s="1"/>
  <c r="G27" i="12"/>
  <c r="F28" i="12" s="1"/>
  <c r="J25" i="12"/>
  <c r="L25" i="12" s="1"/>
  <c r="K25" i="12"/>
  <c r="K25" i="11"/>
  <c r="H26" i="11"/>
  <c r="I26" i="11" s="1"/>
  <c r="B8" i="11" s="1"/>
  <c r="H30" i="11" l="1"/>
  <c r="H27" i="11"/>
  <c r="H29" i="11"/>
  <c r="K26" i="12"/>
  <c r="J26" i="12"/>
  <c r="L26" i="12" s="1"/>
  <c r="H27" i="12"/>
  <c r="I27" i="12" s="1"/>
  <c r="G28" i="12"/>
  <c r="F29" i="12" s="1"/>
  <c r="K26" i="11"/>
  <c r="B10" i="11" s="1"/>
  <c r="J26" i="11"/>
  <c r="B9" i="11" s="1"/>
  <c r="G29" i="12" l="1"/>
  <c r="F30" i="12" s="1"/>
  <c r="H28" i="12"/>
  <c r="I28" i="12" s="1"/>
  <c r="K27" i="12"/>
  <c r="J27" i="12"/>
  <c r="L27" i="12" s="1"/>
  <c r="L26" i="11"/>
  <c r="B11" i="11" s="1"/>
  <c r="H29" i="12" l="1"/>
  <c r="I29" i="12" s="1"/>
  <c r="K29" i="12" s="1"/>
  <c r="K28" i="12"/>
  <c r="J28" i="12"/>
  <c r="L28" i="12" s="1"/>
  <c r="G30" i="12"/>
  <c r="F31" i="12" s="1"/>
  <c r="D75" i="10"/>
  <c r="D76" i="10" s="1"/>
  <c r="J4" i="10"/>
  <c r="K4" i="10" s="1"/>
  <c r="M4" i="10" s="1"/>
  <c r="I4" i="10"/>
  <c r="H4" i="10"/>
  <c r="G5" i="10" s="1"/>
  <c r="G4" i="10"/>
  <c r="J29" i="12" l="1"/>
  <c r="L29" i="12" s="1"/>
  <c r="G31" i="12"/>
  <c r="F32" i="12" s="1"/>
  <c r="H30" i="12"/>
  <c r="I30" i="12" s="1"/>
  <c r="H5" i="10"/>
  <c r="G6" i="10" s="1"/>
  <c r="H6" i="10" s="1"/>
  <c r="G7" i="10" s="1"/>
  <c r="I5" i="10"/>
  <c r="L4" i="10"/>
  <c r="D77" i="10"/>
  <c r="H31" i="12" l="1"/>
  <c r="I31" i="12" s="1"/>
  <c r="G32" i="12"/>
  <c r="F33" i="12" s="1"/>
  <c r="K30" i="12"/>
  <c r="J30" i="12"/>
  <c r="L30" i="12" s="1"/>
  <c r="I6" i="10"/>
  <c r="J6" i="10" s="1"/>
  <c r="K6" i="10" s="1"/>
  <c r="D78" i="10"/>
  <c r="J5" i="10"/>
  <c r="H7" i="10"/>
  <c r="G8" i="10" s="1"/>
  <c r="I7" i="10"/>
  <c r="J7" i="10" s="1"/>
  <c r="H32" i="12" l="1"/>
  <c r="I32" i="12" s="1"/>
  <c r="J31" i="12"/>
  <c r="L31" i="12" s="1"/>
  <c r="K31" i="12"/>
  <c r="G33" i="12"/>
  <c r="F34" i="12" s="1"/>
  <c r="L6" i="10"/>
  <c r="M6" i="10"/>
  <c r="I8" i="10"/>
  <c r="J8" i="10" s="1"/>
  <c r="K8" i="10" s="1"/>
  <c r="M8" i="10" s="1"/>
  <c r="L5" i="10"/>
  <c r="K5" i="10"/>
  <c r="D79" i="10"/>
  <c r="L7" i="10"/>
  <c r="K7" i="10"/>
  <c r="M7" i="10" s="1"/>
  <c r="H8" i="10"/>
  <c r="G9" i="10" s="1"/>
  <c r="J32" i="12" l="1"/>
  <c r="L32" i="12" s="1"/>
  <c r="K32" i="12"/>
  <c r="G34" i="12"/>
  <c r="F35" i="12" s="1"/>
  <c r="H33" i="12"/>
  <c r="I33" i="12" s="1"/>
  <c r="I9" i="10"/>
  <c r="J9" i="10" s="1"/>
  <c r="L8" i="10"/>
  <c r="H9" i="10"/>
  <c r="G10" i="10" s="1"/>
  <c r="D80" i="10"/>
  <c r="M5" i="10"/>
  <c r="H34" i="12" l="1"/>
  <c r="I34" i="12" s="1"/>
  <c r="J34" i="12" s="1"/>
  <c r="L34" i="12" s="1"/>
  <c r="K33" i="12"/>
  <c r="J33" i="12"/>
  <c r="L33" i="12" s="1"/>
  <c r="G35" i="12"/>
  <c r="F36" i="12" s="1"/>
  <c r="H10" i="10"/>
  <c r="G11" i="10" s="1"/>
  <c r="K9" i="10"/>
  <c r="L9" i="10"/>
  <c r="D81" i="10"/>
  <c r="I10" i="10"/>
  <c r="K34" i="12" l="1"/>
  <c r="H35" i="12"/>
  <c r="I35" i="12" s="1"/>
  <c r="G36" i="12"/>
  <c r="F37" i="12" s="1"/>
  <c r="M9" i="10"/>
  <c r="I11" i="10"/>
  <c r="J11" i="10" s="1"/>
  <c r="J10" i="10"/>
  <c r="D82" i="10"/>
  <c r="H11" i="10"/>
  <c r="G12" i="10" s="1"/>
  <c r="G37" i="12" l="1"/>
  <c r="F38" i="12" s="1"/>
  <c r="K35" i="12"/>
  <c r="J35" i="12"/>
  <c r="L35" i="12" s="1"/>
  <c r="H36" i="12"/>
  <c r="I36" i="12" s="1"/>
  <c r="I12" i="10"/>
  <c r="J12" i="10" s="1"/>
  <c r="K12" i="10" s="1"/>
  <c r="M12" i="10" s="1"/>
  <c r="D83" i="10"/>
  <c r="L11" i="10"/>
  <c r="K11" i="10"/>
  <c r="M11" i="10" s="1"/>
  <c r="L10" i="10"/>
  <c r="K10" i="10"/>
  <c r="H12" i="10"/>
  <c r="G13" i="10" s="1"/>
  <c r="H37" i="12" l="1"/>
  <c r="I37" i="12" s="1"/>
  <c r="K36" i="12"/>
  <c r="J36" i="12"/>
  <c r="L36" i="12" s="1"/>
  <c r="G38" i="12"/>
  <c r="F39" i="12" s="1"/>
  <c r="L12" i="10"/>
  <c r="H13" i="10"/>
  <c r="G14" i="10" s="1"/>
  <c r="I13" i="10"/>
  <c r="M10" i="10"/>
  <c r="D84" i="10"/>
  <c r="H38" i="12" l="1"/>
  <c r="I38" i="12" s="1"/>
  <c r="J38" i="12" s="1"/>
  <c r="L38" i="12" s="1"/>
  <c r="G39" i="12"/>
  <c r="F40" i="12" s="1"/>
  <c r="J37" i="12"/>
  <c r="L37" i="12" s="1"/>
  <c r="K37" i="12"/>
  <c r="H14" i="10"/>
  <c r="G15" i="10" s="1"/>
  <c r="D85" i="10"/>
  <c r="J13" i="10"/>
  <c r="I14" i="10"/>
  <c r="J14" i="10" s="1"/>
  <c r="K38" i="12" l="1"/>
  <c r="G40" i="12"/>
  <c r="F41" i="12" s="1"/>
  <c r="H39" i="12"/>
  <c r="I39" i="12" s="1"/>
  <c r="I15" i="10"/>
  <c r="J15" i="10" s="1"/>
  <c r="L15" i="10" s="1"/>
  <c r="L13" i="10"/>
  <c r="K13" i="10"/>
  <c r="H15" i="10"/>
  <c r="G16" i="10" s="1"/>
  <c r="K14" i="10"/>
  <c r="M14" i="10" s="1"/>
  <c r="L14" i="10"/>
  <c r="G41" i="12" l="1"/>
  <c r="F42" i="12" s="1"/>
  <c r="K39" i="12"/>
  <c r="J39" i="12"/>
  <c r="L39" i="12" s="1"/>
  <c r="H40" i="12"/>
  <c r="I40" i="12" s="1"/>
  <c r="K15" i="10"/>
  <c r="M15" i="10" s="1"/>
  <c r="H16" i="10"/>
  <c r="G17" i="10" s="1"/>
  <c r="I16" i="10"/>
  <c r="J16" i="10" s="1"/>
  <c r="M13" i="10"/>
  <c r="H41" i="12" l="1"/>
  <c r="I41" i="12" s="1"/>
  <c r="K41" i="12" s="1"/>
  <c r="J40" i="12"/>
  <c r="L40" i="12" s="1"/>
  <c r="K40" i="12"/>
  <c r="G42" i="12"/>
  <c r="F43" i="12" s="1"/>
  <c r="L16" i="10"/>
  <c r="K16" i="10"/>
  <c r="H17" i="10"/>
  <c r="G18" i="10" s="1"/>
  <c r="I17" i="10"/>
  <c r="J17" i="10" s="1"/>
  <c r="J41" i="12" l="1"/>
  <c r="L41" i="12" s="1"/>
  <c r="G43" i="12"/>
  <c r="F44" i="12" s="1"/>
  <c r="H42" i="12"/>
  <c r="I42" i="12" s="1"/>
  <c r="H18" i="10"/>
  <c r="G19" i="10" s="1"/>
  <c r="I18" i="10"/>
  <c r="J18" i="10" s="1"/>
  <c r="M16" i="10"/>
  <c r="K17" i="10"/>
  <c r="M17" i="10" s="1"/>
  <c r="L17" i="10"/>
  <c r="K42" i="12" l="1"/>
  <c r="J42" i="12"/>
  <c r="L42" i="12" s="1"/>
  <c r="G44" i="12"/>
  <c r="F45" i="12" s="1"/>
  <c r="H43" i="12"/>
  <c r="I43" i="12" s="1"/>
  <c r="H19" i="10"/>
  <c r="G20" i="10" s="1"/>
  <c r="L18" i="10"/>
  <c r="K18" i="10"/>
  <c r="M18" i="10" s="1"/>
  <c r="I19" i="10"/>
  <c r="J19" i="10" s="1"/>
  <c r="H44" i="12" l="1"/>
  <c r="I44" i="12" s="1"/>
  <c r="K43" i="12"/>
  <c r="J43" i="12"/>
  <c r="L43" i="12" s="1"/>
  <c r="G45" i="12"/>
  <c r="F46" i="12" s="1"/>
  <c r="L19" i="10"/>
  <c r="K19" i="10"/>
  <c r="M19" i="10" s="1"/>
  <c r="H20" i="10"/>
  <c r="G21" i="10" s="1"/>
  <c r="I20" i="10"/>
  <c r="J20" i="10" s="1"/>
  <c r="K44" i="12" l="1"/>
  <c r="J44" i="12"/>
  <c r="L44" i="12" s="1"/>
  <c r="H45" i="12"/>
  <c r="I45" i="12" s="1"/>
  <c r="G46" i="12"/>
  <c r="F47" i="12" s="1"/>
  <c r="I21" i="10"/>
  <c r="J21" i="10" s="1"/>
  <c r="K21" i="10" s="1"/>
  <c r="M21" i="10" s="1"/>
  <c r="K20" i="10"/>
  <c r="M20" i="10" s="1"/>
  <c r="L20" i="10"/>
  <c r="H21" i="10"/>
  <c r="G22" i="10" s="1"/>
  <c r="H46" i="12" l="1"/>
  <c r="I46" i="12" s="1"/>
  <c r="J46" i="12" s="1"/>
  <c r="L46" i="12" s="1"/>
  <c r="K45" i="12"/>
  <c r="J45" i="12"/>
  <c r="L45" i="12" s="1"/>
  <c r="G47" i="12"/>
  <c r="F48" i="12" s="1"/>
  <c r="L21" i="10"/>
  <c r="H22" i="10"/>
  <c r="G23" i="10" s="1"/>
  <c r="I22" i="10"/>
  <c r="J22" i="10" s="1"/>
  <c r="K46" i="12" l="1"/>
  <c r="H47" i="12"/>
  <c r="I47" i="12" s="1"/>
  <c r="K47" i="12" s="1"/>
  <c r="G48" i="12"/>
  <c r="F49" i="12" s="1"/>
  <c r="H23" i="10"/>
  <c r="G24" i="10" s="1"/>
  <c r="K22" i="10"/>
  <c r="M22" i="10" s="1"/>
  <c r="L22" i="10"/>
  <c r="I23" i="10"/>
  <c r="J23" i="10" s="1"/>
  <c r="J47" i="12" l="1"/>
  <c r="L47" i="12" s="1"/>
  <c r="G49" i="12"/>
  <c r="F50" i="12" s="1"/>
  <c r="H48" i="12"/>
  <c r="I48" i="12" s="1"/>
  <c r="H24" i="10"/>
  <c r="G25" i="10" s="1"/>
  <c r="I24" i="10"/>
  <c r="J24" i="10" s="1"/>
  <c r="L23" i="10"/>
  <c r="K23" i="10"/>
  <c r="M23" i="10" s="1"/>
  <c r="J48" i="12" l="1"/>
  <c r="L48" i="12" s="1"/>
  <c r="K48" i="12"/>
  <c r="G50" i="12"/>
  <c r="F51" i="12" s="1"/>
  <c r="H49" i="12"/>
  <c r="I49" i="12" s="1"/>
  <c r="I25" i="10"/>
  <c r="J25" i="10" s="1"/>
  <c r="L25" i="10" s="1"/>
  <c r="K24" i="10"/>
  <c r="M24" i="10" s="1"/>
  <c r="L24" i="10"/>
  <c r="H25" i="10"/>
  <c r="G26" i="10" s="1"/>
  <c r="K49" i="12" l="1"/>
  <c r="J49" i="12"/>
  <c r="L49" i="12" s="1"/>
  <c r="G51" i="12"/>
  <c r="F52" i="12" s="1"/>
  <c r="H50" i="12"/>
  <c r="I50" i="12" s="1"/>
  <c r="K25" i="10"/>
  <c r="M25" i="10" s="1"/>
  <c r="H26" i="10"/>
  <c r="G27" i="10" s="1"/>
  <c r="I26" i="10"/>
  <c r="J26" i="10" s="1"/>
  <c r="H51" i="12" l="1"/>
  <c r="I51" i="12" s="1"/>
  <c r="K51" i="12" s="1"/>
  <c r="J50" i="12"/>
  <c r="L50" i="12" s="1"/>
  <c r="K50" i="12"/>
  <c r="G52" i="12"/>
  <c r="F53" i="12" s="1"/>
  <c r="I27" i="10"/>
  <c r="J27" i="10" s="1"/>
  <c r="L27" i="10" s="1"/>
  <c r="L26" i="10"/>
  <c r="K26" i="10"/>
  <c r="M26" i="10" s="1"/>
  <c r="H27" i="10"/>
  <c r="G28" i="10" s="1"/>
  <c r="J51" i="12" l="1"/>
  <c r="L51" i="12" s="1"/>
  <c r="G53" i="12"/>
  <c r="F54" i="12" s="1"/>
  <c r="H52" i="12"/>
  <c r="I52" i="12" s="1"/>
  <c r="K27" i="10"/>
  <c r="M27" i="10" s="1"/>
  <c r="H28" i="10"/>
  <c r="G29" i="10" s="1"/>
  <c r="I28" i="10"/>
  <c r="J28" i="10" s="1"/>
  <c r="H53" i="12" l="1"/>
  <c r="I53" i="12" s="1"/>
  <c r="K53" i="12" s="1"/>
  <c r="K52" i="12"/>
  <c r="J52" i="12"/>
  <c r="L52" i="12" s="1"/>
  <c r="G54" i="12"/>
  <c r="F55" i="12" s="1"/>
  <c r="I29" i="10"/>
  <c r="J29" i="10" s="1"/>
  <c r="H29" i="10"/>
  <c r="G30" i="10" s="1"/>
  <c r="K28" i="10"/>
  <c r="M28" i="10" s="1"/>
  <c r="L28" i="10"/>
  <c r="J53" i="12" l="1"/>
  <c r="L53" i="12" s="1"/>
  <c r="H54" i="12"/>
  <c r="I54" i="12" s="1"/>
  <c r="G55" i="12"/>
  <c r="F56" i="12" s="1"/>
  <c r="I30" i="10"/>
  <c r="J30" i="10" s="1"/>
  <c r="H30" i="10"/>
  <c r="G31" i="10" s="1"/>
  <c r="L29" i="10"/>
  <c r="K29" i="10"/>
  <c r="M29" i="10" s="1"/>
  <c r="G56" i="12" l="1"/>
  <c r="F57" i="12" s="1"/>
  <c r="H55" i="12"/>
  <c r="I55" i="12" s="1"/>
  <c r="J54" i="12"/>
  <c r="L54" i="12" s="1"/>
  <c r="K54" i="12"/>
  <c r="I31" i="10"/>
  <c r="J31" i="10" s="1"/>
  <c r="H31" i="10"/>
  <c r="G32" i="10" s="1"/>
  <c r="K30" i="10"/>
  <c r="M30" i="10" s="1"/>
  <c r="L30" i="10"/>
  <c r="G57" i="12" l="1"/>
  <c r="F58" i="12" s="1"/>
  <c r="H56" i="12"/>
  <c r="I56" i="12" s="1"/>
  <c r="J55" i="12"/>
  <c r="L55" i="12" s="1"/>
  <c r="K55" i="12"/>
  <c r="L31" i="10"/>
  <c r="K31" i="10"/>
  <c r="M31" i="10" s="1"/>
  <c r="H32" i="10"/>
  <c r="G33" i="10" s="1"/>
  <c r="I32" i="10"/>
  <c r="J32" i="10" s="1"/>
  <c r="J56" i="12" l="1"/>
  <c r="L56" i="12" s="1"/>
  <c r="K56" i="12"/>
  <c r="G58" i="12"/>
  <c r="F59" i="12" s="1"/>
  <c r="H57" i="12"/>
  <c r="I57" i="12" s="1"/>
  <c r="I33" i="10"/>
  <c r="J33" i="10" s="1"/>
  <c r="L32" i="10"/>
  <c r="K32" i="10"/>
  <c r="M32" i="10" s="1"/>
  <c r="H33" i="10"/>
  <c r="G34" i="10" s="1"/>
  <c r="K57" i="12" l="1"/>
  <c r="J57" i="12"/>
  <c r="L57" i="12" s="1"/>
  <c r="H58" i="12"/>
  <c r="I58" i="12" s="1"/>
  <c r="G59" i="12"/>
  <c r="F60" i="12" s="1"/>
  <c r="K33" i="10"/>
  <c r="M33" i="10" s="1"/>
  <c r="L33" i="10"/>
  <c r="H34" i="10"/>
  <c r="G35" i="10" s="1"/>
  <c r="I34" i="10"/>
  <c r="J34" i="10" s="1"/>
  <c r="H59" i="12" l="1"/>
  <c r="I59" i="12" s="1"/>
  <c r="J59" i="12" s="1"/>
  <c r="L59" i="12" s="1"/>
  <c r="K58" i="12"/>
  <c r="J58" i="12"/>
  <c r="L58" i="12" s="1"/>
  <c r="G60" i="12"/>
  <c r="F61" i="12" s="1"/>
  <c r="L34" i="10"/>
  <c r="K34" i="10"/>
  <c r="M34" i="10" s="1"/>
  <c r="I35" i="10"/>
  <c r="J35" i="10" s="1"/>
  <c r="H35" i="10"/>
  <c r="G36" i="10" s="1"/>
  <c r="K59" i="12" l="1"/>
  <c r="G61" i="12"/>
  <c r="F62" i="12" s="1"/>
  <c r="H60" i="12"/>
  <c r="I60" i="12" s="1"/>
  <c r="H36" i="10"/>
  <c r="G37" i="10" s="1"/>
  <c r="I36" i="10"/>
  <c r="J36" i="10" s="1"/>
  <c r="L35" i="10"/>
  <c r="K35" i="10"/>
  <c r="M35" i="10" s="1"/>
  <c r="H61" i="12" l="1"/>
  <c r="I61" i="12" s="1"/>
  <c r="J61" i="12" s="1"/>
  <c r="L61" i="12" s="1"/>
  <c r="K60" i="12"/>
  <c r="J60" i="12"/>
  <c r="L60" i="12" s="1"/>
  <c r="G62" i="12"/>
  <c r="F63" i="12" s="1"/>
  <c r="K36" i="10"/>
  <c r="M36" i="10" s="1"/>
  <c r="L36" i="10"/>
  <c r="H37" i="10"/>
  <c r="G38" i="10" s="1"/>
  <c r="I37" i="10"/>
  <c r="J37" i="10" s="1"/>
  <c r="K61" i="12" l="1"/>
  <c r="G63" i="12"/>
  <c r="F64" i="12" s="1"/>
  <c r="H62" i="12"/>
  <c r="I62" i="12" s="1"/>
  <c r="H38" i="10"/>
  <c r="G39" i="10" s="1"/>
  <c r="I38" i="10"/>
  <c r="J38" i="10" s="1"/>
  <c r="L37" i="10"/>
  <c r="K37" i="10"/>
  <c r="M37" i="10" s="1"/>
  <c r="K62" i="12" l="1"/>
  <c r="J62" i="12"/>
  <c r="L62" i="12" s="1"/>
  <c r="H63" i="12"/>
  <c r="I63" i="12" s="1"/>
  <c r="G64" i="12"/>
  <c r="F65" i="12" s="1"/>
  <c r="H39" i="10"/>
  <c r="G40" i="10" s="1"/>
  <c r="I39" i="10"/>
  <c r="J39" i="10" s="1"/>
  <c r="K38" i="10"/>
  <c r="M38" i="10" s="1"/>
  <c r="L38" i="10"/>
  <c r="H64" i="12" l="1"/>
  <c r="I64" i="12" s="1"/>
  <c r="G65" i="12"/>
  <c r="F66" i="12" s="1"/>
  <c r="K63" i="12"/>
  <c r="J63" i="12"/>
  <c r="L63" i="12" s="1"/>
  <c r="L39" i="10"/>
  <c r="K39" i="10"/>
  <c r="M39" i="10" s="1"/>
  <c r="H40" i="10"/>
  <c r="G41" i="10" s="1"/>
  <c r="I40" i="10"/>
  <c r="J40" i="10" s="1"/>
  <c r="G66" i="12" l="1"/>
  <c r="F67" i="12" s="1"/>
  <c r="H65" i="12"/>
  <c r="I65" i="12" s="1"/>
  <c r="J64" i="12"/>
  <c r="L64" i="12" s="1"/>
  <c r="K64" i="12"/>
  <c r="K40" i="10"/>
  <c r="M40" i="10" s="1"/>
  <c r="L40" i="10"/>
  <c r="H41" i="10"/>
  <c r="G42" i="10" s="1"/>
  <c r="I41" i="10"/>
  <c r="J41" i="10" s="1"/>
  <c r="G67" i="12" l="1"/>
  <c r="F68" i="12" s="1"/>
  <c r="H66" i="12"/>
  <c r="I66" i="12" s="1"/>
  <c r="K65" i="12"/>
  <c r="J65" i="12"/>
  <c r="L65" i="12" s="1"/>
  <c r="H42" i="10"/>
  <c r="G43" i="10" s="1"/>
  <c r="I42" i="10"/>
  <c r="J42" i="10" s="1"/>
  <c r="K41" i="10"/>
  <c r="M41" i="10" s="1"/>
  <c r="L41" i="10"/>
  <c r="H67" i="12" l="1"/>
  <c r="I67" i="12" s="1"/>
  <c r="K67" i="12" s="1"/>
  <c r="K66" i="12"/>
  <c r="J66" i="12"/>
  <c r="L66" i="12" s="1"/>
  <c r="G68" i="12"/>
  <c r="F69" i="12" s="1"/>
  <c r="L42" i="10"/>
  <c r="K42" i="10"/>
  <c r="M42" i="10" s="1"/>
  <c r="H43" i="10"/>
  <c r="G44" i="10" s="1"/>
  <c r="I43" i="10"/>
  <c r="J43" i="10" s="1"/>
  <c r="J67" i="12" l="1"/>
  <c r="L67" i="12" s="1"/>
  <c r="G69" i="12"/>
  <c r="F70" i="12" s="1"/>
  <c r="H68" i="12"/>
  <c r="I68" i="12" s="1"/>
  <c r="H44" i="10"/>
  <c r="G45" i="10" s="1"/>
  <c r="L43" i="10"/>
  <c r="K43" i="10"/>
  <c r="M43" i="10" s="1"/>
  <c r="I44" i="10"/>
  <c r="J44" i="10" s="1"/>
  <c r="H69" i="12" l="1"/>
  <c r="I69" i="12" s="1"/>
  <c r="K69" i="12" s="1"/>
  <c r="J68" i="12"/>
  <c r="L68" i="12" s="1"/>
  <c r="K68" i="12"/>
  <c r="G70" i="12"/>
  <c r="F71" i="12" s="1"/>
  <c r="I45" i="10"/>
  <c r="J45" i="10" s="1"/>
  <c r="K45" i="10" s="1"/>
  <c r="M45" i="10" s="1"/>
  <c r="K44" i="10"/>
  <c r="M44" i="10" s="1"/>
  <c r="L44" i="10"/>
  <c r="H45" i="10"/>
  <c r="G46" i="10" s="1"/>
  <c r="J69" i="12" l="1"/>
  <c r="L69" i="12" s="1"/>
  <c r="G71" i="12"/>
  <c r="F72" i="12" s="1"/>
  <c r="H70" i="12"/>
  <c r="I70" i="12" s="1"/>
  <c r="L45" i="10"/>
  <c r="I46" i="10"/>
  <c r="J46" i="10" s="1"/>
  <c r="H46" i="10"/>
  <c r="G47" i="10" s="1"/>
  <c r="H71" i="12" l="1"/>
  <c r="I71" i="12" s="1"/>
  <c r="G72" i="12"/>
  <c r="F73" i="12" s="1"/>
  <c r="K70" i="12"/>
  <c r="J70" i="12"/>
  <c r="L70" i="12" s="1"/>
  <c r="H47" i="10"/>
  <c r="G48" i="10" s="1"/>
  <c r="I47" i="10"/>
  <c r="J47" i="10" s="1"/>
  <c r="K46" i="10"/>
  <c r="M46" i="10" s="1"/>
  <c r="L46" i="10"/>
  <c r="G73" i="12" l="1"/>
  <c r="F74" i="12" s="1"/>
  <c r="K71" i="12"/>
  <c r="J71" i="12"/>
  <c r="L71" i="12" s="1"/>
  <c r="H72" i="12"/>
  <c r="I72" i="12" s="1"/>
  <c r="L47" i="10"/>
  <c r="K47" i="10"/>
  <c r="M47" i="10" s="1"/>
  <c r="H48" i="10"/>
  <c r="G49" i="10" s="1"/>
  <c r="I48" i="10"/>
  <c r="J48" i="10" s="1"/>
  <c r="G74" i="12" l="1"/>
  <c r="F75" i="12" s="1"/>
  <c r="H73" i="12"/>
  <c r="I73" i="12" s="1"/>
  <c r="J72" i="12"/>
  <c r="L72" i="12" s="1"/>
  <c r="K72" i="12"/>
  <c r="H49" i="10"/>
  <c r="G50" i="10" s="1"/>
  <c r="L48" i="10"/>
  <c r="K48" i="10"/>
  <c r="M48" i="10" s="1"/>
  <c r="I49" i="10"/>
  <c r="J49" i="10" s="1"/>
  <c r="H74" i="12" l="1"/>
  <c r="I74" i="12" s="1"/>
  <c r="K74" i="12" s="1"/>
  <c r="K73" i="12"/>
  <c r="J73" i="12"/>
  <c r="L73" i="12" s="1"/>
  <c r="G75" i="12"/>
  <c r="F76" i="12" s="1"/>
  <c r="H50" i="10"/>
  <c r="G51" i="10" s="1"/>
  <c r="I50" i="10"/>
  <c r="J50" i="10" s="1"/>
  <c r="K49" i="10"/>
  <c r="M49" i="10" s="1"/>
  <c r="L49" i="10"/>
  <c r="J74" i="12" l="1"/>
  <c r="L74" i="12" s="1"/>
  <c r="G76" i="12"/>
  <c r="F77" i="12" s="1"/>
  <c r="H75" i="12"/>
  <c r="I75" i="12" s="1"/>
  <c r="I51" i="10"/>
  <c r="J51" i="10" s="1"/>
  <c r="K51" i="10" s="1"/>
  <c r="M51" i="10" s="1"/>
  <c r="L50" i="10"/>
  <c r="K50" i="10"/>
  <c r="M50" i="10" s="1"/>
  <c r="H51" i="10"/>
  <c r="G52" i="10" s="1"/>
  <c r="K75" i="12" l="1"/>
  <c r="J75" i="12"/>
  <c r="L75" i="12" s="1"/>
  <c r="G77" i="12"/>
  <c r="F78" i="12" s="1"/>
  <c r="H76" i="12"/>
  <c r="I76" i="12" s="1"/>
  <c r="L51" i="10"/>
  <c r="I52" i="10"/>
  <c r="J52" i="10" s="1"/>
  <c r="L52" i="10" s="1"/>
  <c r="H52" i="10"/>
  <c r="G53" i="10" s="1"/>
  <c r="G78" i="12" l="1"/>
  <c r="F79" i="12" s="1"/>
  <c r="K76" i="12"/>
  <c r="J76" i="12"/>
  <c r="L76" i="12" s="1"/>
  <c r="H77" i="12"/>
  <c r="I77" i="12" s="1"/>
  <c r="K52" i="10"/>
  <c r="M52" i="10" s="1"/>
  <c r="H53" i="10"/>
  <c r="G54" i="10" s="1"/>
  <c r="I53" i="10"/>
  <c r="J53" i="10" s="1"/>
  <c r="K77" i="12" l="1"/>
  <c r="J77" i="12"/>
  <c r="L77" i="12" s="1"/>
  <c r="H78" i="12"/>
  <c r="I78" i="12" s="1"/>
  <c r="G79" i="12"/>
  <c r="F80" i="12" s="1"/>
  <c r="I54" i="10"/>
  <c r="J54" i="10" s="1"/>
  <c r="K54" i="10" s="1"/>
  <c r="M54" i="10" s="1"/>
  <c r="L53" i="10"/>
  <c r="K53" i="10"/>
  <c r="M53" i="10" s="1"/>
  <c r="H54" i="10"/>
  <c r="G55" i="10" s="1"/>
  <c r="H79" i="12" l="1"/>
  <c r="I79" i="12" s="1"/>
  <c r="G80" i="12"/>
  <c r="F81" i="12" s="1"/>
  <c r="J78" i="12"/>
  <c r="L78" i="12" s="1"/>
  <c r="K78" i="12"/>
  <c r="I55" i="10"/>
  <c r="J55" i="10" s="1"/>
  <c r="K55" i="10" s="1"/>
  <c r="M55" i="10" s="1"/>
  <c r="L54" i="10"/>
  <c r="H55" i="10"/>
  <c r="G56" i="10" s="1"/>
  <c r="H80" i="12" l="1"/>
  <c r="I80" i="12" s="1"/>
  <c r="G81" i="12"/>
  <c r="F82" i="12" s="1"/>
  <c r="K79" i="12"/>
  <c r="J79" i="12"/>
  <c r="L79" i="12" s="1"/>
  <c r="L55" i="10"/>
  <c r="H56" i="10"/>
  <c r="G57" i="10" s="1"/>
  <c r="I56" i="10"/>
  <c r="J56" i="10" s="1"/>
  <c r="H81" i="12" l="1"/>
  <c r="I81" i="12" s="1"/>
  <c r="J80" i="12"/>
  <c r="L80" i="12" s="1"/>
  <c r="K80" i="12"/>
  <c r="G82" i="12"/>
  <c r="F83" i="12" s="1"/>
  <c r="L56" i="10"/>
  <c r="K56" i="10"/>
  <c r="M56" i="10" s="1"/>
  <c r="H57" i="10"/>
  <c r="G58" i="10" s="1"/>
  <c r="I57" i="10"/>
  <c r="J57" i="10" s="1"/>
  <c r="H82" i="12" l="1"/>
  <c r="I82" i="12" s="1"/>
  <c r="K81" i="12"/>
  <c r="J81" i="12"/>
  <c r="L81" i="12" s="1"/>
  <c r="G83" i="12"/>
  <c r="F84" i="12" s="1"/>
  <c r="K57" i="10"/>
  <c r="M57" i="10" s="1"/>
  <c r="L57" i="10"/>
  <c r="H58" i="10"/>
  <c r="G59" i="10" s="1"/>
  <c r="I58" i="10"/>
  <c r="J58" i="10" s="1"/>
  <c r="G84" i="12" l="1"/>
  <c r="F85" i="12" s="1"/>
  <c r="K82" i="12"/>
  <c r="J82" i="12"/>
  <c r="L82" i="12" s="1"/>
  <c r="H83" i="12"/>
  <c r="I83" i="12" s="1"/>
  <c r="H59" i="10"/>
  <c r="G60" i="10" s="1"/>
  <c r="L58" i="10"/>
  <c r="K58" i="10"/>
  <c r="M58" i="10" s="1"/>
  <c r="I59" i="10"/>
  <c r="J59" i="10" s="1"/>
  <c r="H84" i="12" l="1"/>
  <c r="I84" i="12" s="1"/>
  <c r="G85" i="12"/>
  <c r="F86" i="12" s="1"/>
  <c r="K83" i="12"/>
  <c r="J83" i="12"/>
  <c r="L83" i="12" s="1"/>
  <c r="I60" i="10"/>
  <c r="J60" i="10" s="1"/>
  <c r="K59" i="10"/>
  <c r="M59" i="10" s="1"/>
  <c r="L59" i="10"/>
  <c r="H60" i="10"/>
  <c r="G61" i="10" s="1"/>
  <c r="G86" i="12" l="1"/>
  <c r="F87" i="12" s="1"/>
  <c r="H85" i="12"/>
  <c r="I85" i="12" s="1"/>
  <c r="J84" i="12"/>
  <c r="L84" i="12" s="1"/>
  <c r="K84" i="12"/>
  <c r="H61" i="10"/>
  <c r="G62" i="10" s="1"/>
  <c r="L60" i="10"/>
  <c r="K60" i="10"/>
  <c r="M60" i="10" s="1"/>
  <c r="I61" i="10"/>
  <c r="J61" i="10" s="1"/>
  <c r="J85" i="12" l="1"/>
  <c r="L85" i="12" s="1"/>
  <c r="K85" i="12"/>
  <c r="G87" i="12"/>
  <c r="F88" i="12" s="1"/>
  <c r="H86" i="12"/>
  <c r="I86" i="12" s="1"/>
  <c r="I62" i="10"/>
  <c r="J62" i="10" s="1"/>
  <c r="L62" i="10" s="1"/>
  <c r="L61" i="10"/>
  <c r="K61" i="10"/>
  <c r="M61" i="10" s="1"/>
  <c r="H62" i="10"/>
  <c r="G63" i="10" s="1"/>
  <c r="H87" i="12" l="1"/>
  <c r="I87" i="12" s="1"/>
  <c r="K87" i="12" s="1"/>
  <c r="G88" i="12"/>
  <c r="F89" i="12" s="1"/>
  <c r="K86" i="12"/>
  <c r="J86" i="12"/>
  <c r="L86" i="12" s="1"/>
  <c r="K62" i="10"/>
  <c r="M62" i="10" s="1"/>
  <c r="I63" i="10"/>
  <c r="J63" i="10" s="1"/>
  <c r="L63" i="10" s="1"/>
  <c r="H63" i="10"/>
  <c r="G64" i="10" s="1"/>
  <c r="J87" i="12" l="1"/>
  <c r="L87" i="12" s="1"/>
  <c r="H88" i="12"/>
  <c r="I88" i="12" s="1"/>
  <c r="G89" i="12"/>
  <c r="F90" i="12" s="1"/>
  <c r="K63" i="10"/>
  <c r="M63" i="10" s="1"/>
  <c r="I64" i="10"/>
  <c r="J64" i="10" s="1"/>
  <c r="H64" i="10"/>
  <c r="G65" i="10" s="1"/>
  <c r="G90" i="12" l="1"/>
  <c r="F91" i="12" s="1"/>
  <c r="J88" i="12"/>
  <c r="L88" i="12" s="1"/>
  <c r="K88" i="12"/>
  <c r="H89" i="12"/>
  <c r="I89" i="12" s="1"/>
  <c r="L64" i="10"/>
  <c r="K64" i="10"/>
  <c r="M64" i="10" s="1"/>
  <c r="H65" i="10"/>
  <c r="G66" i="10" s="1"/>
  <c r="I65" i="10"/>
  <c r="J65" i="10" s="1"/>
  <c r="K89" i="12" l="1"/>
  <c r="J89" i="12"/>
  <c r="L89" i="12" s="1"/>
  <c r="G91" i="12"/>
  <c r="F92" i="12" s="1"/>
  <c r="H90" i="12"/>
  <c r="I90" i="12" s="1"/>
  <c r="K65" i="10"/>
  <c r="M65" i="10" s="1"/>
  <c r="L65" i="10"/>
  <c r="I66" i="10"/>
  <c r="J66" i="10" s="1"/>
  <c r="H66" i="10"/>
  <c r="G67" i="10" s="1"/>
  <c r="G92" i="12" l="1"/>
  <c r="F93" i="12" s="1"/>
  <c r="H91" i="12"/>
  <c r="I91" i="12" s="1"/>
  <c r="K90" i="12"/>
  <c r="J90" i="12"/>
  <c r="L90" i="12" s="1"/>
  <c r="H67" i="10"/>
  <c r="G68" i="10" s="1"/>
  <c r="I67" i="10"/>
  <c r="J67" i="10" s="1"/>
  <c r="L66" i="10"/>
  <c r="K66" i="10"/>
  <c r="M66" i="10" s="1"/>
  <c r="H92" i="12" l="1"/>
  <c r="I92" i="12" s="1"/>
  <c r="J92" i="12" s="1"/>
  <c r="L92" i="12" s="1"/>
  <c r="K91" i="12"/>
  <c r="J91" i="12"/>
  <c r="L91" i="12" s="1"/>
  <c r="G93" i="12"/>
  <c r="F94" i="12" s="1"/>
  <c r="I68" i="10"/>
  <c r="J68" i="10" s="1"/>
  <c r="K68" i="10" s="1"/>
  <c r="M68" i="10" s="1"/>
  <c r="K67" i="10"/>
  <c r="M67" i="10" s="1"/>
  <c r="L67" i="10"/>
  <c r="H68" i="10"/>
  <c r="G69" i="10" s="1"/>
  <c r="K92" i="12" l="1"/>
  <c r="G94" i="12"/>
  <c r="F95" i="12" s="1"/>
  <c r="H93" i="12"/>
  <c r="I93" i="12" s="1"/>
  <c r="L68" i="10"/>
  <c r="H69" i="10"/>
  <c r="G70" i="10" s="1"/>
  <c r="I69" i="10"/>
  <c r="J69" i="10" s="1"/>
  <c r="K93" i="12" l="1"/>
  <c r="J93" i="12"/>
  <c r="L93" i="12" s="1"/>
  <c r="G95" i="12"/>
  <c r="F96" i="12" s="1"/>
  <c r="H94" i="12"/>
  <c r="I94" i="12" s="1"/>
  <c r="L69" i="10"/>
  <c r="K69" i="10"/>
  <c r="M69" i="10" s="1"/>
  <c r="H70" i="10"/>
  <c r="G71" i="10" s="1"/>
  <c r="I70" i="10"/>
  <c r="J70" i="10" s="1"/>
  <c r="G96" i="12" l="1"/>
  <c r="F97" i="12" s="1"/>
  <c r="K94" i="12"/>
  <c r="J94" i="12"/>
  <c r="L94" i="12" s="1"/>
  <c r="H95" i="12"/>
  <c r="I95" i="12" s="1"/>
  <c r="H71" i="10"/>
  <c r="G72" i="10" s="1"/>
  <c r="I71" i="10"/>
  <c r="J71" i="10" s="1"/>
  <c r="L70" i="10"/>
  <c r="K70" i="10"/>
  <c r="M70" i="10" s="1"/>
  <c r="G97" i="12" l="1"/>
  <c r="F98" i="12" s="1"/>
  <c r="K95" i="12"/>
  <c r="J95" i="12"/>
  <c r="L95" i="12" s="1"/>
  <c r="H96" i="12"/>
  <c r="I96" i="12" s="1"/>
  <c r="L71" i="10"/>
  <c r="K71" i="10"/>
  <c r="M71" i="10" s="1"/>
  <c r="H72" i="10"/>
  <c r="G73" i="10" s="1"/>
  <c r="I72" i="10"/>
  <c r="J72" i="10" s="1"/>
  <c r="H97" i="12" l="1"/>
  <c r="I97" i="12" s="1"/>
  <c r="J96" i="12"/>
  <c r="L96" i="12" s="1"/>
  <c r="K96" i="12"/>
  <c r="G98" i="12"/>
  <c r="F99" i="12" s="1"/>
  <c r="L72" i="10"/>
  <c r="K72" i="10"/>
  <c r="M72" i="10" s="1"/>
  <c r="I73" i="10"/>
  <c r="H73" i="10"/>
  <c r="I75" i="10" s="1"/>
  <c r="I81" i="10" l="1"/>
  <c r="I85" i="10"/>
  <c r="I84" i="10"/>
  <c r="I83" i="10"/>
  <c r="I79" i="10"/>
  <c r="I82" i="10"/>
  <c r="I78" i="10"/>
  <c r="I77" i="10"/>
  <c r="I80" i="10"/>
  <c r="I76" i="10"/>
  <c r="I74" i="10"/>
  <c r="H98" i="12"/>
  <c r="I98" i="12" s="1"/>
  <c r="K98" i="12" s="1"/>
  <c r="G99" i="12"/>
  <c r="F100" i="12" s="1"/>
  <c r="K97" i="12"/>
  <c r="J97" i="12"/>
  <c r="L97" i="12" s="1"/>
  <c r="J73" i="10"/>
  <c r="B8" i="10" s="1"/>
  <c r="J98" i="12" l="1"/>
  <c r="L98" i="12" s="1"/>
  <c r="G100" i="12"/>
  <c r="F101" i="12" s="1"/>
  <c r="H99" i="12"/>
  <c r="I99" i="12" s="1"/>
  <c r="K73" i="10"/>
  <c r="B9" i="10" s="1"/>
  <c r="L73" i="10"/>
  <c r="B10" i="10" s="1"/>
  <c r="G101" i="12" l="1"/>
  <c r="F102" i="12" s="1"/>
  <c r="H100" i="12"/>
  <c r="I100" i="12" s="1"/>
  <c r="K99" i="12"/>
  <c r="J99" i="12"/>
  <c r="L99" i="12" s="1"/>
  <c r="M73" i="10"/>
  <c r="B11" i="10" s="1"/>
  <c r="H101" i="12" l="1"/>
  <c r="I101" i="12" s="1"/>
  <c r="K101" i="12" s="1"/>
  <c r="G102" i="12"/>
  <c r="F103" i="12" s="1"/>
  <c r="K100" i="12"/>
  <c r="J100" i="12"/>
  <c r="L100" i="12" s="1"/>
  <c r="J4" i="9"/>
  <c r="C13" i="9" s="1"/>
  <c r="C13" i="3"/>
  <c r="K7" i="7"/>
  <c r="M7" i="7" s="1"/>
  <c r="L6" i="7"/>
  <c r="J101" i="12" l="1"/>
  <c r="L101" i="12" s="1"/>
  <c r="H102" i="12"/>
  <c r="I102" i="12" s="1"/>
  <c r="K102" i="12" s="1"/>
  <c r="G103" i="12"/>
  <c r="F104" i="12" s="1"/>
  <c r="J5" i="9"/>
  <c r="K4" i="9"/>
  <c r="L7" i="7"/>
  <c r="K8" i="7" s="1"/>
  <c r="M8" i="7" s="1"/>
  <c r="J102" i="12" l="1"/>
  <c r="L102" i="12" s="1"/>
  <c r="H103" i="12"/>
  <c r="I103" i="12" s="1"/>
  <c r="G104" i="12"/>
  <c r="F105" i="12" s="1"/>
  <c r="L4" i="9"/>
  <c r="N4" i="9" s="1"/>
  <c r="M4" i="9"/>
  <c r="J6" i="9"/>
  <c r="K5" i="9"/>
  <c r="L8" i="7"/>
  <c r="K9" i="7" s="1"/>
  <c r="M9" i="7" s="1"/>
  <c r="H104" i="12" l="1"/>
  <c r="I104" i="12" s="1"/>
  <c r="G105" i="12"/>
  <c r="F106" i="12" s="1"/>
  <c r="K103" i="12"/>
  <c r="J103" i="12"/>
  <c r="L103" i="12" s="1"/>
  <c r="M5" i="9"/>
  <c r="L5" i="9"/>
  <c r="J7" i="9"/>
  <c r="K6" i="9"/>
  <c r="L9" i="7"/>
  <c r="G106" i="12" l="1"/>
  <c r="F107" i="12" s="1"/>
  <c r="H105" i="12"/>
  <c r="I105" i="12" s="1"/>
  <c r="J104" i="12"/>
  <c r="L104" i="12" s="1"/>
  <c r="K104" i="12"/>
  <c r="M6" i="9"/>
  <c r="L6" i="9"/>
  <c r="N6" i="9" s="1"/>
  <c r="K7" i="9"/>
  <c r="J8" i="9"/>
  <c r="N5" i="9"/>
  <c r="L4" i="6"/>
  <c r="L5" i="6"/>
  <c r="L6" i="6"/>
  <c r="L7" i="6"/>
  <c r="L8" i="6"/>
  <c r="L9" i="6"/>
  <c r="L10" i="6"/>
  <c r="L11" i="6"/>
  <c r="L12" i="6"/>
  <c r="L13" i="6"/>
  <c r="L14" i="6"/>
  <c r="L15" i="6"/>
  <c r="M9" i="8"/>
  <c r="N9" i="8" s="1"/>
  <c r="M10" i="8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N185" i="8" s="1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N218" i="8" s="1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275" i="8"/>
  <c r="N275" i="8" s="1"/>
  <c r="M276" i="8"/>
  <c r="N276" i="8" s="1"/>
  <c r="M277" i="8"/>
  <c r="N277" i="8" s="1"/>
  <c r="M278" i="8"/>
  <c r="N278" i="8" s="1"/>
  <c r="M279" i="8"/>
  <c r="N279" i="8" s="1"/>
  <c r="M280" i="8"/>
  <c r="N280" i="8" s="1"/>
  <c r="M281" i="8"/>
  <c r="N281" i="8" s="1"/>
  <c r="M282" i="8"/>
  <c r="N282" i="8" s="1"/>
  <c r="M283" i="8"/>
  <c r="N283" i="8" s="1"/>
  <c r="M284" i="8"/>
  <c r="N284" i="8" s="1"/>
  <c r="M285" i="8"/>
  <c r="N285" i="8" s="1"/>
  <c r="M286" i="8"/>
  <c r="N286" i="8" s="1"/>
  <c r="M287" i="8"/>
  <c r="N287" i="8" s="1"/>
  <c r="M288" i="8"/>
  <c r="N288" i="8" s="1"/>
  <c r="M289" i="8"/>
  <c r="N289" i="8" s="1"/>
  <c r="M290" i="8"/>
  <c r="N290" i="8" s="1"/>
  <c r="M291" i="8"/>
  <c r="N291" i="8" s="1"/>
  <c r="M292" i="8"/>
  <c r="N292" i="8" s="1"/>
  <c r="M293" i="8"/>
  <c r="N293" i="8" s="1"/>
  <c r="M294" i="8"/>
  <c r="N294" i="8" s="1"/>
  <c r="M295" i="8"/>
  <c r="N295" i="8" s="1"/>
  <c r="M296" i="8"/>
  <c r="N296" i="8" s="1"/>
  <c r="M297" i="8"/>
  <c r="N297" i="8" s="1"/>
  <c r="M298" i="8"/>
  <c r="N298" i="8" s="1"/>
  <c r="M299" i="8"/>
  <c r="N299" i="8" s="1"/>
  <c r="M300" i="8"/>
  <c r="N300" i="8" s="1"/>
  <c r="M301" i="8"/>
  <c r="N301" i="8" s="1"/>
  <c r="M302" i="8"/>
  <c r="N302" i="8" s="1"/>
  <c r="M303" i="8"/>
  <c r="N303" i="8" s="1"/>
  <c r="M304" i="8"/>
  <c r="N304" i="8" s="1"/>
  <c r="M305" i="8"/>
  <c r="N305" i="8" s="1"/>
  <c r="M306" i="8"/>
  <c r="N306" i="8" s="1"/>
  <c r="M307" i="8"/>
  <c r="N307" i="8" s="1"/>
  <c r="M308" i="8"/>
  <c r="N308" i="8" s="1"/>
  <c r="M309" i="8"/>
  <c r="N309" i="8" s="1"/>
  <c r="M310" i="8"/>
  <c r="N310" i="8" s="1"/>
  <c r="M311" i="8"/>
  <c r="N311" i="8" s="1"/>
  <c r="M312" i="8"/>
  <c r="N312" i="8" s="1"/>
  <c r="M313" i="8"/>
  <c r="N313" i="8" s="1"/>
  <c r="M314" i="8"/>
  <c r="N314" i="8" s="1"/>
  <c r="M315" i="8"/>
  <c r="N315" i="8" s="1"/>
  <c r="M316" i="8"/>
  <c r="N316" i="8" s="1"/>
  <c r="M317" i="8"/>
  <c r="N317" i="8" s="1"/>
  <c r="M318" i="8"/>
  <c r="N318" i="8" s="1"/>
  <c r="M319" i="8"/>
  <c r="N319" i="8" s="1"/>
  <c r="M320" i="8"/>
  <c r="N320" i="8" s="1"/>
  <c r="M321" i="8"/>
  <c r="N321" i="8" s="1"/>
  <c r="M322" i="8"/>
  <c r="N322" i="8" s="1"/>
  <c r="M323" i="8"/>
  <c r="N323" i="8" s="1"/>
  <c r="M324" i="8"/>
  <c r="N324" i="8" s="1"/>
  <c r="M325" i="8"/>
  <c r="N325" i="8" s="1"/>
  <c r="M326" i="8"/>
  <c r="N326" i="8" s="1"/>
  <c r="M327" i="8"/>
  <c r="N327" i="8" s="1"/>
  <c r="M328" i="8"/>
  <c r="N328" i="8" s="1"/>
  <c r="M329" i="8"/>
  <c r="N329" i="8" s="1"/>
  <c r="M330" i="8"/>
  <c r="N330" i="8" s="1"/>
  <c r="M331" i="8"/>
  <c r="N331" i="8" s="1"/>
  <c r="M332" i="8"/>
  <c r="N332" i="8" s="1"/>
  <c r="M333" i="8"/>
  <c r="N333" i="8" s="1"/>
  <c r="M334" i="8"/>
  <c r="N334" i="8" s="1"/>
  <c r="M335" i="8"/>
  <c r="N335" i="8" s="1"/>
  <c r="M336" i="8"/>
  <c r="N336" i="8" s="1"/>
  <c r="M337" i="8"/>
  <c r="N337" i="8" s="1"/>
  <c r="M338" i="8"/>
  <c r="N338" i="8" s="1"/>
  <c r="M339" i="8"/>
  <c r="N339" i="8" s="1"/>
  <c r="M340" i="8"/>
  <c r="N340" i="8" s="1"/>
  <c r="M341" i="8"/>
  <c r="N341" i="8" s="1"/>
  <c r="M342" i="8"/>
  <c r="N342" i="8" s="1"/>
  <c r="M343" i="8"/>
  <c r="N343" i="8" s="1"/>
  <c r="M344" i="8"/>
  <c r="N344" i="8" s="1"/>
  <c r="M345" i="8"/>
  <c r="N345" i="8" s="1"/>
  <c r="M346" i="8"/>
  <c r="N346" i="8" s="1"/>
  <c r="M347" i="8"/>
  <c r="N347" i="8" s="1"/>
  <c r="M348" i="8"/>
  <c r="N348" i="8" s="1"/>
  <c r="M349" i="8"/>
  <c r="N349" i="8" s="1"/>
  <c r="M350" i="8"/>
  <c r="N350" i="8" s="1"/>
  <c r="M351" i="8"/>
  <c r="N351" i="8" s="1"/>
  <c r="M352" i="8"/>
  <c r="N352" i="8" s="1"/>
  <c r="M353" i="8"/>
  <c r="N353" i="8" s="1"/>
  <c r="M354" i="8"/>
  <c r="N354" i="8" s="1"/>
  <c r="M355" i="8"/>
  <c r="N355" i="8" s="1"/>
  <c r="M356" i="8"/>
  <c r="N356" i="8" s="1"/>
  <c r="M357" i="8"/>
  <c r="N357" i="8" s="1"/>
  <c r="M358" i="8"/>
  <c r="N358" i="8" s="1"/>
  <c r="M359" i="8"/>
  <c r="N359" i="8" s="1"/>
  <c r="M360" i="8"/>
  <c r="N360" i="8" s="1"/>
  <c r="M361" i="8"/>
  <c r="N361" i="8" s="1"/>
  <c r="M362" i="8"/>
  <c r="N362" i="8" s="1"/>
  <c r="M363" i="8"/>
  <c r="N363" i="8" s="1"/>
  <c r="M364" i="8"/>
  <c r="N364" i="8" s="1"/>
  <c r="M365" i="8"/>
  <c r="N365" i="8" s="1"/>
  <c r="M366" i="8"/>
  <c r="N366" i="8" s="1"/>
  <c r="M367" i="8"/>
  <c r="N367" i="8" s="1"/>
  <c r="M368" i="8"/>
  <c r="N368" i="8" s="1"/>
  <c r="M369" i="8"/>
  <c r="N369" i="8" s="1"/>
  <c r="M370" i="8"/>
  <c r="N370" i="8" s="1"/>
  <c r="M371" i="8"/>
  <c r="N371" i="8" s="1"/>
  <c r="M372" i="8"/>
  <c r="N372" i="8" s="1"/>
  <c r="M373" i="8"/>
  <c r="N373" i="8" s="1"/>
  <c r="M374" i="8"/>
  <c r="N374" i="8" s="1"/>
  <c r="M375" i="8"/>
  <c r="N375" i="8" s="1"/>
  <c r="M376" i="8"/>
  <c r="N376" i="8" s="1"/>
  <c r="M377" i="8"/>
  <c r="N377" i="8" s="1"/>
  <c r="M378" i="8"/>
  <c r="N378" i="8" s="1"/>
  <c r="M379" i="8"/>
  <c r="N379" i="8" s="1"/>
  <c r="M380" i="8"/>
  <c r="N380" i="8" s="1"/>
  <c r="M381" i="8"/>
  <c r="N381" i="8" s="1"/>
  <c r="M382" i="8"/>
  <c r="N382" i="8" s="1"/>
  <c r="M383" i="8"/>
  <c r="N383" i="8" s="1"/>
  <c r="M384" i="8"/>
  <c r="N384" i="8" s="1"/>
  <c r="M385" i="8"/>
  <c r="N385" i="8" s="1"/>
  <c r="M386" i="8"/>
  <c r="N386" i="8" s="1"/>
  <c r="M387" i="8"/>
  <c r="N387" i="8" s="1"/>
  <c r="M388" i="8"/>
  <c r="N388" i="8" s="1"/>
  <c r="M389" i="8"/>
  <c r="N389" i="8" s="1"/>
  <c r="M390" i="8"/>
  <c r="N390" i="8" s="1"/>
  <c r="M391" i="8"/>
  <c r="N391" i="8" s="1"/>
  <c r="M392" i="8"/>
  <c r="N392" i="8" s="1"/>
  <c r="M393" i="8"/>
  <c r="N393" i="8" s="1"/>
  <c r="M394" i="8"/>
  <c r="N394" i="8" s="1"/>
  <c r="M395" i="8"/>
  <c r="N395" i="8" s="1"/>
  <c r="M396" i="8"/>
  <c r="N396" i="8" s="1"/>
  <c r="M397" i="8"/>
  <c r="N397" i="8" s="1"/>
  <c r="M398" i="8"/>
  <c r="N398" i="8" s="1"/>
  <c r="M399" i="8"/>
  <c r="N399" i="8" s="1"/>
  <c r="M400" i="8"/>
  <c r="N400" i="8" s="1"/>
  <c r="M401" i="8"/>
  <c r="N401" i="8" s="1"/>
  <c r="M402" i="8"/>
  <c r="N402" i="8" s="1"/>
  <c r="M403" i="8"/>
  <c r="N403" i="8" s="1"/>
  <c r="M404" i="8"/>
  <c r="N404" i="8" s="1"/>
  <c r="M405" i="8"/>
  <c r="N405" i="8" s="1"/>
  <c r="M406" i="8"/>
  <c r="N406" i="8" s="1"/>
  <c r="M407" i="8"/>
  <c r="N407" i="8" s="1"/>
  <c r="M408" i="8"/>
  <c r="N408" i="8" s="1"/>
  <c r="M409" i="8"/>
  <c r="N409" i="8" s="1"/>
  <c r="M410" i="8"/>
  <c r="N410" i="8" s="1"/>
  <c r="M411" i="8"/>
  <c r="N411" i="8" s="1"/>
  <c r="M412" i="8"/>
  <c r="N412" i="8" s="1"/>
  <c r="M413" i="8"/>
  <c r="N413" i="8" s="1"/>
  <c r="M414" i="8"/>
  <c r="N414" i="8" s="1"/>
  <c r="M415" i="8"/>
  <c r="N415" i="8" s="1"/>
  <c r="M416" i="8"/>
  <c r="N416" i="8" s="1"/>
  <c r="M417" i="8"/>
  <c r="N417" i="8" s="1"/>
  <c r="M418" i="8"/>
  <c r="N418" i="8" s="1"/>
  <c r="M419" i="8"/>
  <c r="N419" i="8" s="1"/>
  <c r="M420" i="8"/>
  <c r="N420" i="8" s="1"/>
  <c r="M421" i="8"/>
  <c r="N421" i="8" s="1"/>
  <c r="M422" i="8"/>
  <c r="N422" i="8" s="1"/>
  <c r="M423" i="8"/>
  <c r="N423" i="8" s="1"/>
  <c r="M424" i="8"/>
  <c r="N424" i="8" s="1"/>
  <c r="M425" i="8"/>
  <c r="N425" i="8" s="1"/>
  <c r="M426" i="8"/>
  <c r="N426" i="8" s="1"/>
  <c r="M427" i="8"/>
  <c r="N427" i="8" s="1"/>
  <c r="M428" i="8"/>
  <c r="N428" i="8" s="1"/>
  <c r="M429" i="8"/>
  <c r="N429" i="8" s="1"/>
  <c r="M430" i="8"/>
  <c r="N430" i="8" s="1"/>
  <c r="M431" i="8"/>
  <c r="N431" i="8" s="1"/>
  <c r="M432" i="8"/>
  <c r="N432" i="8" s="1"/>
  <c r="M433" i="8"/>
  <c r="N433" i="8" s="1"/>
  <c r="M434" i="8"/>
  <c r="N434" i="8" s="1"/>
  <c r="M435" i="8"/>
  <c r="N435" i="8" s="1"/>
  <c r="M436" i="8"/>
  <c r="N436" i="8" s="1"/>
  <c r="M437" i="8"/>
  <c r="N437" i="8" s="1"/>
  <c r="M438" i="8"/>
  <c r="N438" i="8" s="1"/>
  <c r="M439" i="8"/>
  <c r="N439" i="8" s="1"/>
  <c r="M440" i="8"/>
  <c r="N440" i="8" s="1"/>
  <c r="M441" i="8"/>
  <c r="N441" i="8" s="1"/>
  <c r="M442" i="8"/>
  <c r="N442" i="8" s="1"/>
  <c r="M443" i="8"/>
  <c r="N443" i="8" s="1"/>
  <c r="M444" i="8"/>
  <c r="N444" i="8" s="1"/>
  <c r="M445" i="8"/>
  <c r="N445" i="8" s="1"/>
  <c r="M446" i="8"/>
  <c r="N446" i="8" s="1"/>
  <c r="M447" i="8"/>
  <c r="N447" i="8" s="1"/>
  <c r="M448" i="8"/>
  <c r="N448" i="8" s="1"/>
  <c r="M449" i="8"/>
  <c r="N449" i="8" s="1"/>
  <c r="M450" i="8"/>
  <c r="N450" i="8" s="1"/>
  <c r="M451" i="8"/>
  <c r="N451" i="8" s="1"/>
  <c r="M452" i="8"/>
  <c r="N452" i="8" s="1"/>
  <c r="M453" i="8"/>
  <c r="N453" i="8" s="1"/>
  <c r="M454" i="8"/>
  <c r="N454" i="8" s="1"/>
  <c r="M455" i="8"/>
  <c r="N455" i="8" s="1"/>
  <c r="M456" i="8"/>
  <c r="N456" i="8" s="1"/>
  <c r="M457" i="8"/>
  <c r="N457" i="8" s="1"/>
  <c r="M458" i="8"/>
  <c r="N458" i="8" s="1"/>
  <c r="M459" i="8"/>
  <c r="N459" i="8" s="1"/>
  <c r="M460" i="8"/>
  <c r="N460" i="8" s="1"/>
  <c r="M461" i="8"/>
  <c r="N461" i="8" s="1"/>
  <c r="M462" i="8"/>
  <c r="N462" i="8" s="1"/>
  <c r="M463" i="8"/>
  <c r="N463" i="8" s="1"/>
  <c r="M464" i="8"/>
  <c r="N464" i="8" s="1"/>
  <c r="M465" i="8"/>
  <c r="N465" i="8" s="1"/>
  <c r="M466" i="8"/>
  <c r="N466" i="8" s="1"/>
  <c r="M467" i="8"/>
  <c r="N467" i="8" s="1"/>
  <c r="M468" i="8"/>
  <c r="N468" i="8" s="1"/>
  <c r="M469" i="8"/>
  <c r="N469" i="8" s="1"/>
  <c r="M470" i="8"/>
  <c r="N470" i="8" s="1"/>
  <c r="M471" i="8"/>
  <c r="N471" i="8" s="1"/>
  <c r="M472" i="8"/>
  <c r="N472" i="8" s="1"/>
  <c r="M473" i="8"/>
  <c r="N473" i="8" s="1"/>
  <c r="M474" i="8"/>
  <c r="N474" i="8" s="1"/>
  <c r="M475" i="8"/>
  <c r="N475" i="8" s="1"/>
  <c r="M476" i="8"/>
  <c r="N476" i="8" s="1"/>
  <c r="M477" i="8"/>
  <c r="N477" i="8" s="1"/>
  <c r="M478" i="8"/>
  <c r="N478" i="8" s="1"/>
  <c r="M479" i="8"/>
  <c r="N479" i="8" s="1"/>
  <c r="M480" i="8"/>
  <c r="N480" i="8" s="1"/>
  <c r="M481" i="8"/>
  <c r="N481" i="8" s="1"/>
  <c r="M482" i="8"/>
  <c r="N482" i="8" s="1"/>
  <c r="M483" i="8"/>
  <c r="N483" i="8" s="1"/>
  <c r="M484" i="8"/>
  <c r="N484" i="8" s="1"/>
  <c r="M485" i="8"/>
  <c r="N485" i="8" s="1"/>
  <c r="M486" i="8"/>
  <c r="N486" i="8" s="1"/>
  <c r="M487" i="8"/>
  <c r="N487" i="8" s="1"/>
  <c r="M488" i="8"/>
  <c r="N488" i="8" s="1"/>
  <c r="M489" i="8"/>
  <c r="N489" i="8" s="1"/>
  <c r="M490" i="8"/>
  <c r="N490" i="8" s="1"/>
  <c r="M491" i="8"/>
  <c r="N491" i="8" s="1"/>
  <c r="M492" i="8"/>
  <c r="N492" i="8" s="1"/>
  <c r="M493" i="8"/>
  <c r="N493" i="8" s="1"/>
  <c r="M494" i="8"/>
  <c r="N494" i="8" s="1"/>
  <c r="M495" i="8"/>
  <c r="N495" i="8" s="1"/>
  <c r="M496" i="8"/>
  <c r="N496" i="8" s="1"/>
  <c r="M497" i="8"/>
  <c r="N497" i="8" s="1"/>
  <c r="M498" i="8"/>
  <c r="N498" i="8" s="1"/>
  <c r="M499" i="8"/>
  <c r="N499" i="8" s="1"/>
  <c r="M500" i="8"/>
  <c r="N500" i="8" s="1"/>
  <c r="M501" i="8"/>
  <c r="N501" i="8" s="1"/>
  <c r="M502" i="8"/>
  <c r="N502" i="8" s="1"/>
  <c r="M503" i="8"/>
  <c r="N503" i="8" s="1"/>
  <c r="M504" i="8"/>
  <c r="N504" i="8" s="1"/>
  <c r="M505" i="8"/>
  <c r="N505" i="8" s="1"/>
  <c r="M506" i="8"/>
  <c r="N506" i="8" s="1"/>
  <c r="M507" i="8"/>
  <c r="N507" i="8" s="1"/>
  <c r="M508" i="8"/>
  <c r="N508" i="8" s="1"/>
  <c r="M509" i="8"/>
  <c r="N509" i="8" s="1"/>
  <c r="M510" i="8"/>
  <c r="N510" i="8" s="1"/>
  <c r="M511" i="8"/>
  <c r="N511" i="8" s="1"/>
  <c r="M512" i="8"/>
  <c r="N512" i="8" s="1"/>
  <c r="M513" i="8"/>
  <c r="N513" i="8" s="1"/>
  <c r="M514" i="8"/>
  <c r="N514" i="8" s="1"/>
  <c r="M515" i="8"/>
  <c r="N515" i="8" s="1"/>
  <c r="M516" i="8"/>
  <c r="N516" i="8" s="1"/>
  <c r="M517" i="8"/>
  <c r="N517" i="8" s="1"/>
  <c r="M518" i="8"/>
  <c r="N518" i="8" s="1"/>
  <c r="M519" i="8"/>
  <c r="N519" i="8" s="1"/>
  <c r="M520" i="8"/>
  <c r="N520" i="8" s="1"/>
  <c r="M521" i="8"/>
  <c r="N521" i="8" s="1"/>
  <c r="M522" i="8"/>
  <c r="N522" i="8" s="1"/>
  <c r="M523" i="8"/>
  <c r="N523" i="8" s="1"/>
  <c r="M524" i="8"/>
  <c r="N524" i="8" s="1"/>
  <c r="M525" i="8"/>
  <c r="N525" i="8" s="1"/>
  <c r="M526" i="8"/>
  <c r="N526" i="8" s="1"/>
  <c r="M527" i="8"/>
  <c r="N527" i="8" s="1"/>
  <c r="M528" i="8"/>
  <c r="N528" i="8" s="1"/>
  <c r="M529" i="8"/>
  <c r="N529" i="8" s="1"/>
  <c r="M530" i="8"/>
  <c r="N530" i="8" s="1"/>
  <c r="M531" i="8"/>
  <c r="N531" i="8" s="1"/>
  <c r="M532" i="8"/>
  <c r="N532" i="8" s="1"/>
  <c r="M533" i="8"/>
  <c r="N533" i="8" s="1"/>
  <c r="M534" i="8"/>
  <c r="N534" i="8" s="1"/>
  <c r="M535" i="8"/>
  <c r="N535" i="8" s="1"/>
  <c r="M536" i="8"/>
  <c r="N536" i="8" s="1"/>
  <c r="M537" i="8"/>
  <c r="N537" i="8" s="1"/>
  <c r="M538" i="8"/>
  <c r="N538" i="8" s="1"/>
  <c r="M539" i="8"/>
  <c r="N539" i="8" s="1"/>
  <c r="M540" i="8"/>
  <c r="N540" i="8" s="1"/>
  <c r="M541" i="8"/>
  <c r="N541" i="8" s="1"/>
  <c r="M542" i="8"/>
  <c r="N542" i="8" s="1"/>
  <c r="M543" i="8"/>
  <c r="N543" i="8" s="1"/>
  <c r="M544" i="8"/>
  <c r="N544" i="8" s="1"/>
  <c r="M545" i="8"/>
  <c r="N545" i="8" s="1"/>
  <c r="M546" i="8"/>
  <c r="N546" i="8" s="1"/>
  <c r="M547" i="8"/>
  <c r="N547" i="8" s="1"/>
  <c r="M548" i="8"/>
  <c r="N548" i="8" s="1"/>
  <c r="M549" i="8"/>
  <c r="N549" i="8" s="1"/>
  <c r="M550" i="8"/>
  <c r="N550" i="8" s="1"/>
  <c r="M551" i="8"/>
  <c r="N551" i="8" s="1"/>
  <c r="M552" i="8"/>
  <c r="N552" i="8" s="1"/>
  <c r="M553" i="8"/>
  <c r="N553" i="8" s="1"/>
  <c r="M554" i="8"/>
  <c r="N554" i="8" s="1"/>
  <c r="M555" i="8"/>
  <c r="N555" i="8" s="1"/>
  <c r="M556" i="8"/>
  <c r="N556" i="8" s="1"/>
  <c r="M557" i="8"/>
  <c r="N557" i="8" s="1"/>
  <c r="M558" i="8"/>
  <c r="N558" i="8" s="1"/>
  <c r="M559" i="8"/>
  <c r="N559" i="8" s="1"/>
  <c r="M560" i="8"/>
  <c r="N560" i="8" s="1"/>
  <c r="M561" i="8"/>
  <c r="N561" i="8" s="1"/>
  <c r="M562" i="8"/>
  <c r="N562" i="8" s="1"/>
  <c r="M563" i="8"/>
  <c r="N563" i="8" s="1"/>
  <c r="M564" i="8"/>
  <c r="N564" i="8" s="1"/>
  <c r="M565" i="8"/>
  <c r="N565" i="8" s="1"/>
  <c r="M566" i="8"/>
  <c r="N566" i="8" s="1"/>
  <c r="M567" i="8"/>
  <c r="N567" i="8" s="1"/>
  <c r="M568" i="8"/>
  <c r="N568" i="8" s="1"/>
  <c r="M569" i="8"/>
  <c r="N569" i="8" s="1"/>
  <c r="M570" i="8"/>
  <c r="N570" i="8" s="1"/>
  <c r="M571" i="8"/>
  <c r="N571" i="8" s="1"/>
  <c r="M572" i="8"/>
  <c r="N572" i="8" s="1"/>
  <c r="M573" i="8"/>
  <c r="N573" i="8" s="1"/>
  <c r="M574" i="8"/>
  <c r="N574" i="8" s="1"/>
  <c r="M575" i="8"/>
  <c r="N575" i="8" s="1"/>
  <c r="M576" i="8"/>
  <c r="N576" i="8" s="1"/>
  <c r="M577" i="8"/>
  <c r="N577" i="8" s="1"/>
  <c r="M578" i="8"/>
  <c r="N578" i="8" s="1"/>
  <c r="M579" i="8"/>
  <c r="N579" i="8" s="1"/>
  <c r="M580" i="8"/>
  <c r="N580" i="8" s="1"/>
  <c r="M581" i="8"/>
  <c r="N581" i="8" s="1"/>
  <c r="M582" i="8"/>
  <c r="N582" i="8" s="1"/>
  <c r="M583" i="8"/>
  <c r="N583" i="8" s="1"/>
  <c r="M584" i="8"/>
  <c r="N584" i="8" s="1"/>
  <c r="M585" i="8"/>
  <c r="N585" i="8" s="1"/>
  <c r="M586" i="8"/>
  <c r="N586" i="8" s="1"/>
  <c r="M587" i="8"/>
  <c r="N587" i="8" s="1"/>
  <c r="M588" i="8"/>
  <c r="N588" i="8" s="1"/>
  <c r="M589" i="8"/>
  <c r="N589" i="8" s="1"/>
  <c r="M590" i="8"/>
  <c r="N590" i="8" s="1"/>
  <c r="M591" i="8"/>
  <c r="N591" i="8" s="1"/>
  <c r="M592" i="8"/>
  <c r="N592" i="8" s="1"/>
  <c r="M593" i="8"/>
  <c r="N593" i="8" s="1"/>
  <c r="M594" i="8"/>
  <c r="N594" i="8" s="1"/>
  <c r="M595" i="8"/>
  <c r="N595" i="8" s="1"/>
  <c r="M596" i="8"/>
  <c r="N596" i="8" s="1"/>
  <c r="M597" i="8"/>
  <c r="N597" i="8" s="1"/>
  <c r="M598" i="8"/>
  <c r="N598" i="8" s="1"/>
  <c r="M599" i="8"/>
  <c r="N599" i="8" s="1"/>
  <c r="M600" i="8"/>
  <c r="N600" i="8" s="1"/>
  <c r="M601" i="8"/>
  <c r="N601" i="8" s="1"/>
  <c r="M602" i="8"/>
  <c r="N602" i="8" s="1"/>
  <c r="M603" i="8"/>
  <c r="N603" i="8" s="1"/>
  <c r="M604" i="8"/>
  <c r="N604" i="8" s="1"/>
  <c r="M605" i="8"/>
  <c r="N605" i="8" s="1"/>
  <c r="M606" i="8"/>
  <c r="N606" i="8" s="1"/>
  <c r="M607" i="8"/>
  <c r="N607" i="8" s="1"/>
  <c r="M608" i="8"/>
  <c r="N608" i="8" s="1"/>
  <c r="M609" i="8"/>
  <c r="N609" i="8" s="1"/>
  <c r="M610" i="8"/>
  <c r="N610" i="8" s="1"/>
  <c r="M611" i="8"/>
  <c r="N611" i="8" s="1"/>
  <c r="M612" i="8"/>
  <c r="N612" i="8" s="1"/>
  <c r="M613" i="8"/>
  <c r="N613" i="8" s="1"/>
  <c r="M614" i="8"/>
  <c r="N614" i="8" s="1"/>
  <c r="M615" i="8"/>
  <c r="N615" i="8" s="1"/>
  <c r="M616" i="8"/>
  <c r="N616" i="8" s="1"/>
  <c r="M617" i="8"/>
  <c r="N617" i="8" s="1"/>
  <c r="M618" i="8"/>
  <c r="N618" i="8" s="1"/>
  <c r="M619" i="8"/>
  <c r="N619" i="8" s="1"/>
  <c r="M620" i="8"/>
  <c r="N620" i="8" s="1"/>
  <c r="M621" i="8"/>
  <c r="N621" i="8" s="1"/>
  <c r="M622" i="8"/>
  <c r="N622" i="8" s="1"/>
  <c r="M623" i="8"/>
  <c r="N623" i="8" s="1"/>
  <c r="M624" i="8"/>
  <c r="N624" i="8" s="1"/>
  <c r="M625" i="8"/>
  <c r="N625" i="8" s="1"/>
  <c r="M626" i="8"/>
  <c r="N626" i="8" s="1"/>
  <c r="M627" i="8"/>
  <c r="N627" i="8" s="1"/>
  <c r="M628" i="8"/>
  <c r="N628" i="8" s="1"/>
  <c r="M629" i="8"/>
  <c r="N629" i="8" s="1"/>
  <c r="M630" i="8"/>
  <c r="N630" i="8" s="1"/>
  <c r="M631" i="8"/>
  <c r="N631" i="8" s="1"/>
  <c r="M632" i="8"/>
  <c r="N632" i="8" s="1"/>
  <c r="M633" i="8"/>
  <c r="N633" i="8" s="1"/>
  <c r="M634" i="8"/>
  <c r="N634" i="8" s="1"/>
  <c r="M635" i="8"/>
  <c r="N635" i="8" s="1"/>
  <c r="M636" i="8"/>
  <c r="N636" i="8" s="1"/>
  <c r="M637" i="8"/>
  <c r="N637" i="8" s="1"/>
  <c r="M638" i="8"/>
  <c r="N638" i="8" s="1"/>
  <c r="M639" i="8"/>
  <c r="N639" i="8" s="1"/>
  <c r="M640" i="8"/>
  <c r="N640" i="8" s="1"/>
  <c r="M641" i="8"/>
  <c r="N641" i="8" s="1"/>
  <c r="M642" i="8"/>
  <c r="N642" i="8" s="1"/>
  <c r="M643" i="8"/>
  <c r="N643" i="8" s="1"/>
  <c r="M644" i="8"/>
  <c r="N644" i="8" s="1"/>
  <c r="M645" i="8"/>
  <c r="N645" i="8" s="1"/>
  <c r="M646" i="8"/>
  <c r="N646" i="8" s="1"/>
  <c r="M647" i="8"/>
  <c r="N647" i="8" s="1"/>
  <c r="M648" i="8"/>
  <c r="N648" i="8" s="1"/>
  <c r="M649" i="8"/>
  <c r="N649" i="8" s="1"/>
  <c r="M650" i="8"/>
  <c r="N650" i="8" s="1"/>
  <c r="M651" i="8"/>
  <c r="N651" i="8" s="1"/>
  <c r="M652" i="8"/>
  <c r="N652" i="8" s="1"/>
  <c r="M653" i="8"/>
  <c r="N653" i="8" s="1"/>
  <c r="M654" i="8"/>
  <c r="N654" i="8" s="1"/>
  <c r="M655" i="8"/>
  <c r="N655" i="8" s="1"/>
  <c r="M656" i="8"/>
  <c r="N656" i="8" s="1"/>
  <c r="M657" i="8"/>
  <c r="N657" i="8" s="1"/>
  <c r="M658" i="8"/>
  <c r="N658" i="8" s="1"/>
  <c r="M659" i="8"/>
  <c r="N659" i="8" s="1"/>
  <c r="M660" i="8"/>
  <c r="N660" i="8" s="1"/>
  <c r="M661" i="8"/>
  <c r="N661" i="8" s="1"/>
  <c r="M662" i="8"/>
  <c r="N662" i="8" s="1"/>
  <c r="M663" i="8"/>
  <c r="N663" i="8" s="1"/>
  <c r="M664" i="8"/>
  <c r="N664" i="8" s="1"/>
  <c r="M665" i="8"/>
  <c r="N665" i="8" s="1"/>
  <c r="M666" i="8"/>
  <c r="N666" i="8" s="1"/>
  <c r="M667" i="8"/>
  <c r="N667" i="8" s="1"/>
  <c r="M668" i="8"/>
  <c r="N668" i="8" s="1"/>
  <c r="M669" i="8"/>
  <c r="N669" i="8" s="1"/>
  <c r="M670" i="8"/>
  <c r="N670" i="8" s="1"/>
  <c r="M671" i="8"/>
  <c r="N671" i="8" s="1"/>
  <c r="M672" i="8"/>
  <c r="N672" i="8" s="1"/>
  <c r="M673" i="8"/>
  <c r="N673" i="8" s="1"/>
  <c r="M674" i="8"/>
  <c r="N674" i="8" s="1"/>
  <c r="M675" i="8"/>
  <c r="N675" i="8" s="1"/>
  <c r="M676" i="8"/>
  <c r="N676" i="8" s="1"/>
  <c r="M677" i="8"/>
  <c r="N677" i="8" s="1"/>
  <c r="M678" i="8"/>
  <c r="N678" i="8" s="1"/>
  <c r="M679" i="8"/>
  <c r="N679" i="8" s="1"/>
  <c r="M680" i="8"/>
  <c r="N680" i="8" s="1"/>
  <c r="M681" i="8"/>
  <c r="N681" i="8" s="1"/>
  <c r="M682" i="8"/>
  <c r="N682" i="8" s="1"/>
  <c r="M683" i="8"/>
  <c r="N683" i="8" s="1"/>
  <c r="M684" i="8"/>
  <c r="N684" i="8" s="1"/>
  <c r="M685" i="8"/>
  <c r="N685" i="8" s="1"/>
  <c r="M686" i="8"/>
  <c r="N686" i="8" s="1"/>
  <c r="M687" i="8"/>
  <c r="N687" i="8" s="1"/>
  <c r="M688" i="8"/>
  <c r="N688" i="8" s="1"/>
  <c r="M689" i="8"/>
  <c r="N689" i="8" s="1"/>
  <c r="M690" i="8"/>
  <c r="N690" i="8" s="1"/>
  <c r="M691" i="8"/>
  <c r="N691" i="8" s="1"/>
  <c r="M692" i="8"/>
  <c r="N692" i="8" s="1"/>
  <c r="M693" i="8"/>
  <c r="N693" i="8" s="1"/>
  <c r="M694" i="8"/>
  <c r="N694" i="8" s="1"/>
  <c r="M695" i="8"/>
  <c r="N695" i="8" s="1"/>
  <c r="M696" i="8"/>
  <c r="N696" i="8" s="1"/>
  <c r="M697" i="8"/>
  <c r="N697" i="8" s="1"/>
  <c r="M698" i="8"/>
  <c r="N698" i="8" s="1"/>
  <c r="M699" i="8"/>
  <c r="N699" i="8" s="1"/>
  <c r="M700" i="8"/>
  <c r="N700" i="8" s="1"/>
  <c r="M701" i="8"/>
  <c r="N701" i="8" s="1"/>
  <c r="M702" i="8"/>
  <c r="N702" i="8" s="1"/>
  <c r="M703" i="8"/>
  <c r="N703" i="8" s="1"/>
  <c r="M704" i="8"/>
  <c r="N704" i="8" s="1"/>
  <c r="M705" i="8"/>
  <c r="N705" i="8" s="1"/>
  <c r="M706" i="8"/>
  <c r="N706" i="8" s="1"/>
  <c r="M707" i="8"/>
  <c r="N707" i="8" s="1"/>
  <c r="M708" i="8"/>
  <c r="N708" i="8" s="1"/>
  <c r="M709" i="8"/>
  <c r="N709" i="8" s="1"/>
  <c r="M710" i="8"/>
  <c r="N710" i="8" s="1"/>
  <c r="M711" i="8"/>
  <c r="N711" i="8" s="1"/>
  <c r="M712" i="8"/>
  <c r="N712" i="8" s="1"/>
  <c r="M713" i="8"/>
  <c r="N713" i="8" s="1"/>
  <c r="M714" i="8"/>
  <c r="N714" i="8" s="1"/>
  <c r="M715" i="8"/>
  <c r="N715" i="8" s="1"/>
  <c r="M716" i="8"/>
  <c r="N716" i="8" s="1"/>
  <c r="M717" i="8"/>
  <c r="N717" i="8" s="1"/>
  <c r="M718" i="8"/>
  <c r="N718" i="8" s="1"/>
  <c r="M719" i="8"/>
  <c r="N719" i="8" s="1"/>
  <c r="M720" i="8"/>
  <c r="N720" i="8" s="1"/>
  <c r="M721" i="8"/>
  <c r="N721" i="8" s="1"/>
  <c r="M722" i="8"/>
  <c r="N722" i="8" s="1"/>
  <c r="M723" i="8"/>
  <c r="N723" i="8" s="1"/>
  <c r="M724" i="8"/>
  <c r="N724" i="8" s="1"/>
  <c r="M725" i="8"/>
  <c r="N725" i="8" s="1"/>
  <c r="M726" i="8"/>
  <c r="N726" i="8" s="1"/>
  <c r="M727" i="8"/>
  <c r="N727" i="8" s="1"/>
  <c r="M728" i="8"/>
  <c r="N728" i="8" s="1"/>
  <c r="M729" i="8"/>
  <c r="N729" i="8" s="1"/>
  <c r="M730" i="8"/>
  <c r="N730" i="8" s="1"/>
  <c r="M731" i="8"/>
  <c r="N731" i="8" s="1"/>
  <c r="M732" i="8"/>
  <c r="N732" i="8" s="1"/>
  <c r="M733" i="8"/>
  <c r="N733" i="8" s="1"/>
  <c r="M734" i="8"/>
  <c r="N734" i="8" s="1"/>
  <c r="M735" i="8"/>
  <c r="N735" i="8" s="1"/>
  <c r="M736" i="8"/>
  <c r="N736" i="8" s="1"/>
  <c r="M737" i="8"/>
  <c r="N737" i="8" s="1"/>
  <c r="M738" i="8"/>
  <c r="N738" i="8" s="1"/>
  <c r="M739" i="8"/>
  <c r="N739" i="8" s="1"/>
  <c r="M740" i="8"/>
  <c r="N740" i="8" s="1"/>
  <c r="M741" i="8"/>
  <c r="N741" i="8" s="1"/>
  <c r="M742" i="8"/>
  <c r="N742" i="8" s="1"/>
  <c r="M743" i="8"/>
  <c r="N743" i="8" s="1"/>
  <c r="M744" i="8"/>
  <c r="N744" i="8" s="1"/>
  <c r="M745" i="8"/>
  <c r="N745" i="8" s="1"/>
  <c r="M746" i="8"/>
  <c r="N746" i="8" s="1"/>
  <c r="M747" i="8"/>
  <c r="N747" i="8" s="1"/>
  <c r="M748" i="8"/>
  <c r="N748" i="8" s="1"/>
  <c r="M749" i="8"/>
  <c r="N749" i="8" s="1"/>
  <c r="M750" i="8"/>
  <c r="N750" i="8" s="1"/>
  <c r="M751" i="8"/>
  <c r="N751" i="8" s="1"/>
  <c r="M752" i="8"/>
  <c r="N752" i="8" s="1"/>
  <c r="M753" i="8"/>
  <c r="N753" i="8" s="1"/>
  <c r="M754" i="8"/>
  <c r="N754" i="8" s="1"/>
  <c r="M755" i="8"/>
  <c r="N755" i="8" s="1"/>
  <c r="M756" i="8"/>
  <c r="N756" i="8" s="1"/>
  <c r="M757" i="8"/>
  <c r="N757" i="8" s="1"/>
  <c r="M758" i="8"/>
  <c r="N758" i="8" s="1"/>
  <c r="M759" i="8"/>
  <c r="N759" i="8" s="1"/>
  <c r="M760" i="8"/>
  <c r="N760" i="8" s="1"/>
  <c r="M761" i="8"/>
  <c r="N761" i="8" s="1"/>
  <c r="M762" i="8"/>
  <c r="N762" i="8" s="1"/>
  <c r="M763" i="8"/>
  <c r="N763" i="8" s="1"/>
  <c r="M764" i="8"/>
  <c r="N764" i="8" s="1"/>
  <c r="M765" i="8"/>
  <c r="N765" i="8" s="1"/>
  <c r="M766" i="8"/>
  <c r="N766" i="8" s="1"/>
  <c r="M767" i="8"/>
  <c r="N767" i="8" s="1"/>
  <c r="M768" i="8"/>
  <c r="N768" i="8" s="1"/>
  <c r="M769" i="8"/>
  <c r="N769" i="8" s="1"/>
  <c r="M770" i="8"/>
  <c r="N770" i="8" s="1"/>
  <c r="M771" i="8"/>
  <c r="N771" i="8" s="1"/>
  <c r="M772" i="8"/>
  <c r="N772" i="8" s="1"/>
  <c r="M773" i="8"/>
  <c r="N773" i="8" s="1"/>
  <c r="M774" i="8"/>
  <c r="N774" i="8" s="1"/>
  <c r="M775" i="8"/>
  <c r="N775" i="8" s="1"/>
  <c r="M776" i="8"/>
  <c r="N776" i="8" s="1"/>
  <c r="M777" i="8"/>
  <c r="N777" i="8" s="1"/>
  <c r="M778" i="8"/>
  <c r="N778" i="8" s="1"/>
  <c r="M779" i="8"/>
  <c r="N779" i="8" s="1"/>
  <c r="M780" i="8"/>
  <c r="N780" i="8" s="1"/>
  <c r="M781" i="8"/>
  <c r="N781" i="8" s="1"/>
  <c r="M782" i="8"/>
  <c r="N782" i="8" s="1"/>
  <c r="M783" i="8"/>
  <c r="N783" i="8" s="1"/>
  <c r="M784" i="8"/>
  <c r="N784" i="8" s="1"/>
  <c r="M785" i="8"/>
  <c r="N785" i="8" s="1"/>
  <c r="M786" i="8"/>
  <c r="N786" i="8" s="1"/>
  <c r="M787" i="8"/>
  <c r="N787" i="8" s="1"/>
  <c r="M788" i="8"/>
  <c r="N788" i="8" s="1"/>
  <c r="M789" i="8"/>
  <c r="N789" i="8" s="1"/>
  <c r="M790" i="8"/>
  <c r="N790" i="8" s="1"/>
  <c r="M791" i="8"/>
  <c r="N791" i="8" s="1"/>
  <c r="M792" i="8"/>
  <c r="N792" i="8" s="1"/>
  <c r="M793" i="8"/>
  <c r="N793" i="8" s="1"/>
  <c r="M794" i="8"/>
  <c r="N794" i="8" s="1"/>
  <c r="M795" i="8"/>
  <c r="N795" i="8" s="1"/>
  <c r="M796" i="8"/>
  <c r="N796" i="8" s="1"/>
  <c r="M797" i="8"/>
  <c r="N797" i="8" s="1"/>
  <c r="M798" i="8"/>
  <c r="N798" i="8" s="1"/>
  <c r="M799" i="8"/>
  <c r="N799" i="8" s="1"/>
  <c r="M800" i="8"/>
  <c r="N800" i="8" s="1"/>
  <c r="M801" i="8"/>
  <c r="N801" i="8" s="1"/>
  <c r="M802" i="8"/>
  <c r="N802" i="8" s="1"/>
  <c r="M803" i="8"/>
  <c r="N803" i="8" s="1"/>
  <c r="M804" i="8"/>
  <c r="N804" i="8" s="1"/>
  <c r="M805" i="8"/>
  <c r="N805" i="8" s="1"/>
  <c r="M806" i="8"/>
  <c r="N806" i="8" s="1"/>
  <c r="M807" i="8"/>
  <c r="N807" i="8" s="1"/>
  <c r="M808" i="8"/>
  <c r="N808" i="8" s="1"/>
  <c r="M809" i="8"/>
  <c r="N809" i="8" s="1"/>
  <c r="M810" i="8"/>
  <c r="N810" i="8" s="1"/>
  <c r="M811" i="8"/>
  <c r="N811" i="8" s="1"/>
  <c r="M812" i="8"/>
  <c r="N812" i="8" s="1"/>
  <c r="M813" i="8"/>
  <c r="N813" i="8" s="1"/>
  <c r="M814" i="8"/>
  <c r="N814" i="8" s="1"/>
  <c r="M815" i="8"/>
  <c r="N815" i="8" s="1"/>
  <c r="M816" i="8"/>
  <c r="N816" i="8" s="1"/>
  <c r="M817" i="8"/>
  <c r="N817" i="8" s="1"/>
  <c r="M818" i="8"/>
  <c r="N818" i="8" s="1"/>
  <c r="M819" i="8"/>
  <c r="N819" i="8" s="1"/>
  <c r="M820" i="8"/>
  <c r="N820" i="8" s="1"/>
  <c r="M821" i="8"/>
  <c r="N821" i="8" s="1"/>
  <c r="M822" i="8"/>
  <c r="N822" i="8" s="1"/>
  <c r="M823" i="8"/>
  <c r="N823" i="8" s="1"/>
  <c r="M824" i="8"/>
  <c r="N824" i="8" s="1"/>
  <c r="M825" i="8"/>
  <c r="N825" i="8" s="1"/>
  <c r="M826" i="8"/>
  <c r="N826" i="8" s="1"/>
  <c r="M827" i="8"/>
  <c r="N827" i="8" s="1"/>
  <c r="M828" i="8"/>
  <c r="N828" i="8" s="1"/>
  <c r="M829" i="8"/>
  <c r="N829" i="8" s="1"/>
  <c r="M830" i="8"/>
  <c r="N830" i="8" s="1"/>
  <c r="M831" i="8"/>
  <c r="N831" i="8" s="1"/>
  <c r="M832" i="8"/>
  <c r="N832" i="8" s="1"/>
  <c r="M833" i="8"/>
  <c r="N833" i="8" s="1"/>
  <c r="M834" i="8"/>
  <c r="N834" i="8" s="1"/>
  <c r="M835" i="8"/>
  <c r="N835" i="8" s="1"/>
  <c r="M836" i="8"/>
  <c r="N836" i="8" s="1"/>
  <c r="M837" i="8"/>
  <c r="N837" i="8" s="1"/>
  <c r="M838" i="8"/>
  <c r="N838" i="8" s="1"/>
  <c r="M839" i="8"/>
  <c r="N839" i="8" s="1"/>
  <c r="M840" i="8"/>
  <c r="N840" i="8" s="1"/>
  <c r="M841" i="8"/>
  <c r="N841" i="8" s="1"/>
  <c r="M842" i="8"/>
  <c r="N842" i="8" s="1"/>
  <c r="M843" i="8"/>
  <c r="N843" i="8" s="1"/>
  <c r="M844" i="8"/>
  <c r="N844" i="8" s="1"/>
  <c r="M845" i="8"/>
  <c r="N845" i="8" s="1"/>
  <c r="M846" i="8"/>
  <c r="N846" i="8" s="1"/>
  <c r="M847" i="8"/>
  <c r="N847" i="8" s="1"/>
  <c r="M848" i="8"/>
  <c r="N848" i="8" s="1"/>
  <c r="M849" i="8"/>
  <c r="N849" i="8" s="1"/>
  <c r="M850" i="8"/>
  <c r="N850" i="8" s="1"/>
  <c r="M851" i="8"/>
  <c r="N851" i="8" s="1"/>
  <c r="M852" i="8"/>
  <c r="N852" i="8" s="1"/>
  <c r="M853" i="8"/>
  <c r="N853" i="8" s="1"/>
  <c r="M854" i="8"/>
  <c r="N854" i="8" s="1"/>
  <c r="M855" i="8"/>
  <c r="N855" i="8" s="1"/>
  <c r="M856" i="8"/>
  <c r="N856" i="8" s="1"/>
  <c r="M857" i="8"/>
  <c r="N857" i="8" s="1"/>
  <c r="M858" i="8"/>
  <c r="N858" i="8" s="1"/>
  <c r="M859" i="8"/>
  <c r="N859" i="8" s="1"/>
  <c r="M860" i="8"/>
  <c r="N860" i="8" s="1"/>
  <c r="M861" i="8"/>
  <c r="N861" i="8" s="1"/>
  <c r="M862" i="8"/>
  <c r="N862" i="8" s="1"/>
  <c r="M863" i="8"/>
  <c r="N863" i="8" s="1"/>
  <c r="M864" i="8"/>
  <c r="N864" i="8" s="1"/>
  <c r="M865" i="8"/>
  <c r="N865" i="8" s="1"/>
  <c r="M866" i="8"/>
  <c r="N866" i="8" s="1"/>
  <c r="M867" i="8"/>
  <c r="N867" i="8" s="1"/>
  <c r="M868" i="8"/>
  <c r="N868" i="8" s="1"/>
  <c r="M869" i="8"/>
  <c r="N869" i="8" s="1"/>
  <c r="M870" i="8"/>
  <c r="N870" i="8" s="1"/>
  <c r="M871" i="8"/>
  <c r="N871" i="8" s="1"/>
  <c r="M872" i="8"/>
  <c r="N872" i="8" s="1"/>
  <c r="M873" i="8"/>
  <c r="N873" i="8" s="1"/>
  <c r="M874" i="8"/>
  <c r="N874" i="8" s="1"/>
  <c r="M875" i="8"/>
  <c r="N875" i="8" s="1"/>
  <c r="M876" i="8"/>
  <c r="N876" i="8" s="1"/>
  <c r="M877" i="8"/>
  <c r="N877" i="8" s="1"/>
  <c r="M878" i="8"/>
  <c r="N878" i="8" s="1"/>
  <c r="M879" i="8"/>
  <c r="N879" i="8" s="1"/>
  <c r="M880" i="8"/>
  <c r="N880" i="8" s="1"/>
  <c r="M881" i="8"/>
  <c r="N881" i="8" s="1"/>
  <c r="M882" i="8"/>
  <c r="N882" i="8" s="1"/>
  <c r="M883" i="8"/>
  <c r="N883" i="8" s="1"/>
  <c r="M884" i="8"/>
  <c r="N884" i="8" s="1"/>
  <c r="M885" i="8"/>
  <c r="N885" i="8" s="1"/>
  <c r="M886" i="8"/>
  <c r="N886" i="8" s="1"/>
  <c r="M887" i="8"/>
  <c r="N887" i="8" s="1"/>
  <c r="M888" i="8"/>
  <c r="N888" i="8" s="1"/>
  <c r="M889" i="8"/>
  <c r="N889" i="8" s="1"/>
  <c r="M890" i="8"/>
  <c r="N890" i="8" s="1"/>
  <c r="M891" i="8"/>
  <c r="N891" i="8" s="1"/>
  <c r="M892" i="8"/>
  <c r="N892" i="8" s="1"/>
  <c r="M893" i="8"/>
  <c r="N893" i="8" s="1"/>
  <c r="M894" i="8"/>
  <c r="N894" i="8" s="1"/>
  <c r="M895" i="8"/>
  <c r="N895" i="8" s="1"/>
  <c r="M896" i="8"/>
  <c r="N896" i="8" s="1"/>
  <c r="M897" i="8"/>
  <c r="N897" i="8" s="1"/>
  <c r="M898" i="8"/>
  <c r="N898" i="8" s="1"/>
  <c r="M899" i="8"/>
  <c r="N899" i="8" s="1"/>
  <c r="M900" i="8"/>
  <c r="N900" i="8" s="1"/>
  <c r="M901" i="8"/>
  <c r="N901" i="8" s="1"/>
  <c r="M902" i="8"/>
  <c r="N902" i="8" s="1"/>
  <c r="M903" i="8"/>
  <c r="N903" i="8" s="1"/>
  <c r="M904" i="8"/>
  <c r="N904" i="8" s="1"/>
  <c r="M905" i="8"/>
  <c r="N905" i="8" s="1"/>
  <c r="M906" i="8"/>
  <c r="N906" i="8" s="1"/>
  <c r="M907" i="8"/>
  <c r="N907" i="8" s="1"/>
  <c r="M908" i="8"/>
  <c r="N908" i="8" s="1"/>
  <c r="M909" i="8"/>
  <c r="N909" i="8" s="1"/>
  <c r="M910" i="8"/>
  <c r="N910" i="8" s="1"/>
  <c r="M911" i="8"/>
  <c r="N911" i="8" s="1"/>
  <c r="M912" i="8"/>
  <c r="N912" i="8" s="1"/>
  <c r="M913" i="8"/>
  <c r="N913" i="8" s="1"/>
  <c r="M914" i="8"/>
  <c r="N914" i="8" s="1"/>
  <c r="M915" i="8"/>
  <c r="N915" i="8" s="1"/>
  <c r="M916" i="8"/>
  <c r="N916" i="8" s="1"/>
  <c r="M917" i="8"/>
  <c r="N917" i="8" s="1"/>
  <c r="M918" i="8"/>
  <c r="N918" i="8" s="1"/>
  <c r="M919" i="8"/>
  <c r="N919" i="8" s="1"/>
  <c r="M920" i="8"/>
  <c r="N920" i="8" s="1"/>
  <c r="M921" i="8"/>
  <c r="N921" i="8" s="1"/>
  <c r="M922" i="8"/>
  <c r="N922" i="8" s="1"/>
  <c r="M923" i="8"/>
  <c r="N923" i="8" s="1"/>
  <c r="M924" i="8"/>
  <c r="N924" i="8" s="1"/>
  <c r="M925" i="8"/>
  <c r="N925" i="8" s="1"/>
  <c r="M926" i="8"/>
  <c r="N926" i="8" s="1"/>
  <c r="M927" i="8"/>
  <c r="N927" i="8" s="1"/>
  <c r="M928" i="8"/>
  <c r="N928" i="8" s="1"/>
  <c r="M929" i="8"/>
  <c r="N929" i="8" s="1"/>
  <c r="M930" i="8"/>
  <c r="N930" i="8" s="1"/>
  <c r="M931" i="8"/>
  <c r="N931" i="8" s="1"/>
  <c r="M932" i="8"/>
  <c r="N932" i="8" s="1"/>
  <c r="M933" i="8"/>
  <c r="N933" i="8" s="1"/>
  <c r="M934" i="8"/>
  <c r="N934" i="8" s="1"/>
  <c r="M935" i="8"/>
  <c r="N935" i="8" s="1"/>
  <c r="M936" i="8"/>
  <c r="N936" i="8" s="1"/>
  <c r="M937" i="8"/>
  <c r="N937" i="8" s="1"/>
  <c r="M938" i="8"/>
  <c r="N938" i="8" s="1"/>
  <c r="M939" i="8"/>
  <c r="N939" i="8" s="1"/>
  <c r="M940" i="8"/>
  <c r="N940" i="8" s="1"/>
  <c r="M941" i="8"/>
  <c r="N941" i="8" s="1"/>
  <c r="M942" i="8"/>
  <c r="N942" i="8" s="1"/>
  <c r="M943" i="8"/>
  <c r="N943" i="8" s="1"/>
  <c r="M944" i="8"/>
  <c r="N944" i="8" s="1"/>
  <c r="M945" i="8"/>
  <c r="N945" i="8" s="1"/>
  <c r="M946" i="8"/>
  <c r="N946" i="8" s="1"/>
  <c r="M947" i="8"/>
  <c r="N947" i="8" s="1"/>
  <c r="M948" i="8"/>
  <c r="N948" i="8" s="1"/>
  <c r="M949" i="8"/>
  <c r="N949" i="8" s="1"/>
  <c r="M950" i="8"/>
  <c r="N950" i="8" s="1"/>
  <c r="M951" i="8"/>
  <c r="N951" i="8" s="1"/>
  <c r="M952" i="8"/>
  <c r="N952" i="8" s="1"/>
  <c r="M953" i="8"/>
  <c r="N953" i="8" s="1"/>
  <c r="M954" i="8"/>
  <c r="N954" i="8" s="1"/>
  <c r="M955" i="8"/>
  <c r="N955" i="8" s="1"/>
  <c r="M956" i="8"/>
  <c r="N956" i="8" s="1"/>
  <c r="M957" i="8"/>
  <c r="N957" i="8" s="1"/>
  <c r="M958" i="8"/>
  <c r="N958" i="8" s="1"/>
  <c r="M959" i="8"/>
  <c r="N959" i="8" s="1"/>
  <c r="M960" i="8"/>
  <c r="N960" i="8" s="1"/>
  <c r="M961" i="8"/>
  <c r="N961" i="8" s="1"/>
  <c r="M962" i="8"/>
  <c r="N962" i="8" s="1"/>
  <c r="M963" i="8"/>
  <c r="N963" i="8" s="1"/>
  <c r="M964" i="8"/>
  <c r="N964" i="8" s="1"/>
  <c r="M965" i="8"/>
  <c r="N965" i="8" s="1"/>
  <c r="M966" i="8"/>
  <c r="N966" i="8" s="1"/>
  <c r="M967" i="8"/>
  <c r="N967" i="8" s="1"/>
  <c r="M968" i="8"/>
  <c r="N968" i="8" s="1"/>
  <c r="M969" i="8"/>
  <c r="N969" i="8" s="1"/>
  <c r="M970" i="8"/>
  <c r="N970" i="8" s="1"/>
  <c r="M971" i="8"/>
  <c r="N971" i="8" s="1"/>
  <c r="M972" i="8"/>
  <c r="N972" i="8" s="1"/>
  <c r="M973" i="8"/>
  <c r="N973" i="8" s="1"/>
  <c r="M974" i="8"/>
  <c r="N974" i="8" s="1"/>
  <c r="M975" i="8"/>
  <c r="N975" i="8" s="1"/>
  <c r="M976" i="8"/>
  <c r="N976" i="8" s="1"/>
  <c r="M977" i="8"/>
  <c r="N977" i="8" s="1"/>
  <c r="M978" i="8"/>
  <c r="N978" i="8" s="1"/>
  <c r="M979" i="8"/>
  <c r="N979" i="8" s="1"/>
  <c r="M980" i="8"/>
  <c r="N980" i="8" s="1"/>
  <c r="M981" i="8"/>
  <c r="N981" i="8" s="1"/>
  <c r="M982" i="8"/>
  <c r="N982" i="8" s="1"/>
  <c r="M983" i="8"/>
  <c r="N983" i="8" s="1"/>
  <c r="M984" i="8"/>
  <c r="N984" i="8" s="1"/>
  <c r="M985" i="8"/>
  <c r="N985" i="8" s="1"/>
  <c r="M986" i="8"/>
  <c r="N986" i="8" s="1"/>
  <c r="M987" i="8"/>
  <c r="N987" i="8" s="1"/>
  <c r="M988" i="8"/>
  <c r="N988" i="8" s="1"/>
  <c r="M989" i="8"/>
  <c r="N989" i="8" s="1"/>
  <c r="M990" i="8"/>
  <c r="N990" i="8" s="1"/>
  <c r="M991" i="8"/>
  <c r="N991" i="8" s="1"/>
  <c r="M992" i="8"/>
  <c r="N992" i="8" s="1"/>
  <c r="M993" i="8"/>
  <c r="N993" i="8" s="1"/>
  <c r="M994" i="8"/>
  <c r="N994" i="8" s="1"/>
  <c r="M995" i="8"/>
  <c r="N995" i="8" s="1"/>
  <c r="M996" i="8"/>
  <c r="N996" i="8" s="1"/>
  <c r="M997" i="8"/>
  <c r="N997" i="8" s="1"/>
  <c r="M998" i="8"/>
  <c r="N998" i="8" s="1"/>
  <c r="M999" i="8"/>
  <c r="N999" i="8" s="1"/>
  <c r="M1000" i="8"/>
  <c r="N1000" i="8" s="1"/>
  <c r="M1001" i="8"/>
  <c r="N1001" i="8" s="1"/>
  <c r="M1002" i="8"/>
  <c r="N1002" i="8" s="1"/>
  <c r="M1003" i="8"/>
  <c r="N1003" i="8" s="1"/>
  <c r="M1004" i="8"/>
  <c r="N1004" i="8" s="1"/>
  <c r="M1005" i="8"/>
  <c r="N1005" i="8" s="1"/>
  <c r="M1006" i="8"/>
  <c r="N1006" i="8" s="1"/>
  <c r="M1007" i="8"/>
  <c r="N1007" i="8" s="1"/>
  <c r="M1008" i="8"/>
  <c r="N1008" i="8" s="1"/>
  <c r="M1009" i="8"/>
  <c r="N1009" i="8" s="1"/>
  <c r="M1010" i="8"/>
  <c r="N1010" i="8" s="1"/>
  <c r="M1011" i="8"/>
  <c r="N1011" i="8" s="1"/>
  <c r="M1012" i="8"/>
  <c r="N1012" i="8" s="1"/>
  <c r="M1013" i="8"/>
  <c r="N1013" i="8" s="1"/>
  <c r="M1014" i="8"/>
  <c r="N1014" i="8" s="1"/>
  <c r="M1015" i="8"/>
  <c r="N1015" i="8" s="1"/>
  <c r="M1016" i="8"/>
  <c r="N1016" i="8" s="1"/>
  <c r="M1017" i="8"/>
  <c r="N1017" i="8" s="1"/>
  <c r="M1018" i="8"/>
  <c r="N1018" i="8" s="1"/>
  <c r="M1019" i="8"/>
  <c r="N1019" i="8" s="1"/>
  <c r="M1020" i="8"/>
  <c r="N1020" i="8" s="1"/>
  <c r="M1021" i="8"/>
  <c r="N1021" i="8" s="1"/>
  <c r="M1022" i="8"/>
  <c r="N1022" i="8" s="1"/>
  <c r="M1023" i="8"/>
  <c r="N1023" i="8" s="1"/>
  <c r="M1024" i="8"/>
  <c r="N1024" i="8" s="1"/>
  <c r="M1025" i="8"/>
  <c r="N1025" i="8" s="1"/>
  <c r="M1026" i="8"/>
  <c r="N1026" i="8" s="1"/>
  <c r="M1027" i="8"/>
  <c r="N1027" i="8" s="1"/>
  <c r="M1028" i="8"/>
  <c r="N1028" i="8" s="1"/>
  <c r="M1029" i="8"/>
  <c r="N1029" i="8" s="1"/>
  <c r="M1030" i="8"/>
  <c r="N1030" i="8" s="1"/>
  <c r="M1031" i="8"/>
  <c r="N1031" i="8" s="1"/>
  <c r="M1032" i="8"/>
  <c r="N1032" i="8" s="1"/>
  <c r="M1033" i="8"/>
  <c r="N1033" i="8" s="1"/>
  <c r="M1034" i="8"/>
  <c r="N1034" i="8" s="1"/>
  <c r="M1035" i="8"/>
  <c r="N1035" i="8" s="1"/>
  <c r="M1036" i="8"/>
  <c r="N1036" i="8" s="1"/>
  <c r="M1037" i="8"/>
  <c r="N1037" i="8" s="1"/>
  <c r="M1038" i="8"/>
  <c r="N1038" i="8" s="1"/>
  <c r="M1039" i="8"/>
  <c r="N1039" i="8" s="1"/>
  <c r="M1040" i="8"/>
  <c r="N1040" i="8" s="1"/>
  <c r="M1041" i="8"/>
  <c r="N1041" i="8" s="1"/>
  <c r="M1042" i="8"/>
  <c r="N1042" i="8" s="1"/>
  <c r="M1043" i="8"/>
  <c r="N1043" i="8" s="1"/>
  <c r="M1044" i="8"/>
  <c r="N1044" i="8" s="1"/>
  <c r="M1045" i="8"/>
  <c r="N1045" i="8" s="1"/>
  <c r="M1046" i="8"/>
  <c r="N1046" i="8" s="1"/>
  <c r="M1047" i="8"/>
  <c r="N1047" i="8" s="1"/>
  <c r="M1048" i="8"/>
  <c r="N1048" i="8" s="1"/>
  <c r="M1049" i="8"/>
  <c r="N1049" i="8" s="1"/>
  <c r="M1050" i="8"/>
  <c r="N1050" i="8" s="1"/>
  <c r="M1051" i="8"/>
  <c r="N1051" i="8" s="1"/>
  <c r="M1052" i="8"/>
  <c r="N1052" i="8" s="1"/>
  <c r="M1053" i="8"/>
  <c r="N1053" i="8" s="1"/>
  <c r="M1054" i="8"/>
  <c r="N1054" i="8" s="1"/>
  <c r="M1055" i="8"/>
  <c r="N1055" i="8" s="1"/>
  <c r="M1056" i="8"/>
  <c r="N1056" i="8" s="1"/>
  <c r="M1057" i="8"/>
  <c r="N1057" i="8" s="1"/>
  <c r="M1058" i="8"/>
  <c r="N1058" i="8" s="1"/>
  <c r="M1059" i="8"/>
  <c r="N1059" i="8" s="1"/>
  <c r="M1060" i="8"/>
  <c r="N1060" i="8" s="1"/>
  <c r="M1061" i="8"/>
  <c r="N1061" i="8" s="1"/>
  <c r="M1062" i="8"/>
  <c r="N1062" i="8" s="1"/>
  <c r="M1063" i="8"/>
  <c r="N1063" i="8" s="1"/>
  <c r="M1064" i="8"/>
  <c r="N1064" i="8" s="1"/>
  <c r="M1065" i="8"/>
  <c r="N1065" i="8" s="1"/>
  <c r="M1066" i="8"/>
  <c r="N1066" i="8" s="1"/>
  <c r="M1067" i="8"/>
  <c r="N1067" i="8" s="1"/>
  <c r="M1068" i="8"/>
  <c r="N1068" i="8" s="1"/>
  <c r="M1069" i="8"/>
  <c r="N1069" i="8" s="1"/>
  <c r="M1070" i="8"/>
  <c r="N1070" i="8" s="1"/>
  <c r="M1071" i="8"/>
  <c r="N1071" i="8" s="1"/>
  <c r="M1072" i="8"/>
  <c r="N1072" i="8" s="1"/>
  <c r="M1073" i="8"/>
  <c r="N1073" i="8" s="1"/>
  <c r="M1074" i="8"/>
  <c r="N1074" i="8" s="1"/>
  <c r="M1075" i="8"/>
  <c r="N1075" i="8" s="1"/>
  <c r="M1076" i="8"/>
  <c r="N1076" i="8" s="1"/>
  <c r="M1077" i="8"/>
  <c r="N1077" i="8" s="1"/>
  <c r="M1078" i="8"/>
  <c r="N1078" i="8" s="1"/>
  <c r="M1079" i="8"/>
  <c r="N1079" i="8" s="1"/>
  <c r="M1080" i="8"/>
  <c r="N1080" i="8" s="1"/>
  <c r="M1081" i="8"/>
  <c r="N1081" i="8" s="1"/>
  <c r="M1082" i="8"/>
  <c r="N1082" i="8" s="1"/>
  <c r="M1083" i="8"/>
  <c r="N1083" i="8" s="1"/>
  <c r="M1084" i="8"/>
  <c r="N1084" i="8" s="1"/>
  <c r="M1085" i="8"/>
  <c r="N1085" i="8" s="1"/>
  <c r="M1086" i="8"/>
  <c r="N1086" i="8" s="1"/>
  <c r="M1087" i="8"/>
  <c r="N1087" i="8" s="1"/>
  <c r="M1088" i="8"/>
  <c r="N1088" i="8" s="1"/>
  <c r="M1089" i="8"/>
  <c r="N1089" i="8" s="1"/>
  <c r="M1090" i="8"/>
  <c r="N1090" i="8" s="1"/>
  <c r="M1091" i="8"/>
  <c r="N1091" i="8" s="1"/>
  <c r="M1092" i="8"/>
  <c r="N1092" i="8" s="1"/>
  <c r="M1093" i="8"/>
  <c r="N1093" i="8" s="1"/>
  <c r="M1094" i="8"/>
  <c r="N1094" i="8" s="1"/>
  <c r="M1095" i="8"/>
  <c r="N1095" i="8" s="1"/>
  <c r="M1096" i="8"/>
  <c r="N1096" i="8" s="1"/>
  <c r="M1097" i="8"/>
  <c r="N1097" i="8" s="1"/>
  <c r="M1098" i="8"/>
  <c r="N1098" i="8" s="1"/>
  <c r="M1099" i="8"/>
  <c r="N1099" i="8" s="1"/>
  <c r="M1100" i="8"/>
  <c r="N1100" i="8" s="1"/>
  <c r="M1101" i="8"/>
  <c r="N1101" i="8" s="1"/>
  <c r="M1102" i="8"/>
  <c r="N1102" i="8" s="1"/>
  <c r="M1103" i="8"/>
  <c r="N1103" i="8" s="1"/>
  <c r="M1104" i="8"/>
  <c r="N1104" i="8" s="1"/>
  <c r="M1105" i="8"/>
  <c r="N1105" i="8" s="1"/>
  <c r="M1106" i="8"/>
  <c r="N1106" i="8" s="1"/>
  <c r="M1107" i="8"/>
  <c r="N1107" i="8" s="1"/>
  <c r="M1108" i="8"/>
  <c r="N1108" i="8" s="1"/>
  <c r="M1109" i="8"/>
  <c r="N1109" i="8" s="1"/>
  <c r="M1110" i="8"/>
  <c r="N1110" i="8" s="1"/>
  <c r="M1111" i="8"/>
  <c r="N1111" i="8" s="1"/>
  <c r="M1112" i="8"/>
  <c r="N1112" i="8" s="1"/>
  <c r="M1113" i="8"/>
  <c r="N1113" i="8" s="1"/>
  <c r="M1114" i="8"/>
  <c r="N1114" i="8" s="1"/>
  <c r="M1115" i="8"/>
  <c r="N1115" i="8" s="1"/>
  <c r="M1116" i="8"/>
  <c r="N1116" i="8" s="1"/>
  <c r="M1117" i="8"/>
  <c r="N1117" i="8" s="1"/>
  <c r="M1118" i="8"/>
  <c r="N1118" i="8" s="1"/>
  <c r="M1119" i="8"/>
  <c r="N1119" i="8" s="1"/>
  <c r="M1120" i="8"/>
  <c r="N1120" i="8" s="1"/>
  <c r="M1121" i="8"/>
  <c r="N1121" i="8" s="1"/>
  <c r="M1122" i="8"/>
  <c r="N1122" i="8" s="1"/>
  <c r="M1123" i="8"/>
  <c r="N1123" i="8" s="1"/>
  <c r="M1124" i="8"/>
  <c r="N1124" i="8" s="1"/>
  <c r="M1125" i="8"/>
  <c r="N1125" i="8" s="1"/>
  <c r="M1126" i="8"/>
  <c r="N1126" i="8" s="1"/>
  <c r="M1127" i="8"/>
  <c r="N1127" i="8" s="1"/>
  <c r="M1128" i="8"/>
  <c r="N1128" i="8" s="1"/>
  <c r="M1129" i="8"/>
  <c r="N1129" i="8" s="1"/>
  <c r="M1130" i="8"/>
  <c r="N1130" i="8" s="1"/>
  <c r="M1131" i="8"/>
  <c r="N1131" i="8" s="1"/>
  <c r="M1132" i="8"/>
  <c r="N1132" i="8" s="1"/>
  <c r="M1133" i="8"/>
  <c r="N1133" i="8" s="1"/>
  <c r="M1134" i="8"/>
  <c r="N1134" i="8" s="1"/>
  <c r="M1135" i="8"/>
  <c r="N1135" i="8" s="1"/>
  <c r="M1136" i="8"/>
  <c r="N1136" i="8" s="1"/>
  <c r="M1137" i="8"/>
  <c r="N1137" i="8" s="1"/>
  <c r="M1138" i="8"/>
  <c r="N1138" i="8" s="1"/>
  <c r="M1139" i="8"/>
  <c r="N1139" i="8" s="1"/>
  <c r="M1140" i="8"/>
  <c r="N1140" i="8" s="1"/>
  <c r="M1141" i="8"/>
  <c r="N1141" i="8" s="1"/>
  <c r="M1142" i="8"/>
  <c r="N1142" i="8" s="1"/>
  <c r="M1143" i="8"/>
  <c r="N1143" i="8" s="1"/>
  <c r="M1144" i="8"/>
  <c r="N1144" i="8" s="1"/>
  <c r="M1145" i="8"/>
  <c r="N1145" i="8" s="1"/>
  <c r="M1146" i="8"/>
  <c r="N1146" i="8" s="1"/>
  <c r="M1147" i="8"/>
  <c r="N1147" i="8" s="1"/>
  <c r="M1148" i="8"/>
  <c r="N1148" i="8" s="1"/>
  <c r="M1149" i="8"/>
  <c r="N1149" i="8" s="1"/>
  <c r="M1150" i="8"/>
  <c r="N1150" i="8" s="1"/>
  <c r="M1151" i="8"/>
  <c r="N1151" i="8" s="1"/>
  <c r="M1152" i="8"/>
  <c r="N1152" i="8" s="1"/>
  <c r="M1153" i="8"/>
  <c r="N1153" i="8" s="1"/>
  <c r="M1154" i="8"/>
  <c r="N1154" i="8" s="1"/>
  <c r="M1155" i="8"/>
  <c r="N1155" i="8" s="1"/>
  <c r="M1156" i="8"/>
  <c r="N1156" i="8" s="1"/>
  <c r="M1157" i="8"/>
  <c r="N1157" i="8" s="1"/>
  <c r="M1158" i="8"/>
  <c r="N1158" i="8" s="1"/>
  <c r="M1159" i="8"/>
  <c r="N1159" i="8" s="1"/>
  <c r="M1160" i="8"/>
  <c r="N1160" i="8" s="1"/>
  <c r="M1161" i="8"/>
  <c r="N1161" i="8" s="1"/>
  <c r="M1162" i="8"/>
  <c r="N1162" i="8" s="1"/>
  <c r="M1163" i="8"/>
  <c r="N1163" i="8" s="1"/>
  <c r="M1164" i="8"/>
  <c r="N1164" i="8" s="1"/>
  <c r="M1165" i="8"/>
  <c r="N1165" i="8" s="1"/>
  <c r="M1166" i="8"/>
  <c r="N1166" i="8" s="1"/>
  <c r="M1167" i="8"/>
  <c r="N1167" i="8" s="1"/>
  <c r="M1168" i="8"/>
  <c r="N1168" i="8" s="1"/>
  <c r="M1169" i="8"/>
  <c r="N1169" i="8" s="1"/>
  <c r="M1170" i="8"/>
  <c r="N1170" i="8" s="1"/>
  <c r="M1171" i="8"/>
  <c r="N1171" i="8" s="1"/>
  <c r="M1172" i="8"/>
  <c r="N1172" i="8" s="1"/>
  <c r="M1173" i="8"/>
  <c r="N1173" i="8" s="1"/>
  <c r="M1174" i="8"/>
  <c r="N1174" i="8" s="1"/>
  <c r="M1175" i="8"/>
  <c r="N1175" i="8" s="1"/>
  <c r="M1176" i="8"/>
  <c r="N1176" i="8" s="1"/>
  <c r="M1177" i="8"/>
  <c r="N1177" i="8" s="1"/>
  <c r="M1178" i="8"/>
  <c r="N1178" i="8" s="1"/>
  <c r="M1179" i="8"/>
  <c r="N1179" i="8" s="1"/>
  <c r="M1180" i="8"/>
  <c r="N1180" i="8" s="1"/>
  <c r="M1181" i="8"/>
  <c r="N1181" i="8" s="1"/>
  <c r="M1182" i="8"/>
  <c r="N1182" i="8" s="1"/>
  <c r="M1183" i="8"/>
  <c r="N1183" i="8" s="1"/>
  <c r="M1184" i="8"/>
  <c r="N1184" i="8" s="1"/>
  <c r="M1185" i="8"/>
  <c r="N1185" i="8" s="1"/>
  <c r="M1186" i="8"/>
  <c r="N1186" i="8" s="1"/>
  <c r="M1187" i="8"/>
  <c r="N1187" i="8" s="1"/>
  <c r="M1188" i="8"/>
  <c r="N1188" i="8" s="1"/>
  <c r="M1189" i="8"/>
  <c r="N1189" i="8" s="1"/>
  <c r="M1190" i="8"/>
  <c r="N1190" i="8" s="1"/>
  <c r="M1191" i="8"/>
  <c r="N1191" i="8" s="1"/>
  <c r="M1192" i="8"/>
  <c r="N1192" i="8" s="1"/>
  <c r="M1193" i="8"/>
  <c r="N1193" i="8" s="1"/>
  <c r="M1194" i="8"/>
  <c r="N1194" i="8" s="1"/>
  <c r="M1195" i="8"/>
  <c r="N1195" i="8" s="1"/>
  <c r="M1196" i="8"/>
  <c r="N1196" i="8" s="1"/>
  <c r="M1197" i="8"/>
  <c r="N1197" i="8" s="1"/>
  <c r="M1198" i="8"/>
  <c r="N1198" i="8" s="1"/>
  <c r="M1199" i="8"/>
  <c r="N1199" i="8" s="1"/>
  <c r="M1200" i="8"/>
  <c r="N1200" i="8" s="1"/>
  <c r="M1201" i="8"/>
  <c r="N1201" i="8" s="1"/>
  <c r="M1202" i="8"/>
  <c r="N1202" i="8" s="1"/>
  <c r="M1203" i="8"/>
  <c r="N1203" i="8" s="1"/>
  <c r="M1204" i="8"/>
  <c r="N1204" i="8" s="1"/>
  <c r="M1205" i="8"/>
  <c r="N1205" i="8" s="1"/>
  <c r="M1206" i="8"/>
  <c r="N1206" i="8" s="1"/>
  <c r="M1207" i="8"/>
  <c r="N1207" i="8" s="1"/>
  <c r="M1208" i="8"/>
  <c r="N1208" i="8" s="1"/>
  <c r="M1209" i="8"/>
  <c r="N1209" i="8" s="1"/>
  <c r="M1210" i="8"/>
  <c r="N1210" i="8" s="1"/>
  <c r="M1211" i="8"/>
  <c r="N1211" i="8" s="1"/>
  <c r="M1212" i="8"/>
  <c r="N1212" i="8" s="1"/>
  <c r="M1213" i="8"/>
  <c r="N1213" i="8" s="1"/>
  <c r="M1214" i="8"/>
  <c r="N1214" i="8" s="1"/>
  <c r="M1215" i="8"/>
  <c r="N1215" i="8" s="1"/>
  <c r="M1216" i="8"/>
  <c r="N1216" i="8" s="1"/>
  <c r="M1217" i="8"/>
  <c r="N1217" i="8" s="1"/>
  <c r="M1218" i="8"/>
  <c r="N1218" i="8" s="1"/>
  <c r="M1219" i="8"/>
  <c r="N1219" i="8" s="1"/>
  <c r="M1220" i="8"/>
  <c r="N1220" i="8" s="1"/>
  <c r="M1221" i="8"/>
  <c r="N1221" i="8" s="1"/>
  <c r="M1222" i="8"/>
  <c r="N1222" i="8" s="1"/>
  <c r="M1223" i="8"/>
  <c r="N1223" i="8" s="1"/>
  <c r="M1224" i="8"/>
  <c r="N1224" i="8" s="1"/>
  <c r="M1225" i="8"/>
  <c r="N1225" i="8" s="1"/>
  <c r="M1226" i="8"/>
  <c r="N1226" i="8" s="1"/>
  <c r="M1227" i="8"/>
  <c r="N1227" i="8" s="1"/>
  <c r="M1228" i="8"/>
  <c r="N1228" i="8" s="1"/>
  <c r="M1229" i="8"/>
  <c r="N1229" i="8" s="1"/>
  <c r="M1230" i="8"/>
  <c r="N1230" i="8" s="1"/>
  <c r="M1231" i="8"/>
  <c r="N1231" i="8" s="1"/>
  <c r="M1232" i="8"/>
  <c r="N1232" i="8" s="1"/>
  <c r="M1233" i="8"/>
  <c r="N1233" i="8" s="1"/>
  <c r="M1234" i="8"/>
  <c r="N1234" i="8" s="1"/>
  <c r="M1235" i="8"/>
  <c r="N1235" i="8" s="1"/>
  <c r="M1236" i="8"/>
  <c r="N1236" i="8" s="1"/>
  <c r="M1237" i="8"/>
  <c r="N1237" i="8" s="1"/>
  <c r="M1238" i="8"/>
  <c r="N1238" i="8" s="1"/>
  <c r="M1239" i="8"/>
  <c r="N1239" i="8" s="1"/>
  <c r="M1240" i="8"/>
  <c r="N1240" i="8" s="1"/>
  <c r="M1241" i="8"/>
  <c r="N1241" i="8" s="1"/>
  <c r="M1242" i="8"/>
  <c r="N1242" i="8" s="1"/>
  <c r="M1243" i="8"/>
  <c r="N1243" i="8" s="1"/>
  <c r="M1244" i="8"/>
  <c r="N1244" i="8" s="1"/>
  <c r="M1245" i="8"/>
  <c r="N1245" i="8" s="1"/>
  <c r="M1246" i="8"/>
  <c r="N1246" i="8" s="1"/>
  <c r="M1247" i="8"/>
  <c r="N1247" i="8" s="1"/>
  <c r="M1248" i="8"/>
  <c r="N1248" i="8" s="1"/>
  <c r="M1249" i="8"/>
  <c r="N1249" i="8" s="1"/>
  <c r="M1250" i="8"/>
  <c r="N1250" i="8" s="1"/>
  <c r="M1251" i="8"/>
  <c r="N1251" i="8" s="1"/>
  <c r="M1252" i="8"/>
  <c r="N1252" i="8" s="1"/>
  <c r="M1253" i="8"/>
  <c r="N1253" i="8" s="1"/>
  <c r="M1254" i="8"/>
  <c r="N1254" i="8" s="1"/>
  <c r="M1255" i="8"/>
  <c r="N1255" i="8" s="1"/>
  <c r="M1256" i="8"/>
  <c r="N1256" i="8" s="1"/>
  <c r="M1257" i="8"/>
  <c r="N1257" i="8" s="1"/>
  <c r="M1258" i="8"/>
  <c r="N1258" i="8" s="1"/>
  <c r="M1259" i="8"/>
  <c r="N1259" i="8" s="1"/>
  <c r="M1260" i="8"/>
  <c r="N1260" i="8" s="1"/>
  <c r="M1261" i="8"/>
  <c r="N1261" i="8" s="1"/>
  <c r="M1262" i="8"/>
  <c r="N1262" i="8" s="1"/>
  <c r="M1263" i="8"/>
  <c r="N1263" i="8" s="1"/>
  <c r="M1264" i="8"/>
  <c r="N1264" i="8" s="1"/>
  <c r="M1265" i="8"/>
  <c r="N1265" i="8" s="1"/>
  <c r="M1266" i="8"/>
  <c r="N1266" i="8" s="1"/>
  <c r="M1267" i="8"/>
  <c r="N1267" i="8" s="1"/>
  <c r="M1268" i="8"/>
  <c r="N1268" i="8" s="1"/>
  <c r="M1269" i="8"/>
  <c r="N1269" i="8" s="1"/>
  <c r="M1270" i="8"/>
  <c r="N1270" i="8" s="1"/>
  <c r="M1271" i="8"/>
  <c r="N1271" i="8" s="1"/>
  <c r="M1272" i="8"/>
  <c r="N1272" i="8" s="1"/>
  <c r="M1273" i="8"/>
  <c r="N1273" i="8" s="1"/>
  <c r="M1274" i="8"/>
  <c r="N1274" i="8" s="1"/>
  <c r="M1275" i="8"/>
  <c r="N1275" i="8" s="1"/>
  <c r="M1276" i="8"/>
  <c r="N1276" i="8" s="1"/>
  <c r="M1277" i="8"/>
  <c r="N1277" i="8" s="1"/>
  <c r="M1278" i="8"/>
  <c r="N1278" i="8" s="1"/>
  <c r="M1279" i="8"/>
  <c r="N1279" i="8" s="1"/>
  <c r="M1280" i="8"/>
  <c r="N1280" i="8" s="1"/>
  <c r="M1281" i="8"/>
  <c r="N1281" i="8" s="1"/>
  <c r="M1282" i="8"/>
  <c r="N1282" i="8" s="1"/>
  <c r="M1283" i="8"/>
  <c r="N1283" i="8" s="1"/>
  <c r="M1284" i="8"/>
  <c r="N1284" i="8" s="1"/>
  <c r="M1285" i="8"/>
  <c r="N1285" i="8" s="1"/>
  <c r="M1286" i="8"/>
  <c r="N1286" i="8" s="1"/>
  <c r="M1287" i="8"/>
  <c r="N1287" i="8" s="1"/>
  <c r="M1288" i="8"/>
  <c r="N1288" i="8" s="1"/>
  <c r="M1289" i="8"/>
  <c r="N1289" i="8" s="1"/>
  <c r="M1290" i="8"/>
  <c r="N1290" i="8" s="1"/>
  <c r="M1291" i="8"/>
  <c r="N1291" i="8" s="1"/>
  <c r="M1292" i="8"/>
  <c r="N1292" i="8" s="1"/>
  <c r="M1293" i="8"/>
  <c r="N1293" i="8" s="1"/>
  <c r="M1294" i="8"/>
  <c r="N1294" i="8" s="1"/>
  <c r="M1295" i="8"/>
  <c r="N1295" i="8" s="1"/>
  <c r="M1296" i="8"/>
  <c r="N1296" i="8" s="1"/>
  <c r="M1297" i="8"/>
  <c r="N1297" i="8" s="1"/>
  <c r="M1298" i="8"/>
  <c r="N1298" i="8" s="1"/>
  <c r="M1299" i="8"/>
  <c r="N1299" i="8" s="1"/>
  <c r="M1300" i="8"/>
  <c r="N1300" i="8" s="1"/>
  <c r="M1301" i="8"/>
  <c r="N1301" i="8" s="1"/>
  <c r="M1302" i="8"/>
  <c r="N1302" i="8" s="1"/>
  <c r="M1303" i="8"/>
  <c r="N1303" i="8" s="1"/>
  <c r="M1304" i="8"/>
  <c r="N1304" i="8" s="1"/>
  <c r="M1305" i="8"/>
  <c r="N1305" i="8" s="1"/>
  <c r="M1306" i="8"/>
  <c r="N1306" i="8" s="1"/>
  <c r="M1307" i="8"/>
  <c r="N1307" i="8" s="1"/>
  <c r="M1308" i="8"/>
  <c r="N1308" i="8" s="1"/>
  <c r="M1309" i="8"/>
  <c r="N1309" i="8" s="1"/>
  <c r="M1310" i="8"/>
  <c r="N1310" i="8" s="1"/>
  <c r="M1311" i="8"/>
  <c r="N1311" i="8" s="1"/>
  <c r="M1312" i="8"/>
  <c r="N1312" i="8" s="1"/>
  <c r="M1313" i="8"/>
  <c r="N1313" i="8" s="1"/>
  <c r="M1314" i="8"/>
  <c r="N1314" i="8" s="1"/>
  <c r="M1315" i="8"/>
  <c r="N1315" i="8" s="1"/>
  <c r="M1316" i="8"/>
  <c r="N1316" i="8" s="1"/>
  <c r="M1317" i="8"/>
  <c r="N1317" i="8" s="1"/>
  <c r="M1318" i="8"/>
  <c r="N1318" i="8" s="1"/>
  <c r="M1319" i="8"/>
  <c r="N1319" i="8" s="1"/>
  <c r="M1320" i="8"/>
  <c r="N1320" i="8" s="1"/>
  <c r="M1321" i="8"/>
  <c r="N1321" i="8" s="1"/>
  <c r="M1322" i="8"/>
  <c r="N1322" i="8" s="1"/>
  <c r="M1323" i="8"/>
  <c r="N1323" i="8" s="1"/>
  <c r="M1324" i="8"/>
  <c r="N1324" i="8" s="1"/>
  <c r="M1325" i="8"/>
  <c r="N1325" i="8" s="1"/>
  <c r="M1326" i="8"/>
  <c r="N1326" i="8" s="1"/>
  <c r="M1327" i="8"/>
  <c r="N1327" i="8" s="1"/>
  <c r="M1328" i="8"/>
  <c r="N1328" i="8" s="1"/>
  <c r="M1329" i="8"/>
  <c r="N1329" i="8" s="1"/>
  <c r="M1330" i="8"/>
  <c r="N1330" i="8" s="1"/>
  <c r="M1331" i="8"/>
  <c r="N1331" i="8" s="1"/>
  <c r="M1332" i="8"/>
  <c r="N1332" i="8" s="1"/>
  <c r="M1333" i="8"/>
  <c r="N1333" i="8" s="1"/>
  <c r="M1334" i="8"/>
  <c r="N1334" i="8" s="1"/>
  <c r="M1335" i="8"/>
  <c r="N1335" i="8" s="1"/>
  <c r="M1336" i="8"/>
  <c r="N1336" i="8" s="1"/>
  <c r="M1337" i="8"/>
  <c r="N1337" i="8" s="1"/>
  <c r="M1338" i="8"/>
  <c r="N1338" i="8" s="1"/>
  <c r="M1339" i="8"/>
  <c r="N1339" i="8" s="1"/>
  <c r="M1340" i="8"/>
  <c r="N1340" i="8" s="1"/>
  <c r="M1341" i="8"/>
  <c r="N1341" i="8" s="1"/>
  <c r="M1342" i="8"/>
  <c r="N1342" i="8" s="1"/>
  <c r="M1343" i="8"/>
  <c r="N1343" i="8" s="1"/>
  <c r="M1344" i="8"/>
  <c r="N1344" i="8" s="1"/>
  <c r="M1345" i="8"/>
  <c r="N1345" i="8" s="1"/>
  <c r="M1346" i="8"/>
  <c r="N1346" i="8" s="1"/>
  <c r="M1347" i="8"/>
  <c r="N1347" i="8" s="1"/>
  <c r="M1348" i="8"/>
  <c r="N1348" i="8" s="1"/>
  <c r="M1349" i="8"/>
  <c r="N1349" i="8" s="1"/>
  <c r="M1350" i="8"/>
  <c r="N1350" i="8" s="1"/>
  <c r="M1351" i="8"/>
  <c r="N1351" i="8" s="1"/>
  <c r="M1352" i="8"/>
  <c r="N1352" i="8" s="1"/>
  <c r="M1353" i="8"/>
  <c r="N1353" i="8" s="1"/>
  <c r="M1354" i="8"/>
  <c r="N1354" i="8" s="1"/>
  <c r="M1355" i="8"/>
  <c r="N1355" i="8" s="1"/>
  <c r="M1356" i="8"/>
  <c r="N1356" i="8" s="1"/>
  <c r="M1357" i="8"/>
  <c r="N1357" i="8" s="1"/>
  <c r="M1358" i="8"/>
  <c r="N1358" i="8" s="1"/>
  <c r="M1359" i="8"/>
  <c r="N1359" i="8" s="1"/>
  <c r="M1360" i="8"/>
  <c r="N1360" i="8" s="1"/>
  <c r="M1361" i="8"/>
  <c r="N1361" i="8" s="1"/>
  <c r="M1362" i="8"/>
  <c r="N1362" i="8" s="1"/>
  <c r="M1363" i="8"/>
  <c r="N1363" i="8" s="1"/>
  <c r="M1364" i="8"/>
  <c r="N1364" i="8" s="1"/>
  <c r="M1365" i="8"/>
  <c r="N1365" i="8" s="1"/>
  <c r="M1366" i="8"/>
  <c r="N1366" i="8" s="1"/>
  <c r="M1367" i="8"/>
  <c r="N1367" i="8" s="1"/>
  <c r="M1368" i="8"/>
  <c r="N1368" i="8" s="1"/>
  <c r="M1369" i="8"/>
  <c r="N1369" i="8" s="1"/>
  <c r="M1370" i="8"/>
  <c r="N1370" i="8" s="1"/>
  <c r="M1371" i="8"/>
  <c r="N1371" i="8" s="1"/>
  <c r="M1372" i="8"/>
  <c r="N1372" i="8" s="1"/>
  <c r="M1373" i="8"/>
  <c r="N1373" i="8" s="1"/>
  <c r="M1374" i="8"/>
  <c r="N1374" i="8" s="1"/>
  <c r="M1375" i="8"/>
  <c r="N1375" i="8" s="1"/>
  <c r="M1376" i="8"/>
  <c r="N1376" i="8" s="1"/>
  <c r="M1377" i="8"/>
  <c r="N1377" i="8" s="1"/>
  <c r="M1378" i="8"/>
  <c r="N1378" i="8" s="1"/>
  <c r="M1379" i="8"/>
  <c r="N1379" i="8" s="1"/>
  <c r="M1380" i="8"/>
  <c r="N1380" i="8" s="1"/>
  <c r="M1381" i="8"/>
  <c r="N1381" i="8" s="1"/>
  <c r="M1382" i="8"/>
  <c r="N1382" i="8" s="1"/>
  <c r="M1383" i="8"/>
  <c r="N1383" i="8" s="1"/>
  <c r="M1384" i="8"/>
  <c r="N1384" i="8" s="1"/>
  <c r="M1385" i="8"/>
  <c r="N1385" i="8" s="1"/>
  <c r="M1386" i="8"/>
  <c r="N1386" i="8" s="1"/>
  <c r="M1387" i="8"/>
  <c r="N1387" i="8" s="1"/>
  <c r="M1388" i="8"/>
  <c r="N1388" i="8" s="1"/>
  <c r="M1389" i="8"/>
  <c r="N1389" i="8" s="1"/>
  <c r="M1390" i="8"/>
  <c r="N1390" i="8" s="1"/>
  <c r="M1391" i="8"/>
  <c r="N1391" i="8" s="1"/>
  <c r="M1392" i="8"/>
  <c r="N1392" i="8" s="1"/>
  <c r="M1393" i="8"/>
  <c r="N1393" i="8" s="1"/>
  <c r="M1394" i="8"/>
  <c r="N1394" i="8" s="1"/>
  <c r="M1395" i="8"/>
  <c r="N1395" i="8" s="1"/>
  <c r="M1396" i="8"/>
  <c r="N1396" i="8" s="1"/>
  <c r="M1397" i="8"/>
  <c r="N1397" i="8" s="1"/>
  <c r="M1398" i="8"/>
  <c r="N1398" i="8" s="1"/>
  <c r="M1399" i="8"/>
  <c r="N1399" i="8" s="1"/>
  <c r="M1400" i="8"/>
  <c r="N1400" i="8" s="1"/>
  <c r="M1401" i="8"/>
  <c r="N1401" i="8" s="1"/>
  <c r="M1402" i="8"/>
  <c r="N1402" i="8" s="1"/>
  <c r="M1403" i="8"/>
  <c r="N1403" i="8" s="1"/>
  <c r="M1404" i="8"/>
  <c r="N1404" i="8" s="1"/>
  <c r="M1405" i="8"/>
  <c r="N1405" i="8" s="1"/>
  <c r="M1406" i="8"/>
  <c r="N1406" i="8" s="1"/>
  <c r="M1407" i="8"/>
  <c r="N1407" i="8" s="1"/>
  <c r="M1408" i="8"/>
  <c r="N1408" i="8" s="1"/>
  <c r="M1409" i="8"/>
  <c r="N1409" i="8" s="1"/>
  <c r="M1410" i="8"/>
  <c r="N1410" i="8" s="1"/>
  <c r="M1411" i="8"/>
  <c r="N1411" i="8" s="1"/>
  <c r="M1412" i="8"/>
  <c r="N1412" i="8" s="1"/>
  <c r="M1413" i="8"/>
  <c r="N1413" i="8" s="1"/>
  <c r="M1414" i="8"/>
  <c r="N1414" i="8" s="1"/>
  <c r="M1415" i="8"/>
  <c r="N1415" i="8" s="1"/>
  <c r="M1416" i="8"/>
  <c r="N1416" i="8" s="1"/>
  <c r="M1417" i="8"/>
  <c r="N1417" i="8" s="1"/>
  <c r="M1418" i="8"/>
  <c r="N1418" i="8" s="1"/>
  <c r="M1419" i="8"/>
  <c r="N1419" i="8" s="1"/>
  <c r="M1420" i="8"/>
  <c r="N1420" i="8" s="1"/>
  <c r="M1421" i="8"/>
  <c r="N1421" i="8" s="1"/>
  <c r="M1422" i="8"/>
  <c r="N1422" i="8" s="1"/>
  <c r="M1423" i="8"/>
  <c r="N1423" i="8" s="1"/>
  <c r="M1424" i="8"/>
  <c r="N1424" i="8" s="1"/>
  <c r="M1425" i="8"/>
  <c r="N1425" i="8" s="1"/>
  <c r="M1426" i="8"/>
  <c r="N1426" i="8" s="1"/>
  <c r="M1427" i="8"/>
  <c r="N1427" i="8" s="1"/>
  <c r="M1428" i="8"/>
  <c r="N1428" i="8" s="1"/>
  <c r="M1429" i="8"/>
  <c r="N1429" i="8" s="1"/>
  <c r="M1430" i="8"/>
  <c r="N1430" i="8" s="1"/>
  <c r="M1431" i="8"/>
  <c r="N1431" i="8" s="1"/>
  <c r="M1432" i="8"/>
  <c r="N1432" i="8" s="1"/>
  <c r="M1433" i="8"/>
  <c r="N1433" i="8" s="1"/>
  <c r="M1434" i="8"/>
  <c r="N1434" i="8" s="1"/>
  <c r="M1435" i="8"/>
  <c r="N1435" i="8" s="1"/>
  <c r="M1436" i="8"/>
  <c r="N1436" i="8" s="1"/>
  <c r="M1437" i="8"/>
  <c r="N1437" i="8" s="1"/>
  <c r="M1438" i="8"/>
  <c r="N1438" i="8" s="1"/>
  <c r="M1439" i="8"/>
  <c r="N1439" i="8" s="1"/>
  <c r="M1440" i="8"/>
  <c r="N1440" i="8" s="1"/>
  <c r="M1441" i="8"/>
  <c r="N1441" i="8" s="1"/>
  <c r="M1442" i="8"/>
  <c r="N1442" i="8" s="1"/>
  <c r="M1443" i="8"/>
  <c r="N1443" i="8" s="1"/>
  <c r="M1444" i="8"/>
  <c r="N1444" i="8" s="1"/>
  <c r="M1445" i="8"/>
  <c r="N1445" i="8" s="1"/>
  <c r="M1446" i="8"/>
  <c r="N1446" i="8" s="1"/>
  <c r="M1447" i="8"/>
  <c r="N1447" i="8" s="1"/>
  <c r="M1448" i="8"/>
  <c r="N1448" i="8" s="1"/>
  <c r="M1449" i="8"/>
  <c r="N1449" i="8" s="1"/>
  <c r="M1450" i="8"/>
  <c r="N1450" i="8" s="1"/>
  <c r="M1451" i="8"/>
  <c r="N1451" i="8" s="1"/>
  <c r="M1452" i="8"/>
  <c r="N1452" i="8" s="1"/>
  <c r="M1453" i="8"/>
  <c r="N1453" i="8" s="1"/>
  <c r="M1454" i="8"/>
  <c r="N1454" i="8" s="1"/>
  <c r="M1455" i="8"/>
  <c r="N1455" i="8" s="1"/>
  <c r="M1456" i="8"/>
  <c r="N1456" i="8" s="1"/>
  <c r="M1457" i="8"/>
  <c r="N1457" i="8" s="1"/>
  <c r="M1458" i="8"/>
  <c r="N1458" i="8" s="1"/>
  <c r="M1459" i="8"/>
  <c r="N1459" i="8" s="1"/>
  <c r="M1460" i="8"/>
  <c r="N1460" i="8" s="1"/>
  <c r="M1461" i="8"/>
  <c r="N1461" i="8" s="1"/>
  <c r="M1462" i="8"/>
  <c r="N1462" i="8" s="1"/>
  <c r="M1463" i="8"/>
  <c r="N1463" i="8" s="1"/>
  <c r="M1464" i="8"/>
  <c r="N1464" i="8" s="1"/>
  <c r="M1465" i="8"/>
  <c r="N1465" i="8" s="1"/>
  <c r="M1466" i="8"/>
  <c r="N1466" i="8" s="1"/>
  <c r="M1467" i="8"/>
  <c r="N1467" i="8" s="1"/>
  <c r="M1468" i="8"/>
  <c r="N1468" i="8" s="1"/>
  <c r="M1469" i="8"/>
  <c r="N1469" i="8" s="1"/>
  <c r="M1470" i="8"/>
  <c r="N1470" i="8" s="1"/>
  <c r="M8" i="8"/>
  <c r="N8" i="8" s="1"/>
  <c r="H6" i="8"/>
  <c r="I6" i="8" s="1"/>
  <c r="H7" i="8"/>
  <c r="I7" i="8" s="1"/>
  <c r="H8" i="8"/>
  <c r="I8" i="8" s="1"/>
  <c r="H9" i="8"/>
  <c r="H10" i="8"/>
  <c r="I10" i="8" s="1"/>
  <c r="H11" i="8"/>
  <c r="I11" i="8" s="1"/>
  <c r="H12" i="8"/>
  <c r="I12" i="8" s="1"/>
  <c r="H13" i="8"/>
  <c r="I13" i="8" s="1"/>
  <c r="H14" i="8"/>
  <c r="I14" i="8" s="1"/>
  <c r="J14" i="8" s="1"/>
  <c r="H15" i="8"/>
  <c r="I15" i="8" s="1"/>
  <c r="J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H220" i="8"/>
  <c r="I220" i="8" s="1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H294" i="8"/>
  <c r="I294" i="8" s="1"/>
  <c r="H295" i="8"/>
  <c r="I295" i="8" s="1"/>
  <c r="H296" i="8"/>
  <c r="I296" i="8" s="1"/>
  <c r="H297" i="8"/>
  <c r="I297" i="8" s="1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H326" i="8"/>
  <c r="I326" i="8" s="1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7" i="8"/>
  <c r="I347" i="8" s="1"/>
  <c r="H348" i="8"/>
  <c r="I348" i="8" s="1"/>
  <c r="H349" i="8"/>
  <c r="I349" i="8" s="1"/>
  <c r="H350" i="8"/>
  <c r="I350" i="8" s="1"/>
  <c r="H351" i="8"/>
  <c r="I351" i="8" s="1"/>
  <c r="H352" i="8"/>
  <c r="I352" i="8" s="1"/>
  <c r="H353" i="8"/>
  <c r="I353" i="8" s="1"/>
  <c r="H354" i="8"/>
  <c r="I354" i="8" s="1"/>
  <c r="H355" i="8"/>
  <c r="I355" i="8" s="1"/>
  <c r="H356" i="8"/>
  <c r="I356" i="8" s="1"/>
  <c r="H357" i="8"/>
  <c r="I357" i="8" s="1"/>
  <c r="H358" i="8"/>
  <c r="I358" i="8" s="1"/>
  <c r="H359" i="8"/>
  <c r="I359" i="8" s="1"/>
  <c r="H360" i="8"/>
  <c r="I360" i="8" s="1"/>
  <c r="H361" i="8"/>
  <c r="I361" i="8" s="1"/>
  <c r="H362" i="8"/>
  <c r="I362" i="8" s="1"/>
  <c r="H363" i="8"/>
  <c r="I363" i="8" s="1"/>
  <c r="H364" i="8"/>
  <c r="I364" i="8" s="1"/>
  <c r="H365" i="8"/>
  <c r="I365" i="8" s="1"/>
  <c r="H366" i="8"/>
  <c r="I366" i="8" s="1"/>
  <c r="H367" i="8"/>
  <c r="I367" i="8" s="1"/>
  <c r="H368" i="8"/>
  <c r="I368" i="8" s="1"/>
  <c r="H369" i="8"/>
  <c r="I369" i="8" s="1"/>
  <c r="H370" i="8"/>
  <c r="I370" i="8" s="1"/>
  <c r="H371" i="8"/>
  <c r="I371" i="8" s="1"/>
  <c r="H372" i="8"/>
  <c r="I372" i="8" s="1"/>
  <c r="H373" i="8"/>
  <c r="I373" i="8" s="1"/>
  <c r="H374" i="8"/>
  <c r="I374" i="8" s="1"/>
  <c r="H375" i="8"/>
  <c r="I375" i="8" s="1"/>
  <c r="H376" i="8"/>
  <c r="I376" i="8" s="1"/>
  <c r="H377" i="8"/>
  <c r="I377" i="8" s="1"/>
  <c r="H378" i="8"/>
  <c r="I378" i="8" s="1"/>
  <c r="H379" i="8"/>
  <c r="I379" i="8" s="1"/>
  <c r="H380" i="8"/>
  <c r="I380" i="8" s="1"/>
  <c r="H381" i="8"/>
  <c r="I381" i="8" s="1"/>
  <c r="H382" i="8"/>
  <c r="I382" i="8" s="1"/>
  <c r="H383" i="8"/>
  <c r="I383" i="8" s="1"/>
  <c r="H384" i="8"/>
  <c r="I384" i="8" s="1"/>
  <c r="H385" i="8"/>
  <c r="I385" i="8" s="1"/>
  <c r="H386" i="8"/>
  <c r="I386" i="8" s="1"/>
  <c r="H387" i="8"/>
  <c r="I387" i="8" s="1"/>
  <c r="H388" i="8"/>
  <c r="I388" i="8" s="1"/>
  <c r="H389" i="8"/>
  <c r="I389" i="8" s="1"/>
  <c r="H390" i="8"/>
  <c r="I390" i="8" s="1"/>
  <c r="H391" i="8"/>
  <c r="I391" i="8" s="1"/>
  <c r="H392" i="8"/>
  <c r="I392" i="8" s="1"/>
  <c r="H393" i="8"/>
  <c r="I393" i="8" s="1"/>
  <c r="H394" i="8"/>
  <c r="I394" i="8" s="1"/>
  <c r="H395" i="8"/>
  <c r="I395" i="8" s="1"/>
  <c r="H396" i="8"/>
  <c r="I396" i="8" s="1"/>
  <c r="H397" i="8"/>
  <c r="I397" i="8" s="1"/>
  <c r="H398" i="8"/>
  <c r="I398" i="8" s="1"/>
  <c r="H399" i="8"/>
  <c r="I399" i="8" s="1"/>
  <c r="H400" i="8"/>
  <c r="I400" i="8" s="1"/>
  <c r="H401" i="8"/>
  <c r="I401" i="8" s="1"/>
  <c r="H402" i="8"/>
  <c r="I402" i="8" s="1"/>
  <c r="H403" i="8"/>
  <c r="I403" i="8" s="1"/>
  <c r="H404" i="8"/>
  <c r="I404" i="8" s="1"/>
  <c r="H405" i="8"/>
  <c r="I405" i="8" s="1"/>
  <c r="H406" i="8"/>
  <c r="I406" i="8" s="1"/>
  <c r="H407" i="8"/>
  <c r="I407" i="8" s="1"/>
  <c r="H408" i="8"/>
  <c r="I408" i="8" s="1"/>
  <c r="H409" i="8"/>
  <c r="I409" i="8" s="1"/>
  <c r="H410" i="8"/>
  <c r="I410" i="8" s="1"/>
  <c r="H411" i="8"/>
  <c r="I411" i="8" s="1"/>
  <c r="H412" i="8"/>
  <c r="I412" i="8" s="1"/>
  <c r="H413" i="8"/>
  <c r="I413" i="8" s="1"/>
  <c r="H414" i="8"/>
  <c r="I414" i="8" s="1"/>
  <c r="H415" i="8"/>
  <c r="I415" i="8" s="1"/>
  <c r="H416" i="8"/>
  <c r="I416" i="8" s="1"/>
  <c r="H417" i="8"/>
  <c r="I417" i="8" s="1"/>
  <c r="H418" i="8"/>
  <c r="I418" i="8" s="1"/>
  <c r="H419" i="8"/>
  <c r="I419" i="8" s="1"/>
  <c r="H420" i="8"/>
  <c r="I420" i="8" s="1"/>
  <c r="H421" i="8"/>
  <c r="I421" i="8" s="1"/>
  <c r="H422" i="8"/>
  <c r="I422" i="8" s="1"/>
  <c r="H423" i="8"/>
  <c r="I423" i="8" s="1"/>
  <c r="H424" i="8"/>
  <c r="I424" i="8" s="1"/>
  <c r="H425" i="8"/>
  <c r="I425" i="8" s="1"/>
  <c r="H426" i="8"/>
  <c r="I426" i="8" s="1"/>
  <c r="H427" i="8"/>
  <c r="I427" i="8" s="1"/>
  <c r="H428" i="8"/>
  <c r="I428" i="8" s="1"/>
  <c r="H429" i="8"/>
  <c r="I429" i="8" s="1"/>
  <c r="H430" i="8"/>
  <c r="I430" i="8" s="1"/>
  <c r="H431" i="8"/>
  <c r="I431" i="8" s="1"/>
  <c r="H432" i="8"/>
  <c r="I432" i="8" s="1"/>
  <c r="H433" i="8"/>
  <c r="I433" i="8" s="1"/>
  <c r="H434" i="8"/>
  <c r="I434" i="8" s="1"/>
  <c r="H435" i="8"/>
  <c r="I435" i="8" s="1"/>
  <c r="H436" i="8"/>
  <c r="I436" i="8" s="1"/>
  <c r="H437" i="8"/>
  <c r="I437" i="8" s="1"/>
  <c r="H438" i="8"/>
  <c r="I438" i="8" s="1"/>
  <c r="H439" i="8"/>
  <c r="I439" i="8" s="1"/>
  <c r="H440" i="8"/>
  <c r="I440" i="8" s="1"/>
  <c r="H441" i="8"/>
  <c r="I441" i="8" s="1"/>
  <c r="H442" i="8"/>
  <c r="I442" i="8" s="1"/>
  <c r="H443" i="8"/>
  <c r="I443" i="8" s="1"/>
  <c r="H444" i="8"/>
  <c r="I444" i="8" s="1"/>
  <c r="H445" i="8"/>
  <c r="I445" i="8" s="1"/>
  <c r="H446" i="8"/>
  <c r="I446" i="8" s="1"/>
  <c r="H447" i="8"/>
  <c r="I447" i="8" s="1"/>
  <c r="H448" i="8"/>
  <c r="I448" i="8" s="1"/>
  <c r="H449" i="8"/>
  <c r="I449" i="8" s="1"/>
  <c r="H450" i="8"/>
  <c r="I450" i="8" s="1"/>
  <c r="H451" i="8"/>
  <c r="I451" i="8" s="1"/>
  <c r="H452" i="8"/>
  <c r="I452" i="8" s="1"/>
  <c r="H453" i="8"/>
  <c r="I453" i="8" s="1"/>
  <c r="H454" i="8"/>
  <c r="I454" i="8" s="1"/>
  <c r="H455" i="8"/>
  <c r="I455" i="8" s="1"/>
  <c r="H456" i="8"/>
  <c r="I456" i="8" s="1"/>
  <c r="H457" i="8"/>
  <c r="I457" i="8" s="1"/>
  <c r="H458" i="8"/>
  <c r="I458" i="8" s="1"/>
  <c r="H459" i="8"/>
  <c r="I459" i="8" s="1"/>
  <c r="H460" i="8"/>
  <c r="I460" i="8" s="1"/>
  <c r="H461" i="8"/>
  <c r="I461" i="8" s="1"/>
  <c r="H462" i="8"/>
  <c r="I462" i="8" s="1"/>
  <c r="H463" i="8"/>
  <c r="I463" i="8" s="1"/>
  <c r="H464" i="8"/>
  <c r="I464" i="8" s="1"/>
  <c r="H465" i="8"/>
  <c r="I465" i="8" s="1"/>
  <c r="H466" i="8"/>
  <c r="I466" i="8" s="1"/>
  <c r="H467" i="8"/>
  <c r="I467" i="8" s="1"/>
  <c r="H468" i="8"/>
  <c r="I468" i="8" s="1"/>
  <c r="H469" i="8"/>
  <c r="I469" i="8" s="1"/>
  <c r="H470" i="8"/>
  <c r="I470" i="8" s="1"/>
  <c r="H471" i="8"/>
  <c r="I471" i="8" s="1"/>
  <c r="H472" i="8"/>
  <c r="I472" i="8" s="1"/>
  <c r="H473" i="8"/>
  <c r="I473" i="8" s="1"/>
  <c r="H474" i="8"/>
  <c r="I474" i="8" s="1"/>
  <c r="H475" i="8"/>
  <c r="I475" i="8" s="1"/>
  <c r="H476" i="8"/>
  <c r="I476" i="8" s="1"/>
  <c r="H477" i="8"/>
  <c r="I477" i="8" s="1"/>
  <c r="H478" i="8"/>
  <c r="I478" i="8" s="1"/>
  <c r="H479" i="8"/>
  <c r="I479" i="8" s="1"/>
  <c r="H480" i="8"/>
  <c r="I480" i="8" s="1"/>
  <c r="H481" i="8"/>
  <c r="I481" i="8" s="1"/>
  <c r="H482" i="8"/>
  <c r="I482" i="8" s="1"/>
  <c r="H483" i="8"/>
  <c r="I483" i="8" s="1"/>
  <c r="H484" i="8"/>
  <c r="I484" i="8" s="1"/>
  <c r="H485" i="8"/>
  <c r="I485" i="8" s="1"/>
  <c r="H486" i="8"/>
  <c r="I486" i="8" s="1"/>
  <c r="H487" i="8"/>
  <c r="I487" i="8" s="1"/>
  <c r="H488" i="8"/>
  <c r="I488" i="8" s="1"/>
  <c r="H489" i="8"/>
  <c r="I489" i="8" s="1"/>
  <c r="H490" i="8"/>
  <c r="I490" i="8" s="1"/>
  <c r="H491" i="8"/>
  <c r="I491" i="8" s="1"/>
  <c r="H492" i="8"/>
  <c r="I492" i="8" s="1"/>
  <c r="H493" i="8"/>
  <c r="I493" i="8" s="1"/>
  <c r="H494" i="8"/>
  <c r="I494" i="8" s="1"/>
  <c r="H495" i="8"/>
  <c r="I495" i="8" s="1"/>
  <c r="H496" i="8"/>
  <c r="I496" i="8" s="1"/>
  <c r="H497" i="8"/>
  <c r="I497" i="8" s="1"/>
  <c r="H498" i="8"/>
  <c r="I498" i="8" s="1"/>
  <c r="H499" i="8"/>
  <c r="I499" i="8" s="1"/>
  <c r="H500" i="8"/>
  <c r="I500" i="8" s="1"/>
  <c r="H501" i="8"/>
  <c r="I501" i="8" s="1"/>
  <c r="H502" i="8"/>
  <c r="I502" i="8" s="1"/>
  <c r="H503" i="8"/>
  <c r="I503" i="8" s="1"/>
  <c r="H504" i="8"/>
  <c r="I504" i="8" s="1"/>
  <c r="H505" i="8"/>
  <c r="I505" i="8" s="1"/>
  <c r="H506" i="8"/>
  <c r="I506" i="8" s="1"/>
  <c r="H507" i="8"/>
  <c r="I507" i="8" s="1"/>
  <c r="H508" i="8"/>
  <c r="I508" i="8" s="1"/>
  <c r="H509" i="8"/>
  <c r="I509" i="8" s="1"/>
  <c r="H510" i="8"/>
  <c r="I510" i="8" s="1"/>
  <c r="H511" i="8"/>
  <c r="I511" i="8" s="1"/>
  <c r="H512" i="8"/>
  <c r="I512" i="8" s="1"/>
  <c r="H513" i="8"/>
  <c r="I513" i="8" s="1"/>
  <c r="H514" i="8"/>
  <c r="I514" i="8" s="1"/>
  <c r="H515" i="8"/>
  <c r="I515" i="8" s="1"/>
  <c r="H516" i="8"/>
  <c r="I516" i="8" s="1"/>
  <c r="H517" i="8"/>
  <c r="I517" i="8" s="1"/>
  <c r="H518" i="8"/>
  <c r="I518" i="8" s="1"/>
  <c r="H519" i="8"/>
  <c r="I519" i="8" s="1"/>
  <c r="H520" i="8"/>
  <c r="I520" i="8" s="1"/>
  <c r="H521" i="8"/>
  <c r="I521" i="8" s="1"/>
  <c r="H522" i="8"/>
  <c r="I522" i="8" s="1"/>
  <c r="H523" i="8"/>
  <c r="I523" i="8" s="1"/>
  <c r="H524" i="8"/>
  <c r="I524" i="8" s="1"/>
  <c r="H525" i="8"/>
  <c r="I525" i="8" s="1"/>
  <c r="H526" i="8"/>
  <c r="I526" i="8" s="1"/>
  <c r="H527" i="8"/>
  <c r="I527" i="8" s="1"/>
  <c r="K527" i="8" s="1"/>
  <c r="L527" i="8" s="1"/>
  <c r="H528" i="8"/>
  <c r="I528" i="8" s="1"/>
  <c r="H529" i="8"/>
  <c r="I529" i="8" s="1"/>
  <c r="H530" i="8"/>
  <c r="I530" i="8" s="1"/>
  <c r="H531" i="8"/>
  <c r="I531" i="8" s="1"/>
  <c r="H532" i="8"/>
  <c r="I532" i="8" s="1"/>
  <c r="H533" i="8"/>
  <c r="I533" i="8" s="1"/>
  <c r="H534" i="8"/>
  <c r="I534" i="8" s="1"/>
  <c r="H535" i="8"/>
  <c r="I535" i="8" s="1"/>
  <c r="H536" i="8"/>
  <c r="I536" i="8" s="1"/>
  <c r="H537" i="8"/>
  <c r="I537" i="8" s="1"/>
  <c r="H538" i="8"/>
  <c r="I538" i="8" s="1"/>
  <c r="H539" i="8"/>
  <c r="I539" i="8" s="1"/>
  <c r="H540" i="8"/>
  <c r="I540" i="8" s="1"/>
  <c r="H541" i="8"/>
  <c r="I541" i="8" s="1"/>
  <c r="H542" i="8"/>
  <c r="I542" i="8" s="1"/>
  <c r="H543" i="8"/>
  <c r="I543" i="8" s="1"/>
  <c r="H544" i="8"/>
  <c r="I544" i="8" s="1"/>
  <c r="H545" i="8"/>
  <c r="I545" i="8" s="1"/>
  <c r="H546" i="8"/>
  <c r="I546" i="8" s="1"/>
  <c r="H547" i="8"/>
  <c r="I547" i="8" s="1"/>
  <c r="H548" i="8"/>
  <c r="I548" i="8" s="1"/>
  <c r="H549" i="8"/>
  <c r="I549" i="8" s="1"/>
  <c r="H550" i="8"/>
  <c r="I550" i="8" s="1"/>
  <c r="H551" i="8"/>
  <c r="I551" i="8" s="1"/>
  <c r="H552" i="8"/>
  <c r="I552" i="8" s="1"/>
  <c r="H553" i="8"/>
  <c r="I553" i="8" s="1"/>
  <c r="H554" i="8"/>
  <c r="I554" i="8" s="1"/>
  <c r="H555" i="8"/>
  <c r="I555" i="8" s="1"/>
  <c r="H556" i="8"/>
  <c r="I556" i="8" s="1"/>
  <c r="H557" i="8"/>
  <c r="I557" i="8" s="1"/>
  <c r="H558" i="8"/>
  <c r="I558" i="8" s="1"/>
  <c r="H559" i="8"/>
  <c r="I559" i="8" s="1"/>
  <c r="H560" i="8"/>
  <c r="I560" i="8" s="1"/>
  <c r="H561" i="8"/>
  <c r="I561" i="8" s="1"/>
  <c r="H562" i="8"/>
  <c r="I562" i="8" s="1"/>
  <c r="H563" i="8"/>
  <c r="I563" i="8" s="1"/>
  <c r="H564" i="8"/>
  <c r="I564" i="8" s="1"/>
  <c r="H565" i="8"/>
  <c r="I565" i="8" s="1"/>
  <c r="H566" i="8"/>
  <c r="I566" i="8" s="1"/>
  <c r="H567" i="8"/>
  <c r="I567" i="8" s="1"/>
  <c r="K567" i="8" s="1"/>
  <c r="L567" i="8" s="1"/>
  <c r="H568" i="8"/>
  <c r="I568" i="8" s="1"/>
  <c r="H569" i="8"/>
  <c r="I569" i="8" s="1"/>
  <c r="H570" i="8"/>
  <c r="I570" i="8" s="1"/>
  <c r="H571" i="8"/>
  <c r="I571" i="8" s="1"/>
  <c r="H572" i="8"/>
  <c r="I572" i="8" s="1"/>
  <c r="H573" i="8"/>
  <c r="I573" i="8" s="1"/>
  <c r="H574" i="8"/>
  <c r="I574" i="8" s="1"/>
  <c r="H575" i="8"/>
  <c r="I575" i="8" s="1"/>
  <c r="K575" i="8" s="1"/>
  <c r="L575" i="8" s="1"/>
  <c r="H576" i="8"/>
  <c r="I576" i="8" s="1"/>
  <c r="H577" i="8"/>
  <c r="I577" i="8" s="1"/>
  <c r="H578" i="8"/>
  <c r="I578" i="8" s="1"/>
  <c r="H579" i="8"/>
  <c r="I579" i="8" s="1"/>
  <c r="H580" i="8"/>
  <c r="I580" i="8" s="1"/>
  <c r="H581" i="8"/>
  <c r="I581" i="8" s="1"/>
  <c r="H582" i="8"/>
  <c r="I582" i="8" s="1"/>
  <c r="H583" i="8"/>
  <c r="I583" i="8" s="1"/>
  <c r="H584" i="8"/>
  <c r="I584" i="8" s="1"/>
  <c r="H585" i="8"/>
  <c r="I585" i="8" s="1"/>
  <c r="H586" i="8"/>
  <c r="I586" i="8" s="1"/>
  <c r="H587" i="8"/>
  <c r="I587" i="8" s="1"/>
  <c r="H588" i="8"/>
  <c r="I588" i="8" s="1"/>
  <c r="H589" i="8"/>
  <c r="I589" i="8" s="1"/>
  <c r="H590" i="8"/>
  <c r="I590" i="8" s="1"/>
  <c r="H591" i="8"/>
  <c r="I591" i="8" s="1"/>
  <c r="K591" i="8" s="1"/>
  <c r="L591" i="8" s="1"/>
  <c r="H592" i="8"/>
  <c r="I592" i="8" s="1"/>
  <c r="H593" i="8"/>
  <c r="I593" i="8" s="1"/>
  <c r="H594" i="8"/>
  <c r="I594" i="8" s="1"/>
  <c r="H595" i="8"/>
  <c r="I595" i="8" s="1"/>
  <c r="H596" i="8"/>
  <c r="I596" i="8" s="1"/>
  <c r="H597" i="8"/>
  <c r="I597" i="8" s="1"/>
  <c r="H598" i="8"/>
  <c r="I598" i="8" s="1"/>
  <c r="H599" i="8"/>
  <c r="I599" i="8" s="1"/>
  <c r="H600" i="8"/>
  <c r="I600" i="8" s="1"/>
  <c r="H601" i="8"/>
  <c r="I601" i="8" s="1"/>
  <c r="H602" i="8"/>
  <c r="I602" i="8" s="1"/>
  <c r="H603" i="8"/>
  <c r="I603" i="8" s="1"/>
  <c r="H604" i="8"/>
  <c r="I604" i="8" s="1"/>
  <c r="H605" i="8"/>
  <c r="I605" i="8" s="1"/>
  <c r="H606" i="8"/>
  <c r="I606" i="8" s="1"/>
  <c r="H607" i="8"/>
  <c r="I607" i="8" s="1"/>
  <c r="H608" i="8"/>
  <c r="I608" i="8" s="1"/>
  <c r="H609" i="8"/>
  <c r="I609" i="8" s="1"/>
  <c r="H610" i="8"/>
  <c r="I610" i="8" s="1"/>
  <c r="H611" i="8"/>
  <c r="I611" i="8" s="1"/>
  <c r="H612" i="8"/>
  <c r="I612" i="8" s="1"/>
  <c r="H613" i="8"/>
  <c r="I613" i="8" s="1"/>
  <c r="H614" i="8"/>
  <c r="I614" i="8" s="1"/>
  <c r="H615" i="8"/>
  <c r="I615" i="8" s="1"/>
  <c r="H616" i="8"/>
  <c r="I616" i="8" s="1"/>
  <c r="H617" i="8"/>
  <c r="I617" i="8" s="1"/>
  <c r="H618" i="8"/>
  <c r="I618" i="8" s="1"/>
  <c r="H619" i="8"/>
  <c r="I619" i="8" s="1"/>
  <c r="H620" i="8"/>
  <c r="I620" i="8" s="1"/>
  <c r="H621" i="8"/>
  <c r="I621" i="8" s="1"/>
  <c r="H622" i="8"/>
  <c r="I622" i="8" s="1"/>
  <c r="H623" i="8"/>
  <c r="I623" i="8" s="1"/>
  <c r="H624" i="8"/>
  <c r="I624" i="8" s="1"/>
  <c r="H625" i="8"/>
  <c r="I625" i="8" s="1"/>
  <c r="H626" i="8"/>
  <c r="I626" i="8" s="1"/>
  <c r="H627" i="8"/>
  <c r="I627" i="8" s="1"/>
  <c r="H628" i="8"/>
  <c r="I628" i="8" s="1"/>
  <c r="H629" i="8"/>
  <c r="I629" i="8" s="1"/>
  <c r="H630" i="8"/>
  <c r="I630" i="8" s="1"/>
  <c r="H631" i="8"/>
  <c r="I631" i="8" s="1"/>
  <c r="K631" i="8" s="1"/>
  <c r="L631" i="8" s="1"/>
  <c r="H632" i="8"/>
  <c r="I632" i="8" s="1"/>
  <c r="H633" i="8"/>
  <c r="I633" i="8" s="1"/>
  <c r="H634" i="8"/>
  <c r="I634" i="8" s="1"/>
  <c r="H635" i="8"/>
  <c r="I635" i="8" s="1"/>
  <c r="H636" i="8"/>
  <c r="I636" i="8" s="1"/>
  <c r="H637" i="8"/>
  <c r="I637" i="8" s="1"/>
  <c r="H638" i="8"/>
  <c r="I638" i="8" s="1"/>
  <c r="H639" i="8"/>
  <c r="I639" i="8" s="1"/>
  <c r="K639" i="8" s="1"/>
  <c r="L639" i="8" s="1"/>
  <c r="H640" i="8"/>
  <c r="I640" i="8" s="1"/>
  <c r="H641" i="8"/>
  <c r="I641" i="8" s="1"/>
  <c r="H642" i="8"/>
  <c r="I642" i="8" s="1"/>
  <c r="H643" i="8"/>
  <c r="I643" i="8" s="1"/>
  <c r="H644" i="8"/>
  <c r="I644" i="8" s="1"/>
  <c r="H645" i="8"/>
  <c r="I645" i="8" s="1"/>
  <c r="H646" i="8"/>
  <c r="I646" i="8" s="1"/>
  <c r="H647" i="8"/>
  <c r="I647" i="8" s="1"/>
  <c r="H648" i="8"/>
  <c r="I648" i="8" s="1"/>
  <c r="H649" i="8"/>
  <c r="I649" i="8" s="1"/>
  <c r="H650" i="8"/>
  <c r="I650" i="8" s="1"/>
  <c r="H651" i="8"/>
  <c r="I651" i="8" s="1"/>
  <c r="H652" i="8"/>
  <c r="I652" i="8" s="1"/>
  <c r="H653" i="8"/>
  <c r="I653" i="8" s="1"/>
  <c r="H654" i="8"/>
  <c r="I654" i="8" s="1"/>
  <c r="H655" i="8"/>
  <c r="I655" i="8" s="1"/>
  <c r="K655" i="8" s="1"/>
  <c r="L655" i="8" s="1"/>
  <c r="H656" i="8"/>
  <c r="I656" i="8" s="1"/>
  <c r="H657" i="8"/>
  <c r="I657" i="8" s="1"/>
  <c r="H658" i="8"/>
  <c r="I658" i="8" s="1"/>
  <c r="H659" i="8"/>
  <c r="I659" i="8" s="1"/>
  <c r="H660" i="8"/>
  <c r="I660" i="8" s="1"/>
  <c r="H661" i="8"/>
  <c r="I661" i="8" s="1"/>
  <c r="H662" i="8"/>
  <c r="I662" i="8" s="1"/>
  <c r="H663" i="8"/>
  <c r="I663" i="8" s="1"/>
  <c r="H664" i="8"/>
  <c r="I664" i="8" s="1"/>
  <c r="H665" i="8"/>
  <c r="I665" i="8" s="1"/>
  <c r="H666" i="8"/>
  <c r="I666" i="8" s="1"/>
  <c r="H667" i="8"/>
  <c r="I667" i="8" s="1"/>
  <c r="H668" i="8"/>
  <c r="I668" i="8" s="1"/>
  <c r="H669" i="8"/>
  <c r="I669" i="8" s="1"/>
  <c r="H670" i="8"/>
  <c r="I670" i="8" s="1"/>
  <c r="H671" i="8"/>
  <c r="I671" i="8" s="1"/>
  <c r="H672" i="8"/>
  <c r="I672" i="8" s="1"/>
  <c r="H673" i="8"/>
  <c r="I673" i="8" s="1"/>
  <c r="H674" i="8"/>
  <c r="I674" i="8" s="1"/>
  <c r="H675" i="8"/>
  <c r="I675" i="8" s="1"/>
  <c r="H676" i="8"/>
  <c r="I676" i="8" s="1"/>
  <c r="H677" i="8"/>
  <c r="I677" i="8" s="1"/>
  <c r="H678" i="8"/>
  <c r="I678" i="8" s="1"/>
  <c r="H679" i="8"/>
  <c r="I679" i="8" s="1"/>
  <c r="H680" i="8"/>
  <c r="I680" i="8" s="1"/>
  <c r="H681" i="8"/>
  <c r="I681" i="8" s="1"/>
  <c r="H682" i="8"/>
  <c r="I682" i="8" s="1"/>
  <c r="H683" i="8"/>
  <c r="I683" i="8" s="1"/>
  <c r="H684" i="8"/>
  <c r="I684" i="8" s="1"/>
  <c r="H685" i="8"/>
  <c r="I685" i="8" s="1"/>
  <c r="H686" i="8"/>
  <c r="I686" i="8" s="1"/>
  <c r="H687" i="8"/>
  <c r="I687" i="8" s="1"/>
  <c r="H688" i="8"/>
  <c r="I688" i="8" s="1"/>
  <c r="H689" i="8"/>
  <c r="I689" i="8" s="1"/>
  <c r="H690" i="8"/>
  <c r="I690" i="8" s="1"/>
  <c r="H691" i="8"/>
  <c r="I691" i="8" s="1"/>
  <c r="H692" i="8"/>
  <c r="I692" i="8" s="1"/>
  <c r="H693" i="8"/>
  <c r="I693" i="8" s="1"/>
  <c r="H694" i="8"/>
  <c r="I694" i="8" s="1"/>
  <c r="H695" i="8"/>
  <c r="I695" i="8" s="1"/>
  <c r="K695" i="8" s="1"/>
  <c r="L695" i="8" s="1"/>
  <c r="H696" i="8"/>
  <c r="I696" i="8" s="1"/>
  <c r="H697" i="8"/>
  <c r="I697" i="8" s="1"/>
  <c r="H698" i="8"/>
  <c r="I698" i="8" s="1"/>
  <c r="H699" i="8"/>
  <c r="I699" i="8" s="1"/>
  <c r="H700" i="8"/>
  <c r="I700" i="8" s="1"/>
  <c r="H701" i="8"/>
  <c r="I701" i="8" s="1"/>
  <c r="H702" i="8"/>
  <c r="I702" i="8" s="1"/>
  <c r="H703" i="8"/>
  <c r="I703" i="8" s="1"/>
  <c r="K703" i="8" s="1"/>
  <c r="L703" i="8" s="1"/>
  <c r="H704" i="8"/>
  <c r="I704" i="8" s="1"/>
  <c r="H705" i="8"/>
  <c r="I705" i="8" s="1"/>
  <c r="H706" i="8"/>
  <c r="I706" i="8" s="1"/>
  <c r="H707" i="8"/>
  <c r="I707" i="8" s="1"/>
  <c r="H708" i="8"/>
  <c r="I708" i="8" s="1"/>
  <c r="H709" i="8"/>
  <c r="I709" i="8" s="1"/>
  <c r="H710" i="8"/>
  <c r="I710" i="8" s="1"/>
  <c r="H711" i="8"/>
  <c r="I711" i="8" s="1"/>
  <c r="H712" i="8"/>
  <c r="I712" i="8" s="1"/>
  <c r="H713" i="8"/>
  <c r="I713" i="8" s="1"/>
  <c r="H714" i="8"/>
  <c r="I714" i="8" s="1"/>
  <c r="H715" i="8"/>
  <c r="I715" i="8" s="1"/>
  <c r="H716" i="8"/>
  <c r="I716" i="8" s="1"/>
  <c r="H717" i="8"/>
  <c r="I717" i="8" s="1"/>
  <c r="H718" i="8"/>
  <c r="I718" i="8" s="1"/>
  <c r="H719" i="8"/>
  <c r="I719" i="8" s="1"/>
  <c r="K719" i="8" s="1"/>
  <c r="L719" i="8" s="1"/>
  <c r="H720" i="8"/>
  <c r="I720" i="8" s="1"/>
  <c r="H721" i="8"/>
  <c r="I721" i="8" s="1"/>
  <c r="H722" i="8"/>
  <c r="I722" i="8" s="1"/>
  <c r="H723" i="8"/>
  <c r="I723" i="8" s="1"/>
  <c r="H724" i="8"/>
  <c r="I724" i="8" s="1"/>
  <c r="H725" i="8"/>
  <c r="I725" i="8" s="1"/>
  <c r="H726" i="8"/>
  <c r="I726" i="8" s="1"/>
  <c r="H727" i="8"/>
  <c r="I727" i="8" s="1"/>
  <c r="H728" i="8"/>
  <c r="I728" i="8" s="1"/>
  <c r="H729" i="8"/>
  <c r="I729" i="8" s="1"/>
  <c r="H730" i="8"/>
  <c r="I730" i="8" s="1"/>
  <c r="H731" i="8"/>
  <c r="I731" i="8" s="1"/>
  <c r="H732" i="8"/>
  <c r="I732" i="8" s="1"/>
  <c r="H733" i="8"/>
  <c r="I733" i="8" s="1"/>
  <c r="H734" i="8"/>
  <c r="I734" i="8" s="1"/>
  <c r="H735" i="8"/>
  <c r="I735" i="8" s="1"/>
  <c r="H736" i="8"/>
  <c r="I736" i="8" s="1"/>
  <c r="H737" i="8"/>
  <c r="I737" i="8" s="1"/>
  <c r="H738" i="8"/>
  <c r="I738" i="8" s="1"/>
  <c r="H739" i="8"/>
  <c r="I739" i="8" s="1"/>
  <c r="H740" i="8"/>
  <c r="I740" i="8" s="1"/>
  <c r="H741" i="8"/>
  <c r="I741" i="8" s="1"/>
  <c r="H742" i="8"/>
  <c r="I742" i="8" s="1"/>
  <c r="H743" i="8"/>
  <c r="I743" i="8" s="1"/>
  <c r="H744" i="8"/>
  <c r="I744" i="8" s="1"/>
  <c r="H745" i="8"/>
  <c r="I745" i="8" s="1"/>
  <c r="H746" i="8"/>
  <c r="I746" i="8" s="1"/>
  <c r="H747" i="8"/>
  <c r="I747" i="8" s="1"/>
  <c r="H748" i="8"/>
  <c r="I748" i="8" s="1"/>
  <c r="H749" i="8"/>
  <c r="I749" i="8" s="1"/>
  <c r="H750" i="8"/>
  <c r="I750" i="8" s="1"/>
  <c r="H751" i="8"/>
  <c r="I751" i="8" s="1"/>
  <c r="H752" i="8"/>
  <c r="I752" i="8" s="1"/>
  <c r="H753" i="8"/>
  <c r="I753" i="8" s="1"/>
  <c r="H754" i="8"/>
  <c r="I754" i="8" s="1"/>
  <c r="H755" i="8"/>
  <c r="I755" i="8" s="1"/>
  <c r="H756" i="8"/>
  <c r="I756" i="8" s="1"/>
  <c r="H757" i="8"/>
  <c r="I757" i="8" s="1"/>
  <c r="H758" i="8"/>
  <c r="I758" i="8" s="1"/>
  <c r="H759" i="8"/>
  <c r="I759" i="8" s="1"/>
  <c r="K759" i="8" s="1"/>
  <c r="L759" i="8" s="1"/>
  <c r="H760" i="8"/>
  <c r="I760" i="8" s="1"/>
  <c r="H761" i="8"/>
  <c r="I761" i="8" s="1"/>
  <c r="H762" i="8"/>
  <c r="I762" i="8" s="1"/>
  <c r="H763" i="8"/>
  <c r="I763" i="8" s="1"/>
  <c r="H764" i="8"/>
  <c r="I764" i="8" s="1"/>
  <c r="H765" i="8"/>
  <c r="I765" i="8" s="1"/>
  <c r="H766" i="8"/>
  <c r="I766" i="8" s="1"/>
  <c r="H767" i="8"/>
  <c r="I767" i="8" s="1"/>
  <c r="K767" i="8" s="1"/>
  <c r="L767" i="8" s="1"/>
  <c r="H768" i="8"/>
  <c r="I768" i="8" s="1"/>
  <c r="H769" i="8"/>
  <c r="I769" i="8" s="1"/>
  <c r="H770" i="8"/>
  <c r="I770" i="8" s="1"/>
  <c r="H771" i="8"/>
  <c r="I771" i="8" s="1"/>
  <c r="H772" i="8"/>
  <c r="I772" i="8" s="1"/>
  <c r="H773" i="8"/>
  <c r="I773" i="8" s="1"/>
  <c r="H774" i="8"/>
  <c r="I774" i="8" s="1"/>
  <c r="H775" i="8"/>
  <c r="I775" i="8" s="1"/>
  <c r="H776" i="8"/>
  <c r="I776" i="8" s="1"/>
  <c r="H777" i="8"/>
  <c r="I777" i="8" s="1"/>
  <c r="H778" i="8"/>
  <c r="I778" i="8" s="1"/>
  <c r="H779" i="8"/>
  <c r="I779" i="8" s="1"/>
  <c r="H780" i="8"/>
  <c r="I780" i="8" s="1"/>
  <c r="H781" i="8"/>
  <c r="I781" i="8" s="1"/>
  <c r="H782" i="8"/>
  <c r="I782" i="8" s="1"/>
  <c r="H783" i="8"/>
  <c r="I783" i="8" s="1"/>
  <c r="K783" i="8" s="1"/>
  <c r="L783" i="8" s="1"/>
  <c r="H784" i="8"/>
  <c r="I784" i="8" s="1"/>
  <c r="H785" i="8"/>
  <c r="I785" i="8" s="1"/>
  <c r="H786" i="8"/>
  <c r="I786" i="8" s="1"/>
  <c r="H787" i="8"/>
  <c r="I787" i="8" s="1"/>
  <c r="H788" i="8"/>
  <c r="I788" i="8" s="1"/>
  <c r="H789" i="8"/>
  <c r="I789" i="8" s="1"/>
  <c r="H790" i="8"/>
  <c r="I790" i="8" s="1"/>
  <c r="H791" i="8"/>
  <c r="I791" i="8" s="1"/>
  <c r="H792" i="8"/>
  <c r="I792" i="8" s="1"/>
  <c r="H793" i="8"/>
  <c r="I793" i="8" s="1"/>
  <c r="H794" i="8"/>
  <c r="I794" i="8" s="1"/>
  <c r="H795" i="8"/>
  <c r="I795" i="8" s="1"/>
  <c r="H796" i="8"/>
  <c r="I796" i="8" s="1"/>
  <c r="H797" i="8"/>
  <c r="I797" i="8" s="1"/>
  <c r="H798" i="8"/>
  <c r="I798" i="8" s="1"/>
  <c r="H799" i="8"/>
  <c r="I799" i="8" s="1"/>
  <c r="H800" i="8"/>
  <c r="I800" i="8" s="1"/>
  <c r="H801" i="8"/>
  <c r="I801" i="8" s="1"/>
  <c r="H802" i="8"/>
  <c r="I802" i="8" s="1"/>
  <c r="H803" i="8"/>
  <c r="I803" i="8" s="1"/>
  <c r="H804" i="8"/>
  <c r="I804" i="8" s="1"/>
  <c r="H805" i="8"/>
  <c r="I805" i="8" s="1"/>
  <c r="H806" i="8"/>
  <c r="I806" i="8" s="1"/>
  <c r="H807" i="8"/>
  <c r="I807" i="8" s="1"/>
  <c r="H808" i="8"/>
  <c r="I808" i="8" s="1"/>
  <c r="H809" i="8"/>
  <c r="I809" i="8" s="1"/>
  <c r="H810" i="8"/>
  <c r="I810" i="8" s="1"/>
  <c r="H811" i="8"/>
  <c r="I811" i="8" s="1"/>
  <c r="H812" i="8"/>
  <c r="I812" i="8" s="1"/>
  <c r="H813" i="8"/>
  <c r="I813" i="8" s="1"/>
  <c r="H814" i="8"/>
  <c r="I814" i="8" s="1"/>
  <c r="H815" i="8"/>
  <c r="I815" i="8" s="1"/>
  <c r="H816" i="8"/>
  <c r="I816" i="8" s="1"/>
  <c r="H817" i="8"/>
  <c r="I817" i="8" s="1"/>
  <c r="H818" i="8"/>
  <c r="I818" i="8" s="1"/>
  <c r="H819" i="8"/>
  <c r="I819" i="8" s="1"/>
  <c r="H820" i="8"/>
  <c r="I820" i="8" s="1"/>
  <c r="H821" i="8"/>
  <c r="I821" i="8" s="1"/>
  <c r="H822" i="8"/>
  <c r="I822" i="8" s="1"/>
  <c r="H823" i="8"/>
  <c r="I823" i="8" s="1"/>
  <c r="K823" i="8" s="1"/>
  <c r="L823" i="8" s="1"/>
  <c r="H824" i="8"/>
  <c r="I824" i="8" s="1"/>
  <c r="H825" i="8"/>
  <c r="I825" i="8" s="1"/>
  <c r="H826" i="8"/>
  <c r="I826" i="8" s="1"/>
  <c r="H827" i="8"/>
  <c r="I827" i="8" s="1"/>
  <c r="H828" i="8"/>
  <c r="I828" i="8" s="1"/>
  <c r="H829" i="8"/>
  <c r="I829" i="8" s="1"/>
  <c r="H830" i="8"/>
  <c r="I830" i="8" s="1"/>
  <c r="H831" i="8"/>
  <c r="I831" i="8" s="1"/>
  <c r="H832" i="8"/>
  <c r="I832" i="8" s="1"/>
  <c r="H833" i="8"/>
  <c r="I833" i="8" s="1"/>
  <c r="H834" i="8"/>
  <c r="I834" i="8" s="1"/>
  <c r="H835" i="8"/>
  <c r="I835" i="8" s="1"/>
  <c r="H836" i="8"/>
  <c r="I836" i="8" s="1"/>
  <c r="H837" i="8"/>
  <c r="I837" i="8" s="1"/>
  <c r="H838" i="8"/>
  <c r="I838" i="8" s="1"/>
  <c r="H839" i="8"/>
  <c r="I839" i="8" s="1"/>
  <c r="K839" i="8" s="1"/>
  <c r="L839" i="8" s="1"/>
  <c r="H840" i="8"/>
  <c r="I840" i="8" s="1"/>
  <c r="H841" i="8"/>
  <c r="I841" i="8" s="1"/>
  <c r="H842" i="8"/>
  <c r="I842" i="8" s="1"/>
  <c r="H843" i="8"/>
  <c r="I843" i="8" s="1"/>
  <c r="H844" i="8"/>
  <c r="I844" i="8" s="1"/>
  <c r="H845" i="8"/>
  <c r="I845" i="8" s="1"/>
  <c r="H846" i="8"/>
  <c r="I846" i="8" s="1"/>
  <c r="H847" i="8"/>
  <c r="I847" i="8" s="1"/>
  <c r="H848" i="8"/>
  <c r="I848" i="8" s="1"/>
  <c r="H849" i="8"/>
  <c r="I849" i="8" s="1"/>
  <c r="H850" i="8"/>
  <c r="I850" i="8" s="1"/>
  <c r="H851" i="8"/>
  <c r="I851" i="8" s="1"/>
  <c r="H852" i="8"/>
  <c r="I852" i="8" s="1"/>
  <c r="H853" i="8"/>
  <c r="I853" i="8" s="1"/>
  <c r="H854" i="8"/>
  <c r="I854" i="8" s="1"/>
  <c r="H855" i="8"/>
  <c r="I855" i="8" s="1"/>
  <c r="K855" i="8" s="1"/>
  <c r="L855" i="8" s="1"/>
  <c r="H856" i="8"/>
  <c r="I856" i="8" s="1"/>
  <c r="H857" i="8"/>
  <c r="I857" i="8" s="1"/>
  <c r="H858" i="8"/>
  <c r="I858" i="8" s="1"/>
  <c r="H859" i="8"/>
  <c r="I859" i="8" s="1"/>
  <c r="H860" i="8"/>
  <c r="I860" i="8" s="1"/>
  <c r="H861" i="8"/>
  <c r="I861" i="8" s="1"/>
  <c r="H862" i="8"/>
  <c r="I862" i="8" s="1"/>
  <c r="H863" i="8"/>
  <c r="I863" i="8" s="1"/>
  <c r="H864" i="8"/>
  <c r="I864" i="8" s="1"/>
  <c r="H865" i="8"/>
  <c r="I865" i="8" s="1"/>
  <c r="H866" i="8"/>
  <c r="I866" i="8" s="1"/>
  <c r="H867" i="8"/>
  <c r="I867" i="8" s="1"/>
  <c r="H868" i="8"/>
  <c r="I868" i="8" s="1"/>
  <c r="H869" i="8"/>
  <c r="I869" i="8" s="1"/>
  <c r="H870" i="8"/>
  <c r="I870" i="8" s="1"/>
  <c r="H871" i="8"/>
  <c r="I871" i="8" s="1"/>
  <c r="K871" i="8" s="1"/>
  <c r="L871" i="8" s="1"/>
  <c r="H872" i="8"/>
  <c r="I872" i="8" s="1"/>
  <c r="H873" i="8"/>
  <c r="I873" i="8" s="1"/>
  <c r="H874" i="8"/>
  <c r="I874" i="8" s="1"/>
  <c r="H875" i="8"/>
  <c r="I875" i="8" s="1"/>
  <c r="H876" i="8"/>
  <c r="I876" i="8" s="1"/>
  <c r="H877" i="8"/>
  <c r="I877" i="8" s="1"/>
  <c r="H878" i="8"/>
  <c r="I878" i="8" s="1"/>
  <c r="H879" i="8"/>
  <c r="I879" i="8" s="1"/>
  <c r="H880" i="8"/>
  <c r="I880" i="8" s="1"/>
  <c r="H881" i="8"/>
  <c r="I881" i="8" s="1"/>
  <c r="H882" i="8"/>
  <c r="I882" i="8" s="1"/>
  <c r="H883" i="8"/>
  <c r="I883" i="8" s="1"/>
  <c r="H884" i="8"/>
  <c r="I884" i="8" s="1"/>
  <c r="H885" i="8"/>
  <c r="I885" i="8" s="1"/>
  <c r="H886" i="8"/>
  <c r="I886" i="8" s="1"/>
  <c r="H887" i="8"/>
  <c r="I887" i="8" s="1"/>
  <c r="K887" i="8" s="1"/>
  <c r="L887" i="8" s="1"/>
  <c r="H888" i="8"/>
  <c r="I888" i="8" s="1"/>
  <c r="H889" i="8"/>
  <c r="I889" i="8" s="1"/>
  <c r="H890" i="8"/>
  <c r="I890" i="8" s="1"/>
  <c r="H891" i="8"/>
  <c r="I891" i="8" s="1"/>
  <c r="H892" i="8"/>
  <c r="I892" i="8" s="1"/>
  <c r="H893" i="8"/>
  <c r="I893" i="8" s="1"/>
  <c r="H894" i="8"/>
  <c r="I894" i="8" s="1"/>
  <c r="H895" i="8"/>
  <c r="I895" i="8" s="1"/>
  <c r="H896" i="8"/>
  <c r="I896" i="8" s="1"/>
  <c r="H897" i="8"/>
  <c r="I897" i="8" s="1"/>
  <c r="H898" i="8"/>
  <c r="I898" i="8" s="1"/>
  <c r="H899" i="8"/>
  <c r="I899" i="8" s="1"/>
  <c r="H900" i="8"/>
  <c r="I900" i="8" s="1"/>
  <c r="H901" i="8"/>
  <c r="I901" i="8" s="1"/>
  <c r="H902" i="8"/>
  <c r="I902" i="8" s="1"/>
  <c r="H903" i="8"/>
  <c r="I903" i="8" s="1"/>
  <c r="K903" i="8" s="1"/>
  <c r="L903" i="8" s="1"/>
  <c r="H904" i="8"/>
  <c r="I904" i="8" s="1"/>
  <c r="H905" i="8"/>
  <c r="I905" i="8" s="1"/>
  <c r="H906" i="8"/>
  <c r="I906" i="8" s="1"/>
  <c r="H907" i="8"/>
  <c r="I907" i="8" s="1"/>
  <c r="H908" i="8"/>
  <c r="I908" i="8" s="1"/>
  <c r="H909" i="8"/>
  <c r="I909" i="8" s="1"/>
  <c r="H910" i="8"/>
  <c r="I910" i="8" s="1"/>
  <c r="H911" i="8"/>
  <c r="I911" i="8" s="1"/>
  <c r="H912" i="8"/>
  <c r="I912" i="8" s="1"/>
  <c r="H913" i="8"/>
  <c r="I913" i="8" s="1"/>
  <c r="H914" i="8"/>
  <c r="I914" i="8" s="1"/>
  <c r="H915" i="8"/>
  <c r="I915" i="8" s="1"/>
  <c r="H916" i="8"/>
  <c r="I916" i="8" s="1"/>
  <c r="H917" i="8"/>
  <c r="I917" i="8" s="1"/>
  <c r="H918" i="8"/>
  <c r="I918" i="8" s="1"/>
  <c r="H919" i="8"/>
  <c r="I919" i="8" s="1"/>
  <c r="K919" i="8" s="1"/>
  <c r="L919" i="8" s="1"/>
  <c r="H920" i="8"/>
  <c r="I920" i="8" s="1"/>
  <c r="H921" i="8"/>
  <c r="I921" i="8" s="1"/>
  <c r="H922" i="8"/>
  <c r="I922" i="8" s="1"/>
  <c r="H923" i="8"/>
  <c r="I923" i="8" s="1"/>
  <c r="H924" i="8"/>
  <c r="I924" i="8" s="1"/>
  <c r="H925" i="8"/>
  <c r="I925" i="8" s="1"/>
  <c r="H926" i="8"/>
  <c r="I926" i="8" s="1"/>
  <c r="H927" i="8"/>
  <c r="I927" i="8" s="1"/>
  <c r="H928" i="8"/>
  <c r="I928" i="8" s="1"/>
  <c r="H929" i="8"/>
  <c r="I929" i="8" s="1"/>
  <c r="H930" i="8"/>
  <c r="I930" i="8" s="1"/>
  <c r="H931" i="8"/>
  <c r="I931" i="8" s="1"/>
  <c r="H932" i="8"/>
  <c r="I932" i="8" s="1"/>
  <c r="H933" i="8"/>
  <c r="I933" i="8" s="1"/>
  <c r="H934" i="8"/>
  <c r="I934" i="8" s="1"/>
  <c r="H935" i="8"/>
  <c r="I935" i="8" s="1"/>
  <c r="K935" i="8" s="1"/>
  <c r="L935" i="8" s="1"/>
  <c r="H936" i="8"/>
  <c r="I936" i="8" s="1"/>
  <c r="H937" i="8"/>
  <c r="I937" i="8" s="1"/>
  <c r="H938" i="8"/>
  <c r="I938" i="8" s="1"/>
  <c r="H939" i="8"/>
  <c r="I939" i="8" s="1"/>
  <c r="H940" i="8"/>
  <c r="I940" i="8" s="1"/>
  <c r="H941" i="8"/>
  <c r="I941" i="8" s="1"/>
  <c r="H942" i="8"/>
  <c r="I942" i="8" s="1"/>
  <c r="H943" i="8"/>
  <c r="I943" i="8" s="1"/>
  <c r="H944" i="8"/>
  <c r="I944" i="8" s="1"/>
  <c r="H945" i="8"/>
  <c r="I945" i="8" s="1"/>
  <c r="H946" i="8"/>
  <c r="I946" i="8" s="1"/>
  <c r="H947" i="8"/>
  <c r="I947" i="8" s="1"/>
  <c r="H948" i="8"/>
  <c r="I948" i="8" s="1"/>
  <c r="H949" i="8"/>
  <c r="I949" i="8" s="1"/>
  <c r="H950" i="8"/>
  <c r="I950" i="8" s="1"/>
  <c r="H951" i="8"/>
  <c r="I951" i="8" s="1"/>
  <c r="K951" i="8" s="1"/>
  <c r="L951" i="8" s="1"/>
  <c r="H952" i="8"/>
  <c r="I952" i="8" s="1"/>
  <c r="H953" i="8"/>
  <c r="I953" i="8" s="1"/>
  <c r="H954" i="8"/>
  <c r="I954" i="8" s="1"/>
  <c r="H955" i="8"/>
  <c r="I955" i="8" s="1"/>
  <c r="H956" i="8"/>
  <c r="I956" i="8" s="1"/>
  <c r="H957" i="8"/>
  <c r="I957" i="8" s="1"/>
  <c r="H958" i="8"/>
  <c r="I958" i="8" s="1"/>
  <c r="H959" i="8"/>
  <c r="I959" i="8" s="1"/>
  <c r="H960" i="8"/>
  <c r="I960" i="8" s="1"/>
  <c r="H961" i="8"/>
  <c r="I961" i="8" s="1"/>
  <c r="H962" i="8"/>
  <c r="I962" i="8" s="1"/>
  <c r="H963" i="8"/>
  <c r="I963" i="8" s="1"/>
  <c r="H964" i="8"/>
  <c r="I964" i="8" s="1"/>
  <c r="H965" i="8"/>
  <c r="I965" i="8" s="1"/>
  <c r="H966" i="8"/>
  <c r="I966" i="8" s="1"/>
  <c r="H967" i="8"/>
  <c r="I967" i="8" s="1"/>
  <c r="K967" i="8" s="1"/>
  <c r="L967" i="8" s="1"/>
  <c r="H968" i="8"/>
  <c r="I968" i="8" s="1"/>
  <c r="H969" i="8"/>
  <c r="I969" i="8" s="1"/>
  <c r="H970" i="8"/>
  <c r="I970" i="8" s="1"/>
  <c r="H971" i="8"/>
  <c r="I971" i="8" s="1"/>
  <c r="H972" i="8"/>
  <c r="I972" i="8" s="1"/>
  <c r="H973" i="8"/>
  <c r="I973" i="8" s="1"/>
  <c r="H974" i="8"/>
  <c r="I974" i="8" s="1"/>
  <c r="H975" i="8"/>
  <c r="I975" i="8" s="1"/>
  <c r="H976" i="8"/>
  <c r="I976" i="8" s="1"/>
  <c r="H977" i="8"/>
  <c r="I977" i="8" s="1"/>
  <c r="H978" i="8"/>
  <c r="I978" i="8" s="1"/>
  <c r="H979" i="8"/>
  <c r="I979" i="8" s="1"/>
  <c r="H980" i="8"/>
  <c r="I980" i="8" s="1"/>
  <c r="H981" i="8"/>
  <c r="I981" i="8" s="1"/>
  <c r="H982" i="8"/>
  <c r="I982" i="8" s="1"/>
  <c r="H983" i="8"/>
  <c r="I983" i="8" s="1"/>
  <c r="K983" i="8" s="1"/>
  <c r="L983" i="8" s="1"/>
  <c r="H984" i="8"/>
  <c r="I984" i="8" s="1"/>
  <c r="H985" i="8"/>
  <c r="I985" i="8" s="1"/>
  <c r="H986" i="8"/>
  <c r="I986" i="8" s="1"/>
  <c r="H987" i="8"/>
  <c r="I987" i="8" s="1"/>
  <c r="H988" i="8"/>
  <c r="I988" i="8" s="1"/>
  <c r="H989" i="8"/>
  <c r="I989" i="8" s="1"/>
  <c r="H990" i="8"/>
  <c r="I990" i="8" s="1"/>
  <c r="H991" i="8"/>
  <c r="I991" i="8" s="1"/>
  <c r="H992" i="8"/>
  <c r="I992" i="8" s="1"/>
  <c r="H993" i="8"/>
  <c r="I993" i="8" s="1"/>
  <c r="H994" i="8"/>
  <c r="I994" i="8" s="1"/>
  <c r="H995" i="8"/>
  <c r="I995" i="8" s="1"/>
  <c r="H996" i="8"/>
  <c r="I996" i="8" s="1"/>
  <c r="H997" i="8"/>
  <c r="I997" i="8" s="1"/>
  <c r="H998" i="8"/>
  <c r="I998" i="8" s="1"/>
  <c r="H999" i="8"/>
  <c r="I999" i="8" s="1"/>
  <c r="K999" i="8" s="1"/>
  <c r="L999" i="8" s="1"/>
  <c r="H1000" i="8"/>
  <c r="I1000" i="8" s="1"/>
  <c r="H1001" i="8"/>
  <c r="I1001" i="8" s="1"/>
  <c r="H1002" i="8"/>
  <c r="I1002" i="8" s="1"/>
  <c r="H1003" i="8"/>
  <c r="I1003" i="8" s="1"/>
  <c r="H1004" i="8"/>
  <c r="I1004" i="8" s="1"/>
  <c r="H1005" i="8"/>
  <c r="I1005" i="8" s="1"/>
  <c r="H1006" i="8"/>
  <c r="I1006" i="8" s="1"/>
  <c r="H1007" i="8"/>
  <c r="I1007" i="8" s="1"/>
  <c r="H1008" i="8"/>
  <c r="I1008" i="8" s="1"/>
  <c r="H1009" i="8"/>
  <c r="I1009" i="8" s="1"/>
  <c r="H1010" i="8"/>
  <c r="I1010" i="8" s="1"/>
  <c r="H1011" i="8"/>
  <c r="I1011" i="8" s="1"/>
  <c r="H1012" i="8"/>
  <c r="I1012" i="8" s="1"/>
  <c r="H1013" i="8"/>
  <c r="I1013" i="8" s="1"/>
  <c r="H1014" i="8"/>
  <c r="I1014" i="8" s="1"/>
  <c r="H1015" i="8"/>
  <c r="I1015" i="8" s="1"/>
  <c r="K1015" i="8" s="1"/>
  <c r="L1015" i="8" s="1"/>
  <c r="H1016" i="8"/>
  <c r="I1016" i="8" s="1"/>
  <c r="H1017" i="8"/>
  <c r="I1017" i="8" s="1"/>
  <c r="H1018" i="8"/>
  <c r="I1018" i="8" s="1"/>
  <c r="H1019" i="8"/>
  <c r="I1019" i="8" s="1"/>
  <c r="H1020" i="8"/>
  <c r="I1020" i="8" s="1"/>
  <c r="H1021" i="8"/>
  <c r="I1021" i="8" s="1"/>
  <c r="H1022" i="8"/>
  <c r="I1022" i="8" s="1"/>
  <c r="H1023" i="8"/>
  <c r="I1023" i="8" s="1"/>
  <c r="H1024" i="8"/>
  <c r="I1024" i="8" s="1"/>
  <c r="H1025" i="8"/>
  <c r="I1025" i="8" s="1"/>
  <c r="H1026" i="8"/>
  <c r="I1026" i="8" s="1"/>
  <c r="H1027" i="8"/>
  <c r="I1027" i="8" s="1"/>
  <c r="H1028" i="8"/>
  <c r="I1028" i="8" s="1"/>
  <c r="H1029" i="8"/>
  <c r="I1029" i="8" s="1"/>
  <c r="H1030" i="8"/>
  <c r="I1030" i="8" s="1"/>
  <c r="H1031" i="8"/>
  <c r="I1031" i="8" s="1"/>
  <c r="K1031" i="8" s="1"/>
  <c r="L1031" i="8" s="1"/>
  <c r="H1032" i="8"/>
  <c r="I1032" i="8" s="1"/>
  <c r="H1033" i="8"/>
  <c r="I1033" i="8" s="1"/>
  <c r="H1034" i="8"/>
  <c r="I1034" i="8" s="1"/>
  <c r="H1035" i="8"/>
  <c r="I1035" i="8" s="1"/>
  <c r="H1036" i="8"/>
  <c r="I1036" i="8" s="1"/>
  <c r="H1037" i="8"/>
  <c r="I1037" i="8" s="1"/>
  <c r="H1038" i="8"/>
  <c r="I1038" i="8" s="1"/>
  <c r="H1039" i="8"/>
  <c r="I1039" i="8" s="1"/>
  <c r="H1040" i="8"/>
  <c r="I1040" i="8" s="1"/>
  <c r="H1041" i="8"/>
  <c r="I1041" i="8" s="1"/>
  <c r="H1042" i="8"/>
  <c r="I1042" i="8" s="1"/>
  <c r="H1043" i="8"/>
  <c r="I1043" i="8" s="1"/>
  <c r="H1044" i="8"/>
  <c r="I1044" i="8" s="1"/>
  <c r="H1045" i="8"/>
  <c r="I1045" i="8" s="1"/>
  <c r="H1046" i="8"/>
  <c r="I1046" i="8" s="1"/>
  <c r="H1047" i="8"/>
  <c r="I1047" i="8" s="1"/>
  <c r="K1047" i="8" s="1"/>
  <c r="L1047" i="8" s="1"/>
  <c r="H1048" i="8"/>
  <c r="I1048" i="8" s="1"/>
  <c r="H1049" i="8"/>
  <c r="I1049" i="8" s="1"/>
  <c r="H1050" i="8"/>
  <c r="I1050" i="8" s="1"/>
  <c r="H1051" i="8"/>
  <c r="I1051" i="8" s="1"/>
  <c r="H1052" i="8"/>
  <c r="I1052" i="8" s="1"/>
  <c r="H1053" i="8"/>
  <c r="I1053" i="8" s="1"/>
  <c r="H1054" i="8"/>
  <c r="I1054" i="8" s="1"/>
  <c r="H1055" i="8"/>
  <c r="I1055" i="8" s="1"/>
  <c r="H1056" i="8"/>
  <c r="I1056" i="8" s="1"/>
  <c r="H1057" i="8"/>
  <c r="I1057" i="8" s="1"/>
  <c r="H1058" i="8"/>
  <c r="I1058" i="8" s="1"/>
  <c r="H1059" i="8"/>
  <c r="I1059" i="8" s="1"/>
  <c r="H1060" i="8"/>
  <c r="I1060" i="8" s="1"/>
  <c r="H1061" i="8"/>
  <c r="I1061" i="8" s="1"/>
  <c r="H1062" i="8"/>
  <c r="I1062" i="8" s="1"/>
  <c r="H1063" i="8"/>
  <c r="I1063" i="8" s="1"/>
  <c r="K1063" i="8" s="1"/>
  <c r="L1063" i="8" s="1"/>
  <c r="H1064" i="8"/>
  <c r="I1064" i="8" s="1"/>
  <c r="H1065" i="8"/>
  <c r="I1065" i="8" s="1"/>
  <c r="H1066" i="8"/>
  <c r="I1066" i="8" s="1"/>
  <c r="H1067" i="8"/>
  <c r="I1067" i="8" s="1"/>
  <c r="H1068" i="8"/>
  <c r="I1068" i="8" s="1"/>
  <c r="H1069" i="8"/>
  <c r="I1069" i="8" s="1"/>
  <c r="H1070" i="8"/>
  <c r="I1070" i="8" s="1"/>
  <c r="H1071" i="8"/>
  <c r="I1071" i="8" s="1"/>
  <c r="H1072" i="8"/>
  <c r="I1072" i="8" s="1"/>
  <c r="H1073" i="8"/>
  <c r="I1073" i="8" s="1"/>
  <c r="H1074" i="8"/>
  <c r="I1074" i="8" s="1"/>
  <c r="H1075" i="8"/>
  <c r="I1075" i="8" s="1"/>
  <c r="H1076" i="8"/>
  <c r="I1076" i="8" s="1"/>
  <c r="H1077" i="8"/>
  <c r="I1077" i="8" s="1"/>
  <c r="H1078" i="8"/>
  <c r="I1078" i="8" s="1"/>
  <c r="H1079" i="8"/>
  <c r="I1079" i="8" s="1"/>
  <c r="K1079" i="8" s="1"/>
  <c r="L1079" i="8" s="1"/>
  <c r="H1080" i="8"/>
  <c r="I1080" i="8" s="1"/>
  <c r="H1081" i="8"/>
  <c r="I1081" i="8" s="1"/>
  <c r="H1082" i="8"/>
  <c r="I1082" i="8" s="1"/>
  <c r="H1083" i="8"/>
  <c r="I1083" i="8" s="1"/>
  <c r="H1084" i="8"/>
  <c r="I1084" i="8" s="1"/>
  <c r="H1085" i="8"/>
  <c r="I1085" i="8" s="1"/>
  <c r="H1086" i="8"/>
  <c r="I1086" i="8" s="1"/>
  <c r="H1087" i="8"/>
  <c r="I1087" i="8" s="1"/>
  <c r="H1088" i="8"/>
  <c r="I1088" i="8" s="1"/>
  <c r="H1089" i="8"/>
  <c r="I1089" i="8" s="1"/>
  <c r="H1090" i="8"/>
  <c r="I1090" i="8" s="1"/>
  <c r="H1091" i="8"/>
  <c r="I1091" i="8" s="1"/>
  <c r="H1092" i="8"/>
  <c r="I1092" i="8" s="1"/>
  <c r="H1093" i="8"/>
  <c r="I1093" i="8" s="1"/>
  <c r="H1094" i="8"/>
  <c r="I1094" i="8" s="1"/>
  <c r="H1095" i="8"/>
  <c r="I1095" i="8" s="1"/>
  <c r="K1095" i="8" s="1"/>
  <c r="L1095" i="8" s="1"/>
  <c r="H1096" i="8"/>
  <c r="I1096" i="8" s="1"/>
  <c r="H1097" i="8"/>
  <c r="I1097" i="8" s="1"/>
  <c r="H1098" i="8"/>
  <c r="I1098" i="8" s="1"/>
  <c r="H1099" i="8"/>
  <c r="I1099" i="8" s="1"/>
  <c r="H1100" i="8"/>
  <c r="I1100" i="8" s="1"/>
  <c r="H1101" i="8"/>
  <c r="I1101" i="8" s="1"/>
  <c r="H1102" i="8"/>
  <c r="I1102" i="8" s="1"/>
  <c r="H1103" i="8"/>
  <c r="I1103" i="8" s="1"/>
  <c r="K1103" i="8" s="1"/>
  <c r="L1103" i="8" s="1"/>
  <c r="H1104" i="8"/>
  <c r="I1104" i="8" s="1"/>
  <c r="H1105" i="8"/>
  <c r="I1105" i="8" s="1"/>
  <c r="H1106" i="8"/>
  <c r="I1106" i="8" s="1"/>
  <c r="H1107" i="8"/>
  <c r="I1107" i="8" s="1"/>
  <c r="H1108" i="8"/>
  <c r="I1108" i="8" s="1"/>
  <c r="H1109" i="8"/>
  <c r="I1109" i="8" s="1"/>
  <c r="H1110" i="8"/>
  <c r="I1110" i="8" s="1"/>
  <c r="H1111" i="8"/>
  <c r="I1111" i="8" s="1"/>
  <c r="K1111" i="8" s="1"/>
  <c r="L1111" i="8" s="1"/>
  <c r="H1112" i="8"/>
  <c r="I1112" i="8" s="1"/>
  <c r="H1113" i="8"/>
  <c r="I1113" i="8" s="1"/>
  <c r="H1114" i="8"/>
  <c r="I1114" i="8" s="1"/>
  <c r="H1115" i="8"/>
  <c r="I1115" i="8" s="1"/>
  <c r="H1116" i="8"/>
  <c r="I1116" i="8" s="1"/>
  <c r="H1117" i="8"/>
  <c r="I1117" i="8" s="1"/>
  <c r="H1118" i="8"/>
  <c r="I1118" i="8" s="1"/>
  <c r="H1119" i="8"/>
  <c r="I1119" i="8" s="1"/>
  <c r="H1120" i="8"/>
  <c r="I1120" i="8" s="1"/>
  <c r="H1121" i="8"/>
  <c r="I1121" i="8" s="1"/>
  <c r="H1122" i="8"/>
  <c r="I1122" i="8" s="1"/>
  <c r="H1123" i="8"/>
  <c r="I1123" i="8" s="1"/>
  <c r="H1124" i="8"/>
  <c r="I1124" i="8" s="1"/>
  <c r="H1125" i="8"/>
  <c r="I1125" i="8" s="1"/>
  <c r="H1126" i="8"/>
  <c r="I1126" i="8" s="1"/>
  <c r="H1127" i="8"/>
  <c r="I1127" i="8" s="1"/>
  <c r="K1127" i="8" s="1"/>
  <c r="L1127" i="8" s="1"/>
  <c r="H1128" i="8"/>
  <c r="I1128" i="8" s="1"/>
  <c r="H1129" i="8"/>
  <c r="I1129" i="8" s="1"/>
  <c r="H1130" i="8"/>
  <c r="I1130" i="8" s="1"/>
  <c r="H1131" i="8"/>
  <c r="I1131" i="8" s="1"/>
  <c r="H1132" i="8"/>
  <c r="I1132" i="8" s="1"/>
  <c r="H1133" i="8"/>
  <c r="I1133" i="8" s="1"/>
  <c r="H1134" i="8"/>
  <c r="I1134" i="8" s="1"/>
  <c r="H1135" i="8"/>
  <c r="I1135" i="8" s="1"/>
  <c r="K1135" i="8" s="1"/>
  <c r="L1135" i="8" s="1"/>
  <c r="H1136" i="8"/>
  <c r="I1136" i="8" s="1"/>
  <c r="H1137" i="8"/>
  <c r="I1137" i="8" s="1"/>
  <c r="H1138" i="8"/>
  <c r="I1138" i="8" s="1"/>
  <c r="H1139" i="8"/>
  <c r="I1139" i="8" s="1"/>
  <c r="H1140" i="8"/>
  <c r="I1140" i="8" s="1"/>
  <c r="H1141" i="8"/>
  <c r="I1141" i="8" s="1"/>
  <c r="H1142" i="8"/>
  <c r="I1142" i="8" s="1"/>
  <c r="H1143" i="8"/>
  <c r="I1143" i="8" s="1"/>
  <c r="K1143" i="8" s="1"/>
  <c r="L1143" i="8" s="1"/>
  <c r="H1144" i="8"/>
  <c r="I1144" i="8" s="1"/>
  <c r="H1145" i="8"/>
  <c r="I1145" i="8" s="1"/>
  <c r="H1146" i="8"/>
  <c r="I1146" i="8" s="1"/>
  <c r="H1147" i="8"/>
  <c r="I1147" i="8" s="1"/>
  <c r="H1148" i="8"/>
  <c r="I1148" i="8" s="1"/>
  <c r="H1149" i="8"/>
  <c r="I1149" i="8" s="1"/>
  <c r="H1150" i="8"/>
  <c r="I1150" i="8" s="1"/>
  <c r="H1151" i="8"/>
  <c r="I1151" i="8" s="1"/>
  <c r="K1151" i="8" s="1"/>
  <c r="L1151" i="8" s="1"/>
  <c r="H1152" i="8"/>
  <c r="I1152" i="8" s="1"/>
  <c r="H1153" i="8"/>
  <c r="I1153" i="8" s="1"/>
  <c r="H1154" i="8"/>
  <c r="I1154" i="8" s="1"/>
  <c r="H1155" i="8"/>
  <c r="I1155" i="8" s="1"/>
  <c r="H1156" i="8"/>
  <c r="I1156" i="8" s="1"/>
  <c r="H1157" i="8"/>
  <c r="I1157" i="8" s="1"/>
  <c r="H1158" i="8"/>
  <c r="I1158" i="8" s="1"/>
  <c r="H1159" i="8"/>
  <c r="I1159" i="8" s="1"/>
  <c r="K1159" i="8" s="1"/>
  <c r="L1159" i="8" s="1"/>
  <c r="H1160" i="8"/>
  <c r="I1160" i="8" s="1"/>
  <c r="H1161" i="8"/>
  <c r="I1161" i="8" s="1"/>
  <c r="H1162" i="8"/>
  <c r="I1162" i="8" s="1"/>
  <c r="H1163" i="8"/>
  <c r="I1163" i="8" s="1"/>
  <c r="H1164" i="8"/>
  <c r="I1164" i="8" s="1"/>
  <c r="H1165" i="8"/>
  <c r="I1165" i="8" s="1"/>
  <c r="H1166" i="8"/>
  <c r="I1166" i="8" s="1"/>
  <c r="H1167" i="8"/>
  <c r="I1167" i="8" s="1"/>
  <c r="K1167" i="8" s="1"/>
  <c r="L1167" i="8" s="1"/>
  <c r="H1168" i="8"/>
  <c r="I1168" i="8" s="1"/>
  <c r="H1169" i="8"/>
  <c r="I1169" i="8" s="1"/>
  <c r="H1170" i="8"/>
  <c r="I1170" i="8" s="1"/>
  <c r="H1171" i="8"/>
  <c r="I1171" i="8" s="1"/>
  <c r="H1172" i="8"/>
  <c r="I1172" i="8" s="1"/>
  <c r="H1173" i="8"/>
  <c r="I1173" i="8" s="1"/>
  <c r="H1174" i="8"/>
  <c r="I1174" i="8" s="1"/>
  <c r="H1175" i="8"/>
  <c r="I1175" i="8" s="1"/>
  <c r="K1175" i="8" s="1"/>
  <c r="L1175" i="8" s="1"/>
  <c r="H1176" i="8"/>
  <c r="I1176" i="8" s="1"/>
  <c r="H1177" i="8"/>
  <c r="I1177" i="8" s="1"/>
  <c r="H1178" i="8"/>
  <c r="I1178" i="8" s="1"/>
  <c r="H1179" i="8"/>
  <c r="I1179" i="8" s="1"/>
  <c r="H1180" i="8"/>
  <c r="I1180" i="8" s="1"/>
  <c r="H1181" i="8"/>
  <c r="I1181" i="8" s="1"/>
  <c r="H1182" i="8"/>
  <c r="I1182" i="8" s="1"/>
  <c r="H1183" i="8"/>
  <c r="I1183" i="8" s="1"/>
  <c r="H1184" i="8"/>
  <c r="I1184" i="8" s="1"/>
  <c r="H1185" i="8"/>
  <c r="I1185" i="8" s="1"/>
  <c r="H1186" i="8"/>
  <c r="I1186" i="8" s="1"/>
  <c r="H1187" i="8"/>
  <c r="I1187" i="8" s="1"/>
  <c r="H1188" i="8"/>
  <c r="I1188" i="8" s="1"/>
  <c r="H1189" i="8"/>
  <c r="I1189" i="8" s="1"/>
  <c r="H1190" i="8"/>
  <c r="I1190" i="8" s="1"/>
  <c r="H1191" i="8"/>
  <c r="I1191" i="8" s="1"/>
  <c r="K1191" i="8" s="1"/>
  <c r="L1191" i="8" s="1"/>
  <c r="H1192" i="8"/>
  <c r="I1192" i="8" s="1"/>
  <c r="H1193" i="8"/>
  <c r="I1193" i="8" s="1"/>
  <c r="H1194" i="8"/>
  <c r="I1194" i="8" s="1"/>
  <c r="H1195" i="8"/>
  <c r="I1195" i="8" s="1"/>
  <c r="H1196" i="8"/>
  <c r="I1196" i="8" s="1"/>
  <c r="H1197" i="8"/>
  <c r="I1197" i="8" s="1"/>
  <c r="H1198" i="8"/>
  <c r="I1198" i="8" s="1"/>
  <c r="H1199" i="8"/>
  <c r="I1199" i="8" s="1"/>
  <c r="K1199" i="8" s="1"/>
  <c r="L1199" i="8" s="1"/>
  <c r="H1200" i="8"/>
  <c r="I1200" i="8" s="1"/>
  <c r="H1201" i="8"/>
  <c r="I1201" i="8" s="1"/>
  <c r="H1202" i="8"/>
  <c r="I1202" i="8" s="1"/>
  <c r="H1203" i="8"/>
  <c r="I1203" i="8" s="1"/>
  <c r="H1204" i="8"/>
  <c r="I1204" i="8" s="1"/>
  <c r="H1205" i="8"/>
  <c r="I1205" i="8" s="1"/>
  <c r="H1206" i="8"/>
  <c r="I1206" i="8" s="1"/>
  <c r="H1207" i="8"/>
  <c r="I1207" i="8" s="1"/>
  <c r="K1207" i="8" s="1"/>
  <c r="L1207" i="8" s="1"/>
  <c r="H1208" i="8"/>
  <c r="I1208" i="8" s="1"/>
  <c r="H1209" i="8"/>
  <c r="I1209" i="8" s="1"/>
  <c r="H1210" i="8"/>
  <c r="I1210" i="8" s="1"/>
  <c r="H1211" i="8"/>
  <c r="I1211" i="8" s="1"/>
  <c r="H1212" i="8"/>
  <c r="I1212" i="8" s="1"/>
  <c r="H1213" i="8"/>
  <c r="I1213" i="8" s="1"/>
  <c r="H1214" i="8"/>
  <c r="I1214" i="8" s="1"/>
  <c r="H1215" i="8"/>
  <c r="I1215" i="8" s="1"/>
  <c r="K1215" i="8" s="1"/>
  <c r="L1215" i="8" s="1"/>
  <c r="H1216" i="8"/>
  <c r="I1216" i="8" s="1"/>
  <c r="H1217" i="8"/>
  <c r="I1217" i="8" s="1"/>
  <c r="H1218" i="8"/>
  <c r="I1218" i="8" s="1"/>
  <c r="H1219" i="8"/>
  <c r="I1219" i="8" s="1"/>
  <c r="H1220" i="8"/>
  <c r="I1220" i="8" s="1"/>
  <c r="H1221" i="8"/>
  <c r="I1221" i="8" s="1"/>
  <c r="H1222" i="8"/>
  <c r="I1222" i="8" s="1"/>
  <c r="H1223" i="8"/>
  <c r="I1223" i="8" s="1"/>
  <c r="K1223" i="8" s="1"/>
  <c r="L1223" i="8" s="1"/>
  <c r="H1224" i="8"/>
  <c r="I1224" i="8" s="1"/>
  <c r="H1225" i="8"/>
  <c r="I1225" i="8" s="1"/>
  <c r="H1226" i="8"/>
  <c r="I1226" i="8" s="1"/>
  <c r="H1227" i="8"/>
  <c r="I1227" i="8" s="1"/>
  <c r="H1228" i="8"/>
  <c r="I1228" i="8" s="1"/>
  <c r="H1229" i="8"/>
  <c r="I1229" i="8" s="1"/>
  <c r="H1230" i="8"/>
  <c r="I1230" i="8" s="1"/>
  <c r="H1231" i="8"/>
  <c r="I1231" i="8" s="1"/>
  <c r="K1231" i="8" s="1"/>
  <c r="L1231" i="8" s="1"/>
  <c r="H1232" i="8"/>
  <c r="I1232" i="8" s="1"/>
  <c r="H1233" i="8"/>
  <c r="I1233" i="8" s="1"/>
  <c r="H1234" i="8"/>
  <c r="I1234" i="8" s="1"/>
  <c r="H1235" i="8"/>
  <c r="I1235" i="8" s="1"/>
  <c r="H1236" i="8"/>
  <c r="I1236" i="8" s="1"/>
  <c r="H1237" i="8"/>
  <c r="I1237" i="8" s="1"/>
  <c r="H1238" i="8"/>
  <c r="I1238" i="8" s="1"/>
  <c r="H1239" i="8"/>
  <c r="I1239" i="8" s="1"/>
  <c r="K1239" i="8" s="1"/>
  <c r="L1239" i="8" s="1"/>
  <c r="H1240" i="8"/>
  <c r="I1240" i="8" s="1"/>
  <c r="H1241" i="8"/>
  <c r="I1241" i="8" s="1"/>
  <c r="H1242" i="8"/>
  <c r="I1242" i="8" s="1"/>
  <c r="H1243" i="8"/>
  <c r="I1243" i="8" s="1"/>
  <c r="H1244" i="8"/>
  <c r="I1244" i="8" s="1"/>
  <c r="H1245" i="8"/>
  <c r="I1245" i="8" s="1"/>
  <c r="H1246" i="8"/>
  <c r="I1246" i="8" s="1"/>
  <c r="H1247" i="8"/>
  <c r="I1247" i="8" s="1"/>
  <c r="H1248" i="8"/>
  <c r="I1248" i="8" s="1"/>
  <c r="H1249" i="8"/>
  <c r="I1249" i="8" s="1"/>
  <c r="H1250" i="8"/>
  <c r="I1250" i="8" s="1"/>
  <c r="H1251" i="8"/>
  <c r="I1251" i="8" s="1"/>
  <c r="H1252" i="8"/>
  <c r="I1252" i="8" s="1"/>
  <c r="H1253" i="8"/>
  <c r="I1253" i="8" s="1"/>
  <c r="H1254" i="8"/>
  <c r="I1254" i="8" s="1"/>
  <c r="H1255" i="8"/>
  <c r="I1255" i="8" s="1"/>
  <c r="K1255" i="8" s="1"/>
  <c r="L1255" i="8" s="1"/>
  <c r="H1256" i="8"/>
  <c r="I1256" i="8" s="1"/>
  <c r="H1257" i="8"/>
  <c r="I1257" i="8" s="1"/>
  <c r="H1258" i="8"/>
  <c r="I1258" i="8" s="1"/>
  <c r="H1259" i="8"/>
  <c r="I1259" i="8" s="1"/>
  <c r="H1260" i="8"/>
  <c r="I1260" i="8" s="1"/>
  <c r="H1261" i="8"/>
  <c r="I1261" i="8" s="1"/>
  <c r="H1262" i="8"/>
  <c r="I1262" i="8" s="1"/>
  <c r="H1263" i="8"/>
  <c r="I1263" i="8" s="1"/>
  <c r="K1263" i="8" s="1"/>
  <c r="L1263" i="8" s="1"/>
  <c r="H1264" i="8"/>
  <c r="I1264" i="8" s="1"/>
  <c r="H1265" i="8"/>
  <c r="I1265" i="8" s="1"/>
  <c r="H1266" i="8"/>
  <c r="I1266" i="8" s="1"/>
  <c r="H1267" i="8"/>
  <c r="I1267" i="8" s="1"/>
  <c r="H1268" i="8"/>
  <c r="I1268" i="8" s="1"/>
  <c r="H1269" i="8"/>
  <c r="I1269" i="8" s="1"/>
  <c r="H1270" i="8"/>
  <c r="I1270" i="8" s="1"/>
  <c r="H1271" i="8"/>
  <c r="I1271" i="8" s="1"/>
  <c r="K1271" i="8" s="1"/>
  <c r="L1271" i="8" s="1"/>
  <c r="H1272" i="8"/>
  <c r="I1272" i="8" s="1"/>
  <c r="H1273" i="8"/>
  <c r="I1273" i="8" s="1"/>
  <c r="H1274" i="8"/>
  <c r="I1274" i="8" s="1"/>
  <c r="H1275" i="8"/>
  <c r="I1275" i="8" s="1"/>
  <c r="H1276" i="8"/>
  <c r="I1276" i="8" s="1"/>
  <c r="H1277" i="8"/>
  <c r="I1277" i="8" s="1"/>
  <c r="H1278" i="8"/>
  <c r="I1278" i="8" s="1"/>
  <c r="H1279" i="8"/>
  <c r="I1279" i="8" s="1"/>
  <c r="K1279" i="8" s="1"/>
  <c r="L1279" i="8" s="1"/>
  <c r="H1280" i="8"/>
  <c r="I1280" i="8" s="1"/>
  <c r="H1281" i="8"/>
  <c r="I1281" i="8" s="1"/>
  <c r="H1282" i="8"/>
  <c r="I1282" i="8" s="1"/>
  <c r="H1283" i="8"/>
  <c r="I1283" i="8" s="1"/>
  <c r="H1284" i="8"/>
  <c r="I1284" i="8" s="1"/>
  <c r="H1285" i="8"/>
  <c r="I1285" i="8" s="1"/>
  <c r="H1286" i="8"/>
  <c r="I1286" i="8" s="1"/>
  <c r="H1287" i="8"/>
  <c r="I1287" i="8" s="1"/>
  <c r="K1287" i="8" s="1"/>
  <c r="L1287" i="8" s="1"/>
  <c r="H1288" i="8"/>
  <c r="I1288" i="8" s="1"/>
  <c r="H1289" i="8"/>
  <c r="I1289" i="8" s="1"/>
  <c r="H1290" i="8"/>
  <c r="I1290" i="8" s="1"/>
  <c r="H1291" i="8"/>
  <c r="I1291" i="8" s="1"/>
  <c r="H1292" i="8"/>
  <c r="I1292" i="8" s="1"/>
  <c r="H1293" i="8"/>
  <c r="I1293" i="8" s="1"/>
  <c r="H1294" i="8"/>
  <c r="I1294" i="8" s="1"/>
  <c r="H1295" i="8"/>
  <c r="I1295" i="8" s="1"/>
  <c r="K1295" i="8" s="1"/>
  <c r="L1295" i="8" s="1"/>
  <c r="H1296" i="8"/>
  <c r="I1296" i="8" s="1"/>
  <c r="H1297" i="8"/>
  <c r="I1297" i="8" s="1"/>
  <c r="H1298" i="8"/>
  <c r="I1298" i="8" s="1"/>
  <c r="H1299" i="8"/>
  <c r="I1299" i="8" s="1"/>
  <c r="H1300" i="8"/>
  <c r="I1300" i="8" s="1"/>
  <c r="H1301" i="8"/>
  <c r="I1301" i="8" s="1"/>
  <c r="H1302" i="8"/>
  <c r="I1302" i="8" s="1"/>
  <c r="H1303" i="8"/>
  <c r="I1303" i="8" s="1"/>
  <c r="K1303" i="8" s="1"/>
  <c r="L1303" i="8" s="1"/>
  <c r="H1304" i="8"/>
  <c r="I1304" i="8" s="1"/>
  <c r="H1305" i="8"/>
  <c r="I1305" i="8" s="1"/>
  <c r="H1306" i="8"/>
  <c r="I1306" i="8" s="1"/>
  <c r="H1307" i="8"/>
  <c r="I1307" i="8" s="1"/>
  <c r="H1308" i="8"/>
  <c r="I1308" i="8" s="1"/>
  <c r="H1309" i="8"/>
  <c r="I1309" i="8" s="1"/>
  <c r="H1310" i="8"/>
  <c r="I1310" i="8" s="1"/>
  <c r="H1311" i="8"/>
  <c r="I1311" i="8" s="1"/>
  <c r="H1312" i="8"/>
  <c r="I1312" i="8" s="1"/>
  <c r="H1313" i="8"/>
  <c r="I1313" i="8" s="1"/>
  <c r="H1314" i="8"/>
  <c r="I1314" i="8" s="1"/>
  <c r="H1315" i="8"/>
  <c r="I1315" i="8" s="1"/>
  <c r="H1316" i="8"/>
  <c r="I1316" i="8" s="1"/>
  <c r="H1317" i="8"/>
  <c r="I1317" i="8" s="1"/>
  <c r="H1318" i="8"/>
  <c r="I1318" i="8" s="1"/>
  <c r="H1319" i="8"/>
  <c r="I1319" i="8" s="1"/>
  <c r="K1319" i="8" s="1"/>
  <c r="L1319" i="8" s="1"/>
  <c r="H1320" i="8"/>
  <c r="I1320" i="8" s="1"/>
  <c r="H1321" i="8"/>
  <c r="I1321" i="8" s="1"/>
  <c r="H1322" i="8"/>
  <c r="I1322" i="8" s="1"/>
  <c r="H1323" i="8"/>
  <c r="I1323" i="8" s="1"/>
  <c r="H1324" i="8"/>
  <c r="I1324" i="8" s="1"/>
  <c r="H1325" i="8"/>
  <c r="I1325" i="8" s="1"/>
  <c r="H1326" i="8"/>
  <c r="I1326" i="8" s="1"/>
  <c r="H1327" i="8"/>
  <c r="I1327" i="8" s="1"/>
  <c r="K1327" i="8" s="1"/>
  <c r="L1327" i="8" s="1"/>
  <c r="H1328" i="8"/>
  <c r="I1328" i="8" s="1"/>
  <c r="H1329" i="8"/>
  <c r="I1329" i="8" s="1"/>
  <c r="H1330" i="8"/>
  <c r="I1330" i="8" s="1"/>
  <c r="H1331" i="8"/>
  <c r="I1331" i="8" s="1"/>
  <c r="H1332" i="8"/>
  <c r="I1332" i="8" s="1"/>
  <c r="H1333" i="8"/>
  <c r="I1333" i="8" s="1"/>
  <c r="H1334" i="8"/>
  <c r="I1334" i="8" s="1"/>
  <c r="H1335" i="8"/>
  <c r="I1335" i="8" s="1"/>
  <c r="K1335" i="8" s="1"/>
  <c r="L1335" i="8" s="1"/>
  <c r="H1336" i="8"/>
  <c r="I1336" i="8" s="1"/>
  <c r="H1337" i="8"/>
  <c r="I1337" i="8" s="1"/>
  <c r="H1338" i="8"/>
  <c r="I1338" i="8" s="1"/>
  <c r="H1339" i="8"/>
  <c r="I1339" i="8" s="1"/>
  <c r="H1340" i="8"/>
  <c r="I1340" i="8" s="1"/>
  <c r="H1341" i="8"/>
  <c r="I1341" i="8" s="1"/>
  <c r="H1342" i="8"/>
  <c r="I1342" i="8" s="1"/>
  <c r="H1343" i="8"/>
  <c r="I1343" i="8" s="1"/>
  <c r="K1343" i="8" s="1"/>
  <c r="L1343" i="8" s="1"/>
  <c r="H1344" i="8"/>
  <c r="I1344" i="8" s="1"/>
  <c r="H1345" i="8"/>
  <c r="I1345" i="8" s="1"/>
  <c r="H1346" i="8"/>
  <c r="I1346" i="8" s="1"/>
  <c r="H1347" i="8"/>
  <c r="I1347" i="8" s="1"/>
  <c r="H1348" i="8"/>
  <c r="I1348" i="8" s="1"/>
  <c r="H1349" i="8"/>
  <c r="I1349" i="8" s="1"/>
  <c r="H1350" i="8"/>
  <c r="I1350" i="8" s="1"/>
  <c r="H1351" i="8"/>
  <c r="I1351" i="8" s="1"/>
  <c r="K1351" i="8" s="1"/>
  <c r="L1351" i="8" s="1"/>
  <c r="H1352" i="8"/>
  <c r="I1352" i="8" s="1"/>
  <c r="H1353" i="8"/>
  <c r="I1353" i="8" s="1"/>
  <c r="H1354" i="8"/>
  <c r="I1354" i="8" s="1"/>
  <c r="H1355" i="8"/>
  <c r="I1355" i="8" s="1"/>
  <c r="H1356" i="8"/>
  <c r="I1356" i="8" s="1"/>
  <c r="H1357" i="8"/>
  <c r="I1357" i="8" s="1"/>
  <c r="H1358" i="8"/>
  <c r="I1358" i="8" s="1"/>
  <c r="H1359" i="8"/>
  <c r="I1359" i="8" s="1"/>
  <c r="K1359" i="8" s="1"/>
  <c r="L1359" i="8" s="1"/>
  <c r="H1360" i="8"/>
  <c r="I1360" i="8" s="1"/>
  <c r="H1361" i="8"/>
  <c r="I1361" i="8" s="1"/>
  <c r="H1362" i="8"/>
  <c r="I1362" i="8" s="1"/>
  <c r="H1363" i="8"/>
  <c r="I1363" i="8" s="1"/>
  <c r="H1364" i="8"/>
  <c r="I1364" i="8" s="1"/>
  <c r="H1365" i="8"/>
  <c r="I1365" i="8" s="1"/>
  <c r="H1366" i="8"/>
  <c r="I1366" i="8" s="1"/>
  <c r="H1367" i="8"/>
  <c r="I1367" i="8" s="1"/>
  <c r="K1367" i="8" s="1"/>
  <c r="L1367" i="8" s="1"/>
  <c r="H1368" i="8"/>
  <c r="I1368" i="8" s="1"/>
  <c r="H1369" i="8"/>
  <c r="I1369" i="8" s="1"/>
  <c r="H1370" i="8"/>
  <c r="I1370" i="8" s="1"/>
  <c r="H1371" i="8"/>
  <c r="I1371" i="8" s="1"/>
  <c r="H1372" i="8"/>
  <c r="I1372" i="8" s="1"/>
  <c r="H1373" i="8"/>
  <c r="I1373" i="8" s="1"/>
  <c r="H1374" i="8"/>
  <c r="I1374" i="8" s="1"/>
  <c r="H1375" i="8"/>
  <c r="I1375" i="8" s="1"/>
  <c r="H1376" i="8"/>
  <c r="I1376" i="8" s="1"/>
  <c r="H1377" i="8"/>
  <c r="I1377" i="8" s="1"/>
  <c r="H1378" i="8"/>
  <c r="I1378" i="8" s="1"/>
  <c r="H1379" i="8"/>
  <c r="I1379" i="8" s="1"/>
  <c r="H1380" i="8"/>
  <c r="I1380" i="8" s="1"/>
  <c r="H1381" i="8"/>
  <c r="I1381" i="8" s="1"/>
  <c r="H1382" i="8"/>
  <c r="I1382" i="8" s="1"/>
  <c r="H1383" i="8"/>
  <c r="I1383" i="8" s="1"/>
  <c r="K1383" i="8" s="1"/>
  <c r="L1383" i="8" s="1"/>
  <c r="H1384" i="8"/>
  <c r="I1384" i="8" s="1"/>
  <c r="H1385" i="8"/>
  <c r="I1385" i="8" s="1"/>
  <c r="H1386" i="8"/>
  <c r="I1386" i="8" s="1"/>
  <c r="H1387" i="8"/>
  <c r="I1387" i="8" s="1"/>
  <c r="H1388" i="8"/>
  <c r="I1388" i="8" s="1"/>
  <c r="H1389" i="8"/>
  <c r="I1389" i="8" s="1"/>
  <c r="H1390" i="8"/>
  <c r="I1390" i="8" s="1"/>
  <c r="H1391" i="8"/>
  <c r="I1391" i="8" s="1"/>
  <c r="K1391" i="8" s="1"/>
  <c r="L1391" i="8" s="1"/>
  <c r="H1392" i="8"/>
  <c r="I1392" i="8" s="1"/>
  <c r="H1393" i="8"/>
  <c r="I1393" i="8" s="1"/>
  <c r="H1394" i="8"/>
  <c r="I1394" i="8" s="1"/>
  <c r="H1395" i="8"/>
  <c r="I1395" i="8" s="1"/>
  <c r="H1396" i="8"/>
  <c r="I1396" i="8" s="1"/>
  <c r="H1397" i="8"/>
  <c r="I1397" i="8" s="1"/>
  <c r="H1398" i="8"/>
  <c r="I1398" i="8" s="1"/>
  <c r="H1399" i="8"/>
  <c r="I1399" i="8" s="1"/>
  <c r="K1399" i="8" s="1"/>
  <c r="L1399" i="8" s="1"/>
  <c r="H1400" i="8"/>
  <c r="I1400" i="8" s="1"/>
  <c r="H1401" i="8"/>
  <c r="I1401" i="8" s="1"/>
  <c r="H1402" i="8"/>
  <c r="I1402" i="8" s="1"/>
  <c r="H1403" i="8"/>
  <c r="I1403" i="8" s="1"/>
  <c r="H1404" i="8"/>
  <c r="I1404" i="8" s="1"/>
  <c r="H1405" i="8"/>
  <c r="I1405" i="8" s="1"/>
  <c r="H1406" i="8"/>
  <c r="I1406" i="8" s="1"/>
  <c r="H1407" i="8"/>
  <c r="I1407" i="8" s="1"/>
  <c r="K1407" i="8" s="1"/>
  <c r="L1407" i="8" s="1"/>
  <c r="H1408" i="8"/>
  <c r="I1408" i="8" s="1"/>
  <c r="H1409" i="8"/>
  <c r="I1409" i="8" s="1"/>
  <c r="H1410" i="8"/>
  <c r="I1410" i="8" s="1"/>
  <c r="H1411" i="8"/>
  <c r="I1411" i="8" s="1"/>
  <c r="H1412" i="8"/>
  <c r="I1412" i="8" s="1"/>
  <c r="H1413" i="8"/>
  <c r="I1413" i="8" s="1"/>
  <c r="H1414" i="8"/>
  <c r="I1414" i="8" s="1"/>
  <c r="H1415" i="8"/>
  <c r="I1415" i="8" s="1"/>
  <c r="K1415" i="8" s="1"/>
  <c r="L1415" i="8" s="1"/>
  <c r="H1416" i="8"/>
  <c r="I1416" i="8" s="1"/>
  <c r="H1417" i="8"/>
  <c r="I1417" i="8" s="1"/>
  <c r="H1418" i="8"/>
  <c r="I1418" i="8" s="1"/>
  <c r="H1419" i="8"/>
  <c r="I1419" i="8" s="1"/>
  <c r="H1420" i="8"/>
  <c r="I1420" i="8" s="1"/>
  <c r="H1421" i="8"/>
  <c r="I1421" i="8" s="1"/>
  <c r="H1422" i="8"/>
  <c r="I1422" i="8" s="1"/>
  <c r="H1423" i="8"/>
  <c r="I1423" i="8" s="1"/>
  <c r="K1423" i="8" s="1"/>
  <c r="L1423" i="8" s="1"/>
  <c r="H1424" i="8"/>
  <c r="I1424" i="8" s="1"/>
  <c r="H1425" i="8"/>
  <c r="I1425" i="8" s="1"/>
  <c r="H1426" i="8"/>
  <c r="I1426" i="8" s="1"/>
  <c r="H1427" i="8"/>
  <c r="I1427" i="8" s="1"/>
  <c r="H1428" i="8"/>
  <c r="I1428" i="8" s="1"/>
  <c r="H1429" i="8"/>
  <c r="I1429" i="8" s="1"/>
  <c r="H1430" i="8"/>
  <c r="I1430" i="8" s="1"/>
  <c r="H1431" i="8"/>
  <c r="I1431" i="8" s="1"/>
  <c r="K1431" i="8" s="1"/>
  <c r="L1431" i="8" s="1"/>
  <c r="H1432" i="8"/>
  <c r="I1432" i="8" s="1"/>
  <c r="H1433" i="8"/>
  <c r="I1433" i="8" s="1"/>
  <c r="H1434" i="8"/>
  <c r="I1434" i="8" s="1"/>
  <c r="H1435" i="8"/>
  <c r="I1435" i="8" s="1"/>
  <c r="H1436" i="8"/>
  <c r="I1436" i="8" s="1"/>
  <c r="H1437" i="8"/>
  <c r="I1437" i="8" s="1"/>
  <c r="H1438" i="8"/>
  <c r="I1438" i="8" s="1"/>
  <c r="H1439" i="8"/>
  <c r="I1439" i="8" s="1"/>
  <c r="H1440" i="8"/>
  <c r="I1440" i="8" s="1"/>
  <c r="H1441" i="8"/>
  <c r="I1441" i="8" s="1"/>
  <c r="H1442" i="8"/>
  <c r="I1442" i="8" s="1"/>
  <c r="H1443" i="8"/>
  <c r="I1443" i="8" s="1"/>
  <c r="H1444" i="8"/>
  <c r="I1444" i="8" s="1"/>
  <c r="H1445" i="8"/>
  <c r="I1445" i="8" s="1"/>
  <c r="H1446" i="8"/>
  <c r="I1446" i="8" s="1"/>
  <c r="H1447" i="8"/>
  <c r="I1447" i="8" s="1"/>
  <c r="K1447" i="8" s="1"/>
  <c r="L1447" i="8" s="1"/>
  <c r="H1448" i="8"/>
  <c r="I1448" i="8" s="1"/>
  <c r="H1449" i="8"/>
  <c r="I1449" i="8" s="1"/>
  <c r="H1450" i="8"/>
  <c r="I1450" i="8" s="1"/>
  <c r="H1451" i="8"/>
  <c r="I1451" i="8" s="1"/>
  <c r="H1452" i="8"/>
  <c r="I1452" i="8" s="1"/>
  <c r="H1453" i="8"/>
  <c r="I1453" i="8" s="1"/>
  <c r="H1454" i="8"/>
  <c r="I1454" i="8" s="1"/>
  <c r="H1455" i="8"/>
  <c r="I1455" i="8" s="1"/>
  <c r="K1455" i="8" s="1"/>
  <c r="L1455" i="8" s="1"/>
  <c r="H1456" i="8"/>
  <c r="I1456" i="8" s="1"/>
  <c r="H1457" i="8"/>
  <c r="I1457" i="8" s="1"/>
  <c r="H1458" i="8"/>
  <c r="I1458" i="8" s="1"/>
  <c r="H1459" i="8"/>
  <c r="I1459" i="8" s="1"/>
  <c r="H1460" i="8"/>
  <c r="I1460" i="8" s="1"/>
  <c r="H1461" i="8"/>
  <c r="I1461" i="8" s="1"/>
  <c r="H1462" i="8"/>
  <c r="I1462" i="8" s="1"/>
  <c r="H1463" i="8"/>
  <c r="I1463" i="8" s="1"/>
  <c r="K1463" i="8" s="1"/>
  <c r="L1463" i="8" s="1"/>
  <c r="H1464" i="8"/>
  <c r="I1464" i="8" s="1"/>
  <c r="H1465" i="8"/>
  <c r="I1465" i="8" s="1"/>
  <c r="H1466" i="8"/>
  <c r="I1466" i="8" s="1"/>
  <c r="H1467" i="8"/>
  <c r="I1467" i="8" s="1"/>
  <c r="H1468" i="8"/>
  <c r="I1468" i="8" s="1"/>
  <c r="H1469" i="8"/>
  <c r="I1469" i="8" s="1"/>
  <c r="H1470" i="8"/>
  <c r="I1470" i="8" s="1"/>
  <c r="H5" i="8"/>
  <c r="I5" i="8" s="1"/>
  <c r="B16" i="8"/>
  <c r="A16" i="8"/>
  <c r="O4" i="8"/>
  <c r="N2" i="8"/>
  <c r="P2" i="8" s="1"/>
  <c r="Q2" i="8" s="1"/>
  <c r="N3" i="8"/>
  <c r="N4" i="8"/>
  <c r="P4" i="8" s="1"/>
  <c r="Q4" i="8" s="1"/>
  <c r="N5" i="8"/>
  <c r="N6" i="8"/>
  <c r="N7" i="8"/>
  <c r="I2" i="8"/>
  <c r="I3" i="8"/>
  <c r="I4" i="8"/>
  <c r="M3" i="7"/>
  <c r="M4" i="7"/>
  <c r="M5" i="7"/>
  <c r="M2" i="7"/>
  <c r="I5" i="3"/>
  <c r="J5" i="3" s="1"/>
  <c r="H1470" i="2"/>
  <c r="I1470" i="2" s="1"/>
  <c r="I1469" i="2"/>
  <c r="J1469" i="2" s="1"/>
  <c r="H1469" i="2"/>
  <c r="H1468" i="2"/>
  <c r="I1468" i="2" s="1"/>
  <c r="H1467" i="2"/>
  <c r="I1467" i="2" s="1"/>
  <c r="J1467" i="2" s="1"/>
  <c r="I1466" i="2"/>
  <c r="K1466" i="2" s="1"/>
  <c r="L1466" i="2" s="1"/>
  <c r="H1466" i="2"/>
  <c r="H1465" i="2"/>
  <c r="I1465" i="2" s="1"/>
  <c r="K1465" i="2" s="1"/>
  <c r="L1465" i="2" s="1"/>
  <c r="H1464" i="2"/>
  <c r="I1464" i="2" s="1"/>
  <c r="I1463" i="2"/>
  <c r="H1463" i="2"/>
  <c r="H1462" i="2"/>
  <c r="I1462" i="2" s="1"/>
  <c r="H1461" i="2"/>
  <c r="I1461" i="2" s="1"/>
  <c r="H1460" i="2"/>
  <c r="I1460" i="2" s="1"/>
  <c r="K1459" i="2"/>
  <c r="L1459" i="2" s="1"/>
  <c r="H1459" i="2"/>
  <c r="I1459" i="2" s="1"/>
  <c r="J1459" i="2" s="1"/>
  <c r="I1458" i="2"/>
  <c r="K1458" i="2" s="1"/>
  <c r="L1458" i="2" s="1"/>
  <c r="H1458" i="2"/>
  <c r="H1457" i="2"/>
  <c r="I1457" i="2" s="1"/>
  <c r="K1457" i="2" s="1"/>
  <c r="L1457" i="2" s="1"/>
  <c r="H1456" i="2"/>
  <c r="I1456" i="2" s="1"/>
  <c r="H1455" i="2"/>
  <c r="I1455" i="2" s="1"/>
  <c r="H1454" i="2"/>
  <c r="I1454" i="2" s="1"/>
  <c r="J1453" i="2"/>
  <c r="I1453" i="2"/>
  <c r="K1453" i="2" s="1"/>
  <c r="L1453" i="2" s="1"/>
  <c r="H1453" i="2"/>
  <c r="H1452" i="2"/>
  <c r="I1452" i="2" s="1"/>
  <c r="H1451" i="2"/>
  <c r="I1451" i="2" s="1"/>
  <c r="J1450" i="2"/>
  <c r="I1450" i="2"/>
  <c r="K1450" i="2" s="1"/>
  <c r="L1450" i="2" s="1"/>
  <c r="H1450" i="2"/>
  <c r="H1449" i="2"/>
  <c r="I1449" i="2" s="1"/>
  <c r="K1448" i="2"/>
  <c r="L1448" i="2" s="1"/>
  <c r="H1448" i="2"/>
  <c r="I1448" i="2" s="1"/>
  <c r="J1448" i="2" s="1"/>
  <c r="H1447" i="2"/>
  <c r="I1447" i="2" s="1"/>
  <c r="H1446" i="2"/>
  <c r="I1446" i="2" s="1"/>
  <c r="K1446" i="2" s="1"/>
  <c r="L1446" i="2" s="1"/>
  <c r="H1445" i="2"/>
  <c r="I1445" i="2" s="1"/>
  <c r="H1444" i="2"/>
  <c r="I1444" i="2" s="1"/>
  <c r="K1443" i="2"/>
  <c r="L1443" i="2" s="1"/>
  <c r="H1443" i="2"/>
  <c r="I1443" i="2" s="1"/>
  <c r="J1443" i="2" s="1"/>
  <c r="H1442" i="2"/>
  <c r="I1442" i="2" s="1"/>
  <c r="K1442" i="2" s="1"/>
  <c r="L1442" i="2" s="1"/>
  <c r="H1441" i="2"/>
  <c r="I1441" i="2" s="1"/>
  <c r="H1440" i="2"/>
  <c r="I1440" i="2" s="1"/>
  <c r="K1440" i="2" s="1"/>
  <c r="L1440" i="2" s="1"/>
  <c r="I1439" i="2"/>
  <c r="H1439" i="2"/>
  <c r="H1438" i="2"/>
  <c r="I1438" i="2" s="1"/>
  <c r="K1438" i="2" s="1"/>
  <c r="L1438" i="2" s="1"/>
  <c r="I1437" i="2"/>
  <c r="H1437" i="2"/>
  <c r="H1436" i="2"/>
  <c r="I1436" i="2" s="1"/>
  <c r="H1435" i="2"/>
  <c r="I1435" i="2" s="1"/>
  <c r="J1435" i="2" s="1"/>
  <c r="H1434" i="2"/>
  <c r="I1434" i="2" s="1"/>
  <c r="H1433" i="2"/>
  <c r="I1433" i="2" s="1"/>
  <c r="K1432" i="2"/>
  <c r="L1432" i="2" s="1"/>
  <c r="J1432" i="2"/>
  <c r="H1432" i="2"/>
  <c r="I1432" i="2" s="1"/>
  <c r="H1431" i="2"/>
  <c r="I1431" i="2" s="1"/>
  <c r="I1430" i="2"/>
  <c r="K1430" i="2" s="1"/>
  <c r="L1430" i="2" s="1"/>
  <c r="H1430" i="2"/>
  <c r="H1429" i="2"/>
  <c r="I1429" i="2" s="1"/>
  <c r="K1429" i="2" s="1"/>
  <c r="L1429" i="2" s="1"/>
  <c r="H1428" i="2"/>
  <c r="I1428" i="2" s="1"/>
  <c r="H1427" i="2"/>
  <c r="I1427" i="2" s="1"/>
  <c r="H1426" i="2"/>
  <c r="I1426" i="2" s="1"/>
  <c r="K1426" i="2" s="1"/>
  <c r="L1426" i="2" s="1"/>
  <c r="H1425" i="2"/>
  <c r="I1425" i="2" s="1"/>
  <c r="J1424" i="2"/>
  <c r="H1424" i="2"/>
  <c r="I1424" i="2" s="1"/>
  <c r="K1424" i="2" s="1"/>
  <c r="L1424" i="2" s="1"/>
  <c r="H1423" i="2"/>
  <c r="I1423" i="2" s="1"/>
  <c r="I1422" i="2"/>
  <c r="K1422" i="2" s="1"/>
  <c r="L1422" i="2" s="1"/>
  <c r="H1422" i="2"/>
  <c r="K1421" i="2"/>
  <c r="L1421" i="2" s="1"/>
  <c r="J1421" i="2"/>
  <c r="I1421" i="2"/>
  <c r="H1421" i="2"/>
  <c r="H1420" i="2"/>
  <c r="I1420" i="2" s="1"/>
  <c r="H1419" i="2"/>
  <c r="I1419" i="2" s="1"/>
  <c r="J1419" i="2" s="1"/>
  <c r="J1418" i="2"/>
  <c r="H1418" i="2"/>
  <c r="I1418" i="2" s="1"/>
  <c r="K1418" i="2" s="1"/>
  <c r="L1418" i="2" s="1"/>
  <c r="H1417" i="2"/>
  <c r="I1417" i="2" s="1"/>
  <c r="J1416" i="2"/>
  <c r="H1416" i="2"/>
  <c r="I1416" i="2" s="1"/>
  <c r="K1416" i="2" s="1"/>
  <c r="L1416" i="2" s="1"/>
  <c r="H1415" i="2"/>
  <c r="I1415" i="2" s="1"/>
  <c r="L1414" i="2"/>
  <c r="J1414" i="2"/>
  <c r="I1414" i="2"/>
  <c r="K1414" i="2" s="1"/>
  <c r="H1414" i="2"/>
  <c r="I1413" i="2"/>
  <c r="H1413" i="2"/>
  <c r="H1412" i="2"/>
  <c r="I1412" i="2" s="1"/>
  <c r="K1412" i="2" s="1"/>
  <c r="L1412" i="2" s="1"/>
  <c r="H1411" i="2"/>
  <c r="I1411" i="2" s="1"/>
  <c r="H1410" i="2"/>
  <c r="I1410" i="2" s="1"/>
  <c r="I1409" i="2"/>
  <c r="H1409" i="2"/>
  <c r="H1408" i="2"/>
  <c r="I1408" i="2" s="1"/>
  <c r="H1407" i="2"/>
  <c r="I1407" i="2" s="1"/>
  <c r="H1406" i="2"/>
  <c r="I1406" i="2" s="1"/>
  <c r="I1405" i="2"/>
  <c r="H1405" i="2"/>
  <c r="H1404" i="2"/>
  <c r="I1404" i="2" s="1"/>
  <c r="K1404" i="2" s="1"/>
  <c r="L1404" i="2" s="1"/>
  <c r="H1403" i="2"/>
  <c r="I1403" i="2" s="1"/>
  <c r="H1402" i="2"/>
  <c r="I1402" i="2" s="1"/>
  <c r="J1401" i="2"/>
  <c r="I1401" i="2"/>
  <c r="K1401" i="2" s="1"/>
  <c r="L1401" i="2" s="1"/>
  <c r="H1401" i="2"/>
  <c r="H1400" i="2"/>
  <c r="I1400" i="2" s="1"/>
  <c r="H1399" i="2"/>
  <c r="I1399" i="2" s="1"/>
  <c r="H1398" i="2"/>
  <c r="I1398" i="2" s="1"/>
  <c r="H1397" i="2"/>
  <c r="I1397" i="2" s="1"/>
  <c r="H1396" i="2"/>
  <c r="I1396" i="2" s="1"/>
  <c r="K1396" i="2" s="1"/>
  <c r="L1396" i="2" s="1"/>
  <c r="H1395" i="2"/>
  <c r="I1395" i="2" s="1"/>
  <c r="J1395" i="2" s="1"/>
  <c r="H1394" i="2"/>
  <c r="I1394" i="2" s="1"/>
  <c r="I1393" i="2"/>
  <c r="H1393" i="2"/>
  <c r="H1392" i="2"/>
  <c r="I1392" i="2" s="1"/>
  <c r="H1391" i="2"/>
  <c r="I1391" i="2" s="1"/>
  <c r="H1390" i="2"/>
  <c r="I1390" i="2" s="1"/>
  <c r="H1389" i="2"/>
  <c r="I1389" i="2" s="1"/>
  <c r="H1388" i="2"/>
  <c r="I1388" i="2" s="1"/>
  <c r="H1387" i="2"/>
  <c r="I1387" i="2" s="1"/>
  <c r="J1387" i="2" s="1"/>
  <c r="L1386" i="2"/>
  <c r="H1386" i="2"/>
  <c r="I1386" i="2" s="1"/>
  <c r="K1386" i="2" s="1"/>
  <c r="H1385" i="2"/>
  <c r="I1385" i="2" s="1"/>
  <c r="K1385" i="2" s="1"/>
  <c r="L1385" i="2" s="1"/>
  <c r="H1384" i="2"/>
  <c r="I1384" i="2" s="1"/>
  <c r="I1383" i="2"/>
  <c r="H1383" i="2"/>
  <c r="H1382" i="2"/>
  <c r="I1382" i="2" s="1"/>
  <c r="H1381" i="2"/>
  <c r="I1381" i="2" s="1"/>
  <c r="H1380" i="2"/>
  <c r="I1380" i="2" s="1"/>
  <c r="K1380" i="2" s="1"/>
  <c r="L1380" i="2" s="1"/>
  <c r="H1379" i="2"/>
  <c r="I1379" i="2" s="1"/>
  <c r="K1379" i="2" s="1"/>
  <c r="L1379" i="2" s="1"/>
  <c r="H1378" i="2"/>
  <c r="I1378" i="2" s="1"/>
  <c r="H1377" i="2"/>
  <c r="I1377" i="2" s="1"/>
  <c r="I1376" i="2"/>
  <c r="K1376" i="2" s="1"/>
  <c r="L1376" i="2" s="1"/>
  <c r="H1376" i="2"/>
  <c r="H1375" i="2"/>
  <c r="I1375" i="2" s="1"/>
  <c r="H1374" i="2"/>
  <c r="I1374" i="2" s="1"/>
  <c r="H1373" i="2"/>
  <c r="I1373" i="2" s="1"/>
  <c r="H1372" i="2"/>
  <c r="I1372" i="2" s="1"/>
  <c r="I1371" i="2"/>
  <c r="K1371" i="2" s="1"/>
  <c r="L1371" i="2" s="1"/>
  <c r="H1371" i="2"/>
  <c r="H1370" i="2"/>
  <c r="I1370" i="2" s="1"/>
  <c r="K1370" i="2" s="1"/>
  <c r="L1370" i="2" s="1"/>
  <c r="H1369" i="2"/>
  <c r="I1369" i="2" s="1"/>
  <c r="H1368" i="2"/>
  <c r="I1368" i="2" s="1"/>
  <c r="H1367" i="2"/>
  <c r="I1367" i="2" s="1"/>
  <c r="H1366" i="2"/>
  <c r="I1366" i="2" s="1"/>
  <c r="K1366" i="2" s="1"/>
  <c r="L1366" i="2" s="1"/>
  <c r="H1365" i="2"/>
  <c r="I1365" i="2" s="1"/>
  <c r="H1364" i="2"/>
  <c r="I1364" i="2" s="1"/>
  <c r="H1363" i="2"/>
  <c r="I1363" i="2" s="1"/>
  <c r="J1363" i="2" s="1"/>
  <c r="H1362" i="2"/>
  <c r="I1362" i="2" s="1"/>
  <c r="K1362" i="2" s="1"/>
  <c r="L1362" i="2" s="1"/>
  <c r="H1361" i="2"/>
  <c r="I1361" i="2" s="1"/>
  <c r="H1360" i="2"/>
  <c r="I1360" i="2" s="1"/>
  <c r="J1360" i="2" s="1"/>
  <c r="H1359" i="2"/>
  <c r="I1359" i="2" s="1"/>
  <c r="K1358" i="2"/>
  <c r="L1358" i="2" s="1"/>
  <c r="J1358" i="2"/>
  <c r="I1358" i="2"/>
  <c r="H1358" i="2"/>
  <c r="H1357" i="2"/>
  <c r="I1357" i="2" s="1"/>
  <c r="K1357" i="2" s="1"/>
  <c r="L1357" i="2" s="1"/>
  <c r="H1356" i="2"/>
  <c r="I1356" i="2" s="1"/>
  <c r="J1355" i="2"/>
  <c r="H1355" i="2"/>
  <c r="I1355" i="2" s="1"/>
  <c r="K1355" i="2" s="1"/>
  <c r="L1355" i="2" s="1"/>
  <c r="H1354" i="2"/>
  <c r="I1354" i="2" s="1"/>
  <c r="H1353" i="2"/>
  <c r="I1353" i="2" s="1"/>
  <c r="H1352" i="2"/>
  <c r="I1352" i="2" s="1"/>
  <c r="H1351" i="2"/>
  <c r="I1351" i="2" s="1"/>
  <c r="I1350" i="2"/>
  <c r="K1350" i="2" s="1"/>
  <c r="L1350" i="2" s="1"/>
  <c r="H1350" i="2"/>
  <c r="K1349" i="2"/>
  <c r="L1349" i="2" s="1"/>
  <c r="J1349" i="2"/>
  <c r="I1349" i="2"/>
  <c r="H1349" i="2"/>
  <c r="H1348" i="2"/>
  <c r="I1348" i="2" s="1"/>
  <c r="H1347" i="2"/>
  <c r="I1347" i="2" s="1"/>
  <c r="L1346" i="2"/>
  <c r="H1346" i="2"/>
  <c r="I1346" i="2" s="1"/>
  <c r="K1346" i="2" s="1"/>
  <c r="H1345" i="2"/>
  <c r="I1345" i="2" s="1"/>
  <c r="H1344" i="2"/>
  <c r="I1344" i="2" s="1"/>
  <c r="H1343" i="2"/>
  <c r="I1343" i="2" s="1"/>
  <c r="H1342" i="2"/>
  <c r="I1342" i="2" s="1"/>
  <c r="H1341" i="2"/>
  <c r="I1341" i="2" s="1"/>
  <c r="K1341" i="2" s="1"/>
  <c r="L1341" i="2" s="1"/>
  <c r="H1340" i="2"/>
  <c r="I1340" i="2" s="1"/>
  <c r="K1340" i="2" s="1"/>
  <c r="L1340" i="2" s="1"/>
  <c r="H1339" i="2"/>
  <c r="I1339" i="2" s="1"/>
  <c r="L1338" i="2"/>
  <c r="H1338" i="2"/>
  <c r="I1338" i="2" s="1"/>
  <c r="K1338" i="2" s="1"/>
  <c r="H1337" i="2"/>
  <c r="I1337" i="2" s="1"/>
  <c r="H1336" i="2"/>
  <c r="I1336" i="2" s="1"/>
  <c r="I1335" i="2"/>
  <c r="K1335" i="2" s="1"/>
  <c r="L1335" i="2" s="1"/>
  <c r="H1335" i="2"/>
  <c r="H1334" i="2"/>
  <c r="I1334" i="2" s="1"/>
  <c r="H1333" i="2"/>
  <c r="I1333" i="2" s="1"/>
  <c r="J1333" i="2" s="1"/>
  <c r="H1332" i="2"/>
  <c r="I1332" i="2" s="1"/>
  <c r="H1331" i="2"/>
  <c r="I1331" i="2" s="1"/>
  <c r="I1330" i="2"/>
  <c r="H1330" i="2"/>
  <c r="H1329" i="2"/>
  <c r="I1329" i="2" s="1"/>
  <c r="H1328" i="2"/>
  <c r="I1328" i="2" s="1"/>
  <c r="K1328" i="2" s="1"/>
  <c r="L1328" i="2" s="1"/>
  <c r="H1327" i="2"/>
  <c r="I1327" i="2" s="1"/>
  <c r="I1326" i="2"/>
  <c r="K1326" i="2" s="1"/>
  <c r="L1326" i="2" s="1"/>
  <c r="H1326" i="2"/>
  <c r="H1325" i="2"/>
  <c r="I1325" i="2" s="1"/>
  <c r="H1324" i="2"/>
  <c r="I1324" i="2" s="1"/>
  <c r="H1323" i="2"/>
  <c r="I1323" i="2" s="1"/>
  <c r="H1322" i="2"/>
  <c r="I1322" i="2" s="1"/>
  <c r="H1321" i="2"/>
  <c r="I1321" i="2" s="1"/>
  <c r="H1320" i="2"/>
  <c r="I1320" i="2" s="1"/>
  <c r="H1319" i="2"/>
  <c r="I1319" i="2" s="1"/>
  <c r="I1318" i="2"/>
  <c r="K1318" i="2" s="1"/>
  <c r="L1318" i="2" s="1"/>
  <c r="H1318" i="2"/>
  <c r="H1317" i="2"/>
  <c r="I1317" i="2" s="1"/>
  <c r="K1317" i="2" s="1"/>
  <c r="L1317" i="2" s="1"/>
  <c r="H1316" i="2"/>
  <c r="I1316" i="2" s="1"/>
  <c r="H1315" i="2"/>
  <c r="I1315" i="2" s="1"/>
  <c r="J1315" i="2" s="1"/>
  <c r="H1314" i="2"/>
  <c r="I1314" i="2" s="1"/>
  <c r="H1313" i="2"/>
  <c r="I1313" i="2" s="1"/>
  <c r="H1312" i="2"/>
  <c r="I1312" i="2" s="1"/>
  <c r="K1312" i="2" s="1"/>
  <c r="L1312" i="2" s="1"/>
  <c r="H1311" i="2"/>
  <c r="I1311" i="2" s="1"/>
  <c r="H1310" i="2"/>
  <c r="I1310" i="2" s="1"/>
  <c r="K1310" i="2" s="1"/>
  <c r="L1310" i="2" s="1"/>
  <c r="H1309" i="2"/>
  <c r="I1309" i="2" s="1"/>
  <c r="K1309" i="2" s="1"/>
  <c r="L1309" i="2" s="1"/>
  <c r="H1308" i="2"/>
  <c r="I1308" i="2" s="1"/>
  <c r="H1307" i="2"/>
  <c r="I1307" i="2" s="1"/>
  <c r="I1306" i="2"/>
  <c r="H1306" i="2"/>
  <c r="H1305" i="2"/>
  <c r="I1305" i="2" s="1"/>
  <c r="H1304" i="2"/>
  <c r="I1304" i="2" s="1"/>
  <c r="H1303" i="2"/>
  <c r="I1303" i="2" s="1"/>
  <c r="H1302" i="2"/>
  <c r="I1302" i="2" s="1"/>
  <c r="K1302" i="2" s="1"/>
  <c r="L1302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I1296" i="2"/>
  <c r="H1296" i="2"/>
  <c r="H1295" i="2"/>
  <c r="I1295" i="2" s="1"/>
  <c r="H1294" i="2"/>
  <c r="I1294" i="2" s="1"/>
  <c r="I1293" i="2"/>
  <c r="K1293" i="2" s="1"/>
  <c r="L1293" i="2" s="1"/>
  <c r="H1293" i="2"/>
  <c r="H1292" i="2"/>
  <c r="I1292" i="2" s="1"/>
  <c r="K1291" i="2"/>
  <c r="L1291" i="2" s="1"/>
  <c r="H1291" i="2"/>
  <c r="I1291" i="2" s="1"/>
  <c r="J1291" i="2" s="1"/>
  <c r="I1290" i="2"/>
  <c r="H1290" i="2"/>
  <c r="H1289" i="2"/>
  <c r="I1289" i="2" s="1"/>
  <c r="K1289" i="2" s="1"/>
  <c r="L1289" i="2" s="1"/>
  <c r="H1288" i="2"/>
  <c r="I1288" i="2" s="1"/>
  <c r="J1288" i="2" s="1"/>
  <c r="H1287" i="2"/>
  <c r="I1287" i="2" s="1"/>
  <c r="I1286" i="2"/>
  <c r="K1286" i="2" s="1"/>
  <c r="L1286" i="2" s="1"/>
  <c r="H1286" i="2"/>
  <c r="H1285" i="2"/>
  <c r="I1285" i="2" s="1"/>
  <c r="K1285" i="2" s="1"/>
  <c r="L1285" i="2" s="1"/>
  <c r="H1284" i="2"/>
  <c r="I1284" i="2" s="1"/>
  <c r="I1283" i="2"/>
  <c r="H1283" i="2"/>
  <c r="H1282" i="2"/>
  <c r="I1282" i="2" s="1"/>
  <c r="H1281" i="2"/>
  <c r="I1281" i="2" s="1"/>
  <c r="H1280" i="2"/>
  <c r="I1280" i="2" s="1"/>
  <c r="J1280" i="2" s="1"/>
  <c r="H1279" i="2"/>
  <c r="I1279" i="2" s="1"/>
  <c r="H1278" i="2"/>
  <c r="I1278" i="2" s="1"/>
  <c r="I1277" i="2"/>
  <c r="K1277" i="2" s="1"/>
  <c r="L1277" i="2" s="1"/>
  <c r="H1277" i="2"/>
  <c r="I1276" i="2"/>
  <c r="K1276" i="2" s="1"/>
  <c r="L1276" i="2" s="1"/>
  <c r="H1276" i="2"/>
  <c r="I1275" i="2"/>
  <c r="J1275" i="2" s="1"/>
  <c r="H1275" i="2"/>
  <c r="H1274" i="2"/>
  <c r="I1274" i="2" s="1"/>
  <c r="H1273" i="2"/>
  <c r="I1273" i="2" s="1"/>
  <c r="H1272" i="2"/>
  <c r="I1272" i="2" s="1"/>
  <c r="J1272" i="2" s="1"/>
  <c r="H1271" i="2"/>
  <c r="I1271" i="2" s="1"/>
  <c r="H1270" i="2"/>
  <c r="I1270" i="2" s="1"/>
  <c r="H1269" i="2"/>
  <c r="I1269" i="2" s="1"/>
  <c r="H1268" i="2"/>
  <c r="I1268" i="2" s="1"/>
  <c r="H1267" i="2"/>
  <c r="I1267" i="2" s="1"/>
  <c r="H1266" i="2"/>
  <c r="I1266" i="2" s="1"/>
  <c r="H1265" i="2"/>
  <c r="I1265" i="2" s="1"/>
  <c r="H1264" i="2"/>
  <c r="I1264" i="2" s="1"/>
  <c r="K1264" i="2" s="1"/>
  <c r="L1264" i="2" s="1"/>
  <c r="H1263" i="2"/>
  <c r="I1263" i="2" s="1"/>
  <c r="H1262" i="2"/>
  <c r="I1262" i="2" s="1"/>
  <c r="I1261" i="2"/>
  <c r="H1261" i="2"/>
  <c r="H1260" i="2"/>
  <c r="I1260" i="2" s="1"/>
  <c r="H1259" i="2"/>
  <c r="I1259" i="2" s="1"/>
  <c r="J1259" i="2" s="1"/>
  <c r="H1258" i="2"/>
  <c r="I1258" i="2" s="1"/>
  <c r="I1257" i="2"/>
  <c r="K1257" i="2" s="1"/>
  <c r="L1257" i="2" s="1"/>
  <c r="H1257" i="2"/>
  <c r="H1256" i="2"/>
  <c r="I1256" i="2" s="1"/>
  <c r="H1255" i="2"/>
  <c r="I1255" i="2" s="1"/>
  <c r="H1254" i="2"/>
  <c r="I1254" i="2" s="1"/>
  <c r="H1253" i="2"/>
  <c r="I1253" i="2" s="1"/>
  <c r="H1252" i="2"/>
  <c r="I1252" i="2" s="1"/>
  <c r="H1251" i="2"/>
  <c r="I1251" i="2" s="1"/>
  <c r="I1250" i="2"/>
  <c r="H1250" i="2"/>
  <c r="H1249" i="2"/>
  <c r="I1249" i="2" s="1"/>
  <c r="K1249" i="2" s="1"/>
  <c r="L1249" i="2" s="1"/>
  <c r="H1248" i="2"/>
  <c r="I1248" i="2" s="1"/>
  <c r="J1248" i="2" s="1"/>
  <c r="H1247" i="2"/>
  <c r="I1247" i="2" s="1"/>
  <c r="H1246" i="2"/>
  <c r="I1246" i="2" s="1"/>
  <c r="I1245" i="2"/>
  <c r="K1245" i="2" s="1"/>
  <c r="L1245" i="2" s="1"/>
  <c r="H1245" i="2"/>
  <c r="H1244" i="2"/>
  <c r="I1244" i="2" s="1"/>
  <c r="H1243" i="2"/>
  <c r="I1243" i="2" s="1"/>
  <c r="J1242" i="2"/>
  <c r="H1242" i="2"/>
  <c r="I1242" i="2" s="1"/>
  <c r="K1242" i="2" s="1"/>
  <c r="L1242" i="2" s="1"/>
  <c r="H1241" i="2"/>
  <c r="I1241" i="2" s="1"/>
  <c r="H1240" i="2"/>
  <c r="I1240" i="2" s="1"/>
  <c r="H1239" i="2"/>
  <c r="I1239" i="2" s="1"/>
  <c r="J1239" i="2" s="1"/>
  <c r="H1238" i="2"/>
  <c r="I1238" i="2" s="1"/>
  <c r="H1237" i="2"/>
  <c r="I1237" i="2" s="1"/>
  <c r="H1236" i="2"/>
  <c r="I1236" i="2" s="1"/>
  <c r="K1236" i="2" s="1"/>
  <c r="L1236" i="2" s="1"/>
  <c r="H1235" i="2"/>
  <c r="I1235" i="2" s="1"/>
  <c r="H1234" i="2"/>
  <c r="I1234" i="2" s="1"/>
  <c r="K1234" i="2" s="1"/>
  <c r="L1234" i="2" s="1"/>
  <c r="H1233" i="2"/>
  <c r="I1233" i="2" s="1"/>
  <c r="H1232" i="2"/>
  <c r="I1232" i="2" s="1"/>
  <c r="H1231" i="2"/>
  <c r="I1231" i="2" s="1"/>
  <c r="H1230" i="2"/>
  <c r="I1230" i="2" s="1"/>
  <c r="H1229" i="2"/>
  <c r="I1229" i="2" s="1"/>
  <c r="H1228" i="2"/>
  <c r="I1228" i="2" s="1"/>
  <c r="K1228" i="2" s="1"/>
  <c r="L1228" i="2" s="1"/>
  <c r="H1227" i="2"/>
  <c r="I1227" i="2" s="1"/>
  <c r="J1226" i="2"/>
  <c r="H1226" i="2"/>
  <c r="I1226" i="2" s="1"/>
  <c r="K1226" i="2" s="1"/>
  <c r="L1226" i="2" s="1"/>
  <c r="H1225" i="2"/>
  <c r="I1225" i="2" s="1"/>
  <c r="H1224" i="2"/>
  <c r="I1224" i="2" s="1"/>
  <c r="H1223" i="2"/>
  <c r="I1223" i="2" s="1"/>
  <c r="H1222" i="2"/>
  <c r="I1222" i="2" s="1"/>
  <c r="I1221" i="2"/>
  <c r="J1221" i="2" s="1"/>
  <c r="H1221" i="2"/>
  <c r="H1220" i="2"/>
  <c r="I1220" i="2" s="1"/>
  <c r="K1220" i="2" s="1"/>
  <c r="L1220" i="2" s="1"/>
  <c r="H1219" i="2"/>
  <c r="I1219" i="2" s="1"/>
  <c r="L1218" i="2"/>
  <c r="J1218" i="2"/>
  <c r="H1218" i="2"/>
  <c r="I1218" i="2" s="1"/>
  <c r="K1218" i="2" s="1"/>
  <c r="H1217" i="2"/>
  <c r="I1217" i="2" s="1"/>
  <c r="H1216" i="2"/>
  <c r="I1216" i="2" s="1"/>
  <c r="H1215" i="2"/>
  <c r="I1215" i="2" s="1"/>
  <c r="H1214" i="2"/>
  <c r="I1214" i="2" s="1"/>
  <c r="H1213" i="2"/>
  <c r="I1213" i="2" s="1"/>
  <c r="H1212" i="2"/>
  <c r="I1212" i="2" s="1"/>
  <c r="H1211" i="2"/>
  <c r="I1211" i="2" s="1"/>
  <c r="H1210" i="2"/>
  <c r="I1210" i="2" s="1"/>
  <c r="H1209" i="2"/>
  <c r="I1209" i="2" s="1"/>
  <c r="H1208" i="2"/>
  <c r="I1208" i="2" s="1"/>
  <c r="H1207" i="2"/>
  <c r="I1207" i="2" s="1"/>
  <c r="H1206" i="2"/>
  <c r="I1206" i="2" s="1"/>
  <c r="H1205" i="2"/>
  <c r="I1205" i="2" s="1"/>
  <c r="I1204" i="2"/>
  <c r="K1204" i="2" s="1"/>
  <c r="L1204" i="2" s="1"/>
  <c r="H1204" i="2"/>
  <c r="H1203" i="2"/>
  <c r="I1203" i="2" s="1"/>
  <c r="J1202" i="2"/>
  <c r="H1202" i="2"/>
  <c r="I1202" i="2" s="1"/>
  <c r="K1202" i="2" s="1"/>
  <c r="L1202" i="2" s="1"/>
  <c r="H1201" i="2"/>
  <c r="I1201" i="2" s="1"/>
  <c r="H1200" i="2"/>
  <c r="I1200" i="2" s="1"/>
  <c r="I1199" i="2"/>
  <c r="K1199" i="2" s="1"/>
  <c r="L1199" i="2" s="1"/>
  <c r="H1199" i="2"/>
  <c r="H1198" i="2"/>
  <c r="I1198" i="2" s="1"/>
  <c r="I1197" i="2"/>
  <c r="J1197" i="2" s="1"/>
  <c r="H1197" i="2"/>
  <c r="I1196" i="2"/>
  <c r="K1196" i="2" s="1"/>
  <c r="L1196" i="2" s="1"/>
  <c r="H1196" i="2"/>
  <c r="I1195" i="2"/>
  <c r="H1195" i="2"/>
  <c r="H1194" i="2"/>
  <c r="I1194" i="2" s="1"/>
  <c r="H1193" i="2"/>
  <c r="I1193" i="2" s="1"/>
  <c r="H1192" i="2"/>
  <c r="I1192" i="2" s="1"/>
  <c r="H1191" i="2"/>
  <c r="I1191" i="2" s="1"/>
  <c r="H1190" i="2"/>
  <c r="I1190" i="2" s="1"/>
  <c r="I1189" i="2"/>
  <c r="J1189" i="2" s="1"/>
  <c r="H1189" i="2"/>
  <c r="J1188" i="2"/>
  <c r="H1188" i="2"/>
  <c r="I1188" i="2" s="1"/>
  <c r="K1188" i="2" s="1"/>
  <c r="L1188" i="2" s="1"/>
  <c r="H1187" i="2"/>
  <c r="I1187" i="2" s="1"/>
  <c r="J1186" i="2"/>
  <c r="H1186" i="2"/>
  <c r="I1186" i="2" s="1"/>
  <c r="K1186" i="2" s="1"/>
  <c r="L1186" i="2" s="1"/>
  <c r="H1185" i="2"/>
  <c r="I1185" i="2" s="1"/>
  <c r="K1185" i="2" s="1"/>
  <c r="L1185" i="2" s="1"/>
  <c r="H1184" i="2"/>
  <c r="I1184" i="2" s="1"/>
  <c r="I1183" i="2"/>
  <c r="K1183" i="2" s="1"/>
  <c r="L1183" i="2" s="1"/>
  <c r="H1183" i="2"/>
  <c r="I1182" i="2"/>
  <c r="H1182" i="2"/>
  <c r="H1181" i="2"/>
  <c r="I1181" i="2" s="1"/>
  <c r="H1180" i="2"/>
  <c r="I1180" i="2" s="1"/>
  <c r="K1180" i="2" s="1"/>
  <c r="L1180" i="2" s="1"/>
  <c r="H1179" i="2"/>
  <c r="I1179" i="2" s="1"/>
  <c r="H1178" i="2"/>
  <c r="I1178" i="2" s="1"/>
  <c r="I1177" i="2"/>
  <c r="K1177" i="2" s="1"/>
  <c r="L1177" i="2" s="1"/>
  <c r="H1177" i="2"/>
  <c r="H1176" i="2"/>
  <c r="I1176" i="2" s="1"/>
  <c r="I1175" i="2"/>
  <c r="J1175" i="2" s="1"/>
  <c r="H1175" i="2"/>
  <c r="H1174" i="2"/>
  <c r="I1174" i="2" s="1"/>
  <c r="H1173" i="2"/>
  <c r="I1173" i="2" s="1"/>
  <c r="K1172" i="2"/>
  <c r="L1172" i="2" s="1"/>
  <c r="H1172" i="2"/>
  <c r="I1172" i="2" s="1"/>
  <c r="J1172" i="2" s="1"/>
  <c r="H1171" i="2"/>
  <c r="I1171" i="2" s="1"/>
  <c r="I1170" i="2"/>
  <c r="K1170" i="2" s="1"/>
  <c r="L1170" i="2" s="1"/>
  <c r="H1170" i="2"/>
  <c r="H1169" i="2"/>
  <c r="I1169" i="2" s="1"/>
  <c r="H1168" i="2"/>
  <c r="I1168" i="2" s="1"/>
  <c r="I1167" i="2"/>
  <c r="H1167" i="2"/>
  <c r="H1166" i="2"/>
  <c r="I1166" i="2" s="1"/>
  <c r="K1166" i="2" s="1"/>
  <c r="L1166" i="2" s="1"/>
  <c r="H1165" i="2"/>
  <c r="I1165" i="2" s="1"/>
  <c r="H1164" i="2"/>
  <c r="I1164" i="2" s="1"/>
  <c r="K1164" i="2" s="1"/>
  <c r="L1164" i="2" s="1"/>
  <c r="H1163" i="2"/>
  <c r="I1163" i="2" s="1"/>
  <c r="J1162" i="2"/>
  <c r="H1162" i="2"/>
  <c r="I1162" i="2" s="1"/>
  <c r="K1162" i="2" s="1"/>
  <c r="L1162" i="2" s="1"/>
  <c r="H1161" i="2"/>
  <c r="I1161" i="2" s="1"/>
  <c r="H1160" i="2"/>
  <c r="I1160" i="2" s="1"/>
  <c r="H1159" i="2"/>
  <c r="I1159" i="2" s="1"/>
  <c r="H1158" i="2"/>
  <c r="I1158" i="2" s="1"/>
  <c r="H1157" i="2"/>
  <c r="I1157" i="2" s="1"/>
  <c r="H1156" i="2"/>
  <c r="I1156" i="2" s="1"/>
  <c r="H1155" i="2"/>
  <c r="I1155" i="2" s="1"/>
  <c r="I1154" i="2"/>
  <c r="K1154" i="2" s="1"/>
  <c r="L1154" i="2" s="1"/>
  <c r="H1154" i="2"/>
  <c r="I1153" i="2"/>
  <c r="H1153" i="2"/>
  <c r="H1152" i="2"/>
  <c r="I1152" i="2" s="1"/>
  <c r="H1151" i="2"/>
  <c r="I1151" i="2" s="1"/>
  <c r="H1150" i="2"/>
  <c r="I1150" i="2" s="1"/>
  <c r="H1149" i="2"/>
  <c r="I1149" i="2" s="1"/>
  <c r="H1148" i="2"/>
  <c r="I1148" i="2" s="1"/>
  <c r="H1147" i="2"/>
  <c r="I1147" i="2" s="1"/>
  <c r="H1146" i="2"/>
  <c r="I1146" i="2" s="1"/>
  <c r="I1145" i="2"/>
  <c r="H1145" i="2"/>
  <c r="H1144" i="2"/>
  <c r="I1144" i="2" s="1"/>
  <c r="I1143" i="2"/>
  <c r="H1143" i="2"/>
  <c r="H1142" i="2"/>
  <c r="I1142" i="2" s="1"/>
  <c r="K1142" i="2" s="1"/>
  <c r="L1142" i="2" s="1"/>
  <c r="H1141" i="2"/>
  <c r="I1141" i="2" s="1"/>
  <c r="H1140" i="2"/>
  <c r="I1140" i="2" s="1"/>
  <c r="I1139" i="2"/>
  <c r="H1139" i="2"/>
  <c r="H1138" i="2"/>
  <c r="I1138" i="2" s="1"/>
  <c r="H1137" i="2"/>
  <c r="I1137" i="2" s="1"/>
  <c r="H1136" i="2"/>
  <c r="I1136" i="2" s="1"/>
  <c r="H1135" i="2"/>
  <c r="I1135" i="2" s="1"/>
  <c r="I1134" i="2"/>
  <c r="H1134" i="2"/>
  <c r="H1133" i="2"/>
  <c r="I1133" i="2" s="1"/>
  <c r="J1132" i="2"/>
  <c r="H1132" i="2"/>
  <c r="I1132" i="2" s="1"/>
  <c r="K1132" i="2" s="1"/>
  <c r="L1132" i="2" s="1"/>
  <c r="H1131" i="2"/>
  <c r="I1131" i="2" s="1"/>
  <c r="H1130" i="2"/>
  <c r="I1130" i="2" s="1"/>
  <c r="I1129" i="2"/>
  <c r="K1129" i="2" s="1"/>
  <c r="L1129" i="2" s="1"/>
  <c r="H1129" i="2"/>
  <c r="H1128" i="2"/>
  <c r="I1128" i="2" s="1"/>
  <c r="K1127" i="2"/>
  <c r="L1127" i="2" s="1"/>
  <c r="H1127" i="2"/>
  <c r="I1127" i="2" s="1"/>
  <c r="J1127" i="2" s="1"/>
  <c r="H1126" i="2"/>
  <c r="I1126" i="2" s="1"/>
  <c r="H1125" i="2"/>
  <c r="I1125" i="2" s="1"/>
  <c r="H1124" i="2"/>
  <c r="I1124" i="2" s="1"/>
  <c r="H1123" i="2"/>
  <c r="I1123" i="2" s="1"/>
  <c r="H1122" i="2"/>
  <c r="I1122" i="2" s="1"/>
  <c r="I1121" i="2"/>
  <c r="K1121" i="2" s="1"/>
  <c r="L1121" i="2" s="1"/>
  <c r="H1121" i="2"/>
  <c r="H1120" i="2"/>
  <c r="I1120" i="2" s="1"/>
  <c r="K1119" i="2"/>
  <c r="L1119" i="2" s="1"/>
  <c r="H1119" i="2"/>
  <c r="I1119" i="2" s="1"/>
  <c r="J1119" i="2" s="1"/>
  <c r="H1118" i="2"/>
  <c r="I1118" i="2" s="1"/>
  <c r="K1118" i="2" s="1"/>
  <c r="L1118" i="2" s="1"/>
  <c r="H1117" i="2"/>
  <c r="I1117" i="2" s="1"/>
  <c r="H1116" i="2"/>
  <c r="I1116" i="2" s="1"/>
  <c r="H1115" i="2"/>
  <c r="I1115" i="2" s="1"/>
  <c r="H1114" i="2"/>
  <c r="I1114" i="2" s="1"/>
  <c r="I1113" i="2"/>
  <c r="J1113" i="2" s="1"/>
  <c r="H1113" i="2"/>
  <c r="H1112" i="2"/>
  <c r="I1112" i="2" s="1"/>
  <c r="H1111" i="2"/>
  <c r="I1111" i="2" s="1"/>
  <c r="H1110" i="2"/>
  <c r="I1110" i="2" s="1"/>
  <c r="K1110" i="2" s="1"/>
  <c r="L1110" i="2" s="1"/>
  <c r="H1109" i="2"/>
  <c r="I1109" i="2" s="1"/>
  <c r="H1108" i="2"/>
  <c r="I1108" i="2" s="1"/>
  <c r="H1107" i="2"/>
  <c r="I1107" i="2" s="1"/>
  <c r="J1107" i="2" s="1"/>
  <c r="H1106" i="2"/>
  <c r="I1106" i="2" s="1"/>
  <c r="H1105" i="2"/>
  <c r="I1105" i="2" s="1"/>
  <c r="H1104" i="2"/>
  <c r="I1104" i="2" s="1"/>
  <c r="K1104" i="2" s="1"/>
  <c r="L1104" i="2" s="1"/>
  <c r="H1103" i="2"/>
  <c r="I1103" i="2" s="1"/>
  <c r="J1103" i="2" s="1"/>
  <c r="I1102" i="2"/>
  <c r="H1102" i="2"/>
  <c r="H1101" i="2"/>
  <c r="I1101" i="2" s="1"/>
  <c r="H1100" i="2"/>
  <c r="I1100" i="2" s="1"/>
  <c r="H1099" i="2"/>
  <c r="I1099" i="2" s="1"/>
  <c r="H1098" i="2"/>
  <c r="I1098" i="2" s="1"/>
  <c r="H1097" i="2"/>
  <c r="I1097" i="2" s="1"/>
  <c r="H1096" i="2"/>
  <c r="I1096" i="2" s="1"/>
  <c r="K1096" i="2" s="1"/>
  <c r="L1096" i="2" s="1"/>
  <c r="H1095" i="2"/>
  <c r="I1095" i="2" s="1"/>
  <c r="I1094" i="2"/>
  <c r="J1094" i="2" s="1"/>
  <c r="H1094" i="2"/>
  <c r="H1093" i="2"/>
  <c r="I1093" i="2" s="1"/>
  <c r="H1092" i="2"/>
  <c r="I1092" i="2" s="1"/>
  <c r="H1091" i="2"/>
  <c r="I1091" i="2" s="1"/>
  <c r="K1091" i="2" s="1"/>
  <c r="L1091" i="2" s="1"/>
  <c r="H1090" i="2"/>
  <c r="I1090" i="2" s="1"/>
  <c r="J1090" i="2" s="1"/>
  <c r="H1089" i="2"/>
  <c r="I1089" i="2" s="1"/>
  <c r="H1088" i="2"/>
  <c r="I1088" i="2" s="1"/>
  <c r="H1087" i="2"/>
  <c r="I1087" i="2" s="1"/>
  <c r="K1087" i="2" s="1"/>
  <c r="L1087" i="2" s="1"/>
  <c r="I1086" i="2"/>
  <c r="H1086" i="2"/>
  <c r="H1085" i="2"/>
  <c r="I1085" i="2" s="1"/>
  <c r="H1084" i="2"/>
  <c r="I1084" i="2" s="1"/>
  <c r="H1083" i="2"/>
  <c r="I1083" i="2" s="1"/>
  <c r="H1082" i="2"/>
  <c r="I1082" i="2" s="1"/>
  <c r="J1082" i="2" s="1"/>
  <c r="H1081" i="2"/>
  <c r="I1081" i="2" s="1"/>
  <c r="I1080" i="2"/>
  <c r="H1080" i="2"/>
  <c r="H1079" i="2"/>
  <c r="I1079" i="2" s="1"/>
  <c r="K1079" i="2" s="1"/>
  <c r="L1079" i="2" s="1"/>
  <c r="H1078" i="2"/>
  <c r="I1078" i="2" s="1"/>
  <c r="H1077" i="2"/>
  <c r="I1077" i="2" s="1"/>
  <c r="H1076" i="2"/>
  <c r="I1076" i="2" s="1"/>
  <c r="H1075" i="2"/>
  <c r="I1075" i="2" s="1"/>
  <c r="K1075" i="2" s="1"/>
  <c r="L1075" i="2" s="1"/>
  <c r="H1074" i="2"/>
  <c r="I1074" i="2" s="1"/>
  <c r="J1074" i="2" s="1"/>
  <c r="H1073" i="2"/>
  <c r="I1073" i="2" s="1"/>
  <c r="H1072" i="2"/>
  <c r="I1072" i="2" s="1"/>
  <c r="K1072" i="2" s="1"/>
  <c r="L1072" i="2" s="1"/>
  <c r="H1071" i="2"/>
  <c r="I1071" i="2" s="1"/>
  <c r="K1071" i="2" s="1"/>
  <c r="L1071" i="2" s="1"/>
  <c r="H1070" i="2"/>
  <c r="I1070" i="2" s="1"/>
  <c r="H1069" i="2"/>
  <c r="I1069" i="2" s="1"/>
  <c r="H1068" i="2"/>
  <c r="I1068" i="2" s="1"/>
  <c r="H1067" i="2"/>
  <c r="I1067" i="2" s="1"/>
  <c r="K1067" i="2" s="1"/>
  <c r="L1067" i="2" s="1"/>
  <c r="H1066" i="2"/>
  <c r="I1066" i="2" s="1"/>
  <c r="H1065" i="2"/>
  <c r="I1065" i="2" s="1"/>
  <c r="H1064" i="2"/>
  <c r="I1064" i="2" s="1"/>
  <c r="H1063" i="2"/>
  <c r="I1063" i="2" s="1"/>
  <c r="H1062" i="2"/>
  <c r="I1062" i="2" s="1"/>
  <c r="H1061" i="2"/>
  <c r="I1061" i="2" s="1"/>
  <c r="I1060" i="2"/>
  <c r="H1060" i="2"/>
  <c r="H1059" i="2"/>
  <c r="I1059" i="2" s="1"/>
  <c r="K1059" i="2" s="1"/>
  <c r="L1059" i="2" s="1"/>
  <c r="H1058" i="2"/>
  <c r="I1058" i="2" s="1"/>
  <c r="J1058" i="2" s="1"/>
  <c r="H1057" i="2"/>
  <c r="I1057" i="2" s="1"/>
  <c r="H1056" i="2"/>
  <c r="I1056" i="2" s="1"/>
  <c r="J1055" i="2"/>
  <c r="I1055" i="2"/>
  <c r="K1055" i="2" s="1"/>
  <c r="L1055" i="2" s="1"/>
  <c r="H1055" i="2"/>
  <c r="H1054" i="2"/>
  <c r="I1054" i="2" s="1"/>
  <c r="J1054" i="2" s="1"/>
  <c r="H1053" i="2"/>
  <c r="I1053" i="2" s="1"/>
  <c r="H1052" i="2"/>
  <c r="I1052" i="2" s="1"/>
  <c r="H1051" i="2"/>
  <c r="I1051" i="2" s="1"/>
  <c r="K1051" i="2" s="1"/>
  <c r="L1051" i="2" s="1"/>
  <c r="K1050" i="2"/>
  <c r="L1050" i="2" s="1"/>
  <c r="H1050" i="2"/>
  <c r="I1050" i="2" s="1"/>
  <c r="J1050" i="2" s="1"/>
  <c r="H1049" i="2"/>
  <c r="I1049" i="2" s="1"/>
  <c r="I1048" i="2"/>
  <c r="K1048" i="2" s="1"/>
  <c r="L1048" i="2" s="1"/>
  <c r="H1048" i="2"/>
  <c r="H1047" i="2"/>
  <c r="I1047" i="2" s="1"/>
  <c r="H1046" i="2"/>
  <c r="I1046" i="2" s="1"/>
  <c r="H1045" i="2"/>
  <c r="I1045" i="2" s="1"/>
  <c r="H1044" i="2"/>
  <c r="I1044" i="2" s="1"/>
  <c r="K1043" i="2"/>
  <c r="L1043" i="2" s="1"/>
  <c r="H1043" i="2"/>
  <c r="I1043" i="2" s="1"/>
  <c r="J1043" i="2" s="1"/>
  <c r="H1042" i="2"/>
  <c r="I1042" i="2" s="1"/>
  <c r="H1041" i="2"/>
  <c r="I1041" i="2" s="1"/>
  <c r="H1040" i="2"/>
  <c r="I1040" i="2" s="1"/>
  <c r="H1039" i="2"/>
  <c r="I1039" i="2" s="1"/>
  <c r="H1038" i="2"/>
  <c r="I1038" i="2" s="1"/>
  <c r="J1038" i="2" s="1"/>
  <c r="H1037" i="2"/>
  <c r="I1037" i="2" s="1"/>
  <c r="H1036" i="2"/>
  <c r="I1036" i="2" s="1"/>
  <c r="H1035" i="2"/>
  <c r="I1035" i="2" s="1"/>
  <c r="H1034" i="2"/>
  <c r="I1034" i="2" s="1"/>
  <c r="J1034" i="2" s="1"/>
  <c r="H1033" i="2"/>
  <c r="I1033" i="2" s="1"/>
  <c r="H1032" i="2"/>
  <c r="I1032" i="2" s="1"/>
  <c r="I1031" i="2"/>
  <c r="K1031" i="2" s="1"/>
  <c r="L1031" i="2" s="1"/>
  <c r="H1031" i="2"/>
  <c r="K1030" i="2"/>
  <c r="L1030" i="2" s="1"/>
  <c r="H1030" i="2"/>
  <c r="I1030" i="2" s="1"/>
  <c r="J1030" i="2" s="1"/>
  <c r="H1029" i="2"/>
  <c r="I1029" i="2" s="1"/>
  <c r="I1028" i="2"/>
  <c r="H1028" i="2"/>
  <c r="J1027" i="2"/>
  <c r="H1027" i="2"/>
  <c r="I1027" i="2" s="1"/>
  <c r="K1027" i="2" s="1"/>
  <c r="L1027" i="2" s="1"/>
  <c r="H1026" i="2"/>
  <c r="I1026" i="2" s="1"/>
  <c r="J1026" i="2" s="1"/>
  <c r="H1025" i="2"/>
  <c r="I1025" i="2" s="1"/>
  <c r="J1025" i="2" s="1"/>
  <c r="H1024" i="2"/>
  <c r="I1024" i="2" s="1"/>
  <c r="J1023" i="2"/>
  <c r="I1023" i="2"/>
  <c r="K1023" i="2" s="1"/>
  <c r="L1023" i="2" s="1"/>
  <c r="H1023" i="2"/>
  <c r="J1022" i="2"/>
  <c r="H1022" i="2"/>
  <c r="I1022" i="2" s="1"/>
  <c r="K1022" i="2" s="1"/>
  <c r="L1022" i="2" s="1"/>
  <c r="H1021" i="2"/>
  <c r="I1021" i="2" s="1"/>
  <c r="K1021" i="2" s="1"/>
  <c r="L1021" i="2" s="1"/>
  <c r="K1020" i="2"/>
  <c r="L1020" i="2" s="1"/>
  <c r="H1020" i="2"/>
  <c r="I1020" i="2" s="1"/>
  <c r="J1020" i="2" s="1"/>
  <c r="H1019" i="2"/>
  <c r="I1019" i="2" s="1"/>
  <c r="H1018" i="2"/>
  <c r="I1018" i="2" s="1"/>
  <c r="I1017" i="2"/>
  <c r="K1017" i="2" s="1"/>
  <c r="L1017" i="2" s="1"/>
  <c r="H1017" i="2"/>
  <c r="J1016" i="2"/>
  <c r="I1016" i="2"/>
  <c r="K1016" i="2" s="1"/>
  <c r="L1016" i="2" s="1"/>
  <c r="H1016" i="2"/>
  <c r="H1015" i="2"/>
  <c r="I1015" i="2" s="1"/>
  <c r="I1014" i="2"/>
  <c r="H1014" i="2"/>
  <c r="H1013" i="2"/>
  <c r="I1013" i="2" s="1"/>
  <c r="J1012" i="2"/>
  <c r="I1012" i="2"/>
  <c r="K1012" i="2" s="1"/>
  <c r="L1012" i="2" s="1"/>
  <c r="H1012" i="2"/>
  <c r="H1011" i="2"/>
  <c r="I1011" i="2" s="1"/>
  <c r="H1010" i="2"/>
  <c r="I1010" i="2" s="1"/>
  <c r="H1009" i="2"/>
  <c r="I1009" i="2" s="1"/>
  <c r="H1008" i="2"/>
  <c r="I1008" i="2" s="1"/>
  <c r="K1008" i="2" s="1"/>
  <c r="L1008" i="2" s="1"/>
  <c r="H1007" i="2"/>
  <c r="I1007" i="2" s="1"/>
  <c r="J1007" i="2" s="1"/>
  <c r="H1006" i="2"/>
  <c r="I1006" i="2" s="1"/>
  <c r="H1005" i="2"/>
  <c r="I1005" i="2" s="1"/>
  <c r="H1004" i="2"/>
  <c r="I1004" i="2" s="1"/>
  <c r="H1003" i="2"/>
  <c r="I1003" i="2" s="1"/>
  <c r="H1002" i="2"/>
  <c r="I1002" i="2" s="1"/>
  <c r="I1001" i="2"/>
  <c r="K1001" i="2" s="1"/>
  <c r="L1001" i="2" s="1"/>
  <c r="H1001" i="2"/>
  <c r="I1000" i="2"/>
  <c r="K1000" i="2" s="1"/>
  <c r="L1000" i="2" s="1"/>
  <c r="H1000" i="2"/>
  <c r="K999" i="2"/>
  <c r="L999" i="2" s="1"/>
  <c r="H999" i="2"/>
  <c r="I999" i="2" s="1"/>
  <c r="J999" i="2" s="1"/>
  <c r="H998" i="2"/>
  <c r="I998" i="2" s="1"/>
  <c r="H997" i="2"/>
  <c r="I997" i="2" s="1"/>
  <c r="I996" i="2"/>
  <c r="K996" i="2" s="1"/>
  <c r="L996" i="2" s="1"/>
  <c r="H996" i="2"/>
  <c r="H995" i="2"/>
  <c r="I995" i="2" s="1"/>
  <c r="H994" i="2"/>
  <c r="I994" i="2" s="1"/>
  <c r="H993" i="2"/>
  <c r="I993" i="2" s="1"/>
  <c r="H992" i="2"/>
  <c r="I992" i="2" s="1"/>
  <c r="K992" i="2" s="1"/>
  <c r="L992" i="2" s="1"/>
  <c r="H991" i="2"/>
  <c r="I991" i="2" s="1"/>
  <c r="J991" i="2" s="1"/>
  <c r="I990" i="2"/>
  <c r="H990" i="2"/>
  <c r="H989" i="2"/>
  <c r="I989" i="2" s="1"/>
  <c r="I988" i="2"/>
  <c r="K988" i="2" s="1"/>
  <c r="L988" i="2" s="1"/>
  <c r="H988" i="2"/>
  <c r="H987" i="2"/>
  <c r="I987" i="2" s="1"/>
  <c r="H986" i="2"/>
  <c r="I986" i="2" s="1"/>
  <c r="H985" i="2"/>
  <c r="I985" i="2" s="1"/>
  <c r="K985" i="2" s="1"/>
  <c r="L985" i="2" s="1"/>
  <c r="H984" i="2"/>
  <c r="I984" i="2" s="1"/>
  <c r="K984" i="2" s="1"/>
  <c r="L984" i="2" s="1"/>
  <c r="H983" i="2"/>
  <c r="I983" i="2" s="1"/>
  <c r="H982" i="2"/>
  <c r="I982" i="2" s="1"/>
  <c r="H981" i="2"/>
  <c r="I981" i="2" s="1"/>
  <c r="H980" i="2"/>
  <c r="I980" i="2" s="1"/>
  <c r="J980" i="2" s="1"/>
  <c r="H979" i="2"/>
  <c r="I979" i="2" s="1"/>
  <c r="K979" i="2" s="1"/>
  <c r="L979" i="2" s="1"/>
  <c r="H978" i="2"/>
  <c r="I978" i="2" s="1"/>
  <c r="H977" i="2"/>
  <c r="I977" i="2" s="1"/>
  <c r="K977" i="2" s="1"/>
  <c r="L977" i="2" s="1"/>
  <c r="H976" i="2"/>
  <c r="I976" i="2" s="1"/>
  <c r="H975" i="2"/>
  <c r="I975" i="2" s="1"/>
  <c r="J975" i="2" s="1"/>
  <c r="I974" i="2"/>
  <c r="J974" i="2" s="1"/>
  <c r="H974" i="2"/>
  <c r="H973" i="2"/>
  <c r="I973" i="2" s="1"/>
  <c r="J972" i="2"/>
  <c r="H972" i="2"/>
  <c r="I972" i="2" s="1"/>
  <c r="K972" i="2" s="1"/>
  <c r="L972" i="2" s="1"/>
  <c r="H971" i="2"/>
  <c r="I971" i="2" s="1"/>
  <c r="K971" i="2" s="1"/>
  <c r="L971" i="2" s="1"/>
  <c r="H970" i="2"/>
  <c r="I970" i="2" s="1"/>
  <c r="H969" i="2"/>
  <c r="I969" i="2" s="1"/>
  <c r="K969" i="2" s="1"/>
  <c r="L969" i="2" s="1"/>
  <c r="I968" i="2"/>
  <c r="K968" i="2" s="1"/>
  <c r="L968" i="2" s="1"/>
  <c r="H968" i="2"/>
  <c r="H967" i="2"/>
  <c r="I967" i="2" s="1"/>
  <c r="J967" i="2" s="1"/>
  <c r="H966" i="2"/>
  <c r="I966" i="2" s="1"/>
  <c r="H965" i="2"/>
  <c r="I965" i="2" s="1"/>
  <c r="H964" i="2"/>
  <c r="I964" i="2" s="1"/>
  <c r="H963" i="2"/>
  <c r="I963" i="2" s="1"/>
  <c r="K963" i="2" s="1"/>
  <c r="L963" i="2" s="1"/>
  <c r="H962" i="2"/>
  <c r="I962" i="2" s="1"/>
  <c r="H961" i="2"/>
  <c r="I961" i="2" s="1"/>
  <c r="H960" i="2"/>
  <c r="I960" i="2" s="1"/>
  <c r="K960" i="2" s="1"/>
  <c r="L960" i="2" s="1"/>
  <c r="H959" i="2"/>
  <c r="I959" i="2" s="1"/>
  <c r="J959" i="2" s="1"/>
  <c r="H958" i="2"/>
  <c r="I958" i="2" s="1"/>
  <c r="J958" i="2" s="1"/>
  <c r="H957" i="2"/>
  <c r="I957" i="2" s="1"/>
  <c r="K957" i="2" s="1"/>
  <c r="L957" i="2" s="1"/>
  <c r="K956" i="2"/>
  <c r="L956" i="2" s="1"/>
  <c r="H956" i="2"/>
  <c r="I956" i="2" s="1"/>
  <c r="J956" i="2" s="1"/>
  <c r="H955" i="2"/>
  <c r="I955" i="2" s="1"/>
  <c r="H954" i="2"/>
  <c r="I954" i="2" s="1"/>
  <c r="I953" i="2"/>
  <c r="H953" i="2"/>
  <c r="I952" i="2"/>
  <c r="H952" i="2"/>
  <c r="H951" i="2"/>
  <c r="I951" i="2" s="1"/>
  <c r="J951" i="2" s="1"/>
  <c r="H950" i="2"/>
  <c r="I950" i="2" s="1"/>
  <c r="J950" i="2" s="1"/>
  <c r="H949" i="2"/>
  <c r="I949" i="2" s="1"/>
  <c r="K949" i="2" s="1"/>
  <c r="L949" i="2" s="1"/>
  <c r="K948" i="2"/>
  <c r="L948" i="2" s="1"/>
  <c r="H948" i="2"/>
  <c r="I948" i="2" s="1"/>
  <c r="J948" i="2" s="1"/>
  <c r="H947" i="2"/>
  <c r="I947" i="2" s="1"/>
  <c r="K947" i="2" s="1"/>
  <c r="L947" i="2" s="1"/>
  <c r="I946" i="2"/>
  <c r="H946" i="2"/>
  <c r="I945" i="2"/>
  <c r="H945" i="2"/>
  <c r="H944" i="2"/>
  <c r="I944" i="2" s="1"/>
  <c r="H943" i="2"/>
  <c r="I943" i="2" s="1"/>
  <c r="J943" i="2" s="1"/>
  <c r="H942" i="2"/>
  <c r="I942" i="2" s="1"/>
  <c r="J942" i="2" s="1"/>
  <c r="I941" i="2"/>
  <c r="K941" i="2" s="1"/>
  <c r="L941" i="2" s="1"/>
  <c r="H941" i="2"/>
  <c r="H940" i="2"/>
  <c r="I940" i="2" s="1"/>
  <c r="K940" i="2" s="1"/>
  <c r="L940" i="2" s="1"/>
  <c r="H939" i="2"/>
  <c r="I939" i="2" s="1"/>
  <c r="H938" i="2"/>
  <c r="I938" i="2" s="1"/>
  <c r="J937" i="2"/>
  <c r="I937" i="2"/>
  <c r="K937" i="2" s="1"/>
  <c r="L937" i="2" s="1"/>
  <c r="H937" i="2"/>
  <c r="I936" i="2"/>
  <c r="K936" i="2" s="1"/>
  <c r="L936" i="2" s="1"/>
  <c r="H936" i="2"/>
  <c r="H935" i="2"/>
  <c r="I935" i="2" s="1"/>
  <c r="H934" i="2"/>
  <c r="I934" i="2" s="1"/>
  <c r="H933" i="2"/>
  <c r="I933" i="2" s="1"/>
  <c r="H932" i="2"/>
  <c r="I932" i="2" s="1"/>
  <c r="H931" i="2"/>
  <c r="I931" i="2" s="1"/>
  <c r="H930" i="2"/>
  <c r="I930" i="2" s="1"/>
  <c r="H929" i="2"/>
  <c r="I929" i="2" s="1"/>
  <c r="I928" i="2"/>
  <c r="K928" i="2" s="1"/>
  <c r="L928" i="2" s="1"/>
  <c r="H928" i="2"/>
  <c r="H927" i="2"/>
  <c r="I927" i="2" s="1"/>
  <c r="H926" i="2"/>
  <c r="I926" i="2" s="1"/>
  <c r="H925" i="2"/>
  <c r="I925" i="2" s="1"/>
  <c r="H924" i="2"/>
  <c r="I924" i="2" s="1"/>
  <c r="K924" i="2" s="1"/>
  <c r="L924" i="2" s="1"/>
  <c r="H923" i="2"/>
  <c r="I923" i="2" s="1"/>
  <c r="H922" i="2"/>
  <c r="I922" i="2" s="1"/>
  <c r="H921" i="2"/>
  <c r="I921" i="2" s="1"/>
  <c r="H920" i="2"/>
  <c r="I920" i="2" s="1"/>
  <c r="K920" i="2" s="1"/>
  <c r="L920" i="2" s="1"/>
  <c r="H919" i="2"/>
  <c r="I919" i="2" s="1"/>
  <c r="H918" i="2"/>
  <c r="I918" i="2" s="1"/>
  <c r="H917" i="2"/>
  <c r="I917" i="2" s="1"/>
  <c r="H916" i="2"/>
  <c r="I916" i="2" s="1"/>
  <c r="K916" i="2" s="1"/>
  <c r="L916" i="2" s="1"/>
  <c r="H915" i="2"/>
  <c r="I915" i="2" s="1"/>
  <c r="H914" i="2"/>
  <c r="I914" i="2" s="1"/>
  <c r="H913" i="2"/>
  <c r="I913" i="2" s="1"/>
  <c r="H912" i="2"/>
  <c r="I912" i="2" s="1"/>
  <c r="K912" i="2" s="1"/>
  <c r="L912" i="2" s="1"/>
  <c r="I911" i="2"/>
  <c r="H911" i="2"/>
  <c r="H910" i="2"/>
  <c r="I910" i="2" s="1"/>
  <c r="H909" i="2"/>
  <c r="I909" i="2" s="1"/>
  <c r="H908" i="2"/>
  <c r="I908" i="2" s="1"/>
  <c r="H907" i="2"/>
  <c r="I907" i="2" s="1"/>
  <c r="H906" i="2"/>
  <c r="I906" i="2" s="1"/>
  <c r="H905" i="2"/>
  <c r="I905" i="2" s="1"/>
  <c r="K905" i="2" s="1"/>
  <c r="L905" i="2" s="1"/>
  <c r="H904" i="2"/>
  <c r="I904" i="2" s="1"/>
  <c r="K904" i="2" s="1"/>
  <c r="L904" i="2" s="1"/>
  <c r="H903" i="2"/>
  <c r="I903" i="2" s="1"/>
  <c r="H902" i="2"/>
  <c r="I902" i="2" s="1"/>
  <c r="H901" i="2"/>
  <c r="I901" i="2" s="1"/>
  <c r="H900" i="2"/>
  <c r="I900" i="2" s="1"/>
  <c r="K900" i="2" s="1"/>
  <c r="L900" i="2" s="1"/>
  <c r="H899" i="2"/>
  <c r="I899" i="2" s="1"/>
  <c r="H898" i="2"/>
  <c r="I898" i="2" s="1"/>
  <c r="H897" i="2"/>
  <c r="I897" i="2" s="1"/>
  <c r="H896" i="2"/>
  <c r="I896" i="2" s="1"/>
  <c r="K896" i="2" s="1"/>
  <c r="L896" i="2" s="1"/>
  <c r="I895" i="2"/>
  <c r="J895" i="2" s="1"/>
  <c r="H895" i="2"/>
  <c r="H894" i="2"/>
  <c r="I894" i="2" s="1"/>
  <c r="H893" i="2"/>
  <c r="I893" i="2" s="1"/>
  <c r="H892" i="2"/>
  <c r="I892" i="2" s="1"/>
  <c r="K892" i="2" s="1"/>
  <c r="L892" i="2" s="1"/>
  <c r="H891" i="2"/>
  <c r="I891" i="2" s="1"/>
  <c r="H890" i="2"/>
  <c r="I890" i="2" s="1"/>
  <c r="H889" i="2"/>
  <c r="I889" i="2" s="1"/>
  <c r="H888" i="2"/>
  <c r="I888" i="2" s="1"/>
  <c r="K888" i="2" s="1"/>
  <c r="L888" i="2" s="1"/>
  <c r="H887" i="2"/>
  <c r="I887" i="2" s="1"/>
  <c r="J887" i="2" s="1"/>
  <c r="H886" i="2"/>
  <c r="I886" i="2" s="1"/>
  <c r="H885" i="2"/>
  <c r="I885" i="2" s="1"/>
  <c r="H884" i="2"/>
  <c r="I884" i="2" s="1"/>
  <c r="H883" i="2"/>
  <c r="I883" i="2" s="1"/>
  <c r="H882" i="2"/>
  <c r="I882" i="2" s="1"/>
  <c r="H881" i="2"/>
  <c r="I881" i="2" s="1"/>
  <c r="I880" i="2"/>
  <c r="K880" i="2" s="1"/>
  <c r="L880" i="2" s="1"/>
  <c r="H880" i="2"/>
  <c r="H879" i="2"/>
  <c r="I879" i="2" s="1"/>
  <c r="H878" i="2"/>
  <c r="I878" i="2" s="1"/>
  <c r="H877" i="2"/>
  <c r="I877" i="2" s="1"/>
  <c r="H876" i="2"/>
  <c r="I876" i="2" s="1"/>
  <c r="K876" i="2" s="1"/>
  <c r="L876" i="2" s="1"/>
  <c r="H875" i="2"/>
  <c r="I875" i="2" s="1"/>
  <c r="H874" i="2"/>
  <c r="I874" i="2" s="1"/>
  <c r="K874" i="2" s="1"/>
  <c r="L874" i="2" s="1"/>
  <c r="H873" i="2"/>
  <c r="I873" i="2" s="1"/>
  <c r="I872" i="2"/>
  <c r="H872" i="2"/>
  <c r="I871" i="2"/>
  <c r="J871" i="2" s="1"/>
  <c r="H871" i="2"/>
  <c r="H870" i="2"/>
  <c r="I870" i="2" s="1"/>
  <c r="H869" i="2"/>
  <c r="I869" i="2" s="1"/>
  <c r="J869" i="2" s="1"/>
  <c r="J868" i="2"/>
  <c r="H868" i="2"/>
  <c r="I868" i="2" s="1"/>
  <c r="K868" i="2" s="1"/>
  <c r="L868" i="2" s="1"/>
  <c r="H867" i="2"/>
  <c r="I867" i="2" s="1"/>
  <c r="K867" i="2" s="1"/>
  <c r="L867" i="2" s="1"/>
  <c r="H866" i="2"/>
  <c r="I866" i="2" s="1"/>
  <c r="K866" i="2" s="1"/>
  <c r="L866" i="2" s="1"/>
  <c r="I865" i="2"/>
  <c r="H865" i="2"/>
  <c r="I864" i="2"/>
  <c r="H864" i="2"/>
  <c r="H863" i="2"/>
  <c r="I863" i="2" s="1"/>
  <c r="H862" i="2"/>
  <c r="I862" i="2" s="1"/>
  <c r="J861" i="2"/>
  <c r="H861" i="2"/>
  <c r="I861" i="2" s="1"/>
  <c r="K861" i="2" s="1"/>
  <c r="L861" i="2" s="1"/>
  <c r="H860" i="2"/>
  <c r="I860" i="2" s="1"/>
  <c r="H859" i="2"/>
  <c r="I859" i="2" s="1"/>
  <c r="H858" i="2"/>
  <c r="I858" i="2" s="1"/>
  <c r="K858" i="2" s="1"/>
  <c r="L858" i="2" s="1"/>
  <c r="K857" i="2"/>
  <c r="L857" i="2" s="1"/>
  <c r="H857" i="2"/>
  <c r="I857" i="2" s="1"/>
  <c r="J857" i="2" s="1"/>
  <c r="H856" i="2"/>
  <c r="I856" i="2" s="1"/>
  <c r="H855" i="2"/>
  <c r="I855" i="2" s="1"/>
  <c r="H854" i="2"/>
  <c r="I854" i="2" s="1"/>
  <c r="H853" i="2"/>
  <c r="I853" i="2" s="1"/>
  <c r="H852" i="2"/>
  <c r="I852" i="2" s="1"/>
  <c r="J852" i="2" s="1"/>
  <c r="H851" i="2"/>
  <c r="I851" i="2" s="1"/>
  <c r="H850" i="2"/>
  <c r="I850" i="2" s="1"/>
  <c r="K850" i="2" s="1"/>
  <c r="L850" i="2" s="1"/>
  <c r="H849" i="2"/>
  <c r="I849" i="2" s="1"/>
  <c r="H848" i="2"/>
  <c r="I848" i="2" s="1"/>
  <c r="H847" i="2"/>
  <c r="I847" i="2" s="1"/>
  <c r="H846" i="2"/>
  <c r="I846" i="2" s="1"/>
  <c r="K846" i="2" s="1"/>
  <c r="L846" i="2" s="1"/>
  <c r="H845" i="2"/>
  <c r="I845" i="2" s="1"/>
  <c r="H844" i="2"/>
  <c r="I844" i="2" s="1"/>
  <c r="H843" i="2"/>
  <c r="I843" i="2" s="1"/>
  <c r="H842" i="2"/>
  <c r="I842" i="2" s="1"/>
  <c r="K842" i="2" s="1"/>
  <c r="L842" i="2" s="1"/>
  <c r="H841" i="2"/>
  <c r="I841" i="2" s="1"/>
  <c r="H840" i="2"/>
  <c r="I840" i="2" s="1"/>
  <c r="H839" i="2"/>
  <c r="I839" i="2" s="1"/>
  <c r="I838" i="2"/>
  <c r="H838" i="2"/>
  <c r="H837" i="2"/>
  <c r="I837" i="2" s="1"/>
  <c r="H836" i="2"/>
  <c r="I836" i="2" s="1"/>
  <c r="J836" i="2" s="1"/>
  <c r="H835" i="2"/>
  <c r="I835" i="2" s="1"/>
  <c r="I834" i="2"/>
  <c r="K834" i="2" s="1"/>
  <c r="L834" i="2" s="1"/>
  <c r="H834" i="2"/>
  <c r="H833" i="2"/>
  <c r="I833" i="2" s="1"/>
  <c r="H832" i="2"/>
  <c r="I832" i="2" s="1"/>
  <c r="H831" i="2"/>
  <c r="I831" i="2" s="1"/>
  <c r="J830" i="2"/>
  <c r="H830" i="2"/>
  <c r="I830" i="2" s="1"/>
  <c r="K830" i="2" s="1"/>
  <c r="L830" i="2" s="1"/>
  <c r="H829" i="2"/>
  <c r="I829" i="2" s="1"/>
  <c r="H828" i="2"/>
  <c r="I828" i="2" s="1"/>
  <c r="H827" i="2"/>
  <c r="I827" i="2" s="1"/>
  <c r="H826" i="2"/>
  <c r="I826" i="2" s="1"/>
  <c r="K826" i="2" s="1"/>
  <c r="L826" i="2" s="1"/>
  <c r="H825" i="2"/>
  <c r="I825" i="2" s="1"/>
  <c r="H824" i="2"/>
  <c r="I824" i="2" s="1"/>
  <c r="H823" i="2"/>
  <c r="I823" i="2" s="1"/>
  <c r="H822" i="2"/>
  <c r="I822" i="2" s="1"/>
  <c r="K822" i="2" s="1"/>
  <c r="L822" i="2" s="1"/>
  <c r="H821" i="2"/>
  <c r="I821" i="2" s="1"/>
  <c r="H820" i="2"/>
  <c r="I820" i="2" s="1"/>
  <c r="J820" i="2" s="1"/>
  <c r="I819" i="2"/>
  <c r="H819" i="2"/>
  <c r="H818" i="2"/>
  <c r="I818" i="2" s="1"/>
  <c r="K818" i="2" s="1"/>
  <c r="L818" i="2" s="1"/>
  <c r="K817" i="2"/>
  <c r="L817" i="2" s="1"/>
  <c r="H817" i="2"/>
  <c r="I817" i="2" s="1"/>
  <c r="J817" i="2" s="1"/>
  <c r="H816" i="2"/>
  <c r="I816" i="2" s="1"/>
  <c r="H815" i="2"/>
  <c r="I815" i="2" s="1"/>
  <c r="H814" i="2"/>
  <c r="I814" i="2" s="1"/>
  <c r="H813" i="2"/>
  <c r="I813" i="2" s="1"/>
  <c r="H812" i="2"/>
  <c r="I812" i="2" s="1"/>
  <c r="H811" i="2"/>
  <c r="I811" i="2" s="1"/>
  <c r="H810" i="2"/>
  <c r="I810" i="2" s="1"/>
  <c r="K810" i="2" s="1"/>
  <c r="L810" i="2" s="1"/>
  <c r="I809" i="2"/>
  <c r="K809" i="2" s="1"/>
  <c r="L809" i="2" s="1"/>
  <c r="H809" i="2"/>
  <c r="H808" i="2"/>
  <c r="I808" i="2" s="1"/>
  <c r="H807" i="2"/>
  <c r="I807" i="2" s="1"/>
  <c r="H806" i="2"/>
  <c r="I806" i="2" s="1"/>
  <c r="K806" i="2" s="1"/>
  <c r="L806" i="2" s="1"/>
  <c r="H805" i="2"/>
  <c r="I805" i="2" s="1"/>
  <c r="H804" i="2"/>
  <c r="I804" i="2" s="1"/>
  <c r="H803" i="2"/>
  <c r="I803" i="2" s="1"/>
  <c r="H802" i="2"/>
  <c r="I802" i="2" s="1"/>
  <c r="K802" i="2" s="1"/>
  <c r="L802" i="2" s="1"/>
  <c r="H801" i="2"/>
  <c r="I801" i="2" s="1"/>
  <c r="H800" i="2"/>
  <c r="I800" i="2" s="1"/>
  <c r="H799" i="2"/>
  <c r="I799" i="2" s="1"/>
  <c r="H798" i="2"/>
  <c r="I798" i="2" s="1"/>
  <c r="H797" i="2"/>
  <c r="I797" i="2" s="1"/>
  <c r="I796" i="2"/>
  <c r="H796" i="2"/>
  <c r="H795" i="2"/>
  <c r="I795" i="2" s="1"/>
  <c r="H794" i="2"/>
  <c r="I794" i="2" s="1"/>
  <c r="K794" i="2" s="1"/>
  <c r="L794" i="2" s="1"/>
  <c r="I793" i="2"/>
  <c r="H793" i="2"/>
  <c r="H792" i="2"/>
  <c r="I792" i="2" s="1"/>
  <c r="H791" i="2"/>
  <c r="I791" i="2" s="1"/>
  <c r="H790" i="2"/>
  <c r="I790" i="2" s="1"/>
  <c r="H789" i="2"/>
  <c r="I789" i="2" s="1"/>
  <c r="I788" i="2"/>
  <c r="K788" i="2" s="1"/>
  <c r="L788" i="2" s="1"/>
  <c r="H788" i="2"/>
  <c r="H787" i="2"/>
  <c r="I787" i="2" s="1"/>
  <c r="H786" i="2"/>
  <c r="I786" i="2" s="1"/>
  <c r="K786" i="2" s="1"/>
  <c r="L786" i="2" s="1"/>
  <c r="K785" i="2"/>
  <c r="L785" i="2" s="1"/>
  <c r="H785" i="2"/>
  <c r="I785" i="2" s="1"/>
  <c r="J785" i="2" s="1"/>
  <c r="H784" i="2"/>
  <c r="I784" i="2" s="1"/>
  <c r="H783" i="2"/>
  <c r="I783" i="2" s="1"/>
  <c r="H782" i="2"/>
  <c r="I782" i="2" s="1"/>
  <c r="K782" i="2" s="1"/>
  <c r="L782" i="2" s="1"/>
  <c r="J781" i="2"/>
  <c r="I781" i="2"/>
  <c r="K781" i="2" s="1"/>
  <c r="L781" i="2" s="1"/>
  <c r="H781" i="2"/>
  <c r="H780" i="2"/>
  <c r="I780" i="2" s="1"/>
  <c r="H779" i="2"/>
  <c r="I779" i="2" s="1"/>
  <c r="I778" i="2"/>
  <c r="K778" i="2" s="1"/>
  <c r="L778" i="2" s="1"/>
  <c r="H778" i="2"/>
  <c r="I777" i="2"/>
  <c r="K777" i="2" s="1"/>
  <c r="L777" i="2" s="1"/>
  <c r="H777" i="2"/>
  <c r="H776" i="2"/>
  <c r="I776" i="2" s="1"/>
  <c r="H775" i="2"/>
  <c r="I775" i="2" s="1"/>
  <c r="I774" i="2"/>
  <c r="H774" i="2"/>
  <c r="H773" i="2"/>
  <c r="I773" i="2" s="1"/>
  <c r="H772" i="2"/>
  <c r="I772" i="2" s="1"/>
  <c r="J772" i="2" s="1"/>
  <c r="H771" i="2"/>
  <c r="I771" i="2" s="1"/>
  <c r="H770" i="2"/>
  <c r="I770" i="2" s="1"/>
  <c r="K770" i="2" s="1"/>
  <c r="L770" i="2" s="1"/>
  <c r="H769" i="2"/>
  <c r="I769" i="2" s="1"/>
  <c r="H768" i="2"/>
  <c r="I768" i="2" s="1"/>
  <c r="H767" i="2"/>
  <c r="I767" i="2" s="1"/>
  <c r="H766" i="2"/>
  <c r="I766" i="2" s="1"/>
  <c r="K766" i="2" s="1"/>
  <c r="L766" i="2" s="1"/>
  <c r="H765" i="2"/>
  <c r="I765" i="2" s="1"/>
  <c r="H764" i="2"/>
  <c r="I764" i="2" s="1"/>
  <c r="H763" i="2"/>
  <c r="I763" i="2" s="1"/>
  <c r="H762" i="2"/>
  <c r="I762" i="2" s="1"/>
  <c r="K761" i="2"/>
  <c r="L761" i="2" s="1"/>
  <c r="I761" i="2"/>
  <c r="J761" i="2" s="1"/>
  <c r="H761" i="2"/>
  <c r="H760" i="2"/>
  <c r="I760" i="2" s="1"/>
  <c r="J760" i="2" s="1"/>
  <c r="H759" i="2"/>
  <c r="I759" i="2" s="1"/>
  <c r="H758" i="2"/>
  <c r="I758" i="2" s="1"/>
  <c r="H757" i="2"/>
  <c r="I757" i="2" s="1"/>
  <c r="H756" i="2"/>
  <c r="I756" i="2" s="1"/>
  <c r="J756" i="2" s="1"/>
  <c r="H755" i="2"/>
  <c r="I755" i="2" s="1"/>
  <c r="H754" i="2"/>
  <c r="I754" i="2" s="1"/>
  <c r="H753" i="2"/>
  <c r="I753" i="2" s="1"/>
  <c r="K753" i="2" s="1"/>
  <c r="L753" i="2" s="1"/>
  <c r="H752" i="2"/>
  <c r="I752" i="2" s="1"/>
  <c r="J752" i="2" s="1"/>
  <c r="H751" i="2"/>
  <c r="I751" i="2" s="1"/>
  <c r="H750" i="2"/>
  <c r="I750" i="2" s="1"/>
  <c r="I749" i="2"/>
  <c r="K749" i="2" s="1"/>
  <c r="L749" i="2" s="1"/>
  <c r="H749" i="2"/>
  <c r="H748" i="2"/>
  <c r="I748" i="2" s="1"/>
  <c r="I747" i="2"/>
  <c r="H747" i="2"/>
  <c r="I746" i="2"/>
  <c r="H746" i="2"/>
  <c r="J745" i="2"/>
  <c r="H745" i="2"/>
  <c r="I745" i="2" s="1"/>
  <c r="K745" i="2" s="1"/>
  <c r="L745" i="2" s="1"/>
  <c r="H744" i="2"/>
  <c r="I744" i="2" s="1"/>
  <c r="H743" i="2"/>
  <c r="I743" i="2" s="1"/>
  <c r="H742" i="2"/>
  <c r="I742" i="2" s="1"/>
  <c r="J741" i="2"/>
  <c r="I741" i="2"/>
  <c r="K741" i="2" s="1"/>
  <c r="L741" i="2" s="1"/>
  <c r="H741" i="2"/>
  <c r="H740" i="2"/>
  <c r="I740" i="2" s="1"/>
  <c r="I739" i="2"/>
  <c r="H739" i="2"/>
  <c r="H738" i="2"/>
  <c r="I738" i="2" s="1"/>
  <c r="H737" i="2"/>
  <c r="I737" i="2" s="1"/>
  <c r="J737" i="2" s="1"/>
  <c r="H736" i="2"/>
  <c r="I736" i="2" s="1"/>
  <c r="J736" i="2" s="1"/>
  <c r="H735" i="2"/>
  <c r="I735" i="2" s="1"/>
  <c r="H734" i="2"/>
  <c r="I734" i="2" s="1"/>
  <c r="I733" i="2"/>
  <c r="K733" i="2" s="1"/>
  <c r="L733" i="2" s="1"/>
  <c r="H733" i="2"/>
  <c r="H732" i="2"/>
  <c r="I732" i="2" s="1"/>
  <c r="J732" i="2" s="1"/>
  <c r="I731" i="2"/>
  <c r="H731" i="2"/>
  <c r="H730" i="2"/>
  <c r="I730" i="2" s="1"/>
  <c r="J729" i="2"/>
  <c r="H729" i="2"/>
  <c r="I729" i="2" s="1"/>
  <c r="K729" i="2" s="1"/>
  <c r="L729" i="2" s="1"/>
  <c r="H728" i="2"/>
  <c r="I728" i="2" s="1"/>
  <c r="J728" i="2" s="1"/>
  <c r="H727" i="2"/>
  <c r="I727" i="2" s="1"/>
  <c r="H726" i="2"/>
  <c r="I726" i="2" s="1"/>
  <c r="K726" i="2" s="1"/>
  <c r="L726" i="2" s="1"/>
  <c r="I725" i="2"/>
  <c r="K725" i="2" s="1"/>
  <c r="L725" i="2" s="1"/>
  <c r="H725" i="2"/>
  <c r="H724" i="2"/>
  <c r="I724" i="2" s="1"/>
  <c r="I723" i="2"/>
  <c r="H723" i="2"/>
  <c r="H722" i="2"/>
  <c r="I722" i="2" s="1"/>
  <c r="J721" i="2"/>
  <c r="H721" i="2"/>
  <c r="I721" i="2" s="1"/>
  <c r="K721" i="2" s="1"/>
  <c r="L721" i="2" s="1"/>
  <c r="H720" i="2"/>
  <c r="I720" i="2" s="1"/>
  <c r="J720" i="2" s="1"/>
  <c r="H719" i="2"/>
  <c r="I719" i="2" s="1"/>
  <c r="H718" i="2"/>
  <c r="I718" i="2" s="1"/>
  <c r="H717" i="2"/>
  <c r="I717" i="2" s="1"/>
  <c r="K717" i="2" s="1"/>
  <c r="L717" i="2" s="1"/>
  <c r="H716" i="2"/>
  <c r="I716" i="2" s="1"/>
  <c r="H715" i="2"/>
  <c r="I715" i="2" s="1"/>
  <c r="H714" i="2"/>
  <c r="I714" i="2" s="1"/>
  <c r="H713" i="2"/>
  <c r="I713" i="2" s="1"/>
  <c r="K713" i="2" s="1"/>
  <c r="L713" i="2" s="1"/>
  <c r="H712" i="2"/>
  <c r="I712" i="2" s="1"/>
  <c r="J712" i="2" s="1"/>
  <c r="H711" i="2"/>
  <c r="I711" i="2" s="1"/>
  <c r="I710" i="2"/>
  <c r="H710" i="2"/>
  <c r="H709" i="2"/>
  <c r="I709" i="2" s="1"/>
  <c r="K709" i="2" s="1"/>
  <c r="L709" i="2" s="1"/>
  <c r="H708" i="2"/>
  <c r="I708" i="2" s="1"/>
  <c r="H707" i="2"/>
  <c r="I707" i="2" s="1"/>
  <c r="I706" i="2"/>
  <c r="H706" i="2"/>
  <c r="H705" i="2"/>
  <c r="I705" i="2" s="1"/>
  <c r="K705" i="2" s="1"/>
  <c r="L705" i="2" s="1"/>
  <c r="H704" i="2"/>
  <c r="I704" i="2" s="1"/>
  <c r="H703" i="2"/>
  <c r="I703" i="2" s="1"/>
  <c r="H702" i="2"/>
  <c r="I702" i="2" s="1"/>
  <c r="K702" i="2" s="1"/>
  <c r="L702" i="2" s="1"/>
  <c r="H701" i="2"/>
  <c r="I701" i="2" s="1"/>
  <c r="K700" i="2"/>
  <c r="L700" i="2" s="1"/>
  <c r="H700" i="2"/>
  <c r="I700" i="2" s="1"/>
  <c r="J700" i="2" s="1"/>
  <c r="I699" i="2"/>
  <c r="H699" i="2"/>
  <c r="I698" i="2"/>
  <c r="H698" i="2"/>
  <c r="K697" i="2"/>
  <c r="L697" i="2" s="1"/>
  <c r="H697" i="2"/>
  <c r="I697" i="2" s="1"/>
  <c r="J697" i="2" s="1"/>
  <c r="K696" i="2"/>
  <c r="L696" i="2" s="1"/>
  <c r="H696" i="2"/>
  <c r="I696" i="2" s="1"/>
  <c r="J696" i="2" s="1"/>
  <c r="H695" i="2"/>
  <c r="I695" i="2" s="1"/>
  <c r="I694" i="2"/>
  <c r="K694" i="2" s="1"/>
  <c r="L694" i="2" s="1"/>
  <c r="H694" i="2"/>
  <c r="K693" i="2"/>
  <c r="L693" i="2" s="1"/>
  <c r="I693" i="2"/>
  <c r="J693" i="2" s="1"/>
  <c r="H693" i="2"/>
  <c r="K692" i="2"/>
  <c r="L692" i="2" s="1"/>
  <c r="H692" i="2"/>
  <c r="I692" i="2" s="1"/>
  <c r="J692" i="2" s="1"/>
  <c r="H691" i="2"/>
  <c r="I691" i="2" s="1"/>
  <c r="H690" i="2"/>
  <c r="I690" i="2" s="1"/>
  <c r="H689" i="2"/>
  <c r="I689" i="2" s="1"/>
  <c r="H688" i="2"/>
  <c r="I688" i="2" s="1"/>
  <c r="J688" i="2" s="1"/>
  <c r="H687" i="2"/>
  <c r="I687" i="2" s="1"/>
  <c r="H686" i="2"/>
  <c r="I686" i="2" s="1"/>
  <c r="H685" i="2"/>
  <c r="I685" i="2" s="1"/>
  <c r="K685" i="2" s="1"/>
  <c r="L685" i="2" s="1"/>
  <c r="H684" i="2"/>
  <c r="I684" i="2" s="1"/>
  <c r="H683" i="2"/>
  <c r="I683" i="2" s="1"/>
  <c r="I682" i="2"/>
  <c r="H682" i="2"/>
  <c r="K681" i="2"/>
  <c r="L681" i="2" s="1"/>
  <c r="H681" i="2"/>
  <c r="I681" i="2" s="1"/>
  <c r="J681" i="2" s="1"/>
  <c r="H680" i="2"/>
  <c r="I680" i="2" s="1"/>
  <c r="J680" i="2" s="1"/>
  <c r="H679" i="2"/>
  <c r="I679" i="2" s="1"/>
  <c r="I678" i="2"/>
  <c r="K678" i="2" s="1"/>
  <c r="L678" i="2" s="1"/>
  <c r="H678" i="2"/>
  <c r="I677" i="2"/>
  <c r="K677" i="2" s="1"/>
  <c r="L677" i="2" s="1"/>
  <c r="H677" i="2"/>
  <c r="H676" i="2"/>
  <c r="I676" i="2" s="1"/>
  <c r="H675" i="2"/>
  <c r="I675" i="2" s="1"/>
  <c r="I674" i="2"/>
  <c r="H674" i="2"/>
  <c r="H673" i="2"/>
  <c r="I673" i="2" s="1"/>
  <c r="H672" i="2"/>
  <c r="I672" i="2" s="1"/>
  <c r="H671" i="2"/>
  <c r="I671" i="2" s="1"/>
  <c r="H670" i="2"/>
  <c r="I670" i="2" s="1"/>
  <c r="K670" i="2" s="1"/>
  <c r="L670" i="2" s="1"/>
  <c r="H669" i="2"/>
  <c r="I669" i="2" s="1"/>
  <c r="H668" i="2"/>
  <c r="I668" i="2" s="1"/>
  <c r="H667" i="2"/>
  <c r="I667" i="2" s="1"/>
  <c r="H666" i="2"/>
  <c r="I666" i="2" s="1"/>
  <c r="K666" i="2" s="1"/>
  <c r="L666" i="2" s="1"/>
  <c r="I665" i="2"/>
  <c r="H665" i="2"/>
  <c r="H664" i="2"/>
  <c r="I664" i="2" s="1"/>
  <c r="H663" i="2"/>
  <c r="I663" i="2" s="1"/>
  <c r="K662" i="2"/>
  <c r="L662" i="2" s="1"/>
  <c r="H662" i="2"/>
  <c r="I662" i="2" s="1"/>
  <c r="J662" i="2" s="1"/>
  <c r="H661" i="2"/>
  <c r="I661" i="2" s="1"/>
  <c r="J660" i="2"/>
  <c r="I660" i="2"/>
  <c r="K660" i="2" s="1"/>
  <c r="L660" i="2" s="1"/>
  <c r="H660" i="2"/>
  <c r="H659" i="2"/>
  <c r="I659" i="2" s="1"/>
  <c r="H658" i="2"/>
  <c r="I658" i="2" s="1"/>
  <c r="I657" i="2"/>
  <c r="H657" i="2"/>
  <c r="H656" i="2"/>
  <c r="I656" i="2" s="1"/>
  <c r="H655" i="2"/>
  <c r="I655" i="2" s="1"/>
  <c r="H654" i="2"/>
  <c r="I654" i="2" s="1"/>
  <c r="J654" i="2" s="1"/>
  <c r="H653" i="2"/>
  <c r="I653" i="2" s="1"/>
  <c r="H652" i="2"/>
  <c r="I652" i="2" s="1"/>
  <c r="K652" i="2" s="1"/>
  <c r="L652" i="2" s="1"/>
  <c r="H651" i="2"/>
  <c r="I651" i="2" s="1"/>
  <c r="H650" i="2"/>
  <c r="I650" i="2" s="1"/>
  <c r="H649" i="2"/>
  <c r="I649" i="2" s="1"/>
  <c r="H648" i="2"/>
  <c r="I648" i="2" s="1"/>
  <c r="H647" i="2"/>
  <c r="I647" i="2" s="1"/>
  <c r="J647" i="2" s="1"/>
  <c r="K646" i="2"/>
  <c r="L646" i="2" s="1"/>
  <c r="H646" i="2"/>
  <c r="I646" i="2" s="1"/>
  <c r="J646" i="2" s="1"/>
  <c r="H645" i="2"/>
  <c r="I645" i="2" s="1"/>
  <c r="H644" i="2"/>
  <c r="I644" i="2" s="1"/>
  <c r="K644" i="2" s="1"/>
  <c r="L644" i="2" s="1"/>
  <c r="I643" i="2"/>
  <c r="K643" i="2" s="1"/>
  <c r="L643" i="2" s="1"/>
  <c r="H643" i="2"/>
  <c r="H642" i="2"/>
  <c r="I642" i="2" s="1"/>
  <c r="I641" i="2"/>
  <c r="H641" i="2"/>
  <c r="I640" i="2"/>
  <c r="H640" i="2"/>
  <c r="H639" i="2"/>
  <c r="I639" i="2" s="1"/>
  <c r="J639" i="2" s="1"/>
  <c r="H638" i="2"/>
  <c r="I638" i="2" s="1"/>
  <c r="J638" i="2" s="1"/>
  <c r="H637" i="2"/>
  <c r="I637" i="2" s="1"/>
  <c r="J636" i="2"/>
  <c r="H636" i="2"/>
  <c r="I636" i="2" s="1"/>
  <c r="K636" i="2" s="1"/>
  <c r="L636" i="2" s="1"/>
  <c r="H635" i="2"/>
  <c r="I635" i="2" s="1"/>
  <c r="H634" i="2"/>
  <c r="I634" i="2" s="1"/>
  <c r="H633" i="2"/>
  <c r="I633" i="2" s="1"/>
  <c r="I632" i="2"/>
  <c r="H632" i="2"/>
  <c r="H631" i="2"/>
  <c r="I631" i="2" s="1"/>
  <c r="J631" i="2" s="1"/>
  <c r="H630" i="2"/>
  <c r="I630" i="2" s="1"/>
  <c r="H629" i="2"/>
  <c r="I629" i="2" s="1"/>
  <c r="H628" i="2"/>
  <c r="I628" i="2" s="1"/>
  <c r="H627" i="2"/>
  <c r="I627" i="2" s="1"/>
  <c r="H626" i="2"/>
  <c r="I626" i="2" s="1"/>
  <c r="I625" i="2"/>
  <c r="H625" i="2"/>
  <c r="H624" i="2"/>
  <c r="I624" i="2" s="1"/>
  <c r="H623" i="2"/>
  <c r="I623" i="2" s="1"/>
  <c r="J623" i="2" s="1"/>
  <c r="H622" i="2"/>
  <c r="I622" i="2" s="1"/>
  <c r="J622" i="2" s="1"/>
  <c r="H621" i="2"/>
  <c r="I621" i="2" s="1"/>
  <c r="L620" i="2"/>
  <c r="H620" i="2"/>
  <c r="I620" i="2" s="1"/>
  <c r="K620" i="2" s="1"/>
  <c r="H619" i="2"/>
  <c r="I619" i="2" s="1"/>
  <c r="I618" i="2"/>
  <c r="H618" i="2"/>
  <c r="H617" i="2"/>
  <c r="I617" i="2" s="1"/>
  <c r="H616" i="2"/>
  <c r="I616" i="2" s="1"/>
  <c r="I615" i="2"/>
  <c r="H615" i="2"/>
  <c r="H614" i="2"/>
  <c r="I614" i="2" s="1"/>
  <c r="I613" i="2"/>
  <c r="K613" i="2" s="1"/>
  <c r="L613" i="2" s="1"/>
  <c r="H613" i="2"/>
  <c r="H612" i="2"/>
  <c r="I612" i="2" s="1"/>
  <c r="H611" i="2"/>
  <c r="I611" i="2" s="1"/>
  <c r="H610" i="2"/>
  <c r="I610" i="2" s="1"/>
  <c r="H609" i="2"/>
  <c r="I609" i="2" s="1"/>
  <c r="I608" i="2"/>
  <c r="K608" i="2" s="1"/>
  <c r="L608" i="2" s="1"/>
  <c r="H608" i="2"/>
  <c r="H607" i="2"/>
  <c r="I607" i="2" s="1"/>
  <c r="H606" i="2"/>
  <c r="I606" i="2" s="1"/>
  <c r="K605" i="2"/>
  <c r="L605" i="2" s="1"/>
  <c r="I605" i="2"/>
  <c r="J605" i="2" s="1"/>
  <c r="H605" i="2"/>
  <c r="H604" i="2"/>
  <c r="I604" i="2" s="1"/>
  <c r="H603" i="2"/>
  <c r="I603" i="2" s="1"/>
  <c r="H602" i="2"/>
  <c r="I602" i="2" s="1"/>
  <c r="K602" i="2" s="1"/>
  <c r="L602" i="2" s="1"/>
  <c r="H601" i="2"/>
  <c r="I601" i="2" s="1"/>
  <c r="I600" i="2"/>
  <c r="K600" i="2" s="1"/>
  <c r="L600" i="2" s="1"/>
  <c r="H600" i="2"/>
  <c r="H599" i="2"/>
  <c r="I599" i="2" s="1"/>
  <c r="H598" i="2"/>
  <c r="I598" i="2" s="1"/>
  <c r="K598" i="2" s="1"/>
  <c r="L598" i="2" s="1"/>
  <c r="K597" i="2"/>
  <c r="L597" i="2" s="1"/>
  <c r="I597" i="2"/>
  <c r="J597" i="2" s="1"/>
  <c r="H597" i="2"/>
  <c r="H596" i="2"/>
  <c r="I596" i="2" s="1"/>
  <c r="H595" i="2"/>
  <c r="I595" i="2" s="1"/>
  <c r="H594" i="2"/>
  <c r="I594" i="2" s="1"/>
  <c r="H593" i="2"/>
  <c r="I593" i="2" s="1"/>
  <c r="H592" i="2"/>
  <c r="I592" i="2" s="1"/>
  <c r="H591" i="2"/>
  <c r="I591" i="2" s="1"/>
  <c r="I590" i="2"/>
  <c r="K590" i="2" s="1"/>
  <c r="L590" i="2" s="1"/>
  <c r="H590" i="2"/>
  <c r="K589" i="2"/>
  <c r="L589" i="2" s="1"/>
  <c r="J589" i="2"/>
  <c r="I589" i="2"/>
  <c r="H589" i="2"/>
  <c r="H588" i="2"/>
  <c r="I588" i="2" s="1"/>
  <c r="H587" i="2"/>
  <c r="I587" i="2" s="1"/>
  <c r="I586" i="2"/>
  <c r="K586" i="2" s="1"/>
  <c r="L586" i="2" s="1"/>
  <c r="H586" i="2"/>
  <c r="H585" i="2"/>
  <c r="I585" i="2" s="1"/>
  <c r="K584" i="2"/>
  <c r="L584" i="2" s="1"/>
  <c r="H584" i="2"/>
  <c r="I584" i="2" s="1"/>
  <c r="J584" i="2" s="1"/>
  <c r="H583" i="2"/>
  <c r="I583" i="2" s="1"/>
  <c r="H582" i="2"/>
  <c r="I582" i="2" s="1"/>
  <c r="K582" i="2" s="1"/>
  <c r="L582" i="2" s="1"/>
  <c r="I581" i="2"/>
  <c r="K581" i="2" s="1"/>
  <c r="L581" i="2" s="1"/>
  <c r="H581" i="2"/>
  <c r="H580" i="2"/>
  <c r="I580" i="2" s="1"/>
  <c r="H579" i="2"/>
  <c r="I579" i="2" s="1"/>
  <c r="H578" i="2"/>
  <c r="I578" i="2" s="1"/>
  <c r="H577" i="2"/>
  <c r="I577" i="2" s="1"/>
  <c r="H576" i="2"/>
  <c r="I576" i="2" s="1"/>
  <c r="J576" i="2" s="1"/>
  <c r="H575" i="2"/>
  <c r="I575" i="2" s="1"/>
  <c r="H574" i="2"/>
  <c r="I574" i="2" s="1"/>
  <c r="K574" i="2" s="1"/>
  <c r="L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J568" i="2" s="1"/>
  <c r="I567" i="2"/>
  <c r="H567" i="2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J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4" i="2"/>
  <c r="I554" i="2" s="1"/>
  <c r="K554" i="2" s="1"/>
  <c r="L554" i="2" s="1"/>
  <c r="H553" i="2"/>
  <c r="I553" i="2" s="1"/>
  <c r="H552" i="2"/>
  <c r="I552" i="2" s="1"/>
  <c r="J552" i="2" s="1"/>
  <c r="H551" i="2"/>
  <c r="I551" i="2" s="1"/>
  <c r="I550" i="2"/>
  <c r="K550" i="2" s="1"/>
  <c r="L550" i="2" s="1"/>
  <c r="H550" i="2"/>
  <c r="I549" i="2"/>
  <c r="K549" i="2" s="1"/>
  <c r="L549" i="2" s="1"/>
  <c r="H549" i="2"/>
  <c r="H548" i="2"/>
  <c r="I548" i="2" s="1"/>
  <c r="H547" i="2"/>
  <c r="I547" i="2" s="1"/>
  <c r="I546" i="2"/>
  <c r="K546" i="2" s="1"/>
  <c r="L546" i="2" s="1"/>
  <c r="H546" i="2"/>
  <c r="H545" i="2"/>
  <c r="I545" i="2" s="1"/>
  <c r="H544" i="2"/>
  <c r="I544" i="2" s="1"/>
  <c r="J544" i="2" s="1"/>
  <c r="H543" i="2"/>
  <c r="I543" i="2" s="1"/>
  <c r="H542" i="2"/>
  <c r="I542" i="2" s="1"/>
  <c r="K542" i="2" s="1"/>
  <c r="L542" i="2" s="1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H535" i="2"/>
  <c r="I535" i="2" s="1"/>
  <c r="H534" i="2"/>
  <c r="I534" i="2" s="1"/>
  <c r="K534" i="2" s="1"/>
  <c r="L534" i="2" s="1"/>
  <c r="I533" i="2"/>
  <c r="K533" i="2" s="1"/>
  <c r="L533" i="2" s="1"/>
  <c r="H533" i="2"/>
  <c r="H532" i="2"/>
  <c r="I532" i="2" s="1"/>
  <c r="H531" i="2"/>
  <c r="I531" i="2" s="1"/>
  <c r="I530" i="2"/>
  <c r="K530" i="2" s="1"/>
  <c r="L530" i="2" s="1"/>
  <c r="H530" i="2"/>
  <c r="H529" i="2"/>
  <c r="I529" i="2" s="1"/>
  <c r="H528" i="2"/>
  <c r="I528" i="2" s="1"/>
  <c r="J528" i="2" s="1"/>
  <c r="H527" i="2"/>
  <c r="I527" i="2" s="1"/>
  <c r="H526" i="2"/>
  <c r="I526" i="2" s="1"/>
  <c r="I525" i="2"/>
  <c r="K525" i="2" s="1"/>
  <c r="L525" i="2" s="1"/>
  <c r="H525" i="2"/>
  <c r="H524" i="2"/>
  <c r="I524" i="2" s="1"/>
  <c r="I523" i="2"/>
  <c r="J523" i="2" s="1"/>
  <c r="H523" i="2"/>
  <c r="H522" i="2"/>
  <c r="I522" i="2" s="1"/>
  <c r="K522" i="2" s="1"/>
  <c r="L522" i="2" s="1"/>
  <c r="H521" i="2"/>
  <c r="I521" i="2" s="1"/>
  <c r="H520" i="2"/>
  <c r="I520" i="2" s="1"/>
  <c r="J520" i="2" s="1"/>
  <c r="H519" i="2"/>
  <c r="I519" i="2" s="1"/>
  <c r="H518" i="2"/>
  <c r="I518" i="2" s="1"/>
  <c r="I517" i="2"/>
  <c r="K517" i="2" s="1"/>
  <c r="L517" i="2" s="1"/>
  <c r="H517" i="2"/>
  <c r="H516" i="2"/>
  <c r="I516" i="2" s="1"/>
  <c r="H515" i="2"/>
  <c r="I515" i="2" s="1"/>
  <c r="H514" i="2"/>
  <c r="I514" i="2" s="1"/>
  <c r="K514" i="2" s="1"/>
  <c r="L514" i="2" s="1"/>
  <c r="H513" i="2"/>
  <c r="I513" i="2" s="1"/>
  <c r="H512" i="2"/>
  <c r="I512" i="2" s="1"/>
  <c r="J512" i="2" s="1"/>
  <c r="H511" i="2"/>
  <c r="I511" i="2" s="1"/>
  <c r="H510" i="2"/>
  <c r="I510" i="2" s="1"/>
  <c r="H509" i="2"/>
  <c r="I509" i="2" s="1"/>
  <c r="H508" i="2"/>
  <c r="I508" i="2" s="1"/>
  <c r="H507" i="2"/>
  <c r="I507" i="2" s="1"/>
  <c r="I506" i="2"/>
  <c r="K506" i="2" s="1"/>
  <c r="L506" i="2" s="1"/>
  <c r="H506" i="2"/>
  <c r="H505" i="2"/>
  <c r="I505" i="2" s="1"/>
  <c r="H504" i="2"/>
  <c r="I504" i="2" s="1"/>
  <c r="H503" i="2"/>
  <c r="I503" i="2" s="1"/>
  <c r="H502" i="2"/>
  <c r="I502" i="2" s="1"/>
  <c r="K502" i="2" s="1"/>
  <c r="L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J496" i="2" s="1"/>
  <c r="H495" i="2"/>
  <c r="I495" i="2" s="1"/>
  <c r="H494" i="2"/>
  <c r="I494" i="2" s="1"/>
  <c r="K494" i="2" s="1"/>
  <c r="L494" i="2" s="1"/>
  <c r="H493" i="2"/>
  <c r="I493" i="2" s="1"/>
  <c r="H492" i="2"/>
  <c r="I492" i="2" s="1"/>
  <c r="H491" i="2"/>
  <c r="I491" i="2" s="1"/>
  <c r="I490" i="2"/>
  <c r="K490" i="2" s="1"/>
  <c r="L490" i="2" s="1"/>
  <c r="H490" i="2"/>
  <c r="H489" i="2"/>
  <c r="I489" i="2" s="1"/>
  <c r="H488" i="2"/>
  <c r="I488" i="2" s="1"/>
  <c r="J488" i="2" s="1"/>
  <c r="H487" i="2"/>
  <c r="I487" i="2" s="1"/>
  <c r="H486" i="2"/>
  <c r="I486" i="2" s="1"/>
  <c r="K486" i="2" s="1"/>
  <c r="L486" i="2" s="1"/>
  <c r="I485" i="2"/>
  <c r="K485" i="2" s="1"/>
  <c r="L485" i="2" s="1"/>
  <c r="H485" i="2"/>
  <c r="H484" i="2"/>
  <c r="I484" i="2" s="1"/>
  <c r="H483" i="2"/>
  <c r="I483" i="2" s="1"/>
  <c r="H482" i="2"/>
  <c r="I482" i="2" s="1"/>
  <c r="K482" i="2" s="1"/>
  <c r="L482" i="2" s="1"/>
  <c r="H481" i="2"/>
  <c r="I481" i="2" s="1"/>
  <c r="H480" i="2"/>
  <c r="I480" i="2" s="1"/>
  <c r="J480" i="2" s="1"/>
  <c r="I479" i="2"/>
  <c r="H479" i="2"/>
  <c r="H478" i="2"/>
  <c r="I478" i="2" s="1"/>
  <c r="K478" i="2" s="1"/>
  <c r="L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I470" i="2"/>
  <c r="K470" i="2" s="1"/>
  <c r="L470" i="2" s="1"/>
  <c r="H470" i="2"/>
  <c r="I469" i="2"/>
  <c r="K469" i="2" s="1"/>
  <c r="L469" i="2" s="1"/>
  <c r="H469" i="2"/>
  <c r="H468" i="2"/>
  <c r="I468" i="2" s="1"/>
  <c r="H467" i="2"/>
  <c r="I467" i="2" s="1"/>
  <c r="I466" i="2"/>
  <c r="K466" i="2" s="1"/>
  <c r="L466" i="2" s="1"/>
  <c r="H466" i="2"/>
  <c r="H465" i="2"/>
  <c r="I465" i="2" s="1"/>
  <c r="H464" i="2"/>
  <c r="I464" i="2" s="1"/>
  <c r="J464" i="2" s="1"/>
  <c r="I463" i="2"/>
  <c r="K463" i="2" s="1"/>
  <c r="L463" i="2" s="1"/>
  <c r="H463" i="2"/>
  <c r="H462" i="2"/>
  <c r="I462" i="2" s="1"/>
  <c r="K462" i="2" s="1"/>
  <c r="L462" i="2" s="1"/>
  <c r="J461" i="2"/>
  <c r="I461" i="2"/>
  <c r="K461" i="2" s="1"/>
  <c r="L461" i="2" s="1"/>
  <c r="H461" i="2"/>
  <c r="H460" i="2"/>
  <c r="I460" i="2" s="1"/>
  <c r="H459" i="2"/>
  <c r="I459" i="2" s="1"/>
  <c r="H458" i="2"/>
  <c r="I458" i="2" s="1"/>
  <c r="H457" i="2"/>
  <c r="I457" i="2" s="1"/>
  <c r="H456" i="2"/>
  <c r="I456" i="2" s="1"/>
  <c r="K456" i="2" s="1"/>
  <c r="L456" i="2" s="1"/>
  <c r="H455" i="2"/>
  <c r="I455" i="2" s="1"/>
  <c r="H454" i="2"/>
  <c r="I454" i="2" s="1"/>
  <c r="K454" i="2" s="1"/>
  <c r="L454" i="2" s="1"/>
  <c r="H453" i="2"/>
  <c r="I453" i="2" s="1"/>
  <c r="H452" i="2"/>
  <c r="I452" i="2" s="1"/>
  <c r="K451" i="2"/>
  <c r="L451" i="2" s="1"/>
  <c r="H451" i="2"/>
  <c r="I451" i="2" s="1"/>
  <c r="J451" i="2" s="1"/>
  <c r="H450" i="2"/>
  <c r="I450" i="2" s="1"/>
  <c r="H449" i="2"/>
  <c r="I449" i="2" s="1"/>
  <c r="I448" i="2"/>
  <c r="K448" i="2" s="1"/>
  <c r="L448" i="2" s="1"/>
  <c r="H448" i="2"/>
  <c r="I447" i="2"/>
  <c r="K447" i="2" s="1"/>
  <c r="L447" i="2" s="1"/>
  <c r="H447" i="2"/>
  <c r="H446" i="2"/>
  <c r="I446" i="2" s="1"/>
  <c r="I445" i="2"/>
  <c r="K445" i="2" s="1"/>
  <c r="L445" i="2" s="1"/>
  <c r="H445" i="2"/>
  <c r="H444" i="2"/>
  <c r="I444" i="2" s="1"/>
  <c r="K443" i="2"/>
  <c r="L443" i="2" s="1"/>
  <c r="H443" i="2"/>
  <c r="I443" i="2" s="1"/>
  <c r="J443" i="2" s="1"/>
  <c r="H442" i="2"/>
  <c r="I442" i="2" s="1"/>
  <c r="H441" i="2"/>
  <c r="I441" i="2" s="1"/>
  <c r="H440" i="2"/>
  <c r="I440" i="2" s="1"/>
  <c r="I439" i="2"/>
  <c r="K439" i="2" s="1"/>
  <c r="L439" i="2" s="1"/>
  <c r="H439" i="2"/>
  <c r="H438" i="2"/>
  <c r="I438" i="2" s="1"/>
  <c r="I437" i="2"/>
  <c r="K437" i="2" s="1"/>
  <c r="L437" i="2" s="1"/>
  <c r="H437" i="2"/>
  <c r="H436" i="2"/>
  <c r="I436" i="2" s="1"/>
  <c r="H435" i="2"/>
  <c r="I435" i="2" s="1"/>
  <c r="J435" i="2" s="1"/>
  <c r="H434" i="2"/>
  <c r="I434" i="2" s="1"/>
  <c r="H433" i="2"/>
  <c r="I433" i="2" s="1"/>
  <c r="H432" i="2"/>
  <c r="I432" i="2" s="1"/>
  <c r="H431" i="2"/>
  <c r="I431" i="2" s="1"/>
  <c r="K431" i="2" s="1"/>
  <c r="L431" i="2" s="1"/>
  <c r="H430" i="2"/>
  <c r="I430" i="2" s="1"/>
  <c r="I429" i="2"/>
  <c r="K429" i="2" s="1"/>
  <c r="L429" i="2" s="1"/>
  <c r="H429" i="2"/>
  <c r="H428" i="2"/>
  <c r="I428" i="2" s="1"/>
  <c r="H427" i="2"/>
  <c r="I427" i="2" s="1"/>
  <c r="J427" i="2" s="1"/>
  <c r="H426" i="2"/>
  <c r="I426" i="2" s="1"/>
  <c r="H425" i="2"/>
  <c r="I425" i="2" s="1"/>
  <c r="H424" i="2"/>
  <c r="I424" i="2" s="1"/>
  <c r="H423" i="2"/>
  <c r="I423" i="2" s="1"/>
  <c r="K423" i="2" s="1"/>
  <c r="L423" i="2" s="1"/>
  <c r="H422" i="2"/>
  <c r="I422" i="2" s="1"/>
  <c r="I421" i="2"/>
  <c r="K421" i="2" s="1"/>
  <c r="L421" i="2" s="1"/>
  <c r="H421" i="2"/>
  <c r="H420" i="2"/>
  <c r="I420" i="2" s="1"/>
  <c r="H419" i="2"/>
  <c r="I419" i="2" s="1"/>
  <c r="J419" i="2" s="1"/>
  <c r="H418" i="2"/>
  <c r="I418" i="2" s="1"/>
  <c r="I417" i="2"/>
  <c r="H417" i="2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K411" i="2" s="1"/>
  <c r="L411" i="2" s="1"/>
  <c r="H410" i="2"/>
  <c r="I410" i="2" s="1"/>
  <c r="J410" i="2" s="1"/>
  <c r="I409" i="2"/>
  <c r="H409" i="2"/>
  <c r="H408" i="2"/>
  <c r="I408" i="2" s="1"/>
  <c r="H407" i="2"/>
  <c r="I407" i="2" s="1"/>
  <c r="H406" i="2"/>
  <c r="I406" i="2" s="1"/>
  <c r="H405" i="2"/>
  <c r="I405" i="2" s="1"/>
  <c r="H404" i="2"/>
  <c r="I404" i="2" s="1"/>
  <c r="H403" i="2"/>
  <c r="I403" i="2" s="1"/>
  <c r="K403" i="2" s="1"/>
  <c r="L403" i="2" s="1"/>
  <c r="H402" i="2"/>
  <c r="I402" i="2" s="1"/>
  <c r="J402" i="2" s="1"/>
  <c r="I401" i="2"/>
  <c r="H401" i="2"/>
  <c r="H400" i="2"/>
  <c r="I400" i="2" s="1"/>
  <c r="K399" i="2"/>
  <c r="L399" i="2" s="1"/>
  <c r="I399" i="2"/>
  <c r="J399" i="2" s="1"/>
  <c r="H399" i="2"/>
  <c r="H398" i="2"/>
  <c r="I398" i="2" s="1"/>
  <c r="H397" i="2"/>
  <c r="I397" i="2" s="1"/>
  <c r="H396" i="2"/>
  <c r="I396" i="2" s="1"/>
  <c r="H395" i="2"/>
  <c r="I395" i="2" s="1"/>
  <c r="K395" i="2" s="1"/>
  <c r="L395" i="2" s="1"/>
  <c r="I394" i="2"/>
  <c r="K394" i="2" s="1"/>
  <c r="L394" i="2" s="1"/>
  <c r="H394" i="2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K387" i="2" s="1"/>
  <c r="L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I381" i="2" s="1"/>
  <c r="H380" i="2"/>
  <c r="I380" i="2" s="1"/>
  <c r="I379" i="2"/>
  <c r="K379" i="2" s="1"/>
  <c r="L379" i="2" s="1"/>
  <c r="H379" i="2"/>
  <c r="H378" i="2"/>
  <c r="I378" i="2" s="1"/>
  <c r="J378" i="2" s="1"/>
  <c r="H377" i="2"/>
  <c r="I377" i="2" s="1"/>
  <c r="H376" i="2"/>
  <c r="I376" i="2" s="1"/>
  <c r="H375" i="2"/>
  <c r="I375" i="2" s="1"/>
  <c r="K375" i="2" s="1"/>
  <c r="L375" i="2" s="1"/>
  <c r="H374" i="2"/>
  <c r="I374" i="2" s="1"/>
  <c r="H373" i="2"/>
  <c r="I373" i="2" s="1"/>
  <c r="I372" i="2"/>
  <c r="K372" i="2" s="1"/>
  <c r="L372" i="2" s="1"/>
  <c r="H372" i="2"/>
  <c r="I371" i="2"/>
  <c r="K371" i="2" s="1"/>
  <c r="L371" i="2" s="1"/>
  <c r="H371" i="2"/>
  <c r="H370" i="2"/>
  <c r="I370" i="2" s="1"/>
  <c r="H369" i="2"/>
  <c r="I369" i="2" s="1"/>
  <c r="H368" i="2"/>
  <c r="I368" i="2" s="1"/>
  <c r="H367" i="2"/>
  <c r="I367" i="2" s="1"/>
  <c r="K367" i="2" s="1"/>
  <c r="L367" i="2" s="1"/>
  <c r="H366" i="2"/>
  <c r="I366" i="2" s="1"/>
  <c r="H365" i="2"/>
  <c r="I365" i="2" s="1"/>
  <c r="I364" i="2"/>
  <c r="K364" i="2" s="1"/>
  <c r="L364" i="2" s="1"/>
  <c r="H364" i="2"/>
  <c r="I363" i="2"/>
  <c r="K363" i="2" s="1"/>
  <c r="L363" i="2" s="1"/>
  <c r="H363" i="2"/>
  <c r="K362" i="2"/>
  <c r="L362" i="2" s="1"/>
  <c r="I362" i="2"/>
  <c r="J362" i="2" s="1"/>
  <c r="H362" i="2"/>
  <c r="I361" i="2"/>
  <c r="H361" i="2"/>
  <c r="H360" i="2"/>
  <c r="I360" i="2" s="1"/>
  <c r="H359" i="2"/>
  <c r="I359" i="2" s="1"/>
  <c r="K359" i="2" s="1"/>
  <c r="L359" i="2" s="1"/>
  <c r="H358" i="2"/>
  <c r="I358" i="2" s="1"/>
  <c r="H357" i="2"/>
  <c r="I357" i="2" s="1"/>
  <c r="H356" i="2"/>
  <c r="I356" i="2" s="1"/>
  <c r="H355" i="2"/>
  <c r="I355" i="2" s="1"/>
  <c r="K355" i="2" s="1"/>
  <c r="L355" i="2" s="1"/>
  <c r="H354" i="2"/>
  <c r="I354" i="2" s="1"/>
  <c r="H353" i="2"/>
  <c r="I353" i="2" s="1"/>
  <c r="H352" i="2"/>
  <c r="I352" i="2" s="1"/>
  <c r="H351" i="2"/>
  <c r="I351" i="2" s="1"/>
  <c r="K351" i="2" s="1"/>
  <c r="L351" i="2" s="1"/>
  <c r="H350" i="2"/>
  <c r="I350" i="2" s="1"/>
  <c r="H349" i="2"/>
  <c r="I349" i="2" s="1"/>
  <c r="I348" i="2"/>
  <c r="K348" i="2" s="1"/>
  <c r="L348" i="2" s="1"/>
  <c r="H348" i="2"/>
  <c r="H347" i="2"/>
  <c r="I347" i="2" s="1"/>
  <c r="K347" i="2" s="1"/>
  <c r="L347" i="2" s="1"/>
  <c r="K346" i="2"/>
  <c r="L346" i="2" s="1"/>
  <c r="H346" i="2"/>
  <c r="I346" i="2" s="1"/>
  <c r="J346" i="2" s="1"/>
  <c r="H345" i="2"/>
  <c r="I345" i="2" s="1"/>
  <c r="H344" i="2"/>
  <c r="I344" i="2" s="1"/>
  <c r="H343" i="2"/>
  <c r="I343" i="2" s="1"/>
  <c r="K343" i="2" s="1"/>
  <c r="L343" i="2" s="1"/>
  <c r="H342" i="2"/>
  <c r="I342" i="2" s="1"/>
  <c r="H341" i="2"/>
  <c r="I341" i="2" s="1"/>
  <c r="H340" i="2"/>
  <c r="I340" i="2" s="1"/>
  <c r="H339" i="2"/>
  <c r="I339" i="2" s="1"/>
  <c r="K339" i="2" s="1"/>
  <c r="L339" i="2" s="1"/>
  <c r="H338" i="2"/>
  <c r="I338" i="2" s="1"/>
  <c r="J338" i="2" s="1"/>
  <c r="H337" i="2"/>
  <c r="I337" i="2" s="1"/>
  <c r="H336" i="2"/>
  <c r="I336" i="2" s="1"/>
  <c r="H335" i="2"/>
  <c r="I335" i="2" s="1"/>
  <c r="H334" i="2"/>
  <c r="I334" i="2" s="1"/>
  <c r="H333" i="2"/>
  <c r="I333" i="2" s="1"/>
  <c r="K333" i="2" s="1"/>
  <c r="L333" i="2" s="1"/>
  <c r="H332" i="2"/>
  <c r="I332" i="2" s="1"/>
  <c r="K332" i="2" s="1"/>
  <c r="L332" i="2" s="1"/>
  <c r="I331" i="2"/>
  <c r="K331" i="2" s="1"/>
  <c r="L331" i="2" s="1"/>
  <c r="H331" i="2"/>
  <c r="H330" i="2"/>
  <c r="I330" i="2" s="1"/>
  <c r="J330" i="2" s="1"/>
  <c r="H329" i="2"/>
  <c r="I329" i="2" s="1"/>
  <c r="H328" i="2"/>
  <c r="I328" i="2" s="1"/>
  <c r="K327" i="2"/>
  <c r="L327" i="2" s="1"/>
  <c r="H327" i="2"/>
  <c r="I327" i="2" s="1"/>
  <c r="J327" i="2" s="1"/>
  <c r="H326" i="2"/>
  <c r="I326" i="2" s="1"/>
  <c r="H325" i="2"/>
  <c r="I325" i="2" s="1"/>
  <c r="K325" i="2" s="1"/>
  <c r="L325" i="2" s="1"/>
  <c r="H324" i="2"/>
  <c r="I324" i="2" s="1"/>
  <c r="K324" i="2" s="1"/>
  <c r="L324" i="2" s="1"/>
  <c r="I323" i="2"/>
  <c r="K323" i="2" s="1"/>
  <c r="L323" i="2" s="1"/>
  <c r="H323" i="2"/>
  <c r="H322" i="2"/>
  <c r="I322" i="2" s="1"/>
  <c r="H321" i="2"/>
  <c r="I321" i="2" s="1"/>
  <c r="H320" i="2"/>
  <c r="I320" i="2" s="1"/>
  <c r="H319" i="2"/>
  <c r="I319" i="2" s="1"/>
  <c r="J319" i="2" s="1"/>
  <c r="H318" i="2"/>
  <c r="I318" i="2" s="1"/>
  <c r="H317" i="2"/>
  <c r="I317" i="2" s="1"/>
  <c r="I316" i="2"/>
  <c r="K316" i="2" s="1"/>
  <c r="L316" i="2" s="1"/>
  <c r="H316" i="2"/>
  <c r="H315" i="2"/>
  <c r="I315" i="2" s="1"/>
  <c r="K315" i="2" s="1"/>
  <c r="L315" i="2" s="1"/>
  <c r="H314" i="2"/>
  <c r="I314" i="2" s="1"/>
  <c r="J314" i="2" s="1"/>
  <c r="I313" i="2"/>
  <c r="H313" i="2"/>
  <c r="H312" i="2"/>
  <c r="I312" i="2" s="1"/>
  <c r="H311" i="2"/>
  <c r="I311" i="2" s="1"/>
  <c r="K311" i="2" s="1"/>
  <c r="L311" i="2" s="1"/>
  <c r="H310" i="2"/>
  <c r="I310" i="2" s="1"/>
  <c r="H309" i="2"/>
  <c r="I309" i="2" s="1"/>
  <c r="H308" i="2"/>
  <c r="I308" i="2" s="1"/>
  <c r="H307" i="2"/>
  <c r="I307" i="2" s="1"/>
  <c r="K307" i="2" s="1"/>
  <c r="L307" i="2" s="1"/>
  <c r="H306" i="2"/>
  <c r="I306" i="2" s="1"/>
  <c r="H305" i="2"/>
  <c r="I305" i="2" s="1"/>
  <c r="H304" i="2"/>
  <c r="I304" i="2" s="1"/>
  <c r="H303" i="2"/>
  <c r="I303" i="2" s="1"/>
  <c r="K303" i="2" s="1"/>
  <c r="L303" i="2" s="1"/>
  <c r="H302" i="2"/>
  <c r="I302" i="2" s="1"/>
  <c r="L301" i="2"/>
  <c r="I301" i="2"/>
  <c r="K301" i="2" s="1"/>
  <c r="H301" i="2"/>
  <c r="H300" i="2"/>
  <c r="I300" i="2" s="1"/>
  <c r="H299" i="2"/>
  <c r="I299" i="2" s="1"/>
  <c r="K299" i="2" s="1"/>
  <c r="L299" i="2" s="1"/>
  <c r="H298" i="2"/>
  <c r="I298" i="2" s="1"/>
  <c r="J298" i="2" s="1"/>
  <c r="H297" i="2"/>
  <c r="I297" i="2" s="1"/>
  <c r="H296" i="2"/>
  <c r="I296" i="2" s="1"/>
  <c r="H295" i="2"/>
  <c r="I295" i="2" s="1"/>
  <c r="H294" i="2"/>
  <c r="I294" i="2" s="1"/>
  <c r="H293" i="2"/>
  <c r="I293" i="2" s="1"/>
  <c r="K293" i="2" s="1"/>
  <c r="L293" i="2" s="1"/>
  <c r="H292" i="2"/>
  <c r="I292" i="2" s="1"/>
  <c r="K292" i="2" s="1"/>
  <c r="L292" i="2" s="1"/>
  <c r="H291" i="2"/>
  <c r="I291" i="2" s="1"/>
  <c r="K291" i="2" s="1"/>
  <c r="L291" i="2" s="1"/>
  <c r="H290" i="2"/>
  <c r="I290" i="2" s="1"/>
  <c r="J290" i="2" s="1"/>
  <c r="H289" i="2"/>
  <c r="I289" i="2" s="1"/>
  <c r="H288" i="2"/>
  <c r="I288" i="2" s="1"/>
  <c r="H287" i="2"/>
  <c r="I287" i="2" s="1"/>
  <c r="J287" i="2" s="1"/>
  <c r="H286" i="2"/>
  <c r="I286" i="2" s="1"/>
  <c r="K286" i="2" s="1"/>
  <c r="L286" i="2" s="1"/>
  <c r="H285" i="2"/>
  <c r="I285" i="2" s="1"/>
  <c r="H284" i="2"/>
  <c r="I284" i="2" s="1"/>
  <c r="H283" i="2"/>
  <c r="I283" i="2" s="1"/>
  <c r="H282" i="2"/>
  <c r="I282" i="2" s="1"/>
  <c r="H281" i="2"/>
  <c r="I281" i="2" s="1"/>
  <c r="J281" i="2" s="1"/>
  <c r="H280" i="2"/>
  <c r="I280" i="2" s="1"/>
  <c r="H279" i="2"/>
  <c r="I279" i="2" s="1"/>
  <c r="K279" i="2" s="1"/>
  <c r="L279" i="2" s="1"/>
  <c r="H278" i="2"/>
  <c r="I278" i="2" s="1"/>
  <c r="K278" i="2" s="1"/>
  <c r="L278" i="2" s="1"/>
  <c r="H277" i="2"/>
  <c r="I277" i="2" s="1"/>
  <c r="I276" i="2"/>
  <c r="K276" i="2" s="1"/>
  <c r="L276" i="2" s="1"/>
  <c r="H276" i="2"/>
  <c r="H275" i="2"/>
  <c r="I275" i="2" s="1"/>
  <c r="H274" i="2"/>
  <c r="I274" i="2" s="1"/>
  <c r="H273" i="2"/>
  <c r="I273" i="2" s="1"/>
  <c r="H272" i="2"/>
  <c r="I272" i="2" s="1"/>
  <c r="H271" i="2"/>
  <c r="I271" i="2" s="1"/>
  <c r="J271" i="2" s="1"/>
  <c r="J270" i="2"/>
  <c r="H270" i="2"/>
  <c r="I270" i="2" s="1"/>
  <c r="K270" i="2" s="1"/>
  <c r="L270" i="2" s="1"/>
  <c r="H269" i="2"/>
  <c r="I269" i="2" s="1"/>
  <c r="H268" i="2"/>
  <c r="I268" i="2" s="1"/>
  <c r="I267" i="2"/>
  <c r="H267" i="2"/>
  <c r="H266" i="2"/>
  <c r="I266" i="2" s="1"/>
  <c r="H265" i="2"/>
  <c r="I265" i="2" s="1"/>
  <c r="J265" i="2" s="1"/>
  <c r="H264" i="2"/>
  <c r="I264" i="2" s="1"/>
  <c r="H263" i="2"/>
  <c r="I263" i="2" s="1"/>
  <c r="K263" i="2" s="1"/>
  <c r="L263" i="2" s="1"/>
  <c r="H262" i="2"/>
  <c r="I262" i="2" s="1"/>
  <c r="K262" i="2" s="1"/>
  <c r="L262" i="2" s="1"/>
  <c r="H261" i="2"/>
  <c r="I261" i="2" s="1"/>
  <c r="K261" i="2" s="1"/>
  <c r="L261" i="2" s="1"/>
  <c r="H260" i="2"/>
  <c r="I260" i="2" s="1"/>
  <c r="H259" i="2"/>
  <c r="I259" i="2" s="1"/>
  <c r="I258" i="2"/>
  <c r="H258" i="2"/>
  <c r="H257" i="2"/>
  <c r="I257" i="2" s="1"/>
  <c r="J257" i="2" s="1"/>
  <c r="H256" i="2"/>
  <c r="I256" i="2" s="1"/>
  <c r="K256" i="2" s="1"/>
  <c r="L256" i="2" s="1"/>
  <c r="H255" i="2"/>
  <c r="I255" i="2" s="1"/>
  <c r="H254" i="2"/>
  <c r="I254" i="2" s="1"/>
  <c r="K254" i="2" s="1"/>
  <c r="L254" i="2" s="1"/>
  <c r="H253" i="2"/>
  <c r="I253" i="2" s="1"/>
  <c r="H252" i="2"/>
  <c r="I252" i="2" s="1"/>
  <c r="H251" i="2"/>
  <c r="I251" i="2" s="1"/>
  <c r="J251" i="2" s="1"/>
  <c r="H250" i="2"/>
  <c r="I250" i="2" s="1"/>
  <c r="I249" i="2"/>
  <c r="J249" i="2" s="1"/>
  <c r="H249" i="2"/>
  <c r="H248" i="2"/>
  <c r="I248" i="2" s="1"/>
  <c r="K248" i="2" s="1"/>
  <c r="L248" i="2" s="1"/>
  <c r="H247" i="2"/>
  <c r="I247" i="2" s="1"/>
  <c r="K247" i="2" s="1"/>
  <c r="L247" i="2" s="1"/>
  <c r="H246" i="2"/>
  <c r="I246" i="2" s="1"/>
  <c r="K246" i="2" s="1"/>
  <c r="L246" i="2" s="1"/>
  <c r="H245" i="2"/>
  <c r="I245" i="2" s="1"/>
  <c r="H244" i="2"/>
  <c r="I244" i="2" s="1"/>
  <c r="H243" i="2"/>
  <c r="I243" i="2" s="1"/>
  <c r="J243" i="2" s="1"/>
  <c r="H242" i="2"/>
  <c r="I242" i="2" s="1"/>
  <c r="H241" i="2"/>
  <c r="I241" i="2" s="1"/>
  <c r="J240" i="2"/>
  <c r="H240" i="2"/>
  <c r="I240" i="2" s="1"/>
  <c r="K240" i="2" s="1"/>
  <c r="L240" i="2" s="1"/>
  <c r="H239" i="2"/>
  <c r="I239" i="2" s="1"/>
  <c r="K239" i="2" s="1"/>
  <c r="L239" i="2" s="1"/>
  <c r="H238" i="2"/>
  <c r="I238" i="2" s="1"/>
  <c r="K238" i="2" s="1"/>
  <c r="L238" i="2" s="1"/>
  <c r="H237" i="2"/>
  <c r="I237" i="2" s="1"/>
  <c r="H236" i="2"/>
  <c r="I236" i="2" s="1"/>
  <c r="I235" i="2"/>
  <c r="J235" i="2" s="1"/>
  <c r="H235" i="2"/>
  <c r="H234" i="2"/>
  <c r="I234" i="2" s="1"/>
  <c r="I233" i="2"/>
  <c r="J233" i="2" s="1"/>
  <c r="H233" i="2"/>
  <c r="H232" i="2"/>
  <c r="I232" i="2" s="1"/>
  <c r="K232" i="2" s="1"/>
  <c r="L232" i="2" s="1"/>
  <c r="I231" i="2"/>
  <c r="K231" i="2" s="1"/>
  <c r="L231" i="2" s="1"/>
  <c r="H231" i="2"/>
  <c r="H230" i="2"/>
  <c r="I230" i="2" s="1"/>
  <c r="K230" i="2" s="1"/>
  <c r="L230" i="2" s="1"/>
  <c r="H229" i="2"/>
  <c r="I229" i="2" s="1"/>
  <c r="H228" i="2"/>
  <c r="I228" i="2" s="1"/>
  <c r="H227" i="2"/>
  <c r="I227" i="2" s="1"/>
  <c r="J227" i="2" s="1"/>
  <c r="H226" i="2"/>
  <c r="I226" i="2" s="1"/>
  <c r="H225" i="2"/>
  <c r="I225" i="2" s="1"/>
  <c r="J225" i="2" s="1"/>
  <c r="H224" i="2"/>
  <c r="I224" i="2" s="1"/>
  <c r="K224" i="2" s="1"/>
  <c r="L224" i="2" s="1"/>
  <c r="H223" i="2"/>
  <c r="I223" i="2" s="1"/>
  <c r="K223" i="2" s="1"/>
  <c r="L223" i="2" s="1"/>
  <c r="H222" i="2"/>
  <c r="I222" i="2" s="1"/>
  <c r="K222" i="2" s="1"/>
  <c r="L222" i="2" s="1"/>
  <c r="I221" i="2"/>
  <c r="H221" i="2"/>
  <c r="H220" i="2"/>
  <c r="I220" i="2" s="1"/>
  <c r="H219" i="2"/>
  <c r="I219" i="2" s="1"/>
  <c r="H218" i="2"/>
  <c r="I218" i="2" s="1"/>
  <c r="H217" i="2"/>
  <c r="I217" i="2" s="1"/>
  <c r="H216" i="2"/>
  <c r="I216" i="2" s="1"/>
  <c r="K216" i="2" s="1"/>
  <c r="L216" i="2" s="1"/>
  <c r="H215" i="2"/>
  <c r="I215" i="2" s="1"/>
  <c r="K215" i="2" s="1"/>
  <c r="L215" i="2" s="1"/>
  <c r="I214" i="2"/>
  <c r="H214" i="2"/>
  <c r="I213" i="2"/>
  <c r="H213" i="2"/>
  <c r="H212" i="2"/>
  <c r="I212" i="2" s="1"/>
  <c r="H211" i="2"/>
  <c r="I211" i="2" s="1"/>
  <c r="J211" i="2" s="1"/>
  <c r="H210" i="2"/>
  <c r="I210" i="2" s="1"/>
  <c r="H209" i="2"/>
  <c r="I209" i="2" s="1"/>
  <c r="J209" i="2" s="1"/>
  <c r="H208" i="2"/>
  <c r="I208" i="2" s="1"/>
  <c r="K208" i="2" s="1"/>
  <c r="L208" i="2" s="1"/>
  <c r="H207" i="2"/>
  <c r="I207" i="2" s="1"/>
  <c r="K207" i="2" s="1"/>
  <c r="L207" i="2" s="1"/>
  <c r="H206" i="2"/>
  <c r="I206" i="2" s="1"/>
  <c r="I205" i="2"/>
  <c r="H205" i="2"/>
  <c r="H204" i="2"/>
  <c r="I204" i="2" s="1"/>
  <c r="H203" i="2"/>
  <c r="I203" i="2" s="1"/>
  <c r="H202" i="2"/>
  <c r="I202" i="2" s="1"/>
  <c r="K201" i="2"/>
  <c r="L201" i="2" s="1"/>
  <c r="I201" i="2"/>
  <c r="J201" i="2" s="1"/>
  <c r="H201" i="2"/>
  <c r="H200" i="2"/>
  <c r="I200" i="2" s="1"/>
  <c r="K200" i="2" s="1"/>
  <c r="L200" i="2" s="1"/>
  <c r="H199" i="2"/>
  <c r="I199" i="2" s="1"/>
  <c r="K199" i="2" s="1"/>
  <c r="L199" i="2" s="1"/>
  <c r="H198" i="2"/>
  <c r="I198" i="2" s="1"/>
  <c r="H197" i="2"/>
  <c r="I197" i="2" s="1"/>
  <c r="H196" i="2"/>
  <c r="I196" i="2" s="1"/>
  <c r="H195" i="2"/>
  <c r="I195" i="2" s="1"/>
  <c r="H194" i="2"/>
  <c r="I194" i="2" s="1"/>
  <c r="K193" i="2"/>
  <c r="L193" i="2" s="1"/>
  <c r="H193" i="2"/>
  <c r="I193" i="2" s="1"/>
  <c r="J193" i="2" s="1"/>
  <c r="H192" i="2"/>
  <c r="I192" i="2" s="1"/>
  <c r="K192" i="2" s="1"/>
  <c r="L192" i="2" s="1"/>
  <c r="H191" i="2"/>
  <c r="I191" i="2" s="1"/>
  <c r="K191" i="2" s="1"/>
  <c r="L191" i="2" s="1"/>
  <c r="J190" i="2"/>
  <c r="I190" i="2"/>
  <c r="K190" i="2" s="1"/>
  <c r="L190" i="2" s="1"/>
  <c r="H190" i="2"/>
  <c r="I189" i="2"/>
  <c r="H189" i="2"/>
  <c r="H188" i="2"/>
  <c r="I188" i="2" s="1"/>
  <c r="H187" i="2"/>
  <c r="I187" i="2" s="1"/>
  <c r="J187" i="2" s="1"/>
  <c r="H186" i="2"/>
  <c r="I186" i="2" s="1"/>
  <c r="H185" i="2"/>
  <c r="I185" i="2" s="1"/>
  <c r="H184" i="2"/>
  <c r="I184" i="2" s="1"/>
  <c r="K184" i="2" s="1"/>
  <c r="L184" i="2" s="1"/>
  <c r="H183" i="2"/>
  <c r="I183" i="2" s="1"/>
  <c r="K183" i="2" s="1"/>
  <c r="L183" i="2" s="1"/>
  <c r="H182" i="2"/>
  <c r="I182" i="2" s="1"/>
  <c r="K182" i="2" s="1"/>
  <c r="L182" i="2" s="1"/>
  <c r="H181" i="2"/>
  <c r="I181" i="2" s="1"/>
  <c r="H180" i="2"/>
  <c r="I180" i="2" s="1"/>
  <c r="H179" i="2"/>
  <c r="I179" i="2" s="1"/>
  <c r="H178" i="2"/>
  <c r="I178" i="2" s="1"/>
  <c r="H177" i="2"/>
  <c r="I177" i="2" s="1"/>
  <c r="J177" i="2" s="1"/>
  <c r="H176" i="2"/>
  <c r="I176" i="2" s="1"/>
  <c r="K176" i="2" s="1"/>
  <c r="L176" i="2" s="1"/>
  <c r="H175" i="2"/>
  <c r="I175" i="2" s="1"/>
  <c r="K175" i="2" s="1"/>
  <c r="L175" i="2" s="1"/>
  <c r="I174" i="2"/>
  <c r="K174" i="2" s="1"/>
  <c r="L174" i="2" s="1"/>
  <c r="H174" i="2"/>
  <c r="I173" i="2"/>
  <c r="H173" i="2"/>
  <c r="H172" i="2"/>
  <c r="I172" i="2" s="1"/>
  <c r="I171" i="2"/>
  <c r="J171" i="2" s="1"/>
  <c r="H171" i="2"/>
  <c r="H170" i="2"/>
  <c r="I170" i="2" s="1"/>
  <c r="H169" i="2"/>
  <c r="I169" i="2" s="1"/>
  <c r="J169" i="2" s="1"/>
  <c r="H168" i="2"/>
  <c r="I168" i="2" s="1"/>
  <c r="K168" i="2" s="1"/>
  <c r="L168" i="2" s="1"/>
  <c r="I167" i="2"/>
  <c r="K167" i="2" s="1"/>
  <c r="L167" i="2" s="1"/>
  <c r="H167" i="2"/>
  <c r="I166" i="2"/>
  <c r="H166" i="2"/>
  <c r="H165" i="2"/>
  <c r="I165" i="2" s="1"/>
  <c r="H164" i="2"/>
  <c r="I164" i="2" s="1"/>
  <c r="I163" i="2"/>
  <c r="J163" i="2" s="1"/>
  <c r="H163" i="2"/>
  <c r="H162" i="2"/>
  <c r="I162" i="2" s="1"/>
  <c r="H161" i="2"/>
  <c r="I161" i="2" s="1"/>
  <c r="J161" i="2" s="1"/>
  <c r="H160" i="2"/>
  <c r="I160" i="2" s="1"/>
  <c r="K160" i="2" s="1"/>
  <c r="L160" i="2" s="1"/>
  <c r="H159" i="2"/>
  <c r="I159" i="2" s="1"/>
  <c r="K159" i="2" s="1"/>
  <c r="L159" i="2" s="1"/>
  <c r="H158" i="2"/>
  <c r="I158" i="2" s="1"/>
  <c r="K158" i="2" s="1"/>
  <c r="L158" i="2" s="1"/>
  <c r="H157" i="2"/>
  <c r="I157" i="2" s="1"/>
  <c r="H156" i="2"/>
  <c r="I156" i="2" s="1"/>
  <c r="H155" i="2"/>
  <c r="I155" i="2" s="1"/>
  <c r="H154" i="2"/>
  <c r="I154" i="2" s="1"/>
  <c r="H153" i="2"/>
  <c r="I153" i="2" s="1"/>
  <c r="J153" i="2" s="1"/>
  <c r="H152" i="2"/>
  <c r="I152" i="2" s="1"/>
  <c r="H151" i="2"/>
  <c r="I151" i="2" s="1"/>
  <c r="K151" i="2" s="1"/>
  <c r="L151" i="2" s="1"/>
  <c r="H150" i="2"/>
  <c r="I150" i="2" s="1"/>
  <c r="K150" i="2" s="1"/>
  <c r="L150" i="2" s="1"/>
  <c r="H149" i="2"/>
  <c r="I149" i="2" s="1"/>
  <c r="H148" i="2"/>
  <c r="I148" i="2" s="1"/>
  <c r="H147" i="2"/>
  <c r="I147" i="2" s="1"/>
  <c r="J147" i="2" s="1"/>
  <c r="H146" i="2"/>
  <c r="I146" i="2" s="1"/>
  <c r="H145" i="2"/>
  <c r="I145" i="2" s="1"/>
  <c r="H144" i="2"/>
  <c r="I144" i="2" s="1"/>
  <c r="K144" i="2" s="1"/>
  <c r="L144" i="2" s="1"/>
  <c r="H143" i="2"/>
  <c r="I143" i="2" s="1"/>
  <c r="K143" i="2" s="1"/>
  <c r="L143" i="2" s="1"/>
  <c r="H142" i="2"/>
  <c r="I142" i="2" s="1"/>
  <c r="K142" i="2" s="1"/>
  <c r="L142" i="2" s="1"/>
  <c r="H141" i="2"/>
  <c r="I141" i="2" s="1"/>
  <c r="H140" i="2"/>
  <c r="I140" i="2" s="1"/>
  <c r="H139" i="2"/>
  <c r="I139" i="2" s="1"/>
  <c r="J139" i="2" s="1"/>
  <c r="H138" i="2"/>
  <c r="I138" i="2" s="1"/>
  <c r="H137" i="2"/>
  <c r="I137" i="2" s="1"/>
  <c r="J137" i="2" s="1"/>
  <c r="H136" i="2"/>
  <c r="I136" i="2" s="1"/>
  <c r="K136" i="2" s="1"/>
  <c r="L136" i="2" s="1"/>
  <c r="H135" i="2"/>
  <c r="I135" i="2" s="1"/>
  <c r="K135" i="2" s="1"/>
  <c r="L135" i="2" s="1"/>
  <c r="H134" i="2"/>
  <c r="I134" i="2" s="1"/>
  <c r="K134" i="2" s="1"/>
  <c r="L134" i="2" s="1"/>
  <c r="H133" i="2"/>
  <c r="I133" i="2" s="1"/>
  <c r="H132" i="2"/>
  <c r="I132" i="2" s="1"/>
  <c r="I131" i="2"/>
  <c r="J131" i="2" s="1"/>
  <c r="H131" i="2"/>
  <c r="H130" i="2"/>
  <c r="I130" i="2" s="1"/>
  <c r="H129" i="2"/>
  <c r="I129" i="2" s="1"/>
  <c r="J129" i="2" s="1"/>
  <c r="H128" i="2"/>
  <c r="I128" i="2" s="1"/>
  <c r="K128" i="2" s="1"/>
  <c r="L128" i="2" s="1"/>
  <c r="H127" i="2"/>
  <c r="I127" i="2" s="1"/>
  <c r="H126" i="2"/>
  <c r="I126" i="2" s="1"/>
  <c r="H125" i="2"/>
  <c r="I125" i="2" s="1"/>
  <c r="H124" i="2"/>
  <c r="I124" i="2" s="1"/>
  <c r="H123" i="2"/>
  <c r="I123" i="2" s="1"/>
  <c r="J123" i="2" s="1"/>
  <c r="H122" i="2"/>
  <c r="I122" i="2" s="1"/>
  <c r="H121" i="2"/>
  <c r="I121" i="2" s="1"/>
  <c r="J121" i="2" s="1"/>
  <c r="H120" i="2"/>
  <c r="I120" i="2" s="1"/>
  <c r="K120" i="2" s="1"/>
  <c r="L120" i="2" s="1"/>
  <c r="H119" i="2"/>
  <c r="I119" i="2" s="1"/>
  <c r="H118" i="2"/>
  <c r="I118" i="2" s="1"/>
  <c r="K118" i="2" s="1"/>
  <c r="L118" i="2" s="1"/>
  <c r="H117" i="2"/>
  <c r="I117" i="2" s="1"/>
  <c r="H116" i="2"/>
  <c r="I116" i="2" s="1"/>
  <c r="H115" i="2"/>
  <c r="I115" i="2" s="1"/>
  <c r="J115" i="2" s="1"/>
  <c r="H114" i="2"/>
  <c r="I114" i="2" s="1"/>
  <c r="H113" i="2"/>
  <c r="I113" i="2" s="1"/>
  <c r="J113" i="2" s="1"/>
  <c r="H112" i="2"/>
  <c r="I112" i="2" s="1"/>
  <c r="K112" i="2" s="1"/>
  <c r="L112" i="2" s="1"/>
  <c r="H111" i="2"/>
  <c r="I111" i="2" s="1"/>
  <c r="H110" i="2"/>
  <c r="I110" i="2" s="1"/>
  <c r="H109" i="2"/>
  <c r="I109" i="2" s="1"/>
  <c r="H108" i="2"/>
  <c r="I108" i="2" s="1"/>
  <c r="H107" i="2"/>
  <c r="I107" i="2" s="1"/>
  <c r="J107" i="2" s="1"/>
  <c r="H106" i="2"/>
  <c r="I106" i="2" s="1"/>
  <c r="H105" i="2"/>
  <c r="I105" i="2" s="1"/>
  <c r="J105" i="2" s="1"/>
  <c r="H104" i="2"/>
  <c r="I104" i="2" s="1"/>
  <c r="K104" i="2" s="1"/>
  <c r="L104" i="2" s="1"/>
  <c r="I103" i="2"/>
  <c r="K103" i="2" s="1"/>
  <c r="L103" i="2" s="1"/>
  <c r="H103" i="2"/>
  <c r="H102" i="2"/>
  <c r="I102" i="2" s="1"/>
  <c r="H101" i="2"/>
  <c r="I101" i="2" s="1"/>
  <c r="H100" i="2"/>
  <c r="I100" i="2" s="1"/>
  <c r="K99" i="2"/>
  <c r="L99" i="2" s="1"/>
  <c r="H99" i="2"/>
  <c r="I99" i="2" s="1"/>
  <c r="J99" i="2" s="1"/>
  <c r="H98" i="2"/>
  <c r="I98" i="2" s="1"/>
  <c r="H97" i="2"/>
  <c r="I97" i="2" s="1"/>
  <c r="J97" i="2" s="1"/>
  <c r="H96" i="2"/>
  <c r="I96" i="2" s="1"/>
  <c r="K96" i="2" s="1"/>
  <c r="L96" i="2" s="1"/>
  <c r="I95" i="2"/>
  <c r="K95" i="2" s="1"/>
  <c r="L95" i="2" s="1"/>
  <c r="H95" i="2"/>
  <c r="H94" i="2"/>
  <c r="I94" i="2" s="1"/>
  <c r="H93" i="2"/>
  <c r="I93" i="2" s="1"/>
  <c r="H92" i="2"/>
  <c r="I92" i="2" s="1"/>
  <c r="H91" i="2"/>
  <c r="I91" i="2" s="1"/>
  <c r="J91" i="2" s="1"/>
  <c r="H90" i="2"/>
  <c r="I90" i="2" s="1"/>
  <c r="H89" i="2"/>
  <c r="I89" i="2" s="1"/>
  <c r="J89" i="2" s="1"/>
  <c r="H88" i="2"/>
  <c r="I88" i="2" s="1"/>
  <c r="K88" i="2" s="1"/>
  <c r="L88" i="2" s="1"/>
  <c r="H87" i="2"/>
  <c r="I87" i="2" s="1"/>
  <c r="H86" i="2"/>
  <c r="I86" i="2" s="1"/>
  <c r="J86" i="2" s="1"/>
  <c r="H85" i="2"/>
  <c r="I85" i="2" s="1"/>
  <c r="H84" i="2"/>
  <c r="I84" i="2" s="1"/>
  <c r="H83" i="2"/>
  <c r="I83" i="2" s="1"/>
  <c r="I82" i="2"/>
  <c r="K82" i="2" s="1"/>
  <c r="L82" i="2" s="1"/>
  <c r="H82" i="2"/>
  <c r="H81" i="2"/>
  <c r="I81" i="2" s="1"/>
  <c r="H80" i="2"/>
  <c r="I80" i="2" s="1"/>
  <c r="K80" i="2" s="1"/>
  <c r="L80" i="2" s="1"/>
  <c r="H79" i="2"/>
  <c r="I79" i="2" s="1"/>
  <c r="H78" i="2"/>
  <c r="I78" i="2" s="1"/>
  <c r="K78" i="2" s="1"/>
  <c r="L78" i="2" s="1"/>
  <c r="H77" i="2"/>
  <c r="I77" i="2" s="1"/>
  <c r="H76" i="2"/>
  <c r="I76" i="2" s="1"/>
  <c r="H75" i="2"/>
  <c r="I75" i="2" s="1"/>
  <c r="I74" i="2"/>
  <c r="K74" i="2" s="1"/>
  <c r="L74" i="2" s="1"/>
  <c r="H74" i="2"/>
  <c r="H73" i="2"/>
  <c r="I73" i="2" s="1"/>
  <c r="I72" i="2"/>
  <c r="K72" i="2" s="1"/>
  <c r="L72" i="2" s="1"/>
  <c r="H72" i="2"/>
  <c r="H71" i="2"/>
  <c r="I71" i="2" s="1"/>
  <c r="H70" i="2"/>
  <c r="I70" i="2" s="1"/>
  <c r="K70" i="2" s="1"/>
  <c r="L70" i="2" s="1"/>
  <c r="H69" i="2"/>
  <c r="I69" i="2" s="1"/>
  <c r="H68" i="2"/>
  <c r="I68" i="2" s="1"/>
  <c r="H67" i="2"/>
  <c r="I67" i="2" s="1"/>
  <c r="I66" i="2"/>
  <c r="K66" i="2" s="1"/>
  <c r="L66" i="2" s="1"/>
  <c r="H66" i="2"/>
  <c r="H65" i="2"/>
  <c r="I65" i="2" s="1"/>
  <c r="H64" i="2"/>
  <c r="I64" i="2" s="1"/>
  <c r="K64" i="2" s="1"/>
  <c r="L64" i="2" s="1"/>
  <c r="H63" i="2"/>
  <c r="I63" i="2" s="1"/>
  <c r="H62" i="2"/>
  <c r="I62" i="2" s="1"/>
  <c r="K62" i="2" s="1"/>
  <c r="L62" i="2" s="1"/>
  <c r="H61" i="2"/>
  <c r="I61" i="2" s="1"/>
  <c r="I60" i="2"/>
  <c r="J60" i="2" s="1"/>
  <c r="H60" i="2"/>
  <c r="H59" i="2"/>
  <c r="I59" i="2" s="1"/>
  <c r="H58" i="2"/>
  <c r="I58" i="2" s="1"/>
  <c r="H57" i="2"/>
  <c r="I57" i="2" s="1"/>
  <c r="H56" i="2"/>
  <c r="I56" i="2" s="1"/>
  <c r="K56" i="2" s="1"/>
  <c r="L56" i="2" s="1"/>
  <c r="H55" i="2"/>
  <c r="I55" i="2" s="1"/>
  <c r="I54" i="2"/>
  <c r="K54" i="2" s="1"/>
  <c r="L54" i="2" s="1"/>
  <c r="H54" i="2"/>
  <c r="H53" i="2"/>
  <c r="I53" i="2" s="1"/>
  <c r="H52" i="2"/>
  <c r="I52" i="2" s="1"/>
  <c r="H51" i="2"/>
  <c r="I51" i="2" s="1"/>
  <c r="H50" i="2"/>
  <c r="I50" i="2" s="1"/>
  <c r="K50" i="2" s="1"/>
  <c r="L50" i="2" s="1"/>
  <c r="H49" i="2"/>
  <c r="I49" i="2" s="1"/>
  <c r="H48" i="2"/>
  <c r="I48" i="2" s="1"/>
  <c r="K48" i="2" s="1"/>
  <c r="L48" i="2" s="1"/>
  <c r="H47" i="2"/>
  <c r="I47" i="2" s="1"/>
  <c r="H46" i="2"/>
  <c r="I46" i="2" s="1"/>
  <c r="K46" i="2" s="1"/>
  <c r="L46" i="2" s="1"/>
  <c r="H45" i="2"/>
  <c r="I45" i="2" s="1"/>
  <c r="K44" i="2"/>
  <c r="L44" i="2" s="1"/>
  <c r="H44" i="2"/>
  <c r="I44" i="2" s="1"/>
  <c r="J44" i="2" s="1"/>
  <c r="H43" i="2"/>
  <c r="I43" i="2" s="1"/>
  <c r="H42" i="2"/>
  <c r="I42" i="2" s="1"/>
  <c r="H41" i="2"/>
  <c r="I41" i="2" s="1"/>
  <c r="H40" i="2"/>
  <c r="I40" i="2" s="1"/>
  <c r="K40" i="2" s="1"/>
  <c r="L40" i="2" s="1"/>
  <c r="H39" i="2"/>
  <c r="I39" i="2" s="1"/>
  <c r="K39" i="2" s="1"/>
  <c r="L39" i="2" s="1"/>
  <c r="H38" i="2"/>
  <c r="I38" i="2" s="1"/>
  <c r="K38" i="2" s="1"/>
  <c r="L38" i="2" s="1"/>
  <c r="H37" i="2"/>
  <c r="I37" i="2" s="1"/>
  <c r="H36" i="2"/>
  <c r="I36" i="2" s="1"/>
  <c r="H35" i="2"/>
  <c r="I35" i="2" s="1"/>
  <c r="K35" i="2" s="1"/>
  <c r="L35" i="2" s="1"/>
  <c r="H34" i="2"/>
  <c r="I34" i="2" s="1"/>
  <c r="K34" i="2" s="1"/>
  <c r="L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K26" i="2"/>
  <c r="L26" i="2" s="1"/>
  <c r="H26" i="2"/>
  <c r="I26" i="2" s="1"/>
  <c r="J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I12" i="2"/>
  <c r="K12" i="2" s="1"/>
  <c r="L12" i="2" s="1"/>
  <c r="H12" i="2"/>
  <c r="H11" i="2"/>
  <c r="I11" i="2" s="1"/>
  <c r="H10" i="2"/>
  <c r="I10" i="2" s="1"/>
  <c r="K10" i="2" s="1"/>
  <c r="L10" i="2" s="1"/>
  <c r="I9" i="2"/>
  <c r="K9" i="2" s="1"/>
  <c r="L9" i="2" s="1"/>
  <c r="H9" i="2"/>
  <c r="H8" i="2"/>
  <c r="I8" i="2" s="1"/>
  <c r="K8" i="2" s="1"/>
  <c r="L8" i="2" s="1"/>
  <c r="H7" i="2"/>
  <c r="I7" i="2" s="1"/>
  <c r="H6" i="2"/>
  <c r="I6" i="2" s="1"/>
  <c r="K6" i="2" s="1"/>
  <c r="L6" i="2" s="1"/>
  <c r="H5" i="2"/>
  <c r="I5" i="2" s="1"/>
  <c r="I4" i="2"/>
  <c r="H4" i="2"/>
  <c r="H3" i="2"/>
  <c r="I3" i="2" s="1"/>
  <c r="E2" i="2"/>
  <c r="E3" i="2" s="1"/>
  <c r="M1471" i="1"/>
  <c r="H1471" i="1"/>
  <c r="M1470" i="1"/>
  <c r="O1470" i="1" s="1"/>
  <c r="H1470" i="1"/>
  <c r="C1470" i="1"/>
  <c r="M1469" i="1"/>
  <c r="O1469" i="1" s="1"/>
  <c r="H1469" i="1"/>
  <c r="C1469" i="1"/>
  <c r="D1469" i="1" s="1"/>
  <c r="F1469" i="1" s="1"/>
  <c r="G1469" i="1" s="1"/>
  <c r="M1468" i="1"/>
  <c r="N1468" i="1" s="1"/>
  <c r="P1468" i="1" s="1"/>
  <c r="Q1468" i="1" s="1"/>
  <c r="H1468" i="1"/>
  <c r="J1468" i="1" s="1"/>
  <c r="C1468" i="1"/>
  <c r="E1468" i="1" s="1"/>
  <c r="M1467" i="1"/>
  <c r="O1467" i="1" s="1"/>
  <c r="H1467" i="1"/>
  <c r="C1467" i="1"/>
  <c r="E1467" i="1" s="1"/>
  <c r="M1466" i="1"/>
  <c r="N1466" i="1" s="1"/>
  <c r="P1466" i="1" s="1"/>
  <c r="Q1466" i="1" s="1"/>
  <c r="H1466" i="1"/>
  <c r="I1466" i="1" s="1"/>
  <c r="K1466" i="1" s="1"/>
  <c r="L1466" i="1" s="1"/>
  <c r="C1466" i="1"/>
  <c r="D1466" i="1" s="1"/>
  <c r="F1466" i="1" s="1"/>
  <c r="G1466" i="1" s="1"/>
  <c r="M1465" i="1"/>
  <c r="O1465" i="1" s="1"/>
  <c r="H1465" i="1"/>
  <c r="J1465" i="1" s="1"/>
  <c r="C1465" i="1"/>
  <c r="M1464" i="1"/>
  <c r="H1464" i="1"/>
  <c r="J1464" i="1" s="1"/>
  <c r="C1464" i="1"/>
  <c r="D1464" i="1" s="1"/>
  <c r="F1464" i="1" s="1"/>
  <c r="G1464" i="1" s="1"/>
  <c r="M1463" i="1"/>
  <c r="N1463" i="1" s="1"/>
  <c r="P1463" i="1" s="1"/>
  <c r="Q1463" i="1" s="1"/>
  <c r="H1463" i="1"/>
  <c r="J1463" i="1" s="1"/>
  <c r="D1463" i="1"/>
  <c r="F1463" i="1" s="1"/>
  <c r="G1463" i="1" s="1"/>
  <c r="C1463" i="1"/>
  <c r="E1463" i="1" s="1"/>
  <c r="M1462" i="1"/>
  <c r="O1462" i="1" s="1"/>
  <c r="H1462" i="1"/>
  <c r="J1462" i="1" s="1"/>
  <c r="C1462" i="1"/>
  <c r="M1461" i="1"/>
  <c r="O1461" i="1" s="1"/>
  <c r="H1461" i="1"/>
  <c r="I1461" i="1" s="1"/>
  <c r="K1461" i="1" s="1"/>
  <c r="L1461" i="1" s="1"/>
  <c r="C1461" i="1"/>
  <c r="D1461" i="1" s="1"/>
  <c r="F1461" i="1" s="1"/>
  <c r="G1461" i="1" s="1"/>
  <c r="N1460" i="1"/>
  <c r="P1460" i="1" s="1"/>
  <c r="Q1460" i="1" s="1"/>
  <c r="M1460" i="1"/>
  <c r="O1460" i="1" s="1"/>
  <c r="H1460" i="1"/>
  <c r="J1460" i="1" s="1"/>
  <c r="C1460" i="1"/>
  <c r="N1459" i="1"/>
  <c r="P1459" i="1" s="1"/>
  <c r="Q1459" i="1" s="1"/>
  <c r="M1459" i="1"/>
  <c r="O1459" i="1" s="1"/>
  <c r="H1459" i="1"/>
  <c r="C1459" i="1"/>
  <c r="E1459" i="1" s="1"/>
  <c r="M1458" i="1"/>
  <c r="H1458" i="1"/>
  <c r="I1458" i="1" s="1"/>
  <c r="K1458" i="1" s="1"/>
  <c r="L1458" i="1" s="1"/>
  <c r="C1458" i="1"/>
  <c r="E1458" i="1" s="1"/>
  <c r="O1457" i="1"/>
  <c r="N1457" i="1"/>
  <c r="P1457" i="1" s="1"/>
  <c r="Q1457" i="1" s="1"/>
  <c r="M1457" i="1"/>
  <c r="H1457" i="1"/>
  <c r="J1457" i="1" s="1"/>
  <c r="C1457" i="1"/>
  <c r="E1457" i="1" s="1"/>
  <c r="M1456" i="1"/>
  <c r="O1456" i="1" s="1"/>
  <c r="H1456" i="1"/>
  <c r="F1456" i="1"/>
  <c r="G1456" i="1" s="1"/>
  <c r="E1456" i="1"/>
  <c r="C1456" i="1"/>
  <c r="D1456" i="1" s="1"/>
  <c r="M1455" i="1"/>
  <c r="N1455" i="1" s="1"/>
  <c r="P1455" i="1" s="1"/>
  <c r="Q1455" i="1" s="1"/>
  <c r="H1455" i="1"/>
  <c r="J1455" i="1" s="1"/>
  <c r="E1455" i="1"/>
  <c r="C1455" i="1"/>
  <c r="D1455" i="1" s="1"/>
  <c r="F1455" i="1" s="1"/>
  <c r="G1455" i="1" s="1"/>
  <c r="N1454" i="1"/>
  <c r="P1454" i="1" s="1"/>
  <c r="Q1454" i="1" s="1"/>
  <c r="M1454" i="1"/>
  <c r="O1454" i="1" s="1"/>
  <c r="H1454" i="1"/>
  <c r="C1454" i="1"/>
  <c r="E1454" i="1" s="1"/>
  <c r="M1453" i="1"/>
  <c r="H1453" i="1"/>
  <c r="I1453" i="1" s="1"/>
  <c r="K1453" i="1" s="1"/>
  <c r="L1453" i="1" s="1"/>
  <c r="C1453" i="1"/>
  <c r="D1453" i="1" s="1"/>
  <c r="F1453" i="1" s="1"/>
  <c r="G1453" i="1" s="1"/>
  <c r="M1452" i="1"/>
  <c r="O1452" i="1" s="1"/>
  <c r="I1452" i="1"/>
  <c r="K1452" i="1" s="1"/>
  <c r="L1452" i="1" s="1"/>
  <c r="H1452" i="1"/>
  <c r="J1452" i="1" s="1"/>
  <c r="C1452" i="1"/>
  <c r="M1451" i="1"/>
  <c r="O1451" i="1" s="1"/>
  <c r="H1451" i="1"/>
  <c r="C1451" i="1"/>
  <c r="M1450" i="1"/>
  <c r="N1450" i="1" s="1"/>
  <c r="P1450" i="1" s="1"/>
  <c r="Q1450" i="1" s="1"/>
  <c r="H1450" i="1"/>
  <c r="I1450" i="1" s="1"/>
  <c r="K1450" i="1" s="1"/>
  <c r="L1450" i="1" s="1"/>
  <c r="D1450" i="1"/>
  <c r="F1450" i="1" s="1"/>
  <c r="G1450" i="1" s="1"/>
  <c r="C1450" i="1"/>
  <c r="E1450" i="1" s="1"/>
  <c r="M1449" i="1"/>
  <c r="O1449" i="1" s="1"/>
  <c r="H1449" i="1"/>
  <c r="J1449" i="1" s="1"/>
  <c r="D1449" i="1"/>
  <c r="F1449" i="1" s="1"/>
  <c r="G1449" i="1" s="1"/>
  <c r="C1449" i="1"/>
  <c r="E1449" i="1" s="1"/>
  <c r="M1448" i="1"/>
  <c r="H1448" i="1"/>
  <c r="C1448" i="1"/>
  <c r="O1447" i="1"/>
  <c r="M1447" i="1"/>
  <c r="N1447" i="1" s="1"/>
  <c r="P1447" i="1" s="1"/>
  <c r="Q1447" i="1" s="1"/>
  <c r="J1447" i="1"/>
  <c r="I1447" i="1"/>
  <c r="K1447" i="1" s="1"/>
  <c r="L1447" i="1" s="1"/>
  <c r="H1447" i="1"/>
  <c r="D1447" i="1"/>
  <c r="F1447" i="1" s="1"/>
  <c r="G1447" i="1" s="1"/>
  <c r="C1447" i="1"/>
  <c r="E1447" i="1" s="1"/>
  <c r="M1446" i="1"/>
  <c r="O1446" i="1" s="1"/>
  <c r="H1446" i="1"/>
  <c r="J1446" i="1" s="1"/>
  <c r="C1446" i="1"/>
  <c r="M1445" i="1"/>
  <c r="H1445" i="1"/>
  <c r="I1445" i="1" s="1"/>
  <c r="K1445" i="1" s="1"/>
  <c r="L1445" i="1" s="1"/>
  <c r="C1445" i="1"/>
  <c r="M1444" i="1"/>
  <c r="H1444" i="1"/>
  <c r="J1444" i="1" s="1"/>
  <c r="D1444" i="1"/>
  <c r="F1444" i="1" s="1"/>
  <c r="G1444" i="1" s="1"/>
  <c r="C1444" i="1"/>
  <c r="E1444" i="1" s="1"/>
  <c r="N1443" i="1"/>
  <c r="P1443" i="1" s="1"/>
  <c r="Q1443" i="1" s="1"/>
  <c r="M1443" i="1"/>
  <c r="O1443" i="1" s="1"/>
  <c r="H1443" i="1"/>
  <c r="C1443" i="1"/>
  <c r="D1443" i="1" s="1"/>
  <c r="F1443" i="1" s="1"/>
  <c r="G1443" i="1" s="1"/>
  <c r="M1442" i="1"/>
  <c r="N1442" i="1" s="1"/>
  <c r="P1442" i="1" s="1"/>
  <c r="Q1442" i="1" s="1"/>
  <c r="H1442" i="1"/>
  <c r="J1442" i="1" s="1"/>
  <c r="D1442" i="1"/>
  <c r="F1442" i="1" s="1"/>
  <c r="G1442" i="1" s="1"/>
  <c r="C1442" i="1"/>
  <c r="E1442" i="1" s="1"/>
  <c r="N1441" i="1"/>
  <c r="P1441" i="1" s="1"/>
  <c r="Q1441" i="1" s="1"/>
  <c r="M1441" i="1"/>
  <c r="O1441" i="1" s="1"/>
  <c r="H1441" i="1"/>
  <c r="J1441" i="1" s="1"/>
  <c r="D1441" i="1"/>
  <c r="F1441" i="1" s="1"/>
  <c r="G1441" i="1" s="1"/>
  <c r="C1441" i="1"/>
  <c r="E1441" i="1" s="1"/>
  <c r="N1440" i="1"/>
  <c r="P1440" i="1" s="1"/>
  <c r="Q1440" i="1" s="1"/>
  <c r="M1440" i="1"/>
  <c r="O1440" i="1" s="1"/>
  <c r="J1440" i="1"/>
  <c r="H1440" i="1"/>
  <c r="I1440" i="1" s="1"/>
  <c r="K1440" i="1" s="1"/>
  <c r="L1440" i="1" s="1"/>
  <c r="C1440" i="1"/>
  <c r="D1440" i="1" s="1"/>
  <c r="F1440" i="1" s="1"/>
  <c r="G1440" i="1" s="1"/>
  <c r="N1439" i="1"/>
  <c r="P1439" i="1" s="1"/>
  <c r="Q1439" i="1" s="1"/>
  <c r="M1439" i="1"/>
  <c r="O1439" i="1" s="1"/>
  <c r="H1439" i="1"/>
  <c r="J1439" i="1" s="1"/>
  <c r="C1439" i="1"/>
  <c r="E1439" i="1" s="1"/>
  <c r="M1438" i="1"/>
  <c r="H1438" i="1"/>
  <c r="J1438" i="1" s="1"/>
  <c r="C1438" i="1"/>
  <c r="E1438" i="1" s="1"/>
  <c r="M1437" i="1"/>
  <c r="H1437" i="1"/>
  <c r="I1437" i="1" s="1"/>
  <c r="K1437" i="1" s="1"/>
  <c r="L1437" i="1" s="1"/>
  <c r="C1437" i="1"/>
  <c r="M1436" i="1"/>
  <c r="I1436" i="1"/>
  <c r="K1436" i="1" s="1"/>
  <c r="L1436" i="1" s="1"/>
  <c r="H1436" i="1"/>
  <c r="J1436" i="1" s="1"/>
  <c r="C1436" i="1"/>
  <c r="E1436" i="1" s="1"/>
  <c r="M1435" i="1"/>
  <c r="H1435" i="1"/>
  <c r="J1435" i="1" s="1"/>
  <c r="E1435" i="1"/>
  <c r="C1435" i="1"/>
  <c r="D1435" i="1" s="1"/>
  <c r="F1435" i="1" s="1"/>
  <c r="G1435" i="1" s="1"/>
  <c r="P1434" i="1"/>
  <c r="Q1434" i="1" s="1"/>
  <c r="M1434" i="1"/>
  <c r="N1434" i="1" s="1"/>
  <c r="H1434" i="1"/>
  <c r="J1434" i="1" s="1"/>
  <c r="C1434" i="1"/>
  <c r="E1434" i="1" s="1"/>
  <c r="M1433" i="1"/>
  <c r="H1433" i="1"/>
  <c r="J1433" i="1" s="1"/>
  <c r="D1433" i="1"/>
  <c r="F1433" i="1" s="1"/>
  <c r="G1433" i="1" s="1"/>
  <c r="C1433" i="1"/>
  <c r="E1433" i="1" s="1"/>
  <c r="M1432" i="1"/>
  <c r="H1432" i="1"/>
  <c r="I1432" i="1" s="1"/>
  <c r="K1432" i="1" s="1"/>
  <c r="L1432" i="1" s="1"/>
  <c r="C1432" i="1"/>
  <c r="N1431" i="1"/>
  <c r="P1431" i="1" s="1"/>
  <c r="Q1431" i="1" s="1"/>
  <c r="M1431" i="1"/>
  <c r="O1431" i="1" s="1"/>
  <c r="I1431" i="1"/>
  <c r="K1431" i="1" s="1"/>
  <c r="L1431" i="1" s="1"/>
  <c r="H1431" i="1"/>
  <c r="J1431" i="1" s="1"/>
  <c r="C1431" i="1"/>
  <c r="M1430" i="1"/>
  <c r="O1430" i="1" s="1"/>
  <c r="H1430" i="1"/>
  <c r="J1430" i="1" s="1"/>
  <c r="C1430" i="1"/>
  <c r="O1429" i="1"/>
  <c r="M1429" i="1"/>
  <c r="N1429" i="1" s="1"/>
  <c r="P1429" i="1" s="1"/>
  <c r="Q1429" i="1" s="1"/>
  <c r="H1429" i="1"/>
  <c r="C1429" i="1"/>
  <c r="E1429" i="1" s="1"/>
  <c r="N1428" i="1"/>
  <c r="P1428" i="1" s="1"/>
  <c r="Q1428" i="1" s="1"/>
  <c r="M1428" i="1"/>
  <c r="O1428" i="1" s="1"/>
  <c r="H1428" i="1"/>
  <c r="C1428" i="1"/>
  <c r="E1428" i="1" s="1"/>
  <c r="M1427" i="1"/>
  <c r="H1427" i="1"/>
  <c r="J1427" i="1" s="1"/>
  <c r="C1427" i="1"/>
  <c r="D1427" i="1" s="1"/>
  <c r="F1427" i="1" s="1"/>
  <c r="G1427" i="1" s="1"/>
  <c r="M1426" i="1"/>
  <c r="I1426" i="1"/>
  <c r="K1426" i="1" s="1"/>
  <c r="L1426" i="1" s="1"/>
  <c r="H1426" i="1"/>
  <c r="J1426" i="1" s="1"/>
  <c r="C1426" i="1"/>
  <c r="D1426" i="1" s="1"/>
  <c r="F1426" i="1" s="1"/>
  <c r="G1426" i="1" s="1"/>
  <c r="O1425" i="1"/>
  <c r="N1425" i="1"/>
  <c r="P1425" i="1" s="1"/>
  <c r="Q1425" i="1" s="1"/>
  <c r="M1425" i="1"/>
  <c r="H1425" i="1"/>
  <c r="J1425" i="1" s="1"/>
  <c r="C1425" i="1"/>
  <c r="E1425" i="1" s="1"/>
  <c r="M1424" i="1"/>
  <c r="O1424" i="1" s="1"/>
  <c r="H1424" i="1"/>
  <c r="I1424" i="1" s="1"/>
  <c r="K1424" i="1" s="1"/>
  <c r="L1424" i="1" s="1"/>
  <c r="C1424" i="1"/>
  <c r="N1423" i="1"/>
  <c r="P1423" i="1" s="1"/>
  <c r="Q1423" i="1" s="1"/>
  <c r="M1423" i="1"/>
  <c r="O1423" i="1" s="1"/>
  <c r="H1423" i="1"/>
  <c r="I1423" i="1" s="1"/>
  <c r="K1423" i="1" s="1"/>
  <c r="L1423" i="1" s="1"/>
  <c r="E1423" i="1"/>
  <c r="D1423" i="1"/>
  <c r="F1423" i="1" s="1"/>
  <c r="G1423" i="1" s="1"/>
  <c r="C1423" i="1"/>
  <c r="M1422" i="1"/>
  <c r="O1422" i="1" s="1"/>
  <c r="I1422" i="1"/>
  <c r="K1422" i="1" s="1"/>
  <c r="L1422" i="1" s="1"/>
  <c r="H1422" i="1"/>
  <c r="J1422" i="1" s="1"/>
  <c r="C1422" i="1"/>
  <c r="M1421" i="1"/>
  <c r="N1421" i="1" s="1"/>
  <c r="P1421" i="1" s="1"/>
  <c r="Q1421" i="1" s="1"/>
  <c r="H1421" i="1"/>
  <c r="E1421" i="1"/>
  <c r="C1421" i="1"/>
  <c r="D1421" i="1" s="1"/>
  <c r="F1421" i="1" s="1"/>
  <c r="G1421" i="1" s="1"/>
  <c r="M1420" i="1"/>
  <c r="O1420" i="1" s="1"/>
  <c r="H1420" i="1"/>
  <c r="C1420" i="1"/>
  <c r="E1420" i="1" s="1"/>
  <c r="M1419" i="1"/>
  <c r="O1419" i="1" s="1"/>
  <c r="H1419" i="1"/>
  <c r="C1419" i="1"/>
  <c r="D1419" i="1" s="1"/>
  <c r="F1419" i="1" s="1"/>
  <c r="G1419" i="1" s="1"/>
  <c r="M1418" i="1"/>
  <c r="J1418" i="1"/>
  <c r="I1418" i="1"/>
  <c r="K1418" i="1" s="1"/>
  <c r="L1418" i="1" s="1"/>
  <c r="H1418" i="1"/>
  <c r="C1418" i="1"/>
  <c r="E1418" i="1" s="1"/>
  <c r="M1417" i="1"/>
  <c r="H1417" i="1"/>
  <c r="J1417" i="1" s="1"/>
  <c r="C1417" i="1"/>
  <c r="M1416" i="1"/>
  <c r="O1416" i="1" s="1"/>
  <c r="H1416" i="1"/>
  <c r="C1416" i="1"/>
  <c r="D1416" i="1" s="1"/>
  <c r="F1416" i="1" s="1"/>
  <c r="G1416" i="1" s="1"/>
  <c r="M1415" i="1"/>
  <c r="H1415" i="1"/>
  <c r="J1415" i="1" s="1"/>
  <c r="C1415" i="1"/>
  <c r="D1415" i="1" s="1"/>
  <c r="F1415" i="1" s="1"/>
  <c r="G1415" i="1" s="1"/>
  <c r="O1414" i="1"/>
  <c r="N1414" i="1"/>
  <c r="P1414" i="1" s="1"/>
  <c r="Q1414" i="1" s="1"/>
  <c r="M1414" i="1"/>
  <c r="J1414" i="1"/>
  <c r="H1414" i="1"/>
  <c r="I1414" i="1" s="1"/>
  <c r="K1414" i="1" s="1"/>
  <c r="L1414" i="1" s="1"/>
  <c r="C1414" i="1"/>
  <c r="N1413" i="1"/>
  <c r="P1413" i="1" s="1"/>
  <c r="Q1413" i="1" s="1"/>
  <c r="M1413" i="1"/>
  <c r="O1413" i="1" s="1"/>
  <c r="H1413" i="1"/>
  <c r="J1413" i="1" s="1"/>
  <c r="C1413" i="1"/>
  <c r="M1412" i="1"/>
  <c r="O1412" i="1" s="1"/>
  <c r="H1412" i="1"/>
  <c r="I1412" i="1" s="1"/>
  <c r="K1412" i="1" s="1"/>
  <c r="L1412" i="1" s="1"/>
  <c r="C1412" i="1"/>
  <c r="E1412" i="1" s="1"/>
  <c r="O1411" i="1"/>
  <c r="N1411" i="1"/>
  <c r="P1411" i="1" s="1"/>
  <c r="Q1411" i="1" s="1"/>
  <c r="M1411" i="1"/>
  <c r="I1411" i="1"/>
  <c r="K1411" i="1" s="1"/>
  <c r="L1411" i="1" s="1"/>
  <c r="H1411" i="1"/>
  <c r="J1411" i="1" s="1"/>
  <c r="C1411" i="1"/>
  <c r="E1411" i="1" s="1"/>
  <c r="M1410" i="1"/>
  <c r="O1410" i="1" s="1"/>
  <c r="H1410" i="1"/>
  <c r="C1410" i="1"/>
  <c r="E1410" i="1" s="1"/>
  <c r="M1409" i="1"/>
  <c r="N1409" i="1" s="1"/>
  <c r="P1409" i="1" s="1"/>
  <c r="Q1409" i="1" s="1"/>
  <c r="I1409" i="1"/>
  <c r="K1409" i="1" s="1"/>
  <c r="L1409" i="1" s="1"/>
  <c r="H1409" i="1"/>
  <c r="J1409" i="1" s="1"/>
  <c r="E1409" i="1"/>
  <c r="C1409" i="1"/>
  <c r="D1409" i="1" s="1"/>
  <c r="F1409" i="1" s="1"/>
  <c r="G1409" i="1" s="1"/>
  <c r="M1408" i="1"/>
  <c r="O1408" i="1" s="1"/>
  <c r="I1408" i="1"/>
  <c r="K1408" i="1" s="1"/>
  <c r="L1408" i="1" s="1"/>
  <c r="H1408" i="1"/>
  <c r="J1408" i="1" s="1"/>
  <c r="C1408" i="1"/>
  <c r="E1408" i="1" s="1"/>
  <c r="M1407" i="1"/>
  <c r="H1407" i="1"/>
  <c r="J1407" i="1" s="1"/>
  <c r="C1407" i="1"/>
  <c r="D1407" i="1" s="1"/>
  <c r="F1407" i="1" s="1"/>
  <c r="G1407" i="1" s="1"/>
  <c r="M1406" i="1"/>
  <c r="O1406" i="1" s="1"/>
  <c r="I1406" i="1"/>
  <c r="K1406" i="1" s="1"/>
  <c r="L1406" i="1" s="1"/>
  <c r="H1406" i="1"/>
  <c r="J1406" i="1" s="1"/>
  <c r="C1406" i="1"/>
  <c r="M1405" i="1"/>
  <c r="O1405" i="1" s="1"/>
  <c r="I1405" i="1"/>
  <c r="K1405" i="1" s="1"/>
  <c r="L1405" i="1" s="1"/>
  <c r="H1405" i="1"/>
  <c r="J1405" i="1" s="1"/>
  <c r="C1405" i="1"/>
  <c r="M1404" i="1"/>
  <c r="H1404" i="1"/>
  <c r="I1404" i="1" s="1"/>
  <c r="K1404" i="1" s="1"/>
  <c r="L1404" i="1" s="1"/>
  <c r="C1404" i="1"/>
  <c r="E1404" i="1" s="1"/>
  <c r="M1403" i="1"/>
  <c r="O1403" i="1" s="1"/>
  <c r="H1403" i="1"/>
  <c r="J1403" i="1" s="1"/>
  <c r="C1403" i="1"/>
  <c r="M1402" i="1"/>
  <c r="O1402" i="1" s="1"/>
  <c r="H1402" i="1"/>
  <c r="C1402" i="1"/>
  <c r="M1401" i="1"/>
  <c r="N1401" i="1" s="1"/>
  <c r="P1401" i="1" s="1"/>
  <c r="Q1401" i="1" s="1"/>
  <c r="H1401" i="1"/>
  <c r="J1401" i="1" s="1"/>
  <c r="D1401" i="1"/>
  <c r="F1401" i="1" s="1"/>
  <c r="G1401" i="1" s="1"/>
  <c r="C1401" i="1"/>
  <c r="E1401" i="1" s="1"/>
  <c r="M1400" i="1"/>
  <c r="H1400" i="1"/>
  <c r="C1400" i="1"/>
  <c r="E1400" i="1" s="1"/>
  <c r="M1399" i="1"/>
  <c r="H1399" i="1"/>
  <c r="I1399" i="1" s="1"/>
  <c r="K1399" i="1" s="1"/>
  <c r="L1399" i="1" s="1"/>
  <c r="C1399" i="1"/>
  <c r="D1399" i="1" s="1"/>
  <c r="F1399" i="1" s="1"/>
  <c r="G1399" i="1" s="1"/>
  <c r="M1398" i="1"/>
  <c r="H1398" i="1"/>
  <c r="J1398" i="1" s="1"/>
  <c r="E1398" i="1"/>
  <c r="D1398" i="1"/>
  <c r="F1398" i="1" s="1"/>
  <c r="G1398" i="1" s="1"/>
  <c r="C1398" i="1"/>
  <c r="M1397" i="1"/>
  <c r="O1397" i="1" s="1"/>
  <c r="H1397" i="1"/>
  <c r="J1397" i="1" s="1"/>
  <c r="C1397" i="1"/>
  <c r="M1396" i="1"/>
  <c r="H1396" i="1"/>
  <c r="D1396" i="1"/>
  <c r="F1396" i="1" s="1"/>
  <c r="G1396" i="1" s="1"/>
  <c r="C1396" i="1"/>
  <c r="E1396" i="1" s="1"/>
  <c r="M1395" i="1"/>
  <c r="O1395" i="1" s="1"/>
  <c r="H1395" i="1"/>
  <c r="D1395" i="1"/>
  <c r="F1395" i="1" s="1"/>
  <c r="G1395" i="1" s="1"/>
  <c r="C1395" i="1"/>
  <c r="E1395" i="1" s="1"/>
  <c r="N1394" i="1"/>
  <c r="P1394" i="1" s="1"/>
  <c r="Q1394" i="1" s="1"/>
  <c r="M1394" i="1"/>
  <c r="O1394" i="1" s="1"/>
  <c r="H1394" i="1"/>
  <c r="E1394" i="1"/>
  <c r="C1394" i="1"/>
  <c r="D1394" i="1" s="1"/>
  <c r="F1394" i="1" s="1"/>
  <c r="G1394" i="1" s="1"/>
  <c r="M1393" i="1"/>
  <c r="N1393" i="1" s="1"/>
  <c r="P1393" i="1" s="1"/>
  <c r="Q1393" i="1" s="1"/>
  <c r="H1393" i="1"/>
  <c r="C1393" i="1"/>
  <c r="Q1392" i="1"/>
  <c r="N1392" i="1"/>
  <c r="P1392" i="1" s="1"/>
  <c r="M1392" i="1"/>
  <c r="O1392" i="1" s="1"/>
  <c r="H1392" i="1"/>
  <c r="J1392" i="1" s="1"/>
  <c r="C1392" i="1"/>
  <c r="M1391" i="1"/>
  <c r="K1391" i="1"/>
  <c r="L1391" i="1" s="1"/>
  <c r="H1391" i="1"/>
  <c r="I1391" i="1" s="1"/>
  <c r="E1391" i="1"/>
  <c r="C1391" i="1"/>
  <c r="D1391" i="1" s="1"/>
  <c r="F1391" i="1" s="1"/>
  <c r="G1391" i="1" s="1"/>
  <c r="N1390" i="1"/>
  <c r="P1390" i="1" s="1"/>
  <c r="Q1390" i="1" s="1"/>
  <c r="M1390" i="1"/>
  <c r="O1390" i="1" s="1"/>
  <c r="J1390" i="1"/>
  <c r="H1390" i="1"/>
  <c r="I1390" i="1" s="1"/>
  <c r="K1390" i="1" s="1"/>
  <c r="L1390" i="1" s="1"/>
  <c r="C1390" i="1"/>
  <c r="M1389" i="1"/>
  <c r="H1389" i="1"/>
  <c r="J1389" i="1" s="1"/>
  <c r="C1389" i="1"/>
  <c r="M1388" i="1"/>
  <c r="H1388" i="1"/>
  <c r="I1388" i="1" s="1"/>
  <c r="K1388" i="1" s="1"/>
  <c r="L1388" i="1" s="1"/>
  <c r="E1388" i="1"/>
  <c r="C1388" i="1"/>
  <c r="D1388" i="1" s="1"/>
  <c r="F1388" i="1" s="1"/>
  <c r="G1388" i="1" s="1"/>
  <c r="M1387" i="1"/>
  <c r="O1387" i="1" s="1"/>
  <c r="H1387" i="1"/>
  <c r="J1387" i="1" s="1"/>
  <c r="C1387" i="1"/>
  <c r="M1386" i="1"/>
  <c r="O1386" i="1" s="1"/>
  <c r="H1386" i="1"/>
  <c r="C1386" i="1"/>
  <c r="E1386" i="1" s="1"/>
  <c r="N1385" i="1"/>
  <c r="P1385" i="1" s="1"/>
  <c r="Q1385" i="1" s="1"/>
  <c r="M1385" i="1"/>
  <c r="O1385" i="1" s="1"/>
  <c r="H1385" i="1"/>
  <c r="I1385" i="1" s="1"/>
  <c r="K1385" i="1" s="1"/>
  <c r="L1385" i="1" s="1"/>
  <c r="C1385" i="1"/>
  <c r="E1385" i="1" s="1"/>
  <c r="M1384" i="1"/>
  <c r="O1384" i="1" s="1"/>
  <c r="H1384" i="1"/>
  <c r="C1384" i="1"/>
  <c r="E1384" i="1" s="1"/>
  <c r="M1383" i="1"/>
  <c r="H1383" i="1"/>
  <c r="J1383" i="1" s="1"/>
  <c r="E1383" i="1"/>
  <c r="C1383" i="1"/>
  <c r="D1383" i="1" s="1"/>
  <c r="F1383" i="1" s="1"/>
  <c r="G1383" i="1" s="1"/>
  <c r="N1382" i="1"/>
  <c r="P1382" i="1" s="1"/>
  <c r="Q1382" i="1" s="1"/>
  <c r="M1382" i="1"/>
  <c r="O1382" i="1" s="1"/>
  <c r="H1382" i="1"/>
  <c r="J1382" i="1" s="1"/>
  <c r="C1382" i="1"/>
  <c r="E1382" i="1" s="1"/>
  <c r="M1381" i="1"/>
  <c r="H1381" i="1"/>
  <c r="J1381" i="1" s="1"/>
  <c r="C1381" i="1"/>
  <c r="D1381" i="1" s="1"/>
  <c r="F1381" i="1" s="1"/>
  <c r="G1381" i="1" s="1"/>
  <c r="O1380" i="1"/>
  <c r="M1380" i="1"/>
  <c r="N1380" i="1" s="1"/>
  <c r="P1380" i="1" s="1"/>
  <c r="Q1380" i="1" s="1"/>
  <c r="J1380" i="1"/>
  <c r="I1380" i="1"/>
  <c r="K1380" i="1" s="1"/>
  <c r="L1380" i="1" s="1"/>
  <c r="H1380" i="1"/>
  <c r="C1380" i="1"/>
  <c r="M1379" i="1"/>
  <c r="O1379" i="1" s="1"/>
  <c r="H1379" i="1"/>
  <c r="J1379" i="1" s="1"/>
  <c r="C1379" i="1"/>
  <c r="M1378" i="1"/>
  <c r="O1378" i="1" s="1"/>
  <c r="J1378" i="1"/>
  <c r="H1378" i="1"/>
  <c r="I1378" i="1" s="1"/>
  <c r="K1378" i="1" s="1"/>
  <c r="L1378" i="1" s="1"/>
  <c r="C1378" i="1"/>
  <c r="E1378" i="1" s="1"/>
  <c r="M1377" i="1"/>
  <c r="O1377" i="1" s="1"/>
  <c r="H1377" i="1"/>
  <c r="J1377" i="1" s="1"/>
  <c r="C1377" i="1"/>
  <c r="E1377" i="1" s="1"/>
  <c r="M1376" i="1"/>
  <c r="O1376" i="1" s="1"/>
  <c r="H1376" i="1"/>
  <c r="C1376" i="1"/>
  <c r="E1376" i="1" s="1"/>
  <c r="M1375" i="1"/>
  <c r="N1375" i="1" s="1"/>
  <c r="P1375" i="1" s="1"/>
  <c r="Q1375" i="1" s="1"/>
  <c r="H1375" i="1"/>
  <c r="C1375" i="1"/>
  <c r="E1375" i="1" s="1"/>
  <c r="O1374" i="1"/>
  <c r="N1374" i="1"/>
  <c r="P1374" i="1" s="1"/>
  <c r="Q1374" i="1" s="1"/>
  <c r="M1374" i="1"/>
  <c r="H1374" i="1"/>
  <c r="C1374" i="1"/>
  <c r="E1374" i="1" s="1"/>
  <c r="M1373" i="1"/>
  <c r="H1373" i="1"/>
  <c r="J1373" i="1" s="1"/>
  <c r="C1373" i="1"/>
  <c r="M1372" i="1"/>
  <c r="O1372" i="1" s="1"/>
  <c r="H1372" i="1"/>
  <c r="J1372" i="1" s="1"/>
  <c r="C1372" i="1"/>
  <c r="M1371" i="1"/>
  <c r="O1371" i="1" s="1"/>
  <c r="H1371" i="1"/>
  <c r="J1371" i="1" s="1"/>
  <c r="C1371" i="1"/>
  <c r="M1370" i="1"/>
  <c r="O1370" i="1" s="1"/>
  <c r="H1370" i="1"/>
  <c r="I1370" i="1" s="1"/>
  <c r="K1370" i="1" s="1"/>
  <c r="L1370" i="1" s="1"/>
  <c r="D1370" i="1"/>
  <c r="F1370" i="1" s="1"/>
  <c r="G1370" i="1" s="1"/>
  <c r="C1370" i="1"/>
  <c r="E1370" i="1" s="1"/>
  <c r="N1369" i="1"/>
  <c r="P1369" i="1" s="1"/>
  <c r="Q1369" i="1" s="1"/>
  <c r="M1369" i="1"/>
  <c r="O1369" i="1" s="1"/>
  <c r="H1369" i="1"/>
  <c r="C1369" i="1"/>
  <c r="E1369" i="1" s="1"/>
  <c r="M1368" i="1"/>
  <c r="O1368" i="1" s="1"/>
  <c r="H1368" i="1"/>
  <c r="C1368" i="1"/>
  <c r="E1368" i="1" s="1"/>
  <c r="M1367" i="1"/>
  <c r="N1367" i="1" s="1"/>
  <c r="P1367" i="1" s="1"/>
  <c r="Q1367" i="1" s="1"/>
  <c r="I1367" i="1"/>
  <c r="K1367" i="1" s="1"/>
  <c r="L1367" i="1" s="1"/>
  <c r="H1367" i="1"/>
  <c r="J1367" i="1" s="1"/>
  <c r="C1367" i="1"/>
  <c r="E1367" i="1" s="1"/>
  <c r="M1366" i="1"/>
  <c r="H1366" i="1"/>
  <c r="J1366" i="1" s="1"/>
  <c r="C1366" i="1"/>
  <c r="D1366" i="1" s="1"/>
  <c r="F1366" i="1" s="1"/>
  <c r="G1366" i="1" s="1"/>
  <c r="M1365" i="1"/>
  <c r="H1365" i="1"/>
  <c r="J1365" i="1" s="1"/>
  <c r="C1365" i="1"/>
  <c r="M1364" i="1"/>
  <c r="O1364" i="1" s="1"/>
  <c r="I1364" i="1"/>
  <c r="K1364" i="1" s="1"/>
  <c r="L1364" i="1" s="1"/>
  <c r="H1364" i="1"/>
  <c r="J1364" i="1" s="1"/>
  <c r="D1364" i="1"/>
  <c r="F1364" i="1" s="1"/>
  <c r="G1364" i="1" s="1"/>
  <c r="C1364" i="1"/>
  <c r="E1364" i="1" s="1"/>
  <c r="M1363" i="1"/>
  <c r="O1363" i="1" s="1"/>
  <c r="J1363" i="1"/>
  <c r="I1363" i="1"/>
  <c r="K1363" i="1" s="1"/>
  <c r="L1363" i="1" s="1"/>
  <c r="H1363" i="1"/>
  <c r="C1363" i="1"/>
  <c r="M1362" i="1"/>
  <c r="O1362" i="1" s="1"/>
  <c r="J1362" i="1"/>
  <c r="H1362" i="1"/>
  <c r="I1362" i="1" s="1"/>
  <c r="K1362" i="1" s="1"/>
  <c r="L1362" i="1" s="1"/>
  <c r="C1362" i="1"/>
  <c r="E1362" i="1" s="1"/>
  <c r="M1361" i="1"/>
  <c r="I1361" i="1"/>
  <c r="K1361" i="1" s="1"/>
  <c r="L1361" i="1" s="1"/>
  <c r="H1361" i="1"/>
  <c r="J1361" i="1" s="1"/>
  <c r="C1361" i="1"/>
  <c r="E1361" i="1" s="1"/>
  <c r="M1360" i="1"/>
  <c r="O1360" i="1" s="1"/>
  <c r="H1360" i="1"/>
  <c r="C1360" i="1"/>
  <c r="E1360" i="1" s="1"/>
  <c r="N1359" i="1"/>
  <c r="P1359" i="1" s="1"/>
  <c r="Q1359" i="1" s="1"/>
  <c r="M1359" i="1"/>
  <c r="O1359" i="1" s="1"/>
  <c r="H1359" i="1"/>
  <c r="C1359" i="1"/>
  <c r="E1359" i="1" s="1"/>
  <c r="N1358" i="1"/>
  <c r="P1358" i="1" s="1"/>
  <c r="Q1358" i="1" s="1"/>
  <c r="M1358" i="1"/>
  <c r="O1358" i="1" s="1"/>
  <c r="H1358" i="1"/>
  <c r="J1358" i="1" s="1"/>
  <c r="C1358" i="1"/>
  <c r="E1358" i="1" s="1"/>
  <c r="M1357" i="1"/>
  <c r="H1357" i="1"/>
  <c r="J1357" i="1" s="1"/>
  <c r="E1357" i="1"/>
  <c r="C1357" i="1"/>
  <c r="D1357" i="1" s="1"/>
  <c r="F1357" i="1" s="1"/>
  <c r="G1357" i="1" s="1"/>
  <c r="M1356" i="1"/>
  <c r="O1356" i="1" s="1"/>
  <c r="H1356" i="1"/>
  <c r="J1356" i="1" s="1"/>
  <c r="C1356" i="1"/>
  <c r="D1356" i="1" s="1"/>
  <c r="F1356" i="1" s="1"/>
  <c r="G1356" i="1" s="1"/>
  <c r="M1355" i="1"/>
  <c r="O1355" i="1" s="1"/>
  <c r="H1355" i="1"/>
  <c r="J1355" i="1" s="1"/>
  <c r="C1355" i="1"/>
  <c r="M1354" i="1"/>
  <c r="O1354" i="1" s="1"/>
  <c r="H1354" i="1"/>
  <c r="I1354" i="1" s="1"/>
  <c r="K1354" i="1" s="1"/>
  <c r="L1354" i="1" s="1"/>
  <c r="C1354" i="1"/>
  <c r="E1354" i="1" s="1"/>
  <c r="M1353" i="1"/>
  <c r="O1353" i="1" s="1"/>
  <c r="J1353" i="1"/>
  <c r="H1353" i="1"/>
  <c r="I1353" i="1" s="1"/>
  <c r="K1353" i="1" s="1"/>
  <c r="L1353" i="1" s="1"/>
  <c r="C1353" i="1"/>
  <c r="E1353" i="1" s="1"/>
  <c r="M1352" i="1"/>
  <c r="O1352" i="1" s="1"/>
  <c r="H1352" i="1"/>
  <c r="C1352" i="1"/>
  <c r="E1352" i="1" s="1"/>
  <c r="M1351" i="1"/>
  <c r="N1351" i="1" s="1"/>
  <c r="P1351" i="1" s="1"/>
  <c r="Q1351" i="1" s="1"/>
  <c r="H1351" i="1"/>
  <c r="J1351" i="1" s="1"/>
  <c r="C1351" i="1"/>
  <c r="E1351" i="1" s="1"/>
  <c r="M1350" i="1"/>
  <c r="O1350" i="1" s="1"/>
  <c r="H1350" i="1"/>
  <c r="C1350" i="1"/>
  <c r="M1349" i="1"/>
  <c r="H1349" i="1"/>
  <c r="J1349" i="1" s="1"/>
  <c r="D1349" i="1"/>
  <c r="F1349" i="1" s="1"/>
  <c r="G1349" i="1" s="1"/>
  <c r="C1349" i="1"/>
  <c r="E1349" i="1" s="1"/>
  <c r="M1348" i="1"/>
  <c r="N1348" i="1" s="1"/>
  <c r="P1348" i="1" s="1"/>
  <c r="Q1348" i="1" s="1"/>
  <c r="H1348" i="1"/>
  <c r="J1348" i="1" s="1"/>
  <c r="C1348" i="1"/>
  <c r="E1348" i="1" s="1"/>
  <c r="M1347" i="1"/>
  <c r="O1347" i="1" s="1"/>
  <c r="I1347" i="1"/>
  <c r="K1347" i="1" s="1"/>
  <c r="L1347" i="1" s="1"/>
  <c r="H1347" i="1"/>
  <c r="J1347" i="1" s="1"/>
  <c r="C1347" i="1"/>
  <c r="M1346" i="1"/>
  <c r="O1346" i="1" s="1"/>
  <c r="H1346" i="1"/>
  <c r="I1346" i="1" s="1"/>
  <c r="K1346" i="1" s="1"/>
  <c r="L1346" i="1" s="1"/>
  <c r="C1346" i="1"/>
  <c r="D1346" i="1" s="1"/>
  <c r="F1346" i="1" s="1"/>
  <c r="G1346" i="1" s="1"/>
  <c r="M1345" i="1"/>
  <c r="O1345" i="1" s="1"/>
  <c r="I1345" i="1"/>
  <c r="K1345" i="1" s="1"/>
  <c r="L1345" i="1" s="1"/>
  <c r="H1345" i="1"/>
  <c r="J1345" i="1" s="1"/>
  <c r="C1345" i="1"/>
  <c r="E1345" i="1" s="1"/>
  <c r="N1344" i="1"/>
  <c r="P1344" i="1" s="1"/>
  <c r="Q1344" i="1" s="1"/>
  <c r="M1344" i="1"/>
  <c r="O1344" i="1" s="1"/>
  <c r="H1344" i="1"/>
  <c r="C1344" i="1"/>
  <c r="E1344" i="1" s="1"/>
  <c r="O1343" i="1"/>
  <c r="N1343" i="1"/>
  <c r="P1343" i="1" s="1"/>
  <c r="Q1343" i="1" s="1"/>
  <c r="M1343" i="1"/>
  <c r="H1343" i="1"/>
  <c r="C1343" i="1"/>
  <c r="E1343" i="1" s="1"/>
  <c r="M1342" i="1"/>
  <c r="O1342" i="1" s="1"/>
  <c r="H1342" i="1"/>
  <c r="J1342" i="1" s="1"/>
  <c r="C1342" i="1"/>
  <c r="E1342" i="1" s="1"/>
  <c r="M1341" i="1"/>
  <c r="H1341" i="1"/>
  <c r="J1341" i="1" s="1"/>
  <c r="C1341" i="1"/>
  <c r="D1341" i="1" s="1"/>
  <c r="F1341" i="1" s="1"/>
  <c r="G1341" i="1" s="1"/>
  <c r="M1340" i="1"/>
  <c r="H1340" i="1"/>
  <c r="J1340" i="1" s="1"/>
  <c r="C1340" i="1"/>
  <c r="M1339" i="1"/>
  <c r="N1339" i="1" s="1"/>
  <c r="P1339" i="1" s="1"/>
  <c r="Q1339" i="1" s="1"/>
  <c r="I1339" i="1"/>
  <c r="K1339" i="1" s="1"/>
  <c r="L1339" i="1" s="1"/>
  <c r="H1339" i="1"/>
  <c r="J1339" i="1" s="1"/>
  <c r="C1339" i="1"/>
  <c r="M1338" i="1"/>
  <c r="O1338" i="1" s="1"/>
  <c r="H1338" i="1"/>
  <c r="I1338" i="1" s="1"/>
  <c r="K1338" i="1" s="1"/>
  <c r="L1338" i="1" s="1"/>
  <c r="E1338" i="1"/>
  <c r="C1338" i="1"/>
  <c r="D1338" i="1" s="1"/>
  <c r="F1338" i="1" s="1"/>
  <c r="G1338" i="1" s="1"/>
  <c r="M1337" i="1"/>
  <c r="O1337" i="1" s="1"/>
  <c r="H1337" i="1"/>
  <c r="J1337" i="1" s="1"/>
  <c r="C1337" i="1"/>
  <c r="E1337" i="1" s="1"/>
  <c r="P1336" i="1"/>
  <c r="Q1336" i="1" s="1"/>
  <c r="O1336" i="1"/>
  <c r="N1336" i="1"/>
  <c r="M1336" i="1"/>
  <c r="H1336" i="1"/>
  <c r="C1336" i="1"/>
  <c r="E1336" i="1" s="1"/>
  <c r="M1335" i="1"/>
  <c r="H1335" i="1"/>
  <c r="I1335" i="1" s="1"/>
  <c r="K1335" i="1" s="1"/>
  <c r="L1335" i="1" s="1"/>
  <c r="C1335" i="1"/>
  <c r="D1335" i="1" s="1"/>
  <c r="F1335" i="1" s="1"/>
  <c r="G1335" i="1" s="1"/>
  <c r="M1334" i="1"/>
  <c r="O1334" i="1" s="1"/>
  <c r="I1334" i="1"/>
  <c r="K1334" i="1" s="1"/>
  <c r="L1334" i="1" s="1"/>
  <c r="H1334" i="1"/>
  <c r="J1334" i="1" s="1"/>
  <c r="C1334" i="1"/>
  <c r="E1334" i="1" s="1"/>
  <c r="M1333" i="1"/>
  <c r="H1333" i="1"/>
  <c r="C1333" i="1"/>
  <c r="E1333" i="1" s="1"/>
  <c r="M1332" i="1"/>
  <c r="N1332" i="1" s="1"/>
  <c r="P1332" i="1" s="1"/>
  <c r="Q1332" i="1" s="1"/>
  <c r="H1332" i="1"/>
  <c r="J1332" i="1" s="1"/>
  <c r="C1332" i="1"/>
  <c r="E1332" i="1" s="1"/>
  <c r="O1331" i="1"/>
  <c r="N1331" i="1"/>
  <c r="P1331" i="1" s="1"/>
  <c r="Q1331" i="1" s="1"/>
  <c r="M1331" i="1"/>
  <c r="H1331" i="1"/>
  <c r="C1331" i="1"/>
  <c r="E1331" i="1" s="1"/>
  <c r="M1330" i="1"/>
  <c r="H1330" i="1"/>
  <c r="J1330" i="1" s="1"/>
  <c r="F1330" i="1"/>
  <c r="G1330" i="1" s="1"/>
  <c r="C1330" i="1"/>
  <c r="D1330" i="1" s="1"/>
  <c r="M1329" i="1"/>
  <c r="O1329" i="1" s="1"/>
  <c r="H1329" i="1"/>
  <c r="J1329" i="1" s="1"/>
  <c r="C1329" i="1"/>
  <c r="E1329" i="1" s="1"/>
  <c r="M1328" i="1"/>
  <c r="O1328" i="1" s="1"/>
  <c r="H1328" i="1"/>
  <c r="J1328" i="1" s="1"/>
  <c r="C1328" i="1"/>
  <c r="M1327" i="1"/>
  <c r="O1327" i="1" s="1"/>
  <c r="H1327" i="1"/>
  <c r="I1327" i="1" s="1"/>
  <c r="K1327" i="1" s="1"/>
  <c r="L1327" i="1" s="1"/>
  <c r="C1327" i="1"/>
  <c r="E1327" i="1" s="1"/>
  <c r="M1326" i="1"/>
  <c r="O1326" i="1" s="1"/>
  <c r="H1326" i="1"/>
  <c r="D1326" i="1"/>
  <c r="F1326" i="1" s="1"/>
  <c r="G1326" i="1" s="1"/>
  <c r="C1326" i="1"/>
  <c r="E1326" i="1" s="1"/>
  <c r="M1325" i="1"/>
  <c r="O1325" i="1" s="1"/>
  <c r="H1325" i="1"/>
  <c r="C1325" i="1"/>
  <c r="E1325" i="1" s="1"/>
  <c r="M1324" i="1"/>
  <c r="N1324" i="1" s="1"/>
  <c r="P1324" i="1" s="1"/>
  <c r="Q1324" i="1" s="1"/>
  <c r="J1324" i="1"/>
  <c r="H1324" i="1"/>
  <c r="I1324" i="1" s="1"/>
  <c r="K1324" i="1" s="1"/>
  <c r="L1324" i="1" s="1"/>
  <c r="C1324" i="1"/>
  <c r="E1324" i="1" s="1"/>
  <c r="M1323" i="1"/>
  <c r="O1323" i="1" s="1"/>
  <c r="H1323" i="1"/>
  <c r="C1323" i="1"/>
  <c r="E1323" i="1" s="1"/>
  <c r="M1322" i="1"/>
  <c r="H1322" i="1"/>
  <c r="J1322" i="1" s="1"/>
  <c r="D1322" i="1"/>
  <c r="F1322" i="1" s="1"/>
  <c r="G1322" i="1" s="1"/>
  <c r="C1322" i="1"/>
  <c r="E1322" i="1" s="1"/>
  <c r="M1321" i="1"/>
  <c r="O1321" i="1" s="1"/>
  <c r="H1321" i="1"/>
  <c r="J1321" i="1" s="1"/>
  <c r="D1321" i="1"/>
  <c r="F1321" i="1" s="1"/>
  <c r="G1321" i="1" s="1"/>
  <c r="C1321" i="1"/>
  <c r="E1321" i="1" s="1"/>
  <c r="M1320" i="1"/>
  <c r="H1320" i="1"/>
  <c r="J1320" i="1" s="1"/>
  <c r="C1320" i="1"/>
  <c r="M1319" i="1"/>
  <c r="O1319" i="1" s="1"/>
  <c r="H1319" i="1"/>
  <c r="J1319" i="1" s="1"/>
  <c r="C1319" i="1"/>
  <c r="E1319" i="1" s="1"/>
  <c r="M1318" i="1"/>
  <c r="O1318" i="1" s="1"/>
  <c r="I1318" i="1"/>
  <c r="K1318" i="1" s="1"/>
  <c r="L1318" i="1" s="1"/>
  <c r="H1318" i="1"/>
  <c r="J1318" i="1" s="1"/>
  <c r="C1318" i="1"/>
  <c r="E1318" i="1" s="1"/>
  <c r="M1317" i="1"/>
  <c r="H1317" i="1"/>
  <c r="C1317" i="1"/>
  <c r="E1317" i="1" s="1"/>
  <c r="N1316" i="1"/>
  <c r="P1316" i="1" s="1"/>
  <c r="Q1316" i="1" s="1"/>
  <c r="M1316" i="1"/>
  <c r="O1316" i="1" s="1"/>
  <c r="H1316" i="1"/>
  <c r="C1316" i="1"/>
  <c r="E1316" i="1" s="1"/>
  <c r="M1315" i="1"/>
  <c r="O1315" i="1" s="1"/>
  <c r="H1315" i="1"/>
  <c r="J1315" i="1" s="1"/>
  <c r="C1315" i="1"/>
  <c r="M1314" i="1"/>
  <c r="H1314" i="1"/>
  <c r="J1314" i="1" s="1"/>
  <c r="E1314" i="1"/>
  <c r="C1314" i="1"/>
  <c r="D1314" i="1" s="1"/>
  <c r="F1314" i="1" s="1"/>
  <c r="G1314" i="1" s="1"/>
  <c r="M1313" i="1"/>
  <c r="I1313" i="1"/>
  <c r="K1313" i="1" s="1"/>
  <c r="L1313" i="1" s="1"/>
  <c r="H1313" i="1"/>
  <c r="J1313" i="1" s="1"/>
  <c r="C1313" i="1"/>
  <c r="E1313" i="1" s="1"/>
  <c r="M1312" i="1"/>
  <c r="O1312" i="1" s="1"/>
  <c r="H1312" i="1"/>
  <c r="J1312" i="1" s="1"/>
  <c r="C1312" i="1"/>
  <c r="M1311" i="1"/>
  <c r="O1311" i="1" s="1"/>
  <c r="I1311" i="1"/>
  <c r="K1311" i="1" s="1"/>
  <c r="L1311" i="1" s="1"/>
  <c r="H1311" i="1"/>
  <c r="J1311" i="1" s="1"/>
  <c r="C1311" i="1"/>
  <c r="E1311" i="1" s="1"/>
  <c r="M1310" i="1"/>
  <c r="O1310" i="1" s="1"/>
  <c r="H1310" i="1"/>
  <c r="J1310" i="1" s="1"/>
  <c r="C1310" i="1"/>
  <c r="E1310" i="1" s="1"/>
  <c r="P1309" i="1"/>
  <c r="Q1309" i="1" s="1"/>
  <c r="M1309" i="1"/>
  <c r="N1309" i="1" s="1"/>
  <c r="H1309" i="1"/>
  <c r="C1309" i="1"/>
  <c r="E1309" i="1" s="1"/>
  <c r="M1308" i="1"/>
  <c r="O1308" i="1" s="1"/>
  <c r="H1308" i="1"/>
  <c r="I1308" i="1" s="1"/>
  <c r="K1308" i="1" s="1"/>
  <c r="L1308" i="1" s="1"/>
  <c r="C1308" i="1"/>
  <c r="E1308" i="1" s="1"/>
  <c r="M1307" i="1"/>
  <c r="O1307" i="1" s="1"/>
  <c r="H1307" i="1"/>
  <c r="J1307" i="1" s="1"/>
  <c r="C1307" i="1"/>
  <c r="M1306" i="1"/>
  <c r="H1306" i="1"/>
  <c r="J1306" i="1" s="1"/>
  <c r="C1306" i="1"/>
  <c r="M1305" i="1"/>
  <c r="N1305" i="1" s="1"/>
  <c r="P1305" i="1" s="1"/>
  <c r="Q1305" i="1" s="1"/>
  <c r="H1305" i="1"/>
  <c r="J1305" i="1" s="1"/>
  <c r="D1305" i="1"/>
  <c r="F1305" i="1" s="1"/>
  <c r="G1305" i="1" s="1"/>
  <c r="C1305" i="1"/>
  <c r="E1305" i="1" s="1"/>
  <c r="M1304" i="1"/>
  <c r="H1304" i="1"/>
  <c r="C1304" i="1"/>
  <c r="M1303" i="1"/>
  <c r="O1303" i="1" s="1"/>
  <c r="H1303" i="1"/>
  <c r="C1303" i="1"/>
  <c r="D1303" i="1" s="1"/>
  <c r="F1303" i="1" s="1"/>
  <c r="G1303" i="1" s="1"/>
  <c r="M1302" i="1"/>
  <c r="O1302" i="1" s="1"/>
  <c r="H1302" i="1"/>
  <c r="J1302" i="1" s="1"/>
  <c r="C1302" i="1"/>
  <c r="M1301" i="1"/>
  <c r="N1301" i="1" s="1"/>
  <c r="P1301" i="1" s="1"/>
  <c r="Q1301" i="1" s="1"/>
  <c r="H1301" i="1"/>
  <c r="C1301" i="1"/>
  <c r="E1301" i="1" s="1"/>
  <c r="O1300" i="1"/>
  <c r="M1300" i="1"/>
  <c r="N1300" i="1" s="1"/>
  <c r="P1300" i="1" s="1"/>
  <c r="Q1300" i="1" s="1"/>
  <c r="J1300" i="1"/>
  <c r="I1300" i="1"/>
  <c r="K1300" i="1" s="1"/>
  <c r="L1300" i="1" s="1"/>
  <c r="H1300" i="1"/>
  <c r="C1300" i="1"/>
  <c r="E1300" i="1" s="1"/>
  <c r="M1299" i="1"/>
  <c r="O1299" i="1" s="1"/>
  <c r="H1299" i="1"/>
  <c r="J1299" i="1" s="1"/>
  <c r="F1299" i="1"/>
  <c r="G1299" i="1" s="1"/>
  <c r="E1299" i="1"/>
  <c r="C1299" i="1"/>
  <c r="D1299" i="1" s="1"/>
  <c r="M1298" i="1"/>
  <c r="H1298" i="1"/>
  <c r="J1298" i="1" s="1"/>
  <c r="E1298" i="1"/>
  <c r="C1298" i="1"/>
  <c r="D1298" i="1" s="1"/>
  <c r="F1298" i="1" s="1"/>
  <c r="G1298" i="1" s="1"/>
  <c r="O1297" i="1"/>
  <c r="N1297" i="1"/>
  <c r="P1297" i="1" s="1"/>
  <c r="Q1297" i="1" s="1"/>
  <c r="M1297" i="1"/>
  <c r="H1297" i="1"/>
  <c r="J1297" i="1" s="1"/>
  <c r="C1297" i="1"/>
  <c r="E1297" i="1" s="1"/>
  <c r="M1296" i="1"/>
  <c r="O1296" i="1" s="1"/>
  <c r="K1296" i="1"/>
  <c r="L1296" i="1" s="1"/>
  <c r="J1296" i="1"/>
  <c r="H1296" i="1"/>
  <c r="I1296" i="1" s="1"/>
  <c r="C1296" i="1"/>
  <c r="M1295" i="1"/>
  <c r="O1295" i="1" s="1"/>
  <c r="J1295" i="1"/>
  <c r="H1295" i="1"/>
  <c r="I1295" i="1" s="1"/>
  <c r="K1295" i="1" s="1"/>
  <c r="L1295" i="1" s="1"/>
  <c r="E1295" i="1"/>
  <c r="D1295" i="1"/>
  <c r="F1295" i="1" s="1"/>
  <c r="G1295" i="1" s="1"/>
  <c r="C1295" i="1"/>
  <c r="M1294" i="1"/>
  <c r="O1294" i="1" s="1"/>
  <c r="H1294" i="1"/>
  <c r="J1294" i="1" s="1"/>
  <c r="C1294" i="1"/>
  <c r="M1293" i="1"/>
  <c r="H1293" i="1"/>
  <c r="C1293" i="1"/>
  <c r="E1293" i="1" s="1"/>
  <c r="M1292" i="1"/>
  <c r="H1292" i="1"/>
  <c r="I1292" i="1" s="1"/>
  <c r="K1292" i="1" s="1"/>
  <c r="L1292" i="1" s="1"/>
  <c r="C1292" i="1"/>
  <c r="E1292" i="1" s="1"/>
  <c r="N1291" i="1"/>
  <c r="P1291" i="1" s="1"/>
  <c r="Q1291" i="1" s="1"/>
  <c r="M1291" i="1"/>
  <c r="O1291" i="1" s="1"/>
  <c r="H1291" i="1"/>
  <c r="J1291" i="1" s="1"/>
  <c r="C1291" i="1"/>
  <c r="D1291" i="1" s="1"/>
  <c r="F1291" i="1" s="1"/>
  <c r="G1291" i="1" s="1"/>
  <c r="M1290" i="1"/>
  <c r="H1290" i="1"/>
  <c r="J1290" i="1" s="1"/>
  <c r="C1290" i="1"/>
  <c r="M1289" i="1"/>
  <c r="N1289" i="1" s="1"/>
  <c r="P1289" i="1" s="1"/>
  <c r="Q1289" i="1" s="1"/>
  <c r="H1289" i="1"/>
  <c r="J1289" i="1" s="1"/>
  <c r="C1289" i="1"/>
  <c r="E1289" i="1" s="1"/>
  <c r="M1288" i="1"/>
  <c r="H1288" i="1"/>
  <c r="J1288" i="1" s="1"/>
  <c r="C1288" i="1"/>
  <c r="M1287" i="1"/>
  <c r="O1287" i="1" s="1"/>
  <c r="J1287" i="1"/>
  <c r="H1287" i="1"/>
  <c r="I1287" i="1" s="1"/>
  <c r="K1287" i="1" s="1"/>
  <c r="L1287" i="1" s="1"/>
  <c r="E1287" i="1"/>
  <c r="C1287" i="1"/>
  <c r="D1287" i="1" s="1"/>
  <c r="F1287" i="1" s="1"/>
  <c r="G1287" i="1" s="1"/>
  <c r="M1286" i="1"/>
  <c r="I1286" i="1"/>
  <c r="K1286" i="1" s="1"/>
  <c r="L1286" i="1" s="1"/>
  <c r="H1286" i="1"/>
  <c r="J1286" i="1" s="1"/>
  <c r="C1286" i="1"/>
  <c r="M1285" i="1"/>
  <c r="N1285" i="1" s="1"/>
  <c r="P1285" i="1" s="1"/>
  <c r="Q1285" i="1" s="1"/>
  <c r="H1285" i="1"/>
  <c r="D1285" i="1"/>
  <c r="F1285" i="1" s="1"/>
  <c r="G1285" i="1" s="1"/>
  <c r="C1285" i="1"/>
  <c r="E1285" i="1" s="1"/>
  <c r="O1284" i="1"/>
  <c r="M1284" i="1"/>
  <c r="N1284" i="1" s="1"/>
  <c r="P1284" i="1" s="1"/>
  <c r="Q1284" i="1" s="1"/>
  <c r="H1284" i="1"/>
  <c r="J1284" i="1" s="1"/>
  <c r="C1284" i="1"/>
  <c r="M1283" i="1"/>
  <c r="J1283" i="1"/>
  <c r="H1283" i="1"/>
  <c r="I1283" i="1" s="1"/>
  <c r="K1283" i="1" s="1"/>
  <c r="L1283" i="1" s="1"/>
  <c r="C1283" i="1"/>
  <c r="M1282" i="1"/>
  <c r="H1282" i="1"/>
  <c r="E1282" i="1"/>
  <c r="D1282" i="1"/>
  <c r="F1282" i="1" s="1"/>
  <c r="G1282" i="1" s="1"/>
  <c r="C1282" i="1"/>
  <c r="M1281" i="1"/>
  <c r="O1281" i="1" s="1"/>
  <c r="H1281" i="1"/>
  <c r="C1281" i="1"/>
  <c r="E1281" i="1" s="1"/>
  <c r="M1280" i="1"/>
  <c r="H1280" i="1"/>
  <c r="I1280" i="1" s="1"/>
  <c r="K1280" i="1" s="1"/>
  <c r="L1280" i="1" s="1"/>
  <c r="C1280" i="1"/>
  <c r="M1279" i="1"/>
  <c r="O1279" i="1" s="1"/>
  <c r="H1279" i="1"/>
  <c r="J1279" i="1" s="1"/>
  <c r="D1279" i="1"/>
  <c r="F1279" i="1" s="1"/>
  <c r="G1279" i="1" s="1"/>
  <c r="C1279" i="1"/>
  <c r="E1279" i="1" s="1"/>
  <c r="M1278" i="1"/>
  <c r="H1278" i="1"/>
  <c r="C1278" i="1"/>
  <c r="E1278" i="1" s="1"/>
  <c r="M1277" i="1"/>
  <c r="H1277" i="1"/>
  <c r="I1277" i="1" s="1"/>
  <c r="K1277" i="1" s="1"/>
  <c r="L1277" i="1" s="1"/>
  <c r="C1277" i="1"/>
  <c r="E1277" i="1" s="1"/>
  <c r="M1276" i="1"/>
  <c r="N1276" i="1" s="1"/>
  <c r="P1276" i="1" s="1"/>
  <c r="Q1276" i="1" s="1"/>
  <c r="H1276" i="1"/>
  <c r="C1276" i="1"/>
  <c r="E1276" i="1" s="1"/>
  <c r="M1275" i="1"/>
  <c r="N1275" i="1" s="1"/>
  <c r="P1275" i="1" s="1"/>
  <c r="Q1275" i="1" s="1"/>
  <c r="J1275" i="1"/>
  <c r="I1275" i="1"/>
  <c r="K1275" i="1" s="1"/>
  <c r="L1275" i="1" s="1"/>
  <c r="H1275" i="1"/>
  <c r="C1275" i="1"/>
  <c r="E1275" i="1" s="1"/>
  <c r="M1274" i="1"/>
  <c r="O1274" i="1" s="1"/>
  <c r="H1274" i="1"/>
  <c r="J1274" i="1" s="1"/>
  <c r="D1274" i="1"/>
  <c r="F1274" i="1" s="1"/>
  <c r="G1274" i="1" s="1"/>
  <c r="C1274" i="1"/>
  <c r="E1274" i="1" s="1"/>
  <c r="M1273" i="1"/>
  <c r="H1273" i="1"/>
  <c r="J1273" i="1" s="1"/>
  <c r="C1273" i="1"/>
  <c r="M1272" i="1"/>
  <c r="N1272" i="1" s="1"/>
  <c r="P1272" i="1" s="1"/>
  <c r="Q1272" i="1" s="1"/>
  <c r="J1272" i="1"/>
  <c r="H1272" i="1"/>
  <c r="I1272" i="1" s="1"/>
  <c r="K1272" i="1" s="1"/>
  <c r="L1272" i="1" s="1"/>
  <c r="C1272" i="1"/>
  <c r="E1272" i="1" s="1"/>
  <c r="M1271" i="1"/>
  <c r="H1271" i="1"/>
  <c r="J1271" i="1" s="1"/>
  <c r="C1271" i="1"/>
  <c r="M1270" i="1"/>
  <c r="O1270" i="1" s="1"/>
  <c r="H1270" i="1"/>
  <c r="I1270" i="1" s="1"/>
  <c r="K1270" i="1" s="1"/>
  <c r="L1270" i="1" s="1"/>
  <c r="D1270" i="1"/>
  <c r="F1270" i="1" s="1"/>
  <c r="G1270" i="1" s="1"/>
  <c r="C1270" i="1"/>
  <c r="E1270" i="1" s="1"/>
  <c r="M1269" i="1"/>
  <c r="O1269" i="1" s="1"/>
  <c r="H1269" i="1"/>
  <c r="C1269" i="1"/>
  <c r="E1269" i="1" s="1"/>
  <c r="M1268" i="1"/>
  <c r="H1268" i="1"/>
  <c r="C1268" i="1"/>
  <c r="E1268" i="1" s="1"/>
  <c r="M1267" i="1"/>
  <c r="N1267" i="1" s="1"/>
  <c r="P1267" i="1" s="1"/>
  <c r="Q1267" i="1" s="1"/>
  <c r="I1267" i="1"/>
  <c r="K1267" i="1" s="1"/>
  <c r="L1267" i="1" s="1"/>
  <c r="H1267" i="1"/>
  <c r="J1267" i="1" s="1"/>
  <c r="C1267" i="1"/>
  <c r="D1267" i="1" s="1"/>
  <c r="F1267" i="1" s="1"/>
  <c r="G1267" i="1" s="1"/>
  <c r="M1266" i="1"/>
  <c r="I1266" i="1"/>
  <c r="K1266" i="1" s="1"/>
  <c r="L1266" i="1" s="1"/>
  <c r="H1266" i="1"/>
  <c r="J1266" i="1" s="1"/>
  <c r="C1266" i="1"/>
  <c r="M1265" i="1"/>
  <c r="H1265" i="1"/>
  <c r="J1265" i="1" s="1"/>
  <c r="C1265" i="1"/>
  <c r="D1265" i="1" s="1"/>
  <c r="F1265" i="1" s="1"/>
  <c r="G1265" i="1" s="1"/>
  <c r="M1264" i="1"/>
  <c r="O1264" i="1" s="1"/>
  <c r="L1264" i="1"/>
  <c r="J1264" i="1"/>
  <c r="H1264" i="1"/>
  <c r="I1264" i="1" s="1"/>
  <c r="K1264" i="1" s="1"/>
  <c r="C1264" i="1"/>
  <c r="M1263" i="1"/>
  <c r="O1263" i="1" s="1"/>
  <c r="I1263" i="1"/>
  <c r="K1263" i="1" s="1"/>
  <c r="L1263" i="1" s="1"/>
  <c r="H1263" i="1"/>
  <c r="J1263" i="1" s="1"/>
  <c r="C1263" i="1"/>
  <c r="M1262" i="1"/>
  <c r="O1262" i="1" s="1"/>
  <c r="J1262" i="1"/>
  <c r="H1262" i="1"/>
  <c r="I1262" i="1" s="1"/>
  <c r="K1262" i="1" s="1"/>
  <c r="L1262" i="1" s="1"/>
  <c r="C1262" i="1"/>
  <c r="M1261" i="1"/>
  <c r="N1261" i="1" s="1"/>
  <c r="P1261" i="1" s="1"/>
  <c r="Q1261" i="1" s="1"/>
  <c r="H1261" i="1"/>
  <c r="J1261" i="1" s="1"/>
  <c r="D1261" i="1"/>
  <c r="F1261" i="1" s="1"/>
  <c r="G1261" i="1" s="1"/>
  <c r="C1261" i="1"/>
  <c r="E1261" i="1" s="1"/>
  <c r="M1260" i="1"/>
  <c r="O1260" i="1" s="1"/>
  <c r="H1260" i="1"/>
  <c r="C1260" i="1"/>
  <c r="E1260" i="1" s="1"/>
  <c r="O1259" i="1"/>
  <c r="N1259" i="1"/>
  <c r="P1259" i="1" s="1"/>
  <c r="Q1259" i="1" s="1"/>
  <c r="M1259" i="1"/>
  <c r="H1259" i="1"/>
  <c r="J1259" i="1" s="1"/>
  <c r="C1259" i="1"/>
  <c r="E1259" i="1" s="1"/>
  <c r="M1258" i="1"/>
  <c r="O1258" i="1" s="1"/>
  <c r="H1258" i="1"/>
  <c r="C1258" i="1"/>
  <c r="E1258" i="1" s="1"/>
  <c r="M1257" i="1"/>
  <c r="H1257" i="1"/>
  <c r="J1257" i="1" s="1"/>
  <c r="C1257" i="1"/>
  <c r="E1257" i="1" s="1"/>
  <c r="M1256" i="1"/>
  <c r="O1256" i="1" s="1"/>
  <c r="H1256" i="1"/>
  <c r="C1256" i="1"/>
  <c r="M1255" i="1"/>
  <c r="I1255" i="1"/>
  <c r="K1255" i="1" s="1"/>
  <c r="L1255" i="1" s="1"/>
  <c r="H1255" i="1"/>
  <c r="J1255" i="1" s="1"/>
  <c r="C1255" i="1"/>
  <c r="M1254" i="1"/>
  <c r="O1254" i="1" s="1"/>
  <c r="J1254" i="1"/>
  <c r="H1254" i="1"/>
  <c r="I1254" i="1" s="1"/>
  <c r="K1254" i="1" s="1"/>
  <c r="L1254" i="1" s="1"/>
  <c r="C1254" i="1"/>
  <c r="E1254" i="1" s="1"/>
  <c r="M1253" i="1"/>
  <c r="O1253" i="1" s="1"/>
  <c r="H1253" i="1"/>
  <c r="J1253" i="1" s="1"/>
  <c r="D1253" i="1"/>
  <c r="F1253" i="1" s="1"/>
  <c r="G1253" i="1" s="1"/>
  <c r="C1253" i="1"/>
  <c r="E1253" i="1" s="1"/>
  <c r="M1252" i="1"/>
  <c r="O1252" i="1" s="1"/>
  <c r="H1252" i="1"/>
  <c r="C1252" i="1"/>
  <c r="E1252" i="1" s="1"/>
  <c r="M1251" i="1"/>
  <c r="N1251" i="1" s="1"/>
  <c r="P1251" i="1" s="1"/>
  <c r="Q1251" i="1" s="1"/>
  <c r="I1251" i="1"/>
  <c r="K1251" i="1" s="1"/>
  <c r="L1251" i="1" s="1"/>
  <c r="H1251" i="1"/>
  <c r="J1251" i="1" s="1"/>
  <c r="F1251" i="1"/>
  <c r="G1251" i="1" s="1"/>
  <c r="D1251" i="1"/>
  <c r="C1251" i="1"/>
  <c r="E1251" i="1" s="1"/>
  <c r="M1250" i="1"/>
  <c r="H1250" i="1"/>
  <c r="J1250" i="1" s="1"/>
  <c r="C1250" i="1"/>
  <c r="E1250" i="1" s="1"/>
  <c r="M1249" i="1"/>
  <c r="H1249" i="1"/>
  <c r="J1249" i="1" s="1"/>
  <c r="C1249" i="1"/>
  <c r="E1249" i="1" s="1"/>
  <c r="N1248" i="1"/>
  <c r="P1248" i="1" s="1"/>
  <c r="Q1248" i="1" s="1"/>
  <c r="M1248" i="1"/>
  <c r="O1248" i="1" s="1"/>
  <c r="H1248" i="1"/>
  <c r="J1248" i="1" s="1"/>
  <c r="C1248" i="1"/>
  <c r="E1248" i="1" s="1"/>
  <c r="N1247" i="1"/>
  <c r="P1247" i="1" s="1"/>
  <c r="Q1247" i="1" s="1"/>
  <c r="M1247" i="1"/>
  <c r="O1247" i="1" s="1"/>
  <c r="I1247" i="1"/>
  <c r="K1247" i="1" s="1"/>
  <c r="L1247" i="1" s="1"/>
  <c r="H1247" i="1"/>
  <c r="J1247" i="1" s="1"/>
  <c r="C1247" i="1"/>
  <c r="M1246" i="1"/>
  <c r="O1246" i="1" s="1"/>
  <c r="I1246" i="1"/>
  <c r="K1246" i="1" s="1"/>
  <c r="L1246" i="1" s="1"/>
  <c r="H1246" i="1"/>
  <c r="J1246" i="1" s="1"/>
  <c r="E1246" i="1"/>
  <c r="C1246" i="1"/>
  <c r="D1246" i="1" s="1"/>
  <c r="F1246" i="1" s="1"/>
  <c r="G1246" i="1" s="1"/>
  <c r="M1245" i="1"/>
  <c r="O1245" i="1" s="1"/>
  <c r="H1245" i="1"/>
  <c r="J1245" i="1" s="1"/>
  <c r="C1245" i="1"/>
  <c r="M1244" i="1"/>
  <c r="N1244" i="1" s="1"/>
  <c r="P1244" i="1" s="1"/>
  <c r="Q1244" i="1" s="1"/>
  <c r="H1244" i="1"/>
  <c r="C1244" i="1"/>
  <c r="E1244" i="1" s="1"/>
  <c r="M1243" i="1"/>
  <c r="O1243" i="1" s="1"/>
  <c r="J1243" i="1"/>
  <c r="H1243" i="1"/>
  <c r="I1243" i="1" s="1"/>
  <c r="K1243" i="1" s="1"/>
  <c r="L1243" i="1" s="1"/>
  <c r="C1243" i="1"/>
  <c r="D1243" i="1" s="1"/>
  <c r="F1243" i="1" s="1"/>
  <c r="G1243" i="1" s="1"/>
  <c r="N1242" i="1"/>
  <c r="P1242" i="1" s="1"/>
  <c r="Q1242" i="1" s="1"/>
  <c r="M1242" i="1"/>
  <c r="O1242" i="1" s="1"/>
  <c r="J1242" i="1"/>
  <c r="H1242" i="1"/>
  <c r="I1242" i="1" s="1"/>
  <c r="K1242" i="1" s="1"/>
  <c r="L1242" i="1" s="1"/>
  <c r="C1242" i="1"/>
  <c r="E1242" i="1" s="1"/>
  <c r="M1241" i="1"/>
  <c r="H1241" i="1"/>
  <c r="J1241" i="1" s="1"/>
  <c r="C1241" i="1"/>
  <c r="E1241" i="1" s="1"/>
  <c r="M1240" i="1"/>
  <c r="N1240" i="1" s="1"/>
  <c r="P1240" i="1" s="1"/>
  <c r="Q1240" i="1" s="1"/>
  <c r="H1240" i="1"/>
  <c r="J1240" i="1" s="1"/>
  <c r="C1240" i="1"/>
  <c r="N1239" i="1"/>
  <c r="P1239" i="1" s="1"/>
  <c r="Q1239" i="1" s="1"/>
  <c r="M1239" i="1"/>
  <c r="O1239" i="1" s="1"/>
  <c r="H1239" i="1"/>
  <c r="I1239" i="1" s="1"/>
  <c r="K1239" i="1" s="1"/>
  <c r="L1239" i="1" s="1"/>
  <c r="C1239" i="1"/>
  <c r="M1238" i="1"/>
  <c r="O1238" i="1" s="1"/>
  <c r="H1238" i="1"/>
  <c r="J1238" i="1" s="1"/>
  <c r="E1238" i="1"/>
  <c r="C1238" i="1"/>
  <c r="D1238" i="1" s="1"/>
  <c r="F1238" i="1" s="1"/>
  <c r="G1238" i="1" s="1"/>
  <c r="M1237" i="1"/>
  <c r="O1237" i="1" s="1"/>
  <c r="I1237" i="1"/>
  <c r="K1237" i="1" s="1"/>
  <c r="L1237" i="1" s="1"/>
  <c r="H1237" i="1"/>
  <c r="J1237" i="1" s="1"/>
  <c r="C1237" i="1"/>
  <c r="E1237" i="1" s="1"/>
  <c r="M1236" i="1"/>
  <c r="H1236" i="1"/>
  <c r="C1236" i="1"/>
  <c r="E1236" i="1" s="1"/>
  <c r="O1235" i="1"/>
  <c r="M1235" i="1"/>
  <c r="N1235" i="1" s="1"/>
  <c r="P1235" i="1" s="1"/>
  <c r="Q1235" i="1" s="1"/>
  <c r="H1235" i="1"/>
  <c r="J1235" i="1" s="1"/>
  <c r="C1235" i="1"/>
  <c r="E1235" i="1" s="1"/>
  <c r="M1234" i="1"/>
  <c r="O1234" i="1" s="1"/>
  <c r="I1234" i="1"/>
  <c r="K1234" i="1" s="1"/>
  <c r="L1234" i="1" s="1"/>
  <c r="H1234" i="1"/>
  <c r="J1234" i="1" s="1"/>
  <c r="E1234" i="1"/>
  <c r="D1234" i="1"/>
  <c r="F1234" i="1" s="1"/>
  <c r="G1234" i="1" s="1"/>
  <c r="C1234" i="1"/>
  <c r="M1233" i="1"/>
  <c r="H1233" i="1"/>
  <c r="J1233" i="1" s="1"/>
  <c r="E1233" i="1"/>
  <c r="D1233" i="1"/>
  <c r="F1233" i="1" s="1"/>
  <c r="G1233" i="1" s="1"/>
  <c r="C1233" i="1"/>
  <c r="M1232" i="1"/>
  <c r="O1232" i="1" s="1"/>
  <c r="H1232" i="1"/>
  <c r="J1232" i="1" s="1"/>
  <c r="C1232" i="1"/>
  <c r="N1231" i="1"/>
  <c r="P1231" i="1" s="1"/>
  <c r="Q1231" i="1" s="1"/>
  <c r="M1231" i="1"/>
  <c r="O1231" i="1" s="1"/>
  <c r="H1231" i="1"/>
  <c r="J1231" i="1" s="1"/>
  <c r="C1231" i="1"/>
  <c r="M1230" i="1"/>
  <c r="O1230" i="1" s="1"/>
  <c r="J1230" i="1"/>
  <c r="I1230" i="1"/>
  <c r="K1230" i="1" s="1"/>
  <c r="L1230" i="1" s="1"/>
  <c r="H1230" i="1"/>
  <c r="C1230" i="1"/>
  <c r="E1230" i="1" s="1"/>
  <c r="M1229" i="1"/>
  <c r="O1229" i="1" s="1"/>
  <c r="H1229" i="1"/>
  <c r="D1229" i="1"/>
  <c r="F1229" i="1" s="1"/>
  <c r="G1229" i="1" s="1"/>
  <c r="C1229" i="1"/>
  <c r="E1229" i="1" s="1"/>
  <c r="O1228" i="1"/>
  <c r="N1228" i="1"/>
  <c r="P1228" i="1" s="1"/>
  <c r="Q1228" i="1" s="1"/>
  <c r="M1228" i="1"/>
  <c r="H1228" i="1"/>
  <c r="C1228" i="1"/>
  <c r="E1228" i="1" s="1"/>
  <c r="O1227" i="1"/>
  <c r="N1227" i="1"/>
  <c r="P1227" i="1" s="1"/>
  <c r="Q1227" i="1" s="1"/>
  <c r="M1227" i="1"/>
  <c r="H1227" i="1"/>
  <c r="J1227" i="1" s="1"/>
  <c r="C1227" i="1"/>
  <c r="E1227" i="1" s="1"/>
  <c r="M1226" i="1"/>
  <c r="I1226" i="1"/>
  <c r="K1226" i="1" s="1"/>
  <c r="L1226" i="1" s="1"/>
  <c r="H1226" i="1"/>
  <c r="J1226" i="1" s="1"/>
  <c r="C1226" i="1"/>
  <c r="E1226" i="1" s="1"/>
  <c r="M1225" i="1"/>
  <c r="H1225" i="1"/>
  <c r="J1225" i="1" s="1"/>
  <c r="E1225" i="1"/>
  <c r="D1225" i="1"/>
  <c r="F1225" i="1" s="1"/>
  <c r="G1225" i="1" s="1"/>
  <c r="C1225" i="1"/>
  <c r="M1224" i="1"/>
  <c r="O1224" i="1" s="1"/>
  <c r="H1224" i="1"/>
  <c r="J1224" i="1" s="1"/>
  <c r="C1224" i="1"/>
  <c r="E1224" i="1" s="1"/>
  <c r="O1223" i="1"/>
  <c r="M1223" i="1"/>
  <c r="N1223" i="1" s="1"/>
  <c r="P1223" i="1" s="1"/>
  <c r="Q1223" i="1" s="1"/>
  <c r="I1223" i="1"/>
  <c r="K1223" i="1" s="1"/>
  <c r="L1223" i="1" s="1"/>
  <c r="H1223" i="1"/>
  <c r="J1223" i="1" s="1"/>
  <c r="C1223" i="1"/>
  <c r="M1222" i="1"/>
  <c r="O1222" i="1" s="1"/>
  <c r="H1222" i="1"/>
  <c r="J1222" i="1" s="1"/>
  <c r="C1222" i="1"/>
  <c r="D1222" i="1" s="1"/>
  <c r="F1222" i="1" s="1"/>
  <c r="G1222" i="1" s="1"/>
  <c r="M1221" i="1"/>
  <c r="O1221" i="1" s="1"/>
  <c r="I1221" i="1"/>
  <c r="K1221" i="1" s="1"/>
  <c r="L1221" i="1" s="1"/>
  <c r="H1221" i="1"/>
  <c r="J1221" i="1" s="1"/>
  <c r="E1221" i="1"/>
  <c r="D1221" i="1"/>
  <c r="F1221" i="1" s="1"/>
  <c r="G1221" i="1" s="1"/>
  <c r="C1221" i="1"/>
  <c r="M1220" i="1"/>
  <c r="H1220" i="1"/>
  <c r="J1220" i="1" s="1"/>
  <c r="C1220" i="1"/>
  <c r="O1219" i="1"/>
  <c r="M1219" i="1"/>
  <c r="N1219" i="1" s="1"/>
  <c r="P1219" i="1" s="1"/>
  <c r="Q1219" i="1" s="1"/>
  <c r="J1219" i="1"/>
  <c r="H1219" i="1"/>
  <c r="I1219" i="1" s="1"/>
  <c r="K1219" i="1" s="1"/>
  <c r="L1219" i="1" s="1"/>
  <c r="C1219" i="1"/>
  <c r="E1219" i="1" s="1"/>
  <c r="M1218" i="1"/>
  <c r="O1218" i="1" s="1"/>
  <c r="I1218" i="1"/>
  <c r="K1218" i="1" s="1"/>
  <c r="L1218" i="1" s="1"/>
  <c r="H1218" i="1"/>
  <c r="J1218" i="1" s="1"/>
  <c r="E1218" i="1"/>
  <c r="C1218" i="1"/>
  <c r="D1218" i="1" s="1"/>
  <c r="F1218" i="1" s="1"/>
  <c r="G1218" i="1" s="1"/>
  <c r="M1217" i="1"/>
  <c r="O1217" i="1" s="1"/>
  <c r="H1217" i="1"/>
  <c r="J1217" i="1" s="1"/>
  <c r="C1217" i="1"/>
  <c r="M1216" i="1"/>
  <c r="O1216" i="1" s="1"/>
  <c r="K1216" i="1"/>
  <c r="L1216" i="1" s="1"/>
  <c r="H1216" i="1"/>
  <c r="I1216" i="1" s="1"/>
  <c r="C1216" i="1"/>
  <c r="D1216" i="1" s="1"/>
  <c r="F1216" i="1" s="1"/>
  <c r="G1216" i="1" s="1"/>
  <c r="O1215" i="1"/>
  <c r="M1215" i="1"/>
  <c r="N1215" i="1" s="1"/>
  <c r="P1215" i="1" s="1"/>
  <c r="Q1215" i="1" s="1"/>
  <c r="H1215" i="1"/>
  <c r="J1215" i="1" s="1"/>
  <c r="C1215" i="1"/>
  <c r="E1215" i="1" s="1"/>
  <c r="M1214" i="1"/>
  <c r="H1214" i="1"/>
  <c r="I1214" i="1" s="1"/>
  <c r="K1214" i="1" s="1"/>
  <c r="L1214" i="1" s="1"/>
  <c r="C1214" i="1"/>
  <c r="D1214" i="1" s="1"/>
  <c r="F1214" i="1" s="1"/>
  <c r="G1214" i="1" s="1"/>
  <c r="O1213" i="1"/>
  <c r="M1213" i="1"/>
  <c r="N1213" i="1" s="1"/>
  <c r="P1213" i="1" s="1"/>
  <c r="Q1213" i="1" s="1"/>
  <c r="H1213" i="1"/>
  <c r="J1213" i="1" s="1"/>
  <c r="C1213" i="1"/>
  <c r="D1213" i="1" s="1"/>
  <c r="F1213" i="1" s="1"/>
  <c r="G1213" i="1" s="1"/>
  <c r="M1212" i="1"/>
  <c r="O1212" i="1" s="1"/>
  <c r="H1212" i="1"/>
  <c r="J1212" i="1" s="1"/>
  <c r="C1212" i="1"/>
  <c r="M1211" i="1"/>
  <c r="N1211" i="1" s="1"/>
  <c r="P1211" i="1" s="1"/>
  <c r="Q1211" i="1" s="1"/>
  <c r="H1211" i="1"/>
  <c r="I1211" i="1" s="1"/>
  <c r="K1211" i="1" s="1"/>
  <c r="L1211" i="1" s="1"/>
  <c r="D1211" i="1"/>
  <c r="F1211" i="1" s="1"/>
  <c r="G1211" i="1" s="1"/>
  <c r="C1211" i="1"/>
  <c r="E1211" i="1" s="1"/>
  <c r="M1210" i="1"/>
  <c r="H1210" i="1"/>
  <c r="J1210" i="1" s="1"/>
  <c r="C1210" i="1"/>
  <c r="E1210" i="1" s="1"/>
  <c r="M1209" i="1"/>
  <c r="O1209" i="1" s="1"/>
  <c r="H1209" i="1"/>
  <c r="C1209" i="1"/>
  <c r="M1208" i="1"/>
  <c r="N1208" i="1" s="1"/>
  <c r="P1208" i="1" s="1"/>
  <c r="Q1208" i="1" s="1"/>
  <c r="J1208" i="1"/>
  <c r="H1208" i="1"/>
  <c r="I1208" i="1" s="1"/>
  <c r="K1208" i="1" s="1"/>
  <c r="L1208" i="1" s="1"/>
  <c r="C1208" i="1"/>
  <c r="O1207" i="1"/>
  <c r="N1207" i="1"/>
  <c r="P1207" i="1" s="1"/>
  <c r="Q1207" i="1" s="1"/>
  <c r="M1207" i="1"/>
  <c r="H1207" i="1"/>
  <c r="J1207" i="1" s="1"/>
  <c r="C1207" i="1"/>
  <c r="E1207" i="1" s="1"/>
  <c r="M1206" i="1"/>
  <c r="H1206" i="1"/>
  <c r="C1206" i="1"/>
  <c r="D1206" i="1" s="1"/>
  <c r="F1206" i="1" s="1"/>
  <c r="G1206" i="1" s="1"/>
  <c r="M1205" i="1"/>
  <c r="N1205" i="1" s="1"/>
  <c r="P1205" i="1" s="1"/>
  <c r="Q1205" i="1" s="1"/>
  <c r="H1205" i="1"/>
  <c r="D1205" i="1"/>
  <c r="F1205" i="1" s="1"/>
  <c r="G1205" i="1" s="1"/>
  <c r="C1205" i="1"/>
  <c r="E1205" i="1" s="1"/>
  <c r="M1204" i="1"/>
  <c r="O1204" i="1" s="1"/>
  <c r="H1204" i="1"/>
  <c r="J1204" i="1" s="1"/>
  <c r="C1204" i="1"/>
  <c r="M1203" i="1"/>
  <c r="H1203" i="1"/>
  <c r="I1203" i="1" s="1"/>
  <c r="K1203" i="1" s="1"/>
  <c r="L1203" i="1" s="1"/>
  <c r="D1203" i="1"/>
  <c r="F1203" i="1" s="1"/>
  <c r="G1203" i="1" s="1"/>
  <c r="C1203" i="1"/>
  <c r="E1203" i="1" s="1"/>
  <c r="M1202" i="1"/>
  <c r="I1202" i="1"/>
  <c r="K1202" i="1" s="1"/>
  <c r="L1202" i="1" s="1"/>
  <c r="H1202" i="1"/>
  <c r="J1202" i="1" s="1"/>
  <c r="C1202" i="1"/>
  <c r="E1202" i="1" s="1"/>
  <c r="M1201" i="1"/>
  <c r="O1201" i="1" s="1"/>
  <c r="H1201" i="1"/>
  <c r="C1201" i="1"/>
  <c r="M1200" i="1"/>
  <c r="I1200" i="1"/>
  <c r="K1200" i="1" s="1"/>
  <c r="L1200" i="1" s="1"/>
  <c r="H1200" i="1"/>
  <c r="J1200" i="1" s="1"/>
  <c r="D1200" i="1"/>
  <c r="F1200" i="1" s="1"/>
  <c r="G1200" i="1" s="1"/>
  <c r="C1200" i="1"/>
  <c r="E1200" i="1" s="1"/>
  <c r="O1199" i="1"/>
  <c r="M1199" i="1"/>
  <c r="N1199" i="1" s="1"/>
  <c r="P1199" i="1" s="1"/>
  <c r="Q1199" i="1" s="1"/>
  <c r="H1199" i="1"/>
  <c r="J1199" i="1" s="1"/>
  <c r="C1199" i="1"/>
  <c r="E1199" i="1" s="1"/>
  <c r="M1198" i="1"/>
  <c r="J1198" i="1"/>
  <c r="H1198" i="1"/>
  <c r="I1198" i="1" s="1"/>
  <c r="K1198" i="1" s="1"/>
  <c r="L1198" i="1" s="1"/>
  <c r="E1198" i="1"/>
  <c r="C1198" i="1"/>
  <c r="D1198" i="1" s="1"/>
  <c r="F1198" i="1" s="1"/>
  <c r="G1198" i="1" s="1"/>
  <c r="M1197" i="1"/>
  <c r="O1197" i="1" s="1"/>
  <c r="H1197" i="1"/>
  <c r="J1197" i="1" s="1"/>
  <c r="E1197" i="1"/>
  <c r="D1197" i="1"/>
  <c r="F1197" i="1" s="1"/>
  <c r="G1197" i="1" s="1"/>
  <c r="C1197" i="1"/>
  <c r="M1196" i="1"/>
  <c r="O1196" i="1" s="1"/>
  <c r="H1196" i="1"/>
  <c r="J1196" i="1" s="1"/>
  <c r="C1196" i="1"/>
  <c r="M1195" i="1"/>
  <c r="N1195" i="1" s="1"/>
  <c r="P1195" i="1" s="1"/>
  <c r="Q1195" i="1" s="1"/>
  <c r="H1195" i="1"/>
  <c r="I1195" i="1" s="1"/>
  <c r="K1195" i="1" s="1"/>
  <c r="L1195" i="1" s="1"/>
  <c r="C1195" i="1"/>
  <c r="E1195" i="1" s="1"/>
  <c r="N1194" i="1"/>
  <c r="P1194" i="1" s="1"/>
  <c r="Q1194" i="1" s="1"/>
  <c r="M1194" i="1"/>
  <c r="O1194" i="1" s="1"/>
  <c r="H1194" i="1"/>
  <c r="J1194" i="1" s="1"/>
  <c r="C1194" i="1"/>
  <c r="E1194" i="1" s="1"/>
  <c r="M1193" i="1"/>
  <c r="O1193" i="1" s="1"/>
  <c r="H1193" i="1"/>
  <c r="E1193" i="1"/>
  <c r="C1193" i="1"/>
  <c r="D1193" i="1" s="1"/>
  <c r="F1193" i="1" s="1"/>
  <c r="G1193" i="1" s="1"/>
  <c r="O1192" i="1"/>
  <c r="M1192" i="1"/>
  <c r="N1192" i="1" s="1"/>
  <c r="P1192" i="1" s="1"/>
  <c r="Q1192" i="1" s="1"/>
  <c r="H1192" i="1"/>
  <c r="J1192" i="1" s="1"/>
  <c r="C1192" i="1"/>
  <c r="E1192" i="1" s="1"/>
  <c r="N1191" i="1"/>
  <c r="P1191" i="1" s="1"/>
  <c r="Q1191" i="1" s="1"/>
  <c r="M1191" i="1"/>
  <c r="O1191" i="1" s="1"/>
  <c r="H1191" i="1"/>
  <c r="J1191" i="1" s="1"/>
  <c r="C1191" i="1"/>
  <c r="E1191" i="1" s="1"/>
  <c r="M1190" i="1"/>
  <c r="H1190" i="1"/>
  <c r="I1190" i="1" s="1"/>
  <c r="K1190" i="1" s="1"/>
  <c r="L1190" i="1" s="1"/>
  <c r="C1190" i="1"/>
  <c r="D1190" i="1" s="1"/>
  <c r="F1190" i="1" s="1"/>
  <c r="G1190" i="1" s="1"/>
  <c r="M1189" i="1"/>
  <c r="O1189" i="1" s="1"/>
  <c r="H1189" i="1"/>
  <c r="I1189" i="1" s="1"/>
  <c r="K1189" i="1" s="1"/>
  <c r="L1189" i="1" s="1"/>
  <c r="C1189" i="1"/>
  <c r="D1189" i="1" s="1"/>
  <c r="F1189" i="1" s="1"/>
  <c r="G1189" i="1" s="1"/>
  <c r="M1188" i="1"/>
  <c r="O1188" i="1" s="1"/>
  <c r="H1188" i="1"/>
  <c r="J1188" i="1" s="1"/>
  <c r="C1188" i="1"/>
  <c r="M1187" i="1"/>
  <c r="H1187" i="1"/>
  <c r="I1187" i="1" s="1"/>
  <c r="K1187" i="1" s="1"/>
  <c r="L1187" i="1" s="1"/>
  <c r="D1187" i="1"/>
  <c r="F1187" i="1" s="1"/>
  <c r="G1187" i="1" s="1"/>
  <c r="C1187" i="1"/>
  <c r="E1187" i="1" s="1"/>
  <c r="M1186" i="1"/>
  <c r="I1186" i="1"/>
  <c r="K1186" i="1" s="1"/>
  <c r="L1186" i="1" s="1"/>
  <c r="H1186" i="1"/>
  <c r="J1186" i="1" s="1"/>
  <c r="C1186" i="1"/>
  <c r="E1186" i="1" s="1"/>
  <c r="M1185" i="1"/>
  <c r="O1185" i="1" s="1"/>
  <c r="H1185" i="1"/>
  <c r="C1185" i="1"/>
  <c r="M1184" i="1"/>
  <c r="N1184" i="1" s="1"/>
  <c r="P1184" i="1" s="1"/>
  <c r="Q1184" i="1" s="1"/>
  <c r="H1184" i="1"/>
  <c r="J1184" i="1" s="1"/>
  <c r="C1184" i="1"/>
  <c r="D1184" i="1" s="1"/>
  <c r="F1184" i="1" s="1"/>
  <c r="G1184" i="1" s="1"/>
  <c r="O1183" i="1"/>
  <c r="M1183" i="1"/>
  <c r="N1183" i="1" s="1"/>
  <c r="P1183" i="1" s="1"/>
  <c r="Q1183" i="1" s="1"/>
  <c r="H1183" i="1"/>
  <c r="J1183" i="1" s="1"/>
  <c r="C1183" i="1"/>
  <c r="E1183" i="1" s="1"/>
  <c r="M1182" i="1"/>
  <c r="H1182" i="1"/>
  <c r="J1182" i="1" s="1"/>
  <c r="C1182" i="1"/>
  <c r="D1182" i="1" s="1"/>
  <c r="F1182" i="1" s="1"/>
  <c r="G1182" i="1" s="1"/>
  <c r="M1181" i="1"/>
  <c r="N1181" i="1" s="1"/>
  <c r="P1181" i="1" s="1"/>
  <c r="Q1181" i="1" s="1"/>
  <c r="H1181" i="1"/>
  <c r="I1181" i="1" s="1"/>
  <c r="K1181" i="1" s="1"/>
  <c r="L1181" i="1" s="1"/>
  <c r="E1181" i="1"/>
  <c r="C1181" i="1"/>
  <c r="D1181" i="1" s="1"/>
  <c r="F1181" i="1" s="1"/>
  <c r="G1181" i="1" s="1"/>
  <c r="M1180" i="1"/>
  <c r="O1180" i="1" s="1"/>
  <c r="H1180" i="1"/>
  <c r="J1180" i="1" s="1"/>
  <c r="C1180" i="1"/>
  <c r="M1179" i="1"/>
  <c r="O1179" i="1" s="1"/>
  <c r="H1179" i="1"/>
  <c r="I1179" i="1" s="1"/>
  <c r="K1179" i="1" s="1"/>
  <c r="L1179" i="1" s="1"/>
  <c r="C1179" i="1"/>
  <c r="D1179" i="1" s="1"/>
  <c r="F1179" i="1" s="1"/>
  <c r="G1179" i="1" s="1"/>
  <c r="M1178" i="1"/>
  <c r="O1178" i="1" s="1"/>
  <c r="H1178" i="1"/>
  <c r="I1178" i="1" s="1"/>
  <c r="K1178" i="1" s="1"/>
  <c r="L1178" i="1" s="1"/>
  <c r="C1178" i="1"/>
  <c r="E1178" i="1" s="1"/>
  <c r="M1177" i="1"/>
  <c r="O1177" i="1" s="1"/>
  <c r="H1177" i="1"/>
  <c r="C1177" i="1"/>
  <c r="E1177" i="1" s="1"/>
  <c r="M1176" i="1"/>
  <c r="J1176" i="1"/>
  <c r="H1176" i="1"/>
  <c r="I1176" i="1" s="1"/>
  <c r="K1176" i="1" s="1"/>
  <c r="L1176" i="1" s="1"/>
  <c r="C1176" i="1"/>
  <c r="N1175" i="1"/>
  <c r="P1175" i="1" s="1"/>
  <c r="Q1175" i="1" s="1"/>
  <c r="M1175" i="1"/>
  <c r="O1175" i="1" s="1"/>
  <c r="H1175" i="1"/>
  <c r="J1175" i="1" s="1"/>
  <c r="C1175" i="1"/>
  <c r="E1175" i="1" s="1"/>
  <c r="M1174" i="1"/>
  <c r="H1174" i="1"/>
  <c r="J1174" i="1" s="1"/>
  <c r="C1174" i="1"/>
  <c r="D1174" i="1" s="1"/>
  <c r="F1174" i="1" s="1"/>
  <c r="G1174" i="1" s="1"/>
  <c r="M1173" i="1"/>
  <c r="N1173" i="1" s="1"/>
  <c r="P1173" i="1" s="1"/>
  <c r="Q1173" i="1" s="1"/>
  <c r="H1173" i="1"/>
  <c r="J1173" i="1" s="1"/>
  <c r="C1173" i="1"/>
  <c r="D1173" i="1" s="1"/>
  <c r="F1173" i="1" s="1"/>
  <c r="G1173" i="1" s="1"/>
  <c r="M1172" i="1"/>
  <c r="O1172" i="1" s="1"/>
  <c r="H1172" i="1"/>
  <c r="C1172" i="1"/>
  <c r="M1171" i="1"/>
  <c r="O1171" i="1" s="1"/>
  <c r="H1171" i="1"/>
  <c r="I1171" i="1" s="1"/>
  <c r="K1171" i="1" s="1"/>
  <c r="L1171" i="1" s="1"/>
  <c r="E1171" i="1"/>
  <c r="C1171" i="1"/>
  <c r="D1171" i="1" s="1"/>
  <c r="F1171" i="1" s="1"/>
  <c r="G1171" i="1" s="1"/>
  <c r="N1170" i="1"/>
  <c r="P1170" i="1" s="1"/>
  <c r="Q1170" i="1" s="1"/>
  <c r="M1170" i="1"/>
  <c r="O1170" i="1" s="1"/>
  <c r="J1170" i="1"/>
  <c r="H1170" i="1"/>
  <c r="I1170" i="1" s="1"/>
  <c r="K1170" i="1" s="1"/>
  <c r="L1170" i="1" s="1"/>
  <c r="C1170" i="1"/>
  <c r="E1170" i="1" s="1"/>
  <c r="M1169" i="1"/>
  <c r="H1169" i="1"/>
  <c r="C1169" i="1"/>
  <c r="E1169" i="1" s="1"/>
  <c r="M1168" i="1"/>
  <c r="N1168" i="1" s="1"/>
  <c r="P1168" i="1" s="1"/>
  <c r="Q1168" i="1" s="1"/>
  <c r="H1168" i="1"/>
  <c r="J1168" i="1" s="1"/>
  <c r="E1168" i="1"/>
  <c r="C1168" i="1"/>
  <c r="D1168" i="1" s="1"/>
  <c r="F1168" i="1" s="1"/>
  <c r="G1168" i="1" s="1"/>
  <c r="M1167" i="1"/>
  <c r="H1167" i="1"/>
  <c r="J1167" i="1" s="1"/>
  <c r="C1167" i="1"/>
  <c r="E1167" i="1" s="1"/>
  <c r="M1166" i="1"/>
  <c r="H1166" i="1"/>
  <c r="J1166" i="1" s="1"/>
  <c r="C1166" i="1"/>
  <c r="M1165" i="1"/>
  <c r="O1165" i="1" s="1"/>
  <c r="H1165" i="1"/>
  <c r="J1165" i="1" s="1"/>
  <c r="D1165" i="1"/>
  <c r="F1165" i="1" s="1"/>
  <c r="G1165" i="1" s="1"/>
  <c r="C1165" i="1"/>
  <c r="E1165" i="1" s="1"/>
  <c r="M1164" i="1"/>
  <c r="O1164" i="1" s="1"/>
  <c r="H1164" i="1"/>
  <c r="J1164" i="1" s="1"/>
  <c r="C1164" i="1"/>
  <c r="M1163" i="1"/>
  <c r="O1163" i="1" s="1"/>
  <c r="H1163" i="1"/>
  <c r="I1163" i="1" s="1"/>
  <c r="K1163" i="1" s="1"/>
  <c r="L1163" i="1" s="1"/>
  <c r="C1163" i="1"/>
  <c r="D1163" i="1" s="1"/>
  <c r="F1163" i="1" s="1"/>
  <c r="G1163" i="1" s="1"/>
  <c r="M1162" i="1"/>
  <c r="O1162" i="1" s="1"/>
  <c r="H1162" i="1"/>
  <c r="I1162" i="1" s="1"/>
  <c r="K1162" i="1" s="1"/>
  <c r="L1162" i="1" s="1"/>
  <c r="C1162" i="1"/>
  <c r="E1162" i="1" s="1"/>
  <c r="M1161" i="1"/>
  <c r="O1161" i="1" s="1"/>
  <c r="H1161" i="1"/>
  <c r="C1161" i="1"/>
  <c r="E1161" i="1" s="1"/>
  <c r="M1160" i="1"/>
  <c r="J1160" i="1"/>
  <c r="H1160" i="1"/>
  <c r="I1160" i="1" s="1"/>
  <c r="K1160" i="1" s="1"/>
  <c r="L1160" i="1" s="1"/>
  <c r="C1160" i="1"/>
  <c r="E1160" i="1" s="1"/>
  <c r="M1159" i="1"/>
  <c r="N1159" i="1" s="1"/>
  <c r="P1159" i="1" s="1"/>
  <c r="Q1159" i="1" s="1"/>
  <c r="H1159" i="1"/>
  <c r="J1159" i="1" s="1"/>
  <c r="C1159" i="1"/>
  <c r="M1158" i="1"/>
  <c r="H1158" i="1"/>
  <c r="J1158" i="1" s="1"/>
  <c r="C1158" i="1"/>
  <c r="D1158" i="1" s="1"/>
  <c r="F1158" i="1" s="1"/>
  <c r="G1158" i="1" s="1"/>
  <c r="N1157" i="1"/>
  <c r="P1157" i="1" s="1"/>
  <c r="Q1157" i="1" s="1"/>
  <c r="M1157" i="1"/>
  <c r="O1157" i="1" s="1"/>
  <c r="H1157" i="1"/>
  <c r="J1157" i="1" s="1"/>
  <c r="C1157" i="1"/>
  <c r="E1157" i="1" s="1"/>
  <c r="M1156" i="1"/>
  <c r="O1156" i="1" s="1"/>
  <c r="H1156" i="1"/>
  <c r="C1156" i="1"/>
  <c r="M1155" i="1"/>
  <c r="O1155" i="1" s="1"/>
  <c r="J1155" i="1"/>
  <c r="H1155" i="1"/>
  <c r="I1155" i="1" s="1"/>
  <c r="K1155" i="1" s="1"/>
  <c r="L1155" i="1" s="1"/>
  <c r="D1155" i="1"/>
  <c r="F1155" i="1" s="1"/>
  <c r="G1155" i="1" s="1"/>
  <c r="C1155" i="1"/>
  <c r="E1155" i="1" s="1"/>
  <c r="O1154" i="1"/>
  <c r="M1154" i="1"/>
  <c r="N1154" i="1" s="1"/>
  <c r="P1154" i="1" s="1"/>
  <c r="Q1154" i="1" s="1"/>
  <c r="J1154" i="1"/>
  <c r="H1154" i="1"/>
  <c r="I1154" i="1" s="1"/>
  <c r="K1154" i="1" s="1"/>
  <c r="L1154" i="1" s="1"/>
  <c r="C1154" i="1"/>
  <c r="E1154" i="1" s="1"/>
  <c r="M1153" i="1"/>
  <c r="O1153" i="1" s="1"/>
  <c r="H1153" i="1"/>
  <c r="C1153" i="1"/>
  <c r="E1153" i="1" s="1"/>
  <c r="M1152" i="1"/>
  <c r="I1152" i="1"/>
  <c r="K1152" i="1" s="1"/>
  <c r="L1152" i="1" s="1"/>
  <c r="H1152" i="1"/>
  <c r="J1152" i="1" s="1"/>
  <c r="D1152" i="1"/>
  <c r="F1152" i="1" s="1"/>
  <c r="G1152" i="1" s="1"/>
  <c r="C1152" i="1"/>
  <c r="E1152" i="1" s="1"/>
  <c r="N1151" i="1"/>
  <c r="P1151" i="1" s="1"/>
  <c r="Q1151" i="1" s="1"/>
  <c r="M1151" i="1"/>
  <c r="O1151" i="1" s="1"/>
  <c r="I1151" i="1"/>
  <c r="K1151" i="1" s="1"/>
  <c r="L1151" i="1" s="1"/>
  <c r="H1151" i="1"/>
  <c r="J1151" i="1" s="1"/>
  <c r="D1151" i="1"/>
  <c r="F1151" i="1" s="1"/>
  <c r="G1151" i="1" s="1"/>
  <c r="C1151" i="1"/>
  <c r="E1151" i="1" s="1"/>
  <c r="M1150" i="1"/>
  <c r="H1150" i="1"/>
  <c r="J1150" i="1" s="1"/>
  <c r="C1150" i="1"/>
  <c r="M1149" i="1"/>
  <c r="I1149" i="1"/>
  <c r="K1149" i="1" s="1"/>
  <c r="L1149" i="1" s="1"/>
  <c r="H1149" i="1"/>
  <c r="J1149" i="1" s="1"/>
  <c r="C1149" i="1"/>
  <c r="E1149" i="1" s="1"/>
  <c r="M1148" i="1"/>
  <c r="O1148" i="1" s="1"/>
  <c r="H1148" i="1"/>
  <c r="J1148" i="1" s="1"/>
  <c r="C1148" i="1"/>
  <c r="M1147" i="1"/>
  <c r="O1147" i="1" s="1"/>
  <c r="H1147" i="1"/>
  <c r="C1147" i="1"/>
  <c r="N1146" i="1"/>
  <c r="P1146" i="1" s="1"/>
  <c r="Q1146" i="1" s="1"/>
  <c r="M1146" i="1"/>
  <c r="O1146" i="1" s="1"/>
  <c r="J1146" i="1"/>
  <c r="H1146" i="1"/>
  <c r="I1146" i="1" s="1"/>
  <c r="K1146" i="1" s="1"/>
  <c r="L1146" i="1" s="1"/>
  <c r="C1146" i="1"/>
  <c r="E1146" i="1" s="1"/>
  <c r="N1145" i="1"/>
  <c r="P1145" i="1" s="1"/>
  <c r="Q1145" i="1" s="1"/>
  <c r="M1145" i="1"/>
  <c r="O1145" i="1" s="1"/>
  <c r="H1145" i="1"/>
  <c r="C1145" i="1"/>
  <c r="M1144" i="1"/>
  <c r="H1144" i="1"/>
  <c r="J1144" i="1" s="1"/>
  <c r="D1144" i="1"/>
  <c r="F1144" i="1" s="1"/>
  <c r="G1144" i="1" s="1"/>
  <c r="C1144" i="1"/>
  <c r="E1144" i="1" s="1"/>
  <c r="M1143" i="1"/>
  <c r="H1143" i="1"/>
  <c r="J1143" i="1" s="1"/>
  <c r="D1143" i="1"/>
  <c r="F1143" i="1" s="1"/>
  <c r="G1143" i="1" s="1"/>
  <c r="C1143" i="1"/>
  <c r="E1143" i="1" s="1"/>
  <c r="M1142" i="1"/>
  <c r="H1142" i="1"/>
  <c r="E1142" i="1"/>
  <c r="C1142" i="1"/>
  <c r="D1142" i="1" s="1"/>
  <c r="F1142" i="1" s="1"/>
  <c r="G1142" i="1" s="1"/>
  <c r="N1141" i="1"/>
  <c r="P1141" i="1" s="1"/>
  <c r="Q1141" i="1" s="1"/>
  <c r="M1141" i="1"/>
  <c r="O1141" i="1" s="1"/>
  <c r="H1141" i="1"/>
  <c r="C1141" i="1"/>
  <c r="E1141" i="1" s="1"/>
  <c r="M1140" i="1"/>
  <c r="O1140" i="1" s="1"/>
  <c r="I1140" i="1"/>
  <c r="K1140" i="1" s="1"/>
  <c r="L1140" i="1" s="1"/>
  <c r="H1140" i="1"/>
  <c r="J1140" i="1" s="1"/>
  <c r="E1140" i="1"/>
  <c r="C1140" i="1"/>
  <c r="D1140" i="1" s="1"/>
  <c r="F1140" i="1" s="1"/>
  <c r="G1140" i="1" s="1"/>
  <c r="M1139" i="1"/>
  <c r="H1139" i="1"/>
  <c r="I1139" i="1" s="1"/>
  <c r="K1139" i="1" s="1"/>
  <c r="L1139" i="1" s="1"/>
  <c r="E1139" i="1"/>
  <c r="D1139" i="1"/>
  <c r="F1139" i="1" s="1"/>
  <c r="G1139" i="1" s="1"/>
  <c r="C1139" i="1"/>
  <c r="M1138" i="1"/>
  <c r="H1138" i="1"/>
  <c r="J1138" i="1" s="1"/>
  <c r="C1138" i="1"/>
  <c r="E1138" i="1" s="1"/>
  <c r="M1137" i="1"/>
  <c r="H1137" i="1"/>
  <c r="I1137" i="1" s="1"/>
  <c r="K1137" i="1" s="1"/>
  <c r="L1137" i="1" s="1"/>
  <c r="C1137" i="1"/>
  <c r="M1136" i="1"/>
  <c r="I1136" i="1"/>
  <c r="K1136" i="1" s="1"/>
  <c r="L1136" i="1" s="1"/>
  <c r="H1136" i="1"/>
  <c r="J1136" i="1" s="1"/>
  <c r="D1136" i="1"/>
  <c r="F1136" i="1" s="1"/>
  <c r="G1136" i="1" s="1"/>
  <c r="C1136" i="1"/>
  <c r="E1136" i="1" s="1"/>
  <c r="M1135" i="1"/>
  <c r="O1135" i="1" s="1"/>
  <c r="I1135" i="1"/>
  <c r="K1135" i="1" s="1"/>
  <c r="L1135" i="1" s="1"/>
  <c r="H1135" i="1"/>
  <c r="J1135" i="1" s="1"/>
  <c r="C1135" i="1"/>
  <c r="E1135" i="1" s="1"/>
  <c r="M1134" i="1"/>
  <c r="H1134" i="1"/>
  <c r="I1134" i="1" s="1"/>
  <c r="K1134" i="1" s="1"/>
  <c r="L1134" i="1" s="1"/>
  <c r="C1134" i="1"/>
  <c r="D1134" i="1" s="1"/>
  <c r="F1134" i="1" s="1"/>
  <c r="G1134" i="1" s="1"/>
  <c r="N1133" i="1"/>
  <c r="P1133" i="1" s="1"/>
  <c r="Q1133" i="1" s="1"/>
  <c r="M1133" i="1"/>
  <c r="O1133" i="1" s="1"/>
  <c r="I1133" i="1"/>
  <c r="K1133" i="1" s="1"/>
  <c r="L1133" i="1" s="1"/>
  <c r="H1133" i="1"/>
  <c r="J1133" i="1" s="1"/>
  <c r="C1133" i="1"/>
  <c r="E1133" i="1" s="1"/>
  <c r="M1132" i="1"/>
  <c r="H1132" i="1"/>
  <c r="C1132" i="1"/>
  <c r="D1132" i="1" s="1"/>
  <c r="F1132" i="1" s="1"/>
  <c r="G1132" i="1" s="1"/>
  <c r="M1131" i="1"/>
  <c r="H1131" i="1"/>
  <c r="I1131" i="1" s="1"/>
  <c r="K1131" i="1" s="1"/>
  <c r="L1131" i="1" s="1"/>
  <c r="D1131" i="1"/>
  <c r="F1131" i="1" s="1"/>
  <c r="G1131" i="1" s="1"/>
  <c r="C1131" i="1"/>
  <c r="E1131" i="1" s="1"/>
  <c r="M1130" i="1"/>
  <c r="O1130" i="1" s="1"/>
  <c r="H1130" i="1"/>
  <c r="J1130" i="1" s="1"/>
  <c r="C1130" i="1"/>
  <c r="M1129" i="1"/>
  <c r="H1129" i="1"/>
  <c r="J1129" i="1" s="1"/>
  <c r="E1129" i="1"/>
  <c r="C1129" i="1"/>
  <c r="D1129" i="1" s="1"/>
  <c r="F1129" i="1" s="1"/>
  <c r="G1129" i="1" s="1"/>
  <c r="Q1128" i="1"/>
  <c r="M1128" i="1"/>
  <c r="N1128" i="1" s="1"/>
  <c r="P1128" i="1" s="1"/>
  <c r="I1128" i="1"/>
  <c r="K1128" i="1" s="1"/>
  <c r="L1128" i="1" s="1"/>
  <c r="H1128" i="1"/>
  <c r="J1128" i="1" s="1"/>
  <c r="C1128" i="1"/>
  <c r="E1128" i="1" s="1"/>
  <c r="M1127" i="1"/>
  <c r="O1127" i="1" s="1"/>
  <c r="H1127" i="1"/>
  <c r="J1127" i="1" s="1"/>
  <c r="E1127" i="1"/>
  <c r="C1127" i="1"/>
  <c r="D1127" i="1" s="1"/>
  <c r="F1127" i="1" s="1"/>
  <c r="G1127" i="1" s="1"/>
  <c r="M1126" i="1"/>
  <c r="H1126" i="1"/>
  <c r="C1126" i="1"/>
  <c r="M1125" i="1"/>
  <c r="O1125" i="1" s="1"/>
  <c r="H1125" i="1"/>
  <c r="J1125" i="1" s="1"/>
  <c r="C1125" i="1"/>
  <c r="M1124" i="1"/>
  <c r="O1124" i="1" s="1"/>
  <c r="J1124" i="1"/>
  <c r="H1124" i="1"/>
  <c r="I1124" i="1" s="1"/>
  <c r="K1124" i="1" s="1"/>
  <c r="L1124" i="1" s="1"/>
  <c r="C1124" i="1"/>
  <c r="E1124" i="1" s="1"/>
  <c r="M1123" i="1"/>
  <c r="O1123" i="1" s="1"/>
  <c r="H1123" i="1"/>
  <c r="J1123" i="1" s="1"/>
  <c r="C1123" i="1"/>
  <c r="E1123" i="1" s="1"/>
  <c r="M1122" i="1"/>
  <c r="O1122" i="1" s="1"/>
  <c r="H1122" i="1"/>
  <c r="C1122" i="1"/>
  <c r="E1122" i="1" s="1"/>
  <c r="M1121" i="1"/>
  <c r="O1121" i="1" s="1"/>
  <c r="H1121" i="1"/>
  <c r="J1121" i="1" s="1"/>
  <c r="C1121" i="1"/>
  <c r="E1121" i="1" s="1"/>
  <c r="M1120" i="1"/>
  <c r="I1120" i="1"/>
  <c r="K1120" i="1" s="1"/>
  <c r="L1120" i="1" s="1"/>
  <c r="H1120" i="1"/>
  <c r="J1120" i="1" s="1"/>
  <c r="C1120" i="1"/>
  <c r="E1120" i="1" s="1"/>
  <c r="M1119" i="1"/>
  <c r="H1119" i="1"/>
  <c r="J1119" i="1" s="1"/>
  <c r="E1119" i="1"/>
  <c r="D1119" i="1"/>
  <c r="F1119" i="1" s="1"/>
  <c r="G1119" i="1" s="1"/>
  <c r="C1119" i="1"/>
  <c r="M1118" i="1"/>
  <c r="O1118" i="1" s="1"/>
  <c r="H1118" i="1"/>
  <c r="J1118" i="1" s="1"/>
  <c r="C1118" i="1"/>
  <c r="N1117" i="1"/>
  <c r="P1117" i="1" s="1"/>
  <c r="Q1117" i="1" s="1"/>
  <c r="M1117" i="1"/>
  <c r="O1117" i="1" s="1"/>
  <c r="H1117" i="1"/>
  <c r="J1117" i="1" s="1"/>
  <c r="C1117" i="1"/>
  <c r="M1116" i="1"/>
  <c r="O1116" i="1" s="1"/>
  <c r="H1116" i="1"/>
  <c r="J1116" i="1" s="1"/>
  <c r="C1116" i="1"/>
  <c r="M1115" i="1"/>
  <c r="O1115" i="1" s="1"/>
  <c r="H1115" i="1"/>
  <c r="J1115" i="1" s="1"/>
  <c r="C1115" i="1"/>
  <c r="E1115" i="1" s="1"/>
  <c r="M1114" i="1"/>
  <c r="O1114" i="1" s="1"/>
  <c r="H1114" i="1"/>
  <c r="C1114" i="1"/>
  <c r="E1114" i="1" s="1"/>
  <c r="M1113" i="1"/>
  <c r="O1113" i="1" s="1"/>
  <c r="I1113" i="1"/>
  <c r="K1113" i="1" s="1"/>
  <c r="L1113" i="1" s="1"/>
  <c r="H1113" i="1"/>
  <c r="J1113" i="1" s="1"/>
  <c r="D1113" i="1"/>
  <c r="F1113" i="1" s="1"/>
  <c r="G1113" i="1" s="1"/>
  <c r="C1113" i="1"/>
  <c r="E1113" i="1" s="1"/>
  <c r="M1112" i="1"/>
  <c r="H1112" i="1"/>
  <c r="C1112" i="1"/>
  <c r="E1112" i="1" s="1"/>
  <c r="M1111" i="1"/>
  <c r="H1111" i="1"/>
  <c r="J1111" i="1" s="1"/>
  <c r="C1111" i="1"/>
  <c r="N1110" i="1"/>
  <c r="P1110" i="1" s="1"/>
  <c r="Q1110" i="1" s="1"/>
  <c r="M1110" i="1"/>
  <c r="O1110" i="1" s="1"/>
  <c r="I1110" i="1"/>
  <c r="K1110" i="1" s="1"/>
  <c r="L1110" i="1" s="1"/>
  <c r="H1110" i="1"/>
  <c r="J1110" i="1" s="1"/>
  <c r="C1110" i="1"/>
  <c r="M1109" i="1"/>
  <c r="H1109" i="1"/>
  <c r="J1109" i="1" s="1"/>
  <c r="C1109" i="1"/>
  <c r="M1108" i="1"/>
  <c r="O1108" i="1" s="1"/>
  <c r="I1108" i="1"/>
  <c r="K1108" i="1" s="1"/>
  <c r="L1108" i="1" s="1"/>
  <c r="H1108" i="1"/>
  <c r="J1108" i="1" s="1"/>
  <c r="D1108" i="1"/>
  <c r="F1108" i="1" s="1"/>
  <c r="G1108" i="1" s="1"/>
  <c r="C1108" i="1"/>
  <c r="E1108" i="1" s="1"/>
  <c r="M1107" i="1"/>
  <c r="H1107" i="1"/>
  <c r="C1107" i="1"/>
  <c r="M1106" i="1"/>
  <c r="O1106" i="1" s="1"/>
  <c r="H1106" i="1"/>
  <c r="C1106" i="1"/>
  <c r="E1106" i="1" s="1"/>
  <c r="N1105" i="1"/>
  <c r="P1105" i="1" s="1"/>
  <c r="Q1105" i="1" s="1"/>
  <c r="M1105" i="1"/>
  <c r="O1105" i="1" s="1"/>
  <c r="H1105" i="1"/>
  <c r="C1105" i="1"/>
  <c r="E1105" i="1" s="1"/>
  <c r="M1104" i="1"/>
  <c r="H1104" i="1"/>
  <c r="C1104" i="1"/>
  <c r="E1104" i="1" s="1"/>
  <c r="M1103" i="1"/>
  <c r="H1103" i="1"/>
  <c r="J1103" i="1" s="1"/>
  <c r="D1103" i="1"/>
  <c r="F1103" i="1" s="1"/>
  <c r="G1103" i="1" s="1"/>
  <c r="C1103" i="1"/>
  <c r="E1103" i="1" s="1"/>
  <c r="M1102" i="1"/>
  <c r="O1102" i="1" s="1"/>
  <c r="H1102" i="1"/>
  <c r="J1102" i="1" s="1"/>
  <c r="C1102" i="1"/>
  <c r="N1101" i="1"/>
  <c r="P1101" i="1" s="1"/>
  <c r="Q1101" i="1" s="1"/>
  <c r="M1101" i="1"/>
  <c r="O1101" i="1" s="1"/>
  <c r="H1101" i="1"/>
  <c r="J1101" i="1" s="1"/>
  <c r="C1101" i="1"/>
  <c r="M1100" i="1"/>
  <c r="O1100" i="1" s="1"/>
  <c r="H1100" i="1"/>
  <c r="C1100" i="1"/>
  <c r="E1100" i="1" s="1"/>
  <c r="M1099" i="1"/>
  <c r="I1099" i="1"/>
  <c r="K1099" i="1" s="1"/>
  <c r="L1099" i="1" s="1"/>
  <c r="H1099" i="1"/>
  <c r="J1099" i="1" s="1"/>
  <c r="D1099" i="1"/>
  <c r="F1099" i="1" s="1"/>
  <c r="G1099" i="1" s="1"/>
  <c r="C1099" i="1"/>
  <c r="E1099" i="1" s="1"/>
  <c r="M1098" i="1"/>
  <c r="O1098" i="1" s="1"/>
  <c r="H1098" i="1"/>
  <c r="C1098" i="1"/>
  <c r="E1098" i="1" s="1"/>
  <c r="N1097" i="1"/>
  <c r="P1097" i="1" s="1"/>
  <c r="Q1097" i="1" s="1"/>
  <c r="M1097" i="1"/>
  <c r="O1097" i="1" s="1"/>
  <c r="H1097" i="1"/>
  <c r="D1097" i="1"/>
  <c r="F1097" i="1" s="1"/>
  <c r="G1097" i="1" s="1"/>
  <c r="C1097" i="1"/>
  <c r="E1097" i="1" s="1"/>
  <c r="N1096" i="1"/>
  <c r="P1096" i="1" s="1"/>
  <c r="Q1096" i="1" s="1"/>
  <c r="M1096" i="1"/>
  <c r="O1096" i="1" s="1"/>
  <c r="H1096" i="1"/>
  <c r="C1096" i="1"/>
  <c r="E1096" i="1" s="1"/>
  <c r="M1095" i="1"/>
  <c r="H1095" i="1"/>
  <c r="J1095" i="1" s="1"/>
  <c r="C1095" i="1"/>
  <c r="E1095" i="1" s="1"/>
  <c r="M1094" i="1"/>
  <c r="N1094" i="1" s="1"/>
  <c r="P1094" i="1" s="1"/>
  <c r="Q1094" i="1" s="1"/>
  <c r="H1094" i="1"/>
  <c r="J1094" i="1" s="1"/>
  <c r="C1094" i="1"/>
  <c r="N1093" i="1"/>
  <c r="P1093" i="1" s="1"/>
  <c r="Q1093" i="1" s="1"/>
  <c r="M1093" i="1"/>
  <c r="O1093" i="1" s="1"/>
  <c r="H1093" i="1"/>
  <c r="J1093" i="1" s="1"/>
  <c r="C1093" i="1"/>
  <c r="M1092" i="1"/>
  <c r="O1092" i="1" s="1"/>
  <c r="H1092" i="1"/>
  <c r="C1092" i="1"/>
  <c r="E1092" i="1" s="1"/>
  <c r="N1091" i="1"/>
  <c r="P1091" i="1" s="1"/>
  <c r="Q1091" i="1" s="1"/>
  <c r="M1091" i="1"/>
  <c r="O1091" i="1" s="1"/>
  <c r="I1091" i="1"/>
  <c r="K1091" i="1" s="1"/>
  <c r="L1091" i="1" s="1"/>
  <c r="H1091" i="1"/>
  <c r="J1091" i="1" s="1"/>
  <c r="C1091" i="1"/>
  <c r="E1091" i="1" s="1"/>
  <c r="M1090" i="1"/>
  <c r="H1090" i="1"/>
  <c r="C1090" i="1"/>
  <c r="E1090" i="1" s="1"/>
  <c r="M1089" i="1"/>
  <c r="O1089" i="1" s="1"/>
  <c r="I1089" i="1"/>
  <c r="K1089" i="1" s="1"/>
  <c r="L1089" i="1" s="1"/>
  <c r="H1089" i="1"/>
  <c r="J1089" i="1" s="1"/>
  <c r="D1089" i="1"/>
  <c r="F1089" i="1" s="1"/>
  <c r="G1089" i="1" s="1"/>
  <c r="C1089" i="1"/>
  <c r="E1089" i="1" s="1"/>
  <c r="N1088" i="1"/>
  <c r="P1088" i="1" s="1"/>
  <c r="Q1088" i="1" s="1"/>
  <c r="M1088" i="1"/>
  <c r="O1088" i="1" s="1"/>
  <c r="J1088" i="1"/>
  <c r="H1088" i="1"/>
  <c r="I1088" i="1" s="1"/>
  <c r="K1088" i="1" s="1"/>
  <c r="L1088" i="1" s="1"/>
  <c r="C1088" i="1"/>
  <c r="D1088" i="1" s="1"/>
  <c r="F1088" i="1" s="1"/>
  <c r="G1088" i="1" s="1"/>
  <c r="M1087" i="1"/>
  <c r="H1087" i="1"/>
  <c r="J1087" i="1" s="1"/>
  <c r="C1087" i="1"/>
  <c r="E1087" i="1" s="1"/>
  <c r="M1086" i="1"/>
  <c r="H1086" i="1"/>
  <c r="J1086" i="1" s="1"/>
  <c r="C1086" i="1"/>
  <c r="E1086" i="1" s="1"/>
  <c r="M1085" i="1"/>
  <c r="O1085" i="1" s="1"/>
  <c r="K1085" i="1"/>
  <c r="L1085" i="1" s="1"/>
  <c r="H1085" i="1"/>
  <c r="I1085" i="1" s="1"/>
  <c r="C1085" i="1"/>
  <c r="M1084" i="1"/>
  <c r="O1084" i="1" s="1"/>
  <c r="I1084" i="1"/>
  <c r="K1084" i="1" s="1"/>
  <c r="L1084" i="1" s="1"/>
  <c r="H1084" i="1"/>
  <c r="J1084" i="1" s="1"/>
  <c r="C1084" i="1"/>
  <c r="E1084" i="1" s="1"/>
  <c r="N1083" i="1"/>
  <c r="P1083" i="1" s="1"/>
  <c r="Q1083" i="1" s="1"/>
  <c r="M1083" i="1"/>
  <c r="O1083" i="1" s="1"/>
  <c r="H1083" i="1"/>
  <c r="J1083" i="1" s="1"/>
  <c r="C1083" i="1"/>
  <c r="E1083" i="1" s="1"/>
  <c r="M1082" i="1"/>
  <c r="N1082" i="1" s="1"/>
  <c r="P1082" i="1" s="1"/>
  <c r="Q1082" i="1" s="1"/>
  <c r="H1082" i="1"/>
  <c r="C1082" i="1"/>
  <c r="E1082" i="1" s="1"/>
  <c r="M1081" i="1"/>
  <c r="O1081" i="1" s="1"/>
  <c r="I1081" i="1"/>
  <c r="K1081" i="1" s="1"/>
  <c r="L1081" i="1" s="1"/>
  <c r="H1081" i="1"/>
  <c r="J1081" i="1" s="1"/>
  <c r="D1081" i="1"/>
  <c r="F1081" i="1" s="1"/>
  <c r="G1081" i="1" s="1"/>
  <c r="C1081" i="1"/>
  <c r="E1081" i="1" s="1"/>
  <c r="M1080" i="1"/>
  <c r="O1080" i="1" s="1"/>
  <c r="J1080" i="1"/>
  <c r="H1080" i="1"/>
  <c r="I1080" i="1" s="1"/>
  <c r="K1080" i="1" s="1"/>
  <c r="L1080" i="1" s="1"/>
  <c r="E1080" i="1"/>
  <c r="C1080" i="1"/>
  <c r="D1080" i="1" s="1"/>
  <c r="F1080" i="1" s="1"/>
  <c r="G1080" i="1" s="1"/>
  <c r="M1079" i="1"/>
  <c r="H1079" i="1"/>
  <c r="J1079" i="1" s="1"/>
  <c r="E1079" i="1"/>
  <c r="D1079" i="1"/>
  <c r="F1079" i="1" s="1"/>
  <c r="G1079" i="1" s="1"/>
  <c r="C1079" i="1"/>
  <c r="M1078" i="1"/>
  <c r="O1078" i="1" s="1"/>
  <c r="H1078" i="1"/>
  <c r="J1078" i="1" s="1"/>
  <c r="C1078" i="1"/>
  <c r="N1077" i="1"/>
  <c r="P1077" i="1" s="1"/>
  <c r="Q1077" i="1" s="1"/>
  <c r="M1077" i="1"/>
  <c r="O1077" i="1" s="1"/>
  <c r="H1077" i="1"/>
  <c r="I1077" i="1" s="1"/>
  <c r="K1077" i="1" s="1"/>
  <c r="L1077" i="1" s="1"/>
  <c r="C1077" i="1"/>
  <c r="M1076" i="1"/>
  <c r="O1076" i="1" s="1"/>
  <c r="H1076" i="1"/>
  <c r="J1076" i="1" s="1"/>
  <c r="E1076" i="1"/>
  <c r="C1076" i="1"/>
  <c r="D1076" i="1" s="1"/>
  <c r="F1076" i="1" s="1"/>
  <c r="G1076" i="1" s="1"/>
  <c r="M1075" i="1"/>
  <c r="I1075" i="1"/>
  <c r="K1075" i="1" s="1"/>
  <c r="L1075" i="1" s="1"/>
  <c r="H1075" i="1"/>
  <c r="J1075" i="1" s="1"/>
  <c r="D1075" i="1"/>
  <c r="F1075" i="1" s="1"/>
  <c r="G1075" i="1" s="1"/>
  <c r="C1075" i="1"/>
  <c r="E1075" i="1" s="1"/>
  <c r="O1074" i="1"/>
  <c r="M1074" i="1"/>
  <c r="N1074" i="1" s="1"/>
  <c r="P1074" i="1" s="1"/>
  <c r="Q1074" i="1" s="1"/>
  <c r="H1074" i="1"/>
  <c r="C1074" i="1"/>
  <c r="E1074" i="1" s="1"/>
  <c r="O1073" i="1"/>
  <c r="M1073" i="1"/>
  <c r="N1073" i="1" s="1"/>
  <c r="P1073" i="1" s="1"/>
  <c r="Q1073" i="1" s="1"/>
  <c r="I1073" i="1"/>
  <c r="K1073" i="1" s="1"/>
  <c r="L1073" i="1" s="1"/>
  <c r="H1073" i="1"/>
  <c r="J1073" i="1" s="1"/>
  <c r="F1073" i="1"/>
  <c r="G1073" i="1" s="1"/>
  <c r="D1073" i="1"/>
  <c r="C1073" i="1"/>
  <c r="E1073" i="1" s="1"/>
  <c r="M1072" i="1"/>
  <c r="O1072" i="1" s="1"/>
  <c r="I1072" i="1"/>
  <c r="K1072" i="1" s="1"/>
  <c r="L1072" i="1" s="1"/>
  <c r="H1072" i="1"/>
  <c r="J1072" i="1" s="1"/>
  <c r="C1072" i="1"/>
  <c r="D1072" i="1" s="1"/>
  <c r="F1072" i="1" s="1"/>
  <c r="G1072" i="1" s="1"/>
  <c r="M1071" i="1"/>
  <c r="H1071" i="1"/>
  <c r="J1071" i="1" s="1"/>
  <c r="C1071" i="1"/>
  <c r="E1071" i="1" s="1"/>
  <c r="M1070" i="1"/>
  <c r="H1070" i="1"/>
  <c r="J1070" i="1" s="1"/>
  <c r="C1070" i="1"/>
  <c r="E1070" i="1" s="1"/>
  <c r="M1069" i="1"/>
  <c r="H1069" i="1"/>
  <c r="I1069" i="1" s="1"/>
  <c r="K1069" i="1" s="1"/>
  <c r="L1069" i="1" s="1"/>
  <c r="C1069" i="1"/>
  <c r="M1068" i="1"/>
  <c r="O1068" i="1" s="1"/>
  <c r="H1068" i="1"/>
  <c r="D1068" i="1"/>
  <c r="F1068" i="1" s="1"/>
  <c r="G1068" i="1" s="1"/>
  <c r="C1068" i="1"/>
  <c r="E1068" i="1" s="1"/>
  <c r="M1067" i="1"/>
  <c r="O1067" i="1" s="1"/>
  <c r="I1067" i="1"/>
  <c r="K1067" i="1" s="1"/>
  <c r="L1067" i="1" s="1"/>
  <c r="H1067" i="1"/>
  <c r="J1067" i="1" s="1"/>
  <c r="D1067" i="1"/>
  <c r="F1067" i="1" s="1"/>
  <c r="G1067" i="1" s="1"/>
  <c r="C1067" i="1"/>
  <c r="E1067" i="1" s="1"/>
  <c r="M1066" i="1"/>
  <c r="N1066" i="1" s="1"/>
  <c r="P1066" i="1" s="1"/>
  <c r="Q1066" i="1" s="1"/>
  <c r="H1066" i="1"/>
  <c r="C1066" i="1"/>
  <c r="E1066" i="1" s="1"/>
  <c r="O1065" i="1"/>
  <c r="N1065" i="1"/>
  <c r="P1065" i="1" s="1"/>
  <c r="Q1065" i="1" s="1"/>
  <c r="M1065" i="1"/>
  <c r="H1065" i="1"/>
  <c r="I1065" i="1" s="1"/>
  <c r="K1065" i="1" s="1"/>
  <c r="L1065" i="1" s="1"/>
  <c r="D1065" i="1"/>
  <c r="F1065" i="1" s="1"/>
  <c r="G1065" i="1" s="1"/>
  <c r="C1065" i="1"/>
  <c r="E1065" i="1" s="1"/>
  <c r="M1064" i="1"/>
  <c r="O1064" i="1" s="1"/>
  <c r="H1064" i="1"/>
  <c r="J1064" i="1" s="1"/>
  <c r="C1064" i="1"/>
  <c r="M1063" i="1"/>
  <c r="H1063" i="1"/>
  <c r="J1063" i="1" s="1"/>
  <c r="E1063" i="1"/>
  <c r="C1063" i="1"/>
  <c r="D1063" i="1" s="1"/>
  <c r="F1063" i="1" s="1"/>
  <c r="G1063" i="1" s="1"/>
  <c r="M1062" i="1"/>
  <c r="N1062" i="1" s="1"/>
  <c r="P1062" i="1" s="1"/>
  <c r="Q1062" i="1" s="1"/>
  <c r="J1062" i="1"/>
  <c r="H1062" i="1"/>
  <c r="I1062" i="1" s="1"/>
  <c r="K1062" i="1" s="1"/>
  <c r="L1062" i="1" s="1"/>
  <c r="C1062" i="1"/>
  <c r="E1062" i="1" s="1"/>
  <c r="M1061" i="1"/>
  <c r="H1061" i="1"/>
  <c r="I1061" i="1" s="1"/>
  <c r="K1061" i="1" s="1"/>
  <c r="L1061" i="1" s="1"/>
  <c r="C1061" i="1"/>
  <c r="M1060" i="1"/>
  <c r="O1060" i="1" s="1"/>
  <c r="H1060" i="1"/>
  <c r="J1060" i="1" s="1"/>
  <c r="C1060" i="1"/>
  <c r="D1060" i="1" s="1"/>
  <c r="F1060" i="1" s="1"/>
  <c r="G1060" i="1" s="1"/>
  <c r="M1059" i="1"/>
  <c r="O1059" i="1" s="1"/>
  <c r="H1059" i="1"/>
  <c r="J1059" i="1" s="1"/>
  <c r="C1059" i="1"/>
  <c r="E1059" i="1" s="1"/>
  <c r="O1058" i="1"/>
  <c r="M1058" i="1"/>
  <c r="N1058" i="1" s="1"/>
  <c r="P1058" i="1" s="1"/>
  <c r="Q1058" i="1" s="1"/>
  <c r="H1058" i="1"/>
  <c r="C1058" i="1"/>
  <c r="E1058" i="1" s="1"/>
  <c r="M1057" i="1"/>
  <c r="O1057" i="1" s="1"/>
  <c r="H1057" i="1"/>
  <c r="I1057" i="1" s="1"/>
  <c r="K1057" i="1" s="1"/>
  <c r="L1057" i="1" s="1"/>
  <c r="C1057" i="1"/>
  <c r="N1056" i="1"/>
  <c r="P1056" i="1" s="1"/>
  <c r="Q1056" i="1" s="1"/>
  <c r="M1056" i="1"/>
  <c r="O1056" i="1" s="1"/>
  <c r="H1056" i="1"/>
  <c r="J1056" i="1" s="1"/>
  <c r="C1056" i="1"/>
  <c r="D1056" i="1" s="1"/>
  <c r="F1056" i="1" s="1"/>
  <c r="G1056" i="1" s="1"/>
  <c r="M1055" i="1"/>
  <c r="H1055" i="1"/>
  <c r="J1055" i="1" s="1"/>
  <c r="D1055" i="1"/>
  <c r="F1055" i="1" s="1"/>
  <c r="G1055" i="1" s="1"/>
  <c r="C1055" i="1"/>
  <c r="E1055" i="1" s="1"/>
  <c r="M1054" i="1"/>
  <c r="N1054" i="1" s="1"/>
  <c r="P1054" i="1" s="1"/>
  <c r="Q1054" i="1" s="1"/>
  <c r="J1054" i="1"/>
  <c r="I1054" i="1"/>
  <c r="K1054" i="1" s="1"/>
  <c r="L1054" i="1" s="1"/>
  <c r="H1054" i="1"/>
  <c r="D1054" i="1"/>
  <c r="F1054" i="1" s="1"/>
  <c r="G1054" i="1" s="1"/>
  <c r="C1054" i="1"/>
  <c r="E1054" i="1" s="1"/>
  <c r="M1053" i="1"/>
  <c r="O1053" i="1" s="1"/>
  <c r="H1053" i="1"/>
  <c r="C1053" i="1"/>
  <c r="M1052" i="1"/>
  <c r="O1052" i="1" s="1"/>
  <c r="H1052" i="1"/>
  <c r="J1052" i="1" s="1"/>
  <c r="C1052" i="1"/>
  <c r="D1052" i="1" s="1"/>
  <c r="F1052" i="1" s="1"/>
  <c r="G1052" i="1" s="1"/>
  <c r="O1051" i="1"/>
  <c r="N1051" i="1"/>
  <c r="P1051" i="1" s="1"/>
  <c r="Q1051" i="1" s="1"/>
  <c r="M1051" i="1"/>
  <c r="H1051" i="1"/>
  <c r="J1051" i="1" s="1"/>
  <c r="C1051" i="1"/>
  <c r="O1050" i="1"/>
  <c r="M1050" i="1"/>
  <c r="N1050" i="1" s="1"/>
  <c r="P1050" i="1" s="1"/>
  <c r="Q1050" i="1" s="1"/>
  <c r="H1050" i="1"/>
  <c r="C1050" i="1"/>
  <c r="E1050" i="1" s="1"/>
  <c r="M1049" i="1"/>
  <c r="O1049" i="1" s="1"/>
  <c r="H1049" i="1"/>
  <c r="I1049" i="1" s="1"/>
  <c r="K1049" i="1" s="1"/>
  <c r="L1049" i="1" s="1"/>
  <c r="C1049" i="1"/>
  <c r="N1048" i="1"/>
  <c r="P1048" i="1" s="1"/>
  <c r="Q1048" i="1" s="1"/>
  <c r="M1048" i="1"/>
  <c r="O1048" i="1" s="1"/>
  <c r="H1048" i="1"/>
  <c r="J1048" i="1" s="1"/>
  <c r="C1048" i="1"/>
  <c r="M1047" i="1"/>
  <c r="H1047" i="1"/>
  <c r="J1047" i="1" s="1"/>
  <c r="D1047" i="1"/>
  <c r="F1047" i="1" s="1"/>
  <c r="G1047" i="1" s="1"/>
  <c r="C1047" i="1"/>
  <c r="E1047" i="1" s="1"/>
  <c r="M1046" i="1"/>
  <c r="N1046" i="1" s="1"/>
  <c r="P1046" i="1" s="1"/>
  <c r="Q1046" i="1" s="1"/>
  <c r="J1046" i="1"/>
  <c r="H1046" i="1"/>
  <c r="I1046" i="1" s="1"/>
  <c r="K1046" i="1" s="1"/>
  <c r="L1046" i="1" s="1"/>
  <c r="C1046" i="1"/>
  <c r="E1046" i="1" s="1"/>
  <c r="M1045" i="1"/>
  <c r="J1045" i="1"/>
  <c r="H1045" i="1"/>
  <c r="I1045" i="1" s="1"/>
  <c r="K1045" i="1" s="1"/>
  <c r="L1045" i="1" s="1"/>
  <c r="C1045" i="1"/>
  <c r="M1044" i="1"/>
  <c r="O1044" i="1" s="1"/>
  <c r="I1044" i="1"/>
  <c r="K1044" i="1" s="1"/>
  <c r="L1044" i="1" s="1"/>
  <c r="H1044" i="1"/>
  <c r="J1044" i="1" s="1"/>
  <c r="C1044" i="1"/>
  <c r="D1044" i="1" s="1"/>
  <c r="F1044" i="1" s="1"/>
  <c r="G1044" i="1" s="1"/>
  <c r="M1043" i="1"/>
  <c r="N1043" i="1" s="1"/>
  <c r="P1043" i="1" s="1"/>
  <c r="Q1043" i="1" s="1"/>
  <c r="H1043" i="1"/>
  <c r="C1043" i="1"/>
  <c r="E1043" i="1" s="1"/>
  <c r="M1042" i="1"/>
  <c r="O1042" i="1" s="1"/>
  <c r="H1042" i="1"/>
  <c r="C1042" i="1"/>
  <c r="E1042" i="1" s="1"/>
  <c r="O1041" i="1"/>
  <c r="N1041" i="1"/>
  <c r="P1041" i="1" s="1"/>
  <c r="Q1041" i="1" s="1"/>
  <c r="M1041" i="1"/>
  <c r="H1041" i="1"/>
  <c r="I1041" i="1" s="1"/>
  <c r="K1041" i="1" s="1"/>
  <c r="L1041" i="1" s="1"/>
  <c r="E1041" i="1"/>
  <c r="D1041" i="1"/>
  <c r="F1041" i="1" s="1"/>
  <c r="G1041" i="1" s="1"/>
  <c r="C1041" i="1"/>
  <c r="M1040" i="1"/>
  <c r="O1040" i="1" s="1"/>
  <c r="H1040" i="1"/>
  <c r="J1040" i="1" s="1"/>
  <c r="E1040" i="1"/>
  <c r="C1040" i="1"/>
  <c r="D1040" i="1" s="1"/>
  <c r="F1040" i="1" s="1"/>
  <c r="G1040" i="1" s="1"/>
  <c r="M1039" i="1"/>
  <c r="H1039" i="1"/>
  <c r="J1039" i="1" s="1"/>
  <c r="C1039" i="1"/>
  <c r="E1039" i="1" s="1"/>
  <c r="M1038" i="1"/>
  <c r="N1038" i="1" s="1"/>
  <c r="P1038" i="1" s="1"/>
  <c r="Q1038" i="1" s="1"/>
  <c r="H1038" i="1"/>
  <c r="J1038" i="1" s="1"/>
  <c r="C1038" i="1"/>
  <c r="N1037" i="1"/>
  <c r="P1037" i="1" s="1"/>
  <c r="Q1037" i="1" s="1"/>
  <c r="M1037" i="1"/>
  <c r="O1037" i="1" s="1"/>
  <c r="H1037" i="1"/>
  <c r="J1037" i="1" s="1"/>
  <c r="C1037" i="1"/>
  <c r="M1036" i="1"/>
  <c r="O1036" i="1" s="1"/>
  <c r="J1036" i="1"/>
  <c r="I1036" i="1"/>
  <c r="K1036" i="1" s="1"/>
  <c r="L1036" i="1" s="1"/>
  <c r="H1036" i="1"/>
  <c r="C1036" i="1"/>
  <c r="E1036" i="1" s="1"/>
  <c r="M1035" i="1"/>
  <c r="O1035" i="1" s="1"/>
  <c r="H1035" i="1"/>
  <c r="J1035" i="1" s="1"/>
  <c r="D1035" i="1"/>
  <c r="F1035" i="1" s="1"/>
  <c r="G1035" i="1" s="1"/>
  <c r="C1035" i="1"/>
  <c r="E1035" i="1" s="1"/>
  <c r="M1034" i="1"/>
  <c r="O1034" i="1" s="1"/>
  <c r="H1034" i="1"/>
  <c r="C1034" i="1"/>
  <c r="E1034" i="1" s="1"/>
  <c r="M1033" i="1"/>
  <c r="I1033" i="1"/>
  <c r="K1033" i="1" s="1"/>
  <c r="L1033" i="1" s="1"/>
  <c r="H1033" i="1"/>
  <c r="J1033" i="1" s="1"/>
  <c r="C1033" i="1"/>
  <c r="M1032" i="1"/>
  <c r="O1032" i="1" s="1"/>
  <c r="I1032" i="1"/>
  <c r="K1032" i="1" s="1"/>
  <c r="L1032" i="1" s="1"/>
  <c r="H1032" i="1"/>
  <c r="J1032" i="1" s="1"/>
  <c r="C1032" i="1"/>
  <c r="M1031" i="1"/>
  <c r="H1031" i="1"/>
  <c r="C1031" i="1"/>
  <c r="E1031" i="1" s="1"/>
  <c r="O1030" i="1"/>
  <c r="M1030" i="1"/>
  <c r="N1030" i="1" s="1"/>
  <c r="P1030" i="1" s="1"/>
  <c r="Q1030" i="1" s="1"/>
  <c r="H1030" i="1"/>
  <c r="I1030" i="1" s="1"/>
  <c r="K1030" i="1" s="1"/>
  <c r="L1030" i="1" s="1"/>
  <c r="C1030" i="1"/>
  <c r="E1030" i="1" s="1"/>
  <c r="M1029" i="1"/>
  <c r="O1029" i="1" s="1"/>
  <c r="J1029" i="1"/>
  <c r="I1029" i="1"/>
  <c r="K1029" i="1" s="1"/>
  <c r="L1029" i="1" s="1"/>
  <c r="H1029" i="1"/>
  <c r="C1029" i="1"/>
  <c r="M1028" i="1"/>
  <c r="H1028" i="1"/>
  <c r="C1028" i="1"/>
  <c r="D1028" i="1" s="1"/>
  <c r="F1028" i="1" s="1"/>
  <c r="G1028" i="1" s="1"/>
  <c r="N1027" i="1"/>
  <c r="P1027" i="1" s="1"/>
  <c r="Q1027" i="1" s="1"/>
  <c r="M1027" i="1"/>
  <c r="O1027" i="1" s="1"/>
  <c r="H1027" i="1"/>
  <c r="J1027" i="1" s="1"/>
  <c r="D1027" i="1"/>
  <c r="F1027" i="1" s="1"/>
  <c r="G1027" i="1" s="1"/>
  <c r="C1027" i="1"/>
  <c r="E1027" i="1" s="1"/>
  <c r="M1026" i="1"/>
  <c r="O1026" i="1" s="1"/>
  <c r="H1026" i="1"/>
  <c r="J1026" i="1" s="1"/>
  <c r="F1026" i="1"/>
  <c r="G1026" i="1" s="1"/>
  <c r="E1026" i="1"/>
  <c r="C1026" i="1"/>
  <c r="D1026" i="1" s="1"/>
  <c r="M1025" i="1"/>
  <c r="H1025" i="1"/>
  <c r="J1025" i="1" s="1"/>
  <c r="C1025" i="1"/>
  <c r="E1025" i="1" s="1"/>
  <c r="M1024" i="1"/>
  <c r="H1024" i="1"/>
  <c r="J1024" i="1" s="1"/>
  <c r="D1024" i="1"/>
  <c r="F1024" i="1" s="1"/>
  <c r="G1024" i="1" s="1"/>
  <c r="C1024" i="1"/>
  <c r="E1024" i="1" s="1"/>
  <c r="M1023" i="1"/>
  <c r="O1023" i="1" s="1"/>
  <c r="I1023" i="1"/>
  <c r="K1023" i="1" s="1"/>
  <c r="L1023" i="1" s="1"/>
  <c r="H1023" i="1"/>
  <c r="J1023" i="1" s="1"/>
  <c r="C1023" i="1"/>
  <c r="D1023" i="1" s="1"/>
  <c r="F1023" i="1" s="1"/>
  <c r="G1023" i="1" s="1"/>
  <c r="M1022" i="1"/>
  <c r="O1022" i="1" s="1"/>
  <c r="H1022" i="1"/>
  <c r="C1022" i="1"/>
  <c r="E1022" i="1" s="1"/>
  <c r="O1021" i="1"/>
  <c r="M1021" i="1"/>
  <c r="N1021" i="1" s="1"/>
  <c r="P1021" i="1" s="1"/>
  <c r="Q1021" i="1" s="1"/>
  <c r="H1021" i="1"/>
  <c r="C1021" i="1"/>
  <c r="E1021" i="1" s="1"/>
  <c r="N1020" i="1"/>
  <c r="P1020" i="1" s="1"/>
  <c r="Q1020" i="1" s="1"/>
  <c r="M1020" i="1"/>
  <c r="O1020" i="1" s="1"/>
  <c r="H1020" i="1"/>
  <c r="J1020" i="1" s="1"/>
  <c r="E1020" i="1"/>
  <c r="C1020" i="1"/>
  <c r="D1020" i="1" s="1"/>
  <c r="F1020" i="1" s="1"/>
  <c r="G1020" i="1" s="1"/>
  <c r="M1019" i="1"/>
  <c r="H1019" i="1"/>
  <c r="J1019" i="1" s="1"/>
  <c r="D1019" i="1"/>
  <c r="F1019" i="1" s="1"/>
  <c r="G1019" i="1" s="1"/>
  <c r="C1019" i="1"/>
  <c r="E1019" i="1" s="1"/>
  <c r="O1018" i="1"/>
  <c r="N1018" i="1"/>
  <c r="P1018" i="1" s="1"/>
  <c r="Q1018" i="1" s="1"/>
  <c r="M1018" i="1"/>
  <c r="H1018" i="1"/>
  <c r="J1018" i="1" s="1"/>
  <c r="C1018" i="1"/>
  <c r="E1018" i="1" s="1"/>
  <c r="N1017" i="1"/>
  <c r="P1017" i="1" s="1"/>
  <c r="Q1017" i="1" s="1"/>
  <c r="M1017" i="1"/>
  <c r="O1017" i="1" s="1"/>
  <c r="H1017" i="1"/>
  <c r="J1017" i="1" s="1"/>
  <c r="C1017" i="1"/>
  <c r="N1016" i="1"/>
  <c r="P1016" i="1" s="1"/>
  <c r="Q1016" i="1" s="1"/>
  <c r="M1016" i="1"/>
  <c r="O1016" i="1" s="1"/>
  <c r="H1016" i="1"/>
  <c r="F1016" i="1"/>
  <c r="G1016" i="1" s="1"/>
  <c r="E1016" i="1"/>
  <c r="C1016" i="1"/>
  <c r="D1016" i="1" s="1"/>
  <c r="M1015" i="1"/>
  <c r="O1015" i="1" s="1"/>
  <c r="H1015" i="1"/>
  <c r="J1015" i="1" s="1"/>
  <c r="C1015" i="1"/>
  <c r="E1015" i="1" s="1"/>
  <c r="M1014" i="1"/>
  <c r="O1014" i="1" s="1"/>
  <c r="H1014" i="1"/>
  <c r="C1014" i="1"/>
  <c r="E1014" i="1" s="1"/>
  <c r="M1013" i="1"/>
  <c r="O1013" i="1" s="1"/>
  <c r="H1013" i="1"/>
  <c r="J1013" i="1" s="1"/>
  <c r="C1013" i="1"/>
  <c r="E1013" i="1" s="1"/>
  <c r="M1012" i="1"/>
  <c r="H1012" i="1"/>
  <c r="J1012" i="1" s="1"/>
  <c r="C1012" i="1"/>
  <c r="E1012" i="1" s="1"/>
  <c r="M1011" i="1"/>
  <c r="H1011" i="1"/>
  <c r="J1011" i="1" s="1"/>
  <c r="D1011" i="1"/>
  <c r="F1011" i="1" s="1"/>
  <c r="G1011" i="1" s="1"/>
  <c r="C1011" i="1"/>
  <c r="E1011" i="1" s="1"/>
  <c r="M1010" i="1"/>
  <c r="O1010" i="1" s="1"/>
  <c r="H1010" i="1"/>
  <c r="J1010" i="1" s="1"/>
  <c r="C1010" i="1"/>
  <c r="M1009" i="1"/>
  <c r="O1009" i="1" s="1"/>
  <c r="H1009" i="1"/>
  <c r="J1009" i="1" s="1"/>
  <c r="C1009" i="1"/>
  <c r="M1008" i="1"/>
  <c r="O1008" i="1" s="1"/>
  <c r="H1008" i="1"/>
  <c r="J1008" i="1" s="1"/>
  <c r="C1008" i="1"/>
  <c r="E1008" i="1" s="1"/>
  <c r="M1007" i="1"/>
  <c r="O1007" i="1" s="1"/>
  <c r="H1007" i="1"/>
  <c r="C1007" i="1"/>
  <c r="E1007" i="1" s="1"/>
  <c r="M1006" i="1"/>
  <c r="O1006" i="1" s="1"/>
  <c r="H1006" i="1"/>
  <c r="C1006" i="1"/>
  <c r="E1006" i="1" s="1"/>
  <c r="M1005" i="1"/>
  <c r="O1005" i="1" s="1"/>
  <c r="H1005" i="1"/>
  <c r="J1005" i="1" s="1"/>
  <c r="C1005" i="1"/>
  <c r="E1005" i="1" s="1"/>
  <c r="M1004" i="1"/>
  <c r="O1004" i="1" s="1"/>
  <c r="H1004" i="1"/>
  <c r="I1004" i="1" s="1"/>
  <c r="K1004" i="1" s="1"/>
  <c r="L1004" i="1" s="1"/>
  <c r="C1004" i="1"/>
  <c r="E1004" i="1" s="1"/>
  <c r="M1003" i="1"/>
  <c r="H1003" i="1"/>
  <c r="J1003" i="1" s="1"/>
  <c r="E1003" i="1"/>
  <c r="C1003" i="1"/>
  <c r="D1003" i="1" s="1"/>
  <c r="F1003" i="1" s="1"/>
  <c r="G1003" i="1" s="1"/>
  <c r="M1002" i="1"/>
  <c r="O1002" i="1" s="1"/>
  <c r="H1002" i="1"/>
  <c r="J1002" i="1" s="1"/>
  <c r="D1002" i="1"/>
  <c r="F1002" i="1" s="1"/>
  <c r="G1002" i="1" s="1"/>
  <c r="C1002" i="1"/>
  <c r="E1002" i="1" s="1"/>
  <c r="O1001" i="1"/>
  <c r="N1001" i="1"/>
  <c r="P1001" i="1" s="1"/>
  <c r="Q1001" i="1" s="1"/>
  <c r="M1001" i="1"/>
  <c r="H1001" i="1"/>
  <c r="J1001" i="1" s="1"/>
  <c r="C1001" i="1"/>
  <c r="M1000" i="1"/>
  <c r="O1000" i="1" s="1"/>
  <c r="J1000" i="1"/>
  <c r="H1000" i="1"/>
  <c r="I1000" i="1" s="1"/>
  <c r="K1000" i="1" s="1"/>
  <c r="L1000" i="1" s="1"/>
  <c r="D1000" i="1"/>
  <c r="F1000" i="1" s="1"/>
  <c r="G1000" i="1" s="1"/>
  <c r="C1000" i="1"/>
  <c r="E1000" i="1" s="1"/>
  <c r="M999" i="1"/>
  <c r="O999" i="1" s="1"/>
  <c r="H999" i="1"/>
  <c r="J999" i="1" s="1"/>
  <c r="E999" i="1"/>
  <c r="C999" i="1"/>
  <c r="D999" i="1" s="1"/>
  <c r="F999" i="1" s="1"/>
  <c r="G999" i="1" s="1"/>
  <c r="M998" i="1"/>
  <c r="O998" i="1" s="1"/>
  <c r="H998" i="1"/>
  <c r="C998" i="1"/>
  <c r="O997" i="1"/>
  <c r="N997" i="1"/>
  <c r="P997" i="1" s="1"/>
  <c r="Q997" i="1" s="1"/>
  <c r="M997" i="1"/>
  <c r="H997" i="1"/>
  <c r="J997" i="1" s="1"/>
  <c r="C997" i="1"/>
  <c r="E997" i="1" s="1"/>
  <c r="M996" i="1"/>
  <c r="O996" i="1" s="1"/>
  <c r="H996" i="1"/>
  <c r="J996" i="1" s="1"/>
  <c r="C996" i="1"/>
  <c r="E996" i="1" s="1"/>
  <c r="M995" i="1"/>
  <c r="H995" i="1"/>
  <c r="J995" i="1" s="1"/>
  <c r="E995" i="1"/>
  <c r="C995" i="1"/>
  <c r="D995" i="1" s="1"/>
  <c r="F995" i="1" s="1"/>
  <c r="G995" i="1" s="1"/>
  <c r="O994" i="1"/>
  <c r="N994" i="1"/>
  <c r="P994" i="1" s="1"/>
  <c r="Q994" i="1" s="1"/>
  <c r="M994" i="1"/>
  <c r="H994" i="1"/>
  <c r="J994" i="1" s="1"/>
  <c r="C994" i="1"/>
  <c r="E994" i="1" s="1"/>
  <c r="M993" i="1"/>
  <c r="O993" i="1" s="1"/>
  <c r="H993" i="1"/>
  <c r="J993" i="1" s="1"/>
  <c r="C993" i="1"/>
  <c r="M992" i="1"/>
  <c r="O992" i="1" s="1"/>
  <c r="H992" i="1"/>
  <c r="J992" i="1" s="1"/>
  <c r="E992" i="1"/>
  <c r="C992" i="1"/>
  <c r="D992" i="1" s="1"/>
  <c r="F992" i="1" s="1"/>
  <c r="G992" i="1" s="1"/>
  <c r="M991" i="1"/>
  <c r="O991" i="1" s="1"/>
  <c r="I991" i="1"/>
  <c r="K991" i="1" s="1"/>
  <c r="L991" i="1" s="1"/>
  <c r="H991" i="1"/>
  <c r="J991" i="1" s="1"/>
  <c r="C991" i="1"/>
  <c r="E991" i="1" s="1"/>
  <c r="M990" i="1"/>
  <c r="O990" i="1" s="1"/>
  <c r="H990" i="1"/>
  <c r="C990" i="1"/>
  <c r="E990" i="1" s="1"/>
  <c r="M989" i="1"/>
  <c r="N989" i="1" s="1"/>
  <c r="P989" i="1" s="1"/>
  <c r="Q989" i="1" s="1"/>
  <c r="H989" i="1"/>
  <c r="C989" i="1"/>
  <c r="E989" i="1" s="1"/>
  <c r="M988" i="1"/>
  <c r="O988" i="1" s="1"/>
  <c r="I988" i="1"/>
  <c r="K988" i="1" s="1"/>
  <c r="L988" i="1" s="1"/>
  <c r="H988" i="1"/>
  <c r="J988" i="1" s="1"/>
  <c r="C988" i="1"/>
  <c r="E988" i="1" s="1"/>
  <c r="M987" i="1"/>
  <c r="H987" i="1"/>
  <c r="J987" i="1" s="1"/>
  <c r="C987" i="1"/>
  <c r="E987" i="1" s="1"/>
  <c r="M986" i="1"/>
  <c r="H986" i="1"/>
  <c r="J986" i="1" s="1"/>
  <c r="C986" i="1"/>
  <c r="E986" i="1" s="1"/>
  <c r="N985" i="1"/>
  <c r="P985" i="1" s="1"/>
  <c r="Q985" i="1" s="1"/>
  <c r="M985" i="1"/>
  <c r="O985" i="1" s="1"/>
  <c r="H985" i="1"/>
  <c r="J985" i="1" s="1"/>
  <c r="C985" i="1"/>
  <c r="M984" i="1"/>
  <c r="O984" i="1" s="1"/>
  <c r="H984" i="1"/>
  <c r="J984" i="1" s="1"/>
  <c r="C984" i="1"/>
  <c r="M983" i="1"/>
  <c r="O983" i="1" s="1"/>
  <c r="H983" i="1"/>
  <c r="J983" i="1" s="1"/>
  <c r="D983" i="1"/>
  <c r="F983" i="1" s="1"/>
  <c r="G983" i="1" s="1"/>
  <c r="C983" i="1"/>
  <c r="E983" i="1" s="1"/>
  <c r="M982" i="1"/>
  <c r="O982" i="1" s="1"/>
  <c r="H982" i="1"/>
  <c r="D982" i="1"/>
  <c r="F982" i="1" s="1"/>
  <c r="G982" i="1" s="1"/>
  <c r="C982" i="1"/>
  <c r="E982" i="1" s="1"/>
  <c r="M981" i="1"/>
  <c r="O981" i="1" s="1"/>
  <c r="H981" i="1"/>
  <c r="J981" i="1" s="1"/>
  <c r="C981" i="1"/>
  <c r="E981" i="1" s="1"/>
  <c r="M980" i="1"/>
  <c r="O980" i="1" s="1"/>
  <c r="J980" i="1"/>
  <c r="I980" i="1"/>
  <c r="K980" i="1" s="1"/>
  <c r="L980" i="1" s="1"/>
  <c r="H980" i="1"/>
  <c r="C980" i="1"/>
  <c r="E980" i="1" s="1"/>
  <c r="M979" i="1"/>
  <c r="H979" i="1"/>
  <c r="J979" i="1" s="1"/>
  <c r="C979" i="1"/>
  <c r="E979" i="1" s="1"/>
  <c r="M978" i="1"/>
  <c r="H978" i="1"/>
  <c r="J978" i="1" s="1"/>
  <c r="D978" i="1"/>
  <c r="F978" i="1" s="1"/>
  <c r="G978" i="1" s="1"/>
  <c r="C978" i="1"/>
  <c r="E978" i="1" s="1"/>
  <c r="M977" i="1"/>
  <c r="O977" i="1" s="1"/>
  <c r="H977" i="1"/>
  <c r="J977" i="1" s="1"/>
  <c r="C977" i="1"/>
  <c r="M976" i="1"/>
  <c r="O976" i="1" s="1"/>
  <c r="H976" i="1"/>
  <c r="J976" i="1" s="1"/>
  <c r="C976" i="1"/>
  <c r="E976" i="1" s="1"/>
  <c r="M975" i="1"/>
  <c r="O975" i="1" s="1"/>
  <c r="H975" i="1"/>
  <c r="J975" i="1" s="1"/>
  <c r="C975" i="1"/>
  <c r="E975" i="1" s="1"/>
  <c r="M974" i="1"/>
  <c r="O974" i="1" s="1"/>
  <c r="H974" i="1"/>
  <c r="C974" i="1"/>
  <c r="E974" i="1" s="1"/>
  <c r="M973" i="1"/>
  <c r="N973" i="1" s="1"/>
  <c r="P973" i="1" s="1"/>
  <c r="Q973" i="1" s="1"/>
  <c r="H973" i="1"/>
  <c r="I973" i="1" s="1"/>
  <c r="K973" i="1" s="1"/>
  <c r="L973" i="1" s="1"/>
  <c r="C973" i="1"/>
  <c r="E973" i="1" s="1"/>
  <c r="N972" i="1"/>
  <c r="P972" i="1" s="1"/>
  <c r="Q972" i="1" s="1"/>
  <c r="M972" i="1"/>
  <c r="O972" i="1" s="1"/>
  <c r="H972" i="1"/>
  <c r="I972" i="1" s="1"/>
  <c r="K972" i="1" s="1"/>
  <c r="L972" i="1" s="1"/>
  <c r="C972" i="1"/>
  <c r="E972" i="1" s="1"/>
  <c r="M971" i="1"/>
  <c r="H971" i="1"/>
  <c r="J971" i="1" s="1"/>
  <c r="E971" i="1"/>
  <c r="D971" i="1"/>
  <c r="F971" i="1" s="1"/>
  <c r="G971" i="1" s="1"/>
  <c r="C971" i="1"/>
  <c r="M970" i="1"/>
  <c r="N970" i="1" s="1"/>
  <c r="P970" i="1" s="1"/>
  <c r="Q970" i="1" s="1"/>
  <c r="H970" i="1"/>
  <c r="J970" i="1" s="1"/>
  <c r="C970" i="1"/>
  <c r="M969" i="1"/>
  <c r="O969" i="1" s="1"/>
  <c r="H969" i="1"/>
  <c r="J969" i="1" s="1"/>
  <c r="C969" i="1"/>
  <c r="M968" i="1"/>
  <c r="O968" i="1" s="1"/>
  <c r="H968" i="1"/>
  <c r="J968" i="1" s="1"/>
  <c r="C968" i="1"/>
  <c r="D968" i="1" s="1"/>
  <c r="F968" i="1" s="1"/>
  <c r="G968" i="1" s="1"/>
  <c r="M967" i="1"/>
  <c r="O967" i="1" s="1"/>
  <c r="H967" i="1"/>
  <c r="J967" i="1" s="1"/>
  <c r="C967" i="1"/>
  <c r="E967" i="1" s="1"/>
  <c r="M966" i="1"/>
  <c r="O966" i="1" s="1"/>
  <c r="H966" i="1"/>
  <c r="C966" i="1"/>
  <c r="E966" i="1" s="1"/>
  <c r="M965" i="1"/>
  <c r="H965" i="1"/>
  <c r="I965" i="1" s="1"/>
  <c r="K965" i="1" s="1"/>
  <c r="L965" i="1" s="1"/>
  <c r="C965" i="1"/>
  <c r="E965" i="1" s="1"/>
  <c r="M964" i="1"/>
  <c r="O964" i="1" s="1"/>
  <c r="H964" i="1"/>
  <c r="C964" i="1"/>
  <c r="E964" i="1" s="1"/>
  <c r="M963" i="1"/>
  <c r="H963" i="1"/>
  <c r="J963" i="1" s="1"/>
  <c r="C963" i="1"/>
  <c r="E963" i="1" s="1"/>
  <c r="M962" i="1"/>
  <c r="H962" i="1"/>
  <c r="J962" i="1" s="1"/>
  <c r="C962" i="1"/>
  <c r="E962" i="1" s="1"/>
  <c r="M961" i="1"/>
  <c r="O961" i="1" s="1"/>
  <c r="H961" i="1"/>
  <c r="J961" i="1" s="1"/>
  <c r="C961" i="1"/>
  <c r="M960" i="1"/>
  <c r="O960" i="1" s="1"/>
  <c r="H960" i="1"/>
  <c r="J960" i="1" s="1"/>
  <c r="C960" i="1"/>
  <c r="D960" i="1" s="1"/>
  <c r="F960" i="1" s="1"/>
  <c r="G960" i="1" s="1"/>
  <c r="M959" i="1"/>
  <c r="O959" i="1" s="1"/>
  <c r="H959" i="1"/>
  <c r="J959" i="1" s="1"/>
  <c r="C959" i="1"/>
  <c r="E959" i="1" s="1"/>
  <c r="M958" i="1"/>
  <c r="O958" i="1" s="1"/>
  <c r="H958" i="1"/>
  <c r="C958" i="1"/>
  <c r="O957" i="1"/>
  <c r="N957" i="1"/>
  <c r="P957" i="1" s="1"/>
  <c r="Q957" i="1" s="1"/>
  <c r="M957" i="1"/>
  <c r="H957" i="1"/>
  <c r="I957" i="1" s="1"/>
  <c r="K957" i="1" s="1"/>
  <c r="L957" i="1" s="1"/>
  <c r="C957" i="1"/>
  <c r="E957" i="1" s="1"/>
  <c r="M956" i="1"/>
  <c r="H956" i="1"/>
  <c r="J956" i="1" s="1"/>
  <c r="C956" i="1"/>
  <c r="E956" i="1" s="1"/>
  <c r="M955" i="1"/>
  <c r="H955" i="1"/>
  <c r="J955" i="1" s="1"/>
  <c r="C955" i="1"/>
  <c r="O954" i="1"/>
  <c r="M954" i="1"/>
  <c r="N954" i="1" s="1"/>
  <c r="P954" i="1" s="1"/>
  <c r="Q954" i="1" s="1"/>
  <c r="H954" i="1"/>
  <c r="J954" i="1" s="1"/>
  <c r="C954" i="1"/>
  <c r="E954" i="1" s="1"/>
  <c r="M953" i="1"/>
  <c r="O953" i="1" s="1"/>
  <c r="H953" i="1"/>
  <c r="J953" i="1" s="1"/>
  <c r="C953" i="1"/>
  <c r="M952" i="1"/>
  <c r="O952" i="1" s="1"/>
  <c r="H952" i="1"/>
  <c r="J952" i="1" s="1"/>
  <c r="C952" i="1"/>
  <c r="D952" i="1" s="1"/>
  <c r="F952" i="1" s="1"/>
  <c r="G952" i="1" s="1"/>
  <c r="M951" i="1"/>
  <c r="O951" i="1" s="1"/>
  <c r="I951" i="1"/>
  <c r="K951" i="1" s="1"/>
  <c r="L951" i="1" s="1"/>
  <c r="H951" i="1"/>
  <c r="J951" i="1" s="1"/>
  <c r="C951" i="1"/>
  <c r="E951" i="1" s="1"/>
  <c r="M950" i="1"/>
  <c r="O950" i="1" s="1"/>
  <c r="H950" i="1"/>
  <c r="C950" i="1"/>
  <c r="E950" i="1" s="1"/>
  <c r="M949" i="1"/>
  <c r="O949" i="1" s="1"/>
  <c r="H949" i="1"/>
  <c r="I949" i="1" s="1"/>
  <c r="K949" i="1" s="1"/>
  <c r="L949" i="1" s="1"/>
  <c r="C949" i="1"/>
  <c r="E949" i="1" s="1"/>
  <c r="N948" i="1"/>
  <c r="P948" i="1" s="1"/>
  <c r="Q948" i="1" s="1"/>
  <c r="M948" i="1"/>
  <c r="O948" i="1" s="1"/>
  <c r="H948" i="1"/>
  <c r="J948" i="1" s="1"/>
  <c r="C948" i="1"/>
  <c r="E948" i="1" s="1"/>
  <c r="M947" i="1"/>
  <c r="H947" i="1"/>
  <c r="J947" i="1" s="1"/>
  <c r="C947" i="1"/>
  <c r="E947" i="1" s="1"/>
  <c r="M946" i="1"/>
  <c r="H946" i="1"/>
  <c r="J946" i="1" s="1"/>
  <c r="C946" i="1"/>
  <c r="O945" i="1"/>
  <c r="M945" i="1"/>
  <c r="N945" i="1" s="1"/>
  <c r="P945" i="1" s="1"/>
  <c r="Q945" i="1" s="1"/>
  <c r="H945" i="1"/>
  <c r="J945" i="1" s="1"/>
  <c r="C945" i="1"/>
  <c r="M944" i="1"/>
  <c r="O944" i="1" s="1"/>
  <c r="H944" i="1"/>
  <c r="C944" i="1"/>
  <c r="D944" i="1" s="1"/>
  <c r="F944" i="1" s="1"/>
  <c r="G944" i="1" s="1"/>
  <c r="M943" i="1"/>
  <c r="O943" i="1" s="1"/>
  <c r="H943" i="1"/>
  <c r="J943" i="1" s="1"/>
  <c r="C943" i="1"/>
  <c r="M942" i="1"/>
  <c r="O942" i="1" s="1"/>
  <c r="H942" i="1"/>
  <c r="C942" i="1"/>
  <c r="E942" i="1" s="1"/>
  <c r="O941" i="1"/>
  <c r="M941" i="1"/>
  <c r="N941" i="1" s="1"/>
  <c r="P941" i="1" s="1"/>
  <c r="Q941" i="1" s="1"/>
  <c r="H941" i="1"/>
  <c r="I941" i="1" s="1"/>
  <c r="K941" i="1" s="1"/>
  <c r="L941" i="1" s="1"/>
  <c r="C941" i="1"/>
  <c r="E941" i="1" s="1"/>
  <c r="M940" i="1"/>
  <c r="O940" i="1" s="1"/>
  <c r="J940" i="1"/>
  <c r="I940" i="1"/>
  <c r="K940" i="1" s="1"/>
  <c r="L940" i="1" s="1"/>
  <c r="H940" i="1"/>
  <c r="C940" i="1"/>
  <c r="E940" i="1" s="1"/>
  <c r="M939" i="1"/>
  <c r="H939" i="1"/>
  <c r="J939" i="1" s="1"/>
  <c r="D939" i="1"/>
  <c r="F939" i="1" s="1"/>
  <c r="G939" i="1" s="1"/>
  <c r="C939" i="1"/>
  <c r="E939" i="1" s="1"/>
  <c r="M938" i="1"/>
  <c r="N938" i="1" s="1"/>
  <c r="P938" i="1" s="1"/>
  <c r="Q938" i="1" s="1"/>
  <c r="H938" i="1"/>
  <c r="J938" i="1" s="1"/>
  <c r="C938" i="1"/>
  <c r="E938" i="1" s="1"/>
  <c r="N937" i="1"/>
  <c r="P937" i="1" s="1"/>
  <c r="Q937" i="1" s="1"/>
  <c r="M937" i="1"/>
  <c r="O937" i="1" s="1"/>
  <c r="H937" i="1"/>
  <c r="J937" i="1" s="1"/>
  <c r="C937" i="1"/>
  <c r="M936" i="1"/>
  <c r="O936" i="1" s="1"/>
  <c r="H936" i="1"/>
  <c r="J936" i="1" s="1"/>
  <c r="C936" i="1"/>
  <c r="D936" i="1" s="1"/>
  <c r="F936" i="1" s="1"/>
  <c r="G936" i="1" s="1"/>
  <c r="M935" i="1"/>
  <c r="O935" i="1" s="1"/>
  <c r="H935" i="1"/>
  <c r="E935" i="1"/>
  <c r="C935" i="1"/>
  <c r="D935" i="1" s="1"/>
  <c r="F935" i="1" s="1"/>
  <c r="G935" i="1" s="1"/>
  <c r="M934" i="1"/>
  <c r="O934" i="1" s="1"/>
  <c r="H934" i="1"/>
  <c r="C934" i="1"/>
  <c r="E934" i="1" s="1"/>
  <c r="O933" i="1"/>
  <c r="N933" i="1"/>
  <c r="P933" i="1" s="1"/>
  <c r="Q933" i="1" s="1"/>
  <c r="M933" i="1"/>
  <c r="H933" i="1"/>
  <c r="I933" i="1" s="1"/>
  <c r="K933" i="1" s="1"/>
  <c r="L933" i="1" s="1"/>
  <c r="C933" i="1"/>
  <c r="M932" i="1"/>
  <c r="O932" i="1" s="1"/>
  <c r="H932" i="1"/>
  <c r="J932" i="1" s="1"/>
  <c r="C932" i="1"/>
  <c r="E932" i="1" s="1"/>
  <c r="M931" i="1"/>
  <c r="H931" i="1"/>
  <c r="J931" i="1" s="1"/>
  <c r="E931" i="1"/>
  <c r="C931" i="1"/>
  <c r="D931" i="1" s="1"/>
  <c r="F931" i="1" s="1"/>
  <c r="G931" i="1" s="1"/>
  <c r="M930" i="1"/>
  <c r="N930" i="1" s="1"/>
  <c r="P930" i="1" s="1"/>
  <c r="Q930" i="1" s="1"/>
  <c r="H930" i="1"/>
  <c r="C930" i="1"/>
  <c r="M929" i="1"/>
  <c r="N929" i="1" s="1"/>
  <c r="P929" i="1" s="1"/>
  <c r="Q929" i="1" s="1"/>
  <c r="H929" i="1"/>
  <c r="J929" i="1" s="1"/>
  <c r="C929" i="1"/>
  <c r="M928" i="1"/>
  <c r="O928" i="1" s="1"/>
  <c r="J928" i="1"/>
  <c r="I928" i="1"/>
  <c r="K928" i="1" s="1"/>
  <c r="L928" i="1" s="1"/>
  <c r="H928" i="1"/>
  <c r="E928" i="1"/>
  <c r="C928" i="1"/>
  <c r="D928" i="1" s="1"/>
  <c r="F928" i="1" s="1"/>
  <c r="G928" i="1" s="1"/>
  <c r="M927" i="1"/>
  <c r="H927" i="1"/>
  <c r="E927" i="1"/>
  <c r="C927" i="1"/>
  <c r="D927" i="1" s="1"/>
  <c r="F927" i="1" s="1"/>
  <c r="G927" i="1" s="1"/>
  <c r="M926" i="1"/>
  <c r="O926" i="1" s="1"/>
  <c r="H926" i="1"/>
  <c r="C926" i="1"/>
  <c r="N925" i="1"/>
  <c r="P925" i="1" s="1"/>
  <c r="Q925" i="1" s="1"/>
  <c r="M925" i="1"/>
  <c r="O925" i="1" s="1"/>
  <c r="H925" i="1"/>
  <c r="I925" i="1" s="1"/>
  <c r="K925" i="1" s="1"/>
  <c r="L925" i="1" s="1"/>
  <c r="C925" i="1"/>
  <c r="N924" i="1"/>
  <c r="P924" i="1" s="1"/>
  <c r="Q924" i="1" s="1"/>
  <c r="M924" i="1"/>
  <c r="O924" i="1" s="1"/>
  <c r="H924" i="1"/>
  <c r="J924" i="1" s="1"/>
  <c r="C924" i="1"/>
  <c r="E924" i="1" s="1"/>
  <c r="M923" i="1"/>
  <c r="H923" i="1"/>
  <c r="J923" i="1" s="1"/>
  <c r="E923" i="1"/>
  <c r="D923" i="1"/>
  <c r="F923" i="1" s="1"/>
  <c r="G923" i="1" s="1"/>
  <c r="C923" i="1"/>
  <c r="M922" i="1"/>
  <c r="N922" i="1" s="1"/>
  <c r="P922" i="1" s="1"/>
  <c r="Q922" i="1" s="1"/>
  <c r="H922" i="1"/>
  <c r="C922" i="1"/>
  <c r="E922" i="1" s="1"/>
  <c r="M921" i="1"/>
  <c r="H921" i="1"/>
  <c r="C921" i="1"/>
  <c r="M920" i="1"/>
  <c r="O920" i="1" s="1"/>
  <c r="J920" i="1"/>
  <c r="I920" i="1"/>
  <c r="K920" i="1" s="1"/>
  <c r="L920" i="1" s="1"/>
  <c r="H920" i="1"/>
  <c r="E920" i="1"/>
  <c r="C920" i="1"/>
  <c r="D920" i="1" s="1"/>
  <c r="F920" i="1" s="1"/>
  <c r="G920" i="1" s="1"/>
  <c r="M919" i="1"/>
  <c r="O919" i="1" s="1"/>
  <c r="H919" i="1"/>
  <c r="J919" i="1" s="1"/>
  <c r="D919" i="1"/>
  <c r="F919" i="1" s="1"/>
  <c r="G919" i="1" s="1"/>
  <c r="C919" i="1"/>
  <c r="E919" i="1" s="1"/>
  <c r="M918" i="1"/>
  <c r="H918" i="1"/>
  <c r="C918" i="1"/>
  <c r="N917" i="1"/>
  <c r="P917" i="1" s="1"/>
  <c r="Q917" i="1" s="1"/>
  <c r="M917" i="1"/>
  <c r="O917" i="1" s="1"/>
  <c r="J917" i="1"/>
  <c r="H917" i="1"/>
  <c r="I917" i="1" s="1"/>
  <c r="K917" i="1" s="1"/>
  <c r="L917" i="1" s="1"/>
  <c r="C917" i="1"/>
  <c r="E917" i="1" s="1"/>
  <c r="M916" i="1"/>
  <c r="H916" i="1"/>
  <c r="J916" i="1" s="1"/>
  <c r="C916" i="1"/>
  <c r="O915" i="1"/>
  <c r="M915" i="1"/>
  <c r="N915" i="1" s="1"/>
  <c r="P915" i="1" s="1"/>
  <c r="Q915" i="1" s="1"/>
  <c r="J915" i="1"/>
  <c r="I915" i="1"/>
  <c r="K915" i="1" s="1"/>
  <c r="L915" i="1" s="1"/>
  <c r="H915" i="1"/>
  <c r="C915" i="1"/>
  <c r="E915" i="1" s="1"/>
  <c r="M914" i="1"/>
  <c r="O914" i="1" s="1"/>
  <c r="H914" i="1"/>
  <c r="J914" i="1" s="1"/>
  <c r="C914" i="1"/>
  <c r="M913" i="1"/>
  <c r="O913" i="1" s="1"/>
  <c r="H913" i="1"/>
  <c r="I913" i="1" s="1"/>
  <c r="K913" i="1" s="1"/>
  <c r="L913" i="1" s="1"/>
  <c r="C913" i="1"/>
  <c r="E913" i="1" s="1"/>
  <c r="M912" i="1"/>
  <c r="H912" i="1"/>
  <c r="J912" i="1" s="1"/>
  <c r="C912" i="1"/>
  <c r="E912" i="1" s="1"/>
  <c r="M911" i="1"/>
  <c r="O911" i="1" s="1"/>
  <c r="H911" i="1"/>
  <c r="C911" i="1"/>
  <c r="E911" i="1" s="1"/>
  <c r="M910" i="1"/>
  <c r="O910" i="1" s="1"/>
  <c r="J910" i="1"/>
  <c r="I910" i="1"/>
  <c r="K910" i="1" s="1"/>
  <c r="L910" i="1" s="1"/>
  <c r="H910" i="1"/>
  <c r="C910" i="1"/>
  <c r="E910" i="1" s="1"/>
  <c r="N909" i="1"/>
  <c r="P909" i="1" s="1"/>
  <c r="Q909" i="1" s="1"/>
  <c r="M909" i="1"/>
  <c r="O909" i="1" s="1"/>
  <c r="H909" i="1"/>
  <c r="J909" i="1" s="1"/>
  <c r="C909" i="1"/>
  <c r="D909" i="1" s="1"/>
  <c r="F909" i="1" s="1"/>
  <c r="G909" i="1" s="1"/>
  <c r="M908" i="1"/>
  <c r="H908" i="1"/>
  <c r="J908" i="1" s="1"/>
  <c r="C908" i="1"/>
  <c r="O907" i="1"/>
  <c r="M907" i="1"/>
  <c r="N907" i="1" s="1"/>
  <c r="P907" i="1" s="1"/>
  <c r="Q907" i="1" s="1"/>
  <c r="H907" i="1"/>
  <c r="I907" i="1" s="1"/>
  <c r="K907" i="1" s="1"/>
  <c r="L907" i="1" s="1"/>
  <c r="C907" i="1"/>
  <c r="E907" i="1" s="1"/>
  <c r="M906" i="1"/>
  <c r="O906" i="1" s="1"/>
  <c r="H906" i="1"/>
  <c r="J906" i="1" s="1"/>
  <c r="C906" i="1"/>
  <c r="M905" i="1"/>
  <c r="O905" i="1" s="1"/>
  <c r="I905" i="1"/>
  <c r="K905" i="1" s="1"/>
  <c r="L905" i="1" s="1"/>
  <c r="H905" i="1"/>
  <c r="J905" i="1" s="1"/>
  <c r="C905" i="1"/>
  <c r="E905" i="1" s="1"/>
  <c r="O904" i="1"/>
  <c r="M904" i="1"/>
  <c r="N904" i="1" s="1"/>
  <c r="P904" i="1" s="1"/>
  <c r="Q904" i="1" s="1"/>
  <c r="H904" i="1"/>
  <c r="C904" i="1"/>
  <c r="E904" i="1" s="1"/>
  <c r="M903" i="1"/>
  <c r="O903" i="1" s="1"/>
  <c r="H903" i="1"/>
  <c r="C903" i="1"/>
  <c r="E903" i="1" s="1"/>
  <c r="N902" i="1"/>
  <c r="P902" i="1" s="1"/>
  <c r="Q902" i="1" s="1"/>
  <c r="M902" i="1"/>
  <c r="O902" i="1" s="1"/>
  <c r="H902" i="1"/>
  <c r="J902" i="1" s="1"/>
  <c r="C902" i="1"/>
  <c r="D902" i="1" s="1"/>
  <c r="F902" i="1" s="1"/>
  <c r="G902" i="1" s="1"/>
  <c r="N901" i="1"/>
  <c r="P901" i="1" s="1"/>
  <c r="Q901" i="1" s="1"/>
  <c r="M901" i="1"/>
  <c r="O901" i="1" s="1"/>
  <c r="H901" i="1"/>
  <c r="J901" i="1" s="1"/>
  <c r="E901" i="1"/>
  <c r="D901" i="1"/>
  <c r="F901" i="1" s="1"/>
  <c r="G901" i="1" s="1"/>
  <c r="C901" i="1"/>
  <c r="M900" i="1"/>
  <c r="H900" i="1"/>
  <c r="J900" i="1" s="1"/>
  <c r="E900" i="1"/>
  <c r="C900" i="1"/>
  <c r="D900" i="1" s="1"/>
  <c r="F900" i="1" s="1"/>
  <c r="G900" i="1" s="1"/>
  <c r="N899" i="1"/>
  <c r="P899" i="1" s="1"/>
  <c r="Q899" i="1" s="1"/>
  <c r="M899" i="1"/>
  <c r="O899" i="1" s="1"/>
  <c r="H899" i="1"/>
  <c r="C899" i="1"/>
  <c r="E899" i="1" s="1"/>
  <c r="M898" i="1"/>
  <c r="O898" i="1" s="1"/>
  <c r="I898" i="1"/>
  <c r="K898" i="1" s="1"/>
  <c r="L898" i="1" s="1"/>
  <c r="H898" i="1"/>
  <c r="J898" i="1" s="1"/>
  <c r="C898" i="1"/>
  <c r="M897" i="1"/>
  <c r="O897" i="1" s="1"/>
  <c r="H897" i="1"/>
  <c r="J897" i="1" s="1"/>
  <c r="E897" i="1"/>
  <c r="D897" i="1"/>
  <c r="F897" i="1" s="1"/>
  <c r="G897" i="1" s="1"/>
  <c r="C897" i="1"/>
  <c r="O896" i="1"/>
  <c r="M896" i="1"/>
  <c r="N896" i="1" s="1"/>
  <c r="P896" i="1" s="1"/>
  <c r="Q896" i="1" s="1"/>
  <c r="H896" i="1"/>
  <c r="J896" i="1" s="1"/>
  <c r="C896" i="1"/>
  <c r="E896" i="1" s="1"/>
  <c r="M895" i="1"/>
  <c r="H895" i="1"/>
  <c r="C895" i="1"/>
  <c r="E895" i="1" s="1"/>
  <c r="M894" i="1"/>
  <c r="O894" i="1" s="1"/>
  <c r="H894" i="1"/>
  <c r="C894" i="1"/>
  <c r="E894" i="1" s="1"/>
  <c r="M893" i="1"/>
  <c r="O893" i="1" s="1"/>
  <c r="H893" i="1"/>
  <c r="J893" i="1" s="1"/>
  <c r="C893" i="1"/>
  <c r="D893" i="1" s="1"/>
  <c r="F893" i="1" s="1"/>
  <c r="G893" i="1" s="1"/>
  <c r="M892" i="1"/>
  <c r="H892" i="1"/>
  <c r="J892" i="1" s="1"/>
  <c r="E892" i="1"/>
  <c r="C892" i="1"/>
  <c r="D892" i="1" s="1"/>
  <c r="F892" i="1" s="1"/>
  <c r="G892" i="1" s="1"/>
  <c r="O891" i="1"/>
  <c r="M891" i="1"/>
  <c r="N891" i="1" s="1"/>
  <c r="P891" i="1" s="1"/>
  <c r="Q891" i="1" s="1"/>
  <c r="I891" i="1"/>
  <c r="K891" i="1" s="1"/>
  <c r="L891" i="1" s="1"/>
  <c r="H891" i="1"/>
  <c r="J891" i="1" s="1"/>
  <c r="C891" i="1"/>
  <c r="M890" i="1"/>
  <c r="O890" i="1" s="1"/>
  <c r="H890" i="1"/>
  <c r="I890" i="1" s="1"/>
  <c r="K890" i="1" s="1"/>
  <c r="L890" i="1" s="1"/>
  <c r="C890" i="1"/>
  <c r="M889" i="1"/>
  <c r="O889" i="1" s="1"/>
  <c r="H889" i="1"/>
  <c r="J889" i="1" s="1"/>
  <c r="C889" i="1"/>
  <c r="E889" i="1" s="1"/>
  <c r="M888" i="1"/>
  <c r="O888" i="1" s="1"/>
  <c r="H888" i="1"/>
  <c r="J888" i="1" s="1"/>
  <c r="C888" i="1"/>
  <c r="E888" i="1" s="1"/>
  <c r="M887" i="1"/>
  <c r="N887" i="1" s="1"/>
  <c r="P887" i="1" s="1"/>
  <c r="Q887" i="1" s="1"/>
  <c r="H887" i="1"/>
  <c r="C887" i="1"/>
  <c r="E887" i="1" s="1"/>
  <c r="O886" i="1"/>
  <c r="M886" i="1"/>
  <c r="N886" i="1" s="1"/>
  <c r="P886" i="1" s="1"/>
  <c r="Q886" i="1" s="1"/>
  <c r="H886" i="1"/>
  <c r="J886" i="1" s="1"/>
  <c r="F886" i="1"/>
  <c r="G886" i="1" s="1"/>
  <c r="C886" i="1"/>
  <c r="D886" i="1" s="1"/>
  <c r="M885" i="1"/>
  <c r="H885" i="1"/>
  <c r="J885" i="1" s="1"/>
  <c r="C885" i="1"/>
  <c r="M884" i="1"/>
  <c r="H884" i="1"/>
  <c r="J884" i="1" s="1"/>
  <c r="C884" i="1"/>
  <c r="E884" i="1" s="1"/>
  <c r="M883" i="1"/>
  <c r="H883" i="1"/>
  <c r="J883" i="1" s="1"/>
  <c r="C883" i="1"/>
  <c r="E883" i="1" s="1"/>
  <c r="M882" i="1"/>
  <c r="O882" i="1" s="1"/>
  <c r="H882" i="1"/>
  <c r="I882" i="1" s="1"/>
  <c r="K882" i="1" s="1"/>
  <c r="L882" i="1" s="1"/>
  <c r="C882" i="1"/>
  <c r="M881" i="1"/>
  <c r="O881" i="1" s="1"/>
  <c r="H881" i="1"/>
  <c r="J881" i="1" s="1"/>
  <c r="E881" i="1"/>
  <c r="C881" i="1"/>
  <c r="D881" i="1" s="1"/>
  <c r="F881" i="1" s="1"/>
  <c r="G881" i="1" s="1"/>
  <c r="O880" i="1"/>
  <c r="M880" i="1"/>
  <c r="N880" i="1" s="1"/>
  <c r="P880" i="1" s="1"/>
  <c r="Q880" i="1" s="1"/>
  <c r="H880" i="1"/>
  <c r="C880" i="1"/>
  <c r="E880" i="1" s="1"/>
  <c r="M879" i="1"/>
  <c r="N879" i="1" s="1"/>
  <c r="P879" i="1" s="1"/>
  <c r="Q879" i="1" s="1"/>
  <c r="H879" i="1"/>
  <c r="C879" i="1"/>
  <c r="E879" i="1" s="1"/>
  <c r="N878" i="1"/>
  <c r="P878" i="1" s="1"/>
  <c r="Q878" i="1" s="1"/>
  <c r="M878" i="1"/>
  <c r="O878" i="1" s="1"/>
  <c r="H878" i="1"/>
  <c r="J878" i="1" s="1"/>
  <c r="C878" i="1"/>
  <c r="E878" i="1" s="1"/>
  <c r="M877" i="1"/>
  <c r="O877" i="1" s="1"/>
  <c r="H877" i="1"/>
  <c r="J877" i="1" s="1"/>
  <c r="C877" i="1"/>
  <c r="D877" i="1" s="1"/>
  <c r="F877" i="1" s="1"/>
  <c r="G877" i="1" s="1"/>
  <c r="M876" i="1"/>
  <c r="H876" i="1"/>
  <c r="J876" i="1" s="1"/>
  <c r="E876" i="1"/>
  <c r="C876" i="1"/>
  <c r="D876" i="1" s="1"/>
  <c r="F876" i="1" s="1"/>
  <c r="G876" i="1" s="1"/>
  <c r="M875" i="1"/>
  <c r="O875" i="1" s="1"/>
  <c r="K875" i="1"/>
  <c r="L875" i="1" s="1"/>
  <c r="H875" i="1"/>
  <c r="I875" i="1" s="1"/>
  <c r="C875" i="1"/>
  <c r="M874" i="1"/>
  <c r="O874" i="1" s="1"/>
  <c r="H874" i="1"/>
  <c r="C874" i="1"/>
  <c r="M873" i="1"/>
  <c r="O873" i="1" s="1"/>
  <c r="I873" i="1"/>
  <c r="K873" i="1" s="1"/>
  <c r="L873" i="1" s="1"/>
  <c r="H873" i="1"/>
  <c r="J873" i="1" s="1"/>
  <c r="C873" i="1"/>
  <c r="N872" i="1"/>
  <c r="P872" i="1" s="1"/>
  <c r="Q872" i="1" s="1"/>
  <c r="M872" i="1"/>
  <c r="O872" i="1" s="1"/>
  <c r="I872" i="1"/>
  <c r="K872" i="1" s="1"/>
  <c r="L872" i="1" s="1"/>
  <c r="H872" i="1"/>
  <c r="J872" i="1" s="1"/>
  <c r="C872" i="1"/>
  <c r="E872" i="1" s="1"/>
  <c r="O871" i="1"/>
  <c r="M871" i="1"/>
  <c r="N871" i="1" s="1"/>
  <c r="P871" i="1" s="1"/>
  <c r="Q871" i="1" s="1"/>
  <c r="H871" i="1"/>
  <c r="C871" i="1"/>
  <c r="E871" i="1" s="1"/>
  <c r="O870" i="1"/>
  <c r="N870" i="1"/>
  <c r="P870" i="1" s="1"/>
  <c r="Q870" i="1" s="1"/>
  <c r="M870" i="1"/>
  <c r="J870" i="1"/>
  <c r="I870" i="1"/>
  <c r="K870" i="1" s="1"/>
  <c r="L870" i="1" s="1"/>
  <c r="H870" i="1"/>
  <c r="D870" i="1"/>
  <c r="F870" i="1" s="1"/>
  <c r="G870" i="1" s="1"/>
  <c r="C870" i="1"/>
  <c r="E870" i="1" s="1"/>
  <c r="M869" i="1"/>
  <c r="H869" i="1"/>
  <c r="J869" i="1" s="1"/>
  <c r="C869" i="1"/>
  <c r="D869" i="1" s="1"/>
  <c r="F869" i="1" s="1"/>
  <c r="G869" i="1" s="1"/>
  <c r="M868" i="1"/>
  <c r="H868" i="1"/>
  <c r="J868" i="1" s="1"/>
  <c r="C868" i="1"/>
  <c r="E868" i="1" s="1"/>
  <c r="M867" i="1"/>
  <c r="O867" i="1" s="1"/>
  <c r="I867" i="1"/>
  <c r="K867" i="1" s="1"/>
  <c r="L867" i="1" s="1"/>
  <c r="H867" i="1"/>
  <c r="J867" i="1" s="1"/>
  <c r="D867" i="1"/>
  <c r="F867" i="1" s="1"/>
  <c r="G867" i="1" s="1"/>
  <c r="C867" i="1"/>
  <c r="E867" i="1" s="1"/>
  <c r="M866" i="1"/>
  <c r="O866" i="1" s="1"/>
  <c r="H866" i="1"/>
  <c r="C866" i="1"/>
  <c r="M865" i="1"/>
  <c r="O865" i="1" s="1"/>
  <c r="I865" i="1"/>
  <c r="K865" i="1" s="1"/>
  <c r="L865" i="1" s="1"/>
  <c r="H865" i="1"/>
  <c r="J865" i="1" s="1"/>
  <c r="C865" i="1"/>
  <c r="N864" i="1"/>
  <c r="P864" i="1" s="1"/>
  <c r="Q864" i="1" s="1"/>
  <c r="M864" i="1"/>
  <c r="O864" i="1" s="1"/>
  <c r="H864" i="1"/>
  <c r="J864" i="1" s="1"/>
  <c r="C864" i="1"/>
  <c r="E864" i="1" s="1"/>
  <c r="M863" i="1"/>
  <c r="O863" i="1" s="1"/>
  <c r="H863" i="1"/>
  <c r="C863" i="1"/>
  <c r="E863" i="1" s="1"/>
  <c r="N862" i="1"/>
  <c r="P862" i="1" s="1"/>
  <c r="Q862" i="1" s="1"/>
  <c r="M862" i="1"/>
  <c r="O862" i="1" s="1"/>
  <c r="H862" i="1"/>
  <c r="J862" i="1" s="1"/>
  <c r="D862" i="1"/>
  <c r="F862" i="1" s="1"/>
  <c r="G862" i="1" s="1"/>
  <c r="C862" i="1"/>
  <c r="E862" i="1" s="1"/>
  <c r="N861" i="1"/>
  <c r="P861" i="1" s="1"/>
  <c r="Q861" i="1" s="1"/>
  <c r="M861" i="1"/>
  <c r="O861" i="1" s="1"/>
  <c r="H861" i="1"/>
  <c r="J861" i="1" s="1"/>
  <c r="C861" i="1"/>
  <c r="M860" i="1"/>
  <c r="H860" i="1"/>
  <c r="J860" i="1" s="1"/>
  <c r="D860" i="1"/>
  <c r="F860" i="1" s="1"/>
  <c r="G860" i="1" s="1"/>
  <c r="C860" i="1"/>
  <c r="E860" i="1" s="1"/>
  <c r="M859" i="1"/>
  <c r="H859" i="1"/>
  <c r="J859" i="1" s="1"/>
  <c r="C859" i="1"/>
  <c r="M858" i="1"/>
  <c r="H858" i="1"/>
  <c r="J858" i="1" s="1"/>
  <c r="C858" i="1"/>
  <c r="D858" i="1" s="1"/>
  <c r="F858" i="1" s="1"/>
  <c r="G858" i="1" s="1"/>
  <c r="M857" i="1"/>
  <c r="O857" i="1" s="1"/>
  <c r="J857" i="1"/>
  <c r="I857" i="1"/>
  <c r="K857" i="1" s="1"/>
  <c r="L857" i="1" s="1"/>
  <c r="H857" i="1"/>
  <c r="C857" i="1"/>
  <c r="E857" i="1" s="1"/>
  <c r="P856" i="1"/>
  <c r="Q856" i="1" s="1"/>
  <c r="N856" i="1"/>
  <c r="M856" i="1"/>
  <c r="O856" i="1" s="1"/>
  <c r="H856" i="1"/>
  <c r="J856" i="1" s="1"/>
  <c r="C856" i="1"/>
  <c r="O855" i="1"/>
  <c r="N855" i="1"/>
  <c r="P855" i="1" s="1"/>
  <c r="Q855" i="1" s="1"/>
  <c r="M855" i="1"/>
  <c r="J855" i="1"/>
  <c r="H855" i="1"/>
  <c r="I855" i="1" s="1"/>
  <c r="K855" i="1" s="1"/>
  <c r="L855" i="1" s="1"/>
  <c r="C855" i="1"/>
  <c r="E855" i="1" s="1"/>
  <c r="N854" i="1"/>
  <c r="P854" i="1" s="1"/>
  <c r="Q854" i="1" s="1"/>
  <c r="M854" i="1"/>
  <c r="O854" i="1" s="1"/>
  <c r="H854" i="1"/>
  <c r="J854" i="1" s="1"/>
  <c r="C854" i="1"/>
  <c r="E854" i="1" s="1"/>
  <c r="M853" i="1"/>
  <c r="O853" i="1" s="1"/>
  <c r="H853" i="1"/>
  <c r="E853" i="1"/>
  <c r="D853" i="1"/>
  <c r="F853" i="1" s="1"/>
  <c r="G853" i="1" s="1"/>
  <c r="C853" i="1"/>
  <c r="M852" i="1"/>
  <c r="N852" i="1" s="1"/>
  <c r="P852" i="1" s="1"/>
  <c r="Q852" i="1" s="1"/>
  <c r="H852" i="1"/>
  <c r="J852" i="1" s="1"/>
  <c r="C852" i="1"/>
  <c r="M851" i="1"/>
  <c r="O851" i="1" s="1"/>
  <c r="H851" i="1"/>
  <c r="J851" i="1" s="1"/>
  <c r="C851" i="1"/>
  <c r="M850" i="1"/>
  <c r="J850" i="1"/>
  <c r="H850" i="1"/>
  <c r="I850" i="1" s="1"/>
  <c r="K850" i="1" s="1"/>
  <c r="L850" i="1" s="1"/>
  <c r="C850" i="1"/>
  <c r="D850" i="1" s="1"/>
  <c r="F850" i="1" s="1"/>
  <c r="G850" i="1" s="1"/>
  <c r="M849" i="1"/>
  <c r="O849" i="1" s="1"/>
  <c r="H849" i="1"/>
  <c r="J849" i="1" s="1"/>
  <c r="C849" i="1"/>
  <c r="E849" i="1" s="1"/>
  <c r="M848" i="1"/>
  <c r="I848" i="1"/>
  <c r="K848" i="1" s="1"/>
  <c r="L848" i="1" s="1"/>
  <c r="H848" i="1"/>
  <c r="J848" i="1" s="1"/>
  <c r="C848" i="1"/>
  <c r="M847" i="1"/>
  <c r="H847" i="1"/>
  <c r="I847" i="1" s="1"/>
  <c r="K847" i="1" s="1"/>
  <c r="L847" i="1" s="1"/>
  <c r="C847" i="1"/>
  <c r="E847" i="1" s="1"/>
  <c r="N846" i="1"/>
  <c r="P846" i="1" s="1"/>
  <c r="Q846" i="1" s="1"/>
  <c r="M846" i="1"/>
  <c r="O846" i="1" s="1"/>
  <c r="H846" i="1"/>
  <c r="I846" i="1" s="1"/>
  <c r="K846" i="1" s="1"/>
  <c r="L846" i="1" s="1"/>
  <c r="C846" i="1"/>
  <c r="D846" i="1" s="1"/>
  <c r="F846" i="1" s="1"/>
  <c r="G846" i="1" s="1"/>
  <c r="M845" i="1"/>
  <c r="H845" i="1"/>
  <c r="C845" i="1"/>
  <c r="E845" i="1" s="1"/>
  <c r="M844" i="1"/>
  <c r="N844" i="1" s="1"/>
  <c r="P844" i="1" s="1"/>
  <c r="Q844" i="1" s="1"/>
  <c r="H844" i="1"/>
  <c r="J844" i="1" s="1"/>
  <c r="E844" i="1"/>
  <c r="C844" i="1"/>
  <c r="D844" i="1" s="1"/>
  <c r="F844" i="1" s="1"/>
  <c r="G844" i="1" s="1"/>
  <c r="N843" i="1"/>
  <c r="P843" i="1" s="1"/>
  <c r="Q843" i="1" s="1"/>
  <c r="M843" i="1"/>
  <c r="O843" i="1" s="1"/>
  <c r="H843" i="1"/>
  <c r="C843" i="1"/>
  <c r="E843" i="1" s="1"/>
  <c r="M842" i="1"/>
  <c r="H842" i="1"/>
  <c r="J842" i="1" s="1"/>
  <c r="C842" i="1"/>
  <c r="M841" i="1"/>
  <c r="O841" i="1" s="1"/>
  <c r="H841" i="1"/>
  <c r="J841" i="1" s="1"/>
  <c r="C841" i="1"/>
  <c r="E841" i="1" s="1"/>
  <c r="O840" i="1"/>
  <c r="M840" i="1"/>
  <c r="N840" i="1" s="1"/>
  <c r="P840" i="1" s="1"/>
  <c r="Q840" i="1" s="1"/>
  <c r="H840" i="1"/>
  <c r="J840" i="1" s="1"/>
  <c r="C840" i="1"/>
  <c r="N839" i="1"/>
  <c r="P839" i="1" s="1"/>
  <c r="Q839" i="1" s="1"/>
  <c r="M839" i="1"/>
  <c r="O839" i="1" s="1"/>
  <c r="H839" i="1"/>
  <c r="I839" i="1" s="1"/>
  <c r="K839" i="1" s="1"/>
  <c r="L839" i="1" s="1"/>
  <c r="C839" i="1"/>
  <c r="E839" i="1" s="1"/>
  <c r="N838" i="1"/>
  <c r="P838" i="1" s="1"/>
  <c r="Q838" i="1" s="1"/>
  <c r="M838" i="1"/>
  <c r="O838" i="1" s="1"/>
  <c r="J838" i="1"/>
  <c r="I838" i="1"/>
  <c r="K838" i="1" s="1"/>
  <c r="L838" i="1" s="1"/>
  <c r="H838" i="1"/>
  <c r="C838" i="1"/>
  <c r="D838" i="1" s="1"/>
  <c r="F838" i="1" s="1"/>
  <c r="G838" i="1" s="1"/>
  <c r="M837" i="1"/>
  <c r="O837" i="1" s="1"/>
  <c r="H837" i="1"/>
  <c r="D837" i="1"/>
  <c r="F837" i="1" s="1"/>
  <c r="G837" i="1" s="1"/>
  <c r="C837" i="1"/>
  <c r="E837" i="1" s="1"/>
  <c r="M836" i="1"/>
  <c r="N836" i="1" s="1"/>
  <c r="P836" i="1" s="1"/>
  <c r="Q836" i="1" s="1"/>
  <c r="H836" i="1"/>
  <c r="J836" i="1" s="1"/>
  <c r="D836" i="1"/>
  <c r="F836" i="1" s="1"/>
  <c r="G836" i="1" s="1"/>
  <c r="C836" i="1"/>
  <c r="E836" i="1" s="1"/>
  <c r="M835" i="1"/>
  <c r="O835" i="1" s="1"/>
  <c r="J835" i="1"/>
  <c r="H835" i="1"/>
  <c r="I835" i="1" s="1"/>
  <c r="K835" i="1" s="1"/>
  <c r="L835" i="1" s="1"/>
  <c r="C835" i="1"/>
  <c r="M834" i="1"/>
  <c r="I834" i="1"/>
  <c r="K834" i="1" s="1"/>
  <c r="L834" i="1" s="1"/>
  <c r="H834" i="1"/>
  <c r="J834" i="1" s="1"/>
  <c r="E834" i="1"/>
  <c r="C834" i="1"/>
  <c r="D834" i="1" s="1"/>
  <c r="F834" i="1" s="1"/>
  <c r="G834" i="1" s="1"/>
  <c r="M833" i="1"/>
  <c r="O833" i="1" s="1"/>
  <c r="H833" i="1"/>
  <c r="J833" i="1" s="1"/>
  <c r="C833" i="1"/>
  <c r="E833" i="1" s="1"/>
  <c r="M832" i="1"/>
  <c r="H832" i="1"/>
  <c r="J832" i="1" s="1"/>
  <c r="C832" i="1"/>
  <c r="O831" i="1"/>
  <c r="N831" i="1"/>
  <c r="P831" i="1" s="1"/>
  <c r="Q831" i="1" s="1"/>
  <c r="M831" i="1"/>
  <c r="H831" i="1"/>
  <c r="I831" i="1" s="1"/>
  <c r="K831" i="1" s="1"/>
  <c r="L831" i="1" s="1"/>
  <c r="C831" i="1"/>
  <c r="M830" i="1"/>
  <c r="O830" i="1" s="1"/>
  <c r="H830" i="1"/>
  <c r="J830" i="1" s="1"/>
  <c r="E830" i="1"/>
  <c r="C830" i="1"/>
  <c r="D830" i="1" s="1"/>
  <c r="F830" i="1" s="1"/>
  <c r="G830" i="1" s="1"/>
  <c r="N829" i="1"/>
  <c r="P829" i="1" s="1"/>
  <c r="Q829" i="1" s="1"/>
  <c r="M829" i="1"/>
  <c r="O829" i="1" s="1"/>
  <c r="H829" i="1"/>
  <c r="J829" i="1" s="1"/>
  <c r="C829" i="1"/>
  <c r="E829" i="1" s="1"/>
  <c r="P828" i="1"/>
  <c r="Q828" i="1" s="1"/>
  <c r="M828" i="1"/>
  <c r="N828" i="1" s="1"/>
  <c r="H828" i="1"/>
  <c r="E828" i="1"/>
  <c r="C828" i="1"/>
  <c r="D828" i="1" s="1"/>
  <c r="F828" i="1" s="1"/>
  <c r="G828" i="1" s="1"/>
  <c r="M827" i="1"/>
  <c r="N827" i="1" s="1"/>
  <c r="P827" i="1" s="1"/>
  <c r="Q827" i="1" s="1"/>
  <c r="H827" i="1"/>
  <c r="I827" i="1" s="1"/>
  <c r="K827" i="1" s="1"/>
  <c r="L827" i="1" s="1"/>
  <c r="C827" i="1"/>
  <c r="E827" i="1" s="1"/>
  <c r="M826" i="1"/>
  <c r="O826" i="1" s="1"/>
  <c r="K826" i="1"/>
  <c r="L826" i="1" s="1"/>
  <c r="J826" i="1"/>
  <c r="I826" i="1"/>
  <c r="H826" i="1"/>
  <c r="C826" i="1"/>
  <c r="M825" i="1"/>
  <c r="H825" i="1"/>
  <c r="E825" i="1"/>
  <c r="D825" i="1"/>
  <c r="F825" i="1" s="1"/>
  <c r="G825" i="1" s="1"/>
  <c r="C825" i="1"/>
  <c r="O824" i="1"/>
  <c r="M824" i="1"/>
  <c r="N824" i="1" s="1"/>
  <c r="P824" i="1" s="1"/>
  <c r="Q824" i="1" s="1"/>
  <c r="H824" i="1"/>
  <c r="C824" i="1"/>
  <c r="E824" i="1" s="1"/>
  <c r="M823" i="1"/>
  <c r="N823" i="1" s="1"/>
  <c r="P823" i="1" s="1"/>
  <c r="Q823" i="1" s="1"/>
  <c r="J823" i="1"/>
  <c r="H823" i="1"/>
  <c r="I823" i="1" s="1"/>
  <c r="K823" i="1" s="1"/>
  <c r="L823" i="1" s="1"/>
  <c r="C823" i="1"/>
  <c r="M822" i="1"/>
  <c r="N822" i="1" s="1"/>
  <c r="P822" i="1" s="1"/>
  <c r="Q822" i="1" s="1"/>
  <c r="I822" i="1"/>
  <c r="K822" i="1" s="1"/>
  <c r="L822" i="1" s="1"/>
  <c r="H822" i="1"/>
  <c r="J822" i="1" s="1"/>
  <c r="C822" i="1"/>
  <c r="M821" i="1"/>
  <c r="O821" i="1" s="1"/>
  <c r="H821" i="1"/>
  <c r="J821" i="1" s="1"/>
  <c r="C821" i="1"/>
  <c r="E821" i="1" s="1"/>
  <c r="M820" i="1"/>
  <c r="H820" i="1"/>
  <c r="C820" i="1"/>
  <c r="M819" i="1"/>
  <c r="O819" i="1" s="1"/>
  <c r="H819" i="1"/>
  <c r="J819" i="1" s="1"/>
  <c r="C819" i="1"/>
  <c r="E819" i="1" s="1"/>
  <c r="M818" i="1"/>
  <c r="O818" i="1" s="1"/>
  <c r="H818" i="1"/>
  <c r="C818" i="1"/>
  <c r="E818" i="1" s="1"/>
  <c r="N817" i="1"/>
  <c r="P817" i="1" s="1"/>
  <c r="Q817" i="1" s="1"/>
  <c r="M817" i="1"/>
  <c r="O817" i="1" s="1"/>
  <c r="H817" i="1"/>
  <c r="J817" i="1" s="1"/>
  <c r="E817" i="1"/>
  <c r="C817" i="1"/>
  <c r="D817" i="1" s="1"/>
  <c r="F817" i="1" s="1"/>
  <c r="G817" i="1" s="1"/>
  <c r="M816" i="1"/>
  <c r="O816" i="1" s="1"/>
  <c r="H816" i="1"/>
  <c r="J816" i="1" s="1"/>
  <c r="C816" i="1"/>
  <c r="D816" i="1" s="1"/>
  <c r="F816" i="1" s="1"/>
  <c r="G816" i="1" s="1"/>
  <c r="M815" i="1"/>
  <c r="H815" i="1"/>
  <c r="J815" i="1" s="1"/>
  <c r="C815" i="1"/>
  <c r="E815" i="1" s="1"/>
  <c r="O814" i="1"/>
  <c r="M814" i="1"/>
  <c r="N814" i="1" s="1"/>
  <c r="P814" i="1" s="1"/>
  <c r="Q814" i="1" s="1"/>
  <c r="H814" i="1"/>
  <c r="J814" i="1" s="1"/>
  <c r="C814" i="1"/>
  <c r="E814" i="1" s="1"/>
  <c r="M813" i="1"/>
  <c r="O813" i="1" s="1"/>
  <c r="H813" i="1"/>
  <c r="C813" i="1"/>
  <c r="M812" i="1"/>
  <c r="O812" i="1" s="1"/>
  <c r="H812" i="1"/>
  <c r="J812" i="1" s="1"/>
  <c r="C812" i="1"/>
  <c r="M811" i="1"/>
  <c r="N811" i="1" s="1"/>
  <c r="P811" i="1" s="1"/>
  <c r="Q811" i="1" s="1"/>
  <c r="H811" i="1"/>
  <c r="J811" i="1" s="1"/>
  <c r="C811" i="1"/>
  <c r="O810" i="1"/>
  <c r="M810" i="1"/>
  <c r="N810" i="1" s="1"/>
  <c r="P810" i="1" s="1"/>
  <c r="Q810" i="1" s="1"/>
  <c r="H810" i="1"/>
  <c r="C810" i="1"/>
  <c r="E810" i="1" s="1"/>
  <c r="N809" i="1"/>
  <c r="P809" i="1" s="1"/>
  <c r="Q809" i="1" s="1"/>
  <c r="M809" i="1"/>
  <c r="O809" i="1" s="1"/>
  <c r="J809" i="1"/>
  <c r="H809" i="1"/>
  <c r="I809" i="1" s="1"/>
  <c r="K809" i="1" s="1"/>
  <c r="L809" i="1" s="1"/>
  <c r="C809" i="1"/>
  <c r="M808" i="1"/>
  <c r="O808" i="1" s="1"/>
  <c r="H808" i="1"/>
  <c r="J808" i="1" s="1"/>
  <c r="C808" i="1"/>
  <c r="M807" i="1"/>
  <c r="H807" i="1"/>
  <c r="J807" i="1" s="1"/>
  <c r="E807" i="1"/>
  <c r="D807" i="1"/>
  <c r="F807" i="1" s="1"/>
  <c r="G807" i="1" s="1"/>
  <c r="C807" i="1"/>
  <c r="M806" i="1"/>
  <c r="J806" i="1"/>
  <c r="H806" i="1"/>
  <c r="I806" i="1" s="1"/>
  <c r="K806" i="1" s="1"/>
  <c r="L806" i="1" s="1"/>
  <c r="C806" i="1"/>
  <c r="E806" i="1" s="1"/>
  <c r="M805" i="1"/>
  <c r="H805" i="1"/>
  <c r="I805" i="1" s="1"/>
  <c r="K805" i="1" s="1"/>
  <c r="L805" i="1" s="1"/>
  <c r="C805" i="1"/>
  <c r="M804" i="1"/>
  <c r="O804" i="1" s="1"/>
  <c r="J804" i="1"/>
  <c r="H804" i="1"/>
  <c r="I804" i="1" s="1"/>
  <c r="K804" i="1" s="1"/>
  <c r="L804" i="1" s="1"/>
  <c r="C804" i="1"/>
  <c r="D804" i="1" s="1"/>
  <c r="F804" i="1" s="1"/>
  <c r="G804" i="1" s="1"/>
  <c r="O803" i="1"/>
  <c r="M803" i="1"/>
  <c r="N803" i="1" s="1"/>
  <c r="P803" i="1" s="1"/>
  <c r="Q803" i="1" s="1"/>
  <c r="H803" i="1"/>
  <c r="J803" i="1" s="1"/>
  <c r="C803" i="1"/>
  <c r="E803" i="1" s="1"/>
  <c r="M802" i="1"/>
  <c r="N802" i="1" s="1"/>
  <c r="P802" i="1" s="1"/>
  <c r="Q802" i="1" s="1"/>
  <c r="H802" i="1"/>
  <c r="C802" i="1"/>
  <c r="E802" i="1" s="1"/>
  <c r="O801" i="1"/>
  <c r="N801" i="1"/>
  <c r="P801" i="1" s="1"/>
  <c r="Q801" i="1" s="1"/>
  <c r="M801" i="1"/>
  <c r="J801" i="1"/>
  <c r="H801" i="1"/>
  <c r="I801" i="1" s="1"/>
  <c r="K801" i="1" s="1"/>
  <c r="L801" i="1" s="1"/>
  <c r="E801" i="1"/>
  <c r="C801" i="1"/>
  <c r="D801" i="1" s="1"/>
  <c r="F801" i="1" s="1"/>
  <c r="G801" i="1" s="1"/>
  <c r="M800" i="1"/>
  <c r="O800" i="1" s="1"/>
  <c r="H800" i="1"/>
  <c r="E800" i="1"/>
  <c r="C800" i="1"/>
  <c r="D800" i="1" s="1"/>
  <c r="F800" i="1" s="1"/>
  <c r="G800" i="1" s="1"/>
  <c r="M799" i="1"/>
  <c r="H799" i="1"/>
  <c r="J799" i="1" s="1"/>
  <c r="E799" i="1"/>
  <c r="D799" i="1"/>
  <c r="F799" i="1" s="1"/>
  <c r="G799" i="1" s="1"/>
  <c r="C799" i="1"/>
  <c r="M798" i="1"/>
  <c r="N798" i="1" s="1"/>
  <c r="P798" i="1" s="1"/>
  <c r="Q798" i="1" s="1"/>
  <c r="H798" i="1"/>
  <c r="I798" i="1" s="1"/>
  <c r="K798" i="1" s="1"/>
  <c r="L798" i="1" s="1"/>
  <c r="C798" i="1"/>
  <c r="E798" i="1" s="1"/>
  <c r="M797" i="1"/>
  <c r="O797" i="1" s="1"/>
  <c r="J797" i="1"/>
  <c r="H797" i="1"/>
  <c r="I797" i="1" s="1"/>
  <c r="K797" i="1" s="1"/>
  <c r="L797" i="1" s="1"/>
  <c r="C797" i="1"/>
  <c r="M796" i="1"/>
  <c r="O796" i="1" s="1"/>
  <c r="I796" i="1"/>
  <c r="K796" i="1" s="1"/>
  <c r="L796" i="1" s="1"/>
  <c r="H796" i="1"/>
  <c r="J796" i="1" s="1"/>
  <c r="C796" i="1"/>
  <c r="D796" i="1" s="1"/>
  <c r="F796" i="1" s="1"/>
  <c r="G796" i="1" s="1"/>
  <c r="M795" i="1"/>
  <c r="N795" i="1" s="1"/>
  <c r="P795" i="1" s="1"/>
  <c r="Q795" i="1" s="1"/>
  <c r="H795" i="1"/>
  <c r="J795" i="1" s="1"/>
  <c r="C795" i="1"/>
  <c r="E795" i="1" s="1"/>
  <c r="O794" i="1"/>
  <c r="M794" i="1"/>
  <c r="N794" i="1" s="1"/>
  <c r="P794" i="1" s="1"/>
  <c r="Q794" i="1" s="1"/>
  <c r="H794" i="1"/>
  <c r="C794" i="1"/>
  <c r="E794" i="1" s="1"/>
  <c r="O793" i="1"/>
  <c r="N793" i="1"/>
  <c r="P793" i="1" s="1"/>
  <c r="Q793" i="1" s="1"/>
  <c r="M793" i="1"/>
  <c r="J793" i="1"/>
  <c r="H793" i="1"/>
  <c r="I793" i="1" s="1"/>
  <c r="K793" i="1" s="1"/>
  <c r="L793" i="1" s="1"/>
  <c r="C793" i="1"/>
  <c r="D793" i="1" s="1"/>
  <c r="F793" i="1" s="1"/>
  <c r="G793" i="1" s="1"/>
  <c r="M792" i="1"/>
  <c r="O792" i="1" s="1"/>
  <c r="H792" i="1"/>
  <c r="J792" i="1" s="1"/>
  <c r="D792" i="1"/>
  <c r="F792" i="1" s="1"/>
  <c r="G792" i="1" s="1"/>
  <c r="C792" i="1"/>
  <c r="E792" i="1" s="1"/>
  <c r="M791" i="1"/>
  <c r="H791" i="1"/>
  <c r="J791" i="1" s="1"/>
  <c r="E791" i="1"/>
  <c r="D791" i="1"/>
  <c r="F791" i="1" s="1"/>
  <c r="G791" i="1" s="1"/>
  <c r="C791" i="1"/>
  <c r="M790" i="1"/>
  <c r="O790" i="1" s="1"/>
  <c r="H790" i="1"/>
  <c r="I790" i="1" s="1"/>
  <c r="K790" i="1" s="1"/>
  <c r="L790" i="1" s="1"/>
  <c r="C790" i="1"/>
  <c r="E790" i="1" s="1"/>
  <c r="N789" i="1"/>
  <c r="P789" i="1" s="1"/>
  <c r="Q789" i="1" s="1"/>
  <c r="M789" i="1"/>
  <c r="O789" i="1" s="1"/>
  <c r="J789" i="1"/>
  <c r="H789" i="1"/>
  <c r="I789" i="1" s="1"/>
  <c r="K789" i="1" s="1"/>
  <c r="L789" i="1" s="1"/>
  <c r="C789" i="1"/>
  <c r="M788" i="1"/>
  <c r="O788" i="1" s="1"/>
  <c r="J788" i="1"/>
  <c r="I788" i="1"/>
  <c r="K788" i="1" s="1"/>
  <c r="L788" i="1" s="1"/>
  <c r="H788" i="1"/>
  <c r="C788" i="1"/>
  <c r="D788" i="1" s="1"/>
  <c r="F788" i="1" s="1"/>
  <c r="G788" i="1" s="1"/>
  <c r="O787" i="1"/>
  <c r="M787" i="1"/>
  <c r="N787" i="1" s="1"/>
  <c r="P787" i="1" s="1"/>
  <c r="Q787" i="1" s="1"/>
  <c r="H787" i="1"/>
  <c r="J787" i="1" s="1"/>
  <c r="C787" i="1"/>
  <c r="N786" i="1"/>
  <c r="P786" i="1" s="1"/>
  <c r="Q786" i="1" s="1"/>
  <c r="M786" i="1"/>
  <c r="O786" i="1" s="1"/>
  <c r="H786" i="1"/>
  <c r="C786" i="1"/>
  <c r="E786" i="1" s="1"/>
  <c r="O785" i="1"/>
  <c r="M785" i="1"/>
  <c r="N785" i="1" s="1"/>
  <c r="P785" i="1" s="1"/>
  <c r="Q785" i="1" s="1"/>
  <c r="H785" i="1"/>
  <c r="J785" i="1" s="1"/>
  <c r="C785" i="1"/>
  <c r="D785" i="1" s="1"/>
  <c r="F785" i="1" s="1"/>
  <c r="G785" i="1" s="1"/>
  <c r="M784" i="1"/>
  <c r="O784" i="1" s="1"/>
  <c r="H784" i="1"/>
  <c r="J784" i="1" s="1"/>
  <c r="C784" i="1"/>
  <c r="D784" i="1" s="1"/>
  <c r="F784" i="1" s="1"/>
  <c r="G784" i="1" s="1"/>
  <c r="M783" i="1"/>
  <c r="H783" i="1"/>
  <c r="J783" i="1" s="1"/>
  <c r="E783" i="1"/>
  <c r="D783" i="1"/>
  <c r="F783" i="1" s="1"/>
  <c r="G783" i="1" s="1"/>
  <c r="C783" i="1"/>
  <c r="M782" i="1"/>
  <c r="N782" i="1" s="1"/>
  <c r="P782" i="1" s="1"/>
  <c r="Q782" i="1" s="1"/>
  <c r="H782" i="1"/>
  <c r="I782" i="1" s="1"/>
  <c r="K782" i="1" s="1"/>
  <c r="L782" i="1" s="1"/>
  <c r="C782" i="1"/>
  <c r="E782" i="1" s="1"/>
  <c r="M781" i="1"/>
  <c r="J781" i="1"/>
  <c r="I781" i="1"/>
  <c r="K781" i="1" s="1"/>
  <c r="L781" i="1" s="1"/>
  <c r="H781" i="1"/>
  <c r="C781" i="1"/>
  <c r="M780" i="1"/>
  <c r="O780" i="1" s="1"/>
  <c r="H780" i="1"/>
  <c r="J780" i="1" s="1"/>
  <c r="E780" i="1"/>
  <c r="D780" i="1"/>
  <c r="F780" i="1" s="1"/>
  <c r="G780" i="1" s="1"/>
  <c r="C780" i="1"/>
  <c r="M779" i="1"/>
  <c r="O779" i="1" s="1"/>
  <c r="H779" i="1"/>
  <c r="J779" i="1" s="1"/>
  <c r="C779" i="1"/>
  <c r="E779" i="1" s="1"/>
  <c r="M778" i="1"/>
  <c r="O778" i="1" s="1"/>
  <c r="H778" i="1"/>
  <c r="C778" i="1"/>
  <c r="E778" i="1" s="1"/>
  <c r="O777" i="1"/>
  <c r="M777" i="1"/>
  <c r="N777" i="1" s="1"/>
  <c r="P777" i="1" s="1"/>
  <c r="Q777" i="1" s="1"/>
  <c r="H777" i="1"/>
  <c r="J777" i="1" s="1"/>
  <c r="D777" i="1"/>
  <c r="F777" i="1" s="1"/>
  <c r="G777" i="1" s="1"/>
  <c r="C777" i="1"/>
  <c r="E777" i="1" s="1"/>
  <c r="M776" i="1"/>
  <c r="O776" i="1" s="1"/>
  <c r="H776" i="1"/>
  <c r="J776" i="1" s="1"/>
  <c r="E776" i="1"/>
  <c r="C776" i="1"/>
  <c r="D776" i="1" s="1"/>
  <c r="F776" i="1" s="1"/>
  <c r="G776" i="1" s="1"/>
  <c r="M775" i="1"/>
  <c r="H775" i="1"/>
  <c r="J775" i="1" s="1"/>
  <c r="E775" i="1"/>
  <c r="D775" i="1"/>
  <c r="F775" i="1" s="1"/>
  <c r="G775" i="1" s="1"/>
  <c r="C775" i="1"/>
  <c r="O774" i="1"/>
  <c r="M774" i="1"/>
  <c r="N774" i="1" s="1"/>
  <c r="P774" i="1" s="1"/>
  <c r="Q774" i="1" s="1"/>
  <c r="H774" i="1"/>
  <c r="J774" i="1" s="1"/>
  <c r="C774" i="1"/>
  <c r="E774" i="1" s="1"/>
  <c r="N773" i="1"/>
  <c r="P773" i="1" s="1"/>
  <c r="Q773" i="1" s="1"/>
  <c r="M773" i="1"/>
  <c r="O773" i="1" s="1"/>
  <c r="H773" i="1"/>
  <c r="J773" i="1" s="1"/>
  <c r="C773" i="1"/>
  <c r="M772" i="1"/>
  <c r="O772" i="1" s="1"/>
  <c r="H772" i="1"/>
  <c r="I772" i="1" s="1"/>
  <c r="K772" i="1" s="1"/>
  <c r="L772" i="1" s="1"/>
  <c r="C772" i="1"/>
  <c r="E772" i="1" s="1"/>
  <c r="O771" i="1"/>
  <c r="N771" i="1"/>
  <c r="P771" i="1" s="1"/>
  <c r="Q771" i="1" s="1"/>
  <c r="M771" i="1"/>
  <c r="H771" i="1"/>
  <c r="J771" i="1" s="1"/>
  <c r="C771" i="1"/>
  <c r="E771" i="1" s="1"/>
  <c r="M770" i="1"/>
  <c r="O770" i="1" s="1"/>
  <c r="H770" i="1"/>
  <c r="C770" i="1"/>
  <c r="E770" i="1" s="1"/>
  <c r="N769" i="1"/>
  <c r="P769" i="1" s="1"/>
  <c r="Q769" i="1" s="1"/>
  <c r="M769" i="1"/>
  <c r="O769" i="1" s="1"/>
  <c r="H769" i="1"/>
  <c r="J769" i="1" s="1"/>
  <c r="C769" i="1"/>
  <c r="E769" i="1" s="1"/>
  <c r="M768" i="1"/>
  <c r="O768" i="1" s="1"/>
  <c r="H768" i="1"/>
  <c r="J768" i="1" s="1"/>
  <c r="C768" i="1"/>
  <c r="E768" i="1" s="1"/>
  <c r="M767" i="1"/>
  <c r="H767" i="1"/>
  <c r="J767" i="1" s="1"/>
  <c r="E767" i="1"/>
  <c r="C767" i="1"/>
  <c r="D767" i="1" s="1"/>
  <c r="F767" i="1" s="1"/>
  <c r="G767" i="1" s="1"/>
  <c r="M766" i="1"/>
  <c r="O766" i="1" s="1"/>
  <c r="I766" i="1"/>
  <c r="K766" i="1" s="1"/>
  <c r="L766" i="1" s="1"/>
  <c r="H766" i="1"/>
  <c r="J766" i="1" s="1"/>
  <c r="C766" i="1"/>
  <c r="E766" i="1" s="1"/>
  <c r="M765" i="1"/>
  <c r="O765" i="1" s="1"/>
  <c r="J765" i="1"/>
  <c r="I765" i="1"/>
  <c r="K765" i="1" s="1"/>
  <c r="L765" i="1" s="1"/>
  <c r="H765" i="1"/>
  <c r="C765" i="1"/>
  <c r="M764" i="1"/>
  <c r="O764" i="1" s="1"/>
  <c r="H764" i="1"/>
  <c r="I764" i="1" s="1"/>
  <c r="K764" i="1" s="1"/>
  <c r="L764" i="1" s="1"/>
  <c r="E764" i="1"/>
  <c r="D764" i="1"/>
  <c r="F764" i="1" s="1"/>
  <c r="G764" i="1" s="1"/>
  <c r="C764" i="1"/>
  <c r="M763" i="1"/>
  <c r="O763" i="1" s="1"/>
  <c r="H763" i="1"/>
  <c r="J763" i="1" s="1"/>
  <c r="C763" i="1"/>
  <c r="E763" i="1" s="1"/>
  <c r="M762" i="1"/>
  <c r="O762" i="1" s="1"/>
  <c r="H762" i="1"/>
  <c r="C762" i="1"/>
  <c r="E762" i="1" s="1"/>
  <c r="O761" i="1"/>
  <c r="M761" i="1"/>
  <c r="N761" i="1" s="1"/>
  <c r="P761" i="1" s="1"/>
  <c r="Q761" i="1" s="1"/>
  <c r="H761" i="1"/>
  <c r="J761" i="1" s="1"/>
  <c r="C761" i="1"/>
  <c r="D761" i="1" s="1"/>
  <c r="F761" i="1" s="1"/>
  <c r="G761" i="1" s="1"/>
  <c r="M760" i="1"/>
  <c r="O760" i="1" s="1"/>
  <c r="H760" i="1"/>
  <c r="J760" i="1" s="1"/>
  <c r="E760" i="1"/>
  <c r="C760" i="1"/>
  <c r="D760" i="1" s="1"/>
  <c r="F760" i="1" s="1"/>
  <c r="G760" i="1" s="1"/>
  <c r="M759" i="1"/>
  <c r="H759" i="1"/>
  <c r="J759" i="1" s="1"/>
  <c r="C759" i="1"/>
  <c r="E759" i="1" s="1"/>
  <c r="O758" i="1"/>
  <c r="M758" i="1"/>
  <c r="N758" i="1" s="1"/>
  <c r="P758" i="1" s="1"/>
  <c r="Q758" i="1" s="1"/>
  <c r="H758" i="1"/>
  <c r="J758" i="1" s="1"/>
  <c r="C758" i="1"/>
  <c r="E758" i="1" s="1"/>
  <c r="M757" i="1"/>
  <c r="O757" i="1" s="1"/>
  <c r="J757" i="1"/>
  <c r="I757" i="1"/>
  <c r="K757" i="1" s="1"/>
  <c r="L757" i="1" s="1"/>
  <c r="H757" i="1"/>
  <c r="C757" i="1"/>
  <c r="P756" i="1"/>
  <c r="Q756" i="1" s="1"/>
  <c r="M756" i="1"/>
  <c r="N756" i="1" s="1"/>
  <c r="H756" i="1"/>
  <c r="J756" i="1" s="1"/>
  <c r="C756" i="1"/>
  <c r="E756" i="1" s="1"/>
  <c r="O755" i="1"/>
  <c r="M755" i="1"/>
  <c r="N755" i="1" s="1"/>
  <c r="P755" i="1" s="1"/>
  <c r="Q755" i="1" s="1"/>
  <c r="H755" i="1"/>
  <c r="J755" i="1" s="1"/>
  <c r="C755" i="1"/>
  <c r="E755" i="1" s="1"/>
  <c r="M754" i="1"/>
  <c r="N754" i="1" s="1"/>
  <c r="P754" i="1" s="1"/>
  <c r="Q754" i="1" s="1"/>
  <c r="H754" i="1"/>
  <c r="F754" i="1"/>
  <c r="G754" i="1" s="1"/>
  <c r="E754" i="1"/>
  <c r="C754" i="1"/>
  <c r="D754" i="1" s="1"/>
  <c r="M753" i="1"/>
  <c r="N753" i="1" s="1"/>
  <c r="P753" i="1" s="1"/>
  <c r="Q753" i="1" s="1"/>
  <c r="H753" i="1"/>
  <c r="J753" i="1" s="1"/>
  <c r="C753" i="1"/>
  <c r="E753" i="1" s="1"/>
  <c r="M752" i="1"/>
  <c r="O752" i="1" s="1"/>
  <c r="H752" i="1"/>
  <c r="J752" i="1" s="1"/>
  <c r="C752" i="1"/>
  <c r="E752" i="1" s="1"/>
  <c r="M751" i="1"/>
  <c r="H751" i="1"/>
  <c r="I751" i="1" s="1"/>
  <c r="K751" i="1" s="1"/>
  <c r="L751" i="1" s="1"/>
  <c r="C751" i="1"/>
  <c r="E751" i="1" s="1"/>
  <c r="O750" i="1"/>
  <c r="N750" i="1"/>
  <c r="P750" i="1" s="1"/>
  <c r="Q750" i="1" s="1"/>
  <c r="M750" i="1"/>
  <c r="J750" i="1"/>
  <c r="H750" i="1"/>
  <c r="I750" i="1" s="1"/>
  <c r="K750" i="1" s="1"/>
  <c r="L750" i="1" s="1"/>
  <c r="C750" i="1"/>
  <c r="E750" i="1" s="1"/>
  <c r="M749" i="1"/>
  <c r="O749" i="1" s="1"/>
  <c r="H749" i="1"/>
  <c r="J749" i="1" s="1"/>
  <c r="C749" i="1"/>
  <c r="M748" i="1"/>
  <c r="N748" i="1" s="1"/>
  <c r="P748" i="1" s="1"/>
  <c r="Q748" i="1" s="1"/>
  <c r="J748" i="1"/>
  <c r="H748" i="1"/>
  <c r="I748" i="1" s="1"/>
  <c r="K748" i="1" s="1"/>
  <c r="L748" i="1" s="1"/>
  <c r="C748" i="1"/>
  <c r="E748" i="1" s="1"/>
  <c r="M747" i="1"/>
  <c r="O747" i="1" s="1"/>
  <c r="H747" i="1"/>
  <c r="J747" i="1" s="1"/>
  <c r="C747" i="1"/>
  <c r="E747" i="1" s="1"/>
  <c r="M746" i="1"/>
  <c r="N746" i="1" s="1"/>
  <c r="P746" i="1" s="1"/>
  <c r="Q746" i="1" s="1"/>
  <c r="H746" i="1"/>
  <c r="F746" i="1"/>
  <c r="G746" i="1" s="1"/>
  <c r="C746" i="1"/>
  <c r="D746" i="1" s="1"/>
  <c r="M745" i="1"/>
  <c r="O745" i="1" s="1"/>
  <c r="J745" i="1"/>
  <c r="H745" i="1"/>
  <c r="I745" i="1" s="1"/>
  <c r="K745" i="1" s="1"/>
  <c r="L745" i="1" s="1"/>
  <c r="C745" i="1"/>
  <c r="D745" i="1" s="1"/>
  <c r="F745" i="1" s="1"/>
  <c r="G745" i="1" s="1"/>
  <c r="M744" i="1"/>
  <c r="O744" i="1" s="1"/>
  <c r="H744" i="1"/>
  <c r="J744" i="1" s="1"/>
  <c r="E744" i="1"/>
  <c r="C744" i="1"/>
  <c r="D744" i="1" s="1"/>
  <c r="F744" i="1" s="1"/>
  <c r="G744" i="1" s="1"/>
  <c r="M743" i="1"/>
  <c r="H743" i="1"/>
  <c r="I743" i="1" s="1"/>
  <c r="K743" i="1" s="1"/>
  <c r="L743" i="1" s="1"/>
  <c r="C743" i="1"/>
  <c r="D743" i="1" s="1"/>
  <c r="F743" i="1" s="1"/>
  <c r="G743" i="1" s="1"/>
  <c r="M742" i="1"/>
  <c r="O742" i="1" s="1"/>
  <c r="H742" i="1"/>
  <c r="J742" i="1" s="1"/>
  <c r="C742" i="1"/>
  <c r="E742" i="1" s="1"/>
  <c r="M741" i="1"/>
  <c r="O741" i="1" s="1"/>
  <c r="H741" i="1"/>
  <c r="J741" i="1" s="1"/>
  <c r="C741" i="1"/>
  <c r="M740" i="1"/>
  <c r="N740" i="1" s="1"/>
  <c r="P740" i="1" s="1"/>
  <c r="Q740" i="1" s="1"/>
  <c r="H740" i="1"/>
  <c r="J740" i="1" s="1"/>
  <c r="E740" i="1"/>
  <c r="D740" i="1"/>
  <c r="F740" i="1" s="1"/>
  <c r="G740" i="1" s="1"/>
  <c r="C740" i="1"/>
  <c r="M739" i="1"/>
  <c r="O739" i="1" s="1"/>
  <c r="H739" i="1"/>
  <c r="J739" i="1" s="1"/>
  <c r="C739" i="1"/>
  <c r="E739" i="1" s="1"/>
  <c r="O738" i="1"/>
  <c r="M738" i="1"/>
  <c r="N738" i="1" s="1"/>
  <c r="P738" i="1" s="1"/>
  <c r="Q738" i="1" s="1"/>
  <c r="H738" i="1"/>
  <c r="C738" i="1"/>
  <c r="D738" i="1" s="1"/>
  <c r="F738" i="1" s="1"/>
  <c r="G738" i="1" s="1"/>
  <c r="M737" i="1"/>
  <c r="O737" i="1" s="1"/>
  <c r="H737" i="1"/>
  <c r="J737" i="1" s="1"/>
  <c r="C737" i="1"/>
  <c r="E737" i="1" s="1"/>
  <c r="M736" i="1"/>
  <c r="O736" i="1" s="1"/>
  <c r="I736" i="1"/>
  <c r="K736" i="1" s="1"/>
  <c r="L736" i="1" s="1"/>
  <c r="H736" i="1"/>
  <c r="J736" i="1" s="1"/>
  <c r="C736" i="1"/>
  <c r="D736" i="1" s="1"/>
  <c r="F736" i="1" s="1"/>
  <c r="G736" i="1" s="1"/>
  <c r="M735" i="1"/>
  <c r="H735" i="1"/>
  <c r="I735" i="1" s="1"/>
  <c r="K735" i="1" s="1"/>
  <c r="L735" i="1" s="1"/>
  <c r="C735" i="1"/>
  <c r="O734" i="1"/>
  <c r="N734" i="1"/>
  <c r="P734" i="1" s="1"/>
  <c r="Q734" i="1" s="1"/>
  <c r="M734" i="1"/>
  <c r="H734" i="1"/>
  <c r="J734" i="1" s="1"/>
  <c r="C734" i="1"/>
  <c r="E734" i="1" s="1"/>
  <c r="M733" i="1"/>
  <c r="O733" i="1" s="1"/>
  <c r="H733" i="1"/>
  <c r="J733" i="1" s="1"/>
  <c r="C733" i="1"/>
  <c r="M732" i="1"/>
  <c r="N732" i="1" s="1"/>
  <c r="P732" i="1" s="1"/>
  <c r="Q732" i="1" s="1"/>
  <c r="H732" i="1"/>
  <c r="J732" i="1" s="1"/>
  <c r="E732" i="1"/>
  <c r="C732" i="1"/>
  <c r="D732" i="1" s="1"/>
  <c r="F732" i="1" s="1"/>
  <c r="G732" i="1" s="1"/>
  <c r="M731" i="1"/>
  <c r="O731" i="1" s="1"/>
  <c r="I731" i="1"/>
  <c r="K731" i="1" s="1"/>
  <c r="L731" i="1" s="1"/>
  <c r="H731" i="1"/>
  <c r="J731" i="1" s="1"/>
  <c r="C731" i="1"/>
  <c r="E731" i="1" s="1"/>
  <c r="M730" i="1"/>
  <c r="O730" i="1" s="1"/>
  <c r="H730" i="1"/>
  <c r="C730" i="1"/>
  <c r="D730" i="1" s="1"/>
  <c r="F730" i="1" s="1"/>
  <c r="G730" i="1" s="1"/>
  <c r="M729" i="1"/>
  <c r="N729" i="1" s="1"/>
  <c r="P729" i="1" s="1"/>
  <c r="Q729" i="1" s="1"/>
  <c r="H729" i="1"/>
  <c r="J729" i="1" s="1"/>
  <c r="C729" i="1"/>
  <c r="E729" i="1" s="1"/>
  <c r="M728" i="1"/>
  <c r="O728" i="1" s="1"/>
  <c r="I728" i="1"/>
  <c r="K728" i="1" s="1"/>
  <c r="L728" i="1" s="1"/>
  <c r="H728" i="1"/>
  <c r="J728" i="1" s="1"/>
  <c r="C728" i="1"/>
  <c r="E728" i="1" s="1"/>
  <c r="M727" i="1"/>
  <c r="H727" i="1"/>
  <c r="I727" i="1" s="1"/>
  <c r="K727" i="1" s="1"/>
  <c r="L727" i="1" s="1"/>
  <c r="C727" i="1"/>
  <c r="D727" i="1" s="1"/>
  <c r="F727" i="1" s="1"/>
  <c r="G727" i="1" s="1"/>
  <c r="N726" i="1"/>
  <c r="P726" i="1" s="1"/>
  <c r="Q726" i="1" s="1"/>
  <c r="M726" i="1"/>
  <c r="O726" i="1" s="1"/>
  <c r="H726" i="1"/>
  <c r="J726" i="1" s="1"/>
  <c r="C726" i="1"/>
  <c r="E726" i="1" s="1"/>
  <c r="M725" i="1"/>
  <c r="H725" i="1"/>
  <c r="I725" i="1" s="1"/>
  <c r="K725" i="1" s="1"/>
  <c r="L725" i="1" s="1"/>
  <c r="C725" i="1"/>
  <c r="D725" i="1" s="1"/>
  <c r="F725" i="1" s="1"/>
  <c r="G725" i="1" s="1"/>
  <c r="P724" i="1"/>
  <c r="Q724" i="1" s="1"/>
  <c r="M724" i="1"/>
  <c r="N724" i="1" s="1"/>
  <c r="H724" i="1"/>
  <c r="I724" i="1" s="1"/>
  <c r="K724" i="1" s="1"/>
  <c r="L724" i="1" s="1"/>
  <c r="C724" i="1"/>
  <c r="E724" i="1" s="1"/>
  <c r="M723" i="1"/>
  <c r="H723" i="1"/>
  <c r="J723" i="1" s="1"/>
  <c r="E723" i="1"/>
  <c r="C723" i="1"/>
  <c r="D723" i="1" s="1"/>
  <c r="F723" i="1" s="1"/>
  <c r="G723" i="1" s="1"/>
  <c r="O722" i="1"/>
  <c r="M722" i="1"/>
  <c r="N722" i="1" s="1"/>
  <c r="P722" i="1" s="1"/>
  <c r="Q722" i="1" s="1"/>
  <c r="H722" i="1"/>
  <c r="I722" i="1" s="1"/>
  <c r="K722" i="1" s="1"/>
  <c r="L722" i="1" s="1"/>
  <c r="C722" i="1"/>
  <c r="E722" i="1" s="1"/>
  <c r="M721" i="1"/>
  <c r="O721" i="1" s="1"/>
  <c r="H721" i="1"/>
  <c r="J721" i="1" s="1"/>
  <c r="C721" i="1"/>
  <c r="M720" i="1"/>
  <c r="O720" i="1" s="1"/>
  <c r="H720" i="1"/>
  <c r="I720" i="1" s="1"/>
  <c r="K720" i="1" s="1"/>
  <c r="L720" i="1" s="1"/>
  <c r="C720" i="1"/>
  <c r="D720" i="1" s="1"/>
  <c r="F720" i="1" s="1"/>
  <c r="G720" i="1" s="1"/>
  <c r="M719" i="1"/>
  <c r="N719" i="1" s="1"/>
  <c r="P719" i="1" s="1"/>
  <c r="Q719" i="1" s="1"/>
  <c r="H719" i="1"/>
  <c r="J719" i="1" s="1"/>
  <c r="C719" i="1"/>
  <c r="E719" i="1" s="1"/>
  <c r="O718" i="1"/>
  <c r="M718" i="1"/>
  <c r="N718" i="1" s="1"/>
  <c r="P718" i="1" s="1"/>
  <c r="Q718" i="1" s="1"/>
  <c r="H718" i="1"/>
  <c r="C718" i="1"/>
  <c r="E718" i="1" s="1"/>
  <c r="M717" i="1"/>
  <c r="N717" i="1" s="1"/>
  <c r="P717" i="1" s="1"/>
  <c r="Q717" i="1" s="1"/>
  <c r="H717" i="1"/>
  <c r="I717" i="1" s="1"/>
  <c r="K717" i="1" s="1"/>
  <c r="L717" i="1" s="1"/>
  <c r="G717" i="1"/>
  <c r="E717" i="1"/>
  <c r="C717" i="1"/>
  <c r="D717" i="1" s="1"/>
  <c r="F717" i="1" s="1"/>
  <c r="M716" i="1"/>
  <c r="O716" i="1" s="1"/>
  <c r="H716" i="1"/>
  <c r="J716" i="1" s="1"/>
  <c r="F716" i="1"/>
  <c r="G716" i="1" s="1"/>
  <c r="E716" i="1"/>
  <c r="D716" i="1"/>
  <c r="C716" i="1"/>
  <c r="M715" i="1"/>
  <c r="H715" i="1"/>
  <c r="J715" i="1" s="1"/>
  <c r="C715" i="1"/>
  <c r="D715" i="1" s="1"/>
  <c r="F715" i="1" s="1"/>
  <c r="G715" i="1" s="1"/>
  <c r="M714" i="1"/>
  <c r="N714" i="1" s="1"/>
  <c r="P714" i="1" s="1"/>
  <c r="Q714" i="1" s="1"/>
  <c r="H714" i="1"/>
  <c r="I714" i="1" s="1"/>
  <c r="K714" i="1" s="1"/>
  <c r="L714" i="1" s="1"/>
  <c r="D714" i="1"/>
  <c r="F714" i="1" s="1"/>
  <c r="G714" i="1" s="1"/>
  <c r="C714" i="1"/>
  <c r="E714" i="1" s="1"/>
  <c r="M713" i="1"/>
  <c r="O713" i="1" s="1"/>
  <c r="H713" i="1"/>
  <c r="I713" i="1" s="1"/>
  <c r="K713" i="1" s="1"/>
  <c r="L713" i="1" s="1"/>
  <c r="C713" i="1"/>
  <c r="M712" i="1"/>
  <c r="O712" i="1" s="1"/>
  <c r="J712" i="1"/>
  <c r="H712" i="1"/>
  <c r="I712" i="1" s="1"/>
  <c r="K712" i="1" s="1"/>
  <c r="L712" i="1" s="1"/>
  <c r="C712" i="1"/>
  <c r="D712" i="1" s="1"/>
  <c r="F712" i="1" s="1"/>
  <c r="G712" i="1" s="1"/>
  <c r="M711" i="1"/>
  <c r="N711" i="1" s="1"/>
  <c r="P711" i="1" s="1"/>
  <c r="Q711" i="1" s="1"/>
  <c r="H711" i="1"/>
  <c r="J711" i="1" s="1"/>
  <c r="D711" i="1"/>
  <c r="F711" i="1" s="1"/>
  <c r="G711" i="1" s="1"/>
  <c r="C711" i="1"/>
  <c r="E711" i="1" s="1"/>
  <c r="O710" i="1"/>
  <c r="M710" i="1"/>
  <c r="N710" i="1" s="1"/>
  <c r="P710" i="1" s="1"/>
  <c r="Q710" i="1" s="1"/>
  <c r="H710" i="1"/>
  <c r="C710" i="1"/>
  <c r="E710" i="1" s="1"/>
  <c r="M709" i="1"/>
  <c r="N709" i="1" s="1"/>
  <c r="P709" i="1" s="1"/>
  <c r="Q709" i="1" s="1"/>
  <c r="H709" i="1"/>
  <c r="I709" i="1" s="1"/>
  <c r="K709" i="1" s="1"/>
  <c r="L709" i="1" s="1"/>
  <c r="C709" i="1"/>
  <c r="D709" i="1" s="1"/>
  <c r="F709" i="1" s="1"/>
  <c r="G709" i="1" s="1"/>
  <c r="M708" i="1"/>
  <c r="O708" i="1" s="1"/>
  <c r="H708" i="1"/>
  <c r="J708" i="1" s="1"/>
  <c r="C708" i="1"/>
  <c r="E708" i="1" s="1"/>
  <c r="M707" i="1"/>
  <c r="H707" i="1"/>
  <c r="J707" i="1" s="1"/>
  <c r="E707" i="1"/>
  <c r="C707" i="1"/>
  <c r="D707" i="1" s="1"/>
  <c r="F707" i="1" s="1"/>
  <c r="G707" i="1" s="1"/>
  <c r="O706" i="1"/>
  <c r="M706" i="1"/>
  <c r="N706" i="1" s="1"/>
  <c r="P706" i="1" s="1"/>
  <c r="Q706" i="1" s="1"/>
  <c r="H706" i="1"/>
  <c r="I706" i="1" s="1"/>
  <c r="K706" i="1" s="1"/>
  <c r="L706" i="1" s="1"/>
  <c r="C706" i="1"/>
  <c r="E706" i="1" s="1"/>
  <c r="M705" i="1"/>
  <c r="O705" i="1" s="1"/>
  <c r="H705" i="1"/>
  <c r="J705" i="1" s="1"/>
  <c r="C705" i="1"/>
  <c r="M704" i="1"/>
  <c r="O704" i="1" s="1"/>
  <c r="H704" i="1"/>
  <c r="I704" i="1" s="1"/>
  <c r="K704" i="1" s="1"/>
  <c r="L704" i="1" s="1"/>
  <c r="C704" i="1"/>
  <c r="D704" i="1" s="1"/>
  <c r="F704" i="1" s="1"/>
  <c r="G704" i="1" s="1"/>
  <c r="O703" i="1"/>
  <c r="M703" i="1"/>
  <c r="N703" i="1" s="1"/>
  <c r="P703" i="1" s="1"/>
  <c r="Q703" i="1" s="1"/>
  <c r="I703" i="1"/>
  <c r="K703" i="1" s="1"/>
  <c r="L703" i="1" s="1"/>
  <c r="H703" i="1"/>
  <c r="J703" i="1" s="1"/>
  <c r="C703" i="1"/>
  <c r="E703" i="1" s="1"/>
  <c r="N702" i="1"/>
  <c r="P702" i="1" s="1"/>
  <c r="Q702" i="1" s="1"/>
  <c r="M702" i="1"/>
  <c r="O702" i="1" s="1"/>
  <c r="H702" i="1"/>
  <c r="C702" i="1"/>
  <c r="E702" i="1" s="1"/>
  <c r="M701" i="1"/>
  <c r="N701" i="1" s="1"/>
  <c r="P701" i="1" s="1"/>
  <c r="Q701" i="1" s="1"/>
  <c r="H701" i="1"/>
  <c r="I701" i="1" s="1"/>
  <c r="K701" i="1" s="1"/>
  <c r="L701" i="1" s="1"/>
  <c r="C701" i="1"/>
  <c r="D701" i="1" s="1"/>
  <c r="F701" i="1" s="1"/>
  <c r="G701" i="1" s="1"/>
  <c r="N700" i="1"/>
  <c r="P700" i="1" s="1"/>
  <c r="Q700" i="1" s="1"/>
  <c r="M700" i="1"/>
  <c r="O700" i="1" s="1"/>
  <c r="H700" i="1"/>
  <c r="J700" i="1" s="1"/>
  <c r="D700" i="1"/>
  <c r="F700" i="1" s="1"/>
  <c r="G700" i="1" s="1"/>
  <c r="C700" i="1"/>
  <c r="E700" i="1" s="1"/>
  <c r="M699" i="1"/>
  <c r="H699" i="1"/>
  <c r="J699" i="1" s="1"/>
  <c r="C699" i="1"/>
  <c r="D699" i="1" s="1"/>
  <c r="F699" i="1" s="1"/>
  <c r="G699" i="1" s="1"/>
  <c r="M698" i="1"/>
  <c r="N698" i="1" s="1"/>
  <c r="P698" i="1" s="1"/>
  <c r="Q698" i="1" s="1"/>
  <c r="H698" i="1"/>
  <c r="I698" i="1" s="1"/>
  <c r="K698" i="1" s="1"/>
  <c r="L698" i="1" s="1"/>
  <c r="D698" i="1"/>
  <c r="F698" i="1" s="1"/>
  <c r="G698" i="1" s="1"/>
  <c r="C698" i="1"/>
  <c r="E698" i="1" s="1"/>
  <c r="N697" i="1"/>
  <c r="P697" i="1" s="1"/>
  <c r="Q697" i="1" s="1"/>
  <c r="M697" i="1"/>
  <c r="O697" i="1" s="1"/>
  <c r="H697" i="1"/>
  <c r="I697" i="1" s="1"/>
  <c r="K697" i="1" s="1"/>
  <c r="L697" i="1" s="1"/>
  <c r="C697" i="1"/>
  <c r="M696" i="1"/>
  <c r="O696" i="1" s="1"/>
  <c r="J696" i="1"/>
  <c r="H696" i="1"/>
  <c r="I696" i="1" s="1"/>
  <c r="K696" i="1" s="1"/>
  <c r="L696" i="1" s="1"/>
  <c r="C696" i="1"/>
  <c r="D696" i="1" s="1"/>
  <c r="F696" i="1" s="1"/>
  <c r="G696" i="1" s="1"/>
  <c r="M695" i="1"/>
  <c r="N695" i="1" s="1"/>
  <c r="P695" i="1" s="1"/>
  <c r="Q695" i="1" s="1"/>
  <c r="H695" i="1"/>
  <c r="J695" i="1" s="1"/>
  <c r="C695" i="1"/>
  <c r="E695" i="1" s="1"/>
  <c r="P694" i="1"/>
  <c r="Q694" i="1" s="1"/>
  <c r="N694" i="1"/>
  <c r="M694" i="1"/>
  <c r="O694" i="1" s="1"/>
  <c r="H694" i="1"/>
  <c r="C694" i="1"/>
  <c r="E694" i="1" s="1"/>
  <c r="M693" i="1"/>
  <c r="O693" i="1" s="1"/>
  <c r="H693" i="1"/>
  <c r="I693" i="1" s="1"/>
  <c r="K693" i="1" s="1"/>
  <c r="L693" i="1" s="1"/>
  <c r="D693" i="1"/>
  <c r="F693" i="1" s="1"/>
  <c r="G693" i="1" s="1"/>
  <c r="C693" i="1"/>
  <c r="E693" i="1" s="1"/>
  <c r="M692" i="1"/>
  <c r="O692" i="1" s="1"/>
  <c r="H692" i="1"/>
  <c r="J692" i="1" s="1"/>
  <c r="C692" i="1"/>
  <c r="E692" i="1" s="1"/>
  <c r="M691" i="1"/>
  <c r="H691" i="1"/>
  <c r="J691" i="1" s="1"/>
  <c r="E691" i="1"/>
  <c r="C691" i="1"/>
  <c r="D691" i="1" s="1"/>
  <c r="F691" i="1" s="1"/>
  <c r="G691" i="1" s="1"/>
  <c r="O690" i="1"/>
  <c r="M690" i="1"/>
  <c r="N690" i="1" s="1"/>
  <c r="P690" i="1" s="1"/>
  <c r="Q690" i="1" s="1"/>
  <c r="H690" i="1"/>
  <c r="I690" i="1" s="1"/>
  <c r="K690" i="1" s="1"/>
  <c r="L690" i="1" s="1"/>
  <c r="C690" i="1"/>
  <c r="E690" i="1" s="1"/>
  <c r="M689" i="1"/>
  <c r="O689" i="1" s="1"/>
  <c r="H689" i="1"/>
  <c r="J689" i="1" s="1"/>
  <c r="C689" i="1"/>
  <c r="M688" i="1"/>
  <c r="O688" i="1" s="1"/>
  <c r="H688" i="1"/>
  <c r="J688" i="1" s="1"/>
  <c r="E688" i="1"/>
  <c r="C688" i="1"/>
  <c r="D688" i="1" s="1"/>
  <c r="F688" i="1" s="1"/>
  <c r="G688" i="1" s="1"/>
  <c r="O687" i="1"/>
  <c r="N687" i="1"/>
  <c r="P687" i="1" s="1"/>
  <c r="Q687" i="1" s="1"/>
  <c r="M687" i="1"/>
  <c r="H687" i="1"/>
  <c r="J687" i="1" s="1"/>
  <c r="C687" i="1"/>
  <c r="E687" i="1" s="1"/>
  <c r="N686" i="1"/>
  <c r="P686" i="1" s="1"/>
  <c r="Q686" i="1" s="1"/>
  <c r="M686" i="1"/>
  <c r="O686" i="1" s="1"/>
  <c r="H686" i="1"/>
  <c r="C686" i="1"/>
  <c r="E686" i="1" s="1"/>
  <c r="M685" i="1"/>
  <c r="O685" i="1" s="1"/>
  <c r="J685" i="1"/>
  <c r="H685" i="1"/>
  <c r="I685" i="1" s="1"/>
  <c r="K685" i="1" s="1"/>
  <c r="L685" i="1" s="1"/>
  <c r="E685" i="1"/>
  <c r="C685" i="1"/>
  <c r="D685" i="1" s="1"/>
  <c r="F685" i="1" s="1"/>
  <c r="G685" i="1" s="1"/>
  <c r="M684" i="1"/>
  <c r="O684" i="1" s="1"/>
  <c r="I684" i="1"/>
  <c r="K684" i="1" s="1"/>
  <c r="L684" i="1" s="1"/>
  <c r="H684" i="1"/>
  <c r="J684" i="1" s="1"/>
  <c r="C684" i="1"/>
  <c r="D684" i="1" s="1"/>
  <c r="F684" i="1" s="1"/>
  <c r="G684" i="1" s="1"/>
  <c r="M683" i="1"/>
  <c r="H683" i="1"/>
  <c r="J683" i="1" s="1"/>
  <c r="E683" i="1"/>
  <c r="C683" i="1"/>
  <c r="D683" i="1" s="1"/>
  <c r="F683" i="1" s="1"/>
  <c r="G683" i="1" s="1"/>
  <c r="M682" i="1"/>
  <c r="H682" i="1"/>
  <c r="I682" i="1" s="1"/>
  <c r="K682" i="1" s="1"/>
  <c r="L682" i="1" s="1"/>
  <c r="D682" i="1"/>
  <c r="F682" i="1" s="1"/>
  <c r="G682" i="1" s="1"/>
  <c r="C682" i="1"/>
  <c r="E682" i="1" s="1"/>
  <c r="M681" i="1"/>
  <c r="O681" i="1" s="1"/>
  <c r="H681" i="1"/>
  <c r="J681" i="1" s="1"/>
  <c r="C681" i="1"/>
  <c r="M680" i="1"/>
  <c r="O680" i="1" s="1"/>
  <c r="H680" i="1"/>
  <c r="I680" i="1" s="1"/>
  <c r="K680" i="1" s="1"/>
  <c r="L680" i="1" s="1"/>
  <c r="C680" i="1"/>
  <c r="D680" i="1" s="1"/>
  <c r="F680" i="1" s="1"/>
  <c r="G680" i="1" s="1"/>
  <c r="M679" i="1"/>
  <c r="N679" i="1" s="1"/>
  <c r="P679" i="1" s="1"/>
  <c r="Q679" i="1" s="1"/>
  <c r="H679" i="1"/>
  <c r="J679" i="1" s="1"/>
  <c r="C679" i="1"/>
  <c r="M678" i="1"/>
  <c r="N678" i="1" s="1"/>
  <c r="P678" i="1" s="1"/>
  <c r="Q678" i="1" s="1"/>
  <c r="H678" i="1"/>
  <c r="C678" i="1"/>
  <c r="E678" i="1" s="1"/>
  <c r="M677" i="1"/>
  <c r="H677" i="1"/>
  <c r="I677" i="1" s="1"/>
  <c r="K677" i="1" s="1"/>
  <c r="L677" i="1" s="1"/>
  <c r="C677" i="1"/>
  <c r="D677" i="1" s="1"/>
  <c r="F677" i="1" s="1"/>
  <c r="G677" i="1" s="1"/>
  <c r="M676" i="1"/>
  <c r="O676" i="1" s="1"/>
  <c r="H676" i="1"/>
  <c r="C676" i="1"/>
  <c r="D676" i="1" s="1"/>
  <c r="F676" i="1" s="1"/>
  <c r="G676" i="1" s="1"/>
  <c r="M675" i="1"/>
  <c r="H675" i="1"/>
  <c r="J675" i="1" s="1"/>
  <c r="C675" i="1"/>
  <c r="M674" i="1"/>
  <c r="N674" i="1" s="1"/>
  <c r="P674" i="1" s="1"/>
  <c r="Q674" i="1" s="1"/>
  <c r="H674" i="1"/>
  <c r="I674" i="1" s="1"/>
  <c r="K674" i="1" s="1"/>
  <c r="L674" i="1" s="1"/>
  <c r="D674" i="1"/>
  <c r="F674" i="1" s="1"/>
  <c r="G674" i="1" s="1"/>
  <c r="C674" i="1"/>
  <c r="E674" i="1" s="1"/>
  <c r="M673" i="1"/>
  <c r="H673" i="1"/>
  <c r="I673" i="1" s="1"/>
  <c r="K673" i="1" s="1"/>
  <c r="L673" i="1" s="1"/>
  <c r="C673" i="1"/>
  <c r="M672" i="1"/>
  <c r="O672" i="1" s="1"/>
  <c r="H672" i="1"/>
  <c r="C672" i="1"/>
  <c r="D672" i="1" s="1"/>
  <c r="F672" i="1" s="1"/>
  <c r="G672" i="1" s="1"/>
  <c r="M671" i="1"/>
  <c r="N671" i="1" s="1"/>
  <c r="P671" i="1" s="1"/>
  <c r="Q671" i="1" s="1"/>
  <c r="H671" i="1"/>
  <c r="J671" i="1" s="1"/>
  <c r="D671" i="1"/>
  <c r="F671" i="1" s="1"/>
  <c r="G671" i="1" s="1"/>
  <c r="C671" i="1"/>
  <c r="E671" i="1" s="1"/>
  <c r="M670" i="1"/>
  <c r="O670" i="1" s="1"/>
  <c r="H670" i="1"/>
  <c r="C670" i="1"/>
  <c r="E670" i="1" s="1"/>
  <c r="M669" i="1"/>
  <c r="N669" i="1" s="1"/>
  <c r="P669" i="1" s="1"/>
  <c r="Q669" i="1" s="1"/>
  <c r="J669" i="1"/>
  <c r="H669" i="1"/>
  <c r="I669" i="1" s="1"/>
  <c r="K669" i="1" s="1"/>
  <c r="L669" i="1" s="1"/>
  <c r="C669" i="1"/>
  <c r="M668" i="1"/>
  <c r="O668" i="1" s="1"/>
  <c r="H668" i="1"/>
  <c r="J668" i="1" s="1"/>
  <c r="C668" i="1"/>
  <c r="M667" i="1"/>
  <c r="H667" i="1"/>
  <c r="J667" i="1" s="1"/>
  <c r="C667" i="1"/>
  <c r="D667" i="1" s="1"/>
  <c r="F667" i="1" s="1"/>
  <c r="G667" i="1" s="1"/>
  <c r="M666" i="1"/>
  <c r="N666" i="1" s="1"/>
  <c r="P666" i="1" s="1"/>
  <c r="Q666" i="1" s="1"/>
  <c r="L666" i="1"/>
  <c r="H666" i="1"/>
  <c r="I666" i="1" s="1"/>
  <c r="K666" i="1" s="1"/>
  <c r="C666" i="1"/>
  <c r="E666" i="1" s="1"/>
  <c r="N665" i="1"/>
  <c r="P665" i="1" s="1"/>
  <c r="Q665" i="1" s="1"/>
  <c r="M665" i="1"/>
  <c r="O665" i="1" s="1"/>
  <c r="J665" i="1"/>
  <c r="I665" i="1"/>
  <c r="K665" i="1" s="1"/>
  <c r="L665" i="1" s="1"/>
  <c r="H665" i="1"/>
  <c r="C665" i="1"/>
  <c r="M664" i="1"/>
  <c r="O664" i="1" s="1"/>
  <c r="H664" i="1"/>
  <c r="I664" i="1" s="1"/>
  <c r="K664" i="1" s="1"/>
  <c r="L664" i="1" s="1"/>
  <c r="C664" i="1"/>
  <c r="D664" i="1" s="1"/>
  <c r="F664" i="1" s="1"/>
  <c r="G664" i="1" s="1"/>
  <c r="M663" i="1"/>
  <c r="H663" i="1"/>
  <c r="J663" i="1" s="1"/>
  <c r="C663" i="1"/>
  <c r="E663" i="1" s="1"/>
  <c r="O662" i="1"/>
  <c r="N662" i="1"/>
  <c r="P662" i="1" s="1"/>
  <c r="Q662" i="1" s="1"/>
  <c r="M662" i="1"/>
  <c r="H662" i="1"/>
  <c r="C662" i="1"/>
  <c r="E662" i="1" s="1"/>
  <c r="O661" i="1"/>
  <c r="M661" i="1"/>
  <c r="N661" i="1" s="1"/>
  <c r="P661" i="1" s="1"/>
  <c r="Q661" i="1" s="1"/>
  <c r="H661" i="1"/>
  <c r="I661" i="1" s="1"/>
  <c r="K661" i="1" s="1"/>
  <c r="L661" i="1" s="1"/>
  <c r="E661" i="1"/>
  <c r="C661" i="1"/>
  <c r="D661" i="1" s="1"/>
  <c r="F661" i="1" s="1"/>
  <c r="G661" i="1" s="1"/>
  <c r="M660" i="1"/>
  <c r="H660" i="1"/>
  <c r="J660" i="1" s="1"/>
  <c r="C660" i="1"/>
  <c r="E660" i="1" s="1"/>
  <c r="M659" i="1"/>
  <c r="H659" i="1"/>
  <c r="J659" i="1" s="1"/>
  <c r="E659" i="1"/>
  <c r="C659" i="1"/>
  <c r="D659" i="1" s="1"/>
  <c r="F659" i="1" s="1"/>
  <c r="G659" i="1" s="1"/>
  <c r="M658" i="1"/>
  <c r="N658" i="1" s="1"/>
  <c r="P658" i="1" s="1"/>
  <c r="Q658" i="1" s="1"/>
  <c r="H658" i="1"/>
  <c r="I658" i="1" s="1"/>
  <c r="K658" i="1" s="1"/>
  <c r="L658" i="1" s="1"/>
  <c r="D658" i="1"/>
  <c r="F658" i="1" s="1"/>
  <c r="G658" i="1" s="1"/>
  <c r="C658" i="1"/>
  <c r="E658" i="1" s="1"/>
  <c r="M657" i="1"/>
  <c r="I657" i="1"/>
  <c r="K657" i="1" s="1"/>
  <c r="L657" i="1" s="1"/>
  <c r="H657" i="1"/>
  <c r="J657" i="1" s="1"/>
  <c r="C657" i="1"/>
  <c r="M656" i="1"/>
  <c r="O656" i="1" s="1"/>
  <c r="J656" i="1"/>
  <c r="H656" i="1"/>
  <c r="I656" i="1" s="1"/>
  <c r="K656" i="1" s="1"/>
  <c r="L656" i="1" s="1"/>
  <c r="C656" i="1"/>
  <c r="D656" i="1" s="1"/>
  <c r="F656" i="1" s="1"/>
  <c r="G656" i="1" s="1"/>
  <c r="M655" i="1"/>
  <c r="N655" i="1" s="1"/>
  <c r="P655" i="1" s="1"/>
  <c r="Q655" i="1" s="1"/>
  <c r="H655" i="1"/>
  <c r="J655" i="1" s="1"/>
  <c r="C655" i="1"/>
  <c r="M654" i="1"/>
  <c r="N654" i="1" s="1"/>
  <c r="P654" i="1" s="1"/>
  <c r="Q654" i="1" s="1"/>
  <c r="H654" i="1"/>
  <c r="C654" i="1"/>
  <c r="E654" i="1" s="1"/>
  <c r="O653" i="1"/>
  <c r="M653" i="1"/>
  <c r="N653" i="1" s="1"/>
  <c r="P653" i="1" s="1"/>
  <c r="Q653" i="1" s="1"/>
  <c r="H653" i="1"/>
  <c r="C653" i="1"/>
  <c r="D653" i="1" s="1"/>
  <c r="F653" i="1" s="1"/>
  <c r="G653" i="1" s="1"/>
  <c r="M652" i="1"/>
  <c r="O652" i="1" s="1"/>
  <c r="I652" i="1"/>
  <c r="K652" i="1" s="1"/>
  <c r="L652" i="1" s="1"/>
  <c r="H652" i="1"/>
  <c r="J652" i="1" s="1"/>
  <c r="C652" i="1"/>
  <c r="M651" i="1"/>
  <c r="H651" i="1"/>
  <c r="J651" i="1" s="1"/>
  <c r="C651" i="1"/>
  <c r="D651" i="1" s="1"/>
  <c r="F651" i="1" s="1"/>
  <c r="G651" i="1" s="1"/>
  <c r="M650" i="1"/>
  <c r="H650" i="1"/>
  <c r="C650" i="1"/>
  <c r="E650" i="1" s="1"/>
  <c r="M649" i="1"/>
  <c r="O649" i="1" s="1"/>
  <c r="I649" i="1"/>
  <c r="K649" i="1" s="1"/>
  <c r="L649" i="1" s="1"/>
  <c r="H649" i="1"/>
  <c r="J649" i="1" s="1"/>
  <c r="C649" i="1"/>
  <c r="M648" i="1"/>
  <c r="O648" i="1" s="1"/>
  <c r="H648" i="1"/>
  <c r="I648" i="1" s="1"/>
  <c r="K648" i="1" s="1"/>
  <c r="L648" i="1" s="1"/>
  <c r="E648" i="1"/>
  <c r="C648" i="1"/>
  <c r="D648" i="1" s="1"/>
  <c r="F648" i="1" s="1"/>
  <c r="G648" i="1" s="1"/>
  <c r="O647" i="1"/>
  <c r="M647" i="1"/>
  <c r="N647" i="1" s="1"/>
  <c r="P647" i="1" s="1"/>
  <c r="Q647" i="1" s="1"/>
  <c r="H647" i="1"/>
  <c r="J647" i="1" s="1"/>
  <c r="C647" i="1"/>
  <c r="E647" i="1" s="1"/>
  <c r="M646" i="1"/>
  <c r="O646" i="1" s="1"/>
  <c r="H646" i="1"/>
  <c r="C646" i="1"/>
  <c r="E646" i="1" s="1"/>
  <c r="O645" i="1"/>
  <c r="M645" i="1"/>
  <c r="N645" i="1" s="1"/>
  <c r="P645" i="1" s="1"/>
  <c r="Q645" i="1" s="1"/>
  <c r="J645" i="1"/>
  <c r="H645" i="1"/>
  <c r="I645" i="1" s="1"/>
  <c r="K645" i="1" s="1"/>
  <c r="L645" i="1" s="1"/>
  <c r="C645" i="1"/>
  <c r="M644" i="1"/>
  <c r="O644" i="1" s="1"/>
  <c r="H644" i="1"/>
  <c r="J644" i="1" s="1"/>
  <c r="C644" i="1"/>
  <c r="M643" i="1"/>
  <c r="H643" i="1"/>
  <c r="C643" i="1"/>
  <c r="D643" i="1" s="1"/>
  <c r="F643" i="1" s="1"/>
  <c r="G643" i="1" s="1"/>
  <c r="M642" i="1"/>
  <c r="N642" i="1" s="1"/>
  <c r="P642" i="1" s="1"/>
  <c r="Q642" i="1" s="1"/>
  <c r="J642" i="1"/>
  <c r="H642" i="1"/>
  <c r="I642" i="1" s="1"/>
  <c r="K642" i="1" s="1"/>
  <c r="L642" i="1" s="1"/>
  <c r="C642" i="1"/>
  <c r="E642" i="1" s="1"/>
  <c r="M641" i="1"/>
  <c r="O641" i="1" s="1"/>
  <c r="J641" i="1"/>
  <c r="I641" i="1"/>
  <c r="K641" i="1" s="1"/>
  <c r="L641" i="1" s="1"/>
  <c r="H641" i="1"/>
  <c r="C641" i="1"/>
  <c r="M640" i="1"/>
  <c r="H640" i="1"/>
  <c r="I640" i="1" s="1"/>
  <c r="K640" i="1" s="1"/>
  <c r="L640" i="1" s="1"/>
  <c r="C640" i="1"/>
  <c r="D640" i="1" s="1"/>
  <c r="F640" i="1" s="1"/>
  <c r="G640" i="1" s="1"/>
  <c r="O639" i="1"/>
  <c r="N639" i="1"/>
  <c r="P639" i="1" s="1"/>
  <c r="Q639" i="1" s="1"/>
  <c r="M639" i="1"/>
  <c r="H639" i="1"/>
  <c r="J639" i="1" s="1"/>
  <c r="D639" i="1"/>
  <c r="F639" i="1" s="1"/>
  <c r="G639" i="1" s="1"/>
  <c r="C639" i="1"/>
  <c r="E639" i="1" s="1"/>
  <c r="M638" i="1"/>
  <c r="O638" i="1" s="1"/>
  <c r="H638" i="1"/>
  <c r="C638" i="1"/>
  <c r="M637" i="1"/>
  <c r="N637" i="1" s="1"/>
  <c r="P637" i="1" s="1"/>
  <c r="Q637" i="1" s="1"/>
  <c r="H637" i="1"/>
  <c r="I637" i="1" s="1"/>
  <c r="K637" i="1" s="1"/>
  <c r="L637" i="1" s="1"/>
  <c r="C637" i="1"/>
  <c r="D637" i="1" s="1"/>
  <c r="F637" i="1" s="1"/>
  <c r="G637" i="1" s="1"/>
  <c r="M636" i="1"/>
  <c r="O636" i="1" s="1"/>
  <c r="H636" i="1"/>
  <c r="J636" i="1" s="1"/>
  <c r="C636" i="1"/>
  <c r="E636" i="1" s="1"/>
  <c r="M635" i="1"/>
  <c r="H635" i="1"/>
  <c r="C635" i="1"/>
  <c r="M634" i="1"/>
  <c r="N634" i="1" s="1"/>
  <c r="P634" i="1" s="1"/>
  <c r="Q634" i="1" s="1"/>
  <c r="H634" i="1"/>
  <c r="J634" i="1" s="1"/>
  <c r="D634" i="1"/>
  <c r="F634" i="1" s="1"/>
  <c r="G634" i="1" s="1"/>
  <c r="C634" i="1"/>
  <c r="E634" i="1" s="1"/>
  <c r="N633" i="1"/>
  <c r="P633" i="1" s="1"/>
  <c r="Q633" i="1" s="1"/>
  <c r="M633" i="1"/>
  <c r="O633" i="1" s="1"/>
  <c r="H633" i="1"/>
  <c r="J633" i="1" s="1"/>
  <c r="C633" i="1"/>
  <c r="M632" i="1"/>
  <c r="H632" i="1"/>
  <c r="I632" i="1" s="1"/>
  <c r="K632" i="1" s="1"/>
  <c r="L632" i="1" s="1"/>
  <c r="C632" i="1"/>
  <c r="D632" i="1" s="1"/>
  <c r="F632" i="1" s="1"/>
  <c r="G632" i="1" s="1"/>
  <c r="M631" i="1"/>
  <c r="N631" i="1" s="1"/>
  <c r="P631" i="1" s="1"/>
  <c r="Q631" i="1" s="1"/>
  <c r="H631" i="1"/>
  <c r="J631" i="1" s="1"/>
  <c r="C631" i="1"/>
  <c r="O630" i="1"/>
  <c r="M630" i="1"/>
  <c r="N630" i="1" s="1"/>
  <c r="P630" i="1" s="1"/>
  <c r="Q630" i="1" s="1"/>
  <c r="H630" i="1"/>
  <c r="C630" i="1"/>
  <c r="M629" i="1"/>
  <c r="H629" i="1"/>
  <c r="I629" i="1" s="1"/>
  <c r="K629" i="1" s="1"/>
  <c r="L629" i="1" s="1"/>
  <c r="C629" i="1"/>
  <c r="E629" i="1" s="1"/>
  <c r="M628" i="1"/>
  <c r="O628" i="1" s="1"/>
  <c r="H628" i="1"/>
  <c r="J628" i="1" s="1"/>
  <c r="D628" i="1"/>
  <c r="F628" i="1" s="1"/>
  <c r="G628" i="1" s="1"/>
  <c r="C628" i="1"/>
  <c r="E628" i="1" s="1"/>
  <c r="M627" i="1"/>
  <c r="H627" i="1"/>
  <c r="C627" i="1"/>
  <c r="D627" i="1" s="1"/>
  <c r="F627" i="1" s="1"/>
  <c r="G627" i="1" s="1"/>
  <c r="M626" i="1"/>
  <c r="N626" i="1" s="1"/>
  <c r="P626" i="1" s="1"/>
  <c r="Q626" i="1" s="1"/>
  <c r="J626" i="1"/>
  <c r="H626" i="1"/>
  <c r="I626" i="1" s="1"/>
  <c r="K626" i="1" s="1"/>
  <c r="L626" i="1" s="1"/>
  <c r="C626" i="1"/>
  <c r="E626" i="1" s="1"/>
  <c r="M625" i="1"/>
  <c r="O625" i="1" s="1"/>
  <c r="H625" i="1"/>
  <c r="I625" i="1" s="1"/>
  <c r="K625" i="1" s="1"/>
  <c r="L625" i="1" s="1"/>
  <c r="C625" i="1"/>
  <c r="M624" i="1"/>
  <c r="H624" i="1"/>
  <c r="I624" i="1" s="1"/>
  <c r="K624" i="1" s="1"/>
  <c r="L624" i="1" s="1"/>
  <c r="C624" i="1"/>
  <c r="D624" i="1" s="1"/>
  <c r="F624" i="1" s="1"/>
  <c r="G624" i="1" s="1"/>
  <c r="M623" i="1"/>
  <c r="O623" i="1" s="1"/>
  <c r="H623" i="1"/>
  <c r="J623" i="1" s="1"/>
  <c r="C623" i="1"/>
  <c r="N622" i="1"/>
  <c r="P622" i="1" s="1"/>
  <c r="Q622" i="1" s="1"/>
  <c r="M622" i="1"/>
  <c r="O622" i="1" s="1"/>
  <c r="H622" i="1"/>
  <c r="C622" i="1"/>
  <c r="M621" i="1"/>
  <c r="O621" i="1" s="1"/>
  <c r="H621" i="1"/>
  <c r="I621" i="1" s="1"/>
  <c r="K621" i="1" s="1"/>
  <c r="L621" i="1" s="1"/>
  <c r="C621" i="1"/>
  <c r="D621" i="1" s="1"/>
  <c r="F621" i="1" s="1"/>
  <c r="G621" i="1" s="1"/>
  <c r="M620" i="1"/>
  <c r="O620" i="1" s="1"/>
  <c r="H620" i="1"/>
  <c r="J620" i="1" s="1"/>
  <c r="E620" i="1"/>
  <c r="D620" i="1"/>
  <c r="F620" i="1" s="1"/>
  <c r="G620" i="1" s="1"/>
  <c r="C620" i="1"/>
  <c r="M619" i="1"/>
  <c r="H619" i="1"/>
  <c r="C619" i="1"/>
  <c r="E619" i="1" s="1"/>
  <c r="M618" i="1"/>
  <c r="N618" i="1" s="1"/>
  <c r="P618" i="1" s="1"/>
  <c r="Q618" i="1" s="1"/>
  <c r="H618" i="1"/>
  <c r="D618" i="1"/>
  <c r="F618" i="1" s="1"/>
  <c r="G618" i="1" s="1"/>
  <c r="C618" i="1"/>
  <c r="E618" i="1" s="1"/>
  <c r="N617" i="1"/>
  <c r="P617" i="1" s="1"/>
  <c r="Q617" i="1" s="1"/>
  <c r="M617" i="1"/>
  <c r="O617" i="1" s="1"/>
  <c r="H617" i="1"/>
  <c r="J617" i="1" s="1"/>
  <c r="C617" i="1"/>
  <c r="M616" i="1"/>
  <c r="H616" i="1"/>
  <c r="C616" i="1"/>
  <c r="D616" i="1" s="1"/>
  <c r="F616" i="1" s="1"/>
  <c r="G616" i="1" s="1"/>
  <c r="M615" i="1"/>
  <c r="N615" i="1" s="1"/>
  <c r="P615" i="1" s="1"/>
  <c r="Q615" i="1" s="1"/>
  <c r="H615" i="1"/>
  <c r="C615" i="1"/>
  <c r="O614" i="1"/>
  <c r="N614" i="1"/>
  <c r="P614" i="1" s="1"/>
  <c r="Q614" i="1" s="1"/>
  <c r="M614" i="1"/>
  <c r="H614" i="1"/>
  <c r="C614" i="1"/>
  <c r="M613" i="1"/>
  <c r="H613" i="1"/>
  <c r="E613" i="1"/>
  <c r="C613" i="1"/>
  <c r="D613" i="1" s="1"/>
  <c r="F613" i="1" s="1"/>
  <c r="G613" i="1" s="1"/>
  <c r="N612" i="1"/>
  <c r="P612" i="1" s="1"/>
  <c r="Q612" i="1" s="1"/>
  <c r="M612" i="1"/>
  <c r="O612" i="1" s="1"/>
  <c r="H612" i="1"/>
  <c r="J612" i="1" s="1"/>
  <c r="C612" i="1"/>
  <c r="M611" i="1"/>
  <c r="O611" i="1" s="1"/>
  <c r="J611" i="1"/>
  <c r="H611" i="1"/>
  <c r="I611" i="1" s="1"/>
  <c r="K611" i="1" s="1"/>
  <c r="L611" i="1" s="1"/>
  <c r="C611" i="1"/>
  <c r="D611" i="1" s="1"/>
  <c r="F611" i="1" s="1"/>
  <c r="G611" i="1" s="1"/>
  <c r="M610" i="1"/>
  <c r="N610" i="1" s="1"/>
  <c r="P610" i="1" s="1"/>
  <c r="Q610" i="1" s="1"/>
  <c r="H610" i="1"/>
  <c r="I610" i="1" s="1"/>
  <c r="K610" i="1" s="1"/>
  <c r="L610" i="1" s="1"/>
  <c r="C610" i="1"/>
  <c r="E610" i="1" s="1"/>
  <c r="M609" i="1"/>
  <c r="O609" i="1" s="1"/>
  <c r="H609" i="1"/>
  <c r="J609" i="1" s="1"/>
  <c r="C609" i="1"/>
  <c r="M608" i="1"/>
  <c r="H608" i="1"/>
  <c r="J608" i="1" s="1"/>
  <c r="C608" i="1"/>
  <c r="E608" i="1" s="1"/>
  <c r="M607" i="1"/>
  <c r="O607" i="1" s="1"/>
  <c r="H607" i="1"/>
  <c r="J607" i="1" s="1"/>
  <c r="C607" i="1"/>
  <c r="E607" i="1" s="1"/>
  <c r="M606" i="1"/>
  <c r="O606" i="1" s="1"/>
  <c r="I606" i="1"/>
  <c r="K606" i="1" s="1"/>
  <c r="L606" i="1" s="1"/>
  <c r="H606" i="1"/>
  <c r="J606" i="1" s="1"/>
  <c r="C606" i="1"/>
  <c r="N605" i="1"/>
  <c r="P605" i="1" s="1"/>
  <c r="Q605" i="1" s="1"/>
  <c r="M605" i="1"/>
  <c r="O605" i="1" s="1"/>
  <c r="I605" i="1"/>
  <c r="K605" i="1" s="1"/>
  <c r="L605" i="1" s="1"/>
  <c r="H605" i="1"/>
  <c r="J605" i="1" s="1"/>
  <c r="G605" i="1"/>
  <c r="C605" i="1"/>
  <c r="D605" i="1" s="1"/>
  <c r="F605" i="1" s="1"/>
  <c r="M604" i="1"/>
  <c r="O604" i="1" s="1"/>
  <c r="H604" i="1"/>
  <c r="J604" i="1" s="1"/>
  <c r="E604" i="1"/>
  <c r="D604" i="1"/>
  <c r="F604" i="1" s="1"/>
  <c r="G604" i="1" s="1"/>
  <c r="C604" i="1"/>
  <c r="M603" i="1"/>
  <c r="H603" i="1"/>
  <c r="J603" i="1" s="1"/>
  <c r="D603" i="1"/>
  <c r="F603" i="1" s="1"/>
  <c r="G603" i="1" s="1"/>
  <c r="C603" i="1"/>
  <c r="E603" i="1" s="1"/>
  <c r="M602" i="1"/>
  <c r="O602" i="1" s="1"/>
  <c r="H602" i="1"/>
  <c r="I602" i="1" s="1"/>
  <c r="K602" i="1" s="1"/>
  <c r="L602" i="1" s="1"/>
  <c r="C602" i="1"/>
  <c r="E602" i="1" s="1"/>
  <c r="M601" i="1"/>
  <c r="O601" i="1" s="1"/>
  <c r="H601" i="1"/>
  <c r="J601" i="1" s="1"/>
  <c r="C601" i="1"/>
  <c r="M600" i="1"/>
  <c r="O600" i="1" s="1"/>
  <c r="I600" i="1"/>
  <c r="K600" i="1" s="1"/>
  <c r="L600" i="1" s="1"/>
  <c r="H600" i="1"/>
  <c r="J600" i="1" s="1"/>
  <c r="D600" i="1"/>
  <c r="F600" i="1" s="1"/>
  <c r="G600" i="1" s="1"/>
  <c r="C600" i="1"/>
  <c r="E600" i="1" s="1"/>
  <c r="O599" i="1"/>
  <c r="M599" i="1"/>
  <c r="N599" i="1" s="1"/>
  <c r="P599" i="1" s="1"/>
  <c r="Q599" i="1" s="1"/>
  <c r="I599" i="1"/>
  <c r="K599" i="1" s="1"/>
  <c r="L599" i="1" s="1"/>
  <c r="H599" i="1"/>
  <c r="J599" i="1" s="1"/>
  <c r="C599" i="1"/>
  <c r="E599" i="1" s="1"/>
  <c r="M598" i="1"/>
  <c r="O598" i="1" s="1"/>
  <c r="H598" i="1"/>
  <c r="C598" i="1"/>
  <c r="E598" i="1" s="1"/>
  <c r="M597" i="1"/>
  <c r="O597" i="1" s="1"/>
  <c r="H597" i="1"/>
  <c r="J597" i="1" s="1"/>
  <c r="C597" i="1"/>
  <c r="D597" i="1" s="1"/>
  <c r="F597" i="1" s="1"/>
  <c r="G597" i="1" s="1"/>
  <c r="M596" i="1"/>
  <c r="O596" i="1" s="1"/>
  <c r="H596" i="1"/>
  <c r="J596" i="1" s="1"/>
  <c r="E596" i="1"/>
  <c r="D596" i="1"/>
  <c r="F596" i="1" s="1"/>
  <c r="G596" i="1" s="1"/>
  <c r="C596" i="1"/>
  <c r="M595" i="1"/>
  <c r="H595" i="1"/>
  <c r="J595" i="1" s="1"/>
  <c r="C595" i="1"/>
  <c r="E595" i="1" s="1"/>
  <c r="N594" i="1"/>
  <c r="P594" i="1" s="1"/>
  <c r="Q594" i="1" s="1"/>
  <c r="M594" i="1"/>
  <c r="O594" i="1" s="1"/>
  <c r="H594" i="1"/>
  <c r="I594" i="1" s="1"/>
  <c r="K594" i="1" s="1"/>
  <c r="L594" i="1" s="1"/>
  <c r="C594" i="1"/>
  <c r="E594" i="1" s="1"/>
  <c r="N593" i="1"/>
  <c r="P593" i="1" s="1"/>
  <c r="Q593" i="1" s="1"/>
  <c r="M593" i="1"/>
  <c r="O593" i="1" s="1"/>
  <c r="H593" i="1"/>
  <c r="I593" i="1" s="1"/>
  <c r="K593" i="1" s="1"/>
  <c r="L593" i="1" s="1"/>
  <c r="C593" i="1"/>
  <c r="M592" i="1"/>
  <c r="O592" i="1" s="1"/>
  <c r="H592" i="1"/>
  <c r="J592" i="1" s="1"/>
  <c r="C592" i="1"/>
  <c r="D592" i="1" s="1"/>
  <c r="F592" i="1" s="1"/>
  <c r="G592" i="1" s="1"/>
  <c r="M591" i="1"/>
  <c r="N591" i="1" s="1"/>
  <c r="P591" i="1" s="1"/>
  <c r="Q591" i="1" s="1"/>
  <c r="H591" i="1"/>
  <c r="J591" i="1" s="1"/>
  <c r="C591" i="1"/>
  <c r="E591" i="1" s="1"/>
  <c r="M590" i="1"/>
  <c r="O590" i="1" s="1"/>
  <c r="H590" i="1"/>
  <c r="C590" i="1"/>
  <c r="E590" i="1" s="1"/>
  <c r="M589" i="1"/>
  <c r="N589" i="1" s="1"/>
  <c r="P589" i="1" s="1"/>
  <c r="Q589" i="1" s="1"/>
  <c r="H589" i="1"/>
  <c r="J589" i="1" s="1"/>
  <c r="C589" i="1"/>
  <c r="D589" i="1" s="1"/>
  <c r="F589" i="1" s="1"/>
  <c r="G589" i="1" s="1"/>
  <c r="M588" i="1"/>
  <c r="O588" i="1" s="1"/>
  <c r="I588" i="1"/>
  <c r="K588" i="1" s="1"/>
  <c r="L588" i="1" s="1"/>
  <c r="H588" i="1"/>
  <c r="J588" i="1" s="1"/>
  <c r="C588" i="1"/>
  <c r="D588" i="1" s="1"/>
  <c r="F588" i="1" s="1"/>
  <c r="G588" i="1" s="1"/>
  <c r="M587" i="1"/>
  <c r="H587" i="1"/>
  <c r="J587" i="1" s="1"/>
  <c r="C587" i="1"/>
  <c r="E587" i="1" s="1"/>
  <c r="M586" i="1"/>
  <c r="N586" i="1" s="1"/>
  <c r="P586" i="1" s="1"/>
  <c r="Q586" i="1" s="1"/>
  <c r="H586" i="1"/>
  <c r="J586" i="1" s="1"/>
  <c r="D586" i="1"/>
  <c r="F586" i="1" s="1"/>
  <c r="G586" i="1" s="1"/>
  <c r="C586" i="1"/>
  <c r="E586" i="1" s="1"/>
  <c r="N585" i="1"/>
  <c r="P585" i="1" s="1"/>
  <c r="Q585" i="1" s="1"/>
  <c r="M585" i="1"/>
  <c r="O585" i="1" s="1"/>
  <c r="H585" i="1"/>
  <c r="J585" i="1" s="1"/>
  <c r="C585" i="1"/>
  <c r="M584" i="1"/>
  <c r="O584" i="1" s="1"/>
  <c r="H584" i="1"/>
  <c r="I584" i="1" s="1"/>
  <c r="K584" i="1" s="1"/>
  <c r="L584" i="1" s="1"/>
  <c r="C584" i="1"/>
  <c r="E584" i="1" s="1"/>
  <c r="M583" i="1"/>
  <c r="O583" i="1" s="1"/>
  <c r="H583" i="1"/>
  <c r="J583" i="1" s="1"/>
  <c r="C583" i="1"/>
  <c r="E583" i="1" s="1"/>
  <c r="N582" i="1"/>
  <c r="P582" i="1" s="1"/>
  <c r="Q582" i="1" s="1"/>
  <c r="M582" i="1"/>
  <c r="O582" i="1" s="1"/>
  <c r="H582" i="1"/>
  <c r="C582" i="1"/>
  <c r="E582" i="1" s="1"/>
  <c r="M581" i="1"/>
  <c r="O581" i="1" s="1"/>
  <c r="H581" i="1"/>
  <c r="I581" i="1" s="1"/>
  <c r="K581" i="1" s="1"/>
  <c r="L581" i="1" s="1"/>
  <c r="C581" i="1"/>
  <c r="E581" i="1" s="1"/>
  <c r="M580" i="1"/>
  <c r="O580" i="1" s="1"/>
  <c r="H580" i="1"/>
  <c r="J580" i="1" s="1"/>
  <c r="E580" i="1"/>
  <c r="C580" i="1"/>
  <c r="D580" i="1" s="1"/>
  <c r="F580" i="1" s="1"/>
  <c r="G580" i="1" s="1"/>
  <c r="M579" i="1"/>
  <c r="H579" i="1"/>
  <c r="J579" i="1" s="1"/>
  <c r="C579" i="1"/>
  <c r="E579" i="1" s="1"/>
  <c r="O578" i="1"/>
  <c r="N578" i="1"/>
  <c r="P578" i="1" s="1"/>
  <c r="Q578" i="1" s="1"/>
  <c r="M578" i="1"/>
  <c r="H578" i="1"/>
  <c r="J578" i="1" s="1"/>
  <c r="C578" i="1"/>
  <c r="E578" i="1" s="1"/>
  <c r="N577" i="1"/>
  <c r="P577" i="1" s="1"/>
  <c r="Q577" i="1" s="1"/>
  <c r="M577" i="1"/>
  <c r="O577" i="1" s="1"/>
  <c r="H577" i="1"/>
  <c r="I577" i="1" s="1"/>
  <c r="K577" i="1" s="1"/>
  <c r="L577" i="1" s="1"/>
  <c r="C577" i="1"/>
  <c r="M576" i="1"/>
  <c r="O576" i="1" s="1"/>
  <c r="I576" i="1"/>
  <c r="K576" i="1" s="1"/>
  <c r="L576" i="1" s="1"/>
  <c r="H576" i="1"/>
  <c r="J576" i="1" s="1"/>
  <c r="C576" i="1"/>
  <c r="M575" i="1"/>
  <c r="O575" i="1" s="1"/>
  <c r="H575" i="1"/>
  <c r="J575" i="1" s="1"/>
  <c r="C575" i="1"/>
  <c r="E575" i="1" s="1"/>
  <c r="O574" i="1"/>
  <c r="M574" i="1"/>
  <c r="N574" i="1" s="1"/>
  <c r="P574" i="1" s="1"/>
  <c r="Q574" i="1" s="1"/>
  <c r="I574" i="1"/>
  <c r="K574" i="1" s="1"/>
  <c r="L574" i="1" s="1"/>
  <c r="H574" i="1"/>
  <c r="J574" i="1" s="1"/>
  <c r="C574" i="1"/>
  <c r="E574" i="1" s="1"/>
  <c r="M573" i="1"/>
  <c r="O573" i="1" s="1"/>
  <c r="H573" i="1"/>
  <c r="C573" i="1"/>
  <c r="E573" i="1" s="1"/>
  <c r="N572" i="1"/>
  <c r="P572" i="1" s="1"/>
  <c r="Q572" i="1" s="1"/>
  <c r="M572" i="1"/>
  <c r="O572" i="1" s="1"/>
  <c r="H572" i="1"/>
  <c r="J572" i="1" s="1"/>
  <c r="C572" i="1"/>
  <c r="E572" i="1" s="1"/>
  <c r="M571" i="1"/>
  <c r="O571" i="1" s="1"/>
  <c r="H571" i="1"/>
  <c r="J571" i="1" s="1"/>
  <c r="C571" i="1"/>
  <c r="E571" i="1" s="1"/>
  <c r="M570" i="1"/>
  <c r="H570" i="1"/>
  <c r="J570" i="1" s="1"/>
  <c r="C570" i="1"/>
  <c r="D570" i="1" s="1"/>
  <c r="F570" i="1" s="1"/>
  <c r="G570" i="1" s="1"/>
  <c r="M569" i="1"/>
  <c r="O569" i="1" s="1"/>
  <c r="K569" i="1"/>
  <c r="L569" i="1" s="1"/>
  <c r="I569" i="1"/>
  <c r="H569" i="1"/>
  <c r="J569" i="1" s="1"/>
  <c r="D569" i="1"/>
  <c r="F569" i="1" s="1"/>
  <c r="G569" i="1" s="1"/>
  <c r="C569" i="1"/>
  <c r="E569" i="1" s="1"/>
  <c r="M568" i="1"/>
  <c r="O568" i="1" s="1"/>
  <c r="I568" i="1"/>
  <c r="K568" i="1" s="1"/>
  <c r="L568" i="1" s="1"/>
  <c r="H568" i="1"/>
  <c r="J568" i="1" s="1"/>
  <c r="C568" i="1"/>
  <c r="M567" i="1"/>
  <c r="O567" i="1" s="1"/>
  <c r="H567" i="1"/>
  <c r="J567" i="1" s="1"/>
  <c r="C567" i="1"/>
  <c r="E567" i="1" s="1"/>
  <c r="N566" i="1"/>
  <c r="P566" i="1" s="1"/>
  <c r="Q566" i="1" s="1"/>
  <c r="M566" i="1"/>
  <c r="O566" i="1" s="1"/>
  <c r="H566" i="1"/>
  <c r="J566" i="1" s="1"/>
  <c r="C566" i="1"/>
  <c r="E566" i="1" s="1"/>
  <c r="M565" i="1"/>
  <c r="N565" i="1" s="1"/>
  <c r="P565" i="1" s="1"/>
  <c r="Q565" i="1" s="1"/>
  <c r="H565" i="1"/>
  <c r="C565" i="1"/>
  <c r="E565" i="1" s="1"/>
  <c r="M564" i="1"/>
  <c r="N564" i="1" s="1"/>
  <c r="P564" i="1" s="1"/>
  <c r="Q564" i="1" s="1"/>
  <c r="H564" i="1"/>
  <c r="J564" i="1" s="1"/>
  <c r="C564" i="1"/>
  <c r="D564" i="1" s="1"/>
  <c r="F564" i="1" s="1"/>
  <c r="G564" i="1" s="1"/>
  <c r="M563" i="1"/>
  <c r="H563" i="1"/>
  <c r="J563" i="1" s="1"/>
  <c r="C563" i="1"/>
  <c r="D563" i="1" s="1"/>
  <c r="F563" i="1" s="1"/>
  <c r="G563" i="1" s="1"/>
  <c r="M562" i="1"/>
  <c r="H562" i="1"/>
  <c r="J562" i="1" s="1"/>
  <c r="D562" i="1"/>
  <c r="F562" i="1" s="1"/>
  <c r="G562" i="1" s="1"/>
  <c r="C562" i="1"/>
  <c r="E562" i="1" s="1"/>
  <c r="N561" i="1"/>
  <c r="P561" i="1" s="1"/>
  <c r="Q561" i="1" s="1"/>
  <c r="M561" i="1"/>
  <c r="O561" i="1" s="1"/>
  <c r="J561" i="1"/>
  <c r="H561" i="1"/>
  <c r="I561" i="1" s="1"/>
  <c r="K561" i="1" s="1"/>
  <c r="L561" i="1" s="1"/>
  <c r="C561" i="1"/>
  <c r="E561" i="1" s="1"/>
  <c r="M560" i="1"/>
  <c r="O560" i="1" s="1"/>
  <c r="H560" i="1"/>
  <c r="J560" i="1" s="1"/>
  <c r="C560" i="1"/>
  <c r="M559" i="1"/>
  <c r="O559" i="1" s="1"/>
  <c r="H559" i="1"/>
  <c r="J559" i="1" s="1"/>
  <c r="C559" i="1"/>
  <c r="E559" i="1" s="1"/>
  <c r="M558" i="1"/>
  <c r="N558" i="1" s="1"/>
  <c r="P558" i="1" s="1"/>
  <c r="Q558" i="1" s="1"/>
  <c r="H558" i="1"/>
  <c r="C558" i="1"/>
  <c r="E558" i="1" s="1"/>
  <c r="N557" i="1"/>
  <c r="P557" i="1" s="1"/>
  <c r="Q557" i="1" s="1"/>
  <c r="M557" i="1"/>
  <c r="O557" i="1" s="1"/>
  <c r="H557" i="1"/>
  <c r="C557" i="1"/>
  <c r="E557" i="1" s="1"/>
  <c r="M556" i="1"/>
  <c r="O556" i="1" s="1"/>
  <c r="H556" i="1"/>
  <c r="J556" i="1" s="1"/>
  <c r="E556" i="1"/>
  <c r="C556" i="1"/>
  <c r="D556" i="1" s="1"/>
  <c r="F556" i="1" s="1"/>
  <c r="G556" i="1" s="1"/>
  <c r="M555" i="1"/>
  <c r="O555" i="1" s="1"/>
  <c r="H555" i="1"/>
  <c r="J555" i="1" s="1"/>
  <c r="C555" i="1"/>
  <c r="D555" i="1" s="1"/>
  <c r="F555" i="1" s="1"/>
  <c r="G555" i="1" s="1"/>
  <c r="M554" i="1"/>
  <c r="H554" i="1"/>
  <c r="J554" i="1" s="1"/>
  <c r="C554" i="1"/>
  <c r="E554" i="1" s="1"/>
  <c r="N553" i="1"/>
  <c r="P553" i="1" s="1"/>
  <c r="Q553" i="1" s="1"/>
  <c r="M553" i="1"/>
  <c r="O553" i="1" s="1"/>
  <c r="I553" i="1"/>
  <c r="K553" i="1" s="1"/>
  <c r="L553" i="1" s="1"/>
  <c r="H553" i="1"/>
  <c r="J553" i="1" s="1"/>
  <c r="C553" i="1"/>
  <c r="M552" i="1"/>
  <c r="O552" i="1" s="1"/>
  <c r="J552" i="1"/>
  <c r="H552" i="1"/>
  <c r="I552" i="1" s="1"/>
  <c r="K552" i="1" s="1"/>
  <c r="L552" i="1" s="1"/>
  <c r="C552" i="1"/>
  <c r="M551" i="1"/>
  <c r="N551" i="1" s="1"/>
  <c r="P551" i="1" s="1"/>
  <c r="Q551" i="1" s="1"/>
  <c r="H551" i="1"/>
  <c r="J551" i="1" s="1"/>
  <c r="C551" i="1"/>
  <c r="E551" i="1" s="1"/>
  <c r="M550" i="1"/>
  <c r="N550" i="1" s="1"/>
  <c r="P550" i="1" s="1"/>
  <c r="Q550" i="1" s="1"/>
  <c r="H550" i="1"/>
  <c r="J550" i="1" s="1"/>
  <c r="C550" i="1"/>
  <c r="E550" i="1" s="1"/>
  <c r="N549" i="1"/>
  <c r="P549" i="1" s="1"/>
  <c r="Q549" i="1" s="1"/>
  <c r="M549" i="1"/>
  <c r="O549" i="1" s="1"/>
  <c r="H549" i="1"/>
  <c r="C549" i="1"/>
  <c r="E549" i="1" s="1"/>
  <c r="N548" i="1"/>
  <c r="P548" i="1" s="1"/>
  <c r="Q548" i="1" s="1"/>
  <c r="M548" i="1"/>
  <c r="O548" i="1" s="1"/>
  <c r="I548" i="1"/>
  <c r="K548" i="1" s="1"/>
  <c r="L548" i="1" s="1"/>
  <c r="H548" i="1"/>
  <c r="J548" i="1" s="1"/>
  <c r="C548" i="1"/>
  <c r="E548" i="1" s="1"/>
  <c r="M547" i="1"/>
  <c r="O547" i="1" s="1"/>
  <c r="H547" i="1"/>
  <c r="J547" i="1" s="1"/>
  <c r="D547" i="1"/>
  <c r="F547" i="1" s="1"/>
  <c r="G547" i="1" s="1"/>
  <c r="C547" i="1"/>
  <c r="E547" i="1" s="1"/>
  <c r="M546" i="1"/>
  <c r="H546" i="1"/>
  <c r="I546" i="1" s="1"/>
  <c r="K546" i="1" s="1"/>
  <c r="L546" i="1" s="1"/>
  <c r="C546" i="1"/>
  <c r="E546" i="1" s="1"/>
  <c r="N545" i="1"/>
  <c r="P545" i="1" s="1"/>
  <c r="Q545" i="1" s="1"/>
  <c r="M545" i="1"/>
  <c r="O545" i="1" s="1"/>
  <c r="I545" i="1"/>
  <c r="K545" i="1" s="1"/>
  <c r="L545" i="1" s="1"/>
  <c r="H545" i="1"/>
  <c r="J545" i="1" s="1"/>
  <c r="C545" i="1"/>
  <c r="E545" i="1" s="1"/>
  <c r="M544" i="1"/>
  <c r="O544" i="1" s="1"/>
  <c r="J544" i="1"/>
  <c r="H544" i="1"/>
  <c r="I544" i="1" s="1"/>
  <c r="K544" i="1" s="1"/>
  <c r="L544" i="1" s="1"/>
  <c r="C544" i="1"/>
  <c r="M543" i="1"/>
  <c r="N543" i="1" s="1"/>
  <c r="P543" i="1" s="1"/>
  <c r="Q543" i="1" s="1"/>
  <c r="H543" i="1"/>
  <c r="J543" i="1" s="1"/>
  <c r="C543" i="1"/>
  <c r="E543" i="1" s="1"/>
  <c r="N542" i="1"/>
  <c r="P542" i="1" s="1"/>
  <c r="Q542" i="1" s="1"/>
  <c r="M542" i="1"/>
  <c r="O542" i="1" s="1"/>
  <c r="H542" i="1"/>
  <c r="J542" i="1" s="1"/>
  <c r="C542" i="1"/>
  <c r="E542" i="1" s="1"/>
  <c r="M541" i="1"/>
  <c r="N541" i="1" s="1"/>
  <c r="P541" i="1" s="1"/>
  <c r="Q541" i="1" s="1"/>
  <c r="H541" i="1"/>
  <c r="D541" i="1"/>
  <c r="F541" i="1" s="1"/>
  <c r="G541" i="1" s="1"/>
  <c r="C541" i="1"/>
  <c r="E541" i="1" s="1"/>
  <c r="N540" i="1"/>
  <c r="P540" i="1" s="1"/>
  <c r="Q540" i="1" s="1"/>
  <c r="M540" i="1"/>
  <c r="O540" i="1" s="1"/>
  <c r="H540" i="1"/>
  <c r="J540" i="1" s="1"/>
  <c r="C540" i="1"/>
  <c r="D540" i="1" s="1"/>
  <c r="F540" i="1" s="1"/>
  <c r="G540" i="1" s="1"/>
  <c r="M539" i="1"/>
  <c r="O539" i="1" s="1"/>
  <c r="H539" i="1"/>
  <c r="J539" i="1" s="1"/>
  <c r="D539" i="1"/>
  <c r="F539" i="1" s="1"/>
  <c r="G539" i="1" s="1"/>
  <c r="C539" i="1"/>
  <c r="E539" i="1" s="1"/>
  <c r="M538" i="1"/>
  <c r="H538" i="1"/>
  <c r="J538" i="1" s="1"/>
  <c r="E538" i="1"/>
  <c r="D538" i="1"/>
  <c r="F538" i="1" s="1"/>
  <c r="G538" i="1" s="1"/>
  <c r="C538" i="1"/>
  <c r="N537" i="1"/>
  <c r="P537" i="1" s="1"/>
  <c r="Q537" i="1" s="1"/>
  <c r="M537" i="1"/>
  <c r="O537" i="1" s="1"/>
  <c r="H537" i="1"/>
  <c r="J537" i="1" s="1"/>
  <c r="C537" i="1"/>
  <c r="E537" i="1" s="1"/>
  <c r="M536" i="1"/>
  <c r="O536" i="1" s="1"/>
  <c r="I536" i="1"/>
  <c r="K536" i="1" s="1"/>
  <c r="L536" i="1" s="1"/>
  <c r="H536" i="1"/>
  <c r="J536" i="1" s="1"/>
  <c r="C536" i="1"/>
  <c r="N535" i="1"/>
  <c r="P535" i="1" s="1"/>
  <c r="Q535" i="1" s="1"/>
  <c r="M535" i="1"/>
  <c r="O535" i="1" s="1"/>
  <c r="H535" i="1"/>
  <c r="J535" i="1" s="1"/>
  <c r="C535" i="1"/>
  <c r="E535" i="1" s="1"/>
  <c r="M534" i="1"/>
  <c r="O534" i="1" s="1"/>
  <c r="H534" i="1"/>
  <c r="C534" i="1"/>
  <c r="E534" i="1" s="1"/>
  <c r="N533" i="1"/>
  <c r="P533" i="1" s="1"/>
  <c r="Q533" i="1" s="1"/>
  <c r="M533" i="1"/>
  <c r="O533" i="1" s="1"/>
  <c r="H533" i="1"/>
  <c r="C533" i="1"/>
  <c r="D533" i="1" s="1"/>
  <c r="F533" i="1" s="1"/>
  <c r="G533" i="1" s="1"/>
  <c r="M532" i="1"/>
  <c r="O532" i="1" s="1"/>
  <c r="H532" i="1"/>
  <c r="J532" i="1" s="1"/>
  <c r="D532" i="1"/>
  <c r="F532" i="1" s="1"/>
  <c r="G532" i="1" s="1"/>
  <c r="C532" i="1"/>
  <c r="E532" i="1" s="1"/>
  <c r="M531" i="1"/>
  <c r="O531" i="1" s="1"/>
  <c r="H531" i="1"/>
  <c r="J531" i="1" s="1"/>
  <c r="C531" i="1"/>
  <c r="D531" i="1" s="1"/>
  <c r="F531" i="1" s="1"/>
  <c r="G531" i="1" s="1"/>
  <c r="M530" i="1"/>
  <c r="I530" i="1"/>
  <c r="K530" i="1" s="1"/>
  <c r="L530" i="1" s="1"/>
  <c r="H530" i="1"/>
  <c r="J530" i="1" s="1"/>
  <c r="D530" i="1"/>
  <c r="F530" i="1" s="1"/>
  <c r="G530" i="1" s="1"/>
  <c r="C530" i="1"/>
  <c r="E530" i="1" s="1"/>
  <c r="M529" i="1"/>
  <c r="O529" i="1" s="1"/>
  <c r="H529" i="1"/>
  <c r="I529" i="1" s="1"/>
  <c r="K529" i="1" s="1"/>
  <c r="L529" i="1" s="1"/>
  <c r="C529" i="1"/>
  <c r="E529" i="1" s="1"/>
  <c r="M528" i="1"/>
  <c r="O528" i="1" s="1"/>
  <c r="H528" i="1"/>
  <c r="I528" i="1" s="1"/>
  <c r="K528" i="1" s="1"/>
  <c r="L528" i="1" s="1"/>
  <c r="C528" i="1"/>
  <c r="M527" i="1"/>
  <c r="O527" i="1" s="1"/>
  <c r="H527" i="1"/>
  <c r="J527" i="1" s="1"/>
  <c r="C527" i="1"/>
  <c r="E527" i="1" s="1"/>
  <c r="M526" i="1"/>
  <c r="O526" i="1" s="1"/>
  <c r="H526" i="1"/>
  <c r="J526" i="1" s="1"/>
  <c r="C526" i="1"/>
  <c r="E526" i="1" s="1"/>
  <c r="M525" i="1"/>
  <c r="N525" i="1" s="1"/>
  <c r="P525" i="1" s="1"/>
  <c r="Q525" i="1" s="1"/>
  <c r="H525" i="1"/>
  <c r="E525" i="1"/>
  <c r="C525" i="1"/>
  <c r="D525" i="1" s="1"/>
  <c r="F525" i="1" s="1"/>
  <c r="G525" i="1" s="1"/>
  <c r="O524" i="1"/>
  <c r="N524" i="1"/>
  <c r="P524" i="1" s="1"/>
  <c r="Q524" i="1" s="1"/>
  <c r="M524" i="1"/>
  <c r="I524" i="1"/>
  <c r="K524" i="1" s="1"/>
  <c r="L524" i="1" s="1"/>
  <c r="H524" i="1"/>
  <c r="J524" i="1" s="1"/>
  <c r="D524" i="1"/>
  <c r="F524" i="1" s="1"/>
  <c r="G524" i="1" s="1"/>
  <c r="C524" i="1"/>
  <c r="E524" i="1" s="1"/>
  <c r="M523" i="1"/>
  <c r="O523" i="1" s="1"/>
  <c r="H523" i="1"/>
  <c r="J523" i="1" s="1"/>
  <c r="C523" i="1"/>
  <c r="D523" i="1" s="1"/>
  <c r="F523" i="1" s="1"/>
  <c r="G523" i="1" s="1"/>
  <c r="M522" i="1"/>
  <c r="H522" i="1"/>
  <c r="J522" i="1" s="1"/>
  <c r="C522" i="1"/>
  <c r="E522" i="1" s="1"/>
  <c r="M521" i="1"/>
  <c r="O521" i="1" s="1"/>
  <c r="H521" i="1"/>
  <c r="J521" i="1" s="1"/>
  <c r="C521" i="1"/>
  <c r="M520" i="1"/>
  <c r="O520" i="1" s="1"/>
  <c r="H520" i="1"/>
  <c r="I520" i="1" s="1"/>
  <c r="K520" i="1" s="1"/>
  <c r="L520" i="1" s="1"/>
  <c r="C520" i="1"/>
  <c r="M519" i="1"/>
  <c r="N519" i="1" s="1"/>
  <c r="P519" i="1" s="1"/>
  <c r="Q519" i="1" s="1"/>
  <c r="H519" i="1"/>
  <c r="J519" i="1" s="1"/>
  <c r="C519" i="1"/>
  <c r="E519" i="1" s="1"/>
  <c r="M518" i="1"/>
  <c r="N518" i="1" s="1"/>
  <c r="P518" i="1" s="1"/>
  <c r="Q518" i="1" s="1"/>
  <c r="H518" i="1"/>
  <c r="J518" i="1" s="1"/>
  <c r="C518" i="1"/>
  <c r="E518" i="1" s="1"/>
  <c r="O517" i="1"/>
  <c r="M517" i="1"/>
  <c r="N517" i="1" s="1"/>
  <c r="P517" i="1" s="1"/>
  <c r="Q517" i="1" s="1"/>
  <c r="H517" i="1"/>
  <c r="C517" i="1"/>
  <c r="E517" i="1" s="1"/>
  <c r="M516" i="1"/>
  <c r="N516" i="1" s="1"/>
  <c r="P516" i="1" s="1"/>
  <c r="Q516" i="1" s="1"/>
  <c r="H516" i="1"/>
  <c r="J516" i="1" s="1"/>
  <c r="C516" i="1"/>
  <c r="E516" i="1" s="1"/>
  <c r="M515" i="1"/>
  <c r="O515" i="1" s="1"/>
  <c r="H515" i="1"/>
  <c r="J515" i="1" s="1"/>
  <c r="C515" i="1"/>
  <c r="D515" i="1" s="1"/>
  <c r="F515" i="1" s="1"/>
  <c r="G515" i="1" s="1"/>
  <c r="M514" i="1"/>
  <c r="H514" i="1"/>
  <c r="J514" i="1" s="1"/>
  <c r="D514" i="1"/>
  <c r="F514" i="1" s="1"/>
  <c r="G514" i="1" s="1"/>
  <c r="C514" i="1"/>
  <c r="E514" i="1" s="1"/>
  <c r="N513" i="1"/>
  <c r="P513" i="1" s="1"/>
  <c r="Q513" i="1" s="1"/>
  <c r="M513" i="1"/>
  <c r="O513" i="1" s="1"/>
  <c r="H513" i="1"/>
  <c r="J513" i="1" s="1"/>
  <c r="C513" i="1"/>
  <c r="E513" i="1" s="1"/>
  <c r="M512" i="1"/>
  <c r="O512" i="1" s="1"/>
  <c r="H512" i="1"/>
  <c r="I512" i="1" s="1"/>
  <c r="K512" i="1" s="1"/>
  <c r="L512" i="1" s="1"/>
  <c r="C512" i="1"/>
  <c r="M511" i="1"/>
  <c r="O511" i="1" s="1"/>
  <c r="H511" i="1"/>
  <c r="C511" i="1"/>
  <c r="E511" i="1" s="1"/>
  <c r="O510" i="1"/>
  <c r="N510" i="1"/>
  <c r="P510" i="1" s="1"/>
  <c r="Q510" i="1" s="1"/>
  <c r="M510" i="1"/>
  <c r="H510" i="1"/>
  <c r="C510" i="1"/>
  <c r="E510" i="1" s="1"/>
  <c r="M509" i="1"/>
  <c r="O509" i="1" s="1"/>
  <c r="H509" i="1"/>
  <c r="C509" i="1"/>
  <c r="E509" i="1" s="1"/>
  <c r="M508" i="1"/>
  <c r="O508" i="1" s="1"/>
  <c r="H508" i="1"/>
  <c r="E508" i="1"/>
  <c r="C508" i="1"/>
  <c r="D508" i="1" s="1"/>
  <c r="F508" i="1" s="1"/>
  <c r="G508" i="1" s="1"/>
  <c r="M507" i="1"/>
  <c r="O507" i="1" s="1"/>
  <c r="H507" i="1"/>
  <c r="J507" i="1" s="1"/>
  <c r="C507" i="1"/>
  <c r="E507" i="1" s="1"/>
  <c r="M506" i="1"/>
  <c r="I506" i="1"/>
  <c r="K506" i="1" s="1"/>
  <c r="L506" i="1" s="1"/>
  <c r="H506" i="1"/>
  <c r="J506" i="1" s="1"/>
  <c r="C506" i="1"/>
  <c r="D506" i="1" s="1"/>
  <c r="F506" i="1" s="1"/>
  <c r="G506" i="1" s="1"/>
  <c r="M505" i="1"/>
  <c r="O505" i="1" s="1"/>
  <c r="H505" i="1"/>
  <c r="J505" i="1" s="1"/>
  <c r="C505" i="1"/>
  <c r="E505" i="1" s="1"/>
  <c r="M504" i="1"/>
  <c r="O504" i="1" s="1"/>
  <c r="I504" i="1"/>
  <c r="K504" i="1" s="1"/>
  <c r="L504" i="1" s="1"/>
  <c r="H504" i="1"/>
  <c r="J504" i="1" s="1"/>
  <c r="C504" i="1"/>
  <c r="O503" i="1"/>
  <c r="N503" i="1"/>
  <c r="P503" i="1" s="1"/>
  <c r="Q503" i="1" s="1"/>
  <c r="M503" i="1"/>
  <c r="J503" i="1"/>
  <c r="H503" i="1"/>
  <c r="I503" i="1" s="1"/>
  <c r="K503" i="1" s="1"/>
  <c r="L503" i="1" s="1"/>
  <c r="C503" i="1"/>
  <c r="E503" i="1" s="1"/>
  <c r="M502" i="1"/>
  <c r="I502" i="1"/>
  <c r="K502" i="1" s="1"/>
  <c r="L502" i="1" s="1"/>
  <c r="H502" i="1"/>
  <c r="J502" i="1" s="1"/>
  <c r="C502" i="1"/>
  <c r="E502" i="1" s="1"/>
  <c r="M501" i="1"/>
  <c r="N501" i="1" s="1"/>
  <c r="P501" i="1" s="1"/>
  <c r="Q501" i="1" s="1"/>
  <c r="H501" i="1"/>
  <c r="C501" i="1"/>
  <c r="E501" i="1" s="1"/>
  <c r="M500" i="1"/>
  <c r="I500" i="1"/>
  <c r="K500" i="1" s="1"/>
  <c r="L500" i="1" s="1"/>
  <c r="H500" i="1"/>
  <c r="J500" i="1" s="1"/>
  <c r="E500" i="1"/>
  <c r="C500" i="1"/>
  <c r="D500" i="1" s="1"/>
  <c r="F500" i="1" s="1"/>
  <c r="G500" i="1" s="1"/>
  <c r="M499" i="1"/>
  <c r="O499" i="1" s="1"/>
  <c r="H499" i="1"/>
  <c r="J499" i="1" s="1"/>
  <c r="C499" i="1"/>
  <c r="E499" i="1" s="1"/>
  <c r="M498" i="1"/>
  <c r="H498" i="1"/>
  <c r="J498" i="1" s="1"/>
  <c r="C498" i="1"/>
  <c r="D498" i="1" s="1"/>
  <c r="F498" i="1" s="1"/>
  <c r="G498" i="1" s="1"/>
  <c r="M497" i="1"/>
  <c r="O497" i="1" s="1"/>
  <c r="H497" i="1"/>
  <c r="J497" i="1" s="1"/>
  <c r="C497" i="1"/>
  <c r="E497" i="1" s="1"/>
  <c r="M496" i="1"/>
  <c r="O496" i="1" s="1"/>
  <c r="H496" i="1"/>
  <c r="I496" i="1" s="1"/>
  <c r="K496" i="1" s="1"/>
  <c r="L496" i="1" s="1"/>
  <c r="C496" i="1"/>
  <c r="N495" i="1"/>
  <c r="P495" i="1" s="1"/>
  <c r="Q495" i="1" s="1"/>
  <c r="M495" i="1"/>
  <c r="O495" i="1" s="1"/>
  <c r="J495" i="1"/>
  <c r="H495" i="1"/>
  <c r="I495" i="1" s="1"/>
  <c r="K495" i="1" s="1"/>
  <c r="L495" i="1" s="1"/>
  <c r="C495" i="1"/>
  <c r="E495" i="1" s="1"/>
  <c r="M494" i="1"/>
  <c r="O494" i="1" s="1"/>
  <c r="H494" i="1"/>
  <c r="J494" i="1" s="1"/>
  <c r="F494" i="1"/>
  <c r="G494" i="1" s="1"/>
  <c r="C494" i="1"/>
  <c r="D494" i="1" s="1"/>
  <c r="M493" i="1"/>
  <c r="O493" i="1" s="1"/>
  <c r="H493" i="1"/>
  <c r="I493" i="1" s="1"/>
  <c r="K493" i="1" s="1"/>
  <c r="L493" i="1" s="1"/>
  <c r="D493" i="1"/>
  <c r="F493" i="1" s="1"/>
  <c r="G493" i="1" s="1"/>
  <c r="C493" i="1"/>
  <c r="E493" i="1" s="1"/>
  <c r="M492" i="1"/>
  <c r="O492" i="1" s="1"/>
  <c r="H492" i="1"/>
  <c r="J492" i="1" s="1"/>
  <c r="C492" i="1"/>
  <c r="E492" i="1" s="1"/>
  <c r="M491" i="1"/>
  <c r="N491" i="1" s="1"/>
  <c r="P491" i="1" s="1"/>
  <c r="Q491" i="1" s="1"/>
  <c r="H491" i="1"/>
  <c r="I491" i="1" s="1"/>
  <c r="K491" i="1" s="1"/>
  <c r="L491" i="1" s="1"/>
  <c r="E491" i="1"/>
  <c r="C491" i="1"/>
  <c r="D491" i="1" s="1"/>
  <c r="F491" i="1" s="1"/>
  <c r="G491" i="1" s="1"/>
  <c r="N490" i="1"/>
  <c r="P490" i="1" s="1"/>
  <c r="Q490" i="1" s="1"/>
  <c r="M490" i="1"/>
  <c r="O490" i="1" s="1"/>
  <c r="I490" i="1"/>
  <c r="K490" i="1" s="1"/>
  <c r="L490" i="1" s="1"/>
  <c r="H490" i="1"/>
  <c r="J490" i="1" s="1"/>
  <c r="D490" i="1"/>
  <c r="F490" i="1" s="1"/>
  <c r="G490" i="1" s="1"/>
  <c r="C490" i="1"/>
  <c r="E490" i="1" s="1"/>
  <c r="M489" i="1"/>
  <c r="O489" i="1" s="1"/>
  <c r="H489" i="1"/>
  <c r="I489" i="1" s="1"/>
  <c r="K489" i="1" s="1"/>
  <c r="L489" i="1" s="1"/>
  <c r="C489" i="1"/>
  <c r="E489" i="1" s="1"/>
  <c r="Q488" i="1"/>
  <c r="O488" i="1"/>
  <c r="M488" i="1"/>
  <c r="N488" i="1" s="1"/>
  <c r="P488" i="1" s="1"/>
  <c r="H488" i="1"/>
  <c r="J488" i="1" s="1"/>
  <c r="C488" i="1"/>
  <c r="E488" i="1" s="1"/>
  <c r="M487" i="1"/>
  <c r="O487" i="1" s="1"/>
  <c r="H487" i="1"/>
  <c r="D487" i="1"/>
  <c r="F487" i="1" s="1"/>
  <c r="G487" i="1" s="1"/>
  <c r="C487" i="1"/>
  <c r="E487" i="1" s="1"/>
  <c r="M486" i="1"/>
  <c r="H486" i="1"/>
  <c r="J486" i="1" s="1"/>
  <c r="C486" i="1"/>
  <c r="D486" i="1" s="1"/>
  <c r="F486" i="1" s="1"/>
  <c r="G486" i="1" s="1"/>
  <c r="M485" i="1"/>
  <c r="N485" i="1" s="1"/>
  <c r="P485" i="1" s="1"/>
  <c r="Q485" i="1" s="1"/>
  <c r="H485" i="1"/>
  <c r="J485" i="1" s="1"/>
  <c r="F485" i="1"/>
  <c r="G485" i="1" s="1"/>
  <c r="D485" i="1"/>
  <c r="C485" i="1"/>
  <c r="E485" i="1" s="1"/>
  <c r="M484" i="1"/>
  <c r="H484" i="1"/>
  <c r="E484" i="1"/>
  <c r="C484" i="1"/>
  <c r="D484" i="1" s="1"/>
  <c r="F484" i="1" s="1"/>
  <c r="G484" i="1" s="1"/>
  <c r="N483" i="1"/>
  <c r="P483" i="1" s="1"/>
  <c r="Q483" i="1" s="1"/>
  <c r="M483" i="1"/>
  <c r="O483" i="1" s="1"/>
  <c r="L483" i="1"/>
  <c r="H483" i="1"/>
  <c r="I483" i="1" s="1"/>
  <c r="K483" i="1" s="1"/>
  <c r="E483" i="1"/>
  <c r="C483" i="1"/>
  <c r="D483" i="1" s="1"/>
  <c r="F483" i="1" s="1"/>
  <c r="G483" i="1" s="1"/>
  <c r="M482" i="1"/>
  <c r="O482" i="1" s="1"/>
  <c r="J482" i="1"/>
  <c r="H482" i="1"/>
  <c r="I482" i="1" s="1"/>
  <c r="K482" i="1" s="1"/>
  <c r="L482" i="1" s="1"/>
  <c r="C482" i="1"/>
  <c r="M481" i="1"/>
  <c r="O481" i="1" s="1"/>
  <c r="H481" i="1"/>
  <c r="I481" i="1" s="1"/>
  <c r="K481" i="1" s="1"/>
  <c r="L481" i="1" s="1"/>
  <c r="C481" i="1"/>
  <c r="E481" i="1" s="1"/>
  <c r="M480" i="1"/>
  <c r="N480" i="1" s="1"/>
  <c r="P480" i="1" s="1"/>
  <c r="Q480" i="1" s="1"/>
  <c r="H480" i="1"/>
  <c r="J480" i="1" s="1"/>
  <c r="C480" i="1"/>
  <c r="E480" i="1" s="1"/>
  <c r="O479" i="1"/>
  <c r="N479" i="1"/>
  <c r="P479" i="1" s="1"/>
  <c r="Q479" i="1" s="1"/>
  <c r="M479" i="1"/>
  <c r="H479" i="1"/>
  <c r="C479" i="1"/>
  <c r="E479" i="1" s="1"/>
  <c r="M478" i="1"/>
  <c r="I478" i="1"/>
  <c r="K478" i="1" s="1"/>
  <c r="L478" i="1" s="1"/>
  <c r="H478" i="1"/>
  <c r="J478" i="1" s="1"/>
  <c r="E478" i="1"/>
  <c r="C478" i="1"/>
  <c r="D478" i="1" s="1"/>
  <c r="F478" i="1" s="1"/>
  <c r="G478" i="1" s="1"/>
  <c r="O477" i="1"/>
  <c r="M477" i="1"/>
  <c r="N477" i="1" s="1"/>
  <c r="P477" i="1" s="1"/>
  <c r="Q477" i="1" s="1"/>
  <c r="H477" i="1"/>
  <c r="J477" i="1" s="1"/>
  <c r="C477" i="1"/>
  <c r="E477" i="1" s="1"/>
  <c r="M476" i="1"/>
  <c r="H476" i="1"/>
  <c r="C476" i="1"/>
  <c r="D476" i="1" s="1"/>
  <c r="F476" i="1" s="1"/>
  <c r="G476" i="1" s="1"/>
  <c r="M475" i="1"/>
  <c r="O475" i="1" s="1"/>
  <c r="H475" i="1"/>
  <c r="I475" i="1" s="1"/>
  <c r="K475" i="1" s="1"/>
  <c r="L475" i="1" s="1"/>
  <c r="D475" i="1"/>
  <c r="F475" i="1" s="1"/>
  <c r="G475" i="1" s="1"/>
  <c r="C475" i="1"/>
  <c r="E475" i="1" s="1"/>
  <c r="M474" i="1"/>
  <c r="O474" i="1" s="1"/>
  <c r="J474" i="1"/>
  <c r="I474" i="1"/>
  <c r="K474" i="1" s="1"/>
  <c r="L474" i="1" s="1"/>
  <c r="H474" i="1"/>
  <c r="C474" i="1"/>
  <c r="M473" i="1"/>
  <c r="O473" i="1" s="1"/>
  <c r="H473" i="1"/>
  <c r="I473" i="1" s="1"/>
  <c r="K473" i="1" s="1"/>
  <c r="L473" i="1" s="1"/>
  <c r="C473" i="1"/>
  <c r="E473" i="1" s="1"/>
  <c r="M472" i="1"/>
  <c r="N472" i="1" s="1"/>
  <c r="P472" i="1" s="1"/>
  <c r="Q472" i="1" s="1"/>
  <c r="I472" i="1"/>
  <c r="K472" i="1" s="1"/>
  <c r="L472" i="1" s="1"/>
  <c r="H472" i="1"/>
  <c r="J472" i="1" s="1"/>
  <c r="C472" i="1"/>
  <c r="E472" i="1" s="1"/>
  <c r="M471" i="1"/>
  <c r="O471" i="1" s="1"/>
  <c r="H471" i="1"/>
  <c r="C471" i="1"/>
  <c r="E471" i="1" s="1"/>
  <c r="M470" i="1"/>
  <c r="N470" i="1" s="1"/>
  <c r="P470" i="1" s="1"/>
  <c r="Q470" i="1" s="1"/>
  <c r="H470" i="1"/>
  <c r="J470" i="1" s="1"/>
  <c r="C470" i="1"/>
  <c r="D470" i="1" s="1"/>
  <c r="F470" i="1" s="1"/>
  <c r="G470" i="1" s="1"/>
  <c r="N469" i="1"/>
  <c r="P469" i="1" s="1"/>
  <c r="Q469" i="1" s="1"/>
  <c r="M469" i="1"/>
  <c r="O469" i="1" s="1"/>
  <c r="H469" i="1"/>
  <c r="J469" i="1" s="1"/>
  <c r="E469" i="1"/>
  <c r="C469" i="1"/>
  <c r="D469" i="1" s="1"/>
  <c r="F469" i="1" s="1"/>
  <c r="G469" i="1" s="1"/>
  <c r="M468" i="1"/>
  <c r="I468" i="1"/>
  <c r="K468" i="1" s="1"/>
  <c r="L468" i="1" s="1"/>
  <c r="H468" i="1"/>
  <c r="J468" i="1" s="1"/>
  <c r="E468" i="1"/>
  <c r="C468" i="1"/>
  <c r="D468" i="1" s="1"/>
  <c r="F468" i="1" s="1"/>
  <c r="G468" i="1" s="1"/>
  <c r="M467" i="1"/>
  <c r="O467" i="1" s="1"/>
  <c r="H467" i="1"/>
  <c r="I467" i="1" s="1"/>
  <c r="K467" i="1" s="1"/>
  <c r="L467" i="1" s="1"/>
  <c r="C467" i="1"/>
  <c r="E467" i="1" s="1"/>
  <c r="M466" i="1"/>
  <c r="O466" i="1" s="1"/>
  <c r="H466" i="1"/>
  <c r="J466" i="1" s="1"/>
  <c r="C466" i="1"/>
  <c r="M465" i="1"/>
  <c r="O465" i="1" s="1"/>
  <c r="H465" i="1"/>
  <c r="I465" i="1" s="1"/>
  <c r="K465" i="1" s="1"/>
  <c r="L465" i="1" s="1"/>
  <c r="C465" i="1"/>
  <c r="E465" i="1" s="1"/>
  <c r="M464" i="1"/>
  <c r="J464" i="1"/>
  <c r="H464" i="1"/>
  <c r="I464" i="1" s="1"/>
  <c r="K464" i="1" s="1"/>
  <c r="L464" i="1" s="1"/>
  <c r="C464" i="1"/>
  <c r="E464" i="1" s="1"/>
  <c r="M463" i="1"/>
  <c r="H463" i="1"/>
  <c r="C463" i="1"/>
  <c r="E463" i="1" s="1"/>
  <c r="M462" i="1"/>
  <c r="N462" i="1" s="1"/>
  <c r="P462" i="1" s="1"/>
  <c r="Q462" i="1" s="1"/>
  <c r="H462" i="1"/>
  <c r="G462" i="1"/>
  <c r="C462" i="1"/>
  <c r="D462" i="1" s="1"/>
  <c r="F462" i="1" s="1"/>
  <c r="N461" i="1"/>
  <c r="P461" i="1" s="1"/>
  <c r="Q461" i="1" s="1"/>
  <c r="M461" i="1"/>
  <c r="O461" i="1" s="1"/>
  <c r="H461" i="1"/>
  <c r="J461" i="1" s="1"/>
  <c r="C461" i="1"/>
  <c r="D461" i="1" s="1"/>
  <c r="F461" i="1" s="1"/>
  <c r="G461" i="1" s="1"/>
  <c r="M460" i="1"/>
  <c r="H460" i="1"/>
  <c r="J460" i="1" s="1"/>
  <c r="C460" i="1"/>
  <c r="D460" i="1" s="1"/>
  <c r="F460" i="1" s="1"/>
  <c r="G460" i="1" s="1"/>
  <c r="M459" i="1"/>
  <c r="O459" i="1" s="1"/>
  <c r="J459" i="1"/>
  <c r="H459" i="1"/>
  <c r="I459" i="1" s="1"/>
  <c r="K459" i="1" s="1"/>
  <c r="L459" i="1" s="1"/>
  <c r="D459" i="1"/>
  <c r="F459" i="1" s="1"/>
  <c r="G459" i="1" s="1"/>
  <c r="C459" i="1"/>
  <c r="E459" i="1" s="1"/>
  <c r="M458" i="1"/>
  <c r="O458" i="1" s="1"/>
  <c r="H458" i="1"/>
  <c r="J458" i="1" s="1"/>
  <c r="C458" i="1"/>
  <c r="M457" i="1"/>
  <c r="O457" i="1" s="1"/>
  <c r="H457" i="1"/>
  <c r="I457" i="1" s="1"/>
  <c r="K457" i="1" s="1"/>
  <c r="L457" i="1" s="1"/>
  <c r="C457" i="1"/>
  <c r="E457" i="1" s="1"/>
  <c r="M456" i="1"/>
  <c r="J456" i="1"/>
  <c r="H456" i="1"/>
  <c r="I456" i="1" s="1"/>
  <c r="K456" i="1" s="1"/>
  <c r="L456" i="1" s="1"/>
  <c r="C456" i="1"/>
  <c r="M455" i="1"/>
  <c r="J455" i="1"/>
  <c r="H455" i="1"/>
  <c r="I455" i="1" s="1"/>
  <c r="K455" i="1" s="1"/>
  <c r="L455" i="1" s="1"/>
  <c r="C455" i="1"/>
  <c r="M454" i="1"/>
  <c r="N454" i="1" s="1"/>
  <c r="P454" i="1" s="1"/>
  <c r="Q454" i="1" s="1"/>
  <c r="H454" i="1"/>
  <c r="J454" i="1" s="1"/>
  <c r="E454" i="1"/>
  <c r="C454" i="1"/>
  <c r="D454" i="1" s="1"/>
  <c r="F454" i="1" s="1"/>
  <c r="G454" i="1" s="1"/>
  <c r="M453" i="1"/>
  <c r="O453" i="1" s="1"/>
  <c r="H453" i="1"/>
  <c r="D453" i="1"/>
  <c r="F453" i="1" s="1"/>
  <c r="G453" i="1" s="1"/>
  <c r="C453" i="1"/>
  <c r="E453" i="1" s="1"/>
  <c r="O452" i="1"/>
  <c r="M452" i="1"/>
  <c r="N452" i="1" s="1"/>
  <c r="P452" i="1" s="1"/>
  <c r="Q452" i="1" s="1"/>
  <c r="H452" i="1"/>
  <c r="J452" i="1" s="1"/>
  <c r="C452" i="1"/>
  <c r="D452" i="1" s="1"/>
  <c r="F452" i="1" s="1"/>
  <c r="G452" i="1" s="1"/>
  <c r="M451" i="1"/>
  <c r="H451" i="1"/>
  <c r="I451" i="1" s="1"/>
  <c r="K451" i="1" s="1"/>
  <c r="L451" i="1" s="1"/>
  <c r="C451" i="1"/>
  <c r="D451" i="1" s="1"/>
  <c r="F451" i="1" s="1"/>
  <c r="G451" i="1" s="1"/>
  <c r="M450" i="1"/>
  <c r="J450" i="1"/>
  <c r="H450" i="1"/>
  <c r="I450" i="1" s="1"/>
  <c r="K450" i="1" s="1"/>
  <c r="L450" i="1" s="1"/>
  <c r="C450" i="1"/>
  <c r="D450" i="1" s="1"/>
  <c r="F450" i="1" s="1"/>
  <c r="G450" i="1" s="1"/>
  <c r="M449" i="1"/>
  <c r="O449" i="1" s="1"/>
  <c r="J449" i="1"/>
  <c r="H449" i="1"/>
  <c r="I449" i="1" s="1"/>
  <c r="K449" i="1" s="1"/>
  <c r="L449" i="1" s="1"/>
  <c r="D449" i="1"/>
  <c r="F449" i="1" s="1"/>
  <c r="G449" i="1" s="1"/>
  <c r="C449" i="1"/>
  <c r="E449" i="1" s="1"/>
  <c r="O448" i="1"/>
  <c r="M448" i="1"/>
  <c r="N448" i="1" s="1"/>
  <c r="P448" i="1" s="1"/>
  <c r="Q448" i="1" s="1"/>
  <c r="H448" i="1"/>
  <c r="J448" i="1" s="1"/>
  <c r="C448" i="1"/>
  <c r="M447" i="1"/>
  <c r="N447" i="1" s="1"/>
  <c r="P447" i="1" s="1"/>
  <c r="Q447" i="1" s="1"/>
  <c r="H447" i="1"/>
  <c r="C447" i="1"/>
  <c r="E447" i="1" s="1"/>
  <c r="M446" i="1"/>
  <c r="O446" i="1" s="1"/>
  <c r="H446" i="1"/>
  <c r="J446" i="1" s="1"/>
  <c r="C446" i="1"/>
  <c r="D446" i="1" s="1"/>
  <c r="F446" i="1" s="1"/>
  <c r="G446" i="1" s="1"/>
  <c r="N445" i="1"/>
  <c r="P445" i="1" s="1"/>
  <c r="Q445" i="1" s="1"/>
  <c r="M445" i="1"/>
  <c r="O445" i="1" s="1"/>
  <c r="H445" i="1"/>
  <c r="C445" i="1"/>
  <c r="D445" i="1" s="1"/>
  <c r="F445" i="1" s="1"/>
  <c r="G445" i="1" s="1"/>
  <c r="M444" i="1"/>
  <c r="N444" i="1" s="1"/>
  <c r="P444" i="1" s="1"/>
  <c r="Q444" i="1" s="1"/>
  <c r="H444" i="1"/>
  <c r="J444" i="1" s="1"/>
  <c r="C444" i="1"/>
  <c r="E444" i="1" s="1"/>
  <c r="M443" i="1"/>
  <c r="K443" i="1"/>
  <c r="L443" i="1" s="1"/>
  <c r="H443" i="1"/>
  <c r="I443" i="1" s="1"/>
  <c r="C443" i="1"/>
  <c r="E443" i="1" s="1"/>
  <c r="M442" i="1"/>
  <c r="H442" i="1"/>
  <c r="J442" i="1" s="1"/>
  <c r="C442" i="1"/>
  <c r="D442" i="1" s="1"/>
  <c r="F442" i="1" s="1"/>
  <c r="G442" i="1" s="1"/>
  <c r="N441" i="1"/>
  <c r="P441" i="1" s="1"/>
  <c r="Q441" i="1" s="1"/>
  <c r="M441" i="1"/>
  <c r="O441" i="1" s="1"/>
  <c r="H441" i="1"/>
  <c r="J441" i="1" s="1"/>
  <c r="C441" i="1"/>
  <c r="E441" i="1" s="1"/>
  <c r="O440" i="1"/>
  <c r="M440" i="1"/>
  <c r="N440" i="1" s="1"/>
  <c r="P440" i="1" s="1"/>
  <c r="Q440" i="1" s="1"/>
  <c r="H440" i="1"/>
  <c r="J440" i="1" s="1"/>
  <c r="C440" i="1"/>
  <c r="O439" i="1"/>
  <c r="M439" i="1"/>
  <c r="N439" i="1" s="1"/>
  <c r="P439" i="1" s="1"/>
  <c r="Q439" i="1" s="1"/>
  <c r="H439" i="1"/>
  <c r="I439" i="1" s="1"/>
  <c r="K439" i="1" s="1"/>
  <c r="L439" i="1" s="1"/>
  <c r="C439" i="1"/>
  <c r="E439" i="1" s="1"/>
  <c r="M438" i="1"/>
  <c r="O438" i="1" s="1"/>
  <c r="H438" i="1"/>
  <c r="J438" i="1" s="1"/>
  <c r="C438" i="1"/>
  <c r="D438" i="1" s="1"/>
  <c r="F438" i="1" s="1"/>
  <c r="G438" i="1" s="1"/>
  <c r="M437" i="1"/>
  <c r="O437" i="1" s="1"/>
  <c r="H437" i="1"/>
  <c r="C437" i="1"/>
  <c r="E437" i="1" s="1"/>
  <c r="M436" i="1"/>
  <c r="N436" i="1" s="1"/>
  <c r="P436" i="1" s="1"/>
  <c r="Q436" i="1" s="1"/>
  <c r="H436" i="1"/>
  <c r="J436" i="1" s="1"/>
  <c r="C436" i="1"/>
  <c r="E436" i="1" s="1"/>
  <c r="M435" i="1"/>
  <c r="O435" i="1" s="1"/>
  <c r="H435" i="1"/>
  <c r="I435" i="1" s="1"/>
  <c r="K435" i="1" s="1"/>
  <c r="L435" i="1" s="1"/>
  <c r="D435" i="1"/>
  <c r="F435" i="1" s="1"/>
  <c r="G435" i="1" s="1"/>
  <c r="C435" i="1"/>
  <c r="E435" i="1" s="1"/>
  <c r="M434" i="1"/>
  <c r="H434" i="1"/>
  <c r="J434" i="1" s="1"/>
  <c r="C434" i="1"/>
  <c r="M433" i="1"/>
  <c r="O433" i="1" s="1"/>
  <c r="H433" i="1"/>
  <c r="J433" i="1" s="1"/>
  <c r="C433" i="1"/>
  <c r="E433" i="1" s="1"/>
  <c r="O432" i="1"/>
  <c r="M432" i="1"/>
  <c r="N432" i="1" s="1"/>
  <c r="P432" i="1" s="1"/>
  <c r="Q432" i="1" s="1"/>
  <c r="H432" i="1"/>
  <c r="J432" i="1" s="1"/>
  <c r="C432" i="1"/>
  <c r="M431" i="1"/>
  <c r="N431" i="1" s="1"/>
  <c r="P431" i="1" s="1"/>
  <c r="Q431" i="1" s="1"/>
  <c r="H431" i="1"/>
  <c r="I431" i="1" s="1"/>
  <c r="K431" i="1" s="1"/>
  <c r="L431" i="1" s="1"/>
  <c r="C431" i="1"/>
  <c r="E431" i="1" s="1"/>
  <c r="M430" i="1"/>
  <c r="N430" i="1" s="1"/>
  <c r="P430" i="1" s="1"/>
  <c r="Q430" i="1" s="1"/>
  <c r="H430" i="1"/>
  <c r="J430" i="1" s="1"/>
  <c r="C430" i="1"/>
  <c r="D430" i="1" s="1"/>
  <c r="F430" i="1" s="1"/>
  <c r="G430" i="1" s="1"/>
  <c r="M429" i="1"/>
  <c r="O429" i="1" s="1"/>
  <c r="H429" i="1"/>
  <c r="C429" i="1"/>
  <c r="E429" i="1" s="1"/>
  <c r="M428" i="1"/>
  <c r="N428" i="1" s="1"/>
  <c r="P428" i="1" s="1"/>
  <c r="Q428" i="1" s="1"/>
  <c r="H428" i="1"/>
  <c r="J428" i="1" s="1"/>
  <c r="C428" i="1"/>
  <c r="E428" i="1" s="1"/>
  <c r="M427" i="1"/>
  <c r="O427" i="1" s="1"/>
  <c r="H427" i="1"/>
  <c r="I427" i="1" s="1"/>
  <c r="K427" i="1" s="1"/>
  <c r="L427" i="1" s="1"/>
  <c r="C427" i="1"/>
  <c r="E427" i="1" s="1"/>
  <c r="M426" i="1"/>
  <c r="J426" i="1"/>
  <c r="H426" i="1"/>
  <c r="I426" i="1" s="1"/>
  <c r="K426" i="1" s="1"/>
  <c r="L426" i="1" s="1"/>
  <c r="C426" i="1"/>
  <c r="D426" i="1" s="1"/>
  <c r="F426" i="1" s="1"/>
  <c r="G426" i="1" s="1"/>
  <c r="M425" i="1"/>
  <c r="O425" i="1" s="1"/>
  <c r="H425" i="1"/>
  <c r="I425" i="1" s="1"/>
  <c r="K425" i="1" s="1"/>
  <c r="L425" i="1" s="1"/>
  <c r="C425" i="1"/>
  <c r="E425" i="1" s="1"/>
  <c r="M424" i="1"/>
  <c r="N424" i="1" s="1"/>
  <c r="P424" i="1" s="1"/>
  <c r="Q424" i="1" s="1"/>
  <c r="H424" i="1"/>
  <c r="J424" i="1" s="1"/>
  <c r="C424" i="1"/>
  <c r="M423" i="1"/>
  <c r="O423" i="1" s="1"/>
  <c r="H423" i="1"/>
  <c r="I423" i="1" s="1"/>
  <c r="K423" i="1" s="1"/>
  <c r="L423" i="1" s="1"/>
  <c r="C423" i="1"/>
  <c r="E423" i="1" s="1"/>
  <c r="M422" i="1"/>
  <c r="N422" i="1" s="1"/>
  <c r="P422" i="1" s="1"/>
  <c r="Q422" i="1" s="1"/>
  <c r="H422" i="1"/>
  <c r="J422" i="1" s="1"/>
  <c r="E422" i="1"/>
  <c r="C422" i="1"/>
  <c r="D422" i="1" s="1"/>
  <c r="F422" i="1" s="1"/>
  <c r="G422" i="1" s="1"/>
  <c r="M421" i="1"/>
  <c r="O421" i="1" s="1"/>
  <c r="H421" i="1"/>
  <c r="C421" i="1"/>
  <c r="D421" i="1" s="1"/>
  <c r="F421" i="1" s="1"/>
  <c r="G421" i="1" s="1"/>
  <c r="M420" i="1"/>
  <c r="H420" i="1"/>
  <c r="J420" i="1" s="1"/>
  <c r="C420" i="1"/>
  <c r="E420" i="1" s="1"/>
  <c r="M419" i="1"/>
  <c r="N419" i="1" s="1"/>
  <c r="P419" i="1" s="1"/>
  <c r="Q419" i="1" s="1"/>
  <c r="H419" i="1"/>
  <c r="I419" i="1" s="1"/>
  <c r="K419" i="1" s="1"/>
  <c r="L419" i="1" s="1"/>
  <c r="C419" i="1"/>
  <c r="M418" i="1"/>
  <c r="H418" i="1"/>
  <c r="I418" i="1" s="1"/>
  <c r="K418" i="1" s="1"/>
  <c r="L418" i="1" s="1"/>
  <c r="C418" i="1"/>
  <c r="D418" i="1" s="1"/>
  <c r="F418" i="1" s="1"/>
  <c r="G418" i="1" s="1"/>
  <c r="M417" i="1"/>
  <c r="O417" i="1" s="1"/>
  <c r="J417" i="1"/>
  <c r="I417" i="1"/>
  <c r="K417" i="1" s="1"/>
  <c r="L417" i="1" s="1"/>
  <c r="H417" i="1"/>
  <c r="C417" i="1"/>
  <c r="D417" i="1" s="1"/>
  <c r="F417" i="1" s="1"/>
  <c r="G417" i="1" s="1"/>
  <c r="M416" i="1"/>
  <c r="N416" i="1" s="1"/>
  <c r="P416" i="1" s="1"/>
  <c r="Q416" i="1" s="1"/>
  <c r="H416" i="1"/>
  <c r="J416" i="1" s="1"/>
  <c r="C416" i="1"/>
  <c r="M415" i="1"/>
  <c r="O415" i="1" s="1"/>
  <c r="H415" i="1"/>
  <c r="I415" i="1" s="1"/>
  <c r="K415" i="1" s="1"/>
  <c r="L415" i="1" s="1"/>
  <c r="C415" i="1"/>
  <c r="E415" i="1" s="1"/>
  <c r="M414" i="1"/>
  <c r="N414" i="1" s="1"/>
  <c r="P414" i="1" s="1"/>
  <c r="Q414" i="1" s="1"/>
  <c r="H414" i="1"/>
  <c r="J414" i="1" s="1"/>
  <c r="E414" i="1"/>
  <c r="C414" i="1"/>
  <c r="D414" i="1" s="1"/>
  <c r="F414" i="1" s="1"/>
  <c r="G414" i="1" s="1"/>
  <c r="M413" i="1"/>
  <c r="O413" i="1" s="1"/>
  <c r="H413" i="1"/>
  <c r="C413" i="1"/>
  <c r="D413" i="1" s="1"/>
  <c r="F413" i="1" s="1"/>
  <c r="G413" i="1" s="1"/>
  <c r="M412" i="1"/>
  <c r="N412" i="1" s="1"/>
  <c r="P412" i="1" s="1"/>
  <c r="Q412" i="1" s="1"/>
  <c r="H412" i="1"/>
  <c r="J412" i="1" s="1"/>
  <c r="C412" i="1"/>
  <c r="E412" i="1" s="1"/>
  <c r="M411" i="1"/>
  <c r="O411" i="1" s="1"/>
  <c r="K411" i="1"/>
  <c r="L411" i="1" s="1"/>
  <c r="J411" i="1"/>
  <c r="H411" i="1"/>
  <c r="I411" i="1" s="1"/>
  <c r="C411" i="1"/>
  <c r="E411" i="1" s="1"/>
  <c r="M410" i="1"/>
  <c r="H410" i="1"/>
  <c r="I410" i="1" s="1"/>
  <c r="K410" i="1" s="1"/>
  <c r="L410" i="1" s="1"/>
  <c r="C410" i="1"/>
  <c r="D410" i="1" s="1"/>
  <c r="F410" i="1" s="1"/>
  <c r="G410" i="1" s="1"/>
  <c r="M409" i="1"/>
  <c r="O409" i="1" s="1"/>
  <c r="J409" i="1"/>
  <c r="I409" i="1"/>
  <c r="K409" i="1" s="1"/>
  <c r="L409" i="1" s="1"/>
  <c r="H409" i="1"/>
  <c r="C409" i="1"/>
  <c r="D409" i="1" s="1"/>
  <c r="F409" i="1" s="1"/>
  <c r="G409" i="1" s="1"/>
  <c r="M408" i="1"/>
  <c r="N408" i="1" s="1"/>
  <c r="P408" i="1" s="1"/>
  <c r="Q408" i="1" s="1"/>
  <c r="H408" i="1"/>
  <c r="J408" i="1" s="1"/>
  <c r="C408" i="1"/>
  <c r="M407" i="1"/>
  <c r="N407" i="1" s="1"/>
  <c r="P407" i="1" s="1"/>
  <c r="Q407" i="1" s="1"/>
  <c r="J407" i="1"/>
  <c r="H407" i="1"/>
  <c r="I407" i="1" s="1"/>
  <c r="K407" i="1" s="1"/>
  <c r="L407" i="1" s="1"/>
  <c r="C407" i="1"/>
  <c r="E407" i="1" s="1"/>
  <c r="M406" i="1"/>
  <c r="N406" i="1" s="1"/>
  <c r="P406" i="1" s="1"/>
  <c r="Q406" i="1" s="1"/>
  <c r="I406" i="1"/>
  <c r="K406" i="1" s="1"/>
  <c r="L406" i="1" s="1"/>
  <c r="H406" i="1"/>
  <c r="J406" i="1" s="1"/>
  <c r="C406" i="1"/>
  <c r="D406" i="1" s="1"/>
  <c r="F406" i="1" s="1"/>
  <c r="G406" i="1" s="1"/>
  <c r="N405" i="1"/>
  <c r="P405" i="1" s="1"/>
  <c r="Q405" i="1" s="1"/>
  <c r="M405" i="1"/>
  <c r="O405" i="1" s="1"/>
  <c r="H405" i="1"/>
  <c r="D405" i="1"/>
  <c r="F405" i="1" s="1"/>
  <c r="G405" i="1" s="1"/>
  <c r="C405" i="1"/>
  <c r="E405" i="1" s="1"/>
  <c r="M404" i="1"/>
  <c r="N404" i="1" s="1"/>
  <c r="P404" i="1" s="1"/>
  <c r="Q404" i="1" s="1"/>
  <c r="H404" i="1"/>
  <c r="J404" i="1" s="1"/>
  <c r="C404" i="1"/>
  <c r="D404" i="1" s="1"/>
  <c r="F404" i="1" s="1"/>
  <c r="G404" i="1" s="1"/>
  <c r="M403" i="1"/>
  <c r="O403" i="1" s="1"/>
  <c r="H403" i="1"/>
  <c r="I403" i="1" s="1"/>
  <c r="K403" i="1" s="1"/>
  <c r="L403" i="1" s="1"/>
  <c r="C403" i="1"/>
  <c r="E403" i="1" s="1"/>
  <c r="M402" i="1"/>
  <c r="H402" i="1"/>
  <c r="J402" i="1" s="1"/>
  <c r="C402" i="1"/>
  <c r="D402" i="1" s="1"/>
  <c r="F402" i="1" s="1"/>
  <c r="G402" i="1" s="1"/>
  <c r="M401" i="1"/>
  <c r="O401" i="1" s="1"/>
  <c r="H401" i="1"/>
  <c r="J401" i="1" s="1"/>
  <c r="C401" i="1"/>
  <c r="E401" i="1" s="1"/>
  <c r="M400" i="1"/>
  <c r="N400" i="1" s="1"/>
  <c r="P400" i="1" s="1"/>
  <c r="Q400" i="1" s="1"/>
  <c r="H400" i="1"/>
  <c r="J400" i="1" s="1"/>
  <c r="C400" i="1"/>
  <c r="M399" i="1"/>
  <c r="O399" i="1" s="1"/>
  <c r="H399" i="1"/>
  <c r="I399" i="1" s="1"/>
  <c r="K399" i="1" s="1"/>
  <c r="L399" i="1" s="1"/>
  <c r="C399" i="1"/>
  <c r="E399" i="1" s="1"/>
  <c r="M398" i="1"/>
  <c r="N398" i="1" s="1"/>
  <c r="P398" i="1" s="1"/>
  <c r="Q398" i="1" s="1"/>
  <c r="H398" i="1"/>
  <c r="J398" i="1" s="1"/>
  <c r="C398" i="1"/>
  <c r="D398" i="1" s="1"/>
  <c r="F398" i="1" s="1"/>
  <c r="G398" i="1" s="1"/>
  <c r="M397" i="1"/>
  <c r="O397" i="1" s="1"/>
  <c r="H397" i="1"/>
  <c r="E397" i="1"/>
  <c r="C397" i="1"/>
  <c r="D397" i="1" s="1"/>
  <c r="F397" i="1" s="1"/>
  <c r="G397" i="1" s="1"/>
  <c r="M396" i="1"/>
  <c r="N396" i="1" s="1"/>
  <c r="P396" i="1" s="1"/>
  <c r="Q396" i="1" s="1"/>
  <c r="H396" i="1"/>
  <c r="J396" i="1" s="1"/>
  <c r="C396" i="1"/>
  <c r="E396" i="1" s="1"/>
  <c r="M395" i="1"/>
  <c r="N395" i="1" s="1"/>
  <c r="P395" i="1" s="1"/>
  <c r="Q395" i="1" s="1"/>
  <c r="H395" i="1"/>
  <c r="I395" i="1" s="1"/>
  <c r="K395" i="1" s="1"/>
  <c r="L395" i="1" s="1"/>
  <c r="C395" i="1"/>
  <c r="E395" i="1" s="1"/>
  <c r="M394" i="1"/>
  <c r="O394" i="1" s="1"/>
  <c r="H394" i="1"/>
  <c r="J394" i="1" s="1"/>
  <c r="C394" i="1"/>
  <c r="D394" i="1" s="1"/>
  <c r="F394" i="1" s="1"/>
  <c r="G394" i="1" s="1"/>
  <c r="M393" i="1"/>
  <c r="O393" i="1" s="1"/>
  <c r="H393" i="1"/>
  <c r="J393" i="1" s="1"/>
  <c r="C393" i="1"/>
  <c r="E393" i="1" s="1"/>
  <c r="M392" i="1"/>
  <c r="N392" i="1" s="1"/>
  <c r="P392" i="1" s="1"/>
  <c r="Q392" i="1" s="1"/>
  <c r="H392" i="1"/>
  <c r="J392" i="1" s="1"/>
  <c r="C392" i="1"/>
  <c r="E392" i="1" s="1"/>
  <c r="O391" i="1"/>
  <c r="M391" i="1"/>
  <c r="N391" i="1" s="1"/>
  <c r="P391" i="1" s="1"/>
  <c r="Q391" i="1" s="1"/>
  <c r="H391" i="1"/>
  <c r="I391" i="1" s="1"/>
  <c r="K391" i="1" s="1"/>
  <c r="L391" i="1" s="1"/>
  <c r="C391" i="1"/>
  <c r="E391" i="1" s="1"/>
  <c r="M390" i="1"/>
  <c r="O390" i="1" s="1"/>
  <c r="I390" i="1"/>
  <c r="K390" i="1" s="1"/>
  <c r="L390" i="1" s="1"/>
  <c r="H390" i="1"/>
  <c r="J390" i="1" s="1"/>
  <c r="C390" i="1"/>
  <c r="D390" i="1" s="1"/>
  <c r="F390" i="1" s="1"/>
  <c r="G390" i="1" s="1"/>
  <c r="M389" i="1"/>
  <c r="O389" i="1" s="1"/>
  <c r="H389" i="1"/>
  <c r="J389" i="1" s="1"/>
  <c r="C389" i="1"/>
  <c r="D389" i="1" s="1"/>
  <c r="F389" i="1" s="1"/>
  <c r="G389" i="1" s="1"/>
  <c r="M388" i="1"/>
  <c r="O388" i="1" s="1"/>
  <c r="J388" i="1"/>
  <c r="H388" i="1"/>
  <c r="I388" i="1" s="1"/>
  <c r="K388" i="1" s="1"/>
  <c r="L388" i="1" s="1"/>
  <c r="C388" i="1"/>
  <c r="M387" i="1"/>
  <c r="O387" i="1" s="1"/>
  <c r="J387" i="1"/>
  <c r="H387" i="1"/>
  <c r="I387" i="1" s="1"/>
  <c r="K387" i="1" s="1"/>
  <c r="L387" i="1" s="1"/>
  <c r="C387" i="1"/>
  <c r="E387" i="1" s="1"/>
  <c r="O386" i="1"/>
  <c r="M386" i="1"/>
  <c r="N386" i="1" s="1"/>
  <c r="P386" i="1" s="1"/>
  <c r="Q386" i="1" s="1"/>
  <c r="H386" i="1"/>
  <c r="I386" i="1" s="1"/>
  <c r="K386" i="1" s="1"/>
  <c r="L386" i="1" s="1"/>
  <c r="C386" i="1"/>
  <c r="E386" i="1" s="1"/>
  <c r="M385" i="1"/>
  <c r="N385" i="1" s="1"/>
  <c r="P385" i="1" s="1"/>
  <c r="Q385" i="1" s="1"/>
  <c r="H385" i="1"/>
  <c r="C385" i="1"/>
  <c r="E385" i="1" s="1"/>
  <c r="M384" i="1"/>
  <c r="N384" i="1" s="1"/>
  <c r="P384" i="1" s="1"/>
  <c r="Q384" i="1" s="1"/>
  <c r="H384" i="1"/>
  <c r="J384" i="1" s="1"/>
  <c r="G384" i="1"/>
  <c r="C384" i="1"/>
  <c r="D384" i="1" s="1"/>
  <c r="F384" i="1" s="1"/>
  <c r="M383" i="1"/>
  <c r="O383" i="1" s="1"/>
  <c r="I383" i="1"/>
  <c r="K383" i="1" s="1"/>
  <c r="L383" i="1" s="1"/>
  <c r="H383" i="1"/>
  <c r="J383" i="1" s="1"/>
  <c r="C383" i="1"/>
  <c r="E383" i="1" s="1"/>
  <c r="M382" i="1"/>
  <c r="H382" i="1"/>
  <c r="J382" i="1" s="1"/>
  <c r="C382" i="1"/>
  <c r="D382" i="1" s="1"/>
  <c r="F382" i="1" s="1"/>
  <c r="G382" i="1" s="1"/>
  <c r="O381" i="1"/>
  <c r="M381" i="1"/>
  <c r="N381" i="1" s="1"/>
  <c r="P381" i="1" s="1"/>
  <c r="Q381" i="1" s="1"/>
  <c r="H381" i="1"/>
  <c r="I381" i="1" s="1"/>
  <c r="K381" i="1" s="1"/>
  <c r="L381" i="1" s="1"/>
  <c r="C381" i="1"/>
  <c r="E381" i="1" s="1"/>
  <c r="M380" i="1"/>
  <c r="O380" i="1" s="1"/>
  <c r="I380" i="1"/>
  <c r="K380" i="1" s="1"/>
  <c r="L380" i="1" s="1"/>
  <c r="H380" i="1"/>
  <c r="J380" i="1" s="1"/>
  <c r="C380" i="1"/>
  <c r="M379" i="1"/>
  <c r="O379" i="1" s="1"/>
  <c r="J379" i="1"/>
  <c r="H379" i="1"/>
  <c r="I379" i="1" s="1"/>
  <c r="K379" i="1" s="1"/>
  <c r="L379" i="1" s="1"/>
  <c r="C379" i="1"/>
  <c r="E379" i="1" s="1"/>
  <c r="M378" i="1"/>
  <c r="O378" i="1" s="1"/>
  <c r="H378" i="1"/>
  <c r="J378" i="1" s="1"/>
  <c r="C378" i="1"/>
  <c r="E378" i="1" s="1"/>
  <c r="O377" i="1"/>
  <c r="N377" i="1"/>
  <c r="P377" i="1" s="1"/>
  <c r="Q377" i="1" s="1"/>
  <c r="M377" i="1"/>
  <c r="H377" i="1"/>
  <c r="C377" i="1"/>
  <c r="E377" i="1" s="1"/>
  <c r="M376" i="1"/>
  <c r="N376" i="1" s="1"/>
  <c r="P376" i="1" s="1"/>
  <c r="Q376" i="1" s="1"/>
  <c r="I376" i="1"/>
  <c r="K376" i="1" s="1"/>
  <c r="L376" i="1" s="1"/>
  <c r="H376" i="1"/>
  <c r="J376" i="1" s="1"/>
  <c r="C376" i="1"/>
  <c r="D376" i="1" s="1"/>
  <c r="F376" i="1" s="1"/>
  <c r="G376" i="1" s="1"/>
  <c r="M375" i="1"/>
  <c r="O375" i="1" s="1"/>
  <c r="H375" i="1"/>
  <c r="J375" i="1" s="1"/>
  <c r="F375" i="1"/>
  <c r="G375" i="1" s="1"/>
  <c r="D375" i="1"/>
  <c r="C375" i="1"/>
  <c r="E375" i="1" s="1"/>
  <c r="M374" i="1"/>
  <c r="H374" i="1"/>
  <c r="J374" i="1" s="1"/>
  <c r="C374" i="1"/>
  <c r="D374" i="1" s="1"/>
  <c r="F374" i="1" s="1"/>
  <c r="G374" i="1" s="1"/>
  <c r="M373" i="1"/>
  <c r="N373" i="1" s="1"/>
  <c r="P373" i="1" s="1"/>
  <c r="Q373" i="1" s="1"/>
  <c r="H373" i="1"/>
  <c r="J373" i="1" s="1"/>
  <c r="E373" i="1"/>
  <c r="C373" i="1"/>
  <c r="D373" i="1" s="1"/>
  <c r="F373" i="1" s="1"/>
  <c r="G373" i="1" s="1"/>
  <c r="M372" i="1"/>
  <c r="O372" i="1" s="1"/>
  <c r="H372" i="1"/>
  <c r="J372" i="1" s="1"/>
  <c r="C372" i="1"/>
  <c r="M371" i="1"/>
  <c r="O371" i="1" s="1"/>
  <c r="H371" i="1"/>
  <c r="I371" i="1" s="1"/>
  <c r="K371" i="1" s="1"/>
  <c r="L371" i="1" s="1"/>
  <c r="C371" i="1"/>
  <c r="E371" i="1" s="1"/>
  <c r="O370" i="1"/>
  <c r="M370" i="1"/>
  <c r="N370" i="1" s="1"/>
  <c r="P370" i="1" s="1"/>
  <c r="Q370" i="1" s="1"/>
  <c r="H370" i="1"/>
  <c r="I370" i="1" s="1"/>
  <c r="K370" i="1" s="1"/>
  <c r="L370" i="1" s="1"/>
  <c r="D370" i="1"/>
  <c r="F370" i="1" s="1"/>
  <c r="G370" i="1" s="1"/>
  <c r="C370" i="1"/>
  <c r="E370" i="1" s="1"/>
  <c r="M369" i="1"/>
  <c r="N369" i="1" s="1"/>
  <c r="P369" i="1" s="1"/>
  <c r="Q369" i="1" s="1"/>
  <c r="H369" i="1"/>
  <c r="C369" i="1"/>
  <c r="E369" i="1" s="1"/>
  <c r="M368" i="1"/>
  <c r="N368" i="1" s="1"/>
  <c r="P368" i="1" s="1"/>
  <c r="Q368" i="1" s="1"/>
  <c r="H368" i="1"/>
  <c r="I368" i="1" s="1"/>
  <c r="K368" i="1" s="1"/>
  <c r="L368" i="1" s="1"/>
  <c r="C368" i="1"/>
  <c r="E368" i="1" s="1"/>
  <c r="M367" i="1"/>
  <c r="O367" i="1" s="1"/>
  <c r="H367" i="1"/>
  <c r="J367" i="1" s="1"/>
  <c r="E367" i="1"/>
  <c r="C367" i="1"/>
  <c r="D367" i="1" s="1"/>
  <c r="F367" i="1" s="1"/>
  <c r="G367" i="1" s="1"/>
  <c r="M366" i="1"/>
  <c r="H366" i="1"/>
  <c r="J366" i="1" s="1"/>
  <c r="C366" i="1"/>
  <c r="D366" i="1" s="1"/>
  <c r="F366" i="1" s="1"/>
  <c r="G366" i="1" s="1"/>
  <c r="M365" i="1"/>
  <c r="N365" i="1" s="1"/>
  <c r="P365" i="1" s="1"/>
  <c r="Q365" i="1" s="1"/>
  <c r="I365" i="1"/>
  <c r="K365" i="1" s="1"/>
  <c r="L365" i="1" s="1"/>
  <c r="H365" i="1"/>
  <c r="J365" i="1" s="1"/>
  <c r="C365" i="1"/>
  <c r="D365" i="1" s="1"/>
  <c r="F365" i="1" s="1"/>
  <c r="G365" i="1" s="1"/>
  <c r="M364" i="1"/>
  <c r="O364" i="1" s="1"/>
  <c r="J364" i="1"/>
  <c r="H364" i="1"/>
  <c r="I364" i="1" s="1"/>
  <c r="K364" i="1" s="1"/>
  <c r="L364" i="1" s="1"/>
  <c r="C364" i="1"/>
  <c r="M363" i="1"/>
  <c r="O363" i="1" s="1"/>
  <c r="H363" i="1"/>
  <c r="I363" i="1" s="1"/>
  <c r="K363" i="1" s="1"/>
  <c r="L363" i="1" s="1"/>
  <c r="C363" i="1"/>
  <c r="D363" i="1" s="1"/>
  <c r="F363" i="1" s="1"/>
  <c r="G363" i="1" s="1"/>
  <c r="M362" i="1"/>
  <c r="O362" i="1" s="1"/>
  <c r="H362" i="1"/>
  <c r="J362" i="1" s="1"/>
  <c r="C362" i="1"/>
  <c r="E362" i="1" s="1"/>
  <c r="M361" i="1"/>
  <c r="N361" i="1" s="1"/>
  <c r="P361" i="1" s="1"/>
  <c r="Q361" i="1" s="1"/>
  <c r="H361" i="1"/>
  <c r="C361" i="1"/>
  <c r="E361" i="1" s="1"/>
  <c r="M360" i="1"/>
  <c r="N360" i="1" s="1"/>
  <c r="P360" i="1" s="1"/>
  <c r="Q360" i="1" s="1"/>
  <c r="H360" i="1"/>
  <c r="I360" i="1" s="1"/>
  <c r="K360" i="1" s="1"/>
  <c r="L360" i="1" s="1"/>
  <c r="E360" i="1"/>
  <c r="D360" i="1"/>
  <c r="F360" i="1" s="1"/>
  <c r="G360" i="1" s="1"/>
  <c r="C360" i="1"/>
  <c r="M359" i="1"/>
  <c r="N359" i="1" s="1"/>
  <c r="P359" i="1" s="1"/>
  <c r="Q359" i="1" s="1"/>
  <c r="H359" i="1"/>
  <c r="J359" i="1" s="1"/>
  <c r="E359" i="1"/>
  <c r="C359" i="1"/>
  <c r="D359" i="1" s="1"/>
  <c r="F359" i="1" s="1"/>
  <c r="G359" i="1" s="1"/>
  <c r="M358" i="1"/>
  <c r="H358" i="1"/>
  <c r="J358" i="1" s="1"/>
  <c r="C358" i="1"/>
  <c r="D358" i="1" s="1"/>
  <c r="F358" i="1" s="1"/>
  <c r="G358" i="1" s="1"/>
  <c r="M357" i="1"/>
  <c r="N357" i="1" s="1"/>
  <c r="P357" i="1" s="1"/>
  <c r="Q357" i="1" s="1"/>
  <c r="H357" i="1"/>
  <c r="J357" i="1" s="1"/>
  <c r="C357" i="1"/>
  <c r="E357" i="1" s="1"/>
  <c r="M356" i="1"/>
  <c r="O356" i="1" s="1"/>
  <c r="H356" i="1"/>
  <c r="I356" i="1" s="1"/>
  <c r="K356" i="1" s="1"/>
  <c r="L356" i="1" s="1"/>
  <c r="C356" i="1"/>
  <c r="M355" i="1"/>
  <c r="O355" i="1" s="1"/>
  <c r="H355" i="1"/>
  <c r="I355" i="1" s="1"/>
  <c r="K355" i="1" s="1"/>
  <c r="L355" i="1" s="1"/>
  <c r="C355" i="1"/>
  <c r="D355" i="1" s="1"/>
  <c r="F355" i="1" s="1"/>
  <c r="G355" i="1" s="1"/>
  <c r="M354" i="1"/>
  <c r="O354" i="1" s="1"/>
  <c r="H354" i="1"/>
  <c r="I354" i="1" s="1"/>
  <c r="K354" i="1" s="1"/>
  <c r="L354" i="1" s="1"/>
  <c r="C354" i="1"/>
  <c r="E354" i="1" s="1"/>
  <c r="M353" i="1"/>
  <c r="N353" i="1" s="1"/>
  <c r="P353" i="1" s="1"/>
  <c r="Q353" i="1" s="1"/>
  <c r="H353" i="1"/>
  <c r="C353" i="1"/>
  <c r="E353" i="1" s="1"/>
  <c r="M352" i="1"/>
  <c r="N352" i="1" s="1"/>
  <c r="P352" i="1" s="1"/>
  <c r="Q352" i="1" s="1"/>
  <c r="H352" i="1"/>
  <c r="I352" i="1" s="1"/>
  <c r="K352" i="1" s="1"/>
  <c r="L352" i="1" s="1"/>
  <c r="D352" i="1"/>
  <c r="F352" i="1" s="1"/>
  <c r="G352" i="1" s="1"/>
  <c r="C352" i="1"/>
  <c r="E352" i="1" s="1"/>
  <c r="M351" i="1"/>
  <c r="O351" i="1" s="1"/>
  <c r="H351" i="1"/>
  <c r="J351" i="1" s="1"/>
  <c r="E351" i="1"/>
  <c r="C351" i="1"/>
  <c r="D351" i="1" s="1"/>
  <c r="F351" i="1" s="1"/>
  <c r="G351" i="1" s="1"/>
  <c r="M350" i="1"/>
  <c r="H350" i="1"/>
  <c r="J350" i="1" s="1"/>
  <c r="C350" i="1"/>
  <c r="D350" i="1" s="1"/>
  <c r="F350" i="1" s="1"/>
  <c r="G350" i="1" s="1"/>
  <c r="M349" i="1"/>
  <c r="N349" i="1" s="1"/>
  <c r="P349" i="1" s="1"/>
  <c r="Q349" i="1" s="1"/>
  <c r="H349" i="1"/>
  <c r="J349" i="1" s="1"/>
  <c r="C349" i="1"/>
  <c r="D349" i="1" s="1"/>
  <c r="F349" i="1" s="1"/>
  <c r="G349" i="1" s="1"/>
  <c r="M348" i="1"/>
  <c r="O348" i="1" s="1"/>
  <c r="H348" i="1"/>
  <c r="I348" i="1" s="1"/>
  <c r="K348" i="1" s="1"/>
  <c r="L348" i="1" s="1"/>
  <c r="C348" i="1"/>
  <c r="M347" i="1"/>
  <c r="O347" i="1" s="1"/>
  <c r="H347" i="1"/>
  <c r="I347" i="1" s="1"/>
  <c r="K347" i="1" s="1"/>
  <c r="L347" i="1" s="1"/>
  <c r="C347" i="1"/>
  <c r="D347" i="1" s="1"/>
  <c r="F347" i="1" s="1"/>
  <c r="G347" i="1" s="1"/>
  <c r="N346" i="1"/>
  <c r="P346" i="1" s="1"/>
  <c r="Q346" i="1" s="1"/>
  <c r="M346" i="1"/>
  <c r="O346" i="1" s="1"/>
  <c r="H346" i="1"/>
  <c r="J346" i="1" s="1"/>
  <c r="C346" i="1"/>
  <c r="E346" i="1" s="1"/>
  <c r="O345" i="1"/>
  <c r="M345" i="1"/>
  <c r="N345" i="1" s="1"/>
  <c r="P345" i="1" s="1"/>
  <c r="Q345" i="1" s="1"/>
  <c r="H345" i="1"/>
  <c r="C345" i="1"/>
  <c r="E345" i="1" s="1"/>
  <c r="M344" i="1"/>
  <c r="N344" i="1" s="1"/>
  <c r="P344" i="1" s="1"/>
  <c r="Q344" i="1" s="1"/>
  <c r="H344" i="1"/>
  <c r="I344" i="1" s="1"/>
  <c r="K344" i="1" s="1"/>
  <c r="L344" i="1" s="1"/>
  <c r="D344" i="1"/>
  <c r="F344" i="1" s="1"/>
  <c r="G344" i="1" s="1"/>
  <c r="C344" i="1"/>
  <c r="E344" i="1" s="1"/>
  <c r="M343" i="1"/>
  <c r="N343" i="1" s="1"/>
  <c r="P343" i="1" s="1"/>
  <c r="Q343" i="1" s="1"/>
  <c r="H343" i="1"/>
  <c r="J343" i="1" s="1"/>
  <c r="E343" i="1"/>
  <c r="C343" i="1"/>
  <c r="D343" i="1" s="1"/>
  <c r="F343" i="1" s="1"/>
  <c r="G343" i="1" s="1"/>
  <c r="M342" i="1"/>
  <c r="H342" i="1"/>
  <c r="J342" i="1" s="1"/>
  <c r="C342" i="1"/>
  <c r="D342" i="1" s="1"/>
  <c r="F342" i="1" s="1"/>
  <c r="G342" i="1" s="1"/>
  <c r="M341" i="1"/>
  <c r="N341" i="1" s="1"/>
  <c r="P341" i="1" s="1"/>
  <c r="Q341" i="1" s="1"/>
  <c r="H341" i="1"/>
  <c r="J341" i="1" s="1"/>
  <c r="C341" i="1"/>
  <c r="E341" i="1" s="1"/>
  <c r="M340" i="1"/>
  <c r="O340" i="1" s="1"/>
  <c r="J340" i="1"/>
  <c r="H340" i="1"/>
  <c r="I340" i="1" s="1"/>
  <c r="K340" i="1" s="1"/>
  <c r="L340" i="1" s="1"/>
  <c r="C340" i="1"/>
  <c r="M339" i="1"/>
  <c r="O339" i="1" s="1"/>
  <c r="H339" i="1"/>
  <c r="I339" i="1" s="1"/>
  <c r="K339" i="1" s="1"/>
  <c r="L339" i="1" s="1"/>
  <c r="C339" i="1"/>
  <c r="D339" i="1" s="1"/>
  <c r="F339" i="1" s="1"/>
  <c r="G339" i="1" s="1"/>
  <c r="O338" i="1"/>
  <c r="N338" i="1"/>
  <c r="P338" i="1" s="1"/>
  <c r="Q338" i="1" s="1"/>
  <c r="M338" i="1"/>
  <c r="H338" i="1"/>
  <c r="I338" i="1" s="1"/>
  <c r="K338" i="1" s="1"/>
  <c r="L338" i="1" s="1"/>
  <c r="C338" i="1"/>
  <c r="E338" i="1" s="1"/>
  <c r="O337" i="1"/>
  <c r="M337" i="1"/>
  <c r="N337" i="1" s="1"/>
  <c r="P337" i="1" s="1"/>
  <c r="Q337" i="1" s="1"/>
  <c r="H337" i="1"/>
  <c r="C337" i="1"/>
  <c r="E337" i="1" s="1"/>
  <c r="M336" i="1"/>
  <c r="N336" i="1" s="1"/>
  <c r="P336" i="1" s="1"/>
  <c r="Q336" i="1" s="1"/>
  <c r="H336" i="1"/>
  <c r="I336" i="1" s="1"/>
  <c r="K336" i="1" s="1"/>
  <c r="L336" i="1" s="1"/>
  <c r="C336" i="1"/>
  <c r="E336" i="1" s="1"/>
  <c r="M335" i="1"/>
  <c r="O335" i="1" s="1"/>
  <c r="H335" i="1"/>
  <c r="J335" i="1" s="1"/>
  <c r="C335" i="1"/>
  <c r="D335" i="1" s="1"/>
  <c r="F335" i="1" s="1"/>
  <c r="G335" i="1" s="1"/>
  <c r="M334" i="1"/>
  <c r="H334" i="1"/>
  <c r="J334" i="1" s="1"/>
  <c r="C334" i="1"/>
  <c r="D334" i="1" s="1"/>
  <c r="F334" i="1" s="1"/>
  <c r="G334" i="1" s="1"/>
  <c r="M333" i="1"/>
  <c r="N333" i="1" s="1"/>
  <c r="P333" i="1" s="1"/>
  <c r="Q333" i="1" s="1"/>
  <c r="H333" i="1"/>
  <c r="J333" i="1" s="1"/>
  <c r="C333" i="1"/>
  <c r="D333" i="1" s="1"/>
  <c r="F333" i="1" s="1"/>
  <c r="G333" i="1" s="1"/>
  <c r="M332" i="1"/>
  <c r="O332" i="1" s="1"/>
  <c r="H332" i="1"/>
  <c r="I332" i="1" s="1"/>
  <c r="K332" i="1" s="1"/>
  <c r="L332" i="1" s="1"/>
  <c r="C332" i="1"/>
  <c r="M331" i="1"/>
  <c r="O331" i="1" s="1"/>
  <c r="H331" i="1"/>
  <c r="I331" i="1" s="1"/>
  <c r="K331" i="1" s="1"/>
  <c r="L331" i="1" s="1"/>
  <c r="C331" i="1"/>
  <c r="D331" i="1" s="1"/>
  <c r="F331" i="1" s="1"/>
  <c r="G331" i="1" s="1"/>
  <c r="N330" i="1"/>
  <c r="P330" i="1" s="1"/>
  <c r="Q330" i="1" s="1"/>
  <c r="M330" i="1"/>
  <c r="O330" i="1" s="1"/>
  <c r="H330" i="1"/>
  <c r="J330" i="1" s="1"/>
  <c r="C330" i="1"/>
  <c r="E330" i="1" s="1"/>
  <c r="O329" i="1"/>
  <c r="M329" i="1"/>
  <c r="N329" i="1" s="1"/>
  <c r="P329" i="1" s="1"/>
  <c r="Q329" i="1" s="1"/>
  <c r="H329" i="1"/>
  <c r="C329" i="1"/>
  <c r="E329" i="1" s="1"/>
  <c r="M328" i="1"/>
  <c r="N328" i="1" s="1"/>
  <c r="P328" i="1" s="1"/>
  <c r="Q328" i="1" s="1"/>
  <c r="H328" i="1"/>
  <c r="I328" i="1" s="1"/>
  <c r="K328" i="1" s="1"/>
  <c r="L328" i="1" s="1"/>
  <c r="C328" i="1"/>
  <c r="D328" i="1" s="1"/>
  <c r="F328" i="1" s="1"/>
  <c r="G328" i="1" s="1"/>
  <c r="M327" i="1"/>
  <c r="N327" i="1" s="1"/>
  <c r="P327" i="1" s="1"/>
  <c r="Q327" i="1" s="1"/>
  <c r="H327" i="1"/>
  <c r="J327" i="1" s="1"/>
  <c r="C327" i="1"/>
  <c r="D327" i="1" s="1"/>
  <c r="F327" i="1" s="1"/>
  <c r="G327" i="1" s="1"/>
  <c r="M326" i="1"/>
  <c r="H326" i="1"/>
  <c r="J326" i="1" s="1"/>
  <c r="C326" i="1"/>
  <c r="D326" i="1" s="1"/>
  <c r="F326" i="1" s="1"/>
  <c r="G326" i="1" s="1"/>
  <c r="M325" i="1"/>
  <c r="N325" i="1" s="1"/>
  <c r="P325" i="1" s="1"/>
  <c r="Q325" i="1" s="1"/>
  <c r="I325" i="1"/>
  <c r="K325" i="1" s="1"/>
  <c r="L325" i="1" s="1"/>
  <c r="H325" i="1"/>
  <c r="J325" i="1" s="1"/>
  <c r="C325" i="1"/>
  <c r="E325" i="1" s="1"/>
  <c r="M324" i="1"/>
  <c r="O324" i="1" s="1"/>
  <c r="J324" i="1"/>
  <c r="H324" i="1"/>
  <c r="I324" i="1" s="1"/>
  <c r="K324" i="1" s="1"/>
  <c r="L324" i="1" s="1"/>
  <c r="C324" i="1"/>
  <c r="M323" i="1"/>
  <c r="O323" i="1" s="1"/>
  <c r="H323" i="1"/>
  <c r="I323" i="1" s="1"/>
  <c r="K323" i="1" s="1"/>
  <c r="L323" i="1" s="1"/>
  <c r="C323" i="1"/>
  <c r="D323" i="1" s="1"/>
  <c r="F323" i="1" s="1"/>
  <c r="G323" i="1" s="1"/>
  <c r="N322" i="1"/>
  <c r="P322" i="1" s="1"/>
  <c r="Q322" i="1" s="1"/>
  <c r="M322" i="1"/>
  <c r="O322" i="1" s="1"/>
  <c r="H322" i="1"/>
  <c r="I322" i="1" s="1"/>
  <c r="K322" i="1" s="1"/>
  <c r="L322" i="1" s="1"/>
  <c r="C322" i="1"/>
  <c r="E322" i="1" s="1"/>
  <c r="O321" i="1"/>
  <c r="M321" i="1"/>
  <c r="N321" i="1" s="1"/>
  <c r="P321" i="1" s="1"/>
  <c r="Q321" i="1" s="1"/>
  <c r="H321" i="1"/>
  <c r="C321" i="1"/>
  <c r="E321" i="1" s="1"/>
  <c r="M320" i="1"/>
  <c r="N320" i="1" s="1"/>
  <c r="P320" i="1" s="1"/>
  <c r="Q320" i="1" s="1"/>
  <c r="H320" i="1"/>
  <c r="I320" i="1" s="1"/>
  <c r="K320" i="1" s="1"/>
  <c r="L320" i="1" s="1"/>
  <c r="D320" i="1"/>
  <c r="F320" i="1" s="1"/>
  <c r="G320" i="1" s="1"/>
  <c r="C320" i="1"/>
  <c r="E320" i="1" s="1"/>
  <c r="M319" i="1"/>
  <c r="O319" i="1" s="1"/>
  <c r="H319" i="1"/>
  <c r="J319" i="1" s="1"/>
  <c r="C319" i="1"/>
  <c r="D319" i="1" s="1"/>
  <c r="F319" i="1" s="1"/>
  <c r="G319" i="1" s="1"/>
  <c r="M318" i="1"/>
  <c r="H318" i="1"/>
  <c r="J318" i="1" s="1"/>
  <c r="C318" i="1"/>
  <c r="D318" i="1" s="1"/>
  <c r="F318" i="1" s="1"/>
  <c r="G318" i="1" s="1"/>
  <c r="M317" i="1"/>
  <c r="N317" i="1" s="1"/>
  <c r="P317" i="1" s="1"/>
  <c r="Q317" i="1" s="1"/>
  <c r="J317" i="1"/>
  <c r="I317" i="1"/>
  <c r="K317" i="1" s="1"/>
  <c r="L317" i="1" s="1"/>
  <c r="H317" i="1"/>
  <c r="C317" i="1"/>
  <c r="D317" i="1" s="1"/>
  <c r="F317" i="1" s="1"/>
  <c r="G317" i="1" s="1"/>
  <c r="M316" i="1"/>
  <c r="O316" i="1" s="1"/>
  <c r="J316" i="1"/>
  <c r="H316" i="1"/>
  <c r="I316" i="1" s="1"/>
  <c r="K316" i="1" s="1"/>
  <c r="L316" i="1" s="1"/>
  <c r="C316" i="1"/>
  <c r="M315" i="1"/>
  <c r="O315" i="1" s="1"/>
  <c r="H315" i="1"/>
  <c r="I315" i="1" s="1"/>
  <c r="K315" i="1" s="1"/>
  <c r="L315" i="1" s="1"/>
  <c r="C315" i="1"/>
  <c r="D315" i="1" s="1"/>
  <c r="F315" i="1" s="1"/>
  <c r="G315" i="1" s="1"/>
  <c r="M314" i="1"/>
  <c r="O314" i="1" s="1"/>
  <c r="H314" i="1"/>
  <c r="J314" i="1" s="1"/>
  <c r="C314" i="1"/>
  <c r="E314" i="1" s="1"/>
  <c r="M313" i="1"/>
  <c r="N313" i="1" s="1"/>
  <c r="P313" i="1" s="1"/>
  <c r="Q313" i="1" s="1"/>
  <c r="H313" i="1"/>
  <c r="C313" i="1"/>
  <c r="E313" i="1" s="1"/>
  <c r="M312" i="1"/>
  <c r="N312" i="1" s="1"/>
  <c r="P312" i="1" s="1"/>
  <c r="Q312" i="1" s="1"/>
  <c r="H312" i="1"/>
  <c r="J312" i="1" s="1"/>
  <c r="C312" i="1"/>
  <c r="E312" i="1" s="1"/>
  <c r="N311" i="1"/>
  <c r="P311" i="1" s="1"/>
  <c r="Q311" i="1" s="1"/>
  <c r="M311" i="1"/>
  <c r="O311" i="1" s="1"/>
  <c r="I311" i="1"/>
  <c r="K311" i="1" s="1"/>
  <c r="L311" i="1" s="1"/>
  <c r="H311" i="1"/>
  <c r="J311" i="1" s="1"/>
  <c r="C311" i="1"/>
  <c r="E311" i="1" s="1"/>
  <c r="M310" i="1"/>
  <c r="H310" i="1"/>
  <c r="J310" i="1" s="1"/>
  <c r="C310" i="1"/>
  <c r="D310" i="1" s="1"/>
  <c r="F310" i="1" s="1"/>
  <c r="G310" i="1" s="1"/>
  <c r="M309" i="1"/>
  <c r="O309" i="1" s="1"/>
  <c r="H309" i="1"/>
  <c r="J309" i="1" s="1"/>
  <c r="C309" i="1"/>
  <c r="D309" i="1" s="1"/>
  <c r="F309" i="1" s="1"/>
  <c r="G309" i="1" s="1"/>
  <c r="M308" i="1"/>
  <c r="O308" i="1" s="1"/>
  <c r="H308" i="1"/>
  <c r="I308" i="1" s="1"/>
  <c r="K308" i="1" s="1"/>
  <c r="L308" i="1" s="1"/>
  <c r="C308" i="1"/>
  <c r="M307" i="1"/>
  <c r="O307" i="1" s="1"/>
  <c r="H307" i="1"/>
  <c r="I307" i="1" s="1"/>
  <c r="K307" i="1" s="1"/>
  <c r="L307" i="1" s="1"/>
  <c r="C307" i="1"/>
  <c r="E307" i="1" s="1"/>
  <c r="M306" i="1"/>
  <c r="N306" i="1" s="1"/>
  <c r="P306" i="1" s="1"/>
  <c r="Q306" i="1" s="1"/>
  <c r="I306" i="1"/>
  <c r="K306" i="1" s="1"/>
  <c r="L306" i="1" s="1"/>
  <c r="H306" i="1"/>
  <c r="J306" i="1" s="1"/>
  <c r="C306" i="1"/>
  <c r="E306" i="1" s="1"/>
  <c r="M305" i="1"/>
  <c r="O305" i="1" s="1"/>
  <c r="H305" i="1"/>
  <c r="C305" i="1"/>
  <c r="E305" i="1" s="1"/>
  <c r="O304" i="1"/>
  <c r="M304" i="1"/>
  <c r="N304" i="1" s="1"/>
  <c r="P304" i="1" s="1"/>
  <c r="Q304" i="1" s="1"/>
  <c r="H304" i="1"/>
  <c r="J304" i="1" s="1"/>
  <c r="E304" i="1"/>
  <c r="C304" i="1"/>
  <c r="D304" i="1" s="1"/>
  <c r="F304" i="1" s="1"/>
  <c r="G304" i="1" s="1"/>
  <c r="M303" i="1"/>
  <c r="N303" i="1" s="1"/>
  <c r="P303" i="1" s="1"/>
  <c r="Q303" i="1" s="1"/>
  <c r="H303" i="1"/>
  <c r="J303" i="1" s="1"/>
  <c r="E303" i="1"/>
  <c r="C303" i="1"/>
  <c r="D303" i="1" s="1"/>
  <c r="F303" i="1" s="1"/>
  <c r="G303" i="1" s="1"/>
  <c r="M302" i="1"/>
  <c r="H302" i="1"/>
  <c r="J302" i="1" s="1"/>
  <c r="C302" i="1"/>
  <c r="D302" i="1" s="1"/>
  <c r="F302" i="1" s="1"/>
  <c r="G302" i="1" s="1"/>
  <c r="M301" i="1"/>
  <c r="O301" i="1" s="1"/>
  <c r="H301" i="1"/>
  <c r="I301" i="1" s="1"/>
  <c r="K301" i="1" s="1"/>
  <c r="L301" i="1" s="1"/>
  <c r="D301" i="1"/>
  <c r="F301" i="1" s="1"/>
  <c r="G301" i="1" s="1"/>
  <c r="C301" i="1"/>
  <c r="E301" i="1" s="1"/>
  <c r="N300" i="1"/>
  <c r="P300" i="1" s="1"/>
  <c r="Q300" i="1" s="1"/>
  <c r="M300" i="1"/>
  <c r="O300" i="1" s="1"/>
  <c r="I300" i="1"/>
  <c r="K300" i="1" s="1"/>
  <c r="L300" i="1" s="1"/>
  <c r="H300" i="1"/>
  <c r="J300" i="1" s="1"/>
  <c r="C300" i="1"/>
  <c r="M299" i="1"/>
  <c r="O299" i="1" s="1"/>
  <c r="J299" i="1"/>
  <c r="H299" i="1"/>
  <c r="I299" i="1" s="1"/>
  <c r="K299" i="1" s="1"/>
  <c r="L299" i="1" s="1"/>
  <c r="C299" i="1"/>
  <c r="E299" i="1" s="1"/>
  <c r="M298" i="1"/>
  <c r="O298" i="1" s="1"/>
  <c r="H298" i="1"/>
  <c r="I298" i="1" s="1"/>
  <c r="K298" i="1" s="1"/>
  <c r="L298" i="1" s="1"/>
  <c r="C298" i="1"/>
  <c r="E298" i="1" s="1"/>
  <c r="M297" i="1"/>
  <c r="O297" i="1" s="1"/>
  <c r="H297" i="1"/>
  <c r="C297" i="1"/>
  <c r="E297" i="1" s="1"/>
  <c r="M296" i="1"/>
  <c r="N296" i="1" s="1"/>
  <c r="P296" i="1" s="1"/>
  <c r="Q296" i="1" s="1"/>
  <c r="H296" i="1"/>
  <c r="J296" i="1" s="1"/>
  <c r="C296" i="1"/>
  <c r="D296" i="1" s="1"/>
  <c r="F296" i="1" s="1"/>
  <c r="G296" i="1" s="1"/>
  <c r="M295" i="1"/>
  <c r="O295" i="1" s="1"/>
  <c r="H295" i="1"/>
  <c r="J295" i="1" s="1"/>
  <c r="D295" i="1"/>
  <c r="F295" i="1" s="1"/>
  <c r="G295" i="1" s="1"/>
  <c r="C295" i="1"/>
  <c r="E295" i="1" s="1"/>
  <c r="M294" i="1"/>
  <c r="H294" i="1"/>
  <c r="J294" i="1" s="1"/>
  <c r="E294" i="1"/>
  <c r="C294" i="1"/>
  <c r="D294" i="1" s="1"/>
  <c r="F294" i="1" s="1"/>
  <c r="G294" i="1" s="1"/>
  <c r="M293" i="1"/>
  <c r="O293" i="1" s="1"/>
  <c r="H293" i="1"/>
  <c r="J293" i="1" s="1"/>
  <c r="C293" i="1"/>
  <c r="E293" i="1" s="1"/>
  <c r="M292" i="1"/>
  <c r="O292" i="1" s="1"/>
  <c r="H292" i="1"/>
  <c r="I292" i="1" s="1"/>
  <c r="K292" i="1" s="1"/>
  <c r="L292" i="1" s="1"/>
  <c r="C292" i="1"/>
  <c r="M291" i="1"/>
  <c r="O291" i="1" s="1"/>
  <c r="H291" i="1"/>
  <c r="I291" i="1" s="1"/>
  <c r="K291" i="1" s="1"/>
  <c r="L291" i="1" s="1"/>
  <c r="C291" i="1"/>
  <c r="E291" i="1" s="1"/>
  <c r="M290" i="1"/>
  <c r="N290" i="1" s="1"/>
  <c r="P290" i="1" s="1"/>
  <c r="Q290" i="1" s="1"/>
  <c r="I290" i="1"/>
  <c r="K290" i="1" s="1"/>
  <c r="L290" i="1" s="1"/>
  <c r="H290" i="1"/>
  <c r="J290" i="1" s="1"/>
  <c r="C290" i="1"/>
  <c r="E290" i="1" s="1"/>
  <c r="M289" i="1"/>
  <c r="O289" i="1" s="1"/>
  <c r="H289" i="1"/>
  <c r="C289" i="1"/>
  <c r="E289" i="1" s="1"/>
  <c r="M288" i="1"/>
  <c r="N288" i="1" s="1"/>
  <c r="P288" i="1" s="1"/>
  <c r="Q288" i="1" s="1"/>
  <c r="H288" i="1"/>
  <c r="J288" i="1" s="1"/>
  <c r="C288" i="1"/>
  <c r="D288" i="1" s="1"/>
  <c r="F288" i="1" s="1"/>
  <c r="G288" i="1" s="1"/>
  <c r="N287" i="1"/>
  <c r="P287" i="1" s="1"/>
  <c r="Q287" i="1" s="1"/>
  <c r="M287" i="1"/>
  <c r="O287" i="1" s="1"/>
  <c r="I287" i="1"/>
  <c r="K287" i="1" s="1"/>
  <c r="L287" i="1" s="1"/>
  <c r="H287" i="1"/>
  <c r="J287" i="1" s="1"/>
  <c r="D287" i="1"/>
  <c r="F287" i="1" s="1"/>
  <c r="G287" i="1" s="1"/>
  <c r="C287" i="1"/>
  <c r="E287" i="1" s="1"/>
  <c r="M286" i="1"/>
  <c r="H286" i="1"/>
  <c r="J286" i="1" s="1"/>
  <c r="E286" i="1"/>
  <c r="C286" i="1"/>
  <c r="D286" i="1" s="1"/>
  <c r="F286" i="1" s="1"/>
  <c r="G286" i="1" s="1"/>
  <c r="M285" i="1"/>
  <c r="O285" i="1" s="1"/>
  <c r="H285" i="1"/>
  <c r="I285" i="1" s="1"/>
  <c r="K285" i="1" s="1"/>
  <c r="L285" i="1" s="1"/>
  <c r="E285" i="1"/>
  <c r="C285" i="1"/>
  <c r="D285" i="1" s="1"/>
  <c r="F285" i="1" s="1"/>
  <c r="G285" i="1" s="1"/>
  <c r="M284" i="1"/>
  <c r="O284" i="1" s="1"/>
  <c r="H284" i="1"/>
  <c r="J284" i="1" s="1"/>
  <c r="C284" i="1"/>
  <c r="M283" i="1"/>
  <c r="O283" i="1" s="1"/>
  <c r="H283" i="1"/>
  <c r="I283" i="1" s="1"/>
  <c r="K283" i="1" s="1"/>
  <c r="L283" i="1" s="1"/>
  <c r="C283" i="1"/>
  <c r="E283" i="1" s="1"/>
  <c r="O282" i="1"/>
  <c r="M282" i="1"/>
  <c r="N282" i="1" s="1"/>
  <c r="P282" i="1" s="1"/>
  <c r="Q282" i="1" s="1"/>
  <c r="J282" i="1"/>
  <c r="H282" i="1"/>
  <c r="I282" i="1" s="1"/>
  <c r="K282" i="1" s="1"/>
  <c r="L282" i="1" s="1"/>
  <c r="C282" i="1"/>
  <c r="E282" i="1" s="1"/>
  <c r="M281" i="1"/>
  <c r="N281" i="1" s="1"/>
  <c r="P281" i="1" s="1"/>
  <c r="Q281" i="1" s="1"/>
  <c r="H281" i="1"/>
  <c r="C281" i="1"/>
  <c r="E281" i="1" s="1"/>
  <c r="M280" i="1"/>
  <c r="N280" i="1" s="1"/>
  <c r="P280" i="1" s="1"/>
  <c r="Q280" i="1" s="1"/>
  <c r="H280" i="1"/>
  <c r="J280" i="1" s="1"/>
  <c r="C280" i="1"/>
  <c r="D280" i="1" s="1"/>
  <c r="F280" i="1" s="1"/>
  <c r="G280" i="1" s="1"/>
  <c r="M279" i="1"/>
  <c r="N279" i="1" s="1"/>
  <c r="P279" i="1" s="1"/>
  <c r="Q279" i="1" s="1"/>
  <c r="H279" i="1"/>
  <c r="J279" i="1" s="1"/>
  <c r="E279" i="1"/>
  <c r="C279" i="1"/>
  <c r="D279" i="1" s="1"/>
  <c r="F279" i="1" s="1"/>
  <c r="G279" i="1" s="1"/>
  <c r="M278" i="1"/>
  <c r="H278" i="1"/>
  <c r="J278" i="1" s="1"/>
  <c r="C278" i="1"/>
  <c r="D278" i="1" s="1"/>
  <c r="F278" i="1" s="1"/>
  <c r="G278" i="1" s="1"/>
  <c r="M277" i="1"/>
  <c r="O277" i="1" s="1"/>
  <c r="J277" i="1"/>
  <c r="H277" i="1"/>
  <c r="I277" i="1" s="1"/>
  <c r="K277" i="1" s="1"/>
  <c r="L277" i="1" s="1"/>
  <c r="E277" i="1"/>
  <c r="C277" i="1"/>
  <c r="D277" i="1" s="1"/>
  <c r="F277" i="1" s="1"/>
  <c r="G277" i="1" s="1"/>
  <c r="M276" i="1"/>
  <c r="O276" i="1" s="1"/>
  <c r="H276" i="1"/>
  <c r="I276" i="1" s="1"/>
  <c r="K276" i="1" s="1"/>
  <c r="L276" i="1" s="1"/>
  <c r="C276" i="1"/>
  <c r="M275" i="1"/>
  <c r="O275" i="1" s="1"/>
  <c r="H275" i="1"/>
  <c r="J275" i="1" s="1"/>
  <c r="C275" i="1"/>
  <c r="E275" i="1" s="1"/>
  <c r="M274" i="1"/>
  <c r="N274" i="1" s="1"/>
  <c r="P274" i="1" s="1"/>
  <c r="Q274" i="1" s="1"/>
  <c r="I274" i="1"/>
  <c r="K274" i="1" s="1"/>
  <c r="L274" i="1" s="1"/>
  <c r="H274" i="1"/>
  <c r="J274" i="1" s="1"/>
  <c r="D274" i="1"/>
  <c r="F274" i="1" s="1"/>
  <c r="G274" i="1" s="1"/>
  <c r="C274" i="1"/>
  <c r="E274" i="1" s="1"/>
  <c r="M273" i="1"/>
  <c r="O273" i="1" s="1"/>
  <c r="H273" i="1"/>
  <c r="C273" i="1"/>
  <c r="E273" i="1" s="1"/>
  <c r="M272" i="1"/>
  <c r="O272" i="1" s="1"/>
  <c r="H272" i="1"/>
  <c r="J272" i="1" s="1"/>
  <c r="C272" i="1"/>
  <c r="D272" i="1" s="1"/>
  <c r="F272" i="1" s="1"/>
  <c r="G272" i="1" s="1"/>
  <c r="M271" i="1"/>
  <c r="N271" i="1" s="1"/>
  <c r="P271" i="1" s="1"/>
  <c r="Q271" i="1" s="1"/>
  <c r="H271" i="1"/>
  <c r="J271" i="1" s="1"/>
  <c r="C271" i="1"/>
  <c r="E271" i="1" s="1"/>
  <c r="M270" i="1"/>
  <c r="H270" i="1"/>
  <c r="J270" i="1" s="1"/>
  <c r="C270" i="1"/>
  <c r="D270" i="1" s="1"/>
  <c r="F270" i="1" s="1"/>
  <c r="G270" i="1" s="1"/>
  <c r="M269" i="1"/>
  <c r="O269" i="1" s="1"/>
  <c r="H269" i="1"/>
  <c r="I269" i="1" s="1"/>
  <c r="K269" i="1" s="1"/>
  <c r="L269" i="1" s="1"/>
  <c r="C269" i="1"/>
  <c r="E269" i="1" s="1"/>
  <c r="M268" i="1"/>
  <c r="O268" i="1" s="1"/>
  <c r="J268" i="1"/>
  <c r="H268" i="1"/>
  <c r="I268" i="1" s="1"/>
  <c r="K268" i="1" s="1"/>
  <c r="L268" i="1" s="1"/>
  <c r="C268" i="1"/>
  <c r="M267" i="1"/>
  <c r="O267" i="1" s="1"/>
  <c r="H267" i="1"/>
  <c r="J267" i="1" s="1"/>
  <c r="C267" i="1"/>
  <c r="E267" i="1" s="1"/>
  <c r="O266" i="1"/>
  <c r="M266" i="1"/>
  <c r="N266" i="1" s="1"/>
  <c r="P266" i="1" s="1"/>
  <c r="Q266" i="1" s="1"/>
  <c r="H266" i="1"/>
  <c r="I266" i="1" s="1"/>
  <c r="K266" i="1" s="1"/>
  <c r="L266" i="1" s="1"/>
  <c r="C266" i="1"/>
  <c r="E266" i="1" s="1"/>
  <c r="M265" i="1"/>
  <c r="O265" i="1" s="1"/>
  <c r="H265" i="1"/>
  <c r="C265" i="1"/>
  <c r="E265" i="1" s="1"/>
  <c r="M264" i="1"/>
  <c r="N264" i="1" s="1"/>
  <c r="P264" i="1" s="1"/>
  <c r="Q264" i="1" s="1"/>
  <c r="H264" i="1"/>
  <c r="J264" i="1" s="1"/>
  <c r="C264" i="1"/>
  <c r="D264" i="1" s="1"/>
  <c r="F264" i="1" s="1"/>
  <c r="G264" i="1" s="1"/>
  <c r="O263" i="1"/>
  <c r="N263" i="1"/>
  <c r="P263" i="1" s="1"/>
  <c r="Q263" i="1" s="1"/>
  <c r="M263" i="1"/>
  <c r="I263" i="1"/>
  <c r="K263" i="1" s="1"/>
  <c r="L263" i="1" s="1"/>
  <c r="H263" i="1"/>
  <c r="J263" i="1" s="1"/>
  <c r="C263" i="1"/>
  <c r="E263" i="1" s="1"/>
  <c r="M262" i="1"/>
  <c r="H262" i="1"/>
  <c r="J262" i="1" s="1"/>
  <c r="E262" i="1"/>
  <c r="C262" i="1"/>
  <c r="D262" i="1" s="1"/>
  <c r="F262" i="1" s="1"/>
  <c r="G262" i="1" s="1"/>
  <c r="M261" i="1"/>
  <c r="O261" i="1" s="1"/>
  <c r="I261" i="1"/>
  <c r="K261" i="1" s="1"/>
  <c r="L261" i="1" s="1"/>
  <c r="H261" i="1"/>
  <c r="J261" i="1" s="1"/>
  <c r="E261" i="1"/>
  <c r="C261" i="1"/>
  <c r="D261" i="1" s="1"/>
  <c r="F261" i="1" s="1"/>
  <c r="G261" i="1" s="1"/>
  <c r="M260" i="1"/>
  <c r="O260" i="1" s="1"/>
  <c r="H260" i="1"/>
  <c r="I260" i="1" s="1"/>
  <c r="K260" i="1" s="1"/>
  <c r="L260" i="1" s="1"/>
  <c r="C260" i="1"/>
  <c r="M259" i="1"/>
  <c r="O259" i="1" s="1"/>
  <c r="H259" i="1"/>
  <c r="J259" i="1" s="1"/>
  <c r="C259" i="1"/>
  <c r="E259" i="1" s="1"/>
  <c r="M258" i="1"/>
  <c r="N258" i="1" s="1"/>
  <c r="P258" i="1" s="1"/>
  <c r="Q258" i="1" s="1"/>
  <c r="I258" i="1"/>
  <c r="K258" i="1" s="1"/>
  <c r="L258" i="1" s="1"/>
  <c r="H258" i="1"/>
  <c r="J258" i="1" s="1"/>
  <c r="D258" i="1"/>
  <c r="F258" i="1" s="1"/>
  <c r="G258" i="1" s="1"/>
  <c r="C258" i="1"/>
  <c r="E258" i="1" s="1"/>
  <c r="O257" i="1"/>
  <c r="M257" i="1"/>
  <c r="N257" i="1" s="1"/>
  <c r="P257" i="1" s="1"/>
  <c r="Q257" i="1" s="1"/>
  <c r="H257" i="1"/>
  <c r="C257" i="1"/>
  <c r="E257" i="1" s="1"/>
  <c r="N256" i="1"/>
  <c r="P256" i="1" s="1"/>
  <c r="Q256" i="1" s="1"/>
  <c r="M256" i="1"/>
  <c r="O256" i="1" s="1"/>
  <c r="H256" i="1"/>
  <c r="J256" i="1" s="1"/>
  <c r="C256" i="1"/>
  <c r="E256" i="1" s="1"/>
  <c r="M255" i="1"/>
  <c r="N255" i="1" s="1"/>
  <c r="P255" i="1" s="1"/>
  <c r="Q255" i="1" s="1"/>
  <c r="H255" i="1"/>
  <c r="J255" i="1" s="1"/>
  <c r="C255" i="1"/>
  <c r="D255" i="1" s="1"/>
  <c r="F255" i="1" s="1"/>
  <c r="G255" i="1" s="1"/>
  <c r="M254" i="1"/>
  <c r="H254" i="1"/>
  <c r="J254" i="1" s="1"/>
  <c r="C254" i="1"/>
  <c r="D254" i="1" s="1"/>
  <c r="F254" i="1" s="1"/>
  <c r="G254" i="1" s="1"/>
  <c r="M253" i="1"/>
  <c r="O253" i="1" s="1"/>
  <c r="H253" i="1"/>
  <c r="J253" i="1" s="1"/>
  <c r="D253" i="1"/>
  <c r="F253" i="1" s="1"/>
  <c r="G253" i="1" s="1"/>
  <c r="C253" i="1"/>
  <c r="E253" i="1" s="1"/>
  <c r="N252" i="1"/>
  <c r="P252" i="1" s="1"/>
  <c r="Q252" i="1" s="1"/>
  <c r="M252" i="1"/>
  <c r="O252" i="1" s="1"/>
  <c r="I252" i="1"/>
  <c r="K252" i="1" s="1"/>
  <c r="L252" i="1" s="1"/>
  <c r="H252" i="1"/>
  <c r="J252" i="1" s="1"/>
  <c r="C252" i="1"/>
  <c r="M251" i="1"/>
  <c r="O251" i="1" s="1"/>
  <c r="J251" i="1"/>
  <c r="H251" i="1"/>
  <c r="I251" i="1" s="1"/>
  <c r="K251" i="1" s="1"/>
  <c r="L251" i="1" s="1"/>
  <c r="C251" i="1"/>
  <c r="E251" i="1" s="1"/>
  <c r="M250" i="1"/>
  <c r="O250" i="1" s="1"/>
  <c r="H250" i="1"/>
  <c r="J250" i="1" s="1"/>
  <c r="C250" i="1"/>
  <c r="E250" i="1" s="1"/>
  <c r="M249" i="1"/>
  <c r="N249" i="1" s="1"/>
  <c r="P249" i="1" s="1"/>
  <c r="Q249" i="1" s="1"/>
  <c r="H249" i="1"/>
  <c r="C249" i="1"/>
  <c r="E249" i="1" s="1"/>
  <c r="O248" i="1"/>
  <c r="M248" i="1"/>
  <c r="N248" i="1" s="1"/>
  <c r="P248" i="1" s="1"/>
  <c r="Q248" i="1" s="1"/>
  <c r="H248" i="1"/>
  <c r="J248" i="1" s="1"/>
  <c r="C248" i="1"/>
  <c r="D248" i="1" s="1"/>
  <c r="F248" i="1" s="1"/>
  <c r="G248" i="1" s="1"/>
  <c r="M247" i="1"/>
  <c r="O247" i="1" s="1"/>
  <c r="H247" i="1"/>
  <c r="J247" i="1" s="1"/>
  <c r="C247" i="1"/>
  <c r="E247" i="1" s="1"/>
  <c r="M246" i="1"/>
  <c r="H246" i="1"/>
  <c r="J246" i="1" s="1"/>
  <c r="C246" i="1"/>
  <c r="E246" i="1" s="1"/>
  <c r="M245" i="1"/>
  <c r="O245" i="1" s="1"/>
  <c r="H245" i="1"/>
  <c r="J245" i="1" s="1"/>
  <c r="C245" i="1"/>
  <c r="D245" i="1" s="1"/>
  <c r="F245" i="1" s="1"/>
  <c r="G245" i="1" s="1"/>
  <c r="M244" i="1"/>
  <c r="O244" i="1" s="1"/>
  <c r="H244" i="1"/>
  <c r="J244" i="1" s="1"/>
  <c r="C244" i="1"/>
  <c r="M243" i="1"/>
  <c r="O243" i="1" s="1"/>
  <c r="H243" i="1"/>
  <c r="I243" i="1" s="1"/>
  <c r="K243" i="1" s="1"/>
  <c r="L243" i="1" s="1"/>
  <c r="C243" i="1"/>
  <c r="E243" i="1" s="1"/>
  <c r="M242" i="1"/>
  <c r="N242" i="1" s="1"/>
  <c r="P242" i="1" s="1"/>
  <c r="Q242" i="1" s="1"/>
  <c r="I242" i="1"/>
  <c r="K242" i="1" s="1"/>
  <c r="L242" i="1" s="1"/>
  <c r="H242" i="1"/>
  <c r="J242" i="1" s="1"/>
  <c r="D242" i="1"/>
  <c r="F242" i="1" s="1"/>
  <c r="G242" i="1" s="1"/>
  <c r="C242" i="1"/>
  <c r="E242" i="1" s="1"/>
  <c r="M241" i="1"/>
  <c r="O241" i="1" s="1"/>
  <c r="H241" i="1"/>
  <c r="C241" i="1"/>
  <c r="E241" i="1" s="1"/>
  <c r="M240" i="1"/>
  <c r="O240" i="1" s="1"/>
  <c r="H240" i="1"/>
  <c r="J240" i="1" s="1"/>
  <c r="D240" i="1"/>
  <c r="F240" i="1" s="1"/>
  <c r="G240" i="1" s="1"/>
  <c r="C240" i="1"/>
  <c r="E240" i="1" s="1"/>
  <c r="O239" i="1"/>
  <c r="M239" i="1"/>
  <c r="N239" i="1" s="1"/>
  <c r="P239" i="1" s="1"/>
  <c r="Q239" i="1" s="1"/>
  <c r="H239" i="1"/>
  <c r="J239" i="1" s="1"/>
  <c r="C239" i="1"/>
  <c r="D239" i="1" s="1"/>
  <c r="F239" i="1" s="1"/>
  <c r="G239" i="1" s="1"/>
  <c r="M238" i="1"/>
  <c r="H238" i="1"/>
  <c r="J238" i="1" s="1"/>
  <c r="C238" i="1"/>
  <c r="E238" i="1" s="1"/>
  <c r="M237" i="1"/>
  <c r="O237" i="1" s="1"/>
  <c r="H237" i="1"/>
  <c r="I237" i="1" s="1"/>
  <c r="K237" i="1" s="1"/>
  <c r="L237" i="1" s="1"/>
  <c r="D237" i="1"/>
  <c r="F237" i="1" s="1"/>
  <c r="G237" i="1" s="1"/>
  <c r="C237" i="1"/>
  <c r="E237" i="1" s="1"/>
  <c r="N236" i="1"/>
  <c r="P236" i="1" s="1"/>
  <c r="Q236" i="1" s="1"/>
  <c r="M236" i="1"/>
  <c r="O236" i="1" s="1"/>
  <c r="H236" i="1"/>
  <c r="J236" i="1" s="1"/>
  <c r="C236" i="1"/>
  <c r="M235" i="1"/>
  <c r="O235" i="1" s="1"/>
  <c r="I235" i="1"/>
  <c r="K235" i="1" s="1"/>
  <c r="L235" i="1" s="1"/>
  <c r="H235" i="1"/>
  <c r="J235" i="1" s="1"/>
  <c r="C235" i="1"/>
  <c r="E235" i="1" s="1"/>
  <c r="O234" i="1"/>
  <c r="M234" i="1"/>
  <c r="N234" i="1" s="1"/>
  <c r="P234" i="1" s="1"/>
  <c r="Q234" i="1" s="1"/>
  <c r="H234" i="1"/>
  <c r="I234" i="1" s="1"/>
  <c r="K234" i="1" s="1"/>
  <c r="L234" i="1" s="1"/>
  <c r="C234" i="1"/>
  <c r="E234" i="1" s="1"/>
  <c r="M233" i="1"/>
  <c r="N233" i="1" s="1"/>
  <c r="P233" i="1" s="1"/>
  <c r="Q233" i="1" s="1"/>
  <c r="H233" i="1"/>
  <c r="C233" i="1"/>
  <c r="E233" i="1" s="1"/>
  <c r="M232" i="1"/>
  <c r="N232" i="1" s="1"/>
  <c r="P232" i="1" s="1"/>
  <c r="Q232" i="1" s="1"/>
  <c r="H232" i="1"/>
  <c r="J232" i="1" s="1"/>
  <c r="C232" i="1"/>
  <c r="E232" i="1" s="1"/>
  <c r="O231" i="1"/>
  <c r="N231" i="1"/>
  <c r="P231" i="1" s="1"/>
  <c r="Q231" i="1" s="1"/>
  <c r="M231" i="1"/>
  <c r="I231" i="1"/>
  <c r="K231" i="1" s="1"/>
  <c r="L231" i="1" s="1"/>
  <c r="H231" i="1"/>
  <c r="J231" i="1" s="1"/>
  <c r="D231" i="1"/>
  <c r="F231" i="1" s="1"/>
  <c r="G231" i="1" s="1"/>
  <c r="C231" i="1"/>
  <c r="E231" i="1" s="1"/>
  <c r="M230" i="1"/>
  <c r="H230" i="1"/>
  <c r="J230" i="1" s="1"/>
  <c r="C230" i="1"/>
  <c r="E230" i="1" s="1"/>
  <c r="M229" i="1"/>
  <c r="O229" i="1" s="1"/>
  <c r="H229" i="1"/>
  <c r="J229" i="1" s="1"/>
  <c r="C229" i="1"/>
  <c r="E229" i="1" s="1"/>
  <c r="M228" i="1"/>
  <c r="O228" i="1" s="1"/>
  <c r="H228" i="1"/>
  <c r="I228" i="1" s="1"/>
  <c r="K228" i="1" s="1"/>
  <c r="L228" i="1" s="1"/>
  <c r="C228" i="1"/>
  <c r="M227" i="1"/>
  <c r="O227" i="1" s="1"/>
  <c r="J227" i="1"/>
  <c r="H227" i="1"/>
  <c r="I227" i="1" s="1"/>
  <c r="K227" i="1" s="1"/>
  <c r="L227" i="1" s="1"/>
  <c r="C227" i="1"/>
  <c r="E227" i="1" s="1"/>
  <c r="M226" i="1"/>
  <c r="N226" i="1" s="1"/>
  <c r="P226" i="1" s="1"/>
  <c r="Q226" i="1" s="1"/>
  <c r="H226" i="1"/>
  <c r="J226" i="1" s="1"/>
  <c r="C226" i="1"/>
  <c r="E226" i="1" s="1"/>
  <c r="M225" i="1"/>
  <c r="N225" i="1" s="1"/>
  <c r="P225" i="1" s="1"/>
  <c r="Q225" i="1" s="1"/>
  <c r="H225" i="1"/>
  <c r="C225" i="1"/>
  <c r="E225" i="1" s="1"/>
  <c r="M224" i="1"/>
  <c r="O224" i="1" s="1"/>
  <c r="H224" i="1"/>
  <c r="J224" i="1" s="1"/>
  <c r="C224" i="1"/>
  <c r="D224" i="1" s="1"/>
  <c r="F224" i="1" s="1"/>
  <c r="G224" i="1" s="1"/>
  <c r="N223" i="1"/>
  <c r="P223" i="1" s="1"/>
  <c r="Q223" i="1" s="1"/>
  <c r="M223" i="1"/>
  <c r="O223" i="1" s="1"/>
  <c r="I223" i="1"/>
  <c r="K223" i="1" s="1"/>
  <c r="L223" i="1" s="1"/>
  <c r="H223" i="1"/>
  <c r="J223" i="1" s="1"/>
  <c r="E223" i="1"/>
  <c r="C223" i="1"/>
  <c r="D223" i="1" s="1"/>
  <c r="F223" i="1" s="1"/>
  <c r="G223" i="1" s="1"/>
  <c r="M222" i="1"/>
  <c r="H222" i="1"/>
  <c r="J222" i="1" s="1"/>
  <c r="E222" i="1"/>
  <c r="D222" i="1"/>
  <c r="F222" i="1" s="1"/>
  <c r="G222" i="1" s="1"/>
  <c r="C222" i="1"/>
  <c r="M221" i="1"/>
  <c r="O221" i="1" s="1"/>
  <c r="H221" i="1"/>
  <c r="C221" i="1"/>
  <c r="D221" i="1" s="1"/>
  <c r="F221" i="1" s="1"/>
  <c r="G221" i="1" s="1"/>
  <c r="M220" i="1"/>
  <c r="O220" i="1" s="1"/>
  <c r="J220" i="1"/>
  <c r="H220" i="1"/>
  <c r="I220" i="1" s="1"/>
  <c r="K220" i="1" s="1"/>
  <c r="L220" i="1" s="1"/>
  <c r="C220" i="1"/>
  <c r="M219" i="1"/>
  <c r="O219" i="1" s="1"/>
  <c r="J219" i="1"/>
  <c r="H219" i="1"/>
  <c r="I219" i="1" s="1"/>
  <c r="K219" i="1" s="1"/>
  <c r="L219" i="1" s="1"/>
  <c r="C219" i="1"/>
  <c r="E219" i="1" s="1"/>
  <c r="M218" i="1"/>
  <c r="O218" i="1" s="1"/>
  <c r="H218" i="1"/>
  <c r="J218" i="1" s="1"/>
  <c r="C218" i="1"/>
  <c r="E218" i="1" s="1"/>
  <c r="M217" i="1"/>
  <c r="N217" i="1" s="1"/>
  <c r="P217" i="1" s="1"/>
  <c r="Q217" i="1" s="1"/>
  <c r="H217" i="1"/>
  <c r="C217" i="1"/>
  <c r="E217" i="1" s="1"/>
  <c r="O216" i="1"/>
  <c r="M216" i="1"/>
  <c r="N216" i="1" s="1"/>
  <c r="P216" i="1" s="1"/>
  <c r="Q216" i="1" s="1"/>
  <c r="H216" i="1"/>
  <c r="J216" i="1" s="1"/>
  <c r="C216" i="1"/>
  <c r="E216" i="1" s="1"/>
  <c r="O215" i="1"/>
  <c r="M215" i="1"/>
  <c r="N215" i="1" s="1"/>
  <c r="P215" i="1" s="1"/>
  <c r="Q215" i="1" s="1"/>
  <c r="H215" i="1"/>
  <c r="C215" i="1"/>
  <c r="D215" i="1" s="1"/>
  <c r="F215" i="1" s="1"/>
  <c r="G215" i="1" s="1"/>
  <c r="M214" i="1"/>
  <c r="H214" i="1"/>
  <c r="J214" i="1" s="1"/>
  <c r="C214" i="1"/>
  <c r="D214" i="1" s="1"/>
  <c r="F214" i="1" s="1"/>
  <c r="G214" i="1" s="1"/>
  <c r="M213" i="1"/>
  <c r="O213" i="1" s="1"/>
  <c r="J213" i="1"/>
  <c r="H213" i="1"/>
  <c r="I213" i="1" s="1"/>
  <c r="K213" i="1" s="1"/>
  <c r="L213" i="1" s="1"/>
  <c r="C213" i="1"/>
  <c r="D213" i="1" s="1"/>
  <c r="F213" i="1" s="1"/>
  <c r="G213" i="1" s="1"/>
  <c r="M212" i="1"/>
  <c r="H212" i="1"/>
  <c r="C212" i="1"/>
  <c r="M211" i="1"/>
  <c r="O211" i="1" s="1"/>
  <c r="H211" i="1"/>
  <c r="C211" i="1"/>
  <c r="E211" i="1" s="1"/>
  <c r="M210" i="1"/>
  <c r="N210" i="1" s="1"/>
  <c r="P210" i="1" s="1"/>
  <c r="Q210" i="1" s="1"/>
  <c r="H210" i="1"/>
  <c r="C210" i="1"/>
  <c r="E210" i="1" s="1"/>
  <c r="M209" i="1"/>
  <c r="H209" i="1"/>
  <c r="C209" i="1"/>
  <c r="E209" i="1" s="1"/>
  <c r="N208" i="1"/>
  <c r="P208" i="1" s="1"/>
  <c r="Q208" i="1" s="1"/>
  <c r="M208" i="1"/>
  <c r="O208" i="1" s="1"/>
  <c r="H208" i="1"/>
  <c r="J208" i="1" s="1"/>
  <c r="C208" i="1"/>
  <c r="D208" i="1" s="1"/>
  <c r="F208" i="1" s="1"/>
  <c r="G208" i="1" s="1"/>
  <c r="M207" i="1"/>
  <c r="H207" i="1"/>
  <c r="C207" i="1"/>
  <c r="M206" i="1"/>
  <c r="H206" i="1"/>
  <c r="J206" i="1" s="1"/>
  <c r="D206" i="1"/>
  <c r="F206" i="1" s="1"/>
  <c r="G206" i="1" s="1"/>
  <c r="C206" i="1"/>
  <c r="E206" i="1" s="1"/>
  <c r="M205" i="1"/>
  <c r="O205" i="1" s="1"/>
  <c r="I205" i="1"/>
  <c r="K205" i="1" s="1"/>
  <c r="L205" i="1" s="1"/>
  <c r="H205" i="1"/>
  <c r="J205" i="1" s="1"/>
  <c r="C205" i="1"/>
  <c r="E205" i="1" s="1"/>
  <c r="M204" i="1"/>
  <c r="O204" i="1" s="1"/>
  <c r="H204" i="1"/>
  <c r="I204" i="1" s="1"/>
  <c r="K204" i="1" s="1"/>
  <c r="L204" i="1" s="1"/>
  <c r="C204" i="1"/>
  <c r="M203" i="1"/>
  <c r="O203" i="1" s="1"/>
  <c r="H203" i="1"/>
  <c r="I203" i="1" s="1"/>
  <c r="K203" i="1" s="1"/>
  <c r="L203" i="1" s="1"/>
  <c r="C203" i="1"/>
  <c r="E203" i="1" s="1"/>
  <c r="M202" i="1"/>
  <c r="O202" i="1" s="1"/>
  <c r="H202" i="1"/>
  <c r="J202" i="1" s="1"/>
  <c r="C202" i="1"/>
  <c r="M201" i="1"/>
  <c r="O201" i="1" s="1"/>
  <c r="H201" i="1"/>
  <c r="C201" i="1"/>
  <c r="E201" i="1" s="1"/>
  <c r="M200" i="1"/>
  <c r="N200" i="1" s="1"/>
  <c r="P200" i="1" s="1"/>
  <c r="Q200" i="1" s="1"/>
  <c r="H200" i="1"/>
  <c r="C200" i="1"/>
  <c r="D200" i="1" s="1"/>
  <c r="F200" i="1" s="1"/>
  <c r="G200" i="1" s="1"/>
  <c r="M199" i="1"/>
  <c r="O199" i="1" s="1"/>
  <c r="H199" i="1"/>
  <c r="J199" i="1" s="1"/>
  <c r="D199" i="1"/>
  <c r="F199" i="1" s="1"/>
  <c r="G199" i="1" s="1"/>
  <c r="C199" i="1"/>
  <c r="E199" i="1" s="1"/>
  <c r="M198" i="1"/>
  <c r="O198" i="1" s="1"/>
  <c r="H198" i="1"/>
  <c r="C198" i="1"/>
  <c r="E198" i="1" s="1"/>
  <c r="M197" i="1"/>
  <c r="N197" i="1" s="1"/>
  <c r="P197" i="1" s="1"/>
  <c r="Q197" i="1" s="1"/>
  <c r="H197" i="1"/>
  <c r="J197" i="1" s="1"/>
  <c r="C197" i="1"/>
  <c r="E197" i="1" s="1"/>
  <c r="N196" i="1"/>
  <c r="P196" i="1" s="1"/>
  <c r="Q196" i="1" s="1"/>
  <c r="M196" i="1"/>
  <c r="O196" i="1" s="1"/>
  <c r="H196" i="1"/>
  <c r="C196" i="1"/>
  <c r="E196" i="1" s="1"/>
  <c r="M195" i="1"/>
  <c r="J195" i="1"/>
  <c r="H195" i="1"/>
  <c r="I195" i="1" s="1"/>
  <c r="K195" i="1" s="1"/>
  <c r="L195" i="1" s="1"/>
  <c r="C195" i="1"/>
  <c r="D195" i="1" s="1"/>
  <c r="F195" i="1" s="1"/>
  <c r="G195" i="1" s="1"/>
  <c r="N194" i="1"/>
  <c r="P194" i="1" s="1"/>
  <c r="Q194" i="1" s="1"/>
  <c r="M194" i="1"/>
  <c r="O194" i="1" s="1"/>
  <c r="H194" i="1"/>
  <c r="J194" i="1" s="1"/>
  <c r="D194" i="1"/>
  <c r="F194" i="1" s="1"/>
  <c r="G194" i="1" s="1"/>
  <c r="C194" i="1"/>
  <c r="E194" i="1" s="1"/>
  <c r="N193" i="1"/>
  <c r="P193" i="1" s="1"/>
  <c r="Q193" i="1" s="1"/>
  <c r="M193" i="1"/>
  <c r="O193" i="1" s="1"/>
  <c r="I193" i="1"/>
  <c r="K193" i="1" s="1"/>
  <c r="L193" i="1" s="1"/>
  <c r="H193" i="1"/>
  <c r="J193" i="1" s="1"/>
  <c r="C193" i="1"/>
  <c r="D193" i="1" s="1"/>
  <c r="F193" i="1" s="1"/>
  <c r="G193" i="1" s="1"/>
  <c r="M192" i="1"/>
  <c r="H192" i="1"/>
  <c r="I192" i="1" s="1"/>
  <c r="K192" i="1" s="1"/>
  <c r="L192" i="1" s="1"/>
  <c r="C192" i="1"/>
  <c r="D192" i="1" s="1"/>
  <c r="F192" i="1" s="1"/>
  <c r="G192" i="1" s="1"/>
  <c r="M191" i="1"/>
  <c r="O191" i="1" s="1"/>
  <c r="I191" i="1"/>
  <c r="K191" i="1" s="1"/>
  <c r="L191" i="1" s="1"/>
  <c r="H191" i="1"/>
  <c r="J191" i="1" s="1"/>
  <c r="D191" i="1"/>
  <c r="F191" i="1" s="1"/>
  <c r="G191" i="1" s="1"/>
  <c r="C191" i="1"/>
  <c r="E191" i="1" s="1"/>
  <c r="M190" i="1"/>
  <c r="O190" i="1" s="1"/>
  <c r="H190" i="1"/>
  <c r="I190" i="1" s="1"/>
  <c r="K190" i="1" s="1"/>
  <c r="L190" i="1" s="1"/>
  <c r="C190" i="1"/>
  <c r="M189" i="1"/>
  <c r="N189" i="1" s="1"/>
  <c r="P189" i="1" s="1"/>
  <c r="Q189" i="1" s="1"/>
  <c r="H189" i="1"/>
  <c r="I189" i="1" s="1"/>
  <c r="K189" i="1" s="1"/>
  <c r="L189" i="1" s="1"/>
  <c r="C189" i="1"/>
  <c r="E189" i="1" s="1"/>
  <c r="N188" i="1"/>
  <c r="P188" i="1" s="1"/>
  <c r="Q188" i="1" s="1"/>
  <c r="M188" i="1"/>
  <c r="O188" i="1" s="1"/>
  <c r="I188" i="1"/>
  <c r="K188" i="1" s="1"/>
  <c r="L188" i="1" s="1"/>
  <c r="H188" i="1"/>
  <c r="J188" i="1" s="1"/>
  <c r="C188" i="1"/>
  <c r="E188" i="1" s="1"/>
  <c r="M187" i="1"/>
  <c r="N187" i="1" s="1"/>
  <c r="P187" i="1" s="1"/>
  <c r="Q187" i="1" s="1"/>
  <c r="H187" i="1"/>
  <c r="C187" i="1"/>
  <c r="E187" i="1" s="1"/>
  <c r="M186" i="1"/>
  <c r="N186" i="1" s="1"/>
  <c r="P186" i="1" s="1"/>
  <c r="Q186" i="1" s="1"/>
  <c r="H186" i="1"/>
  <c r="I186" i="1" s="1"/>
  <c r="K186" i="1" s="1"/>
  <c r="L186" i="1" s="1"/>
  <c r="C186" i="1"/>
  <c r="E186" i="1" s="1"/>
  <c r="M185" i="1"/>
  <c r="O185" i="1" s="1"/>
  <c r="H185" i="1"/>
  <c r="I185" i="1" s="1"/>
  <c r="K185" i="1" s="1"/>
  <c r="L185" i="1" s="1"/>
  <c r="C185" i="1"/>
  <c r="D185" i="1" s="1"/>
  <c r="F185" i="1" s="1"/>
  <c r="G185" i="1" s="1"/>
  <c r="M184" i="1"/>
  <c r="O184" i="1" s="1"/>
  <c r="H184" i="1"/>
  <c r="J184" i="1" s="1"/>
  <c r="C184" i="1"/>
  <c r="E184" i="1" s="1"/>
  <c r="M183" i="1"/>
  <c r="N183" i="1" s="1"/>
  <c r="P183" i="1" s="1"/>
  <c r="Q183" i="1" s="1"/>
  <c r="H183" i="1"/>
  <c r="J183" i="1" s="1"/>
  <c r="D183" i="1"/>
  <c r="F183" i="1" s="1"/>
  <c r="G183" i="1" s="1"/>
  <c r="C183" i="1"/>
  <c r="E183" i="1" s="1"/>
  <c r="M182" i="1"/>
  <c r="O182" i="1" s="1"/>
  <c r="H182" i="1"/>
  <c r="J182" i="1" s="1"/>
  <c r="D182" i="1"/>
  <c r="F182" i="1" s="1"/>
  <c r="G182" i="1" s="1"/>
  <c r="C182" i="1"/>
  <c r="E182" i="1" s="1"/>
  <c r="M181" i="1"/>
  <c r="O181" i="1" s="1"/>
  <c r="H181" i="1"/>
  <c r="J181" i="1" s="1"/>
  <c r="C181" i="1"/>
  <c r="N180" i="1"/>
  <c r="P180" i="1" s="1"/>
  <c r="Q180" i="1" s="1"/>
  <c r="M180" i="1"/>
  <c r="O180" i="1" s="1"/>
  <c r="H180" i="1"/>
  <c r="C180" i="1"/>
  <c r="M179" i="1"/>
  <c r="H179" i="1"/>
  <c r="C179" i="1"/>
  <c r="E179" i="1" s="1"/>
  <c r="M178" i="1"/>
  <c r="O178" i="1" s="1"/>
  <c r="I178" i="1"/>
  <c r="K178" i="1" s="1"/>
  <c r="L178" i="1" s="1"/>
  <c r="H178" i="1"/>
  <c r="J178" i="1" s="1"/>
  <c r="E178" i="1"/>
  <c r="C178" i="1"/>
  <c r="D178" i="1" s="1"/>
  <c r="F178" i="1" s="1"/>
  <c r="G178" i="1" s="1"/>
  <c r="M177" i="1"/>
  <c r="O177" i="1" s="1"/>
  <c r="I177" i="1"/>
  <c r="K177" i="1" s="1"/>
  <c r="L177" i="1" s="1"/>
  <c r="H177" i="1"/>
  <c r="J177" i="1" s="1"/>
  <c r="D177" i="1"/>
  <c r="F177" i="1" s="1"/>
  <c r="G177" i="1" s="1"/>
  <c r="C177" i="1"/>
  <c r="E177" i="1" s="1"/>
  <c r="O176" i="1"/>
  <c r="M176" i="1"/>
  <c r="N176" i="1" s="1"/>
  <c r="P176" i="1" s="1"/>
  <c r="Q176" i="1" s="1"/>
  <c r="H176" i="1"/>
  <c r="J176" i="1" s="1"/>
  <c r="C176" i="1"/>
  <c r="E176" i="1" s="1"/>
  <c r="O175" i="1"/>
  <c r="M175" i="1"/>
  <c r="N175" i="1" s="1"/>
  <c r="P175" i="1" s="1"/>
  <c r="Q175" i="1" s="1"/>
  <c r="H175" i="1"/>
  <c r="E175" i="1"/>
  <c r="D175" i="1"/>
  <c r="F175" i="1" s="1"/>
  <c r="G175" i="1" s="1"/>
  <c r="C175" i="1"/>
  <c r="N174" i="1"/>
  <c r="P174" i="1" s="1"/>
  <c r="Q174" i="1" s="1"/>
  <c r="M174" i="1"/>
  <c r="O174" i="1" s="1"/>
  <c r="H174" i="1"/>
  <c r="J174" i="1" s="1"/>
  <c r="E174" i="1"/>
  <c r="D174" i="1"/>
  <c r="F174" i="1" s="1"/>
  <c r="G174" i="1" s="1"/>
  <c r="C174" i="1"/>
  <c r="M173" i="1"/>
  <c r="O173" i="1" s="1"/>
  <c r="H173" i="1"/>
  <c r="J173" i="1" s="1"/>
  <c r="C173" i="1"/>
  <c r="D173" i="1" s="1"/>
  <c r="F173" i="1" s="1"/>
  <c r="G173" i="1" s="1"/>
  <c r="M172" i="1"/>
  <c r="J172" i="1"/>
  <c r="I172" i="1"/>
  <c r="K172" i="1" s="1"/>
  <c r="L172" i="1" s="1"/>
  <c r="H172" i="1"/>
  <c r="D172" i="1"/>
  <c r="F172" i="1" s="1"/>
  <c r="G172" i="1" s="1"/>
  <c r="C172" i="1"/>
  <c r="E172" i="1" s="1"/>
  <c r="M171" i="1"/>
  <c r="O171" i="1" s="1"/>
  <c r="H171" i="1"/>
  <c r="I171" i="1" s="1"/>
  <c r="K171" i="1" s="1"/>
  <c r="L171" i="1" s="1"/>
  <c r="C171" i="1"/>
  <c r="E171" i="1" s="1"/>
  <c r="M170" i="1"/>
  <c r="O170" i="1" s="1"/>
  <c r="J170" i="1"/>
  <c r="H170" i="1"/>
  <c r="I170" i="1" s="1"/>
  <c r="K170" i="1" s="1"/>
  <c r="L170" i="1" s="1"/>
  <c r="C170" i="1"/>
  <c r="M169" i="1"/>
  <c r="O169" i="1" s="1"/>
  <c r="I169" i="1"/>
  <c r="K169" i="1" s="1"/>
  <c r="L169" i="1" s="1"/>
  <c r="H169" i="1"/>
  <c r="J169" i="1" s="1"/>
  <c r="D169" i="1"/>
  <c r="F169" i="1" s="1"/>
  <c r="G169" i="1" s="1"/>
  <c r="C169" i="1"/>
  <c r="E169" i="1" s="1"/>
  <c r="M168" i="1"/>
  <c r="N168" i="1" s="1"/>
  <c r="P168" i="1" s="1"/>
  <c r="Q168" i="1" s="1"/>
  <c r="H168" i="1"/>
  <c r="J168" i="1" s="1"/>
  <c r="C168" i="1"/>
  <c r="E168" i="1" s="1"/>
  <c r="O167" i="1"/>
  <c r="M167" i="1"/>
  <c r="N167" i="1" s="1"/>
  <c r="P167" i="1" s="1"/>
  <c r="Q167" i="1" s="1"/>
  <c r="H167" i="1"/>
  <c r="C167" i="1"/>
  <c r="E167" i="1" s="1"/>
  <c r="M166" i="1"/>
  <c r="O166" i="1" s="1"/>
  <c r="I166" i="1"/>
  <c r="K166" i="1" s="1"/>
  <c r="L166" i="1" s="1"/>
  <c r="H166" i="1"/>
  <c r="J166" i="1" s="1"/>
  <c r="E166" i="1"/>
  <c r="D166" i="1"/>
  <c r="F166" i="1" s="1"/>
  <c r="G166" i="1" s="1"/>
  <c r="C166" i="1"/>
  <c r="M165" i="1"/>
  <c r="O165" i="1" s="1"/>
  <c r="H165" i="1"/>
  <c r="J165" i="1" s="1"/>
  <c r="C165" i="1"/>
  <c r="D165" i="1" s="1"/>
  <c r="F165" i="1" s="1"/>
  <c r="G165" i="1" s="1"/>
  <c r="M164" i="1"/>
  <c r="J164" i="1"/>
  <c r="I164" i="1"/>
  <c r="K164" i="1" s="1"/>
  <c r="L164" i="1" s="1"/>
  <c r="H164" i="1"/>
  <c r="D164" i="1"/>
  <c r="F164" i="1" s="1"/>
  <c r="G164" i="1" s="1"/>
  <c r="C164" i="1"/>
  <c r="E164" i="1" s="1"/>
  <c r="N163" i="1"/>
  <c r="P163" i="1" s="1"/>
  <c r="Q163" i="1" s="1"/>
  <c r="M163" i="1"/>
  <c r="O163" i="1" s="1"/>
  <c r="J163" i="1"/>
  <c r="I163" i="1"/>
  <c r="K163" i="1" s="1"/>
  <c r="L163" i="1" s="1"/>
  <c r="H163" i="1"/>
  <c r="C163" i="1"/>
  <c r="E163" i="1" s="1"/>
  <c r="M162" i="1"/>
  <c r="O162" i="1" s="1"/>
  <c r="J162" i="1"/>
  <c r="H162" i="1"/>
  <c r="I162" i="1" s="1"/>
  <c r="K162" i="1" s="1"/>
  <c r="L162" i="1" s="1"/>
  <c r="D162" i="1"/>
  <c r="F162" i="1" s="1"/>
  <c r="G162" i="1" s="1"/>
  <c r="C162" i="1"/>
  <c r="E162" i="1" s="1"/>
  <c r="M161" i="1"/>
  <c r="N161" i="1" s="1"/>
  <c r="P161" i="1" s="1"/>
  <c r="Q161" i="1" s="1"/>
  <c r="H161" i="1"/>
  <c r="C161" i="1"/>
  <c r="M160" i="1"/>
  <c r="N160" i="1" s="1"/>
  <c r="P160" i="1" s="1"/>
  <c r="Q160" i="1" s="1"/>
  <c r="H160" i="1"/>
  <c r="J160" i="1" s="1"/>
  <c r="C160" i="1"/>
  <c r="E160" i="1" s="1"/>
  <c r="N159" i="1"/>
  <c r="P159" i="1" s="1"/>
  <c r="Q159" i="1" s="1"/>
  <c r="M159" i="1"/>
  <c r="O159" i="1" s="1"/>
  <c r="H159" i="1"/>
  <c r="I159" i="1" s="1"/>
  <c r="K159" i="1" s="1"/>
  <c r="L159" i="1" s="1"/>
  <c r="G159" i="1"/>
  <c r="E159" i="1"/>
  <c r="C159" i="1"/>
  <c r="D159" i="1" s="1"/>
  <c r="F159" i="1" s="1"/>
  <c r="M158" i="1"/>
  <c r="H158" i="1"/>
  <c r="C158" i="1"/>
  <c r="D158" i="1" s="1"/>
  <c r="F158" i="1" s="1"/>
  <c r="G158" i="1" s="1"/>
  <c r="M157" i="1"/>
  <c r="O157" i="1" s="1"/>
  <c r="H157" i="1"/>
  <c r="J157" i="1" s="1"/>
  <c r="D157" i="1"/>
  <c r="F157" i="1" s="1"/>
  <c r="G157" i="1" s="1"/>
  <c r="C157" i="1"/>
  <c r="E157" i="1" s="1"/>
  <c r="M156" i="1"/>
  <c r="N156" i="1" s="1"/>
  <c r="P156" i="1" s="1"/>
  <c r="Q156" i="1" s="1"/>
  <c r="H156" i="1"/>
  <c r="I156" i="1" s="1"/>
  <c r="K156" i="1" s="1"/>
  <c r="L156" i="1" s="1"/>
  <c r="C156" i="1"/>
  <c r="M155" i="1"/>
  <c r="H155" i="1"/>
  <c r="I155" i="1" s="1"/>
  <c r="K155" i="1" s="1"/>
  <c r="L155" i="1" s="1"/>
  <c r="C155" i="1"/>
  <c r="E155" i="1" s="1"/>
  <c r="M154" i="1"/>
  <c r="O154" i="1" s="1"/>
  <c r="I154" i="1"/>
  <c r="K154" i="1" s="1"/>
  <c r="L154" i="1" s="1"/>
  <c r="H154" i="1"/>
  <c r="J154" i="1" s="1"/>
  <c r="C154" i="1"/>
  <c r="D154" i="1" s="1"/>
  <c r="F154" i="1" s="1"/>
  <c r="G154" i="1" s="1"/>
  <c r="M153" i="1"/>
  <c r="N153" i="1" s="1"/>
  <c r="P153" i="1" s="1"/>
  <c r="Q153" i="1" s="1"/>
  <c r="I153" i="1"/>
  <c r="K153" i="1" s="1"/>
  <c r="L153" i="1" s="1"/>
  <c r="H153" i="1"/>
  <c r="J153" i="1" s="1"/>
  <c r="C153" i="1"/>
  <c r="M152" i="1"/>
  <c r="N152" i="1" s="1"/>
  <c r="P152" i="1" s="1"/>
  <c r="Q152" i="1" s="1"/>
  <c r="H152" i="1"/>
  <c r="J152" i="1" s="1"/>
  <c r="C152" i="1"/>
  <c r="E152" i="1" s="1"/>
  <c r="O151" i="1"/>
  <c r="N151" i="1"/>
  <c r="P151" i="1" s="1"/>
  <c r="Q151" i="1" s="1"/>
  <c r="M151" i="1"/>
  <c r="J151" i="1"/>
  <c r="H151" i="1"/>
  <c r="I151" i="1" s="1"/>
  <c r="K151" i="1" s="1"/>
  <c r="L151" i="1" s="1"/>
  <c r="C151" i="1"/>
  <c r="D151" i="1" s="1"/>
  <c r="F151" i="1" s="1"/>
  <c r="G151" i="1" s="1"/>
  <c r="M150" i="1"/>
  <c r="H150" i="1"/>
  <c r="E150" i="1"/>
  <c r="C150" i="1"/>
  <c r="D150" i="1" s="1"/>
  <c r="F150" i="1" s="1"/>
  <c r="G150" i="1" s="1"/>
  <c r="M149" i="1"/>
  <c r="O149" i="1" s="1"/>
  <c r="H149" i="1"/>
  <c r="J149" i="1" s="1"/>
  <c r="D149" i="1"/>
  <c r="F149" i="1" s="1"/>
  <c r="G149" i="1" s="1"/>
  <c r="C149" i="1"/>
  <c r="E149" i="1" s="1"/>
  <c r="O148" i="1"/>
  <c r="M148" i="1"/>
  <c r="N148" i="1" s="1"/>
  <c r="P148" i="1" s="1"/>
  <c r="Q148" i="1" s="1"/>
  <c r="I148" i="1"/>
  <c r="K148" i="1" s="1"/>
  <c r="L148" i="1" s="1"/>
  <c r="H148" i="1"/>
  <c r="J148" i="1" s="1"/>
  <c r="C148" i="1"/>
  <c r="E148" i="1" s="1"/>
  <c r="M147" i="1"/>
  <c r="O147" i="1" s="1"/>
  <c r="J147" i="1"/>
  <c r="I147" i="1"/>
  <c r="K147" i="1" s="1"/>
  <c r="L147" i="1" s="1"/>
  <c r="H147" i="1"/>
  <c r="C147" i="1"/>
  <c r="E147" i="1" s="1"/>
  <c r="M146" i="1"/>
  <c r="O146" i="1" s="1"/>
  <c r="H146" i="1"/>
  <c r="J146" i="1" s="1"/>
  <c r="D146" i="1"/>
  <c r="F146" i="1" s="1"/>
  <c r="G146" i="1" s="1"/>
  <c r="C146" i="1"/>
  <c r="E146" i="1" s="1"/>
  <c r="M145" i="1"/>
  <c r="O145" i="1" s="1"/>
  <c r="H145" i="1"/>
  <c r="J145" i="1" s="1"/>
  <c r="C145" i="1"/>
  <c r="E145" i="1" s="1"/>
  <c r="M144" i="1"/>
  <c r="N144" i="1" s="1"/>
  <c r="P144" i="1" s="1"/>
  <c r="Q144" i="1" s="1"/>
  <c r="H144" i="1"/>
  <c r="J144" i="1" s="1"/>
  <c r="C144" i="1"/>
  <c r="E144" i="1" s="1"/>
  <c r="M143" i="1"/>
  <c r="N143" i="1" s="1"/>
  <c r="P143" i="1" s="1"/>
  <c r="Q143" i="1" s="1"/>
  <c r="H143" i="1"/>
  <c r="I143" i="1" s="1"/>
  <c r="K143" i="1" s="1"/>
  <c r="L143" i="1" s="1"/>
  <c r="C143" i="1"/>
  <c r="E143" i="1" s="1"/>
  <c r="M142" i="1"/>
  <c r="O142" i="1" s="1"/>
  <c r="H142" i="1"/>
  <c r="J142" i="1" s="1"/>
  <c r="C142" i="1"/>
  <c r="E142" i="1" s="1"/>
  <c r="M141" i="1"/>
  <c r="O141" i="1" s="1"/>
  <c r="H141" i="1"/>
  <c r="J141" i="1" s="1"/>
  <c r="C141" i="1"/>
  <c r="E141" i="1" s="1"/>
  <c r="M140" i="1"/>
  <c r="N140" i="1" s="1"/>
  <c r="P140" i="1" s="1"/>
  <c r="Q140" i="1" s="1"/>
  <c r="J140" i="1"/>
  <c r="H140" i="1"/>
  <c r="I140" i="1" s="1"/>
  <c r="K140" i="1" s="1"/>
  <c r="L140" i="1" s="1"/>
  <c r="D140" i="1"/>
  <c r="F140" i="1" s="1"/>
  <c r="G140" i="1" s="1"/>
  <c r="C140" i="1"/>
  <c r="E140" i="1" s="1"/>
  <c r="M139" i="1"/>
  <c r="O139" i="1" s="1"/>
  <c r="H139" i="1"/>
  <c r="I139" i="1" s="1"/>
  <c r="K139" i="1" s="1"/>
  <c r="L139" i="1" s="1"/>
  <c r="C139" i="1"/>
  <c r="E139" i="1" s="1"/>
  <c r="M138" i="1"/>
  <c r="O138" i="1" s="1"/>
  <c r="H138" i="1"/>
  <c r="J138" i="1" s="1"/>
  <c r="C138" i="1"/>
  <c r="D138" i="1" s="1"/>
  <c r="F138" i="1" s="1"/>
  <c r="G138" i="1" s="1"/>
  <c r="M137" i="1"/>
  <c r="O137" i="1" s="1"/>
  <c r="H137" i="1"/>
  <c r="J137" i="1" s="1"/>
  <c r="C137" i="1"/>
  <c r="E137" i="1" s="1"/>
  <c r="M136" i="1"/>
  <c r="N136" i="1" s="1"/>
  <c r="P136" i="1" s="1"/>
  <c r="Q136" i="1" s="1"/>
  <c r="H136" i="1"/>
  <c r="J136" i="1" s="1"/>
  <c r="C136" i="1"/>
  <c r="E136" i="1" s="1"/>
  <c r="O135" i="1"/>
  <c r="M135" i="1"/>
  <c r="N135" i="1" s="1"/>
  <c r="P135" i="1" s="1"/>
  <c r="Q135" i="1" s="1"/>
  <c r="H135" i="1"/>
  <c r="J135" i="1" s="1"/>
  <c r="C135" i="1"/>
  <c r="D135" i="1" s="1"/>
  <c r="F135" i="1" s="1"/>
  <c r="G135" i="1" s="1"/>
  <c r="M134" i="1"/>
  <c r="O134" i="1" s="1"/>
  <c r="H134" i="1"/>
  <c r="J134" i="1" s="1"/>
  <c r="E134" i="1"/>
  <c r="C134" i="1"/>
  <c r="D134" i="1" s="1"/>
  <c r="F134" i="1" s="1"/>
  <c r="G134" i="1" s="1"/>
  <c r="M133" i="1"/>
  <c r="O133" i="1" s="1"/>
  <c r="H133" i="1"/>
  <c r="J133" i="1" s="1"/>
  <c r="C133" i="1"/>
  <c r="E133" i="1" s="1"/>
  <c r="O132" i="1"/>
  <c r="M132" i="1"/>
  <c r="N132" i="1" s="1"/>
  <c r="P132" i="1" s="1"/>
  <c r="Q132" i="1" s="1"/>
  <c r="H132" i="1"/>
  <c r="J132" i="1" s="1"/>
  <c r="D132" i="1"/>
  <c r="F132" i="1" s="1"/>
  <c r="G132" i="1" s="1"/>
  <c r="C132" i="1"/>
  <c r="E132" i="1" s="1"/>
  <c r="N131" i="1"/>
  <c r="P131" i="1" s="1"/>
  <c r="Q131" i="1" s="1"/>
  <c r="M131" i="1"/>
  <c r="O131" i="1" s="1"/>
  <c r="H131" i="1"/>
  <c r="I131" i="1" s="1"/>
  <c r="K131" i="1" s="1"/>
  <c r="L131" i="1" s="1"/>
  <c r="C131" i="1"/>
  <c r="E131" i="1" s="1"/>
  <c r="M130" i="1"/>
  <c r="O130" i="1" s="1"/>
  <c r="J130" i="1"/>
  <c r="H130" i="1"/>
  <c r="I130" i="1" s="1"/>
  <c r="K130" i="1" s="1"/>
  <c r="L130" i="1" s="1"/>
  <c r="C130" i="1"/>
  <c r="E130" i="1" s="1"/>
  <c r="O129" i="1"/>
  <c r="M129" i="1"/>
  <c r="N129" i="1" s="1"/>
  <c r="P129" i="1" s="1"/>
  <c r="Q129" i="1" s="1"/>
  <c r="H129" i="1"/>
  <c r="J129" i="1" s="1"/>
  <c r="D129" i="1"/>
  <c r="F129" i="1" s="1"/>
  <c r="G129" i="1" s="1"/>
  <c r="C129" i="1"/>
  <c r="E129" i="1" s="1"/>
  <c r="O128" i="1"/>
  <c r="M128" i="1"/>
  <c r="N128" i="1" s="1"/>
  <c r="P128" i="1" s="1"/>
  <c r="Q128" i="1" s="1"/>
  <c r="H128" i="1"/>
  <c r="J128" i="1" s="1"/>
  <c r="C128" i="1"/>
  <c r="E128" i="1" s="1"/>
  <c r="M127" i="1"/>
  <c r="O127" i="1" s="1"/>
  <c r="H127" i="1"/>
  <c r="I127" i="1" s="1"/>
  <c r="K127" i="1" s="1"/>
  <c r="L127" i="1" s="1"/>
  <c r="C127" i="1"/>
  <c r="E127" i="1" s="1"/>
  <c r="N126" i="1"/>
  <c r="P126" i="1" s="1"/>
  <c r="Q126" i="1" s="1"/>
  <c r="M126" i="1"/>
  <c r="O126" i="1" s="1"/>
  <c r="H126" i="1"/>
  <c r="J126" i="1" s="1"/>
  <c r="C126" i="1"/>
  <c r="E126" i="1" s="1"/>
  <c r="M125" i="1"/>
  <c r="O125" i="1" s="1"/>
  <c r="H125" i="1"/>
  <c r="J125" i="1" s="1"/>
  <c r="C125" i="1"/>
  <c r="D125" i="1" s="1"/>
  <c r="F125" i="1" s="1"/>
  <c r="G125" i="1" s="1"/>
  <c r="M124" i="1"/>
  <c r="O124" i="1" s="1"/>
  <c r="H124" i="1"/>
  <c r="I124" i="1" s="1"/>
  <c r="K124" i="1" s="1"/>
  <c r="L124" i="1" s="1"/>
  <c r="D124" i="1"/>
  <c r="F124" i="1" s="1"/>
  <c r="G124" i="1" s="1"/>
  <c r="C124" i="1"/>
  <c r="E124" i="1" s="1"/>
  <c r="M123" i="1"/>
  <c r="O123" i="1" s="1"/>
  <c r="H123" i="1"/>
  <c r="I123" i="1" s="1"/>
  <c r="K123" i="1" s="1"/>
  <c r="L123" i="1" s="1"/>
  <c r="C123" i="1"/>
  <c r="E123" i="1" s="1"/>
  <c r="M122" i="1"/>
  <c r="O122" i="1" s="1"/>
  <c r="J122" i="1"/>
  <c r="I122" i="1"/>
  <c r="K122" i="1" s="1"/>
  <c r="L122" i="1" s="1"/>
  <c r="H122" i="1"/>
  <c r="E122" i="1"/>
  <c r="C122" i="1"/>
  <c r="D122" i="1" s="1"/>
  <c r="F122" i="1" s="1"/>
  <c r="G122" i="1" s="1"/>
  <c r="O121" i="1"/>
  <c r="N121" i="1"/>
  <c r="P121" i="1" s="1"/>
  <c r="Q121" i="1" s="1"/>
  <c r="M121" i="1"/>
  <c r="I121" i="1"/>
  <c r="K121" i="1" s="1"/>
  <c r="L121" i="1" s="1"/>
  <c r="H121" i="1"/>
  <c r="J121" i="1" s="1"/>
  <c r="C121" i="1"/>
  <c r="E121" i="1" s="1"/>
  <c r="M120" i="1"/>
  <c r="O120" i="1" s="1"/>
  <c r="H120" i="1"/>
  <c r="J120" i="1" s="1"/>
  <c r="C120" i="1"/>
  <c r="E120" i="1" s="1"/>
  <c r="N119" i="1"/>
  <c r="P119" i="1" s="1"/>
  <c r="Q119" i="1" s="1"/>
  <c r="M119" i="1"/>
  <c r="O119" i="1" s="1"/>
  <c r="I119" i="1"/>
  <c r="K119" i="1" s="1"/>
  <c r="L119" i="1" s="1"/>
  <c r="H119" i="1"/>
  <c r="J119" i="1" s="1"/>
  <c r="D119" i="1"/>
  <c r="F119" i="1" s="1"/>
  <c r="G119" i="1" s="1"/>
  <c r="C119" i="1"/>
  <c r="E119" i="1" s="1"/>
  <c r="M118" i="1"/>
  <c r="O118" i="1" s="1"/>
  <c r="H118" i="1"/>
  <c r="J118" i="1" s="1"/>
  <c r="D118" i="1"/>
  <c r="F118" i="1" s="1"/>
  <c r="G118" i="1" s="1"/>
  <c r="C118" i="1"/>
  <c r="E118" i="1" s="1"/>
  <c r="M117" i="1"/>
  <c r="O117" i="1" s="1"/>
  <c r="H117" i="1"/>
  <c r="J117" i="1" s="1"/>
  <c r="D117" i="1"/>
  <c r="F117" i="1" s="1"/>
  <c r="G117" i="1" s="1"/>
  <c r="C117" i="1"/>
  <c r="E117" i="1" s="1"/>
  <c r="M116" i="1"/>
  <c r="O116" i="1" s="1"/>
  <c r="H116" i="1"/>
  <c r="J116" i="1" s="1"/>
  <c r="C116" i="1"/>
  <c r="E116" i="1" s="1"/>
  <c r="M115" i="1"/>
  <c r="O115" i="1" s="1"/>
  <c r="H115" i="1"/>
  <c r="J115" i="1" s="1"/>
  <c r="C115" i="1"/>
  <c r="E115" i="1" s="1"/>
  <c r="M114" i="1"/>
  <c r="O114" i="1" s="1"/>
  <c r="H114" i="1"/>
  <c r="J114" i="1" s="1"/>
  <c r="C114" i="1"/>
  <c r="E114" i="1" s="1"/>
  <c r="M113" i="1"/>
  <c r="O113" i="1" s="1"/>
  <c r="H113" i="1"/>
  <c r="J113" i="1" s="1"/>
  <c r="C113" i="1"/>
  <c r="E113" i="1" s="1"/>
  <c r="M112" i="1"/>
  <c r="O112" i="1" s="1"/>
  <c r="H112" i="1"/>
  <c r="J112" i="1" s="1"/>
  <c r="C112" i="1"/>
  <c r="E112" i="1" s="1"/>
  <c r="M111" i="1"/>
  <c r="O111" i="1" s="1"/>
  <c r="H111" i="1"/>
  <c r="J111" i="1" s="1"/>
  <c r="C111" i="1"/>
  <c r="E111" i="1" s="1"/>
  <c r="M110" i="1"/>
  <c r="O110" i="1" s="1"/>
  <c r="I110" i="1"/>
  <c r="K110" i="1" s="1"/>
  <c r="L110" i="1" s="1"/>
  <c r="H110" i="1"/>
  <c r="J110" i="1" s="1"/>
  <c r="C110" i="1"/>
  <c r="E110" i="1" s="1"/>
  <c r="M109" i="1"/>
  <c r="O109" i="1" s="1"/>
  <c r="H109" i="1"/>
  <c r="J109" i="1" s="1"/>
  <c r="E109" i="1"/>
  <c r="C109" i="1"/>
  <c r="D109" i="1" s="1"/>
  <c r="F109" i="1" s="1"/>
  <c r="G109" i="1" s="1"/>
  <c r="M108" i="1"/>
  <c r="O108" i="1" s="1"/>
  <c r="J108" i="1"/>
  <c r="H108" i="1"/>
  <c r="I108" i="1" s="1"/>
  <c r="K108" i="1" s="1"/>
  <c r="L108" i="1" s="1"/>
  <c r="C108" i="1"/>
  <c r="E108" i="1" s="1"/>
  <c r="N107" i="1"/>
  <c r="P107" i="1" s="1"/>
  <c r="Q107" i="1" s="1"/>
  <c r="M107" i="1"/>
  <c r="O107" i="1" s="1"/>
  <c r="J107" i="1"/>
  <c r="H107" i="1"/>
  <c r="I107" i="1" s="1"/>
  <c r="K107" i="1" s="1"/>
  <c r="L107" i="1" s="1"/>
  <c r="C107" i="1"/>
  <c r="E107" i="1" s="1"/>
  <c r="M106" i="1"/>
  <c r="O106" i="1" s="1"/>
  <c r="J106" i="1"/>
  <c r="H106" i="1"/>
  <c r="I106" i="1" s="1"/>
  <c r="K106" i="1" s="1"/>
  <c r="L106" i="1" s="1"/>
  <c r="E106" i="1"/>
  <c r="C106" i="1"/>
  <c r="D106" i="1" s="1"/>
  <c r="F106" i="1" s="1"/>
  <c r="G106" i="1" s="1"/>
  <c r="O105" i="1"/>
  <c r="M105" i="1"/>
  <c r="N105" i="1" s="1"/>
  <c r="P105" i="1" s="1"/>
  <c r="Q105" i="1" s="1"/>
  <c r="H105" i="1"/>
  <c r="J105" i="1" s="1"/>
  <c r="D105" i="1"/>
  <c r="F105" i="1" s="1"/>
  <c r="G105" i="1" s="1"/>
  <c r="C105" i="1"/>
  <c r="E105" i="1" s="1"/>
  <c r="O104" i="1"/>
  <c r="M104" i="1"/>
  <c r="N104" i="1" s="1"/>
  <c r="P104" i="1" s="1"/>
  <c r="Q104" i="1" s="1"/>
  <c r="H104" i="1"/>
  <c r="J104" i="1" s="1"/>
  <c r="C104" i="1"/>
  <c r="E104" i="1" s="1"/>
  <c r="M103" i="1"/>
  <c r="N103" i="1" s="1"/>
  <c r="P103" i="1" s="1"/>
  <c r="Q103" i="1" s="1"/>
  <c r="J103" i="1"/>
  <c r="H103" i="1"/>
  <c r="I103" i="1" s="1"/>
  <c r="K103" i="1" s="1"/>
  <c r="L103" i="1" s="1"/>
  <c r="E103" i="1"/>
  <c r="C103" i="1"/>
  <c r="D103" i="1" s="1"/>
  <c r="F103" i="1" s="1"/>
  <c r="G103" i="1" s="1"/>
  <c r="N102" i="1"/>
  <c r="P102" i="1" s="1"/>
  <c r="Q102" i="1" s="1"/>
  <c r="M102" i="1"/>
  <c r="O102" i="1" s="1"/>
  <c r="H102" i="1"/>
  <c r="J102" i="1" s="1"/>
  <c r="E102" i="1"/>
  <c r="C102" i="1"/>
  <c r="D102" i="1" s="1"/>
  <c r="F102" i="1" s="1"/>
  <c r="G102" i="1" s="1"/>
  <c r="M101" i="1"/>
  <c r="O101" i="1" s="1"/>
  <c r="H101" i="1"/>
  <c r="J101" i="1" s="1"/>
  <c r="D101" i="1"/>
  <c r="F101" i="1" s="1"/>
  <c r="G101" i="1" s="1"/>
  <c r="C101" i="1"/>
  <c r="E101" i="1" s="1"/>
  <c r="M100" i="1"/>
  <c r="N100" i="1" s="1"/>
  <c r="P100" i="1" s="1"/>
  <c r="Q100" i="1" s="1"/>
  <c r="H100" i="1"/>
  <c r="J100" i="1" s="1"/>
  <c r="C100" i="1"/>
  <c r="E100" i="1" s="1"/>
  <c r="M99" i="1"/>
  <c r="O99" i="1" s="1"/>
  <c r="I99" i="1"/>
  <c r="K99" i="1" s="1"/>
  <c r="L99" i="1" s="1"/>
  <c r="H99" i="1"/>
  <c r="J99" i="1" s="1"/>
  <c r="C99" i="1"/>
  <c r="E99" i="1" s="1"/>
  <c r="M98" i="1"/>
  <c r="O98" i="1" s="1"/>
  <c r="H98" i="1"/>
  <c r="J98" i="1" s="1"/>
  <c r="C98" i="1"/>
  <c r="D98" i="1" s="1"/>
  <c r="F98" i="1" s="1"/>
  <c r="G98" i="1" s="1"/>
  <c r="M97" i="1"/>
  <c r="O97" i="1" s="1"/>
  <c r="H97" i="1"/>
  <c r="J97" i="1" s="1"/>
  <c r="C97" i="1"/>
  <c r="E97" i="1" s="1"/>
  <c r="N96" i="1"/>
  <c r="P96" i="1" s="1"/>
  <c r="Q96" i="1" s="1"/>
  <c r="M96" i="1"/>
  <c r="O96" i="1" s="1"/>
  <c r="H96" i="1"/>
  <c r="J96" i="1" s="1"/>
  <c r="C96" i="1"/>
  <c r="E96" i="1" s="1"/>
  <c r="M95" i="1"/>
  <c r="O95" i="1" s="1"/>
  <c r="I95" i="1"/>
  <c r="K95" i="1" s="1"/>
  <c r="L95" i="1" s="1"/>
  <c r="H95" i="1"/>
  <c r="J95" i="1" s="1"/>
  <c r="F95" i="1"/>
  <c r="G95" i="1" s="1"/>
  <c r="D95" i="1"/>
  <c r="C95" i="1"/>
  <c r="E95" i="1" s="1"/>
  <c r="M94" i="1"/>
  <c r="O94" i="1" s="1"/>
  <c r="H94" i="1"/>
  <c r="J94" i="1" s="1"/>
  <c r="D94" i="1"/>
  <c r="F94" i="1" s="1"/>
  <c r="G94" i="1" s="1"/>
  <c r="C94" i="1"/>
  <c r="E94" i="1" s="1"/>
  <c r="M93" i="1"/>
  <c r="O93" i="1" s="1"/>
  <c r="H93" i="1"/>
  <c r="J93" i="1" s="1"/>
  <c r="C93" i="1"/>
  <c r="E93" i="1" s="1"/>
  <c r="N92" i="1"/>
  <c r="P92" i="1" s="1"/>
  <c r="Q92" i="1" s="1"/>
  <c r="M92" i="1"/>
  <c r="O92" i="1" s="1"/>
  <c r="H92" i="1"/>
  <c r="J92" i="1" s="1"/>
  <c r="C92" i="1"/>
  <c r="E92" i="1" s="1"/>
  <c r="M91" i="1"/>
  <c r="O91" i="1" s="1"/>
  <c r="H91" i="1"/>
  <c r="J91" i="1" s="1"/>
  <c r="C91" i="1"/>
  <c r="E91" i="1" s="1"/>
  <c r="M90" i="1"/>
  <c r="O90" i="1" s="1"/>
  <c r="H90" i="1"/>
  <c r="J90" i="1" s="1"/>
  <c r="C90" i="1"/>
  <c r="E90" i="1" s="1"/>
  <c r="M89" i="1"/>
  <c r="O89" i="1" s="1"/>
  <c r="H89" i="1"/>
  <c r="J89" i="1" s="1"/>
  <c r="C89" i="1"/>
  <c r="E89" i="1" s="1"/>
  <c r="M88" i="1"/>
  <c r="O88" i="1" s="1"/>
  <c r="H88" i="1"/>
  <c r="J88" i="1" s="1"/>
  <c r="C88" i="1"/>
  <c r="E88" i="1" s="1"/>
  <c r="M87" i="1"/>
  <c r="N87" i="1" s="1"/>
  <c r="P87" i="1" s="1"/>
  <c r="Q87" i="1" s="1"/>
  <c r="H87" i="1"/>
  <c r="J87" i="1" s="1"/>
  <c r="C87" i="1"/>
  <c r="D87" i="1" s="1"/>
  <c r="F87" i="1" s="1"/>
  <c r="G87" i="1" s="1"/>
  <c r="M86" i="1"/>
  <c r="O86" i="1" s="1"/>
  <c r="H86" i="1"/>
  <c r="J86" i="1" s="1"/>
  <c r="C86" i="1"/>
  <c r="D86" i="1" s="1"/>
  <c r="F86" i="1" s="1"/>
  <c r="G86" i="1" s="1"/>
  <c r="M85" i="1"/>
  <c r="O85" i="1" s="1"/>
  <c r="H85" i="1"/>
  <c r="J85" i="1" s="1"/>
  <c r="E85" i="1"/>
  <c r="C85" i="1"/>
  <c r="D85" i="1" s="1"/>
  <c r="F85" i="1" s="1"/>
  <c r="G85" i="1" s="1"/>
  <c r="M84" i="1"/>
  <c r="N84" i="1" s="1"/>
  <c r="P84" i="1" s="1"/>
  <c r="Q84" i="1" s="1"/>
  <c r="H84" i="1"/>
  <c r="I84" i="1" s="1"/>
  <c r="K84" i="1" s="1"/>
  <c r="L84" i="1" s="1"/>
  <c r="D84" i="1"/>
  <c r="F84" i="1" s="1"/>
  <c r="G84" i="1" s="1"/>
  <c r="C84" i="1"/>
  <c r="E84" i="1" s="1"/>
  <c r="N83" i="1"/>
  <c r="P83" i="1" s="1"/>
  <c r="Q83" i="1" s="1"/>
  <c r="M83" i="1"/>
  <c r="O83" i="1" s="1"/>
  <c r="H83" i="1"/>
  <c r="I83" i="1" s="1"/>
  <c r="K83" i="1" s="1"/>
  <c r="L83" i="1" s="1"/>
  <c r="C83" i="1"/>
  <c r="E83" i="1" s="1"/>
  <c r="M82" i="1"/>
  <c r="O82" i="1" s="1"/>
  <c r="H82" i="1"/>
  <c r="I82" i="1" s="1"/>
  <c r="K82" i="1" s="1"/>
  <c r="L82" i="1" s="1"/>
  <c r="C82" i="1"/>
  <c r="E82" i="1" s="1"/>
  <c r="O81" i="1"/>
  <c r="M81" i="1"/>
  <c r="N81" i="1" s="1"/>
  <c r="P81" i="1" s="1"/>
  <c r="Q81" i="1" s="1"/>
  <c r="H81" i="1"/>
  <c r="J81" i="1" s="1"/>
  <c r="D81" i="1"/>
  <c r="F81" i="1" s="1"/>
  <c r="G81" i="1" s="1"/>
  <c r="C81" i="1"/>
  <c r="E81" i="1" s="1"/>
  <c r="M80" i="1"/>
  <c r="N80" i="1" s="1"/>
  <c r="P80" i="1" s="1"/>
  <c r="Q80" i="1" s="1"/>
  <c r="H80" i="1"/>
  <c r="J80" i="1" s="1"/>
  <c r="C80" i="1"/>
  <c r="E80" i="1" s="1"/>
  <c r="O79" i="1"/>
  <c r="M79" i="1"/>
  <c r="N79" i="1" s="1"/>
  <c r="P79" i="1" s="1"/>
  <c r="Q79" i="1" s="1"/>
  <c r="J79" i="1"/>
  <c r="H79" i="1"/>
  <c r="I79" i="1" s="1"/>
  <c r="K79" i="1" s="1"/>
  <c r="L79" i="1" s="1"/>
  <c r="C79" i="1"/>
  <c r="D79" i="1" s="1"/>
  <c r="F79" i="1" s="1"/>
  <c r="G79" i="1" s="1"/>
  <c r="M78" i="1"/>
  <c r="O78" i="1" s="1"/>
  <c r="I78" i="1"/>
  <c r="K78" i="1" s="1"/>
  <c r="L78" i="1" s="1"/>
  <c r="H78" i="1"/>
  <c r="J78" i="1" s="1"/>
  <c r="E78" i="1"/>
  <c r="C78" i="1"/>
  <c r="D78" i="1" s="1"/>
  <c r="F78" i="1" s="1"/>
  <c r="G78" i="1" s="1"/>
  <c r="M77" i="1"/>
  <c r="O77" i="1" s="1"/>
  <c r="H77" i="1"/>
  <c r="J77" i="1" s="1"/>
  <c r="C77" i="1"/>
  <c r="D77" i="1" s="1"/>
  <c r="F77" i="1" s="1"/>
  <c r="G77" i="1" s="1"/>
  <c r="O76" i="1"/>
  <c r="M76" i="1"/>
  <c r="N76" i="1" s="1"/>
  <c r="P76" i="1" s="1"/>
  <c r="Q76" i="1" s="1"/>
  <c r="J76" i="1"/>
  <c r="H76" i="1"/>
  <c r="I76" i="1" s="1"/>
  <c r="K76" i="1" s="1"/>
  <c r="L76" i="1" s="1"/>
  <c r="C76" i="1"/>
  <c r="E76" i="1" s="1"/>
  <c r="M75" i="1"/>
  <c r="O75" i="1" s="1"/>
  <c r="J75" i="1"/>
  <c r="H75" i="1"/>
  <c r="I75" i="1" s="1"/>
  <c r="K75" i="1" s="1"/>
  <c r="L75" i="1" s="1"/>
  <c r="C75" i="1"/>
  <c r="E75" i="1" s="1"/>
  <c r="M74" i="1"/>
  <c r="O74" i="1" s="1"/>
  <c r="H74" i="1"/>
  <c r="J74" i="1" s="1"/>
  <c r="C74" i="1"/>
  <c r="D74" i="1" s="1"/>
  <c r="F74" i="1" s="1"/>
  <c r="G74" i="1" s="1"/>
  <c r="M73" i="1"/>
  <c r="N73" i="1" s="1"/>
  <c r="P73" i="1" s="1"/>
  <c r="Q73" i="1" s="1"/>
  <c r="H73" i="1"/>
  <c r="J73" i="1" s="1"/>
  <c r="C73" i="1"/>
  <c r="E73" i="1" s="1"/>
  <c r="N72" i="1"/>
  <c r="P72" i="1" s="1"/>
  <c r="Q72" i="1" s="1"/>
  <c r="M72" i="1"/>
  <c r="O72" i="1" s="1"/>
  <c r="H72" i="1"/>
  <c r="J72" i="1" s="1"/>
  <c r="C72" i="1"/>
  <c r="E72" i="1" s="1"/>
  <c r="M71" i="1"/>
  <c r="O71" i="1" s="1"/>
  <c r="H71" i="1"/>
  <c r="J71" i="1" s="1"/>
  <c r="D71" i="1"/>
  <c r="F71" i="1" s="1"/>
  <c r="G71" i="1" s="1"/>
  <c r="C71" i="1"/>
  <c r="E71" i="1" s="1"/>
  <c r="M70" i="1"/>
  <c r="O70" i="1" s="1"/>
  <c r="H70" i="1"/>
  <c r="J70" i="1" s="1"/>
  <c r="C70" i="1"/>
  <c r="E70" i="1" s="1"/>
  <c r="M69" i="1"/>
  <c r="O69" i="1" s="1"/>
  <c r="H69" i="1"/>
  <c r="J69" i="1" s="1"/>
  <c r="C69" i="1"/>
  <c r="D69" i="1" s="1"/>
  <c r="F69" i="1" s="1"/>
  <c r="G69" i="1" s="1"/>
  <c r="M68" i="1"/>
  <c r="O68" i="1" s="1"/>
  <c r="I68" i="1"/>
  <c r="K68" i="1" s="1"/>
  <c r="L68" i="1" s="1"/>
  <c r="H68" i="1"/>
  <c r="J68" i="1" s="1"/>
  <c r="C68" i="1"/>
  <c r="E68" i="1" s="1"/>
  <c r="M67" i="1"/>
  <c r="O67" i="1" s="1"/>
  <c r="I67" i="1"/>
  <c r="K67" i="1" s="1"/>
  <c r="L67" i="1" s="1"/>
  <c r="H67" i="1"/>
  <c r="J67" i="1" s="1"/>
  <c r="C67" i="1"/>
  <c r="E67" i="1" s="1"/>
  <c r="M66" i="1"/>
  <c r="O66" i="1" s="1"/>
  <c r="H66" i="1"/>
  <c r="J66" i="1" s="1"/>
  <c r="E66" i="1"/>
  <c r="C66" i="1"/>
  <c r="D66" i="1" s="1"/>
  <c r="F66" i="1" s="1"/>
  <c r="G66" i="1" s="1"/>
  <c r="M65" i="1"/>
  <c r="O65" i="1" s="1"/>
  <c r="H65" i="1"/>
  <c r="J65" i="1" s="1"/>
  <c r="C65" i="1"/>
  <c r="E65" i="1" s="1"/>
  <c r="M64" i="1"/>
  <c r="H64" i="1"/>
  <c r="J64" i="1" s="1"/>
  <c r="C64" i="1"/>
  <c r="E64" i="1" s="1"/>
  <c r="M63" i="1"/>
  <c r="O63" i="1" s="1"/>
  <c r="H63" i="1"/>
  <c r="C63" i="1"/>
  <c r="E63" i="1" s="1"/>
  <c r="M62" i="1"/>
  <c r="O62" i="1" s="1"/>
  <c r="I62" i="1"/>
  <c r="K62" i="1" s="1"/>
  <c r="L62" i="1" s="1"/>
  <c r="H62" i="1"/>
  <c r="J62" i="1" s="1"/>
  <c r="C62" i="1"/>
  <c r="E62" i="1" s="1"/>
  <c r="M61" i="1"/>
  <c r="O61" i="1" s="1"/>
  <c r="H61" i="1"/>
  <c r="J61" i="1" s="1"/>
  <c r="C61" i="1"/>
  <c r="D61" i="1" s="1"/>
  <c r="F61" i="1" s="1"/>
  <c r="G61" i="1" s="1"/>
  <c r="M60" i="1"/>
  <c r="O60" i="1" s="1"/>
  <c r="J60" i="1"/>
  <c r="H60" i="1"/>
  <c r="I60" i="1" s="1"/>
  <c r="K60" i="1" s="1"/>
  <c r="L60" i="1" s="1"/>
  <c r="C60" i="1"/>
  <c r="E60" i="1" s="1"/>
  <c r="N59" i="1"/>
  <c r="P59" i="1" s="1"/>
  <c r="Q59" i="1" s="1"/>
  <c r="M59" i="1"/>
  <c r="O59" i="1" s="1"/>
  <c r="H59" i="1"/>
  <c r="I59" i="1" s="1"/>
  <c r="K59" i="1" s="1"/>
  <c r="L59" i="1" s="1"/>
  <c r="C59" i="1"/>
  <c r="E59" i="1" s="1"/>
  <c r="M58" i="1"/>
  <c r="O58" i="1" s="1"/>
  <c r="J58" i="1"/>
  <c r="H58" i="1"/>
  <c r="I58" i="1" s="1"/>
  <c r="K58" i="1" s="1"/>
  <c r="L58" i="1" s="1"/>
  <c r="E58" i="1"/>
  <c r="C58" i="1"/>
  <c r="D58" i="1" s="1"/>
  <c r="F58" i="1" s="1"/>
  <c r="G58" i="1" s="1"/>
  <c r="M57" i="1"/>
  <c r="N57" i="1" s="1"/>
  <c r="P57" i="1" s="1"/>
  <c r="Q57" i="1" s="1"/>
  <c r="H57" i="1"/>
  <c r="J57" i="1" s="1"/>
  <c r="D57" i="1"/>
  <c r="F57" i="1" s="1"/>
  <c r="G57" i="1" s="1"/>
  <c r="C57" i="1"/>
  <c r="E57" i="1" s="1"/>
  <c r="O56" i="1"/>
  <c r="M56" i="1"/>
  <c r="N56" i="1" s="1"/>
  <c r="P56" i="1" s="1"/>
  <c r="Q56" i="1" s="1"/>
  <c r="H56" i="1"/>
  <c r="J56" i="1" s="1"/>
  <c r="C56" i="1"/>
  <c r="E56" i="1" s="1"/>
  <c r="M55" i="1"/>
  <c r="N55" i="1" s="1"/>
  <c r="P55" i="1" s="1"/>
  <c r="Q55" i="1" s="1"/>
  <c r="J55" i="1"/>
  <c r="H55" i="1"/>
  <c r="I55" i="1" s="1"/>
  <c r="K55" i="1" s="1"/>
  <c r="L55" i="1" s="1"/>
  <c r="G55" i="1"/>
  <c r="E55" i="1"/>
  <c r="C55" i="1"/>
  <c r="D55" i="1" s="1"/>
  <c r="F55" i="1" s="1"/>
  <c r="N54" i="1"/>
  <c r="P54" i="1" s="1"/>
  <c r="Q54" i="1" s="1"/>
  <c r="M54" i="1"/>
  <c r="O54" i="1" s="1"/>
  <c r="H54" i="1"/>
  <c r="E54" i="1"/>
  <c r="C54" i="1"/>
  <c r="D54" i="1" s="1"/>
  <c r="F54" i="1" s="1"/>
  <c r="G54" i="1" s="1"/>
  <c r="M53" i="1"/>
  <c r="O53" i="1" s="1"/>
  <c r="H53" i="1"/>
  <c r="J53" i="1" s="1"/>
  <c r="D53" i="1"/>
  <c r="F53" i="1" s="1"/>
  <c r="G53" i="1" s="1"/>
  <c r="C53" i="1"/>
  <c r="E53" i="1" s="1"/>
  <c r="O52" i="1"/>
  <c r="M52" i="1"/>
  <c r="N52" i="1" s="1"/>
  <c r="P52" i="1" s="1"/>
  <c r="Q52" i="1" s="1"/>
  <c r="I52" i="1"/>
  <c r="K52" i="1" s="1"/>
  <c r="L52" i="1" s="1"/>
  <c r="H52" i="1"/>
  <c r="J52" i="1" s="1"/>
  <c r="C52" i="1"/>
  <c r="E52" i="1" s="1"/>
  <c r="M51" i="1"/>
  <c r="O51" i="1" s="1"/>
  <c r="J51" i="1"/>
  <c r="I51" i="1"/>
  <c r="K51" i="1" s="1"/>
  <c r="L51" i="1" s="1"/>
  <c r="H51" i="1"/>
  <c r="C51" i="1"/>
  <c r="E51" i="1" s="1"/>
  <c r="M50" i="1"/>
  <c r="O50" i="1" s="1"/>
  <c r="H50" i="1"/>
  <c r="J50" i="1" s="1"/>
  <c r="D50" i="1"/>
  <c r="F50" i="1" s="1"/>
  <c r="G50" i="1" s="1"/>
  <c r="C50" i="1"/>
  <c r="E50" i="1" s="1"/>
  <c r="M49" i="1"/>
  <c r="O49" i="1" s="1"/>
  <c r="H49" i="1"/>
  <c r="C49" i="1"/>
  <c r="E49" i="1" s="1"/>
  <c r="N48" i="1"/>
  <c r="P48" i="1" s="1"/>
  <c r="Q48" i="1" s="1"/>
  <c r="M48" i="1"/>
  <c r="O48" i="1" s="1"/>
  <c r="H48" i="1"/>
  <c r="J48" i="1" s="1"/>
  <c r="C48" i="1"/>
  <c r="E48" i="1" s="1"/>
  <c r="M47" i="1"/>
  <c r="O47" i="1" s="1"/>
  <c r="I47" i="1"/>
  <c r="K47" i="1" s="1"/>
  <c r="L47" i="1" s="1"/>
  <c r="H47" i="1"/>
  <c r="J47" i="1" s="1"/>
  <c r="C47" i="1"/>
  <c r="E47" i="1" s="1"/>
  <c r="M46" i="1"/>
  <c r="H46" i="1"/>
  <c r="J46" i="1" s="1"/>
  <c r="D46" i="1"/>
  <c r="F46" i="1" s="1"/>
  <c r="G46" i="1" s="1"/>
  <c r="C46" i="1"/>
  <c r="E46" i="1" s="1"/>
  <c r="M45" i="1"/>
  <c r="O45" i="1" s="1"/>
  <c r="H45" i="1"/>
  <c r="J45" i="1" s="1"/>
  <c r="C45" i="1"/>
  <c r="N44" i="1"/>
  <c r="P44" i="1" s="1"/>
  <c r="Q44" i="1" s="1"/>
  <c r="M44" i="1"/>
  <c r="O44" i="1" s="1"/>
  <c r="H44" i="1"/>
  <c r="C44" i="1"/>
  <c r="M43" i="1"/>
  <c r="O43" i="1" s="1"/>
  <c r="H43" i="1"/>
  <c r="I43" i="1" s="1"/>
  <c r="K43" i="1" s="1"/>
  <c r="L43" i="1" s="1"/>
  <c r="C43" i="1"/>
  <c r="E43" i="1" s="1"/>
  <c r="M42" i="1"/>
  <c r="O42" i="1" s="1"/>
  <c r="I42" i="1"/>
  <c r="K42" i="1" s="1"/>
  <c r="L42" i="1" s="1"/>
  <c r="H42" i="1"/>
  <c r="J42" i="1" s="1"/>
  <c r="C42" i="1"/>
  <c r="E42" i="1" s="1"/>
  <c r="N41" i="1"/>
  <c r="P41" i="1" s="1"/>
  <c r="Q41" i="1" s="1"/>
  <c r="M41" i="1"/>
  <c r="O41" i="1" s="1"/>
  <c r="H41" i="1"/>
  <c r="C41" i="1"/>
  <c r="E41" i="1" s="1"/>
  <c r="N40" i="1"/>
  <c r="P40" i="1" s="1"/>
  <c r="Q40" i="1" s="1"/>
  <c r="M40" i="1"/>
  <c r="O40" i="1" s="1"/>
  <c r="H40" i="1"/>
  <c r="J40" i="1" s="1"/>
  <c r="C40" i="1"/>
  <c r="E40" i="1" s="1"/>
  <c r="M39" i="1"/>
  <c r="N39" i="1" s="1"/>
  <c r="P39" i="1" s="1"/>
  <c r="Q39" i="1" s="1"/>
  <c r="I39" i="1"/>
  <c r="K39" i="1" s="1"/>
  <c r="L39" i="1" s="1"/>
  <c r="H39" i="1"/>
  <c r="J39" i="1" s="1"/>
  <c r="F39" i="1"/>
  <c r="G39" i="1" s="1"/>
  <c r="C39" i="1"/>
  <c r="D39" i="1" s="1"/>
  <c r="M38" i="1"/>
  <c r="H38" i="1"/>
  <c r="J38" i="1" s="1"/>
  <c r="C38" i="1"/>
  <c r="D38" i="1" s="1"/>
  <c r="F38" i="1" s="1"/>
  <c r="G38" i="1" s="1"/>
  <c r="M37" i="1"/>
  <c r="O37" i="1" s="1"/>
  <c r="H37" i="1"/>
  <c r="J37" i="1" s="1"/>
  <c r="C37" i="1"/>
  <c r="M36" i="1"/>
  <c r="N36" i="1" s="1"/>
  <c r="P36" i="1" s="1"/>
  <c r="Q36" i="1" s="1"/>
  <c r="H36" i="1"/>
  <c r="C36" i="1"/>
  <c r="E36" i="1" s="1"/>
  <c r="M35" i="1"/>
  <c r="O35" i="1" s="1"/>
  <c r="H35" i="1"/>
  <c r="C35" i="1"/>
  <c r="E35" i="1" s="1"/>
  <c r="M34" i="1"/>
  <c r="O34" i="1" s="1"/>
  <c r="H34" i="1"/>
  <c r="I34" i="1" s="1"/>
  <c r="K34" i="1" s="1"/>
  <c r="L34" i="1" s="1"/>
  <c r="C34" i="1"/>
  <c r="O33" i="1"/>
  <c r="M33" i="1"/>
  <c r="N33" i="1" s="1"/>
  <c r="P33" i="1" s="1"/>
  <c r="Q33" i="1" s="1"/>
  <c r="H33" i="1"/>
  <c r="J33" i="1" s="1"/>
  <c r="D33" i="1"/>
  <c r="F33" i="1" s="1"/>
  <c r="G33" i="1" s="1"/>
  <c r="C33" i="1"/>
  <c r="E33" i="1" s="1"/>
  <c r="O32" i="1"/>
  <c r="M32" i="1"/>
  <c r="N32" i="1" s="1"/>
  <c r="P32" i="1" s="1"/>
  <c r="Q32" i="1" s="1"/>
  <c r="H32" i="1"/>
  <c r="J32" i="1" s="1"/>
  <c r="C32" i="1"/>
  <c r="E32" i="1" s="1"/>
  <c r="N31" i="1"/>
  <c r="P31" i="1" s="1"/>
  <c r="Q31" i="1" s="1"/>
  <c r="M31" i="1"/>
  <c r="O31" i="1" s="1"/>
  <c r="H31" i="1"/>
  <c r="I31" i="1" s="1"/>
  <c r="K31" i="1" s="1"/>
  <c r="L31" i="1" s="1"/>
  <c r="E31" i="1"/>
  <c r="D31" i="1"/>
  <c r="F31" i="1" s="1"/>
  <c r="G31" i="1" s="1"/>
  <c r="C31" i="1"/>
  <c r="N30" i="1"/>
  <c r="P30" i="1" s="1"/>
  <c r="Q30" i="1" s="1"/>
  <c r="M30" i="1"/>
  <c r="O30" i="1" s="1"/>
  <c r="I30" i="1"/>
  <c r="K30" i="1" s="1"/>
  <c r="L30" i="1" s="1"/>
  <c r="H30" i="1"/>
  <c r="J30" i="1" s="1"/>
  <c r="D30" i="1"/>
  <c r="F30" i="1" s="1"/>
  <c r="G30" i="1" s="1"/>
  <c r="C30" i="1"/>
  <c r="E30" i="1" s="1"/>
  <c r="M29" i="1"/>
  <c r="O29" i="1" s="1"/>
  <c r="H29" i="1"/>
  <c r="J29" i="1" s="1"/>
  <c r="C29" i="1"/>
  <c r="D29" i="1" s="1"/>
  <c r="F29" i="1" s="1"/>
  <c r="G29" i="1" s="1"/>
  <c r="M28" i="1"/>
  <c r="N28" i="1" s="1"/>
  <c r="P28" i="1" s="1"/>
  <c r="Q28" i="1" s="1"/>
  <c r="J28" i="1"/>
  <c r="H28" i="1"/>
  <c r="I28" i="1" s="1"/>
  <c r="K28" i="1" s="1"/>
  <c r="L28" i="1" s="1"/>
  <c r="D28" i="1"/>
  <c r="F28" i="1" s="1"/>
  <c r="G28" i="1" s="1"/>
  <c r="C28" i="1"/>
  <c r="E28" i="1" s="1"/>
  <c r="M27" i="1"/>
  <c r="J27" i="1"/>
  <c r="H27" i="1"/>
  <c r="I27" i="1" s="1"/>
  <c r="K27" i="1" s="1"/>
  <c r="L27" i="1" s="1"/>
  <c r="C27" i="1"/>
  <c r="E27" i="1" s="1"/>
  <c r="M26" i="1"/>
  <c r="O26" i="1" s="1"/>
  <c r="J26" i="1"/>
  <c r="I26" i="1"/>
  <c r="K26" i="1" s="1"/>
  <c r="L26" i="1" s="1"/>
  <c r="H26" i="1"/>
  <c r="E26" i="1"/>
  <c r="C26" i="1"/>
  <c r="D26" i="1" s="1"/>
  <c r="F26" i="1" s="1"/>
  <c r="G26" i="1" s="1"/>
  <c r="N25" i="1"/>
  <c r="P25" i="1" s="1"/>
  <c r="Q25" i="1" s="1"/>
  <c r="M25" i="1"/>
  <c r="O25" i="1" s="1"/>
  <c r="H25" i="1"/>
  <c r="J25" i="1" s="1"/>
  <c r="C25" i="1"/>
  <c r="E25" i="1" s="1"/>
  <c r="M24" i="1"/>
  <c r="N24" i="1" s="1"/>
  <c r="P24" i="1" s="1"/>
  <c r="Q24" i="1" s="1"/>
  <c r="H24" i="1"/>
  <c r="J24" i="1" s="1"/>
  <c r="C24" i="1"/>
  <c r="E24" i="1" s="1"/>
  <c r="M23" i="1"/>
  <c r="O23" i="1" s="1"/>
  <c r="H23" i="1"/>
  <c r="I23" i="1" s="1"/>
  <c r="K23" i="1" s="1"/>
  <c r="L23" i="1" s="1"/>
  <c r="D23" i="1"/>
  <c r="F23" i="1" s="1"/>
  <c r="G23" i="1" s="1"/>
  <c r="C23" i="1"/>
  <c r="E23" i="1" s="1"/>
  <c r="M22" i="1"/>
  <c r="O22" i="1" s="1"/>
  <c r="H22" i="1"/>
  <c r="E22" i="1"/>
  <c r="D22" i="1"/>
  <c r="F22" i="1" s="1"/>
  <c r="G22" i="1" s="1"/>
  <c r="C22" i="1"/>
  <c r="M21" i="1"/>
  <c r="O21" i="1" s="1"/>
  <c r="H21" i="1"/>
  <c r="J21" i="1" s="1"/>
  <c r="C21" i="1"/>
  <c r="E21" i="1" s="1"/>
  <c r="N20" i="1"/>
  <c r="P20" i="1" s="1"/>
  <c r="Q20" i="1" s="1"/>
  <c r="M20" i="1"/>
  <c r="O20" i="1" s="1"/>
  <c r="H20" i="1"/>
  <c r="I20" i="1" s="1"/>
  <c r="K20" i="1" s="1"/>
  <c r="L20" i="1" s="1"/>
  <c r="C20" i="1"/>
  <c r="M19" i="1"/>
  <c r="J19" i="1"/>
  <c r="I19" i="1"/>
  <c r="K19" i="1" s="1"/>
  <c r="L19" i="1" s="1"/>
  <c r="H19" i="1"/>
  <c r="C19" i="1"/>
  <c r="E19" i="1" s="1"/>
  <c r="M18" i="1"/>
  <c r="O18" i="1" s="1"/>
  <c r="H18" i="1"/>
  <c r="J18" i="1" s="1"/>
  <c r="C18" i="1"/>
  <c r="D18" i="1" s="1"/>
  <c r="F18" i="1" s="1"/>
  <c r="G18" i="1" s="1"/>
  <c r="M17" i="1"/>
  <c r="H17" i="1"/>
  <c r="C17" i="1"/>
  <c r="E17" i="1" s="1"/>
  <c r="M16" i="1"/>
  <c r="N16" i="1" s="1"/>
  <c r="P16" i="1" s="1"/>
  <c r="Q16" i="1" s="1"/>
  <c r="H16" i="1"/>
  <c r="J16" i="1" s="1"/>
  <c r="C16" i="1"/>
  <c r="E16" i="1" s="1"/>
  <c r="N15" i="1"/>
  <c r="P15" i="1" s="1"/>
  <c r="Q15" i="1" s="1"/>
  <c r="M15" i="1"/>
  <c r="O15" i="1" s="1"/>
  <c r="H15" i="1"/>
  <c r="I15" i="1" s="1"/>
  <c r="K15" i="1" s="1"/>
  <c r="L15" i="1" s="1"/>
  <c r="C15" i="1"/>
  <c r="M14" i="1"/>
  <c r="O14" i="1" s="1"/>
  <c r="H14" i="1"/>
  <c r="J14" i="1" s="1"/>
  <c r="E14" i="1"/>
  <c r="C14" i="1"/>
  <c r="D14" i="1" s="1"/>
  <c r="F14" i="1" s="1"/>
  <c r="G14" i="1" s="1"/>
  <c r="M13" i="1"/>
  <c r="O13" i="1" s="1"/>
  <c r="H13" i="1"/>
  <c r="J13" i="1" s="1"/>
  <c r="C13" i="1"/>
  <c r="E13" i="1" s="1"/>
  <c r="N12" i="1"/>
  <c r="P12" i="1" s="1"/>
  <c r="Q12" i="1" s="1"/>
  <c r="M12" i="1"/>
  <c r="O12" i="1" s="1"/>
  <c r="H12" i="1"/>
  <c r="I12" i="1" s="1"/>
  <c r="K12" i="1" s="1"/>
  <c r="L12" i="1" s="1"/>
  <c r="C12" i="1"/>
  <c r="E12" i="1" s="1"/>
  <c r="M11" i="1"/>
  <c r="O11" i="1" s="1"/>
  <c r="H11" i="1"/>
  <c r="J11" i="1" s="1"/>
  <c r="C11" i="1"/>
  <c r="E11" i="1" s="1"/>
  <c r="M10" i="1"/>
  <c r="O10" i="1" s="1"/>
  <c r="H10" i="1"/>
  <c r="J10" i="1" s="1"/>
  <c r="C10" i="1"/>
  <c r="E10" i="1" s="1"/>
  <c r="M9" i="1"/>
  <c r="N9" i="1" s="1"/>
  <c r="P9" i="1" s="1"/>
  <c r="Q9" i="1" s="1"/>
  <c r="H9" i="1"/>
  <c r="J9" i="1" s="1"/>
  <c r="C9" i="1"/>
  <c r="E9" i="1" s="1"/>
  <c r="M8" i="1"/>
  <c r="O8" i="1" s="1"/>
  <c r="H8" i="1"/>
  <c r="J8" i="1" s="1"/>
  <c r="D8" i="1"/>
  <c r="F8" i="1" s="1"/>
  <c r="G8" i="1" s="1"/>
  <c r="C8" i="1"/>
  <c r="E8" i="1" s="1"/>
  <c r="J7" i="1"/>
  <c r="I7" i="1"/>
  <c r="K7" i="1" s="1"/>
  <c r="L7" i="1" s="1"/>
  <c r="H7" i="1"/>
  <c r="C7" i="1"/>
  <c r="E7" i="1" s="1"/>
  <c r="H6" i="1"/>
  <c r="J6" i="1" s="1"/>
  <c r="E6" i="1"/>
  <c r="D6" i="1"/>
  <c r="F6" i="1" s="1"/>
  <c r="G6" i="1" s="1"/>
  <c r="C6" i="1"/>
  <c r="H5" i="1"/>
  <c r="J5" i="1" s="1"/>
  <c r="C5" i="1"/>
  <c r="E5" i="1" s="1"/>
  <c r="C4" i="1"/>
  <c r="E4" i="1" s="1"/>
  <c r="C3" i="1"/>
  <c r="E3" i="1" s="1"/>
  <c r="J23" i="1" l="1"/>
  <c r="O24" i="1"/>
  <c r="O28" i="1"/>
  <c r="E69" i="1"/>
  <c r="O73" i="1"/>
  <c r="E98" i="1"/>
  <c r="O143" i="1"/>
  <c r="J186" i="1"/>
  <c r="I210" i="1"/>
  <c r="K210" i="1" s="1"/>
  <c r="L210" i="1" s="1"/>
  <c r="J210" i="1"/>
  <c r="O212" i="1"/>
  <c r="N212" i="1"/>
  <c r="P212" i="1" s="1"/>
  <c r="Q212" i="1" s="1"/>
  <c r="N14" i="1"/>
  <c r="P14" i="1" s="1"/>
  <c r="Q14" i="1" s="1"/>
  <c r="J221" i="1"/>
  <c r="I221" i="1"/>
  <c r="K221" i="1" s="1"/>
  <c r="L221" i="1" s="1"/>
  <c r="D13" i="1"/>
  <c r="F13" i="1" s="1"/>
  <c r="G13" i="1" s="1"/>
  <c r="D10" i="1"/>
  <c r="F10" i="1" s="1"/>
  <c r="G10" i="1" s="1"/>
  <c r="D12" i="1"/>
  <c r="F12" i="1" s="1"/>
  <c r="G12" i="1" s="1"/>
  <c r="D17" i="1"/>
  <c r="F17" i="1" s="1"/>
  <c r="G17" i="1" s="1"/>
  <c r="N23" i="1"/>
  <c r="P23" i="1" s="1"/>
  <c r="Q23" i="1" s="1"/>
  <c r="D25" i="1"/>
  <c r="F25" i="1" s="1"/>
  <c r="G25" i="1" s="1"/>
  <c r="E29" i="1"/>
  <c r="N35" i="1"/>
  <c r="P35" i="1" s="1"/>
  <c r="Q35" i="1" s="1"/>
  <c r="D41" i="1"/>
  <c r="F41" i="1" s="1"/>
  <c r="G41" i="1" s="1"/>
  <c r="D47" i="1"/>
  <c r="F47" i="1" s="1"/>
  <c r="G47" i="1" s="1"/>
  <c r="O55" i="1"/>
  <c r="I57" i="1"/>
  <c r="K57" i="1" s="1"/>
  <c r="L57" i="1" s="1"/>
  <c r="I71" i="1"/>
  <c r="K71" i="1" s="1"/>
  <c r="L71" i="1" s="1"/>
  <c r="E74" i="1"/>
  <c r="E77" i="1"/>
  <c r="N78" i="1"/>
  <c r="P78" i="1" s="1"/>
  <c r="Q78" i="1" s="1"/>
  <c r="E87" i="1"/>
  <c r="D89" i="1"/>
  <c r="F89" i="1" s="1"/>
  <c r="G89" i="1" s="1"/>
  <c r="I98" i="1"/>
  <c r="K98" i="1" s="1"/>
  <c r="L98" i="1" s="1"/>
  <c r="D100" i="1"/>
  <c r="F100" i="1" s="1"/>
  <c r="G100" i="1" s="1"/>
  <c r="D114" i="1"/>
  <c r="F114" i="1" s="1"/>
  <c r="G114" i="1" s="1"/>
  <c r="N120" i="1"/>
  <c r="P120" i="1" s="1"/>
  <c r="Q120" i="1" s="1"/>
  <c r="J123" i="1"/>
  <c r="E125" i="1"/>
  <c r="I134" i="1"/>
  <c r="K134" i="1" s="1"/>
  <c r="L134" i="1" s="1"/>
  <c r="E138" i="1"/>
  <c r="O153" i="1"/>
  <c r="N166" i="1"/>
  <c r="P166" i="1" s="1"/>
  <c r="Q166" i="1" s="1"/>
  <c r="N169" i="1"/>
  <c r="P169" i="1" s="1"/>
  <c r="Q169" i="1" s="1"/>
  <c r="J171" i="1"/>
  <c r="I182" i="1"/>
  <c r="K182" i="1" s="1"/>
  <c r="L182" i="1" s="1"/>
  <c r="O183" i="1"/>
  <c r="O186" i="1"/>
  <c r="D198" i="1"/>
  <c r="F198" i="1" s="1"/>
  <c r="G198" i="1" s="1"/>
  <c r="N199" i="1"/>
  <c r="P199" i="1" s="1"/>
  <c r="Q199" i="1" s="1"/>
  <c r="E202" i="1"/>
  <c r="D202" i="1"/>
  <c r="F202" i="1" s="1"/>
  <c r="G202" i="1" s="1"/>
  <c r="O210" i="1"/>
  <c r="E213" i="1"/>
  <c r="J215" i="1"/>
  <c r="I215" i="1"/>
  <c r="K215" i="1" s="1"/>
  <c r="L215" i="1" s="1"/>
  <c r="J159" i="1"/>
  <c r="D207" i="1"/>
  <c r="F207" i="1" s="1"/>
  <c r="G207" i="1" s="1"/>
  <c r="E207" i="1"/>
  <c r="J12" i="1"/>
  <c r="D21" i="1"/>
  <c r="F21" i="1" s="1"/>
  <c r="G21" i="1" s="1"/>
  <c r="I25" i="1"/>
  <c r="K25" i="1" s="1"/>
  <c r="L25" i="1" s="1"/>
  <c r="D36" i="1"/>
  <c r="F36" i="1" s="1"/>
  <c r="G36" i="1" s="1"/>
  <c r="E38" i="1"/>
  <c r="J43" i="1"/>
  <c r="I50" i="1"/>
  <c r="K50" i="1" s="1"/>
  <c r="L50" i="1" s="1"/>
  <c r="D52" i="1"/>
  <c r="F52" i="1" s="1"/>
  <c r="G52" i="1" s="1"/>
  <c r="O57" i="1"/>
  <c r="J59" i="1"/>
  <c r="E61" i="1"/>
  <c r="D70" i="1"/>
  <c r="F70" i="1" s="1"/>
  <c r="G70" i="1" s="1"/>
  <c r="I74" i="1"/>
  <c r="K74" i="1" s="1"/>
  <c r="L74" i="1" s="1"/>
  <c r="D76" i="1"/>
  <c r="F76" i="1" s="1"/>
  <c r="G76" i="1" s="1"/>
  <c r="E79" i="1"/>
  <c r="O80" i="1"/>
  <c r="J82" i="1"/>
  <c r="I100" i="1"/>
  <c r="K100" i="1" s="1"/>
  <c r="L100" i="1" s="1"/>
  <c r="I116" i="1"/>
  <c r="K116" i="1" s="1"/>
  <c r="L116" i="1" s="1"/>
  <c r="J127" i="1"/>
  <c r="I146" i="1"/>
  <c r="K146" i="1" s="1"/>
  <c r="L146" i="1" s="1"/>
  <c r="D148" i="1"/>
  <c r="F148" i="1" s="1"/>
  <c r="G148" i="1" s="1"/>
  <c r="E151" i="1"/>
  <c r="E154" i="1"/>
  <c r="O161" i="1"/>
  <c r="D167" i="1"/>
  <c r="F167" i="1" s="1"/>
  <c r="G167" i="1" s="1"/>
  <c r="O168" i="1"/>
  <c r="N171" i="1"/>
  <c r="P171" i="1" s="1"/>
  <c r="Q171" i="1" s="1"/>
  <c r="E173" i="1"/>
  <c r="I174" i="1"/>
  <c r="K174" i="1" s="1"/>
  <c r="L174" i="1" s="1"/>
  <c r="N182" i="1"/>
  <c r="P182" i="1" s="1"/>
  <c r="Q182" i="1" s="1"/>
  <c r="D184" i="1"/>
  <c r="F184" i="1" s="1"/>
  <c r="G184" i="1" s="1"/>
  <c r="D186" i="1"/>
  <c r="F186" i="1" s="1"/>
  <c r="G186" i="1" s="1"/>
  <c r="N190" i="1"/>
  <c r="P190" i="1" s="1"/>
  <c r="Q190" i="1" s="1"/>
  <c r="J192" i="1"/>
  <c r="E200" i="1"/>
  <c r="J207" i="1"/>
  <c r="I207" i="1"/>
  <c r="K207" i="1" s="1"/>
  <c r="L207" i="1" s="1"/>
  <c r="J211" i="1"/>
  <c r="I211" i="1"/>
  <c r="K211" i="1" s="1"/>
  <c r="L211" i="1" s="1"/>
  <c r="N68" i="1"/>
  <c r="P68" i="1" s="1"/>
  <c r="Q68" i="1" s="1"/>
  <c r="N71" i="1"/>
  <c r="P71" i="1" s="1"/>
  <c r="Q71" i="1" s="1"/>
  <c r="I73" i="1"/>
  <c r="K73" i="1" s="1"/>
  <c r="L73" i="1" s="1"/>
  <c r="J84" i="1"/>
  <c r="E86" i="1"/>
  <c r="O87" i="1"/>
  <c r="N95" i="1"/>
  <c r="P95" i="1" s="1"/>
  <c r="Q95" i="1" s="1"/>
  <c r="N97" i="1"/>
  <c r="P97" i="1" s="1"/>
  <c r="Q97" i="1" s="1"/>
  <c r="E135" i="1"/>
  <c r="D137" i="1"/>
  <c r="F137" i="1" s="1"/>
  <c r="G137" i="1" s="1"/>
  <c r="J143" i="1"/>
  <c r="O152" i="1"/>
  <c r="J156" i="1"/>
  <c r="D197" i="1"/>
  <c r="F197" i="1" s="1"/>
  <c r="G197" i="1" s="1"/>
  <c r="O207" i="1"/>
  <c r="N207" i="1"/>
  <c r="P207" i="1" s="1"/>
  <c r="Q207" i="1" s="1"/>
  <c r="N209" i="1"/>
  <c r="P209" i="1" s="1"/>
  <c r="Q209" i="1" s="1"/>
  <c r="O209" i="1"/>
  <c r="I18" i="1"/>
  <c r="K18" i="1" s="1"/>
  <c r="L18" i="1" s="1"/>
  <c r="O36" i="1"/>
  <c r="N47" i="1"/>
  <c r="P47" i="1" s="1"/>
  <c r="Q47" i="1" s="1"/>
  <c r="N49" i="1"/>
  <c r="P49" i="1" s="1"/>
  <c r="Q49" i="1" s="1"/>
  <c r="O84" i="1"/>
  <c r="I86" i="1"/>
  <c r="K86" i="1" s="1"/>
  <c r="L86" i="1" s="1"/>
  <c r="O100" i="1"/>
  <c r="O103" i="1"/>
  <c r="I105" i="1"/>
  <c r="K105" i="1" s="1"/>
  <c r="L105" i="1" s="1"/>
  <c r="I115" i="1"/>
  <c r="K115" i="1" s="1"/>
  <c r="L115" i="1" s="1"/>
  <c r="N116" i="1"/>
  <c r="P116" i="1" s="1"/>
  <c r="Q116" i="1" s="1"/>
  <c r="J124" i="1"/>
  <c r="I126" i="1"/>
  <c r="K126" i="1" s="1"/>
  <c r="L126" i="1" s="1"/>
  <c r="I137" i="1"/>
  <c r="K137" i="1" s="1"/>
  <c r="L137" i="1" s="1"/>
  <c r="N145" i="1"/>
  <c r="P145" i="1" s="1"/>
  <c r="Q145" i="1" s="1"/>
  <c r="O156" i="1"/>
  <c r="N177" i="1"/>
  <c r="P177" i="1" s="1"/>
  <c r="Q177" i="1" s="1"/>
  <c r="D188" i="1"/>
  <c r="F188" i="1" s="1"/>
  <c r="G188" i="1" s="1"/>
  <c r="O189" i="1"/>
  <c r="I194" i="1"/>
  <c r="K194" i="1" s="1"/>
  <c r="L194" i="1" s="1"/>
  <c r="I197" i="1"/>
  <c r="K197" i="1" s="1"/>
  <c r="L197" i="1" s="1"/>
  <c r="E208" i="1"/>
  <c r="I212" i="1"/>
  <c r="K212" i="1" s="1"/>
  <c r="L212" i="1" s="1"/>
  <c r="J212" i="1"/>
  <c r="E328" i="1"/>
  <c r="J332" i="1"/>
  <c r="N354" i="1"/>
  <c r="P354" i="1" s="1"/>
  <c r="Q354" i="1" s="1"/>
  <c r="N362" i="1"/>
  <c r="P362" i="1" s="1"/>
  <c r="Q362" i="1" s="1"/>
  <c r="O368" i="1"/>
  <c r="I384" i="1"/>
  <c r="K384" i="1" s="1"/>
  <c r="L384" i="1" s="1"/>
  <c r="N393" i="1"/>
  <c r="P393" i="1" s="1"/>
  <c r="Q393" i="1" s="1"/>
  <c r="O395" i="1"/>
  <c r="N413" i="1"/>
  <c r="P413" i="1" s="1"/>
  <c r="Q413" i="1" s="1"/>
  <c r="N415" i="1"/>
  <c r="P415" i="1" s="1"/>
  <c r="Q415" i="1" s="1"/>
  <c r="O419" i="1"/>
  <c r="N421" i="1"/>
  <c r="P421" i="1" s="1"/>
  <c r="Q421" i="1" s="1"/>
  <c r="O422" i="1"/>
  <c r="E506" i="1"/>
  <c r="E627" i="1"/>
  <c r="O631" i="1"/>
  <c r="J648" i="1"/>
  <c r="D652" i="1"/>
  <c r="F652" i="1" s="1"/>
  <c r="G652" i="1" s="1"/>
  <c r="E652" i="1"/>
  <c r="O660" i="1"/>
  <c r="N660" i="1"/>
  <c r="P660" i="1" s="1"/>
  <c r="Q660" i="1" s="1"/>
  <c r="I229" i="1"/>
  <c r="K229" i="1" s="1"/>
  <c r="L229" i="1" s="1"/>
  <c r="E239" i="1"/>
  <c r="N240" i="1"/>
  <c r="P240" i="1" s="1"/>
  <c r="Q240" i="1" s="1"/>
  <c r="I245" i="1"/>
  <c r="K245" i="1" s="1"/>
  <c r="L245" i="1" s="1"/>
  <c r="D247" i="1"/>
  <c r="F247" i="1" s="1"/>
  <c r="G247" i="1" s="1"/>
  <c r="E248" i="1"/>
  <c r="E255" i="1"/>
  <c r="D263" i="1"/>
  <c r="F263" i="1" s="1"/>
  <c r="G263" i="1" s="1"/>
  <c r="E264" i="1"/>
  <c r="J266" i="1"/>
  <c r="D269" i="1"/>
  <c r="F269" i="1" s="1"/>
  <c r="G269" i="1" s="1"/>
  <c r="N272" i="1"/>
  <c r="P272" i="1" s="1"/>
  <c r="Q272" i="1" s="1"/>
  <c r="N284" i="1"/>
  <c r="P284" i="1" s="1"/>
  <c r="Q284" i="1" s="1"/>
  <c r="N289" i="1"/>
  <c r="P289" i="1" s="1"/>
  <c r="Q289" i="1" s="1"/>
  <c r="E296" i="1"/>
  <c r="J298" i="1"/>
  <c r="N305" i="1"/>
  <c r="P305" i="1" s="1"/>
  <c r="Q305" i="1" s="1"/>
  <c r="O306" i="1"/>
  <c r="E309" i="1"/>
  <c r="D427" i="1"/>
  <c r="F427" i="1" s="1"/>
  <c r="G427" i="1" s="1"/>
  <c r="D429" i="1"/>
  <c r="F429" i="1" s="1"/>
  <c r="G429" i="1" s="1"/>
  <c r="E438" i="1"/>
  <c r="I454" i="1"/>
  <c r="K454" i="1" s="1"/>
  <c r="L454" i="1" s="1"/>
  <c r="N457" i="1"/>
  <c r="P457" i="1" s="1"/>
  <c r="Q457" i="1" s="1"/>
  <c r="N465" i="1"/>
  <c r="P465" i="1" s="1"/>
  <c r="Q465" i="1" s="1"/>
  <c r="J467" i="1"/>
  <c r="I470" i="1"/>
  <c r="K470" i="1" s="1"/>
  <c r="L470" i="1" s="1"/>
  <c r="O485" i="1"/>
  <c r="J496" i="1"/>
  <c r="E498" i="1"/>
  <c r="O501" i="1"/>
  <c r="D535" i="1"/>
  <c r="F535" i="1" s="1"/>
  <c r="G535" i="1" s="1"/>
  <c r="N547" i="1"/>
  <c r="P547" i="1" s="1"/>
  <c r="Q547" i="1" s="1"/>
  <c r="D549" i="1"/>
  <c r="F549" i="1" s="1"/>
  <c r="G549" i="1" s="1"/>
  <c r="I559" i="1"/>
  <c r="K559" i="1" s="1"/>
  <c r="L559" i="1" s="1"/>
  <c r="D572" i="1"/>
  <c r="F572" i="1" s="1"/>
  <c r="G572" i="1" s="1"/>
  <c r="N573" i="1"/>
  <c r="P573" i="1" s="1"/>
  <c r="Q573" i="1" s="1"/>
  <c r="D579" i="1"/>
  <c r="F579" i="1" s="1"/>
  <c r="G579" i="1" s="1"/>
  <c r="I597" i="1"/>
  <c r="K597" i="1" s="1"/>
  <c r="L597" i="1" s="1"/>
  <c r="J602" i="1"/>
  <c r="E605" i="1"/>
  <c r="I608" i="1"/>
  <c r="K608" i="1" s="1"/>
  <c r="L608" i="1" s="1"/>
  <c r="E621" i="1"/>
  <c r="E624" i="1"/>
  <c r="N625" i="1"/>
  <c r="P625" i="1" s="1"/>
  <c r="Q625" i="1" s="1"/>
  <c r="N628" i="1"/>
  <c r="P628" i="1" s="1"/>
  <c r="Q628" i="1" s="1"/>
  <c r="E637" i="1"/>
  <c r="E640" i="1"/>
  <c r="O642" i="1"/>
  <c r="D647" i="1"/>
  <c r="F647" i="1" s="1"/>
  <c r="G647" i="1" s="1"/>
  <c r="J650" i="1"/>
  <c r="I650" i="1"/>
  <c r="K650" i="1" s="1"/>
  <c r="L650" i="1" s="1"/>
  <c r="E221" i="1"/>
  <c r="D226" i="1"/>
  <c r="F226" i="1" s="1"/>
  <c r="G226" i="1" s="1"/>
  <c r="O232" i="1"/>
  <c r="N250" i="1"/>
  <c r="P250" i="1" s="1"/>
  <c r="Q250" i="1" s="1"/>
  <c r="J260" i="1"/>
  <c r="O271" i="1"/>
  <c r="O279" i="1"/>
  <c r="O281" i="1"/>
  <c r="J283" i="1"/>
  <c r="I293" i="1"/>
  <c r="K293" i="1" s="1"/>
  <c r="L293" i="1" s="1"/>
  <c r="N298" i="1"/>
  <c r="P298" i="1" s="1"/>
  <c r="Q298" i="1" s="1"/>
  <c r="I309" i="1"/>
  <c r="K309" i="1" s="1"/>
  <c r="L309" i="1" s="1"/>
  <c r="D311" i="1"/>
  <c r="F311" i="1" s="1"/>
  <c r="G311" i="1" s="1"/>
  <c r="N314" i="1"/>
  <c r="P314" i="1" s="1"/>
  <c r="Q314" i="1" s="1"/>
  <c r="E327" i="1"/>
  <c r="E335" i="1"/>
  <c r="I349" i="1"/>
  <c r="K349" i="1" s="1"/>
  <c r="L349" i="1" s="1"/>
  <c r="I357" i="1"/>
  <c r="K357" i="1" s="1"/>
  <c r="L357" i="1" s="1"/>
  <c r="N378" i="1"/>
  <c r="P378" i="1" s="1"/>
  <c r="Q378" i="1" s="1"/>
  <c r="N383" i="1"/>
  <c r="P383" i="1" s="1"/>
  <c r="Q383" i="1" s="1"/>
  <c r="D387" i="1"/>
  <c r="F387" i="1" s="1"/>
  <c r="G387" i="1" s="1"/>
  <c r="I396" i="1"/>
  <c r="K396" i="1" s="1"/>
  <c r="L396" i="1" s="1"/>
  <c r="O406" i="1"/>
  <c r="O408" i="1"/>
  <c r="J418" i="1"/>
  <c r="D444" i="1"/>
  <c r="F444" i="1" s="1"/>
  <c r="G444" i="1" s="1"/>
  <c r="O447" i="1"/>
  <c r="N453" i="1"/>
  <c r="P453" i="1" s="1"/>
  <c r="Q453" i="1" s="1"/>
  <c r="O454" i="1"/>
  <c r="E461" i="1"/>
  <c r="O462" i="1"/>
  <c r="O470" i="1"/>
  <c r="D477" i="1"/>
  <c r="F477" i="1" s="1"/>
  <c r="G477" i="1" s="1"/>
  <c r="E486" i="1"/>
  <c r="N487" i="1"/>
  <c r="P487" i="1" s="1"/>
  <c r="Q487" i="1" s="1"/>
  <c r="I498" i="1"/>
  <c r="K498" i="1" s="1"/>
  <c r="L498" i="1" s="1"/>
  <c r="J512" i="1"/>
  <c r="D516" i="1"/>
  <c r="F516" i="1" s="1"/>
  <c r="G516" i="1" s="1"/>
  <c r="D522" i="1"/>
  <c r="F522" i="1" s="1"/>
  <c r="G522" i="1" s="1"/>
  <c r="I527" i="1"/>
  <c r="K527" i="1" s="1"/>
  <c r="L527" i="1" s="1"/>
  <c r="D537" i="1"/>
  <c r="F537" i="1" s="1"/>
  <c r="G537" i="1" s="1"/>
  <c r="I538" i="1"/>
  <c r="K538" i="1" s="1"/>
  <c r="L538" i="1" s="1"/>
  <c r="J546" i="1"/>
  <c r="E563" i="1"/>
  <c r="N597" i="1"/>
  <c r="P597" i="1" s="1"/>
  <c r="Q597" i="1" s="1"/>
  <c r="N602" i="1"/>
  <c r="P602" i="1" s="1"/>
  <c r="Q602" i="1" s="1"/>
  <c r="J621" i="1"/>
  <c r="J624" i="1"/>
  <c r="D629" i="1"/>
  <c r="F629" i="1" s="1"/>
  <c r="G629" i="1" s="1"/>
  <c r="E632" i="1"/>
  <c r="D636" i="1"/>
  <c r="F636" i="1" s="1"/>
  <c r="G636" i="1" s="1"/>
  <c r="J637" i="1"/>
  <c r="D642" i="1"/>
  <c r="F642" i="1" s="1"/>
  <c r="G642" i="1" s="1"/>
  <c r="E655" i="1"/>
  <c r="D655" i="1"/>
  <c r="F655" i="1" s="1"/>
  <c r="G655" i="1" s="1"/>
  <c r="D290" i="1"/>
  <c r="F290" i="1" s="1"/>
  <c r="G290" i="1" s="1"/>
  <c r="D306" i="1"/>
  <c r="F306" i="1" s="1"/>
  <c r="G306" i="1" s="1"/>
  <c r="E319" i="1"/>
  <c r="I333" i="1"/>
  <c r="K333" i="1" s="1"/>
  <c r="L333" i="1" s="1"/>
  <c r="I341" i="1"/>
  <c r="K341" i="1" s="1"/>
  <c r="L341" i="1" s="1"/>
  <c r="O353" i="1"/>
  <c r="O361" i="1"/>
  <c r="O369" i="1"/>
  <c r="O373" i="1"/>
  <c r="E382" i="1"/>
  <c r="N388" i="1"/>
  <c r="P388" i="1" s="1"/>
  <c r="Q388" i="1" s="1"/>
  <c r="O398" i="1"/>
  <c r="I422" i="1"/>
  <c r="K422" i="1" s="1"/>
  <c r="L422" i="1" s="1"/>
  <c r="N427" i="1"/>
  <c r="P427" i="1" s="1"/>
  <c r="Q427" i="1" s="1"/>
  <c r="N438" i="1"/>
  <c r="P438" i="1" s="1"/>
  <c r="Q438" i="1" s="1"/>
  <c r="I639" i="1"/>
  <c r="K639" i="1" s="1"/>
  <c r="L639" i="1" s="1"/>
  <c r="I226" i="1"/>
  <c r="K226" i="1" s="1"/>
  <c r="L226" i="1" s="1"/>
  <c r="D230" i="1"/>
  <c r="F230" i="1" s="1"/>
  <c r="G230" i="1" s="1"/>
  <c r="I236" i="1"/>
  <c r="K236" i="1" s="1"/>
  <c r="L236" i="1" s="1"/>
  <c r="D246" i="1"/>
  <c r="F246" i="1" s="1"/>
  <c r="G246" i="1" s="1"/>
  <c r="I247" i="1"/>
  <c r="K247" i="1" s="1"/>
  <c r="L247" i="1" s="1"/>
  <c r="E254" i="1"/>
  <c r="D256" i="1"/>
  <c r="F256" i="1" s="1"/>
  <c r="G256" i="1" s="1"/>
  <c r="E272" i="1"/>
  <c r="J276" i="1"/>
  <c r="E280" i="1"/>
  <c r="O288" i="1"/>
  <c r="I295" i="1"/>
  <c r="K295" i="1" s="1"/>
  <c r="L295" i="1" s="1"/>
  <c r="D368" i="1"/>
  <c r="F368" i="1" s="1"/>
  <c r="G368" i="1" s="1"/>
  <c r="N375" i="1"/>
  <c r="P375" i="1" s="1"/>
  <c r="Q375" i="1" s="1"/>
  <c r="N380" i="1"/>
  <c r="P380" i="1" s="1"/>
  <c r="Q380" i="1" s="1"/>
  <c r="D391" i="1"/>
  <c r="F391" i="1" s="1"/>
  <c r="G391" i="1" s="1"/>
  <c r="I401" i="1"/>
  <c r="K401" i="1" s="1"/>
  <c r="L401" i="1" s="1"/>
  <c r="E413" i="1"/>
  <c r="E421" i="1"/>
  <c r="I446" i="1"/>
  <c r="K446" i="1" s="1"/>
  <c r="L446" i="1" s="1"/>
  <c r="E451" i="1"/>
  <c r="D457" i="1"/>
  <c r="F457" i="1" s="1"/>
  <c r="G457" i="1" s="1"/>
  <c r="I458" i="1"/>
  <c r="K458" i="1" s="1"/>
  <c r="L458" i="1" s="1"/>
  <c r="E460" i="1"/>
  <c r="D463" i="1"/>
  <c r="F463" i="1" s="1"/>
  <c r="G463" i="1" s="1"/>
  <c r="D465" i="1"/>
  <c r="F465" i="1" s="1"/>
  <c r="G465" i="1" s="1"/>
  <c r="I466" i="1"/>
  <c r="K466" i="1" s="1"/>
  <c r="L466" i="1" s="1"/>
  <c r="O472" i="1"/>
  <c r="N475" i="1"/>
  <c r="P475" i="1" s="1"/>
  <c r="Q475" i="1" s="1"/>
  <c r="I486" i="1"/>
  <c r="K486" i="1" s="1"/>
  <c r="L486" i="1" s="1"/>
  <c r="N494" i="1"/>
  <c r="P494" i="1" s="1"/>
  <c r="Q494" i="1" s="1"/>
  <c r="I497" i="1"/>
  <c r="K497" i="1" s="1"/>
  <c r="L497" i="1" s="1"/>
  <c r="N505" i="1"/>
  <c r="P505" i="1" s="1"/>
  <c r="Q505" i="1" s="1"/>
  <c r="N508" i="1"/>
  <c r="P508" i="1" s="1"/>
  <c r="Q508" i="1" s="1"/>
  <c r="I514" i="1"/>
  <c r="K514" i="1" s="1"/>
  <c r="L514" i="1" s="1"/>
  <c r="O525" i="1"/>
  <c r="I560" i="1"/>
  <c r="K560" i="1" s="1"/>
  <c r="L560" i="1" s="1"/>
  <c r="I601" i="1"/>
  <c r="K601" i="1" s="1"/>
  <c r="L601" i="1" s="1"/>
  <c r="I617" i="1"/>
  <c r="K617" i="1" s="1"/>
  <c r="L617" i="1" s="1"/>
  <c r="O618" i="1"/>
  <c r="I620" i="1"/>
  <c r="K620" i="1" s="1"/>
  <c r="L620" i="1" s="1"/>
  <c r="N623" i="1"/>
  <c r="P623" i="1" s="1"/>
  <c r="Q623" i="1" s="1"/>
  <c r="I631" i="1"/>
  <c r="K631" i="1" s="1"/>
  <c r="L631" i="1" s="1"/>
  <c r="J632" i="1"/>
  <c r="O637" i="1"/>
  <c r="E651" i="1"/>
  <c r="O657" i="1"/>
  <c r="N657" i="1"/>
  <c r="P657" i="1" s="1"/>
  <c r="Q657" i="1" s="1"/>
  <c r="N663" i="1"/>
  <c r="P663" i="1" s="1"/>
  <c r="Q663" i="1" s="1"/>
  <c r="O663" i="1"/>
  <c r="N218" i="1"/>
  <c r="P218" i="1" s="1"/>
  <c r="Q218" i="1" s="1"/>
  <c r="O226" i="1"/>
  <c r="O233" i="1"/>
  <c r="N241" i="1"/>
  <c r="P241" i="1" s="1"/>
  <c r="Q241" i="1" s="1"/>
  <c r="O242" i="1"/>
  <c r="E245" i="1"/>
  <c r="N247" i="1"/>
  <c r="P247" i="1" s="1"/>
  <c r="Q247" i="1" s="1"/>
  <c r="I267" i="1"/>
  <c r="K267" i="1" s="1"/>
  <c r="L267" i="1" s="1"/>
  <c r="N268" i="1"/>
  <c r="P268" i="1" s="1"/>
  <c r="Q268" i="1" s="1"/>
  <c r="N273" i="1"/>
  <c r="P273" i="1" s="1"/>
  <c r="Q273" i="1" s="1"/>
  <c r="I284" i="1"/>
  <c r="K284" i="1" s="1"/>
  <c r="L284" i="1" s="1"/>
  <c r="J292" i="1"/>
  <c r="N295" i="1"/>
  <c r="P295" i="1" s="1"/>
  <c r="Q295" i="1" s="1"/>
  <c r="E310" i="1"/>
  <c r="O313" i="1"/>
  <c r="D336" i="1"/>
  <c r="F336" i="1" s="1"/>
  <c r="G336" i="1" s="1"/>
  <c r="J348" i="1"/>
  <c r="J356" i="1"/>
  <c r="E376" i="1"/>
  <c r="D381" i="1"/>
  <c r="F381" i="1" s="1"/>
  <c r="G381" i="1" s="1"/>
  <c r="J386" i="1"/>
  <c r="O430" i="1"/>
  <c r="N437" i="1"/>
  <c r="P437" i="1" s="1"/>
  <c r="Q437" i="1" s="1"/>
  <c r="D441" i="1"/>
  <c r="F441" i="1" s="1"/>
  <c r="G441" i="1" s="1"/>
  <c r="E445" i="1"/>
  <c r="N446" i="1"/>
  <c r="P446" i="1" s="1"/>
  <c r="Q446" i="1" s="1"/>
  <c r="E450" i="1"/>
  <c r="J457" i="1"/>
  <c r="I460" i="1"/>
  <c r="K460" i="1" s="1"/>
  <c r="L460" i="1" s="1"/>
  <c r="J465" i="1"/>
  <c r="N471" i="1"/>
  <c r="P471" i="1" s="1"/>
  <c r="Q471" i="1" s="1"/>
  <c r="D473" i="1"/>
  <c r="F473" i="1" s="1"/>
  <c r="G473" i="1" s="1"/>
  <c r="E476" i="1"/>
  <c r="D479" i="1"/>
  <c r="F479" i="1" s="1"/>
  <c r="G479" i="1" s="1"/>
  <c r="O480" i="1"/>
  <c r="O491" i="1"/>
  <c r="J493" i="1"/>
  <c r="D495" i="1"/>
  <c r="F495" i="1" s="1"/>
  <c r="G495" i="1" s="1"/>
  <c r="N497" i="1"/>
  <c r="P497" i="1" s="1"/>
  <c r="Q497" i="1" s="1"/>
  <c r="D503" i="1"/>
  <c r="F503" i="1" s="1"/>
  <c r="G503" i="1" s="1"/>
  <c r="N507" i="1"/>
  <c r="P507" i="1" s="1"/>
  <c r="Q507" i="1" s="1"/>
  <c r="O518" i="1"/>
  <c r="N534" i="1"/>
  <c r="P534" i="1" s="1"/>
  <c r="Q534" i="1" s="1"/>
  <c r="E564" i="1"/>
  <c r="N571" i="1"/>
  <c r="P571" i="1" s="1"/>
  <c r="Q571" i="1" s="1"/>
  <c r="J584" i="1"/>
  <c r="D591" i="1"/>
  <c r="F591" i="1" s="1"/>
  <c r="G591" i="1" s="1"/>
  <c r="E597" i="1"/>
  <c r="N598" i="1"/>
  <c r="P598" i="1" s="1"/>
  <c r="Q598" i="1" s="1"/>
  <c r="N604" i="1"/>
  <c r="P604" i="1" s="1"/>
  <c r="Q604" i="1" s="1"/>
  <c r="D610" i="1"/>
  <c r="F610" i="1" s="1"/>
  <c r="G610" i="1" s="1"/>
  <c r="O615" i="1"/>
  <c r="N620" i="1"/>
  <c r="P620" i="1" s="1"/>
  <c r="Q620" i="1" s="1"/>
  <c r="J625" i="1"/>
  <c r="I628" i="1"/>
  <c r="K628" i="1" s="1"/>
  <c r="L628" i="1" s="1"/>
  <c r="N649" i="1"/>
  <c r="P649" i="1" s="1"/>
  <c r="Q649" i="1" s="1"/>
  <c r="O654" i="1"/>
  <c r="O666" i="1"/>
  <c r="N676" i="1"/>
  <c r="P676" i="1" s="1"/>
  <c r="Q676" i="1" s="1"/>
  <c r="J682" i="1"/>
  <c r="N685" i="1"/>
  <c r="P685" i="1" s="1"/>
  <c r="Q685" i="1" s="1"/>
  <c r="I692" i="1"/>
  <c r="K692" i="1" s="1"/>
  <c r="L692" i="1" s="1"/>
  <c r="O695" i="1"/>
  <c r="E701" i="1"/>
  <c r="I708" i="1"/>
  <c r="K708" i="1" s="1"/>
  <c r="L708" i="1" s="1"/>
  <c r="E720" i="1"/>
  <c r="J725" i="1"/>
  <c r="D729" i="1"/>
  <c r="F729" i="1" s="1"/>
  <c r="G729" i="1" s="1"/>
  <c r="N741" i="1"/>
  <c r="P741" i="1" s="1"/>
  <c r="Q741" i="1" s="1"/>
  <c r="O746" i="1"/>
  <c r="E761" i="1"/>
  <c r="D763" i="1"/>
  <c r="F763" i="1" s="1"/>
  <c r="G763" i="1" s="1"/>
  <c r="J764" i="1"/>
  <c r="J782" i="1"/>
  <c r="E784" i="1"/>
  <c r="O795" i="1"/>
  <c r="E804" i="1"/>
  <c r="D815" i="1"/>
  <c r="F815" i="1" s="1"/>
  <c r="G815" i="1" s="1"/>
  <c r="D821" i="1"/>
  <c r="F821" i="1" s="1"/>
  <c r="G821" i="1" s="1"/>
  <c r="O822" i="1"/>
  <c r="O827" i="1"/>
  <c r="D829" i="1"/>
  <c r="F829" i="1" s="1"/>
  <c r="G829" i="1" s="1"/>
  <c r="I830" i="1"/>
  <c r="K830" i="1" s="1"/>
  <c r="L830" i="1" s="1"/>
  <c r="N851" i="1"/>
  <c r="P851" i="1" s="1"/>
  <c r="Q851" i="1" s="1"/>
  <c r="I859" i="1"/>
  <c r="K859" i="1" s="1"/>
  <c r="L859" i="1" s="1"/>
  <c r="D878" i="1"/>
  <c r="F878" i="1" s="1"/>
  <c r="G878" i="1" s="1"/>
  <c r="I881" i="1"/>
  <c r="K881" i="1" s="1"/>
  <c r="L881" i="1" s="1"/>
  <c r="D883" i="1"/>
  <c r="F883" i="1" s="1"/>
  <c r="G883" i="1" s="1"/>
  <c r="I889" i="1"/>
  <c r="K889" i="1" s="1"/>
  <c r="L889" i="1" s="1"/>
  <c r="D907" i="1"/>
  <c r="F907" i="1" s="1"/>
  <c r="G907" i="1" s="1"/>
  <c r="E909" i="1"/>
  <c r="I919" i="1"/>
  <c r="K919" i="1" s="1"/>
  <c r="L919" i="1" s="1"/>
  <c r="O922" i="1"/>
  <c r="I924" i="1"/>
  <c r="K924" i="1" s="1"/>
  <c r="L924" i="1" s="1"/>
  <c r="O929" i="1"/>
  <c r="J933" i="1"/>
  <c r="O938" i="1"/>
  <c r="E944" i="1"/>
  <c r="I960" i="1"/>
  <c r="K960" i="1" s="1"/>
  <c r="L960" i="1" s="1"/>
  <c r="D962" i="1"/>
  <c r="F962" i="1" s="1"/>
  <c r="G962" i="1" s="1"/>
  <c r="I968" i="1"/>
  <c r="K968" i="1" s="1"/>
  <c r="L968" i="1" s="1"/>
  <c r="O973" i="1"/>
  <c r="I975" i="1"/>
  <c r="K975" i="1" s="1"/>
  <c r="L975" i="1" s="1"/>
  <c r="N977" i="1"/>
  <c r="P977" i="1" s="1"/>
  <c r="Q977" i="1" s="1"/>
  <c r="D994" i="1"/>
  <c r="F994" i="1" s="1"/>
  <c r="G994" i="1" s="1"/>
  <c r="I997" i="1"/>
  <c r="K997" i="1" s="1"/>
  <c r="L997" i="1" s="1"/>
  <c r="D1007" i="1"/>
  <c r="F1007" i="1" s="1"/>
  <c r="G1007" i="1" s="1"/>
  <c r="I1008" i="1"/>
  <c r="K1008" i="1" s="1"/>
  <c r="L1008" i="1" s="1"/>
  <c r="I1012" i="1"/>
  <c r="K1012" i="1" s="1"/>
  <c r="L1012" i="1" s="1"/>
  <c r="N1013" i="1"/>
  <c r="P1013" i="1" s="1"/>
  <c r="Q1013" i="1" s="1"/>
  <c r="I1015" i="1"/>
  <c r="K1015" i="1" s="1"/>
  <c r="L1015" i="1" s="1"/>
  <c r="E1078" i="1"/>
  <c r="D1078" i="1"/>
  <c r="F1078" i="1" s="1"/>
  <c r="G1078" i="1" s="1"/>
  <c r="J1092" i="1"/>
  <c r="I1092" i="1"/>
  <c r="K1092" i="1" s="1"/>
  <c r="L1092" i="1" s="1"/>
  <c r="O1109" i="1"/>
  <c r="N1109" i="1"/>
  <c r="P1109" i="1" s="1"/>
  <c r="Q1109" i="1" s="1"/>
  <c r="I912" i="1"/>
  <c r="K912" i="1" s="1"/>
  <c r="L912" i="1" s="1"/>
  <c r="I914" i="1"/>
  <c r="K914" i="1" s="1"/>
  <c r="L914" i="1" s="1"/>
  <c r="D959" i="1"/>
  <c r="F959" i="1" s="1"/>
  <c r="G959" i="1" s="1"/>
  <c r="J972" i="1"/>
  <c r="I983" i="1"/>
  <c r="K983" i="1" s="1"/>
  <c r="L983" i="1" s="1"/>
  <c r="D987" i="1"/>
  <c r="F987" i="1" s="1"/>
  <c r="G987" i="1" s="1"/>
  <c r="N988" i="1"/>
  <c r="P988" i="1" s="1"/>
  <c r="Q988" i="1" s="1"/>
  <c r="I992" i="1"/>
  <c r="K992" i="1" s="1"/>
  <c r="L992" i="1" s="1"/>
  <c r="N1005" i="1"/>
  <c r="P1005" i="1" s="1"/>
  <c r="Q1005" i="1" s="1"/>
  <c r="D1022" i="1"/>
  <c r="F1022" i="1" s="1"/>
  <c r="G1022" i="1" s="1"/>
  <c r="J1030" i="1"/>
  <c r="D1043" i="1"/>
  <c r="F1043" i="1" s="1"/>
  <c r="G1043" i="1" s="1"/>
  <c r="I1060" i="1"/>
  <c r="K1060" i="1" s="1"/>
  <c r="L1060" i="1" s="1"/>
  <c r="I1076" i="1"/>
  <c r="K1076" i="1" s="1"/>
  <c r="L1076" i="1" s="1"/>
  <c r="D1083" i="1"/>
  <c r="F1083" i="1" s="1"/>
  <c r="G1083" i="1" s="1"/>
  <c r="D1087" i="1"/>
  <c r="F1087" i="1" s="1"/>
  <c r="G1087" i="1" s="1"/>
  <c r="N1090" i="1"/>
  <c r="P1090" i="1" s="1"/>
  <c r="Q1090" i="1" s="1"/>
  <c r="O1090" i="1"/>
  <c r="O1094" i="1"/>
  <c r="D660" i="1"/>
  <c r="F660" i="1" s="1"/>
  <c r="G660" i="1" s="1"/>
  <c r="J664" i="1"/>
  <c r="I679" i="1"/>
  <c r="K679" i="1" s="1"/>
  <c r="L679" i="1" s="1"/>
  <c r="I681" i="1"/>
  <c r="K681" i="1" s="1"/>
  <c r="L681" i="1" s="1"/>
  <c r="N689" i="1"/>
  <c r="P689" i="1" s="1"/>
  <c r="Q689" i="1" s="1"/>
  <c r="N692" i="1"/>
  <c r="P692" i="1" s="1"/>
  <c r="Q692" i="1" s="1"/>
  <c r="I705" i="1"/>
  <c r="K705" i="1" s="1"/>
  <c r="L705" i="1" s="1"/>
  <c r="J720" i="1"/>
  <c r="J724" i="1"/>
  <c r="I733" i="1"/>
  <c r="K733" i="1" s="1"/>
  <c r="L733" i="1" s="1"/>
  <c r="D752" i="1"/>
  <c r="F752" i="1" s="1"/>
  <c r="G752" i="1" s="1"/>
  <c r="I768" i="1"/>
  <c r="K768" i="1" s="1"/>
  <c r="L768" i="1" s="1"/>
  <c r="I784" i="1"/>
  <c r="K784" i="1" s="1"/>
  <c r="L784" i="1" s="1"/>
  <c r="E793" i="1"/>
  <c r="E796" i="1"/>
  <c r="O811" i="1"/>
  <c r="J846" i="1"/>
  <c r="E858" i="1"/>
  <c r="E886" i="1"/>
  <c r="E893" i="1"/>
  <c r="E952" i="1"/>
  <c r="N953" i="1"/>
  <c r="P953" i="1" s="1"/>
  <c r="Q953" i="1" s="1"/>
  <c r="D967" i="1"/>
  <c r="F967" i="1" s="1"/>
  <c r="G967" i="1" s="1"/>
  <c r="J658" i="1"/>
  <c r="D663" i="1"/>
  <c r="F663" i="1" s="1"/>
  <c r="G663" i="1" s="1"/>
  <c r="D666" i="1"/>
  <c r="F666" i="1" s="1"/>
  <c r="G666" i="1" s="1"/>
  <c r="O669" i="1"/>
  <c r="J673" i="1"/>
  <c r="J1049" i="1"/>
  <c r="E1052" i="1"/>
  <c r="J1057" i="1"/>
  <c r="D1059" i="1"/>
  <c r="F1059" i="1" s="1"/>
  <c r="G1059" i="1" s="1"/>
  <c r="I1070" i="1"/>
  <c r="K1070" i="1" s="1"/>
  <c r="L1070" i="1" s="1"/>
  <c r="N1078" i="1"/>
  <c r="P1078" i="1" s="1"/>
  <c r="Q1078" i="1" s="1"/>
  <c r="I858" i="1"/>
  <c r="K858" i="1" s="1"/>
  <c r="L858" i="1" s="1"/>
  <c r="I864" i="1"/>
  <c r="K864" i="1" s="1"/>
  <c r="L864" i="1" s="1"/>
  <c r="D868" i="1"/>
  <c r="F868" i="1" s="1"/>
  <c r="G868" i="1" s="1"/>
  <c r="D899" i="1"/>
  <c r="F899" i="1" s="1"/>
  <c r="G899" i="1" s="1"/>
  <c r="E902" i="1"/>
  <c r="N911" i="1"/>
  <c r="P911" i="1" s="1"/>
  <c r="Q911" i="1" s="1"/>
  <c r="D915" i="1"/>
  <c r="F915" i="1" s="1"/>
  <c r="G915" i="1" s="1"/>
  <c r="N928" i="1"/>
  <c r="P928" i="1" s="1"/>
  <c r="Q928" i="1" s="1"/>
  <c r="O930" i="1"/>
  <c r="J941" i="1"/>
  <c r="D947" i="1"/>
  <c r="F947" i="1" s="1"/>
  <c r="G947" i="1" s="1"/>
  <c r="D951" i="1"/>
  <c r="F951" i="1" s="1"/>
  <c r="G951" i="1" s="1"/>
  <c r="I952" i="1"/>
  <c r="K952" i="1" s="1"/>
  <c r="L952" i="1" s="1"/>
  <c r="D954" i="1"/>
  <c r="F954" i="1" s="1"/>
  <c r="G954" i="1" s="1"/>
  <c r="D963" i="1"/>
  <c r="F963" i="1" s="1"/>
  <c r="G963" i="1" s="1"/>
  <c r="J965" i="1"/>
  <c r="I999" i="1"/>
  <c r="K999" i="1" s="1"/>
  <c r="L999" i="1" s="1"/>
  <c r="J1004" i="1"/>
  <c r="D1006" i="1"/>
  <c r="F1006" i="1" s="1"/>
  <c r="G1006" i="1" s="1"/>
  <c r="I1024" i="1"/>
  <c r="K1024" i="1" s="1"/>
  <c r="L1024" i="1" s="1"/>
  <c r="I660" i="1"/>
  <c r="K660" i="1" s="1"/>
  <c r="L660" i="1" s="1"/>
  <c r="I663" i="1"/>
  <c r="K663" i="1" s="1"/>
  <c r="L663" i="1" s="1"/>
  <c r="J666" i="1"/>
  <c r="O671" i="1"/>
  <c r="E676" i="1"/>
  <c r="E680" i="1"/>
  <c r="D692" i="1"/>
  <c r="F692" i="1" s="1"/>
  <c r="G692" i="1" s="1"/>
  <c r="E704" i="1"/>
  <c r="D706" i="1"/>
  <c r="F706" i="1" s="1"/>
  <c r="G706" i="1" s="1"/>
  <c r="O709" i="1"/>
  <c r="I711" i="1"/>
  <c r="K711" i="1" s="1"/>
  <c r="L711" i="1" s="1"/>
  <c r="J713" i="1"/>
  <c r="E715" i="1"/>
  <c r="I716" i="1"/>
  <c r="K716" i="1" s="1"/>
  <c r="L716" i="1" s="1"/>
  <c r="O719" i="1"/>
  <c r="N733" i="1"/>
  <c r="P733" i="1" s="1"/>
  <c r="Q733" i="1" s="1"/>
  <c r="D748" i="1"/>
  <c r="F748" i="1" s="1"/>
  <c r="G748" i="1" s="1"/>
  <c r="I752" i="1"/>
  <c r="K752" i="1" s="1"/>
  <c r="L752" i="1" s="1"/>
  <c r="D756" i="1"/>
  <c r="F756" i="1" s="1"/>
  <c r="G756" i="1" s="1"/>
  <c r="D759" i="1"/>
  <c r="F759" i="1" s="1"/>
  <c r="G759" i="1" s="1"/>
  <c r="D795" i="1"/>
  <c r="F795" i="1" s="1"/>
  <c r="G795" i="1" s="1"/>
  <c r="J798" i="1"/>
  <c r="I812" i="1"/>
  <c r="K812" i="1" s="1"/>
  <c r="L812" i="1" s="1"/>
  <c r="E816" i="1"/>
  <c r="O823" i="1"/>
  <c r="I833" i="1"/>
  <c r="K833" i="1" s="1"/>
  <c r="L833" i="1" s="1"/>
  <c r="J839" i="1"/>
  <c r="D841" i="1"/>
  <c r="F841" i="1" s="1"/>
  <c r="G841" i="1" s="1"/>
  <c r="D845" i="1"/>
  <c r="F845" i="1" s="1"/>
  <c r="G845" i="1" s="1"/>
  <c r="J875" i="1"/>
  <c r="J882" i="1"/>
  <c r="N888" i="1"/>
  <c r="P888" i="1" s="1"/>
  <c r="Q888" i="1" s="1"/>
  <c r="N893" i="1"/>
  <c r="P893" i="1" s="1"/>
  <c r="Q893" i="1" s="1"/>
  <c r="J913" i="1"/>
  <c r="D922" i="1"/>
  <c r="F922" i="1" s="1"/>
  <c r="G922" i="1" s="1"/>
  <c r="N932" i="1"/>
  <c r="P932" i="1" s="1"/>
  <c r="Q932" i="1" s="1"/>
  <c r="D934" i="1"/>
  <c r="F934" i="1" s="1"/>
  <c r="G934" i="1" s="1"/>
  <c r="E936" i="1"/>
  <c r="D938" i="1"/>
  <c r="F938" i="1" s="1"/>
  <c r="G938" i="1" s="1"/>
  <c r="I943" i="1"/>
  <c r="K943" i="1" s="1"/>
  <c r="L943" i="1" s="1"/>
  <c r="I956" i="1"/>
  <c r="K956" i="1" s="1"/>
  <c r="L956" i="1" s="1"/>
  <c r="N969" i="1"/>
  <c r="P969" i="1" s="1"/>
  <c r="Q969" i="1" s="1"/>
  <c r="D975" i="1"/>
  <c r="F975" i="1" s="1"/>
  <c r="G975" i="1" s="1"/>
  <c r="I984" i="1"/>
  <c r="K984" i="1" s="1"/>
  <c r="L984" i="1" s="1"/>
  <c r="D986" i="1"/>
  <c r="F986" i="1" s="1"/>
  <c r="G986" i="1" s="1"/>
  <c r="O989" i="1"/>
  <c r="N996" i="1"/>
  <c r="P996" i="1" s="1"/>
  <c r="Q996" i="1" s="1"/>
  <c r="D1008" i="1"/>
  <c r="F1008" i="1" s="1"/>
  <c r="G1008" i="1" s="1"/>
  <c r="N1009" i="1"/>
  <c r="P1009" i="1" s="1"/>
  <c r="Q1009" i="1" s="1"/>
  <c r="I1013" i="1"/>
  <c r="K1013" i="1" s="1"/>
  <c r="L1013" i="1" s="1"/>
  <c r="D1015" i="1"/>
  <c r="F1015" i="1" s="1"/>
  <c r="G1015" i="1" s="1"/>
  <c r="I1019" i="1"/>
  <c r="K1019" i="1" s="1"/>
  <c r="L1019" i="1" s="1"/>
  <c r="E1023" i="1"/>
  <c r="E1028" i="1"/>
  <c r="D1031" i="1"/>
  <c r="F1031" i="1" s="1"/>
  <c r="G1031" i="1" s="1"/>
  <c r="N1032" i="1"/>
  <c r="P1032" i="1" s="1"/>
  <c r="Q1032" i="1" s="1"/>
  <c r="N1035" i="1"/>
  <c r="P1035" i="1" s="1"/>
  <c r="Q1035" i="1" s="1"/>
  <c r="D1039" i="1"/>
  <c r="F1039" i="1" s="1"/>
  <c r="G1039" i="1" s="1"/>
  <c r="N1040" i="1"/>
  <c r="P1040" i="1" s="1"/>
  <c r="Q1040" i="1" s="1"/>
  <c r="E1044" i="1"/>
  <c r="N1049" i="1"/>
  <c r="P1049" i="1" s="1"/>
  <c r="Q1049" i="1" s="1"/>
  <c r="I1059" i="1"/>
  <c r="K1059" i="1" s="1"/>
  <c r="L1059" i="1" s="1"/>
  <c r="J1061" i="1"/>
  <c r="J1077" i="1"/>
  <c r="N728" i="1"/>
  <c r="P728" i="1" s="1"/>
  <c r="Q728" i="1" s="1"/>
  <c r="I739" i="1"/>
  <c r="K739" i="1" s="1"/>
  <c r="L739" i="1" s="1"/>
  <c r="J743" i="1"/>
  <c r="E745" i="1"/>
  <c r="D751" i="1"/>
  <c r="F751" i="1" s="1"/>
  <c r="G751" i="1" s="1"/>
  <c r="I769" i="1"/>
  <c r="K769" i="1" s="1"/>
  <c r="L769" i="1" s="1"/>
  <c r="N770" i="1"/>
  <c r="P770" i="1" s="1"/>
  <c r="Q770" i="1" s="1"/>
  <c r="D779" i="1"/>
  <c r="F779" i="1" s="1"/>
  <c r="G779" i="1" s="1"/>
  <c r="I780" i="1"/>
  <c r="K780" i="1" s="1"/>
  <c r="L780" i="1" s="1"/>
  <c r="I785" i="1"/>
  <c r="K785" i="1" s="1"/>
  <c r="L785" i="1" s="1"/>
  <c r="J949" i="1"/>
  <c r="E960" i="1"/>
  <c r="N961" i="1"/>
  <c r="P961" i="1" s="1"/>
  <c r="Q961" i="1" s="1"/>
  <c r="E968" i="1"/>
  <c r="J973" i="1"/>
  <c r="N980" i="1"/>
  <c r="P980" i="1" s="1"/>
  <c r="Q980" i="1" s="1"/>
  <c r="N1029" i="1"/>
  <c r="P1029" i="1" s="1"/>
  <c r="Q1029" i="1" s="1"/>
  <c r="N1034" i="1"/>
  <c r="P1034" i="1" s="1"/>
  <c r="Q1034" i="1" s="1"/>
  <c r="O1046" i="1"/>
  <c r="I1048" i="1"/>
  <c r="K1048" i="1" s="1"/>
  <c r="L1048" i="1" s="1"/>
  <c r="I1056" i="1"/>
  <c r="K1056" i="1" s="1"/>
  <c r="L1056" i="1" s="1"/>
  <c r="O1062" i="1"/>
  <c r="N1064" i="1"/>
  <c r="P1064" i="1" s="1"/>
  <c r="Q1064" i="1" s="1"/>
  <c r="N1067" i="1"/>
  <c r="P1067" i="1" s="1"/>
  <c r="Q1067" i="1" s="1"/>
  <c r="J1069" i="1"/>
  <c r="N1080" i="1"/>
  <c r="P1080" i="1" s="1"/>
  <c r="Q1080" i="1" s="1"/>
  <c r="E1111" i="1"/>
  <c r="D1111" i="1"/>
  <c r="F1111" i="1" s="1"/>
  <c r="G1111" i="1" s="1"/>
  <c r="N670" i="1"/>
  <c r="P670" i="1" s="1"/>
  <c r="Q670" i="1" s="1"/>
  <c r="O678" i="1"/>
  <c r="E684" i="1"/>
  <c r="J697" i="1"/>
  <c r="J706" i="1"/>
  <c r="N713" i="1"/>
  <c r="P713" i="1" s="1"/>
  <c r="Q713" i="1" s="1"/>
  <c r="N716" i="1"/>
  <c r="P716" i="1" s="1"/>
  <c r="Q716" i="1" s="1"/>
  <c r="N721" i="1"/>
  <c r="P721" i="1" s="1"/>
  <c r="Q721" i="1" s="1"/>
  <c r="D731" i="1"/>
  <c r="F731" i="1" s="1"/>
  <c r="G731" i="1" s="1"/>
  <c r="E738" i="1"/>
  <c r="O754" i="1"/>
  <c r="J772" i="1"/>
  <c r="N790" i="1"/>
  <c r="P790" i="1" s="1"/>
  <c r="Q790" i="1" s="1"/>
  <c r="O798" i="1"/>
  <c r="J805" i="1"/>
  <c r="I849" i="1"/>
  <c r="K849" i="1" s="1"/>
  <c r="L849" i="1" s="1"/>
  <c r="E1116" i="1"/>
  <c r="D1116" i="1"/>
  <c r="F1116" i="1" s="1"/>
  <c r="G1116" i="1" s="1"/>
  <c r="D1411" i="1"/>
  <c r="F1411" i="1" s="1"/>
  <c r="G1411" i="1" s="1"/>
  <c r="E1416" i="1"/>
  <c r="J1423" i="1"/>
  <c r="N1424" i="1"/>
  <c r="P1424" i="1" s="1"/>
  <c r="Q1424" i="1" s="1"/>
  <c r="E1426" i="1"/>
  <c r="I1427" i="1"/>
  <c r="K1427" i="1" s="1"/>
  <c r="L1427" i="1" s="1"/>
  <c r="I1434" i="1"/>
  <c r="K1434" i="1" s="1"/>
  <c r="L1434" i="1" s="1"/>
  <c r="D1438" i="1"/>
  <c r="F1438" i="1" s="1"/>
  <c r="G1438" i="1" s="1"/>
  <c r="I1457" i="1"/>
  <c r="K1457" i="1" s="1"/>
  <c r="L1457" i="1" s="1"/>
  <c r="I1460" i="1"/>
  <c r="K1460" i="1" s="1"/>
  <c r="L1460" i="1" s="1"/>
  <c r="N1465" i="1"/>
  <c r="P1465" i="1" s="1"/>
  <c r="Q1465" i="1" s="1"/>
  <c r="D1121" i="1"/>
  <c r="F1121" i="1" s="1"/>
  <c r="G1121" i="1" s="1"/>
  <c r="D1124" i="1"/>
  <c r="F1124" i="1" s="1"/>
  <c r="G1124" i="1" s="1"/>
  <c r="N1125" i="1"/>
  <c r="P1125" i="1" s="1"/>
  <c r="Q1125" i="1" s="1"/>
  <c r="N1127" i="1"/>
  <c r="P1127" i="1" s="1"/>
  <c r="Q1127" i="1" s="1"/>
  <c r="I1130" i="1"/>
  <c r="K1130" i="1" s="1"/>
  <c r="L1130" i="1" s="1"/>
  <c r="I1138" i="1"/>
  <c r="K1138" i="1" s="1"/>
  <c r="L1138" i="1" s="1"/>
  <c r="I1144" i="1"/>
  <c r="K1144" i="1" s="1"/>
  <c r="L1144" i="1" s="1"/>
  <c r="D1146" i="1"/>
  <c r="F1146" i="1" s="1"/>
  <c r="G1146" i="1" s="1"/>
  <c r="D1149" i="1"/>
  <c r="F1149" i="1" s="1"/>
  <c r="G1149" i="1" s="1"/>
  <c r="D1154" i="1"/>
  <c r="F1154" i="1" s="1"/>
  <c r="G1154" i="1" s="1"/>
  <c r="I1157" i="1"/>
  <c r="K1157" i="1" s="1"/>
  <c r="L1157" i="1" s="1"/>
  <c r="N1162" i="1"/>
  <c r="P1162" i="1" s="1"/>
  <c r="Q1162" i="1" s="1"/>
  <c r="I1164" i="1"/>
  <c r="K1164" i="1" s="1"/>
  <c r="L1164" i="1" s="1"/>
  <c r="I1173" i="1"/>
  <c r="K1173" i="1" s="1"/>
  <c r="L1173" i="1" s="1"/>
  <c r="D1175" i="1"/>
  <c r="F1175" i="1" s="1"/>
  <c r="G1175" i="1" s="1"/>
  <c r="N1178" i="1"/>
  <c r="P1178" i="1" s="1"/>
  <c r="Q1178" i="1" s="1"/>
  <c r="E1182" i="1"/>
  <c r="J1187" i="1"/>
  <c r="J1189" i="1"/>
  <c r="I1194" i="1"/>
  <c r="K1194" i="1" s="1"/>
  <c r="L1194" i="1" s="1"/>
  <c r="O1195" i="1"/>
  <c r="I1197" i="1"/>
  <c r="K1197" i="1" s="1"/>
  <c r="L1197" i="1" s="1"/>
  <c r="E1214" i="1"/>
  <c r="E1216" i="1"/>
  <c r="D1237" i="1"/>
  <c r="F1237" i="1" s="1"/>
  <c r="G1237" i="1" s="1"/>
  <c r="I1238" i="1"/>
  <c r="K1238" i="1" s="1"/>
  <c r="L1238" i="1" s="1"/>
  <c r="N1243" i="1"/>
  <c r="P1243" i="1" s="1"/>
  <c r="Q1243" i="1" s="1"/>
  <c r="D1249" i="1"/>
  <c r="F1249" i="1" s="1"/>
  <c r="G1249" i="1" s="1"/>
  <c r="O1251" i="1"/>
  <c r="I1253" i="1"/>
  <c r="K1253" i="1" s="1"/>
  <c r="L1253" i="1" s="1"/>
  <c r="N1256" i="1"/>
  <c r="P1256" i="1" s="1"/>
  <c r="Q1256" i="1" s="1"/>
  <c r="I1259" i="1"/>
  <c r="K1259" i="1" s="1"/>
  <c r="L1259" i="1" s="1"/>
  <c r="N1260" i="1"/>
  <c r="P1260" i="1" s="1"/>
  <c r="Q1260" i="1" s="1"/>
  <c r="O1261" i="1"/>
  <c r="I1271" i="1"/>
  <c r="K1271" i="1" s="1"/>
  <c r="L1271" i="1" s="1"/>
  <c r="D1277" i="1"/>
  <c r="F1277" i="1" s="1"/>
  <c r="G1277" i="1" s="1"/>
  <c r="N1281" i="1"/>
  <c r="P1281" i="1" s="1"/>
  <c r="Q1281" i="1" s="1"/>
  <c r="I1294" i="1"/>
  <c r="K1294" i="1" s="1"/>
  <c r="L1294" i="1" s="1"/>
  <c r="D1297" i="1"/>
  <c r="F1297" i="1" s="1"/>
  <c r="G1297" i="1" s="1"/>
  <c r="N1299" i="1"/>
  <c r="P1299" i="1" s="1"/>
  <c r="Q1299" i="1" s="1"/>
  <c r="N1307" i="1"/>
  <c r="P1307" i="1" s="1"/>
  <c r="Q1307" i="1" s="1"/>
  <c r="I1310" i="1"/>
  <c r="K1310" i="1" s="1"/>
  <c r="L1310" i="1" s="1"/>
  <c r="I1315" i="1"/>
  <c r="K1315" i="1" s="1"/>
  <c r="L1315" i="1" s="1"/>
  <c r="D1324" i="1"/>
  <c r="F1324" i="1" s="1"/>
  <c r="G1324" i="1" s="1"/>
  <c r="N1329" i="1"/>
  <c r="P1329" i="1" s="1"/>
  <c r="Q1329" i="1" s="1"/>
  <c r="O1332" i="1"/>
  <c r="I1337" i="1"/>
  <c r="K1337" i="1" s="1"/>
  <c r="L1337" i="1" s="1"/>
  <c r="E1341" i="1"/>
  <c r="I1342" i="1"/>
  <c r="K1342" i="1" s="1"/>
  <c r="L1342" i="1" s="1"/>
  <c r="E1366" i="1"/>
  <c r="O1375" i="1"/>
  <c r="N1377" i="1"/>
  <c r="P1377" i="1" s="1"/>
  <c r="Q1377" i="1" s="1"/>
  <c r="E1381" i="1"/>
  <c r="J1388" i="1"/>
  <c r="I1439" i="1"/>
  <c r="K1439" i="1" s="1"/>
  <c r="L1439" i="1" s="1"/>
  <c r="N1451" i="1"/>
  <c r="P1451" i="1" s="1"/>
  <c r="Q1451" i="1" s="1"/>
  <c r="E1453" i="1"/>
  <c r="O1463" i="1"/>
  <c r="N1467" i="1"/>
  <c r="P1467" i="1" s="1"/>
  <c r="Q1467" i="1" s="1"/>
  <c r="D1115" i="1"/>
  <c r="F1115" i="1" s="1"/>
  <c r="G1115" i="1" s="1"/>
  <c r="I1116" i="1"/>
  <c r="K1116" i="1" s="1"/>
  <c r="L1116" i="1" s="1"/>
  <c r="I1118" i="1"/>
  <c r="K1118" i="1" s="1"/>
  <c r="L1118" i="1" s="1"/>
  <c r="I1121" i="1"/>
  <c r="K1121" i="1" s="1"/>
  <c r="L1121" i="1" s="1"/>
  <c r="D1123" i="1"/>
  <c r="F1123" i="1" s="1"/>
  <c r="G1123" i="1" s="1"/>
  <c r="D1128" i="1"/>
  <c r="F1128" i="1" s="1"/>
  <c r="G1128" i="1" s="1"/>
  <c r="N1130" i="1"/>
  <c r="P1130" i="1" s="1"/>
  <c r="Q1130" i="1" s="1"/>
  <c r="I1143" i="1"/>
  <c r="K1143" i="1" s="1"/>
  <c r="L1143" i="1" s="1"/>
  <c r="O1159" i="1"/>
  <c r="E1163" i="1"/>
  <c r="I1168" i="1"/>
  <c r="K1168" i="1" s="1"/>
  <c r="L1168" i="1" s="1"/>
  <c r="O1173" i="1"/>
  <c r="E1179" i="1"/>
  <c r="I1184" i="1"/>
  <c r="K1184" i="1" s="1"/>
  <c r="L1184" i="1" s="1"/>
  <c r="N1189" i="1"/>
  <c r="P1189" i="1" s="1"/>
  <c r="Q1189" i="1" s="1"/>
  <c r="E1213" i="1"/>
  <c r="J1216" i="1"/>
  <c r="N1253" i="1"/>
  <c r="P1253" i="1" s="1"/>
  <c r="Q1253" i="1" s="1"/>
  <c r="N1258" i="1"/>
  <c r="P1258" i="1" s="1"/>
  <c r="Q1258" i="1" s="1"/>
  <c r="O1272" i="1"/>
  <c r="N1274" i="1"/>
  <c r="P1274" i="1" s="1"/>
  <c r="Q1274" i="1" s="1"/>
  <c r="O1275" i="1"/>
  <c r="J1280" i="1"/>
  <c r="O1301" i="1"/>
  <c r="D1308" i="1"/>
  <c r="F1308" i="1" s="1"/>
  <c r="G1308" i="1" s="1"/>
  <c r="O1309" i="1"/>
  <c r="N1310" i="1"/>
  <c r="P1310" i="1" s="1"/>
  <c r="Q1310" i="1" s="1"/>
  <c r="N1315" i="1"/>
  <c r="P1315" i="1" s="1"/>
  <c r="Q1315" i="1" s="1"/>
  <c r="D1319" i="1"/>
  <c r="F1319" i="1" s="1"/>
  <c r="G1319" i="1" s="1"/>
  <c r="N1328" i="1"/>
  <c r="P1328" i="1" s="1"/>
  <c r="Q1328" i="1" s="1"/>
  <c r="E1346" i="1"/>
  <c r="D1348" i="1"/>
  <c r="F1348" i="1" s="1"/>
  <c r="G1348" i="1" s="1"/>
  <c r="O1351" i="1"/>
  <c r="N1355" i="1"/>
  <c r="P1355" i="1" s="1"/>
  <c r="Q1355" i="1" s="1"/>
  <c r="I1366" i="1"/>
  <c r="K1366" i="1" s="1"/>
  <c r="L1366" i="1" s="1"/>
  <c r="D1378" i="1"/>
  <c r="F1378" i="1" s="1"/>
  <c r="G1378" i="1" s="1"/>
  <c r="J1385" i="1"/>
  <c r="N1395" i="1"/>
  <c r="P1395" i="1" s="1"/>
  <c r="Q1395" i="1" s="1"/>
  <c r="I1403" i="1"/>
  <c r="K1403" i="1" s="1"/>
  <c r="L1403" i="1" s="1"/>
  <c r="N1416" i="1"/>
  <c r="P1416" i="1" s="1"/>
  <c r="Q1416" i="1" s="1"/>
  <c r="I1433" i="1"/>
  <c r="K1433" i="1" s="1"/>
  <c r="L1433" i="1" s="1"/>
  <c r="I1438" i="1"/>
  <c r="K1438" i="1" s="1"/>
  <c r="L1438" i="1" s="1"/>
  <c r="N1456" i="1"/>
  <c r="P1456" i="1" s="1"/>
  <c r="Q1456" i="1" s="1"/>
  <c r="E1466" i="1"/>
  <c r="N1113" i="1"/>
  <c r="P1113" i="1" s="1"/>
  <c r="Q1113" i="1" s="1"/>
  <c r="I1115" i="1"/>
  <c r="K1115" i="1" s="1"/>
  <c r="L1115" i="1" s="1"/>
  <c r="N1118" i="1"/>
  <c r="P1118" i="1" s="1"/>
  <c r="Q1118" i="1" s="1"/>
  <c r="N1121" i="1"/>
  <c r="P1121" i="1" s="1"/>
  <c r="Q1121" i="1" s="1"/>
  <c r="I1123" i="1"/>
  <c r="K1123" i="1" s="1"/>
  <c r="L1123" i="1" s="1"/>
  <c r="I1129" i="1"/>
  <c r="K1129" i="1" s="1"/>
  <c r="L1129" i="1" s="1"/>
  <c r="D1133" i="1"/>
  <c r="F1133" i="1" s="1"/>
  <c r="G1133" i="1" s="1"/>
  <c r="E1134" i="1"/>
  <c r="N1135" i="1"/>
  <c r="P1135" i="1" s="1"/>
  <c r="Q1135" i="1" s="1"/>
  <c r="I1148" i="1"/>
  <c r="K1148" i="1" s="1"/>
  <c r="L1148" i="1" s="1"/>
  <c r="D1160" i="1"/>
  <c r="F1160" i="1" s="1"/>
  <c r="G1160" i="1" s="1"/>
  <c r="J1163" i="1"/>
  <c r="E1174" i="1"/>
  <c r="J1179" i="1"/>
  <c r="E1190" i="1"/>
  <c r="O1205" i="1"/>
  <c r="J1211" i="1"/>
  <c r="D1241" i="1"/>
  <c r="F1241" i="1" s="1"/>
  <c r="G1241" i="1" s="1"/>
  <c r="O1244" i="1"/>
  <c r="D1250" i="1"/>
  <c r="F1250" i="1" s="1"/>
  <c r="G1250" i="1" s="1"/>
  <c r="N1252" i="1"/>
  <c r="P1252" i="1" s="1"/>
  <c r="Q1252" i="1" s="1"/>
  <c r="D1254" i="1"/>
  <c r="F1254" i="1" s="1"/>
  <c r="G1254" i="1" s="1"/>
  <c r="D1259" i="1"/>
  <c r="F1259" i="1" s="1"/>
  <c r="G1259" i="1" s="1"/>
  <c r="J1270" i="1"/>
  <c r="D1272" i="1"/>
  <c r="F1272" i="1" s="1"/>
  <c r="G1272" i="1" s="1"/>
  <c r="D1275" i="1"/>
  <c r="F1275" i="1" s="1"/>
  <c r="G1275" i="1" s="1"/>
  <c r="I1279" i="1"/>
  <c r="K1279" i="1" s="1"/>
  <c r="L1279" i="1" s="1"/>
  <c r="O1285" i="1"/>
  <c r="E1291" i="1"/>
  <c r="D1311" i="1"/>
  <c r="F1311" i="1" s="1"/>
  <c r="G1311" i="1" s="1"/>
  <c r="N1312" i="1"/>
  <c r="P1312" i="1" s="1"/>
  <c r="Q1312" i="1" s="1"/>
  <c r="D1316" i="1"/>
  <c r="F1316" i="1" s="1"/>
  <c r="G1316" i="1" s="1"/>
  <c r="I1319" i="1"/>
  <c r="K1319" i="1" s="1"/>
  <c r="L1319" i="1" s="1"/>
  <c r="D1329" i="1"/>
  <c r="F1329" i="1" s="1"/>
  <c r="G1329" i="1" s="1"/>
  <c r="J1335" i="1"/>
  <c r="D1342" i="1"/>
  <c r="F1342" i="1" s="1"/>
  <c r="G1342" i="1" s="1"/>
  <c r="E1356" i="1"/>
  <c r="D1362" i="1"/>
  <c r="F1362" i="1" s="1"/>
  <c r="G1362" i="1" s="1"/>
  <c r="I1446" i="1"/>
  <c r="K1446" i="1" s="1"/>
  <c r="L1446" i="1" s="1"/>
  <c r="D1458" i="1"/>
  <c r="F1458" i="1" s="1"/>
  <c r="G1458" i="1" s="1"/>
  <c r="I1468" i="1"/>
  <c r="K1468" i="1" s="1"/>
  <c r="L1468" i="1" s="1"/>
  <c r="I1222" i="1"/>
  <c r="K1222" i="1" s="1"/>
  <c r="L1222" i="1" s="1"/>
  <c r="J1239" i="1"/>
  <c r="D1258" i="1"/>
  <c r="F1258" i="1" s="1"/>
  <c r="G1258" i="1" s="1"/>
  <c r="I1261" i="1"/>
  <c r="K1261" i="1" s="1"/>
  <c r="L1261" i="1" s="1"/>
  <c r="D1269" i="1"/>
  <c r="F1269" i="1" s="1"/>
  <c r="G1269" i="1" s="1"/>
  <c r="D1278" i="1"/>
  <c r="F1278" i="1" s="1"/>
  <c r="G1278" i="1" s="1"/>
  <c r="D1281" i="1"/>
  <c r="F1281" i="1" s="1"/>
  <c r="G1281" i="1" s="1"/>
  <c r="D1289" i="1"/>
  <c r="F1289" i="1" s="1"/>
  <c r="G1289" i="1" s="1"/>
  <c r="I1302" i="1"/>
  <c r="K1302" i="1" s="1"/>
  <c r="L1302" i="1" s="1"/>
  <c r="N1308" i="1"/>
  <c r="P1308" i="1" s="1"/>
  <c r="Q1308" i="1" s="1"/>
  <c r="D1310" i="1"/>
  <c r="F1310" i="1" s="1"/>
  <c r="G1310" i="1" s="1"/>
  <c r="D1318" i="1"/>
  <c r="F1318" i="1" s="1"/>
  <c r="G1318" i="1" s="1"/>
  <c r="I1332" i="1"/>
  <c r="K1332" i="1" s="1"/>
  <c r="L1332" i="1" s="1"/>
  <c r="D1334" i="1"/>
  <c r="F1334" i="1" s="1"/>
  <c r="G1334" i="1" s="1"/>
  <c r="D1337" i="1"/>
  <c r="F1337" i="1" s="1"/>
  <c r="G1337" i="1" s="1"/>
  <c r="J1338" i="1"/>
  <c r="D1345" i="1"/>
  <c r="F1345" i="1" s="1"/>
  <c r="G1345" i="1" s="1"/>
  <c r="O1348" i="1"/>
  <c r="N1350" i="1"/>
  <c r="P1350" i="1" s="1"/>
  <c r="Q1350" i="1" s="1"/>
  <c r="J1354" i="1"/>
  <c r="D1367" i="1"/>
  <c r="F1367" i="1" s="1"/>
  <c r="G1367" i="1" s="1"/>
  <c r="J1370" i="1"/>
  <c r="D1400" i="1"/>
  <c r="F1400" i="1" s="1"/>
  <c r="G1400" i="1" s="1"/>
  <c r="D1404" i="1"/>
  <c r="F1404" i="1" s="1"/>
  <c r="G1404" i="1" s="1"/>
  <c r="N1410" i="1"/>
  <c r="P1410" i="1" s="1"/>
  <c r="Q1410" i="1" s="1"/>
  <c r="N1430" i="1"/>
  <c r="P1430" i="1" s="1"/>
  <c r="Q1430" i="1" s="1"/>
  <c r="D1434" i="1"/>
  <c r="F1434" i="1" s="1"/>
  <c r="G1434" i="1" s="1"/>
  <c r="I1435" i="1"/>
  <c r="K1435" i="1" s="1"/>
  <c r="L1435" i="1" s="1"/>
  <c r="D1439" i="1"/>
  <c r="F1439" i="1" s="1"/>
  <c r="G1439" i="1" s="1"/>
  <c r="I1441" i="1"/>
  <c r="K1441" i="1" s="1"/>
  <c r="L1441" i="1" s="1"/>
  <c r="I1444" i="1"/>
  <c r="K1444" i="1" s="1"/>
  <c r="L1444" i="1" s="1"/>
  <c r="I1449" i="1"/>
  <c r="K1449" i="1" s="1"/>
  <c r="L1449" i="1" s="1"/>
  <c r="N1452" i="1"/>
  <c r="P1452" i="1" s="1"/>
  <c r="Q1452" i="1" s="1"/>
  <c r="D1457" i="1"/>
  <c r="F1457" i="1" s="1"/>
  <c r="G1457" i="1" s="1"/>
  <c r="J1461" i="1"/>
  <c r="I1463" i="1"/>
  <c r="K1463" i="1" s="1"/>
  <c r="L1463" i="1" s="1"/>
  <c r="O1466" i="1"/>
  <c r="D1105" i="1"/>
  <c r="F1105" i="1" s="1"/>
  <c r="G1105" i="1" s="1"/>
  <c r="N1115" i="1"/>
  <c r="P1115" i="1" s="1"/>
  <c r="Q1115" i="1" s="1"/>
  <c r="N1123" i="1"/>
  <c r="P1123" i="1" s="1"/>
  <c r="Q1123" i="1" s="1"/>
  <c r="J1139" i="1"/>
  <c r="D1141" i="1"/>
  <c r="F1141" i="1" s="1"/>
  <c r="G1141" i="1" s="1"/>
  <c r="N1148" i="1"/>
  <c r="P1148" i="1" s="1"/>
  <c r="Q1148" i="1" s="1"/>
  <c r="J1162" i="1"/>
  <c r="N1165" i="1"/>
  <c r="P1165" i="1" s="1"/>
  <c r="Q1165" i="1" s="1"/>
  <c r="E1173" i="1"/>
  <c r="J1178" i="1"/>
  <c r="O1181" i="1"/>
  <c r="E1189" i="1"/>
  <c r="J1190" i="1"/>
  <c r="D1192" i="1"/>
  <c r="F1192" i="1" s="1"/>
  <c r="G1192" i="1" s="1"/>
  <c r="J1195" i="1"/>
  <c r="I1210" i="1"/>
  <c r="K1210" i="1" s="1"/>
  <c r="L1210" i="1" s="1"/>
  <c r="O1276" i="1"/>
  <c r="N1279" i="1"/>
  <c r="P1279" i="1" s="1"/>
  <c r="Q1279" i="1" s="1"/>
  <c r="N1296" i="1"/>
  <c r="P1296" i="1" s="1"/>
  <c r="Q1296" i="1" s="1"/>
  <c r="I1299" i="1"/>
  <c r="K1299" i="1" s="1"/>
  <c r="L1299" i="1" s="1"/>
  <c r="I1307" i="1"/>
  <c r="K1307" i="1" s="1"/>
  <c r="L1307" i="1" s="1"/>
  <c r="N1323" i="1"/>
  <c r="P1323" i="1" s="1"/>
  <c r="Q1323" i="1" s="1"/>
  <c r="D1369" i="1"/>
  <c r="F1369" i="1" s="1"/>
  <c r="G1369" i="1" s="1"/>
  <c r="I1377" i="1"/>
  <c r="K1377" i="1" s="1"/>
  <c r="L1377" i="1" s="1"/>
  <c r="D1429" i="1"/>
  <c r="F1429" i="1" s="1"/>
  <c r="G1429" i="1" s="1"/>
  <c r="E1443" i="1"/>
  <c r="K105" i="12"/>
  <c r="J105" i="12"/>
  <c r="L105" i="12" s="1"/>
  <c r="G107" i="12"/>
  <c r="F108" i="12" s="1"/>
  <c r="H106" i="12"/>
  <c r="I106" i="12" s="1"/>
  <c r="K8" i="9"/>
  <c r="J9" i="9"/>
  <c r="M7" i="9"/>
  <c r="L7" i="9"/>
  <c r="K6" i="7"/>
  <c r="M6" i="7" s="1"/>
  <c r="K10" i="7" s="1"/>
  <c r="J16" i="6"/>
  <c r="N10" i="8"/>
  <c r="D4" i="8" s="1"/>
  <c r="I9" i="8"/>
  <c r="J9" i="8" s="1"/>
  <c r="K1439" i="8"/>
  <c r="L1439" i="8" s="1"/>
  <c r="J1439" i="8"/>
  <c r="K1375" i="8"/>
  <c r="L1375" i="8" s="1"/>
  <c r="J1375" i="8"/>
  <c r="K1311" i="8"/>
  <c r="L1311" i="8" s="1"/>
  <c r="J1311" i="8"/>
  <c r="K1247" i="8"/>
  <c r="L1247" i="8" s="1"/>
  <c r="J1247" i="8"/>
  <c r="K1183" i="8"/>
  <c r="L1183" i="8" s="1"/>
  <c r="J1183" i="8"/>
  <c r="K1119" i="8"/>
  <c r="L1119" i="8" s="1"/>
  <c r="J1119" i="8"/>
  <c r="K1451" i="8"/>
  <c r="L1451" i="8" s="1"/>
  <c r="J1451" i="8"/>
  <c r="K1435" i="8"/>
  <c r="L1435" i="8" s="1"/>
  <c r="J1435" i="8"/>
  <c r="K1411" i="8"/>
  <c r="L1411" i="8" s="1"/>
  <c r="J1411" i="8"/>
  <c r="K1379" i="8"/>
  <c r="L1379" i="8" s="1"/>
  <c r="J1379" i="8"/>
  <c r="K1355" i="8"/>
  <c r="L1355" i="8" s="1"/>
  <c r="J1355" i="8"/>
  <c r="K1331" i="8"/>
  <c r="L1331" i="8" s="1"/>
  <c r="J1331" i="8"/>
  <c r="K1307" i="8"/>
  <c r="L1307" i="8" s="1"/>
  <c r="J1307" i="8"/>
  <c r="K1283" i="8"/>
  <c r="L1283" i="8" s="1"/>
  <c r="J1283" i="8"/>
  <c r="K1259" i="8"/>
  <c r="L1259" i="8" s="1"/>
  <c r="J1259" i="8"/>
  <c r="K1227" i="8"/>
  <c r="L1227" i="8" s="1"/>
  <c r="J1227" i="8"/>
  <c r="K1211" i="8"/>
  <c r="L1211" i="8" s="1"/>
  <c r="J1211" i="8"/>
  <c r="K1179" i="8"/>
  <c r="L1179" i="8" s="1"/>
  <c r="J1179" i="8"/>
  <c r="K1155" i="8"/>
  <c r="L1155" i="8" s="1"/>
  <c r="J1155" i="8"/>
  <c r="K1147" i="8"/>
  <c r="L1147" i="8" s="1"/>
  <c r="J1147" i="8"/>
  <c r="K1123" i="8"/>
  <c r="L1123" i="8" s="1"/>
  <c r="J1123" i="8"/>
  <c r="K1107" i="8"/>
  <c r="L1107" i="8" s="1"/>
  <c r="J1107" i="8"/>
  <c r="P1097" i="8"/>
  <c r="Q1097" i="8" s="1"/>
  <c r="O1097" i="8"/>
  <c r="K1466" i="8"/>
  <c r="L1466" i="8" s="1"/>
  <c r="J1466" i="8"/>
  <c r="K1442" i="8"/>
  <c r="L1442" i="8" s="1"/>
  <c r="J1442" i="8"/>
  <c r="K1418" i="8"/>
  <c r="L1418" i="8" s="1"/>
  <c r="J1418" i="8"/>
  <c r="K1394" i="8"/>
  <c r="L1394" i="8" s="1"/>
  <c r="J1394" i="8"/>
  <c r="K1370" i="8"/>
  <c r="L1370" i="8" s="1"/>
  <c r="J1370" i="8"/>
  <c r="K1346" i="8"/>
  <c r="L1346" i="8" s="1"/>
  <c r="J1346" i="8"/>
  <c r="K1322" i="8"/>
  <c r="L1322" i="8" s="1"/>
  <c r="J1322" i="8"/>
  <c r="K1298" i="8"/>
  <c r="L1298" i="8" s="1"/>
  <c r="J1298" i="8"/>
  <c r="K1274" i="8"/>
  <c r="L1274" i="8" s="1"/>
  <c r="J1274" i="8"/>
  <c r="K1258" i="8"/>
  <c r="L1258" i="8" s="1"/>
  <c r="J1258" i="8"/>
  <c r="K1242" i="8"/>
  <c r="L1242" i="8" s="1"/>
  <c r="J1242" i="8"/>
  <c r="K1226" i="8"/>
  <c r="L1226" i="8" s="1"/>
  <c r="J1226" i="8"/>
  <c r="K1210" i="8"/>
  <c r="L1210" i="8" s="1"/>
  <c r="J1210" i="8"/>
  <c r="K1194" i="8"/>
  <c r="L1194" i="8" s="1"/>
  <c r="J1194" i="8"/>
  <c r="K1186" i="8"/>
  <c r="L1186" i="8" s="1"/>
  <c r="J1186" i="8"/>
  <c r="K1170" i="8"/>
  <c r="L1170" i="8" s="1"/>
  <c r="J1170" i="8"/>
  <c r="K1146" i="8"/>
  <c r="L1146" i="8" s="1"/>
  <c r="J1146" i="8"/>
  <c r="K1122" i="8"/>
  <c r="L1122" i="8" s="1"/>
  <c r="J1122" i="8"/>
  <c r="K1090" i="8"/>
  <c r="L1090" i="8" s="1"/>
  <c r="J1090" i="8"/>
  <c r="K1449" i="8"/>
  <c r="L1449" i="8" s="1"/>
  <c r="J1449" i="8"/>
  <c r="K1417" i="8"/>
  <c r="L1417" i="8" s="1"/>
  <c r="J1417" i="8"/>
  <c r="K1353" i="8"/>
  <c r="L1353" i="8" s="1"/>
  <c r="J1353" i="8"/>
  <c r="K1313" i="8"/>
  <c r="L1313" i="8" s="1"/>
  <c r="J1313" i="8"/>
  <c r="K1289" i="8"/>
  <c r="L1289" i="8" s="1"/>
  <c r="J1289" i="8"/>
  <c r="K1249" i="8"/>
  <c r="L1249" i="8" s="1"/>
  <c r="J1249" i="8"/>
  <c r="K1201" i="8"/>
  <c r="L1201" i="8" s="1"/>
  <c r="J1201" i="8"/>
  <c r="K1169" i="8"/>
  <c r="L1169" i="8" s="1"/>
  <c r="J1169" i="8"/>
  <c r="K1121" i="8"/>
  <c r="L1121" i="8" s="1"/>
  <c r="J1121" i="8"/>
  <c r="K1464" i="8"/>
  <c r="L1464" i="8" s="1"/>
  <c r="J1464" i="8"/>
  <c r="K1456" i="8"/>
  <c r="L1456" i="8" s="1"/>
  <c r="J1456" i="8"/>
  <c r="K1448" i="8"/>
  <c r="L1448" i="8" s="1"/>
  <c r="J1448" i="8"/>
  <c r="K1440" i="8"/>
  <c r="L1440" i="8" s="1"/>
  <c r="J1440" i="8"/>
  <c r="K1432" i="8"/>
  <c r="L1432" i="8" s="1"/>
  <c r="J1432" i="8"/>
  <c r="K1424" i="8"/>
  <c r="L1424" i="8" s="1"/>
  <c r="J1424" i="8"/>
  <c r="K1416" i="8"/>
  <c r="L1416" i="8" s="1"/>
  <c r="J1416" i="8"/>
  <c r="K1408" i="8"/>
  <c r="L1408" i="8" s="1"/>
  <c r="J1408" i="8"/>
  <c r="K1400" i="8"/>
  <c r="L1400" i="8" s="1"/>
  <c r="J1400" i="8"/>
  <c r="K1392" i="8"/>
  <c r="L1392" i="8" s="1"/>
  <c r="J1392" i="8"/>
  <c r="K1384" i="8"/>
  <c r="L1384" i="8" s="1"/>
  <c r="J1384" i="8"/>
  <c r="K1376" i="8"/>
  <c r="L1376" i="8" s="1"/>
  <c r="J1376" i="8"/>
  <c r="K1368" i="8"/>
  <c r="L1368" i="8" s="1"/>
  <c r="J1368" i="8"/>
  <c r="K1360" i="8"/>
  <c r="L1360" i="8" s="1"/>
  <c r="J1360" i="8"/>
  <c r="K1352" i="8"/>
  <c r="L1352" i="8" s="1"/>
  <c r="J1352" i="8"/>
  <c r="K1344" i="8"/>
  <c r="L1344" i="8" s="1"/>
  <c r="J1344" i="8"/>
  <c r="K1336" i="8"/>
  <c r="L1336" i="8" s="1"/>
  <c r="J1336" i="8"/>
  <c r="K1328" i="8"/>
  <c r="L1328" i="8" s="1"/>
  <c r="J1328" i="8"/>
  <c r="K1320" i="8"/>
  <c r="L1320" i="8" s="1"/>
  <c r="J1320" i="8"/>
  <c r="K1312" i="8"/>
  <c r="L1312" i="8" s="1"/>
  <c r="J1312" i="8"/>
  <c r="K1304" i="8"/>
  <c r="L1304" i="8" s="1"/>
  <c r="J1304" i="8"/>
  <c r="K1296" i="8"/>
  <c r="L1296" i="8" s="1"/>
  <c r="J1296" i="8"/>
  <c r="K1288" i="8"/>
  <c r="L1288" i="8" s="1"/>
  <c r="J1288" i="8"/>
  <c r="K1280" i="8"/>
  <c r="L1280" i="8" s="1"/>
  <c r="J1280" i="8"/>
  <c r="K1272" i="8"/>
  <c r="L1272" i="8" s="1"/>
  <c r="J1272" i="8"/>
  <c r="K1264" i="8"/>
  <c r="L1264" i="8" s="1"/>
  <c r="J1264" i="8"/>
  <c r="K1256" i="8"/>
  <c r="L1256" i="8" s="1"/>
  <c r="J1256" i="8"/>
  <c r="K1248" i="8"/>
  <c r="L1248" i="8" s="1"/>
  <c r="J1248" i="8"/>
  <c r="K1240" i="8"/>
  <c r="L1240" i="8" s="1"/>
  <c r="J1240" i="8"/>
  <c r="K1232" i="8"/>
  <c r="L1232" i="8" s="1"/>
  <c r="J1232" i="8"/>
  <c r="K1224" i="8"/>
  <c r="L1224" i="8" s="1"/>
  <c r="J1224" i="8"/>
  <c r="K1216" i="8"/>
  <c r="L1216" i="8" s="1"/>
  <c r="J1216" i="8"/>
  <c r="K1208" i="8"/>
  <c r="L1208" i="8" s="1"/>
  <c r="J1208" i="8"/>
  <c r="K1200" i="8"/>
  <c r="L1200" i="8" s="1"/>
  <c r="J1200" i="8"/>
  <c r="K1192" i="8"/>
  <c r="L1192" i="8" s="1"/>
  <c r="J1192" i="8"/>
  <c r="K1184" i="8"/>
  <c r="L1184" i="8" s="1"/>
  <c r="J1184" i="8"/>
  <c r="K1176" i="8"/>
  <c r="L1176" i="8" s="1"/>
  <c r="J1176" i="8"/>
  <c r="K1168" i="8"/>
  <c r="L1168" i="8" s="1"/>
  <c r="J1168" i="8"/>
  <c r="K1160" i="8"/>
  <c r="L1160" i="8" s="1"/>
  <c r="J1160" i="8"/>
  <c r="K1152" i="8"/>
  <c r="L1152" i="8" s="1"/>
  <c r="J1152" i="8"/>
  <c r="K1144" i="8"/>
  <c r="L1144" i="8" s="1"/>
  <c r="J1144" i="8"/>
  <c r="K1136" i="8"/>
  <c r="L1136" i="8" s="1"/>
  <c r="J1136" i="8"/>
  <c r="K1128" i="8"/>
  <c r="L1128" i="8" s="1"/>
  <c r="J1128" i="8"/>
  <c r="K1120" i="8"/>
  <c r="L1120" i="8" s="1"/>
  <c r="J1120" i="8"/>
  <c r="K1112" i="8"/>
  <c r="L1112" i="8" s="1"/>
  <c r="J1112" i="8"/>
  <c r="K1104" i="8"/>
  <c r="L1104" i="8" s="1"/>
  <c r="J1104" i="8"/>
  <c r="K1096" i="8"/>
  <c r="L1096" i="8" s="1"/>
  <c r="J1096" i="8"/>
  <c r="J8" i="8"/>
  <c r="K8" i="8"/>
  <c r="L8" i="8" s="1"/>
  <c r="K1450" i="8"/>
  <c r="L1450" i="8" s="1"/>
  <c r="J1450" i="8"/>
  <c r="K1426" i="8"/>
  <c r="L1426" i="8" s="1"/>
  <c r="J1426" i="8"/>
  <c r="K1402" i="8"/>
  <c r="L1402" i="8" s="1"/>
  <c r="J1402" i="8"/>
  <c r="K1386" i="8"/>
  <c r="L1386" i="8" s="1"/>
  <c r="J1386" i="8"/>
  <c r="K1362" i="8"/>
  <c r="L1362" i="8" s="1"/>
  <c r="J1362" i="8"/>
  <c r="K1338" i="8"/>
  <c r="L1338" i="8" s="1"/>
  <c r="J1338" i="8"/>
  <c r="K1306" i="8"/>
  <c r="L1306" i="8" s="1"/>
  <c r="J1306" i="8"/>
  <c r="K1266" i="8"/>
  <c r="L1266" i="8" s="1"/>
  <c r="J1266" i="8"/>
  <c r="K1106" i="8"/>
  <c r="L1106" i="8" s="1"/>
  <c r="J1106" i="8"/>
  <c r="K1433" i="8"/>
  <c r="L1433" i="8" s="1"/>
  <c r="J1433" i="8"/>
  <c r="K1401" i="8"/>
  <c r="L1401" i="8" s="1"/>
  <c r="J1401" i="8"/>
  <c r="K1369" i="8"/>
  <c r="L1369" i="8" s="1"/>
  <c r="J1369" i="8"/>
  <c r="K1321" i="8"/>
  <c r="L1321" i="8" s="1"/>
  <c r="J1321" i="8"/>
  <c r="K1273" i="8"/>
  <c r="L1273" i="8" s="1"/>
  <c r="J1273" i="8"/>
  <c r="K1233" i="8"/>
  <c r="L1233" i="8" s="1"/>
  <c r="J1233" i="8"/>
  <c r="K1177" i="8"/>
  <c r="L1177" i="8" s="1"/>
  <c r="J1177" i="8"/>
  <c r="K1137" i="8"/>
  <c r="L1137" i="8" s="1"/>
  <c r="J1137" i="8"/>
  <c r="K1129" i="8"/>
  <c r="L1129" i="8" s="1"/>
  <c r="J1129" i="8"/>
  <c r="K1087" i="8"/>
  <c r="L1087" i="8" s="1"/>
  <c r="J1087" i="8"/>
  <c r="K1071" i="8"/>
  <c r="L1071" i="8" s="1"/>
  <c r="J1071" i="8"/>
  <c r="K1055" i="8"/>
  <c r="L1055" i="8" s="1"/>
  <c r="J1055" i="8"/>
  <c r="K1039" i="8"/>
  <c r="L1039" i="8" s="1"/>
  <c r="J1039" i="8"/>
  <c r="K1023" i="8"/>
  <c r="L1023" i="8" s="1"/>
  <c r="J1023" i="8"/>
  <c r="K1007" i="8"/>
  <c r="L1007" i="8" s="1"/>
  <c r="J1007" i="8"/>
  <c r="K991" i="8"/>
  <c r="L991" i="8" s="1"/>
  <c r="J991" i="8"/>
  <c r="K975" i="8"/>
  <c r="L975" i="8" s="1"/>
  <c r="J975" i="8"/>
  <c r="K959" i="8"/>
  <c r="L959" i="8" s="1"/>
  <c r="J959" i="8"/>
  <c r="K943" i="8"/>
  <c r="L943" i="8" s="1"/>
  <c r="J943" i="8"/>
  <c r="K927" i="8"/>
  <c r="L927" i="8" s="1"/>
  <c r="J927" i="8"/>
  <c r="K911" i="8"/>
  <c r="L911" i="8" s="1"/>
  <c r="J911" i="8"/>
  <c r="K895" i="8"/>
  <c r="L895" i="8" s="1"/>
  <c r="J895" i="8"/>
  <c r="K879" i="8"/>
  <c r="L879" i="8" s="1"/>
  <c r="J879" i="8"/>
  <c r="K863" i="8"/>
  <c r="L863" i="8" s="1"/>
  <c r="J863" i="8"/>
  <c r="K847" i="8"/>
  <c r="L847" i="8" s="1"/>
  <c r="J847" i="8"/>
  <c r="K831" i="8"/>
  <c r="L831" i="8" s="1"/>
  <c r="J831" i="8"/>
  <c r="K815" i="8"/>
  <c r="L815" i="8" s="1"/>
  <c r="J815" i="8"/>
  <c r="K807" i="8"/>
  <c r="L807" i="8" s="1"/>
  <c r="J807" i="8"/>
  <c r="K799" i="8"/>
  <c r="L799" i="8" s="1"/>
  <c r="J799" i="8"/>
  <c r="K791" i="8"/>
  <c r="L791" i="8" s="1"/>
  <c r="J791" i="8"/>
  <c r="K775" i="8"/>
  <c r="L775" i="8" s="1"/>
  <c r="J775" i="8"/>
  <c r="K751" i="8"/>
  <c r="L751" i="8" s="1"/>
  <c r="J751" i="8"/>
  <c r="K743" i="8"/>
  <c r="L743" i="8" s="1"/>
  <c r="J743" i="8"/>
  <c r="K735" i="8"/>
  <c r="L735" i="8" s="1"/>
  <c r="J735" i="8"/>
  <c r="K727" i="8"/>
  <c r="L727" i="8" s="1"/>
  <c r="J727" i="8"/>
  <c r="K711" i="8"/>
  <c r="L711" i="8" s="1"/>
  <c r="J711" i="8"/>
  <c r="K687" i="8"/>
  <c r="L687" i="8" s="1"/>
  <c r="J687" i="8"/>
  <c r="K679" i="8"/>
  <c r="L679" i="8" s="1"/>
  <c r="J679" i="8"/>
  <c r="K671" i="8"/>
  <c r="L671" i="8" s="1"/>
  <c r="J671" i="8"/>
  <c r="K663" i="8"/>
  <c r="L663" i="8" s="1"/>
  <c r="J663" i="8"/>
  <c r="K647" i="8"/>
  <c r="L647" i="8" s="1"/>
  <c r="J647" i="8"/>
  <c r="K623" i="8"/>
  <c r="L623" i="8" s="1"/>
  <c r="J623" i="8"/>
  <c r="K615" i="8"/>
  <c r="L615" i="8" s="1"/>
  <c r="J615" i="8"/>
  <c r="K607" i="8"/>
  <c r="L607" i="8" s="1"/>
  <c r="J607" i="8"/>
  <c r="K599" i="8"/>
  <c r="L599" i="8" s="1"/>
  <c r="J599" i="8"/>
  <c r="K583" i="8"/>
  <c r="L583" i="8" s="1"/>
  <c r="J583" i="8"/>
  <c r="K559" i="8"/>
  <c r="L559" i="8" s="1"/>
  <c r="J559" i="8"/>
  <c r="K551" i="8"/>
  <c r="L551" i="8" s="1"/>
  <c r="J551" i="8"/>
  <c r="K543" i="8"/>
  <c r="L543" i="8" s="1"/>
  <c r="J543" i="8"/>
  <c r="K535" i="8"/>
  <c r="L535" i="8" s="1"/>
  <c r="J535" i="8"/>
  <c r="K519" i="8"/>
  <c r="L519" i="8" s="1"/>
  <c r="J519" i="8"/>
  <c r="K495" i="8"/>
  <c r="L495" i="8" s="1"/>
  <c r="J495" i="8"/>
  <c r="K487" i="8"/>
  <c r="L487" i="8" s="1"/>
  <c r="J487" i="8"/>
  <c r="K479" i="8"/>
  <c r="L479" i="8" s="1"/>
  <c r="J479" i="8"/>
  <c r="K471" i="8"/>
  <c r="L471" i="8" s="1"/>
  <c r="J471" i="8"/>
  <c r="K455" i="8"/>
  <c r="L455" i="8" s="1"/>
  <c r="J455" i="8"/>
  <c r="K431" i="8"/>
  <c r="L431" i="8" s="1"/>
  <c r="J431" i="8"/>
  <c r="K423" i="8"/>
  <c r="L423" i="8" s="1"/>
  <c r="J423" i="8"/>
  <c r="K415" i="8"/>
  <c r="L415" i="8" s="1"/>
  <c r="J415" i="8"/>
  <c r="K407" i="8"/>
  <c r="L407" i="8" s="1"/>
  <c r="J407" i="8"/>
  <c r="K391" i="8"/>
  <c r="L391" i="8" s="1"/>
  <c r="J391" i="8"/>
  <c r="K367" i="8"/>
  <c r="L367" i="8" s="1"/>
  <c r="J367" i="8"/>
  <c r="K359" i="8"/>
  <c r="L359" i="8" s="1"/>
  <c r="J359" i="8"/>
  <c r="K351" i="8"/>
  <c r="L351" i="8" s="1"/>
  <c r="J351" i="8"/>
  <c r="K343" i="8"/>
  <c r="L343" i="8" s="1"/>
  <c r="J343" i="8"/>
  <c r="K327" i="8"/>
  <c r="L327" i="8" s="1"/>
  <c r="J327" i="8"/>
  <c r="K303" i="8"/>
  <c r="L303" i="8" s="1"/>
  <c r="J303" i="8"/>
  <c r="K295" i="8"/>
  <c r="L295" i="8" s="1"/>
  <c r="J295" i="8"/>
  <c r="K287" i="8"/>
  <c r="L287" i="8" s="1"/>
  <c r="J287" i="8"/>
  <c r="K279" i="8"/>
  <c r="L279" i="8" s="1"/>
  <c r="J279" i="8"/>
  <c r="K263" i="8"/>
  <c r="L263" i="8" s="1"/>
  <c r="J263" i="8"/>
  <c r="K239" i="8"/>
  <c r="L239" i="8" s="1"/>
  <c r="J239" i="8"/>
  <c r="K231" i="8"/>
  <c r="L231" i="8" s="1"/>
  <c r="J231" i="8"/>
  <c r="K223" i="8"/>
  <c r="L223" i="8" s="1"/>
  <c r="J223" i="8"/>
  <c r="K215" i="8"/>
  <c r="L215" i="8" s="1"/>
  <c r="J215" i="8"/>
  <c r="K199" i="8"/>
  <c r="L199" i="8" s="1"/>
  <c r="J199" i="8"/>
  <c r="K175" i="8"/>
  <c r="L175" i="8" s="1"/>
  <c r="J175" i="8"/>
  <c r="K167" i="8"/>
  <c r="L167" i="8" s="1"/>
  <c r="J167" i="8"/>
  <c r="K159" i="8"/>
  <c r="L159" i="8" s="1"/>
  <c r="J159" i="8"/>
  <c r="K151" i="8"/>
  <c r="L151" i="8" s="1"/>
  <c r="J151" i="8"/>
  <c r="K135" i="8"/>
  <c r="L135" i="8" s="1"/>
  <c r="J135" i="8"/>
  <c r="K111" i="8"/>
  <c r="L111" i="8" s="1"/>
  <c r="J111" i="8"/>
  <c r="K103" i="8"/>
  <c r="L103" i="8" s="1"/>
  <c r="J103" i="8"/>
  <c r="K95" i="8"/>
  <c r="L95" i="8" s="1"/>
  <c r="J95" i="8"/>
  <c r="K87" i="8"/>
  <c r="L87" i="8" s="1"/>
  <c r="J87" i="8"/>
  <c r="K71" i="8"/>
  <c r="L71" i="8" s="1"/>
  <c r="J71" i="8"/>
  <c r="K47" i="8"/>
  <c r="L47" i="8" s="1"/>
  <c r="J47" i="8"/>
  <c r="K39" i="8"/>
  <c r="L39" i="8" s="1"/>
  <c r="J39" i="8"/>
  <c r="K31" i="8"/>
  <c r="L31" i="8" s="1"/>
  <c r="J31" i="8"/>
  <c r="K23" i="8"/>
  <c r="L23" i="8" s="1"/>
  <c r="J23" i="8"/>
  <c r="K1154" i="8"/>
  <c r="L1154" i="8" s="1"/>
  <c r="J1154" i="8"/>
  <c r="K1441" i="8"/>
  <c r="L1441" i="8" s="1"/>
  <c r="J1441" i="8"/>
  <c r="K1393" i="8"/>
  <c r="L1393" i="8" s="1"/>
  <c r="J1393" i="8"/>
  <c r="K1361" i="8"/>
  <c r="L1361" i="8" s="1"/>
  <c r="J1361" i="8"/>
  <c r="K1329" i="8"/>
  <c r="L1329" i="8" s="1"/>
  <c r="J1329" i="8"/>
  <c r="K1281" i="8"/>
  <c r="L1281" i="8" s="1"/>
  <c r="J1281" i="8"/>
  <c r="K1241" i="8"/>
  <c r="L1241" i="8" s="1"/>
  <c r="J1241" i="8"/>
  <c r="K1193" i="8"/>
  <c r="L1193" i="8" s="1"/>
  <c r="J1193" i="8"/>
  <c r="K1145" i="8"/>
  <c r="L1145" i="8" s="1"/>
  <c r="J1145" i="8"/>
  <c r="K1097" i="8"/>
  <c r="L1097" i="8" s="1"/>
  <c r="J1097" i="8"/>
  <c r="K1470" i="8"/>
  <c r="L1470" i="8" s="1"/>
  <c r="J1470" i="8"/>
  <c r="K1462" i="8"/>
  <c r="L1462" i="8" s="1"/>
  <c r="J1462" i="8"/>
  <c r="J1454" i="8"/>
  <c r="K1454" i="8"/>
  <c r="L1454" i="8" s="1"/>
  <c r="K1446" i="8"/>
  <c r="L1446" i="8" s="1"/>
  <c r="J1446" i="8"/>
  <c r="K1438" i="8"/>
  <c r="L1438" i="8" s="1"/>
  <c r="J1438" i="8"/>
  <c r="J1430" i="8"/>
  <c r="K1430" i="8"/>
  <c r="L1430" i="8" s="1"/>
  <c r="J1422" i="8"/>
  <c r="K1422" i="8"/>
  <c r="L1422" i="8" s="1"/>
  <c r="K1414" i="8"/>
  <c r="L1414" i="8" s="1"/>
  <c r="J1414" i="8"/>
  <c r="K1406" i="8"/>
  <c r="L1406" i="8" s="1"/>
  <c r="J1406" i="8"/>
  <c r="K1398" i="8"/>
  <c r="L1398" i="8" s="1"/>
  <c r="J1398" i="8"/>
  <c r="K1390" i="8"/>
  <c r="L1390" i="8" s="1"/>
  <c r="J1390" i="8"/>
  <c r="K1382" i="8"/>
  <c r="L1382" i="8" s="1"/>
  <c r="J1382" i="8"/>
  <c r="K1374" i="8"/>
  <c r="L1374" i="8" s="1"/>
  <c r="J1374" i="8"/>
  <c r="K1366" i="8"/>
  <c r="L1366" i="8" s="1"/>
  <c r="J1366" i="8"/>
  <c r="J1358" i="8"/>
  <c r="K1358" i="8"/>
  <c r="L1358" i="8" s="1"/>
  <c r="K1350" i="8"/>
  <c r="L1350" i="8" s="1"/>
  <c r="J1350" i="8"/>
  <c r="K1342" i="8"/>
  <c r="L1342" i="8" s="1"/>
  <c r="J1342" i="8"/>
  <c r="K1334" i="8"/>
  <c r="L1334" i="8" s="1"/>
  <c r="J1334" i="8"/>
  <c r="J1326" i="8"/>
  <c r="K1326" i="8"/>
  <c r="L1326" i="8" s="1"/>
  <c r="K1318" i="8"/>
  <c r="L1318" i="8" s="1"/>
  <c r="J1318" i="8"/>
  <c r="K1310" i="8"/>
  <c r="L1310" i="8" s="1"/>
  <c r="J1310" i="8"/>
  <c r="J1302" i="8"/>
  <c r="K1302" i="8"/>
  <c r="L1302" i="8" s="1"/>
  <c r="J1294" i="8"/>
  <c r="K1294" i="8"/>
  <c r="L1294" i="8" s="1"/>
  <c r="K1286" i="8"/>
  <c r="L1286" i="8" s="1"/>
  <c r="J1286" i="8"/>
  <c r="K1278" i="8"/>
  <c r="L1278" i="8" s="1"/>
  <c r="J1278" i="8"/>
  <c r="K1270" i="8"/>
  <c r="L1270" i="8" s="1"/>
  <c r="J1270" i="8"/>
  <c r="K1262" i="8"/>
  <c r="L1262" i="8" s="1"/>
  <c r="J1262" i="8"/>
  <c r="K1254" i="8"/>
  <c r="L1254" i="8" s="1"/>
  <c r="J1254" i="8"/>
  <c r="K1246" i="8"/>
  <c r="L1246" i="8" s="1"/>
  <c r="J1246" i="8"/>
  <c r="K1238" i="8"/>
  <c r="L1238" i="8" s="1"/>
  <c r="J1238" i="8"/>
  <c r="J1230" i="8"/>
  <c r="K1230" i="8"/>
  <c r="L1230" i="8" s="1"/>
  <c r="K1222" i="8"/>
  <c r="L1222" i="8" s="1"/>
  <c r="J1222" i="8"/>
  <c r="K1214" i="8"/>
  <c r="L1214" i="8" s="1"/>
  <c r="J1214" i="8"/>
  <c r="K1206" i="8"/>
  <c r="L1206" i="8" s="1"/>
  <c r="J1206" i="8"/>
  <c r="J1198" i="8"/>
  <c r="K1198" i="8"/>
  <c r="L1198" i="8" s="1"/>
  <c r="K1190" i="8"/>
  <c r="L1190" i="8" s="1"/>
  <c r="J1190" i="8"/>
  <c r="K1182" i="8"/>
  <c r="L1182" i="8" s="1"/>
  <c r="J1182" i="8"/>
  <c r="J1174" i="8"/>
  <c r="K1174" i="8"/>
  <c r="L1174" i="8" s="1"/>
  <c r="J1166" i="8"/>
  <c r="K1166" i="8"/>
  <c r="L1166" i="8" s="1"/>
  <c r="K1158" i="8"/>
  <c r="L1158" i="8" s="1"/>
  <c r="J1158" i="8"/>
  <c r="K1150" i="8"/>
  <c r="L1150" i="8" s="1"/>
  <c r="J1150" i="8"/>
  <c r="K1142" i="8"/>
  <c r="L1142" i="8" s="1"/>
  <c r="J1142" i="8"/>
  <c r="K1134" i="8"/>
  <c r="L1134" i="8" s="1"/>
  <c r="J1134" i="8"/>
  <c r="K1126" i="8"/>
  <c r="L1126" i="8" s="1"/>
  <c r="J1126" i="8"/>
  <c r="K1118" i="8"/>
  <c r="L1118" i="8" s="1"/>
  <c r="J1118" i="8"/>
  <c r="K1110" i="8"/>
  <c r="L1110" i="8" s="1"/>
  <c r="J1110" i="8"/>
  <c r="J1102" i="8"/>
  <c r="K1102" i="8"/>
  <c r="L1102" i="8" s="1"/>
  <c r="K1094" i="8"/>
  <c r="L1094" i="8" s="1"/>
  <c r="J1094" i="8"/>
  <c r="K1086" i="8"/>
  <c r="L1086" i="8" s="1"/>
  <c r="J1086" i="8"/>
  <c r="K1078" i="8"/>
  <c r="L1078" i="8" s="1"/>
  <c r="J1078" i="8"/>
  <c r="J1070" i="8"/>
  <c r="K1070" i="8"/>
  <c r="L1070" i="8" s="1"/>
  <c r="K1062" i="8"/>
  <c r="L1062" i="8" s="1"/>
  <c r="J1062" i="8"/>
  <c r="K1054" i="8"/>
  <c r="L1054" i="8" s="1"/>
  <c r="J1054" i="8"/>
  <c r="J1046" i="8"/>
  <c r="K1046" i="8"/>
  <c r="L1046" i="8" s="1"/>
  <c r="J1038" i="8"/>
  <c r="K1038" i="8"/>
  <c r="L1038" i="8" s="1"/>
  <c r="K1030" i="8"/>
  <c r="L1030" i="8" s="1"/>
  <c r="J1030" i="8"/>
  <c r="K1022" i="8"/>
  <c r="L1022" i="8" s="1"/>
  <c r="J1022" i="8"/>
  <c r="K1014" i="8"/>
  <c r="L1014" i="8" s="1"/>
  <c r="J1014" i="8"/>
  <c r="K1006" i="8"/>
  <c r="L1006" i="8" s="1"/>
  <c r="J1006" i="8"/>
  <c r="K998" i="8"/>
  <c r="L998" i="8" s="1"/>
  <c r="J998" i="8"/>
  <c r="K990" i="8"/>
  <c r="L990" i="8" s="1"/>
  <c r="J990" i="8"/>
  <c r="K982" i="8"/>
  <c r="L982" i="8" s="1"/>
  <c r="J982" i="8"/>
  <c r="J974" i="8"/>
  <c r="K974" i="8"/>
  <c r="L974" i="8" s="1"/>
  <c r="K966" i="8"/>
  <c r="L966" i="8" s="1"/>
  <c r="J966" i="8"/>
  <c r="K958" i="8"/>
  <c r="L958" i="8" s="1"/>
  <c r="J958" i="8"/>
  <c r="K950" i="8"/>
  <c r="L950" i="8" s="1"/>
  <c r="J950" i="8"/>
  <c r="J942" i="8"/>
  <c r="K942" i="8"/>
  <c r="L942" i="8" s="1"/>
  <c r="K934" i="8"/>
  <c r="L934" i="8" s="1"/>
  <c r="J934" i="8"/>
  <c r="K926" i="8"/>
  <c r="L926" i="8" s="1"/>
  <c r="J926" i="8"/>
  <c r="J918" i="8"/>
  <c r="K918" i="8"/>
  <c r="L918" i="8" s="1"/>
  <c r="J910" i="8"/>
  <c r="K910" i="8"/>
  <c r="L910" i="8" s="1"/>
  <c r="K902" i="8"/>
  <c r="L902" i="8" s="1"/>
  <c r="J902" i="8"/>
  <c r="K894" i="8"/>
  <c r="L894" i="8" s="1"/>
  <c r="J894" i="8"/>
  <c r="K886" i="8"/>
  <c r="L886" i="8" s="1"/>
  <c r="J886" i="8"/>
  <c r="K878" i="8"/>
  <c r="L878" i="8" s="1"/>
  <c r="J878" i="8"/>
  <c r="K870" i="8"/>
  <c r="L870" i="8" s="1"/>
  <c r="J870" i="8"/>
  <c r="K862" i="8"/>
  <c r="L862" i="8" s="1"/>
  <c r="J862" i="8"/>
  <c r="K854" i="8"/>
  <c r="L854" i="8" s="1"/>
  <c r="J854" i="8"/>
  <c r="J846" i="8"/>
  <c r="K846" i="8"/>
  <c r="L846" i="8" s="1"/>
  <c r="K838" i="8"/>
  <c r="L838" i="8" s="1"/>
  <c r="J838" i="8"/>
  <c r="K830" i="8"/>
  <c r="L830" i="8" s="1"/>
  <c r="J830" i="8"/>
  <c r="K822" i="8"/>
  <c r="L822" i="8" s="1"/>
  <c r="J822" i="8"/>
  <c r="J814" i="8"/>
  <c r="K814" i="8"/>
  <c r="L814" i="8" s="1"/>
  <c r="K806" i="8"/>
  <c r="L806" i="8" s="1"/>
  <c r="J806" i="8"/>
  <c r="K798" i="8"/>
  <c r="L798" i="8" s="1"/>
  <c r="J798" i="8"/>
  <c r="J790" i="8"/>
  <c r="K790" i="8"/>
  <c r="L790" i="8" s="1"/>
  <c r="J782" i="8"/>
  <c r="K782" i="8"/>
  <c r="L782" i="8" s="1"/>
  <c r="K774" i="8"/>
  <c r="L774" i="8" s="1"/>
  <c r="J774" i="8"/>
  <c r="K766" i="8"/>
  <c r="L766" i="8" s="1"/>
  <c r="J766" i="8"/>
  <c r="K758" i="8"/>
  <c r="L758" i="8" s="1"/>
  <c r="J758" i="8"/>
  <c r="K750" i="8"/>
  <c r="L750" i="8" s="1"/>
  <c r="J750" i="8"/>
  <c r="K742" i="8"/>
  <c r="L742" i="8" s="1"/>
  <c r="J742" i="8"/>
  <c r="K734" i="8"/>
  <c r="L734" i="8" s="1"/>
  <c r="J734" i="8"/>
  <c r="K726" i="8"/>
  <c r="L726" i="8" s="1"/>
  <c r="J726" i="8"/>
  <c r="J718" i="8"/>
  <c r="K718" i="8"/>
  <c r="L718" i="8" s="1"/>
  <c r="K710" i="8"/>
  <c r="L710" i="8" s="1"/>
  <c r="J710" i="8"/>
  <c r="K702" i="8"/>
  <c r="L702" i="8" s="1"/>
  <c r="J702" i="8"/>
  <c r="K694" i="8"/>
  <c r="L694" i="8" s="1"/>
  <c r="J694" i="8"/>
  <c r="J686" i="8"/>
  <c r="K686" i="8"/>
  <c r="L686" i="8" s="1"/>
  <c r="K678" i="8"/>
  <c r="L678" i="8" s="1"/>
  <c r="J678" i="8"/>
  <c r="K670" i="8"/>
  <c r="L670" i="8" s="1"/>
  <c r="J670" i="8"/>
  <c r="J662" i="8"/>
  <c r="K662" i="8"/>
  <c r="L662" i="8" s="1"/>
  <c r="J654" i="8"/>
  <c r="K654" i="8"/>
  <c r="L654" i="8" s="1"/>
  <c r="K646" i="8"/>
  <c r="L646" i="8" s="1"/>
  <c r="J646" i="8"/>
  <c r="K638" i="8"/>
  <c r="L638" i="8" s="1"/>
  <c r="J638" i="8"/>
  <c r="K630" i="8"/>
  <c r="L630" i="8" s="1"/>
  <c r="J630" i="8"/>
  <c r="K622" i="8"/>
  <c r="L622" i="8" s="1"/>
  <c r="J622" i="8"/>
  <c r="K614" i="8"/>
  <c r="L614" i="8" s="1"/>
  <c r="J614" i="8"/>
  <c r="K606" i="8"/>
  <c r="L606" i="8" s="1"/>
  <c r="J606" i="8"/>
  <c r="K598" i="8"/>
  <c r="L598" i="8" s="1"/>
  <c r="J598" i="8"/>
  <c r="J590" i="8"/>
  <c r="K590" i="8"/>
  <c r="L590" i="8" s="1"/>
  <c r="K582" i="8"/>
  <c r="L582" i="8" s="1"/>
  <c r="J582" i="8"/>
  <c r="K574" i="8"/>
  <c r="L574" i="8" s="1"/>
  <c r="J574" i="8"/>
  <c r="K566" i="8"/>
  <c r="L566" i="8" s="1"/>
  <c r="J566" i="8"/>
  <c r="J558" i="8"/>
  <c r="K558" i="8"/>
  <c r="L558" i="8" s="1"/>
  <c r="K550" i="8"/>
  <c r="L550" i="8" s="1"/>
  <c r="J550" i="8"/>
  <c r="K542" i="8"/>
  <c r="L542" i="8" s="1"/>
  <c r="J542" i="8"/>
  <c r="J534" i="8"/>
  <c r="K534" i="8"/>
  <c r="L534" i="8" s="1"/>
  <c r="J526" i="8"/>
  <c r="K526" i="8"/>
  <c r="L526" i="8" s="1"/>
  <c r="K518" i="8"/>
  <c r="L518" i="8" s="1"/>
  <c r="J518" i="8"/>
  <c r="K510" i="8"/>
  <c r="L510" i="8" s="1"/>
  <c r="J510" i="8"/>
  <c r="J502" i="8"/>
  <c r="K502" i="8"/>
  <c r="L502" i="8" s="1"/>
  <c r="J494" i="8"/>
  <c r="K494" i="8"/>
  <c r="L494" i="8" s="1"/>
  <c r="J486" i="8"/>
  <c r="K486" i="8"/>
  <c r="L486" i="8" s="1"/>
  <c r="K478" i="8"/>
  <c r="L478" i="8" s="1"/>
  <c r="J478" i="8"/>
  <c r="K470" i="8"/>
  <c r="L470" i="8" s="1"/>
  <c r="J470" i="8"/>
  <c r="J462" i="8"/>
  <c r="K462" i="8"/>
  <c r="L462" i="8" s="1"/>
  <c r="J454" i="8"/>
  <c r="K454" i="8"/>
  <c r="L454" i="8" s="1"/>
  <c r="K446" i="8"/>
  <c r="L446" i="8" s="1"/>
  <c r="J446" i="8"/>
  <c r="K438" i="8"/>
  <c r="L438" i="8" s="1"/>
  <c r="J438" i="8"/>
  <c r="J430" i="8"/>
  <c r="K430" i="8"/>
  <c r="L430" i="8" s="1"/>
  <c r="J422" i="8"/>
  <c r="K422" i="8"/>
  <c r="L422" i="8" s="1"/>
  <c r="K414" i="8"/>
  <c r="L414" i="8" s="1"/>
  <c r="J414" i="8"/>
  <c r="J406" i="8"/>
  <c r="K406" i="8"/>
  <c r="L406" i="8" s="1"/>
  <c r="J398" i="8"/>
  <c r="K398" i="8"/>
  <c r="L398" i="8" s="1"/>
  <c r="J390" i="8"/>
  <c r="K390" i="8"/>
  <c r="L390" i="8" s="1"/>
  <c r="K382" i="8"/>
  <c r="L382" i="8" s="1"/>
  <c r="J382" i="8"/>
  <c r="K374" i="8"/>
  <c r="L374" i="8" s="1"/>
  <c r="J374" i="8"/>
  <c r="J366" i="8"/>
  <c r="K366" i="8"/>
  <c r="L366" i="8" s="1"/>
  <c r="J358" i="8"/>
  <c r="K358" i="8"/>
  <c r="L358" i="8" s="1"/>
  <c r="K350" i="8"/>
  <c r="L350" i="8" s="1"/>
  <c r="J350" i="8"/>
  <c r="K342" i="8"/>
  <c r="L342" i="8" s="1"/>
  <c r="J342" i="8"/>
  <c r="J334" i="8"/>
  <c r="K334" i="8"/>
  <c r="L334" i="8" s="1"/>
  <c r="J326" i="8"/>
  <c r="K326" i="8"/>
  <c r="L326" i="8" s="1"/>
  <c r="K318" i="8"/>
  <c r="L318" i="8" s="1"/>
  <c r="J318" i="8"/>
  <c r="K310" i="8"/>
  <c r="L310" i="8" s="1"/>
  <c r="J310" i="8"/>
  <c r="J302" i="8"/>
  <c r="K302" i="8"/>
  <c r="L302" i="8" s="1"/>
  <c r="J294" i="8"/>
  <c r="K294" i="8"/>
  <c r="L294" i="8" s="1"/>
  <c r="K286" i="8"/>
  <c r="L286" i="8" s="1"/>
  <c r="J286" i="8"/>
  <c r="J278" i="8"/>
  <c r="K278" i="8"/>
  <c r="L278" i="8" s="1"/>
  <c r="J270" i="8"/>
  <c r="K270" i="8"/>
  <c r="L270" i="8" s="1"/>
  <c r="J262" i="8"/>
  <c r="K262" i="8"/>
  <c r="L262" i="8" s="1"/>
  <c r="K254" i="8"/>
  <c r="L254" i="8" s="1"/>
  <c r="J254" i="8"/>
  <c r="K246" i="8"/>
  <c r="L246" i="8" s="1"/>
  <c r="J246" i="8"/>
  <c r="J238" i="8"/>
  <c r="K238" i="8"/>
  <c r="L238" i="8" s="1"/>
  <c r="J230" i="8"/>
  <c r="K230" i="8"/>
  <c r="L230" i="8" s="1"/>
  <c r="K222" i="8"/>
  <c r="L222" i="8" s="1"/>
  <c r="J222" i="8"/>
  <c r="K214" i="8"/>
  <c r="L214" i="8" s="1"/>
  <c r="J214" i="8"/>
  <c r="J206" i="8"/>
  <c r="K206" i="8"/>
  <c r="L206" i="8" s="1"/>
  <c r="J198" i="8"/>
  <c r="K198" i="8"/>
  <c r="L198" i="8" s="1"/>
  <c r="K190" i="8"/>
  <c r="L190" i="8" s="1"/>
  <c r="J190" i="8"/>
  <c r="K182" i="8"/>
  <c r="L182" i="8" s="1"/>
  <c r="J182" i="8"/>
  <c r="J174" i="8"/>
  <c r="K174" i="8"/>
  <c r="L174" i="8" s="1"/>
  <c r="J166" i="8"/>
  <c r="K166" i="8"/>
  <c r="L166" i="8" s="1"/>
  <c r="K158" i="8"/>
  <c r="L158" i="8" s="1"/>
  <c r="J158" i="8"/>
  <c r="J150" i="8"/>
  <c r="K150" i="8"/>
  <c r="L150" i="8" s="1"/>
  <c r="J142" i="8"/>
  <c r="K142" i="8"/>
  <c r="L142" i="8" s="1"/>
  <c r="J134" i="8"/>
  <c r="K134" i="8"/>
  <c r="L134" i="8" s="1"/>
  <c r="K126" i="8"/>
  <c r="L126" i="8" s="1"/>
  <c r="J126" i="8"/>
  <c r="K118" i="8"/>
  <c r="L118" i="8" s="1"/>
  <c r="J118" i="8"/>
  <c r="J110" i="8"/>
  <c r="K110" i="8"/>
  <c r="L110" i="8" s="1"/>
  <c r="J102" i="8"/>
  <c r="K102" i="8"/>
  <c r="L102" i="8" s="1"/>
  <c r="K94" i="8"/>
  <c r="L94" i="8" s="1"/>
  <c r="J94" i="8"/>
  <c r="K86" i="8"/>
  <c r="L86" i="8" s="1"/>
  <c r="J86" i="8"/>
  <c r="J78" i="8"/>
  <c r="K78" i="8"/>
  <c r="L78" i="8" s="1"/>
  <c r="J70" i="8"/>
  <c r="K70" i="8"/>
  <c r="L70" i="8" s="1"/>
  <c r="K62" i="8"/>
  <c r="L62" i="8" s="1"/>
  <c r="J62" i="8"/>
  <c r="K54" i="8"/>
  <c r="L54" i="8" s="1"/>
  <c r="J54" i="8"/>
  <c r="J46" i="8"/>
  <c r="K46" i="8"/>
  <c r="L46" i="8" s="1"/>
  <c r="J38" i="8"/>
  <c r="K38" i="8"/>
  <c r="L38" i="8" s="1"/>
  <c r="K30" i="8"/>
  <c r="L30" i="8" s="1"/>
  <c r="J30" i="8"/>
  <c r="J22" i="8"/>
  <c r="K22" i="8"/>
  <c r="L22" i="8" s="1"/>
  <c r="K1459" i="8"/>
  <c r="L1459" i="8" s="1"/>
  <c r="J1459" i="8"/>
  <c r="K1419" i="8"/>
  <c r="L1419" i="8" s="1"/>
  <c r="J1419" i="8"/>
  <c r="K1403" i="8"/>
  <c r="L1403" i="8" s="1"/>
  <c r="J1403" i="8"/>
  <c r="K1387" i="8"/>
  <c r="L1387" i="8" s="1"/>
  <c r="J1387" i="8"/>
  <c r="K1363" i="8"/>
  <c r="L1363" i="8" s="1"/>
  <c r="J1363" i="8"/>
  <c r="K1339" i="8"/>
  <c r="L1339" i="8" s="1"/>
  <c r="J1339" i="8"/>
  <c r="K1315" i="8"/>
  <c r="L1315" i="8" s="1"/>
  <c r="J1315" i="8"/>
  <c r="K1299" i="8"/>
  <c r="L1299" i="8" s="1"/>
  <c r="J1299" i="8"/>
  <c r="K1275" i="8"/>
  <c r="L1275" i="8" s="1"/>
  <c r="J1275" i="8"/>
  <c r="K1251" i="8"/>
  <c r="L1251" i="8" s="1"/>
  <c r="J1251" i="8"/>
  <c r="K1235" i="8"/>
  <c r="L1235" i="8" s="1"/>
  <c r="J1235" i="8"/>
  <c r="K1203" i="8"/>
  <c r="L1203" i="8" s="1"/>
  <c r="J1203" i="8"/>
  <c r="K1187" i="8"/>
  <c r="L1187" i="8" s="1"/>
  <c r="J1187" i="8"/>
  <c r="K1163" i="8"/>
  <c r="L1163" i="8" s="1"/>
  <c r="J1163" i="8"/>
  <c r="K1139" i="8"/>
  <c r="L1139" i="8" s="1"/>
  <c r="J1139" i="8"/>
  <c r="K1115" i="8"/>
  <c r="L1115" i="8" s="1"/>
  <c r="J1115" i="8"/>
  <c r="K1099" i="8"/>
  <c r="L1099" i="8" s="1"/>
  <c r="J1099" i="8"/>
  <c r="P1225" i="8"/>
  <c r="Q1225" i="8" s="1"/>
  <c r="O1225" i="8"/>
  <c r="K1458" i="8"/>
  <c r="L1458" i="8" s="1"/>
  <c r="J1458" i="8"/>
  <c r="K1434" i="8"/>
  <c r="L1434" i="8" s="1"/>
  <c r="J1434" i="8"/>
  <c r="K1410" i="8"/>
  <c r="L1410" i="8" s="1"/>
  <c r="J1410" i="8"/>
  <c r="K1378" i="8"/>
  <c r="L1378" i="8" s="1"/>
  <c r="J1378" i="8"/>
  <c r="K1354" i="8"/>
  <c r="L1354" i="8" s="1"/>
  <c r="J1354" i="8"/>
  <c r="K1330" i="8"/>
  <c r="L1330" i="8" s="1"/>
  <c r="J1330" i="8"/>
  <c r="K1314" i="8"/>
  <c r="L1314" i="8" s="1"/>
  <c r="J1314" i="8"/>
  <c r="K1290" i="8"/>
  <c r="L1290" i="8" s="1"/>
  <c r="J1290" i="8"/>
  <c r="K1282" i="8"/>
  <c r="L1282" i="8" s="1"/>
  <c r="J1282" i="8"/>
  <c r="K1250" i="8"/>
  <c r="L1250" i="8" s="1"/>
  <c r="J1250" i="8"/>
  <c r="K1234" i="8"/>
  <c r="L1234" i="8" s="1"/>
  <c r="J1234" i="8"/>
  <c r="K1218" i="8"/>
  <c r="L1218" i="8" s="1"/>
  <c r="J1218" i="8"/>
  <c r="K1202" i="8"/>
  <c r="L1202" i="8" s="1"/>
  <c r="J1202" i="8"/>
  <c r="K1178" i="8"/>
  <c r="L1178" i="8" s="1"/>
  <c r="J1178" i="8"/>
  <c r="K1162" i="8"/>
  <c r="L1162" i="8" s="1"/>
  <c r="J1162" i="8"/>
  <c r="K1130" i="8"/>
  <c r="L1130" i="8" s="1"/>
  <c r="J1130" i="8"/>
  <c r="K1114" i="8"/>
  <c r="L1114" i="8" s="1"/>
  <c r="J1114" i="8"/>
  <c r="K1098" i="8"/>
  <c r="L1098" i="8" s="1"/>
  <c r="J1098" i="8"/>
  <c r="K1465" i="8"/>
  <c r="L1465" i="8" s="1"/>
  <c r="J1465" i="8"/>
  <c r="K1425" i="8"/>
  <c r="L1425" i="8" s="1"/>
  <c r="J1425" i="8"/>
  <c r="K1385" i="8"/>
  <c r="L1385" i="8" s="1"/>
  <c r="J1385" i="8"/>
  <c r="K1337" i="8"/>
  <c r="L1337" i="8" s="1"/>
  <c r="J1337" i="8"/>
  <c r="K1297" i="8"/>
  <c r="L1297" i="8" s="1"/>
  <c r="J1297" i="8"/>
  <c r="K1257" i="8"/>
  <c r="L1257" i="8" s="1"/>
  <c r="J1257" i="8"/>
  <c r="K1225" i="8"/>
  <c r="L1225" i="8" s="1"/>
  <c r="J1225" i="8"/>
  <c r="K1209" i="8"/>
  <c r="L1209" i="8" s="1"/>
  <c r="J1209" i="8"/>
  <c r="K1161" i="8"/>
  <c r="L1161" i="8" s="1"/>
  <c r="J1161" i="8"/>
  <c r="K1113" i="8"/>
  <c r="L1113" i="8" s="1"/>
  <c r="J1113" i="8"/>
  <c r="K1469" i="8"/>
  <c r="L1469" i="8" s="1"/>
  <c r="J1469" i="8"/>
  <c r="K1461" i="8"/>
  <c r="L1461" i="8" s="1"/>
  <c r="J1461" i="8"/>
  <c r="K1453" i="8"/>
  <c r="L1453" i="8" s="1"/>
  <c r="J1453" i="8"/>
  <c r="K1445" i="8"/>
  <c r="L1445" i="8" s="1"/>
  <c r="J1445" i="8"/>
  <c r="K1437" i="8"/>
  <c r="L1437" i="8" s="1"/>
  <c r="J1437" i="8"/>
  <c r="K1429" i="8"/>
  <c r="L1429" i="8" s="1"/>
  <c r="J1429" i="8"/>
  <c r="K1421" i="8"/>
  <c r="L1421" i="8" s="1"/>
  <c r="J1421" i="8"/>
  <c r="K1413" i="8"/>
  <c r="L1413" i="8" s="1"/>
  <c r="J1413" i="8"/>
  <c r="K1405" i="8"/>
  <c r="L1405" i="8" s="1"/>
  <c r="J1405" i="8"/>
  <c r="K1397" i="8"/>
  <c r="L1397" i="8" s="1"/>
  <c r="J1397" i="8"/>
  <c r="K1389" i="8"/>
  <c r="L1389" i="8" s="1"/>
  <c r="J1389" i="8"/>
  <c r="K1381" i="8"/>
  <c r="L1381" i="8" s="1"/>
  <c r="J1381" i="8"/>
  <c r="K1373" i="8"/>
  <c r="L1373" i="8" s="1"/>
  <c r="J1373" i="8"/>
  <c r="K1365" i="8"/>
  <c r="L1365" i="8" s="1"/>
  <c r="J1365" i="8"/>
  <c r="K1357" i="8"/>
  <c r="L1357" i="8" s="1"/>
  <c r="J1357" i="8"/>
  <c r="K1349" i="8"/>
  <c r="L1349" i="8" s="1"/>
  <c r="J1349" i="8"/>
  <c r="K1341" i="8"/>
  <c r="L1341" i="8" s="1"/>
  <c r="J1341" i="8"/>
  <c r="K1333" i="8"/>
  <c r="L1333" i="8" s="1"/>
  <c r="J1333" i="8"/>
  <c r="K1325" i="8"/>
  <c r="L1325" i="8" s="1"/>
  <c r="J1325" i="8"/>
  <c r="K1317" i="8"/>
  <c r="L1317" i="8" s="1"/>
  <c r="J1317" i="8"/>
  <c r="K1309" i="8"/>
  <c r="L1309" i="8" s="1"/>
  <c r="J1309" i="8"/>
  <c r="K1301" i="8"/>
  <c r="L1301" i="8" s="1"/>
  <c r="J1301" i="8"/>
  <c r="K1293" i="8"/>
  <c r="L1293" i="8" s="1"/>
  <c r="J1293" i="8"/>
  <c r="K1285" i="8"/>
  <c r="L1285" i="8" s="1"/>
  <c r="J1285" i="8"/>
  <c r="K1277" i="8"/>
  <c r="L1277" i="8" s="1"/>
  <c r="J1277" i="8"/>
  <c r="K1269" i="8"/>
  <c r="L1269" i="8" s="1"/>
  <c r="J1269" i="8"/>
  <c r="K1261" i="8"/>
  <c r="L1261" i="8" s="1"/>
  <c r="J1261" i="8"/>
  <c r="K1253" i="8"/>
  <c r="L1253" i="8" s="1"/>
  <c r="J1253" i="8"/>
  <c r="K1245" i="8"/>
  <c r="L1245" i="8" s="1"/>
  <c r="J1245" i="8"/>
  <c r="K1237" i="8"/>
  <c r="L1237" i="8" s="1"/>
  <c r="J1237" i="8"/>
  <c r="K1229" i="8"/>
  <c r="L1229" i="8" s="1"/>
  <c r="J1229" i="8"/>
  <c r="K1221" i="8"/>
  <c r="L1221" i="8" s="1"/>
  <c r="J1221" i="8"/>
  <c r="K1213" i="8"/>
  <c r="L1213" i="8" s="1"/>
  <c r="J1213" i="8"/>
  <c r="K1205" i="8"/>
  <c r="L1205" i="8" s="1"/>
  <c r="J1205" i="8"/>
  <c r="K1197" i="8"/>
  <c r="L1197" i="8" s="1"/>
  <c r="J1197" i="8"/>
  <c r="K1189" i="8"/>
  <c r="L1189" i="8" s="1"/>
  <c r="J1189" i="8"/>
  <c r="K1181" i="8"/>
  <c r="L1181" i="8" s="1"/>
  <c r="J1181" i="8"/>
  <c r="K1173" i="8"/>
  <c r="L1173" i="8" s="1"/>
  <c r="J1173" i="8"/>
  <c r="K1165" i="8"/>
  <c r="L1165" i="8" s="1"/>
  <c r="J1165" i="8"/>
  <c r="K1157" i="8"/>
  <c r="L1157" i="8" s="1"/>
  <c r="J1157" i="8"/>
  <c r="K1149" i="8"/>
  <c r="L1149" i="8" s="1"/>
  <c r="J1149" i="8"/>
  <c r="K1141" i="8"/>
  <c r="L1141" i="8" s="1"/>
  <c r="J1141" i="8"/>
  <c r="K1133" i="8"/>
  <c r="L1133" i="8" s="1"/>
  <c r="J1133" i="8"/>
  <c r="K1125" i="8"/>
  <c r="L1125" i="8" s="1"/>
  <c r="J1125" i="8"/>
  <c r="K1117" i="8"/>
  <c r="L1117" i="8" s="1"/>
  <c r="J1117" i="8"/>
  <c r="K1109" i="8"/>
  <c r="L1109" i="8" s="1"/>
  <c r="J1109" i="8"/>
  <c r="K1101" i="8"/>
  <c r="L1101" i="8" s="1"/>
  <c r="J1101" i="8"/>
  <c r="K1093" i="8"/>
  <c r="L1093" i="8" s="1"/>
  <c r="J1093" i="8"/>
  <c r="K1085" i="8"/>
  <c r="L1085" i="8" s="1"/>
  <c r="J1085" i="8"/>
  <c r="K1077" i="8"/>
  <c r="L1077" i="8" s="1"/>
  <c r="J1077" i="8"/>
  <c r="K1069" i="8"/>
  <c r="L1069" i="8" s="1"/>
  <c r="J1069" i="8"/>
  <c r="K1061" i="8"/>
  <c r="L1061" i="8" s="1"/>
  <c r="J1061" i="8"/>
  <c r="K1053" i="8"/>
  <c r="L1053" i="8" s="1"/>
  <c r="J1053" i="8"/>
  <c r="K1045" i="8"/>
  <c r="L1045" i="8" s="1"/>
  <c r="J1045" i="8"/>
  <c r="K1037" i="8"/>
  <c r="L1037" i="8" s="1"/>
  <c r="J1037" i="8"/>
  <c r="K1029" i="8"/>
  <c r="L1029" i="8" s="1"/>
  <c r="J1029" i="8"/>
  <c r="K1021" i="8"/>
  <c r="L1021" i="8" s="1"/>
  <c r="J1021" i="8"/>
  <c r="K1013" i="8"/>
  <c r="L1013" i="8" s="1"/>
  <c r="J1013" i="8"/>
  <c r="K1005" i="8"/>
  <c r="L1005" i="8" s="1"/>
  <c r="J1005" i="8"/>
  <c r="K997" i="8"/>
  <c r="L997" i="8" s="1"/>
  <c r="J997" i="8"/>
  <c r="K989" i="8"/>
  <c r="L989" i="8" s="1"/>
  <c r="J989" i="8"/>
  <c r="K981" i="8"/>
  <c r="L981" i="8" s="1"/>
  <c r="J981" i="8"/>
  <c r="K973" i="8"/>
  <c r="L973" i="8" s="1"/>
  <c r="J973" i="8"/>
  <c r="K965" i="8"/>
  <c r="L965" i="8" s="1"/>
  <c r="J965" i="8"/>
  <c r="K957" i="8"/>
  <c r="L957" i="8" s="1"/>
  <c r="J957" i="8"/>
  <c r="K949" i="8"/>
  <c r="L949" i="8" s="1"/>
  <c r="J949" i="8"/>
  <c r="K941" i="8"/>
  <c r="L941" i="8" s="1"/>
  <c r="J941" i="8"/>
  <c r="K933" i="8"/>
  <c r="L933" i="8" s="1"/>
  <c r="J933" i="8"/>
  <c r="K925" i="8"/>
  <c r="L925" i="8" s="1"/>
  <c r="J925" i="8"/>
  <c r="K917" i="8"/>
  <c r="L917" i="8" s="1"/>
  <c r="J917" i="8"/>
  <c r="K909" i="8"/>
  <c r="L909" i="8" s="1"/>
  <c r="J909" i="8"/>
  <c r="K901" i="8"/>
  <c r="L901" i="8" s="1"/>
  <c r="J901" i="8"/>
  <c r="K893" i="8"/>
  <c r="L893" i="8" s="1"/>
  <c r="J893" i="8"/>
  <c r="K885" i="8"/>
  <c r="L885" i="8" s="1"/>
  <c r="J885" i="8"/>
  <c r="K877" i="8"/>
  <c r="L877" i="8" s="1"/>
  <c r="J877" i="8"/>
  <c r="K869" i="8"/>
  <c r="L869" i="8" s="1"/>
  <c r="J869" i="8"/>
  <c r="K861" i="8"/>
  <c r="L861" i="8" s="1"/>
  <c r="J861" i="8"/>
  <c r="K853" i="8"/>
  <c r="L853" i="8" s="1"/>
  <c r="J853" i="8"/>
  <c r="K845" i="8"/>
  <c r="L845" i="8" s="1"/>
  <c r="J845" i="8"/>
  <c r="K837" i="8"/>
  <c r="L837" i="8" s="1"/>
  <c r="J837" i="8"/>
  <c r="K829" i="8"/>
  <c r="L829" i="8" s="1"/>
  <c r="J829" i="8"/>
  <c r="K821" i="8"/>
  <c r="L821" i="8" s="1"/>
  <c r="J821" i="8"/>
  <c r="K813" i="8"/>
  <c r="L813" i="8" s="1"/>
  <c r="J813" i="8"/>
  <c r="K805" i="8"/>
  <c r="L805" i="8" s="1"/>
  <c r="J805" i="8"/>
  <c r="K797" i="8"/>
  <c r="L797" i="8" s="1"/>
  <c r="J797" i="8"/>
  <c r="K789" i="8"/>
  <c r="L789" i="8" s="1"/>
  <c r="J789" i="8"/>
  <c r="K781" i="8"/>
  <c r="L781" i="8" s="1"/>
  <c r="J781" i="8"/>
  <c r="K773" i="8"/>
  <c r="L773" i="8" s="1"/>
  <c r="J773" i="8"/>
  <c r="K765" i="8"/>
  <c r="L765" i="8" s="1"/>
  <c r="J765" i="8"/>
  <c r="K757" i="8"/>
  <c r="L757" i="8" s="1"/>
  <c r="J757" i="8"/>
  <c r="K749" i="8"/>
  <c r="L749" i="8" s="1"/>
  <c r="J749" i="8"/>
  <c r="K741" i="8"/>
  <c r="L741" i="8" s="1"/>
  <c r="J741" i="8"/>
  <c r="K733" i="8"/>
  <c r="L733" i="8" s="1"/>
  <c r="J733" i="8"/>
  <c r="K725" i="8"/>
  <c r="L725" i="8" s="1"/>
  <c r="J725" i="8"/>
  <c r="K717" i="8"/>
  <c r="L717" i="8" s="1"/>
  <c r="J717" i="8"/>
  <c r="K709" i="8"/>
  <c r="L709" i="8" s="1"/>
  <c r="J709" i="8"/>
  <c r="K701" i="8"/>
  <c r="L701" i="8" s="1"/>
  <c r="J701" i="8"/>
  <c r="K693" i="8"/>
  <c r="L693" i="8" s="1"/>
  <c r="J693" i="8"/>
  <c r="K685" i="8"/>
  <c r="L685" i="8" s="1"/>
  <c r="J685" i="8"/>
  <c r="K677" i="8"/>
  <c r="L677" i="8" s="1"/>
  <c r="J677" i="8"/>
  <c r="K669" i="8"/>
  <c r="L669" i="8" s="1"/>
  <c r="J669" i="8"/>
  <c r="K661" i="8"/>
  <c r="L661" i="8" s="1"/>
  <c r="J661" i="8"/>
  <c r="K653" i="8"/>
  <c r="L653" i="8" s="1"/>
  <c r="J653" i="8"/>
  <c r="K645" i="8"/>
  <c r="L645" i="8" s="1"/>
  <c r="J645" i="8"/>
  <c r="K637" i="8"/>
  <c r="L637" i="8" s="1"/>
  <c r="J637" i="8"/>
  <c r="K629" i="8"/>
  <c r="L629" i="8" s="1"/>
  <c r="J629" i="8"/>
  <c r="K621" i="8"/>
  <c r="L621" i="8" s="1"/>
  <c r="J621" i="8"/>
  <c r="K613" i="8"/>
  <c r="L613" i="8" s="1"/>
  <c r="J613" i="8"/>
  <c r="K605" i="8"/>
  <c r="L605" i="8" s="1"/>
  <c r="J605" i="8"/>
  <c r="K597" i="8"/>
  <c r="L597" i="8" s="1"/>
  <c r="J597" i="8"/>
  <c r="K589" i="8"/>
  <c r="L589" i="8" s="1"/>
  <c r="J589" i="8"/>
  <c r="K581" i="8"/>
  <c r="L581" i="8" s="1"/>
  <c r="J581" i="8"/>
  <c r="K573" i="8"/>
  <c r="L573" i="8" s="1"/>
  <c r="J573" i="8"/>
  <c r="K565" i="8"/>
  <c r="L565" i="8" s="1"/>
  <c r="J565" i="8"/>
  <c r="K557" i="8"/>
  <c r="L557" i="8" s="1"/>
  <c r="J557" i="8"/>
  <c r="K549" i="8"/>
  <c r="L549" i="8" s="1"/>
  <c r="J549" i="8"/>
  <c r="K541" i="8"/>
  <c r="L541" i="8" s="1"/>
  <c r="J541" i="8"/>
  <c r="K533" i="8"/>
  <c r="L533" i="8" s="1"/>
  <c r="J533" i="8"/>
  <c r="K525" i="8"/>
  <c r="L525" i="8" s="1"/>
  <c r="J525" i="8"/>
  <c r="K517" i="8"/>
  <c r="L517" i="8" s="1"/>
  <c r="J517" i="8"/>
  <c r="K509" i="8"/>
  <c r="L509" i="8" s="1"/>
  <c r="J509" i="8"/>
  <c r="J501" i="8"/>
  <c r="K501" i="8"/>
  <c r="L501" i="8" s="1"/>
  <c r="J493" i="8"/>
  <c r="K493" i="8"/>
  <c r="L493" i="8" s="1"/>
  <c r="J485" i="8"/>
  <c r="K485" i="8"/>
  <c r="L485" i="8" s="1"/>
  <c r="K477" i="8"/>
  <c r="L477" i="8" s="1"/>
  <c r="J477" i="8"/>
  <c r="J469" i="8"/>
  <c r="K469" i="8"/>
  <c r="L469" i="8" s="1"/>
  <c r="J461" i="8"/>
  <c r="K461" i="8"/>
  <c r="L461" i="8" s="1"/>
  <c r="J453" i="8"/>
  <c r="K453" i="8"/>
  <c r="L453" i="8" s="1"/>
  <c r="K445" i="8"/>
  <c r="L445" i="8" s="1"/>
  <c r="J445" i="8"/>
  <c r="J437" i="8"/>
  <c r="K437" i="8"/>
  <c r="L437" i="8" s="1"/>
  <c r="J429" i="8"/>
  <c r="K429" i="8"/>
  <c r="L429" i="8" s="1"/>
  <c r="J421" i="8"/>
  <c r="K421" i="8"/>
  <c r="L421" i="8" s="1"/>
  <c r="K413" i="8"/>
  <c r="L413" i="8" s="1"/>
  <c r="J413" i="8"/>
  <c r="J405" i="8"/>
  <c r="K405" i="8"/>
  <c r="L405" i="8" s="1"/>
  <c r="J397" i="8"/>
  <c r="K397" i="8"/>
  <c r="L397" i="8" s="1"/>
  <c r="J389" i="8"/>
  <c r="K389" i="8"/>
  <c r="L389" i="8" s="1"/>
  <c r="K381" i="8"/>
  <c r="L381" i="8" s="1"/>
  <c r="J381" i="8"/>
  <c r="J373" i="8"/>
  <c r="K373" i="8"/>
  <c r="L373" i="8" s="1"/>
  <c r="J365" i="8"/>
  <c r="K365" i="8"/>
  <c r="L365" i="8" s="1"/>
  <c r="J357" i="8"/>
  <c r="K357" i="8"/>
  <c r="L357" i="8" s="1"/>
  <c r="K349" i="8"/>
  <c r="L349" i="8" s="1"/>
  <c r="J349" i="8"/>
  <c r="J341" i="8"/>
  <c r="K341" i="8"/>
  <c r="L341" i="8" s="1"/>
  <c r="J333" i="8"/>
  <c r="K333" i="8"/>
  <c r="L333" i="8" s="1"/>
  <c r="J325" i="8"/>
  <c r="K325" i="8"/>
  <c r="L325" i="8" s="1"/>
  <c r="K317" i="8"/>
  <c r="L317" i="8" s="1"/>
  <c r="J317" i="8"/>
  <c r="J309" i="8"/>
  <c r="K309" i="8"/>
  <c r="L309" i="8" s="1"/>
  <c r="J301" i="8"/>
  <c r="K301" i="8"/>
  <c r="L301" i="8" s="1"/>
  <c r="J293" i="8"/>
  <c r="K293" i="8"/>
  <c r="L293" i="8" s="1"/>
  <c r="K285" i="8"/>
  <c r="L285" i="8" s="1"/>
  <c r="J285" i="8"/>
  <c r="J277" i="8"/>
  <c r="K277" i="8"/>
  <c r="L277" i="8" s="1"/>
  <c r="J269" i="8"/>
  <c r="K269" i="8"/>
  <c r="L269" i="8" s="1"/>
  <c r="J261" i="8"/>
  <c r="K261" i="8"/>
  <c r="L261" i="8" s="1"/>
  <c r="K253" i="8"/>
  <c r="L253" i="8" s="1"/>
  <c r="J253" i="8"/>
  <c r="J245" i="8"/>
  <c r="K245" i="8"/>
  <c r="L245" i="8" s="1"/>
  <c r="J237" i="8"/>
  <c r="K237" i="8"/>
  <c r="L237" i="8" s="1"/>
  <c r="J229" i="8"/>
  <c r="K229" i="8"/>
  <c r="L229" i="8" s="1"/>
  <c r="K221" i="8"/>
  <c r="L221" i="8" s="1"/>
  <c r="J221" i="8"/>
  <c r="J213" i="8"/>
  <c r="K213" i="8"/>
  <c r="L213" i="8" s="1"/>
  <c r="J205" i="8"/>
  <c r="K205" i="8"/>
  <c r="L205" i="8" s="1"/>
  <c r="J197" i="8"/>
  <c r="K197" i="8"/>
  <c r="L197" i="8" s="1"/>
  <c r="K189" i="8"/>
  <c r="L189" i="8" s="1"/>
  <c r="J189" i="8"/>
  <c r="J181" i="8"/>
  <c r="K181" i="8"/>
  <c r="L181" i="8" s="1"/>
  <c r="J173" i="8"/>
  <c r="K173" i="8"/>
  <c r="L173" i="8" s="1"/>
  <c r="J165" i="8"/>
  <c r="K165" i="8"/>
  <c r="L165" i="8" s="1"/>
  <c r="K157" i="8"/>
  <c r="L157" i="8" s="1"/>
  <c r="J157" i="8"/>
  <c r="J149" i="8"/>
  <c r="K149" i="8"/>
  <c r="L149" i="8" s="1"/>
  <c r="J141" i="8"/>
  <c r="K141" i="8"/>
  <c r="L141" i="8" s="1"/>
  <c r="J133" i="8"/>
  <c r="K133" i="8"/>
  <c r="L133" i="8" s="1"/>
  <c r="K125" i="8"/>
  <c r="L125" i="8" s="1"/>
  <c r="J125" i="8"/>
  <c r="J117" i="8"/>
  <c r="K117" i="8"/>
  <c r="L117" i="8" s="1"/>
  <c r="J109" i="8"/>
  <c r="K109" i="8"/>
  <c r="L109" i="8" s="1"/>
  <c r="J101" i="8"/>
  <c r="K101" i="8"/>
  <c r="L101" i="8" s="1"/>
  <c r="K93" i="8"/>
  <c r="L93" i="8" s="1"/>
  <c r="J93" i="8"/>
  <c r="J85" i="8"/>
  <c r="K85" i="8"/>
  <c r="L85" i="8" s="1"/>
  <c r="J77" i="8"/>
  <c r="K77" i="8"/>
  <c r="L77" i="8" s="1"/>
  <c r="J69" i="8"/>
  <c r="K69" i="8"/>
  <c r="L69" i="8" s="1"/>
  <c r="K61" i="8"/>
  <c r="L61" i="8" s="1"/>
  <c r="J61" i="8"/>
  <c r="J53" i="8"/>
  <c r="K53" i="8"/>
  <c r="L53" i="8" s="1"/>
  <c r="J45" i="8"/>
  <c r="K45" i="8"/>
  <c r="L45" i="8" s="1"/>
  <c r="J37" i="8"/>
  <c r="K37" i="8"/>
  <c r="L37" i="8" s="1"/>
  <c r="K29" i="8"/>
  <c r="L29" i="8" s="1"/>
  <c r="J29" i="8"/>
  <c r="J21" i="8"/>
  <c r="K21" i="8"/>
  <c r="L21" i="8" s="1"/>
  <c r="K1467" i="8"/>
  <c r="L1467" i="8" s="1"/>
  <c r="J1467" i="8"/>
  <c r="K1443" i="8"/>
  <c r="L1443" i="8" s="1"/>
  <c r="J1443" i="8"/>
  <c r="K1427" i="8"/>
  <c r="L1427" i="8" s="1"/>
  <c r="J1427" i="8"/>
  <c r="K1395" i="8"/>
  <c r="L1395" i="8" s="1"/>
  <c r="J1395" i="8"/>
  <c r="K1371" i="8"/>
  <c r="L1371" i="8" s="1"/>
  <c r="J1371" i="8"/>
  <c r="K1347" i="8"/>
  <c r="L1347" i="8" s="1"/>
  <c r="J1347" i="8"/>
  <c r="K1323" i="8"/>
  <c r="L1323" i="8" s="1"/>
  <c r="J1323" i="8"/>
  <c r="K1291" i="8"/>
  <c r="L1291" i="8" s="1"/>
  <c r="J1291" i="8"/>
  <c r="K1267" i="8"/>
  <c r="L1267" i="8" s="1"/>
  <c r="J1267" i="8"/>
  <c r="K1243" i="8"/>
  <c r="L1243" i="8" s="1"/>
  <c r="J1243" i="8"/>
  <c r="K1219" i="8"/>
  <c r="L1219" i="8" s="1"/>
  <c r="J1219" i="8"/>
  <c r="K1195" i="8"/>
  <c r="L1195" i="8" s="1"/>
  <c r="J1195" i="8"/>
  <c r="K1171" i="8"/>
  <c r="L1171" i="8" s="1"/>
  <c r="J1171" i="8"/>
  <c r="K1131" i="8"/>
  <c r="L1131" i="8" s="1"/>
  <c r="J1131" i="8"/>
  <c r="K1138" i="8"/>
  <c r="L1138" i="8" s="1"/>
  <c r="J1138" i="8"/>
  <c r="K1457" i="8"/>
  <c r="L1457" i="8" s="1"/>
  <c r="J1457" i="8"/>
  <c r="K1409" i="8"/>
  <c r="L1409" i="8" s="1"/>
  <c r="J1409" i="8"/>
  <c r="K1377" i="8"/>
  <c r="L1377" i="8" s="1"/>
  <c r="J1377" i="8"/>
  <c r="K1345" i="8"/>
  <c r="L1345" i="8" s="1"/>
  <c r="J1345" i="8"/>
  <c r="K1305" i="8"/>
  <c r="L1305" i="8" s="1"/>
  <c r="J1305" i="8"/>
  <c r="K1265" i="8"/>
  <c r="L1265" i="8" s="1"/>
  <c r="J1265" i="8"/>
  <c r="K1217" i="8"/>
  <c r="L1217" i="8" s="1"/>
  <c r="J1217" i="8"/>
  <c r="K1185" i="8"/>
  <c r="L1185" i="8" s="1"/>
  <c r="J1185" i="8"/>
  <c r="K1153" i="8"/>
  <c r="L1153" i="8" s="1"/>
  <c r="J1153" i="8"/>
  <c r="K1105" i="8"/>
  <c r="L1105" i="8" s="1"/>
  <c r="J1105" i="8"/>
  <c r="K1468" i="8"/>
  <c r="L1468" i="8" s="1"/>
  <c r="J1468" i="8"/>
  <c r="K1460" i="8"/>
  <c r="L1460" i="8" s="1"/>
  <c r="J1460" i="8"/>
  <c r="K1452" i="8"/>
  <c r="L1452" i="8" s="1"/>
  <c r="J1452" i="8"/>
  <c r="K1444" i="8"/>
  <c r="L1444" i="8" s="1"/>
  <c r="J1444" i="8"/>
  <c r="K1436" i="8"/>
  <c r="L1436" i="8" s="1"/>
  <c r="J1436" i="8"/>
  <c r="K1428" i="8"/>
  <c r="L1428" i="8" s="1"/>
  <c r="J1428" i="8"/>
  <c r="K1420" i="8"/>
  <c r="L1420" i="8" s="1"/>
  <c r="J1420" i="8"/>
  <c r="K1412" i="8"/>
  <c r="L1412" i="8" s="1"/>
  <c r="J1412" i="8"/>
  <c r="K1404" i="8"/>
  <c r="L1404" i="8" s="1"/>
  <c r="J1404" i="8"/>
  <c r="K1396" i="8"/>
  <c r="L1396" i="8" s="1"/>
  <c r="J1396" i="8"/>
  <c r="K1388" i="8"/>
  <c r="L1388" i="8" s="1"/>
  <c r="J1388" i="8"/>
  <c r="K1380" i="8"/>
  <c r="L1380" i="8" s="1"/>
  <c r="J1380" i="8"/>
  <c r="K1372" i="8"/>
  <c r="L1372" i="8" s="1"/>
  <c r="J1372" i="8"/>
  <c r="K1364" i="8"/>
  <c r="L1364" i="8" s="1"/>
  <c r="J1364" i="8"/>
  <c r="K1356" i="8"/>
  <c r="L1356" i="8" s="1"/>
  <c r="J1356" i="8"/>
  <c r="K1348" i="8"/>
  <c r="L1348" i="8" s="1"/>
  <c r="J1348" i="8"/>
  <c r="K1340" i="8"/>
  <c r="L1340" i="8" s="1"/>
  <c r="J1340" i="8"/>
  <c r="K1332" i="8"/>
  <c r="L1332" i="8" s="1"/>
  <c r="J1332" i="8"/>
  <c r="K1324" i="8"/>
  <c r="L1324" i="8" s="1"/>
  <c r="J1324" i="8"/>
  <c r="K1316" i="8"/>
  <c r="L1316" i="8" s="1"/>
  <c r="J1316" i="8"/>
  <c r="K1308" i="8"/>
  <c r="L1308" i="8" s="1"/>
  <c r="J1308" i="8"/>
  <c r="K1300" i="8"/>
  <c r="L1300" i="8" s="1"/>
  <c r="J1300" i="8"/>
  <c r="K1292" i="8"/>
  <c r="L1292" i="8" s="1"/>
  <c r="J1292" i="8"/>
  <c r="K1284" i="8"/>
  <c r="L1284" i="8" s="1"/>
  <c r="J1284" i="8"/>
  <c r="K1276" i="8"/>
  <c r="L1276" i="8" s="1"/>
  <c r="J1276" i="8"/>
  <c r="K1268" i="8"/>
  <c r="L1268" i="8" s="1"/>
  <c r="J1268" i="8"/>
  <c r="K1260" i="8"/>
  <c r="L1260" i="8" s="1"/>
  <c r="J1260" i="8"/>
  <c r="K1252" i="8"/>
  <c r="L1252" i="8" s="1"/>
  <c r="J1252" i="8"/>
  <c r="K1244" i="8"/>
  <c r="L1244" i="8" s="1"/>
  <c r="J1244" i="8"/>
  <c r="K1236" i="8"/>
  <c r="L1236" i="8" s="1"/>
  <c r="J1236" i="8"/>
  <c r="K1228" i="8"/>
  <c r="L1228" i="8" s="1"/>
  <c r="J1228" i="8"/>
  <c r="K1220" i="8"/>
  <c r="L1220" i="8" s="1"/>
  <c r="J1220" i="8"/>
  <c r="K1212" i="8"/>
  <c r="L1212" i="8" s="1"/>
  <c r="J1212" i="8"/>
  <c r="K1204" i="8"/>
  <c r="L1204" i="8" s="1"/>
  <c r="J1204" i="8"/>
  <c r="K1196" i="8"/>
  <c r="L1196" i="8" s="1"/>
  <c r="J1196" i="8"/>
  <c r="K1188" i="8"/>
  <c r="L1188" i="8" s="1"/>
  <c r="J1188" i="8"/>
  <c r="K1180" i="8"/>
  <c r="L1180" i="8" s="1"/>
  <c r="J1180" i="8"/>
  <c r="K1172" i="8"/>
  <c r="L1172" i="8" s="1"/>
  <c r="J1172" i="8"/>
  <c r="K1164" i="8"/>
  <c r="L1164" i="8" s="1"/>
  <c r="J1164" i="8"/>
  <c r="K1156" i="8"/>
  <c r="L1156" i="8" s="1"/>
  <c r="J1156" i="8"/>
  <c r="K1148" i="8"/>
  <c r="L1148" i="8" s="1"/>
  <c r="J1148" i="8"/>
  <c r="K1140" i="8"/>
  <c r="L1140" i="8" s="1"/>
  <c r="J1140" i="8"/>
  <c r="K1132" i="8"/>
  <c r="L1132" i="8" s="1"/>
  <c r="J1132" i="8"/>
  <c r="K1124" i="8"/>
  <c r="L1124" i="8" s="1"/>
  <c r="J1124" i="8"/>
  <c r="K1116" i="8"/>
  <c r="L1116" i="8" s="1"/>
  <c r="J1116" i="8"/>
  <c r="K1108" i="8"/>
  <c r="L1108" i="8" s="1"/>
  <c r="J1108" i="8"/>
  <c r="K1100" i="8"/>
  <c r="L1100" i="8" s="1"/>
  <c r="J1100" i="8"/>
  <c r="K1092" i="8"/>
  <c r="L1092" i="8" s="1"/>
  <c r="J1092" i="8"/>
  <c r="K1076" i="8"/>
  <c r="L1076" i="8" s="1"/>
  <c r="J1076" i="8"/>
  <c r="K1060" i="8"/>
  <c r="L1060" i="8" s="1"/>
  <c r="J1060" i="8"/>
  <c r="K1044" i="8"/>
  <c r="L1044" i="8" s="1"/>
  <c r="J1044" i="8"/>
  <c r="K1028" i="8"/>
  <c r="L1028" i="8" s="1"/>
  <c r="J1028" i="8"/>
  <c r="K1012" i="8"/>
  <c r="L1012" i="8" s="1"/>
  <c r="J1012" i="8"/>
  <c r="K996" i="8"/>
  <c r="L996" i="8" s="1"/>
  <c r="J996" i="8"/>
  <c r="K980" i="8"/>
  <c r="L980" i="8" s="1"/>
  <c r="J980" i="8"/>
  <c r="K964" i="8"/>
  <c r="L964" i="8" s="1"/>
  <c r="J964" i="8"/>
  <c r="K948" i="8"/>
  <c r="L948" i="8" s="1"/>
  <c r="J948" i="8"/>
  <c r="K932" i="8"/>
  <c r="L932" i="8" s="1"/>
  <c r="J932" i="8"/>
  <c r="K916" i="8"/>
  <c r="L916" i="8" s="1"/>
  <c r="J916" i="8"/>
  <c r="K900" i="8"/>
  <c r="L900" i="8" s="1"/>
  <c r="J900" i="8"/>
  <c r="K884" i="8"/>
  <c r="L884" i="8" s="1"/>
  <c r="J884" i="8"/>
  <c r="K868" i="8"/>
  <c r="L868" i="8" s="1"/>
  <c r="J868" i="8"/>
  <c r="K852" i="8"/>
  <c r="L852" i="8" s="1"/>
  <c r="J852" i="8"/>
  <c r="K836" i="8"/>
  <c r="L836" i="8" s="1"/>
  <c r="J836" i="8"/>
  <c r="P1443" i="8"/>
  <c r="Q1443" i="8" s="1"/>
  <c r="O1443" i="8"/>
  <c r="P819" i="8"/>
  <c r="Q819" i="8" s="1"/>
  <c r="O819" i="8"/>
  <c r="P771" i="8"/>
  <c r="Q771" i="8" s="1"/>
  <c r="O771" i="8"/>
  <c r="P683" i="8"/>
  <c r="Q683" i="8" s="1"/>
  <c r="O683" i="8"/>
  <c r="P139" i="8"/>
  <c r="Q139" i="8" s="1"/>
  <c r="O139" i="8"/>
  <c r="K439" i="8"/>
  <c r="L439" i="8" s="1"/>
  <c r="J439" i="8"/>
  <c r="K375" i="8"/>
  <c r="L375" i="8" s="1"/>
  <c r="J375" i="8"/>
  <c r="K311" i="8"/>
  <c r="L311" i="8" s="1"/>
  <c r="J311" i="8"/>
  <c r="K247" i="8"/>
  <c r="L247" i="8" s="1"/>
  <c r="J247" i="8"/>
  <c r="K183" i="8"/>
  <c r="L183" i="8" s="1"/>
  <c r="J183" i="8"/>
  <c r="K119" i="8"/>
  <c r="L119" i="8" s="1"/>
  <c r="J119" i="8"/>
  <c r="K55" i="8"/>
  <c r="L55" i="8" s="1"/>
  <c r="J55" i="8"/>
  <c r="P1467" i="8"/>
  <c r="Q1467" i="8" s="1"/>
  <c r="O1467" i="8"/>
  <c r="P1435" i="8"/>
  <c r="Q1435" i="8" s="1"/>
  <c r="O1435" i="8"/>
  <c r="P1411" i="8"/>
  <c r="Q1411" i="8" s="1"/>
  <c r="O1411" i="8"/>
  <c r="P1379" i="8"/>
  <c r="Q1379" i="8" s="1"/>
  <c r="O1379" i="8"/>
  <c r="P1355" i="8"/>
  <c r="Q1355" i="8" s="1"/>
  <c r="O1355" i="8"/>
  <c r="P1331" i="8"/>
  <c r="Q1331" i="8" s="1"/>
  <c r="O1331" i="8"/>
  <c r="O1307" i="8"/>
  <c r="P1307" i="8"/>
  <c r="Q1307" i="8" s="1"/>
  <c r="P1291" i="8"/>
  <c r="Q1291" i="8" s="1"/>
  <c r="O1291" i="8"/>
  <c r="P1259" i="8"/>
  <c r="Q1259" i="8" s="1"/>
  <c r="O1259" i="8"/>
  <c r="P1227" i="8"/>
  <c r="Q1227" i="8" s="1"/>
  <c r="O1227" i="8"/>
  <c r="P1203" i="8"/>
  <c r="Q1203" i="8" s="1"/>
  <c r="O1203" i="8"/>
  <c r="P1179" i="8"/>
  <c r="Q1179" i="8" s="1"/>
  <c r="O1179" i="8"/>
  <c r="P1155" i="8"/>
  <c r="Q1155" i="8" s="1"/>
  <c r="O1155" i="8"/>
  <c r="P1131" i="8"/>
  <c r="Q1131" i="8" s="1"/>
  <c r="O1131" i="8"/>
  <c r="P1107" i="8"/>
  <c r="Q1107" i="8" s="1"/>
  <c r="O1107" i="8"/>
  <c r="P1083" i="8"/>
  <c r="Q1083" i="8" s="1"/>
  <c r="O1083" i="8"/>
  <c r="P1059" i="8"/>
  <c r="Q1059" i="8" s="1"/>
  <c r="O1059" i="8"/>
  <c r="P1035" i="8"/>
  <c r="Q1035" i="8" s="1"/>
  <c r="O1035" i="8"/>
  <c r="P1011" i="8"/>
  <c r="Q1011" i="8" s="1"/>
  <c r="O1011" i="8"/>
  <c r="P987" i="8"/>
  <c r="Q987" i="8" s="1"/>
  <c r="O987" i="8"/>
  <c r="P963" i="8"/>
  <c r="Q963" i="8" s="1"/>
  <c r="O963" i="8"/>
  <c r="P939" i="8"/>
  <c r="Q939" i="8" s="1"/>
  <c r="O939" i="8"/>
  <c r="P915" i="8"/>
  <c r="Q915" i="8" s="1"/>
  <c r="O915" i="8"/>
  <c r="P891" i="8"/>
  <c r="Q891" i="8" s="1"/>
  <c r="O891" i="8"/>
  <c r="P867" i="8"/>
  <c r="Q867" i="8" s="1"/>
  <c r="O867" i="8"/>
  <c r="P843" i="8"/>
  <c r="Q843" i="8" s="1"/>
  <c r="O843" i="8"/>
  <c r="P811" i="8"/>
  <c r="Q811" i="8" s="1"/>
  <c r="O811" i="8"/>
  <c r="P763" i="8"/>
  <c r="Q763" i="8" s="1"/>
  <c r="O763" i="8"/>
  <c r="P739" i="8"/>
  <c r="Q739" i="8" s="1"/>
  <c r="O739" i="8"/>
  <c r="P715" i="8"/>
  <c r="Q715" i="8" s="1"/>
  <c r="O715" i="8"/>
  <c r="P691" i="8"/>
  <c r="Q691" i="8" s="1"/>
  <c r="O691" i="8"/>
  <c r="P659" i="8"/>
  <c r="Q659" i="8" s="1"/>
  <c r="O659" i="8"/>
  <c r="P635" i="8"/>
  <c r="Q635" i="8" s="1"/>
  <c r="O635" i="8"/>
  <c r="P603" i="8"/>
  <c r="Q603" i="8" s="1"/>
  <c r="O603" i="8"/>
  <c r="P579" i="8"/>
  <c r="Q579" i="8" s="1"/>
  <c r="O579" i="8"/>
  <c r="P555" i="8"/>
  <c r="Q555" i="8" s="1"/>
  <c r="O555" i="8"/>
  <c r="P531" i="8"/>
  <c r="Q531" i="8" s="1"/>
  <c r="O531" i="8"/>
  <c r="P507" i="8"/>
  <c r="Q507" i="8" s="1"/>
  <c r="O507" i="8"/>
  <c r="P475" i="8"/>
  <c r="Q475" i="8" s="1"/>
  <c r="O475" i="8"/>
  <c r="P451" i="8"/>
  <c r="Q451" i="8" s="1"/>
  <c r="O451" i="8"/>
  <c r="P427" i="8"/>
  <c r="Q427" i="8" s="1"/>
  <c r="O427" i="8"/>
  <c r="P403" i="8"/>
  <c r="Q403" i="8" s="1"/>
  <c r="O403" i="8"/>
  <c r="P379" i="8"/>
  <c r="Q379" i="8" s="1"/>
  <c r="O379" i="8"/>
  <c r="P355" i="8"/>
  <c r="Q355" i="8" s="1"/>
  <c r="O355" i="8"/>
  <c r="P331" i="8"/>
  <c r="Q331" i="8" s="1"/>
  <c r="O331" i="8"/>
  <c r="P299" i="8"/>
  <c r="Q299" i="8" s="1"/>
  <c r="O299" i="8"/>
  <c r="O275" i="8"/>
  <c r="P275" i="8"/>
  <c r="Q275" i="8" s="1"/>
  <c r="P243" i="8"/>
  <c r="Q243" i="8" s="1"/>
  <c r="O243" i="8"/>
  <c r="O211" i="8"/>
  <c r="P211" i="8"/>
  <c r="Q211" i="8" s="1"/>
  <c r="P187" i="8"/>
  <c r="Q187" i="8" s="1"/>
  <c r="O187" i="8"/>
  <c r="P147" i="8"/>
  <c r="Q147" i="8" s="1"/>
  <c r="O147" i="8"/>
  <c r="P115" i="8"/>
  <c r="Q115" i="8" s="1"/>
  <c r="O115" i="8"/>
  <c r="P75" i="8"/>
  <c r="Q75" i="8" s="1"/>
  <c r="O75" i="8"/>
  <c r="P51" i="8"/>
  <c r="Q51" i="8" s="1"/>
  <c r="O51" i="8"/>
  <c r="P27" i="8"/>
  <c r="Q27" i="8" s="1"/>
  <c r="O27" i="8"/>
  <c r="P585" i="8"/>
  <c r="Q585" i="8" s="1"/>
  <c r="O585" i="8"/>
  <c r="K820" i="8"/>
  <c r="L820" i="8" s="1"/>
  <c r="J820" i="8"/>
  <c r="K812" i="8"/>
  <c r="L812" i="8" s="1"/>
  <c r="J812" i="8"/>
  <c r="K804" i="8"/>
  <c r="L804" i="8" s="1"/>
  <c r="J804" i="8"/>
  <c r="K796" i="8"/>
  <c r="L796" i="8" s="1"/>
  <c r="J796" i="8"/>
  <c r="K788" i="8"/>
  <c r="L788" i="8" s="1"/>
  <c r="J788" i="8"/>
  <c r="K780" i="8"/>
  <c r="L780" i="8" s="1"/>
  <c r="J780" i="8"/>
  <c r="K772" i="8"/>
  <c r="L772" i="8" s="1"/>
  <c r="J772" i="8"/>
  <c r="K764" i="8"/>
  <c r="L764" i="8" s="1"/>
  <c r="J764" i="8"/>
  <c r="K756" i="8"/>
  <c r="L756" i="8" s="1"/>
  <c r="J756" i="8"/>
  <c r="K748" i="8"/>
  <c r="L748" i="8" s="1"/>
  <c r="J748" i="8"/>
  <c r="K740" i="8"/>
  <c r="L740" i="8" s="1"/>
  <c r="J740" i="8"/>
  <c r="K732" i="8"/>
  <c r="L732" i="8" s="1"/>
  <c r="J732" i="8"/>
  <c r="K724" i="8"/>
  <c r="L724" i="8" s="1"/>
  <c r="J724" i="8"/>
  <c r="K716" i="8"/>
  <c r="L716" i="8" s="1"/>
  <c r="J716" i="8"/>
  <c r="K708" i="8"/>
  <c r="L708" i="8" s="1"/>
  <c r="J708" i="8"/>
  <c r="K700" i="8"/>
  <c r="L700" i="8" s="1"/>
  <c r="J700" i="8"/>
  <c r="K692" i="8"/>
  <c r="L692" i="8" s="1"/>
  <c r="J692" i="8"/>
  <c r="K684" i="8"/>
  <c r="L684" i="8" s="1"/>
  <c r="J684" i="8"/>
  <c r="K676" i="8"/>
  <c r="L676" i="8" s="1"/>
  <c r="J676" i="8"/>
  <c r="K668" i="8"/>
  <c r="L668" i="8" s="1"/>
  <c r="J668" i="8"/>
  <c r="K660" i="8"/>
  <c r="L660" i="8" s="1"/>
  <c r="J660" i="8"/>
  <c r="K652" i="8"/>
  <c r="L652" i="8" s="1"/>
  <c r="J652" i="8"/>
  <c r="K644" i="8"/>
  <c r="L644" i="8" s="1"/>
  <c r="J644" i="8"/>
  <c r="K636" i="8"/>
  <c r="L636" i="8" s="1"/>
  <c r="J636" i="8"/>
  <c r="K628" i="8"/>
  <c r="L628" i="8" s="1"/>
  <c r="J628" i="8"/>
  <c r="K620" i="8"/>
  <c r="L620" i="8" s="1"/>
  <c r="J620" i="8"/>
  <c r="K612" i="8"/>
  <c r="L612" i="8" s="1"/>
  <c r="J612" i="8"/>
  <c r="K604" i="8"/>
  <c r="L604" i="8" s="1"/>
  <c r="J604" i="8"/>
  <c r="K596" i="8"/>
  <c r="L596" i="8" s="1"/>
  <c r="J596" i="8"/>
  <c r="K588" i="8"/>
  <c r="L588" i="8" s="1"/>
  <c r="J588" i="8"/>
  <c r="K580" i="8"/>
  <c r="L580" i="8" s="1"/>
  <c r="J580" i="8"/>
  <c r="K572" i="8"/>
  <c r="L572" i="8" s="1"/>
  <c r="J572" i="8"/>
  <c r="K564" i="8"/>
  <c r="L564" i="8" s="1"/>
  <c r="J564" i="8"/>
  <c r="K556" i="8"/>
  <c r="L556" i="8" s="1"/>
  <c r="J556" i="8"/>
  <c r="K548" i="8"/>
  <c r="L548" i="8" s="1"/>
  <c r="J548" i="8"/>
  <c r="K540" i="8"/>
  <c r="L540" i="8" s="1"/>
  <c r="J540" i="8"/>
  <c r="K532" i="8"/>
  <c r="L532" i="8" s="1"/>
  <c r="J532" i="8"/>
  <c r="K524" i="8"/>
  <c r="L524" i="8" s="1"/>
  <c r="J524" i="8"/>
  <c r="K516" i="8"/>
  <c r="L516" i="8" s="1"/>
  <c r="J516" i="8"/>
  <c r="K508" i="8"/>
  <c r="L508" i="8" s="1"/>
  <c r="J508" i="8"/>
  <c r="K500" i="8"/>
  <c r="L500" i="8" s="1"/>
  <c r="J500" i="8"/>
  <c r="K492" i="8"/>
  <c r="L492" i="8" s="1"/>
  <c r="J492" i="8"/>
  <c r="K484" i="8"/>
  <c r="L484" i="8" s="1"/>
  <c r="J484" i="8"/>
  <c r="K476" i="8"/>
  <c r="L476" i="8" s="1"/>
  <c r="J476" i="8"/>
  <c r="K468" i="8"/>
  <c r="L468" i="8" s="1"/>
  <c r="J468" i="8"/>
  <c r="K460" i="8"/>
  <c r="L460" i="8" s="1"/>
  <c r="J460" i="8"/>
  <c r="K452" i="8"/>
  <c r="L452" i="8" s="1"/>
  <c r="J452" i="8"/>
  <c r="K444" i="8"/>
  <c r="L444" i="8" s="1"/>
  <c r="J444" i="8"/>
  <c r="K436" i="8"/>
  <c r="L436" i="8" s="1"/>
  <c r="J436" i="8"/>
  <c r="K428" i="8"/>
  <c r="L428" i="8" s="1"/>
  <c r="J428" i="8"/>
  <c r="K420" i="8"/>
  <c r="L420" i="8" s="1"/>
  <c r="J420" i="8"/>
  <c r="K412" i="8"/>
  <c r="L412" i="8" s="1"/>
  <c r="J412" i="8"/>
  <c r="K404" i="8"/>
  <c r="L404" i="8" s="1"/>
  <c r="J404" i="8"/>
  <c r="K396" i="8"/>
  <c r="L396" i="8" s="1"/>
  <c r="J396" i="8"/>
  <c r="K388" i="8"/>
  <c r="L388" i="8" s="1"/>
  <c r="J388" i="8"/>
  <c r="K380" i="8"/>
  <c r="L380" i="8" s="1"/>
  <c r="J380" i="8"/>
  <c r="K372" i="8"/>
  <c r="L372" i="8" s="1"/>
  <c r="J372" i="8"/>
  <c r="K364" i="8"/>
  <c r="L364" i="8" s="1"/>
  <c r="J364" i="8"/>
  <c r="K356" i="8"/>
  <c r="L356" i="8" s="1"/>
  <c r="J356" i="8"/>
  <c r="K348" i="8"/>
  <c r="L348" i="8" s="1"/>
  <c r="J348" i="8"/>
  <c r="K340" i="8"/>
  <c r="L340" i="8" s="1"/>
  <c r="J340" i="8"/>
  <c r="K332" i="8"/>
  <c r="L332" i="8" s="1"/>
  <c r="J332" i="8"/>
  <c r="K324" i="8"/>
  <c r="L324" i="8" s="1"/>
  <c r="J324" i="8"/>
  <c r="K316" i="8"/>
  <c r="L316" i="8" s="1"/>
  <c r="J316" i="8"/>
  <c r="K308" i="8"/>
  <c r="L308" i="8" s="1"/>
  <c r="J308" i="8"/>
  <c r="K300" i="8"/>
  <c r="L300" i="8" s="1"/>
  <c r="J300" i="8"/>
  <c r="K292" i="8"/>
  <c r="L292" i="8" s="1"/>
  <c r="J292" i="8"/>
  <c r="K284" i="8"/>
  <c r="L284" i="8" s="1"/>
  <c r="J284" i="8"/>
  <c r="K276" i="8"/>
  <c r="L276" i="8" s="1"/>
  <c r="J276" i="8"/>
  <c r="K268" i="8"/>
  <c r="L268" i="8" s="1"/>
  <c r="J268" i="8"/>
  <c r="K260" i="8"/>
  <c r="L260" i="8" s="1"/>
  <c r="J260" i="8"/>
  <c r="K252" i="8"/>
  <c r="L252" i="8" s="1"/>
  <c r="J252" i="8"/>
  <c r="K244" i="8"/>
  <c r="L244" i="8" s="1"/>
  <c r="J244" i="8"/>
  <c r="K236" i="8"/>
  <c r="L236" i="8" s="1"/>
  <c r="J236" i="8"/>
  <c r="K228" i="8"/>
  <c r="L228" i="8" s="1"/>
  <c r="J228" i="8"/>
  <c r="K220" i="8"/>
  <c r="L220" i="8" s="1"/>
  <c r="J220" i="8"/>
  <c r="K212" i="8"/>
  <c r="L212" i="8" s="1"/>
  <c r="J212" i="8"/>
  <c r="K204" i="8"/>
  <c r="L204" i="8" s="1"/>
  <c r="J204" i="8"/>
  <c r="K196" i="8"/>
  <c r="L196" i="8" s="1"/>
  <c r="J196" i="8"/>
  <c r="K188" i="8"/>
  <c r="L188" i="8" s="1"/>
  <c r="J188" i="8"/>
  <c r="K180" i="8"/>
  <c r="L180" i="8" s="1"/>
  <c r="J180" i="8"/>
  <c r="K172" i="8"/>
  <c r="L172" i="8" s="1"/>
  <c r="J172" i="8"/>
  <c r="K164" i="8"/>
  <c r="L164" i="8" s="1"/>
  <c r="J164" i="8"/>
  <c r="K156" i="8"/>
  <c r="L156" i="8" s="1"/>
  <c r="J156" i="8"/>
  <c r="K148" i="8"/>
  <c r="L148" i="8" s="1"/>
  <c r="J148" i="8"/>
  <c r="K140" i="8"/>
  <c r="L140" i="8" s="1"/>
  <c r="J140" i="8"/>
  <c r="K132" i="8"/>
  <c r="L132" i="8" s="1"/>
  <c r="J132" i="8"/>
  <c r="K124" i="8"/>
  <c r="L124" i="8" s="1"/>
  <c r="J124" i="8"/>
  <c r="K116" i="8"/>
  <c r="L116" i="8" s="1"/>
  <c r="J116" i="8"/>
  <c r="K108" i="8"/>
  <c r="L108" i="8" s="1"/>
  <c r="J108" i="8"/>
  <c r="K100" i="8"/>
  <c r="L100" i="8" s="1"/>
  <c r="J100" i="8"/>
  <c r="K92" i="8"/>
  <c r="L92" i="8" s="1"/>
  <c r="J92" i="8"/>
  <c r="K84" i="8"/>
  <c r="L84" i="8" s="1"/>
  <c r="J84" i="8"/>
  <c r="K76" i="8"/>
  <c r="L76" i="8" s="1"/>
  <c r="J76" i="8"/>
  <c r="K68" i="8"/>
  <c r="L68" i="8" s="1"/>
  <c r="J68" i="8"/>
  <c r="K60" i="8"/>
  <c r="L60" i="8" s="1"/>
  <c r="J60" i="8"/>
  <c r="K52" i="8"/>
  <c r="L52" i="8" s="1"/>
  <c r="J52" i="8"/>
  <c r="K44" i="8"/>
  <c r="L44" i="8" s="1"/>
  <c r="J44" i="8"/>
  <c r="K36" i="8"/>
  <c r="L36" i="8" s="1"/>
  <c r="J36" i="8"/>
  <c r="K28" i="8"/>
  <c r="L28" i="8" s="1"/>
  <c r="J28" i="8"/>
  <c r="K20" i="8"/>
  <c r="L20" i="8" s="1"/>
  <c r="J20" i="8"/>
  <c r="P1466" i="8"/>
  <c r="Q1466" i="8" s="1"/>
  <c r="O1466" i="8"/>
  <c r="P1458" i="8"/>
  <c r="Q1458" i="8" s="1"/>
  <c r="O1458" i="8"/>
  <c r="P1450" i="8"/>
  <c r="Q1450" i="8" s="1"/>
  <c r="O1450" i="8"/>
  <c r="P1442" i="8"/>
  <c r="Q1442" i="8" s="1"/>
  <c r="O1442" i="8"/>
  <c r="P1434" i="8"/>
  <c r="Q1434" i="8" s="1"/>
  <c r="O1434" i="8"/>
  <c r="P1426" i="8"/>
  <c r="Q1426" i="8" s="1"/>
  <c r="O1426" i="8"/>
  <c r="P1418" i="8"/>
  <c r="Q1418" i="8" s="1"/>
  <c r="O1418" i="8"/>
  <c r="P1410" i="8"/>
  <c r="Q1410" i="8" s="1"/>
  <c r="O1410" i="8"/>
  <c r="P1402" i="8"/>
  <c r="Q1402" i="8" s="1"/>
  <c r="O1402" i="8"/>
  <c r="P1394" i="8"/>
  <c r="Q1394" i="8" s="1"/>
  <c r="O1394" i="8"/>
  <c r="P1386" i="8"/>
  <c r="Q1386" i="8" s="1"/>
  <c r="O1386" i="8"/>
  <c r="P1378" i="8"/>
  <c r="Q1378" i="8" s="1"/>
  <c r="O1378" i="8"/>
  <c r="P1370" i="8"/>
  <c r="Q1370" i="8" s="1"/>
  <c r="O1370" i="8"/>
  <c r="P1362" i="8"/>
  <c r="Q1362" i="8" s="1"/>
  <c r="O1362" i="8"/>
  <c r="P1354" i="8"/>
  <c r="Q1354" i="8" s="1"/>
  <c r="O1354" i="8"/>
  <c r="P1346" i="8"/>
  <c r="Q1346" i="8" s="1"/>
  <c r="O1346" i="8"/>
  <c r="P1338" i="8"/>
  <c r="Q1338" i="8" s="1"/>
  <c r="O1338" i="8"/>
  <c r="P1330" i="8"/>
  <c r="Q1330" i="8" s="1"/>
  <c r="O1330" i="8"/>
  <c r="P1322" i="8"/>
  <c r="Q1322" i="8" s="1"/>
  <c r="O1322" i="8"/>
  <c r="P1314" i="8"/>
  <c r="Q1314" i="8" s="1"/>
  <c r="O1314" i="8"/>
  <c r="P1306" i="8"/>
  <c r="Q1306" i="8" s="1"/>
  <c r="O1306" i="8"/>
  <c r="O1298" i="8"/>
  <c r="P1298" i="8"/>
  <c r="Q1298" i="8" s="1"/>
  <c r="P1290" i="8"/>
  <c r="Q1290" i="8" s="1"/>
  <c r="O1290" i="8"/>
  <c r="P1282" i="8"/>
  <c r="Q1282" i="8" s="1"/>
  <c r="O1282" i="8"/>
  <c r="P1274" i="8"/>
  <c r="Q1274" i="8" s="1"/>
  <c r="O1274" i="8"/>
  <c r="P1266" i="8"/>
  <c r="Q1266" i="8" s="1"/>
  <c r="O1266" i="8"/>
  <c r="P1258" i="8"/>
  <c r="Q1258" i="8" s="1"/>
  <c r="O1258" i="8"/>
  <c r="P1250" i="8"/>
  <c r="Q1250" i="8" s="1"/>
  <c r="O1250" i="8"/>
  <c r="P1242" i="8"/>
  <c r="Q1242" i="8" s="1"/>
  <c r="O1242" i="8"/>
  <c r="P1234" i="8"/>
  <c r="Q1234" i="8" s="1"/>
  <c r="O1234" i="8"/>
  <c r="P1226" i="8"/>
  <c r="Q1226" i="8" s="1"/>
  <c r="O1226" i="8"/>
  <c r="P1218" i="8"/>
  <c r="Q1218" i="8" s="1"/>
  <c r="O1218" i="8"/>
  <c r="P1210" i="8"/>
  <c r="Q1210" i="8" s="1"/>
  <c r="O1210" i="8"/>
  <c r="P1202" i="8"/>
  <c r="Q1202" i="8" s="1"/>
  <c r="O1202" i="8"/>
  <c r="P1194" i="8"/>
  <c r="Q1194" i="8" s="1"/>
  <c r="O1194" i="8"/>
  <c r="P1186" i="8"/>
  <c r="Q1186" i="8" s="1"/>
  <c r="O1186" i="8"/>
  <c r="P1178" i="8"/>
  <c r="Q1178" i="8" s="1"/>
  <c r="O1178" i="8"/>
  <c r="P1170" i="8"/>
  <c r="Q1170" i="8" s="1"/>
  <c r="O1170" i="8"/>
  <c r="P1162" i="8"/>
  <c r="Q1162" i="8" s="1"/>
  <c r="O1162" i="8"/>
  <c r="P1154" i="8"/>
  <c r="Q1154" i="8" s="1"/>
  <c r="O1154" i="8"/>
  <c r="P1146" i="8"/>
  <c r="Q1146" i="8" s="1"/>
  <c r="O1146" i="8"/>
  <c r="P1138" i="8"/>
  <c r="Q1138" i="8" s="1"/>
  <c r="O1138" i="8"/>
  <c r="P1130" i="8"/>
  <c r="Q1130" i="8" s="1"/>
  <c r="O1130" i="8"/>
  <c r="P1122" i="8"/>
  <c r="Q1122" i="8" s="1"/>
  <c r="O1122" i="8"/>
  <c r="P1114" i="8"/>
  <c r="Q1114" i="8" s="1"/>
  <c r="O1114" i="8"/>
  <c r="P1106" i="8"/>
  <c r="Q1106" i="8" s="1"/>
  <c r="O1106" i="8"/>
  <c r="P1098" i="8"/>
  <c r="Q1098" i="8" s="1"/>
  <c r="O1098" i="8"/>
  <c r="P1090" i="8"/>
  <c r="Q1090" i="8" s="1"/>
  <c r="O1090" i="8"/>
  <c r="P1082" i="8"/>
  <c r="Q1082" i="8" s="1"/>
  <c r="O1082" i="8"/>
  <c r="P1074" i="8"/>
  <c r="Q1074" i="8" s="1"/>
  <c r="O1074" i="8"/>
  <c r="P1066" i="8"/>
  <c r="Q1066" i="8" s="1"/>
  <c r="O1066" i="8"/>
  <c r="P1058" i="8"/>
  <c r="Q1058" i="8" s="1"/>
  <c r="O1058" i="8"/>
  <c r="P1050" i="8"/>
  <c r="Q1050" i="8" s="1"/>
  <c r="O1050" i="8"/>
  <c r="P1042" i="8"/>
  <c r="Q1042" i="8" s="1"/>
  <c r="O1042" i="8"/>
  <c r="P1034" i="8"/>
  <c r="Q1034" i="8" s="1"/>
  <c r="O1034" i="8"/>
  <c r="P1026" i="8"/>
  <c r="Q1026" i="8" s="1"/>
  <c r="O1026" i="8"/>
  <c r="P1018" i="8"/>
  <c r="Q1018" i="8" s="1"/>
  <c r="O1018" i="8"/>
  <c r="P1010" i="8"/>
  <c r="Q1010" i="8" s="1"/>
  <c r="O1010" i="8"/>
  <c r="P1002" i="8"/>
  <c r="Q1002" i="8" s="1"/>
  <c r="O1002" i="8"/>
  <c r="P994" i="8"/>
  <c r="Q994" i="8" s="1"/>
  <c r="O994" i="8"/>
  <c r="P986" i="8"/>
  <c r="Q986" i="8" s="1"/>
  <c r="O986" i="8"/>
  <c r="P978" i="8"/>
  <c r="Q978" i="8" s="1"/>
  <c r="O978" i="8"/>
  <c r="P970" i="8"/>
  <c r="Q970" i="8" s="1"/>
  <c r="O970" i="8"/>
  <c r="P962" i="8"/>
  <c r="Q962" i="8" s="1"/>
  <c r="O962" i="8"/>
  <c r="P954" i="8"/>
  <c r="Q954" i="8" s="1"/>
  <c r="O954" i="8"/>
  <c r="P946" i="8"/>
  <c r="Q946" i="8" s="1"/>
  <c r="O946" i="8"/>
  <c r="O938" i="8"/>
  <c r="P938" i="8"/>
  <c r="Q938" i="8" s="1"/>
  <c r="P930" i="8"/>
  <c r="Q930" i="8" s="1"/>
  <c r="O930" i="8"/>
  <c r="P922" i="8"/>
  <c r="Q922" i="8" s="1"/>
  <c r="O922" i="8"/>
  <c r="P914" i="8"/>
  <c r="Q914" i="8" s="1"/>
  <c r="O914" i="8"/>
  <c r="O906" i="8"/>
  <c r="P906" i="8"/>
  <c r="Q906" i="8" s="1"/>
  <c r="P898" i="8"/>
  <c r="Q898" i="8" s="1"/>
  <c r="O898" i="8"/>
  <c r="O890" i="8"/>
  <c r="P890" i="8"/>
  <c r="Q890" i="8" s="1"/>
  <c r="P882" i="8"/>
  <c r="Q882" i="8" s="1"/>
  <c r="O882" i="8"/>
  <c r="O874" i="8"/>
  <c r="P874" i="8"/>
  <c r="Q874" i="8" s="1"/>
  <c r="P866" i="8"/>
  <c r="Q866" i="8" s="1"/>
  <c r="O866" i="8"/>
  <c r="P858" i="8"/>
  <c r="Q858" i="8" s="1"/>
  <c r="O858" i="8"/>
  <c r="P850" i="8"/>
  <c r="Q850" i="8" s="1"/>
  <c r="O850" i="8"/>
  <c r="O842" i="8"/>
  <c r="P842" i="8"/>
  <c r="Q842" i="8" s="1"/>
  <c r="P834" i="8"/>
  <c r="Q834" i="8" s="1"/>
  <c r="O834" i="8"/>
  <c r="O826" i="8"/>
  <c r="P826" i="8"/>
  <c r="Q826" i="8" s="1"/>
  <c r="P818" i="8"/>
  <c r="Q818" i="8" s="1"/>
  <c r="O818" i="8"/>
  <c r="O810" i="8"/>
  <c r="P810" i="8"/>
  <c r="Q810" i="8" s="1"/>
  <c r="P802" i="8"/>
  <c r="Q802" i="8" s="1"/>
  <c r="O802" i="8"/>
  <c r="P794" i="8"/>
  <c r="Q794" i="8" s="1"/>
  <c r="O794" i="8"/>
  <c r="P786" i="8"/>
  <c r="Q786" i="8" s="1"/>
  <c r="O786" i="8"/>
  <c r="O778" i="8"/>
  <c r="P778" i="8"/>
  <c r="Q778" i="8" s="1"/>
  <c r="P770" i="8"/>
  <c r="Q770" i="8" s="1"/>
  <c r="O770" i="8"/>
  <c r="P762" i="8"/>
  <c r="Q762" i="8" s="1"/>
  <c r="O762" i="8"/>
  <c r="P754" i="8"/>
  <c r="Q754" i="8" s="1"/>
  <c r="O754" i="8"/>
  <c r="P746" i="8"/>
  <c r="Q746" i="8" s="1"/>
  <c r="O746" i="8"/>
  <c r="P738" i="8"/>
  <c r="Q738" i="8" s="1"/>
  <c r="O738" i="8"/>
  <c r="O730" i="8"/>
  <c r="P730" i="8"/>
  <c r="Q730" i="8" s="1"/>
  <c r="P722" i="8"/>
  <c r="Q722" i="8" s="1"/>
  <c r="O722" i="8"/>
  <c r="O714" i="8"/>
  <c r="P714" i="8"/>
  <c r="Q714" i="8" s="1"/>
  <c r="P706" i="8"/>
  <c r="Q706" i="8" s="1"/>
  <c r="O706" i="8"/>
  <c r="P698" i="8"/>
  <c r="Q698" i="8" s="1"/>
  <c r="O698" i="8"/>
  <c r="P690" i="8"/>
  <c r="Q690" i="8" s="1"/>
  <c r="O690" i="8"/>
  <c r="P682" i="8"/>
  <c r="Q682" i="8" s="1"/>
  <c r="O682" i="8"/>
  <c r="P674" i="8"/>
  <c r="Q674" i="8" s="1"/>
  <c r="O674" i="8"/>
  <c r="O666" i="8"/>
  <c r="P666" i="8"/>
  <c r="Q666" i="8" s="1"/>
  <c r="P658" i="8"/>
  <c r="Q658" i="8" s="1"/>
  <c r="O658" i="8"/>
  <c r="O650" i="8"/>
  <c r="P650" i="8"/>
  <c r="Q650" i="8" s="1"/>
  <c r="P642" i="8"/>
  <c r="Q642" i="8" s="1"/>
  <c r="O642" i="8"/>
  <c r="P634" i="8"/>
  <c r="Q634" i="8" s="1"/>
  <c r="O634" i="8"/>
  <c r="P626" i="8"/>
  <c r="Q626" i="8" s="1"/>
  <c r="O626" i="8"/>
  <c r="P618" i="8"/>
  <c r="Q618" i="8" s="1"/>
  <c r="O618" i="8"/>
  <c r="P610" i="8"/>
  <c r="Q610" i="8" s="1"/>
  <c r="O610" i="8"/>
  <c r="O602" i="8"/>
  <c r="P602" i="8"/>
  <c r="Q602" i="8" s="1"/>
  <c r="P594" i="8"/>
  <c r="Q594" i="8" s="1"/>
  <c r="O594" i="8"/>
  <c r="O586" i="8"/>
  <c r="P586" i="8"/>
  <c r="Q586" i="8" s="1"/>
  <c r="P578" i="8"/>
  <c r="Q578" i="8" s="1"/>
  <c r="O578" i="8"/>
  <c r="P570" i="8"/>
  <c r="Q570" i="8" s="1"/>
  <c r="O570" i="8"/>
  <c r="P562" i="8"/>
  <c r="Q562" i="8" s="1"/>
  <c r="O562" i="8"/>
  <c r="P554" i="8"/>
  <c r="Q554" i="8" s="1"/>
  <c r="O554" i="8"/>
  <c r="P546" i="8"/>
  <c r="Q546" i="8" s="1"/>
  <c r="O546" i="8"/>
  <c r="P538" i="8"/>
  <c r="Q538" i="8" s="1"/>
  <c r="O538" i="8"/>
  <c r="P530" i="8"/>
  <c r="Q530" i="8" s="1"/>
  <c r="O530" i="8"/>
  <c r="P522" i="8"/>
  <c r="Q522" i="8" s="1"/>
  <c r="O522" i="8"/>
  <c r="P514" i="8"/>
  <c r="Q514" i="8" s="1"/>
  <c r="O514" i="8"/>
  <c r="P506" i="8"/>
  <c r="Q506" i="8" s="1"/>
  <c r="O506" i="8"/>
  <c r="P498" i="8"/>
  <c r="Q498" i="8" s="1"/>
  <c r="O498" i="8"/>
  <c r="P490" i="8"/>
  <c r="Q490" i="8" s="1"/>
  <c r="O490" i="8"/>
  <c r="P482" i="8"/>
  <c r="Q482" i="8" s="1"/>
  <c r="O482" i="8"/>
  <c r="P474" i="8"/>
  <c r="Q474" i="8" s="1"/>
  <c r="O474" i="8"/>
  <c r="P466" i="8"/>
  <c r="Q466" i="8" s="1"/>
  <c r="O466" i="8"/>
  <c r="P458" i="8"/>
  <c r="Q458" i="8" s="1"/>
  <c r="O458" i="8"/>
  <c r="P450" i="8"/>
  <c r="Q450" i="8" s="1"/>
  <c r="O450" i="8"/>
  <c r="P442" i="8"/>
  <c r="Q442" i="8" s="1"/>
  <c r="O442" i="8"/>
  <c r="P434" i="8"/>
  <c r="Q434" i="8" s="1"/>
  <c r="O434" i="8"/>
  <c r="P426" i="8"/>
  <c r="Q426" i="8" s="1"/>
  <c r="O426" i="8"/>
  <c r="P418" i="8"/>
  <c r="Q418" i="8" s="1"/>
  <c r="O418" i="8"/>
  <c r="P410" i="8"/>
  <c r="Q410" i="8" s="1"/>
  <c r="O410" i="8"/>
  <c r="P402" i="8"/>
  <c r="Q402" i="8" s="1"/>
  <c r="O402" i="8"/>
  <c r="P394" i="8"/>
  <c r="Q394" i="8" s="1"/>
  <c r="O394" i="8"/>
  <c r="P386" i="8"/>
  <c r="Q386" i="8" s="1"/>
  <c r="O386" i="8"/>
  <c r="P378" i="8"/>
  <c r="Q378" i="8" s="1"/>
  <c r="O378" i="8"/>
  <c r="P370" i="8"/>
  <c r="Q370" i="8" s="1"/>
  <c r="O370" i="8"/>
  <c r="P362" i="8"/>
  <c r="Q362" i="8" s="1"/>
  <c r="O362" i="8"/>
  <c r="P354" i="8"/>
  <c r="Q354" i="8" s="1"/>
  <c r="O354" i="8"/>
  <c r="P346" i="8"/>
  <c r="Q346" i="8" s="1"/>
  <c r="O346" i="8"/>
  <c r="P338" i="8"/>
  <c r="Q338" i="8" s="1"/>
  <c r="O338" i="8"/>
  <c r="P330" i="8"/>
  <c r="Q330" i="8" s="1"/>
  <c r="O330" i="8"/>
  <c r="P322" i="8"/>
  <c r="Q322" i="8" s="1"/>
  <c r="O322" i="8"/>
  <c r="P314" i="8"/>
  <c r="Q314" i="8" s="1"/>
  <c r="O314" i="8"/>
  <c r="P306" i="8"/>
  <c r="Q306" i="8" s="1"/>
  <c r="O306" i="8"/>
  <c r="P298" i="8"/>
  <c r="Q298" i="8" s="1"/>
  <c r="O298" i="8"/>
  <c r="P290" i="8"/>
  <c r="Q290" i="8" s="1"/>
  <c r="O290" i="8"/>
  <c r="P282" i="8"/>
  <c r="Q282" i="8" s="1"/>
  <c r="O282" i="8"/>
  <c r="P274" i="8"/>
  <c r="Q274" i="8" s="1"/>
  <c r="O274" i="8"/>
  <c r="P266" i="8"/>
  <c r="Q266" i="8" s="1"/>
  <c r="O266" i="8"/>
  <c r="P258" i="8"/>
  <c r="Q258" i="8" s="1"/>
  <c r="O258" i="8"/>
  <c r="P250" i="8"/>
  <c r="Q250" i="8" s="1"/>
  <c r="O250" i="8"/>
  <c r="P242" i="8"/>
  <c r="Q242" i="8" s="1"/>
  <c r="O242" i="8"/>
  <c r="P234" i="8"/>
  <c r="Q234" i="8" s="1"/>
  <c r="O234" i="8"/>
  <c r="P226" i="8"/>
  <c r="Q226" i="8" s="1"/>
  <c r="O226" i="8"/>
  <c r="P218" i="8"/>
  <c r="Q218" i="8" s="1"/>
  <c r="O218" i="8"/>
  <c r="P210" i="8"/>
  <c r="Q210" i="8" s="1"/>
  <c r="O210" i="8"/>
  <c r="P202" i="8"/>
  <c r="Q202" i="8" s="1"/>
  <c r="O202" i="8"/>
  <c r="P194" i="8"/>
  <c r="Q194" i="8" s="1"/>
  <c r="O194" i="8"/>
  <c r="P186" i="8"/>
  <c r="Q186" i="8" s="1"/>
  <c r="O186" i="8"/>
  <c r="P178" i="8"/>
  <c r="Q178" i="8" s="1"/>
  <c r="O178" i="8"/>
  <c r="P170" i="8"/>
  <c r="Q170" i="8" s="1"/>
  <c r="O170" i="8"/>
  <c r="P162" i="8"/>
  <c r="Q162" i="8" s="1"/>
  <c r="O162" i="8"/>
  <c r="P154" i="8"/>
  <c r="Q154" i="8" s="1"/>
  <c r="O154" i="8"/>
  <c r="P146" i="8"/>
  <c r="Q146" i="8" s="1"/>
  <c r="O146" i="8"/>
  <c r="O138" i="8"/>
  <c r="P138" i="8"/>
  <c r="Q138" i="8" s="1"/>
  <c r="P130" i="8"/>
  <c r="Q130" i="8" s="1"/>
  <c r="O130" i="8"/>
  <c r="P122" i="8"/>
  <c r="Q122" i="8" s="1"/>
  <c r="O122" i="8"/>
  <c r="P114" i="8"/>
  <c r="Q114" i="8" s="1"/>
  <c r="O114" i="8"/>
  <c r="P106" i="8"/>
  <c r="Q106" i="8" s="1"/>
  <c r="O106" i="8"/>
  <c r="P98" i="8"/>
  <c r="Q98" i="8" s="1"/>
  <c r="O98" i="8"/>
  <c r="P90" i="8"/>
  <c r="Q90" i="8" s="1"/>
  <c r="O90" i="8"/>
  <c r="P82" i="8"/>
  <c r="Q82" i="8" s="1"/>
  <c r="O82" i="8"/>
  <c r="P74" i="8"/>
  <c r="Q74" i="8" s="1"/>
  <c r="O74" i="8"/>
  <c r="P66" i="8"/>
  <c r="Q66" i="8" s="1"/>
  <c r="O66" i="8"/>
  <c r="P58" i="8"/>
  <c r="Q58" i="8" s="1"/>
  <c r="O58" i="8"/>
  <c r="P50" i="8"/>
  <c r="Q50" i="8" s="1"/>
  <c r="O50" i="8"/>
  <c r="P42" i="8"/>
  <c r="Q42" i="8" s="1"/>
  <c r="O42" i="8"/>
  <c r="P34" i="8"/>
  <c r="Q34" i="8" s="1"/>
  <c r="O34" i="8"/>
  <c r="P26" i="8"/>
  <c r="Q26" i="8" s="1"/>
  <c r="O26" i="8"/>
  <c r="P18" i="8"/>
  <c r="Q18" i="8" s="1"/>
  <c r="O18" i="8"/>
  <c r="J1415" i="8"/>
  <c r="J1351" i="8"/>
  <c r="J1287" i="8"/>
  <c r="J1223" i="8"/>
  <c r="J1159" i="8"/>
  <c r="J1095" i="8"/>
  <c r="J1031" i="8"/>
  <c r="J967" i="8"/>
  <c r="J903" i="8"/>
  <c r="J839" i="8"/>
  <c r="P1459" i="8"/>
  <c r="Q1459" i="8" s="1"/>
  <c r="O1459" i="8"/>
  <c r="P1419" i="8"/>
  <c r="Q1419" i="8" s="1"/>
  <c r="O1419" i="8"/>
  <c r="P1403" i="8"/>
  <c r="Q1403" i="8" s="1"/>
  <c r="O1403" i="8"/>
  <c r="P1387" i="8"/>
  <c r="Q1387" i="8" s="1"/>
  <c r="O1387" i="8"/>
  <c r="P1363" i="8"/>
  <c r="Q1363" i="8" s="1"/>
  <c r="O1363" i="8"/>
  <c r="P1339" i="8"/>
  <c r="Q1339" i="8" s="1"/>
  <c r="O1339" i="8"/>
  <c r="P1315" i="8"/>
  <c r="Q1315" i="8" s="1"/>
  <c r="O1315" i="8"/>
  <c r="P1283" i="8"/>
  <c r="Q1283" i="8" s="1"/>
  <c r="O1283" i="8"/>
  <c r="P1267" i="8"/>
  <c r="Q1267" i="8" s="1"/>
  <c r="O1267" i="8"/>
  <c r="P1243" i="8"/>
  <c r="Q1243" i="8" s="1"/>
  <c r="O1243" i="8"/>
  <c r="P1211" i="8"/>
  <c r="Q1211" i="8" s="1"/>
  <c r="O1211" i="8"/>
  <c r="P1187" i="8"/>
  <c r="Q1187" i="8" s="1"/>
  <c r="O1187" i="8"/>
  <c r="P1163" i="8"/>
  <c r="Q1163" i="8" s="1"/>
  <c r="O1163" i="8"/>
  <c r="P1139" i="8"/>
  <c r="Q1139" i="8" s="1"/>
  <c r="O1139" i="8"/>
  <c r="P1115" i="8"/>
  <c r="Q1115" i="8" s="1"/>
  <c r="O1115" i="8"/>
  <c r="P1091" i="8"/>
  <c r="Q1091" i="8" s="1"/>
  <c r="O1091" i="8"/>
  <c r="P1067" i="8"/>
  <c r="Q1067" i="8" s="1"/>
  <c r="O1067" i="8"/>
  <c r="P1043" i="8"/>
  <c r="Q1043" i="8" s="1"/>
  <c r="O1043" i="8"/>
  <c r="P1019" i="8"/>
  <c r="Q1019" i="8" s="1"/>
  <c r="O1019" i="8"/>
  <c r="P995" i="8"/>
  <c r="Q995" i="8" s="1"/>
  <c r="O995" i="8"/>
  <c r="P971" i="8"/>
  <c r="Q971" i="8" s="1"/>
  <c r="O971" i="8"/>
  <c r="P947" i="8"/>
  <c r="Q947" i="8" s="1"/>
  <c r="O947" i="8"/>
  <c r="P923" i="8"/>
  <c r="Q923" i="8" s="1"/>
  <c r="O923" i="8"/>
  <c r="P899" i="8"/>
  <c r="Q899" i="8" s="1"/>
  <c r="O899" i="8"/>
  <c r="P875" i="8"/>
  <c r="Q875" i="8" s="1"/>
  <c r="O875" i="8"/>
  <c r="P851" i="8"/>
  <c r="Q851" i="8" s="1"/>
  <c r="O851" i="8"/>
  <c r="P827" i="8"/>
  <c r="Q827" i="8" s="1"/>
  <c r="O827" i="8"/>
  <c r="P795" i="8"/>
  <c r="Q795" i="8" s="1"/>
  <c r="O795" i="8"/>
  <c r="P787" i="8"/>
  <c r="Q787" i="8" s="1"/>
  <c r="O787" i="8"/>
  <c r="P755" i="8"/>
  <c r="Q755" i="8" s="1"/>
  <c r="O755" i="8"/>
  <c r="P731" i="8"/>
  <c r="Q731" i="8" s="1"/>
  <c r="O731" i="8"/>
  <c r="P707" i="8"/>
  <c r="Q707" i="8" s="1"/>
  <c r="O707" i="8"/>
  <c r="P675" i="8"/>
  <c r="Q675" i="8" s="1"/>
  <c r="O675" i="8"/>
  <c r="P651" i="8"/>
  <c r="Q651" i="8" s="1"/>
  <c r="O651" i="8"/>
  <c r="P627" i="8"/>
  <c r="Q627" i="8" s="1"/>
  <c r="O627" i="8"/>
  <c r="P611" i="8"/>
  <c r="Q611" i="8" s="1"/>
  <c r="O611" i="8"/>
  <c r="P587" i="8"/>
  <c r="Q587" i="8" s="1"/>
  <c r="O587" i="8"/>
  <c r="P571" i="8"/>
  <c r="Q571" i="8" s="1"/>
  <c r="O571" i="8"/>
  <c r="P547" i="8"/>
  <c r="Q547" i="8" s="1"/>
  <c r="O547" i="8"/>
  <c r="P523" i="8"/>
  <c r="Q523" i="8" s="1"/>
  <c r="O523" i="8"/>
  <c r="P499" i="8"/>
  <c r="Q499" i="8" s="1"/>
  <c r="O499" i="8"/>
  <c r="P483" i="8"/>
  <c r="Q483" i="8" s="1"/>
  <c r="O483" i="8"/>
  <c r="P459" i="8"/>
  <c r="Q459" i="8" s="1"/>
  <c r="O459" i="8"/>
  <c r="P435" i="8"/>
  <c r="Q435" i="8" s="1"/>
  <c r="O435" i="8"/>
  <c r="P411" i="8"/>
  <c r="Q411" i="8" s="1"/>
  <c r="O411" i="8"/>
  <c r="P387" i="8"/>
  <c r="Q387" i="8" s="1"/>
  <c r="O387" i="8"/>
  <c r="P363" i="8"/>
  <c r="Q363" i="8" s="1"/>
  <c r="O363" i="8"/>
  <c r="P339" i="8"/>
  <c r="Q339" i="8" s="1"/>
  <c r="O339" i="8"/>
  <c r="P315" i="8"/>
  <c r="Q315" i="8" s="1"/>
  <c r="O315" i="8"/>
  <c r="P291" i="8"/>
  <c r="Q291" i="8" s="1"/>
  <c r="O291" i="8"/>
  <c r="P267" i="8"/>
  <c r="Q267" i="8" s="1"/>
  <c r="O267" i="8"/>
  <c r="P251" i="8"/>
  <c r="Q251" i="8" s="1"/>
  <c r="O251" i="8"/>
  <c r="P227" i="8"/>
  <c r="Q227" i="8" s="1"/>
  <c r="O227" i="8"/>
  <c r="P203" i="8"/>
  <c r="Q203" i="8" s="1"/>
  <c r="O203" i="8"/>
  <c r="P179" i="8"/>
  <c r="Q179" i="8" s="1"/>
  <c r="O179" i="8"/>
  <c r="P163" i="8"/>
  <c r="Q163" i="8" s="1"/>
  <c r="O163" i="8"/>
  <c r="P131" i="8"/>
  <c r="Q131" i="8" s="1"/>
  <c r="O131" i="8"/>
  <c r="P107" i="8"/>
  <c r="Q107" i="8" s="1"/>
  <c r="O107" i="8"/>
  <c r="P91" i="8"/>
  <c r="Q91" i="8" s="1"/>
  <c r="O91" i="8"/>
  <c r="P59" i="8"/>
  <c r="Q59" i="8" s="1"/>
  <c r="O59" i="8"/>
  <c r="P43" i="8"/>
  <c r="Q43" i="8" s="1"/>
  <c r="O43" i="8"/>
  <c r="P19" i="8"/>
  <c r="Q19" i="8" s="1"/>
  <c r="O19" i="8"/>
  <c r="K503" i="8"/>
  <c r="L503" i="8" s="1"/>
  <c r="J503" i="8"/>
  <c r="K1091" i="8"/>
  <c r="L1091" i="8" s="1"/>
  <c r="J1091" i="8"/>
  <c r="K1083" i="8"/>
  <c r="L1083" i="8" s="1"/>
  <c r="J1083" i="8"/>
  <c r="K1075" i="8"/>
  <c r="L1075" i="8" s="1"/>
  <c r="J1075" i="8"/>
  <c r="K1067" i="8"/>
  <c r="L1067" i="8" s="1"/>
  <c r="J1067" i="8"/>
  <c r="K1059" i="8"/>
  <c r="L1059" i="8" s="1"/>
  <c r="J1059" i="8"/>
  <c r="K1051" i="8"/>
  <c r="L1051" i="8" s="1"/>
  <c r="J1051" i="8"/>
  <c r="K1043" i="8"/>
  <c r="L1043" i="8" s="1"/>
  <c r="J1043" i="8"/>
  <c r="K1035" i="8"/>
  <c r="L1035" i="8" s="1"/>
  <c r="J1035" i="8"/>
  <c r="K1027" i="8"/>
  <c r="L1027" i="8" s="1"/>
  <c r="J1027" i="8"/>
  <c r="K1019" i="8"/>
  <c r="L1019" i="8" s="1"/>
  <c r="J1019" i="8"/>
  <c r="K1011" i="8"/>
  <c r="L1011" i="8" s="1"/>
  <c r="J1011" i="8"/>
  <c r="K1003" i="8"/>
  <c r="L1003" i="8" s="1"/>
  <c r="J1003" i="8"/>
  <c r="K995" i="8"/>
  <c r="L995" i="8" s="1"/>
  <c r="J995" i="8"/>
  <c r="K987" i="8"/>
  <c r="L987" i="8" s="1"/>
  <c r="J987" i="8"/>
  <c r="K979" i="8"/>
  <c r="L979" i="8" s="1"/>
  <c r="J979" i="8"/>
  <c r="K971" i="8"/>
  <c r="L971" i="8" s="1"/>
  <c r="J971" i="8"/>
  <c r="K963" i="8"/>
  <c r="L963" i="8" s="1"/>
  <c r="J963" i="8"/>
  <c r="K955" i="8"/>
  <c r="L955" i="8" s="1"/>
  <c r="J955" i="8"/>
  <c r="K947" i="8"/>
  <c r="L947" i="8" s="1"/>
  <c r="J947" i="8"/>
  <c r="K939" i="8"/>
  <c r="L939" i="8" s="1"/>
  <c r="J939" i="8"/>
  <c r="K931" i="8"/>
  <c r="L931" i="8" s="1"/>
  <c r="J931" i="8"/>
  <c r="K923" i="8"/>
  <c r="L923" i="8" s="1"/>
  <c r="J923" i="8"/>
  <c r="K915" i="8"/>
  <c r="L915" i="8" s="1"/>
  <c r="J915" i="8"/>
  <c r="K907" i="8"/>
  <c r="L907" i="8" s="1"/>
  <c r="J907" i="8"/>
  <c r="K899" i="8"/>
  <c r="L899" i="8" s="1"/>
  <c r="J899" i="8"/>
  <c r="K891" i="8"/>
  <c r="L891" i="8" s="1"/>
  <c r="J891" i="8"/>
  <c r="K883" i="8"/>
  <c r="L883" i="8" s="1"/>
  <c r="J883" i="8"/>
  <c r="K875" i="8"/>
  <c r="L875" i="8" s="1"/>
  <c r="J875" i="8"/>
  <c r="K867" i="8"/>
  <c r="L867" i="8" s="1"/>
  <c r="J867" i="8"/>
  <c r="K859" i="8"/>
  <c r="L859" i="8" s="1"/>
  <c r="J859" i="8"/>
  <c r="K851" i="8"/>
  <c r="L851" i="8" s="1"/>
  <c r="J851" i="8"/>
  <c r="K843" i="8"/>
  <c r="L843" i="8" s="1"/>
  <c r="J843" i="8"/>
  <c r="K835" i="8"/>
  <c r="L835" i="8" s="1"/>
  <c r="J835" i="8"/>
  <c r="K827" i="8"/>
  <c r="L827" i="8" s="1"/>
  <c r="J827" i="8"/>
  <c r="K819" i="8"/>
  <c r="L819" i="8" s="1"/>
  <c r="J819" i="8"/>
  <c r="K811" i="8"/>
  <c r="L811" i="8" s="1"/>
  <c r="J811" i="8"/>
  <c r="K803" i="8"/>
  <c r="L803" i="8" s="1"/>
  <c r="J803" i="8"/>
  <c r="K795" i="8"/>
  <c r="L795" i="8" s="1"/>
  <c r="J795" i="8"/>
  <c r="K787" i="8"/>
  <c r="L787" i="8" s="1"/>
  <c r="J787" i="8"/>
  <c r="K779" i="8"/>
  <c r="L779" i="8" s="1"/>
  <c r="J779" i="8"/>
  <c r="K771" i="8"/>
  <c r="L771" i="8" s="1"/>
  <c r="J771" i="8"/>
  <c r="K763" i="8"/>
  <c r="L763" i="8" s="1"/>
  <c r="J763" i="8"/>
  <c r="K755" i="8"/>
  <c r="L755" i="8" s="1"/>
  <c r="J755" i="8"/>
  <c r="K747" i="8"/>
  <c r="L747" i="8" s="1"/>
  <c r="J747" i="8"/>
  <c r="K739" i="8"/>
  <c r="L739" i="8" s="1"/>
  <c r="J739" i="8"/>
  <c r="K731" i="8"/>
  <c r="L731" i="8" s="1"/>
  <c r="J731" i="8"/>
  <c r="K723" i="8"/>
  <c r="L723" i="8" s="1"/>
  <c r="J723" i="8"/>
  <c r="K715" i="8"/>
  <c r="L715" i="8" s="1"/>
  <c r="J715" i="8"/>
  <c r="K707" i="8"/>
  <c r="L707" i="8" s="1"/>
  <c r="J707" i="8"/>
  <c r="K699" i="8"/>
  <c r="L699" i="8" s="1"/>
  <c r="J699" i="8"/>
  <c r="K691" i="8"/>
  <c r="L691" i="8" s="1"/>
  <c r="J691" i="8"/>
  <c r="K683" i="8"/>
  <c r="L683" i="8" s="1"/>
  <c r="J683" i="8"/>
  <c r="K675" i="8"/>
  <c r="L675" i="8" s="1"/>
  <c r="J675" i="8"/>
  <c r="K667" i="8"/>
  <c r="L667" i="8" s="1"/>
  <c r="J667" i="8"/>
  <c r="K659" i="8"/>
  <c r="L659" i="8" s="1"/>
  <c r="J659" i="8"/>
  <c r="K651" i="8"/>
  <c r="L651" i="8" s="1"/>
  <c r="J651" i="8"/>
  <c r="K643" i="8"/>
  <c r="L643" i="8" s="1"/>
  <c r="J643" i="8"/>
  <c r="K635" i="8"/>
  <c r="L635" i="8" s="1"/>
  <c r="J635" i="8"/>
  <c r="K627" i="8"/>
  <c r="L627" i="8" s="1"/>
  <c r="J627" i="8"/>
  <c r="K619" i="8"/>
  <c r="L619" i="8" s="1"/>
  <c r="J619" i="8"/>
  <c r="K611" i="8"/>
  <c r="L611" i="8" s="1"/>
  <c r="J611" i="8"/>
  <c r="K603" i="8"/>
  <c r="L603" i="8" s="1"/>
  <c r="J603" i="8"/>
  <c r="K595" i="8"/>
  <c r="L595" i="8" s="1"/>
  <c r="J595" i="8"/>
  <c r="K587" i="8"/>
  <c r="L587" i="8" s="1"/>
  <c r="J587" i="8"/>
  <c r="K579" i="8"/>
  <c r="L579" i="8" s="1"/>
  <c r="J579" i="8"/>
  <c r="K571" i="8"/>
  <c r="L571" i="8" s="1"/>
  <c r="J571" i="8"/>
  <c r="K563" i="8"/>
  <c r="L563" i="8" s="1"/>
  <c r="J563" i="8"/>
  <c r="K555" i="8"/>
  <c r="L555" i="8" s="1"/>
  <c r="J555" i="8"/>
  <c r="K547" i="8"/>
  <c r="L547" i="8" s="1"/>
  <c r="J547" i="8"/>
  <c r="K539" i="8"/>
  <c r="L539" i="8" s="1"/>
  <c r="J539" i="8"/>
  <c r="K531" i="8"/>
  <c r="L531" i="8" s="1"/>
  <c r="J531" i="8"/>
  <c r="K523" i="8"/>
  <c r="L523" i="8" s="1"/>
  <c r="J523" i="8"/>
  <c r="K515" i="8"/>
  <c r="L515" i="8" s="1"/>
  <c r="J515" i="8"/>
  <c r="K507" i="8"/>
  <c r="L507" i="8" s="1"/>
  <c r="J507" i="8"/>
  <c r="K499" i="8"/>
  <c r="L499" i="8" s="1"/>
  <c r="J499" i="8"/>
  <c r="K491" i="8"/>
  <c r="L491" i="8" s="1"/>
  <c r="J491" i="8"/>
  <c r="K483" i="8"/>
  <c r="L483" i="8" s="1"/>
  <c r="J483" i="8"/>
  <c r="K475" i="8"/>
  <c r="L475" i="8" s="1"/>
  <c r="J475" i="8"/>
  <c r="K467" i="8"/>
  <c r="L467" i="8" s="1"/>
  <c r="J467" i="8"/>
  <c r="K459" i="8"/>
  <c r="L459" i="8" s="1"/>
  <c r="J459" i="8"/>
  <c r="K451" i="8"/>
  <c r="L451" i="8" s="1"/>
  <c r="J451" i="8"/>
  <c r="K443" i="8"/>
  <c r="L443" i="8" s="1"/>
  <c r="J443" i="8"/>
  <c r="K435" i="8"/>
  <c r="L435" i="8" s="1"/>
  <c r="J435" i="8"/>
  <c r="K427" i="8"/>
  <c r="L427" i="8" s="1"/>
  <c r="J427" i="8"/>
  <c r="K419" i="8"/>
  <c r="L419" i="8" s="1"/>
  <c r="J419" i="8"/>
  <c r="K411" i="8"/>
  <c r="L411" i="8" s="1"/>
  <c r="J411" i="8"/>
  <c r="K403" i="8"/>
  <c r="L403" i="8" s="1"/>
  <c r="J403" i="8"/>
  <c r="K395" i="8"/>
  <c r="L395" i="8" s="1"/>
  <c r="J395" i="8"/>
  <c r="K387" i="8"/>
  <c r="L387" i="8" s="1"/>
  <c r="J387" i="8"/>
  <c r="K379" i="8"/>
  <c r="L379" i="8" s="1"/>
  <c r="J379" i="8"/>
  <c r="K371" i="8"/>
  <c r="L371" i="8" s="1"/>
  <c r="J371" i="8"/>
  <c r="K363" i="8"/>
  <c r="L363" i="8" s="1"/>
  <c r="J363" i="8"/>
  <c r="K355" i="8"/>
  <c r="L355" i="8" s="1"/>
  <c r="J355" i="8"/>
  <c r="K347" i="8"/>
  <c r="L347" i="8" s="1"/>
  <c r="J347" i="8"/>
  <c r="K339" i="8"/>
  <c r="L339" i="8" s="1"/>
  <c r="J339" i="8"/>
  <c r="K331" i="8"/>
  <c r="L331" i="8" s="1"/>
  <c r="J331" i="8"/>
  <c r="K323" i="8"/>
  <c r="L323" i="8" s="1"/>
  <c r="J323" i="8"/>
  <c r="K315" i="8"/>
  <c r="L315" i="8" s="1"/>
  <c r="J315" i="8"/>
  <c r="K307" i="8"/>
  <c r="L307" i="8" s="1"/>
  <c r="J307" i="8"/>
  <c r="K299" i="8"/>
  <c r="L299" i="8" s="1"/>
  <c r="J299" i="8"/>
  <c r="K291" i="8"/>
  <c r="L291" i="8" s="1"/>
  <c r="J291" i="8"/>
  <c r="K283" i="8"/>
  <c r="L283" i="8" s="1"/>
  <c r="J283" i="8"/>
  <c r="K275" i="8"/>
  <c r="L275" i="8" s="1"/>
  <c r="J275" i="8"/>
  <c r="K267" i="8"/>
  <c r="L267" i="8" s="1"/>
  <c r="J267" i="8"/>
  <c r="K259" i="8"/>
  <c r="L259" i="8" s="1"/>
  <c r="J259" i="8"/>
  <c r="K251" i="8"/>
  <c r="L251" i="8" s="1"/>
  <c r="J251" i="8"/>
  <c r="K243" i="8"/>
  <c r="L243" i="8" s="1"/>
  <c r="J243" i="8"/>
  <c r="K235" i="8"/>
  <c r="L235" i="8" s="1"/>
  <c r="J235" i="8"/>
  <c r="K227" i="8"/>
  <c r="L227" i="8" s="1"/>
  <c r="J227" i="8"/>
  <c r="K219" i="8"/>
  <c r="L219" i="8" s="1"/>
  <c r="J219" i="8"/>
  <c r="K211" i="8"/>
  <c r="L211" i="8" s="1"/>
  <c r="J211" i="8"/>
  <c r="K203" i="8"/>
  <c r="L203" i="8" s="1"/>
  <c r="J203" i="8"/>
  <c r="K195" i="8"/>
  <c r="L195" i="8" s="1"/>
  <c r="J195" i="8"/>
  <c r="K187" i="8"/>
  <c r="L187" i="8" s="1"/>
  <c r="J187" i="8"/>
  <c r="K179" i="8"/>
  <c r="L179" i="8" s="1"/>
  <c r="J179" i="8"/>
  <c r="K171" i="8"/>
  <c r="L171" i="8" s="1"/>
  <c r="J171" i="8"/>
  <c r="K163" i="8"/>
  <c r="L163" i="8" s="1"/>
  <c r="J163" i="8"/>
  <c r="K155" i="8"/>
  <c r="L155" i="8" s="1"/>
  <c r="J155" i="8"/>
  <c r="K147" i="8"/>
  <c r="L147" i="8" s="1"/>
  <c r="J147" i="8"/>
  <c r="K139" i="8"/>
  <c r="L139" i="8" s="1"/>
  <c r="J139" i="8"/>
  <c r="K131" i="8"/>
  <c r="L131" i="8" s="1"/>
  <c r="J131" i="8"/>
  <c r="K123" i="8"/>
  <c r="L123" i="8" s="1"/>
  <c r="J123" i="8"/>
  <c r="K115" i="8"/>
  <c r="L115" i="8" s="1"/>
  <c r="J115" i="8"/>
  <c r="K107" i="8"/>
  <c r="L107" i="8" s="1"/>
  <c r="J107" i="8"/>
  <c r="K99" i="8"/>
  <c r="L99" i="8" s="1"/>
  <c r="J99" i="8"/>
  <c r="K91" i="8"/>
  <c r="L91" i="8" s="1"/>
  <c r="J91" i="8"/>
  <c r="K83" i="8"/>
  <c r="L83" i="8" s="1"/>
  <c r="J83" i="8"/>
  <c r="K75" i="8"/>
  <c r="L75" i="8" s="1"/>
  <c r="J75" i="8"/>
  <c r="K67" i="8"/>
  <c r="L67" i="8" s="1"/>
  <c r="J67" i="8"/>
  <c r="K59" i="8"/>
  <c r="L59" i="8" s="1"/>
  <c r="J59" i="8"/>
  <c r="K51" i="8"/>
  <c r="L51" i="8" s="1"/>
  <c r="J51" i="8"/>
  <c r="K43" i="8"/>
  <c r="L43" i="8" s="1"/>
  <c r="J43" i="8"/>
  <c r="K35" i="8"/>
  <c r="L35" i="8" s="1"/>
  <c r="J35" i="8"/>
  <c r="K27" i="8"/>
  <c r="L27" i="8" s="1"/>
  <c r="J27" i="8"/>
  <c r="K19" i="8"/>
  <c r="L19" i="8" s="1"/>
  <c r="J19" i="8"/>
  <c r="O1465" i="8"/>
  <c r="P1465" i="8"/>
  <c r="Q1465" i="8" s="1"/>
  <c r="P1457" i="8"/>
  <c r="Q1457" i="8" s="1"/>
  <c r="O1457" i="8"/>
  <c r="P1449" i="8"/>
  <c r="Q1449" i="8" s="1"/>
  <c r="O1449" i="8"/>
  <c r="O1441" i="8"/>
  <c r="P1441" i="8"/>
  <c r="Q1441" i="8" s="1"/>
  <c r="O1433" i="8"/>
  <c r="P1433" i="8"/>
  <c r="Q1433" i="8" s="1"/>
  <c r="P1425" i="8"/>
  <c r="Q1425" i="8" s="1"/>
  <c r="O1425" i="8"/>
  <c r="P1417" i="8"/>
  <c r="Q1417" i="8" s="1"/>
  <c r="O1417" i="8"/>
  <c r="O1409" i="8"/>
  <c r="P1409" i="8"/>
  <c r="Q1409" i="8" s="1"/>
  <c r="O1401" i="8"/>
  <c r="P1401" i="8"/>
  <c r="Q1401" i="8" s="1"/>
  <c r="P1393" i="8"/>
  <c r="Q1393" i="8" s="1"/>
  <c r="O1393" i="8"/>
  <c r="P1385" i="8"/>
  <c r="Q1385" i="8" s="1"/>
  <c r="O1385" i="8"/>
  <c r="P1377" i="8"/>
  <c r="Q1377" i="8" s="1"/>
  <c r="O1377" i="8"/>
  <c r="P1369" i="8"/>
  <c r="Q1369" i="8" s="1"/>
  <c r="O1369" i="8"/>
  <c r="P1361" i="8"/>
  <c r="Q1361" i="8" s="1"/>
  <c r="O1361" i="8"/>
  <c r="P1353" i="8"/>
  <c r="Q1353" i="8" s="1"/>
  <c r="O1353" i="8"/>
  <c r="P1345" i="8"/>
  <c r="Q1345" i="8" s="1"/>
  <c r="O1345" i="8"/>
  <c r="P1337" i="8"/>
  <c r="Q1337" i="8" s="1"/>
  <c r="O1337" i="8"/>
  <c r="P1329" i="8"/>
  <c r="Q1329" i="8" s="1"/>
  <c r="O1329" i="8"/>
  <c r="P1321" i="8"/>
  <c r="Q1321" i="8" s="1"/>
  <c r="O1321" i="8"/>
  <c r="P1313" i="8"/>
  <c r="Q1313" i="8" s="1"/>
  <c r="O1313" i="8"/>
  <c r="P1305" i="8"/>
  <c r="Q1305" i="8" s="1"/>
  <c r="O1305" i="8"/>
  <c r="P1297" i="8"/>
  <c r="Q1297" i="8" s="1"/>
  <c r="O1297" i="8"/>
  <c r="P1289" i="8"/>
  <c r="Q1289" i="8" s="1"/>
  <c r="O1289" i="8"/>
  <c r="P1281" i="8"/>
  <c r="Q1281" i="8" s="1"/>
  <c r="O1281" i="8"/>
  <c r="P1273" i="8"/>
  <c r="Q1273" i="8" s="1"/>
  <c r="O1273" i="8"/>
  <c r="P1265" i="8"/>
  <c r="Q1265" i="8" s="1"/>
  <c r="O1265" i="8"/>
  <c r="P1257" i="8"/>
  <c r="Q1257" i="8" s="1"/>
  <c r="O1257" i="8"/>
  <c r="P1249" i="8"/>
  <c r="Q1249" i="8" s="1"/>
  <c r="O1249" i="8"/>
  <c r="P1241" i="8"/>
  <c r="Q1241" i="8" s="1"/>
  <c r="O1241" i="8"/>
  <c r="P1233" i="8"/>
  <c r="Q1233" i="8" s="1"/>
  <c r="O1233" i="8"/>
  <c r="P1217" i="8"/>
  <c r="Q1217" i="8" s="1"/>
  <c r="O1217" i="8"/>
  <c r="P1209" i="8"/>
  <c r="Q1209" i="8" s="1"/>
  <c r="O1209" i="8"/>
  <c r="P1201" i="8"/>
  <c r="Q1201" i="8" s="1"/>
  <c r="O1201" i="8"/>
  <c r="P1193" i="8"/>
  <c r="Q1193" i="8" s="1"/>
  <c r="O1193" i="8"/>
  <c r="P1185" i="8"/>
  <c r="Q1185" i="8" s="1"/>
  <c r="O1185" i="8"/>
  <c r="P1177" i="8"/>
  <c r="Q1177" i="8" s="1"/>
  <c r="O1177" i="8"/>
  <c r="P1169" i="8"/>
  <c r="Q1169" i="8" s="1"/>
  <c r="O1169" i="8"/>
  <c r="P1161" i="8"/>
  <c r="Q1161" i="8" s="1"/>
  <c r="O1161" i="8"/>
  <c r="P1153" i="8"/>
  <c r="Q1153" i="8" s="1"/>
  <c r="O1153" i="8"/>
  <c r="P1145" i="8"/>
  <c r="Q1145" i="8" s="1"/>
  <c r="O1145" i="8"/>
  <c r="P1137" i="8"/>
  <c r="Q1137" i="8" s="1"/>
  <c r="O1137" i="8"/>
  <c r="P1129" i="8"/>
  <c r="Q1129" i="8" s="1"/>
  <c r="O1129" i="8"/>
  <c r="P1121" i="8"/>
  <c r="Q1121" i="8" s="1"/>
  <c r="O1121" i="8"/>
  <c r="P1113" i="8"/>
  <c r="Q1113" i="8" s="1"/>
  <c r="O1113" i="8"/>
  <c r="P1105" i="8"/>
  <c r="Q1105" i="8" s="1"/>
  <c r="O1105" i="8"/>
  <c r="P1089" i="8"/>
  <c r="Q1089" i="8" s="1"/>
  <c r="O1089" i="8"/>
  <c r="P1081" i="8"/>
  <c r="Q1081" i="8" s="1"/>
  <c r="O1081" i="8"/>
  <c r="P1073" i="8"/>
  <c r="Q1073" i="8" s="1"/>
  <c r="O1073" i="8"/>
  <c r="P1065" i="8"/>
  <c r="Q1065" i="8" s="1"/>
  <c r="O1065" i="8"/>
  <c r="P1057" i="8"/>
  <c r="Q1057" i="8" s="1"/>
  <c r="O1057" i="8"/>
  <c r="P1049" i="8"/>
  <c r="Q1049" i="8" s="1"/>
  <c r="O1049" i="8"/>
  <c r="P1041" i="8"/>
  <c r="Q1041" i="8" s="1"/>
  <c r="O1041" i="8"/>
  <c r="P1033" i="8"/>
  <c r="Q1033" i="8" s="1"/>
  <c r="O1033" i="8"/>
  <c r="P1025" i="8"/>
  <c r="Q1025" i="8" s="1"/>
  <c r="O1025" i="8"/>
  <c r="P1017" i="8"/>
  <c r="Q1017" i="8" s="1"/>
  <c r="O1017" i="8"/>
  <c r="P1009" i="8"/>
  <c r="Q1009" i="8" s="1"/>
  <c r="O1009" i="8"/>
  <c r="P1001" i="8"/>
  <c r="Q1001" i="8" s="1"/>
  <c r="O1001" i="8"/>
  <c r="P993" i="8"/>
  <c r="Q993" i="8" s="1"/>
  <c r="O993" i="8"/>
  <c r="P985" i="8"/>
  <c r="Q985" i="8" s="1"/>
  <c r="O985" i="8"/>
  <c r="P977" i="8"/>
  <c r="Q977" i="8" s="1"/>
  <c r="O977" i="8"/>
  <c r="P969" i="8"/>
  <c r="Q969" i="8" s="1"/>
  <c r="O969" i="8"/>
  <c r="P961" i="8"/>
  <c r="Q961" i="8" s="1"/>
  <c r="O961" i="8"/>
  <c r="P953" i="8"/>
  <c r="Q953" i="8" s="1"/>
  <c r="O953" i="8"/>
  <c r="P945" i="8"/>
  <c r="Q945" i="8" s="1"/>
  <c r="O945" i="8"/>
  <c r="P937" i="8"/>
  <c r="Q937" i="8" s="1"/>
  <c r="O937" i="8"/>
  <c r="P929" i="8"/>
  <c r="Q929" i="8" s="1"/>
  <c r="O929" i="8"/>
  <c r="P921" i="8"/>
  <c r="Q921" i="8" s="1"/>
  <c r="O921" i="8"/>
  <c r="P913" i="8"/>
  <c r="Q913" i="8" s="1"/>
  <c r="O913" i="8"/>
  <c r="P905" i="8"/>
  <c r="Q905" i="8" s="1"/>
  <c r="O905" i="8"/>
  <c r="P897" i="8"/>
  <c r="Q897" i="8" s="1"/>
  <c r="O897" i="8"/>
  <c r="P889" i="8"/>
  <c r="Q889" i="8" s="1"/>
  <c r="O889" i="8"/>
  <c r="P881" i="8"/>
  <c r="Q881" i="8" s="1"/>
  <c r="O881" i="8"/>
  <c r="P873" i="8"/>
  <c r="Q873" i="8" s="1"/>
  <c r="O873" i="8"/>
  <c r="P865" i="8"/>
  <c r="Q865" i="8" s="1"/>
  <c r="O865" i="8"/>
  <c r="P857" i="8"/>
  <c r="Q857" i="8" s="1"/>
  <c r="O857" i="8"/>
  <c r="P849" i="8"/>
  <c r="Q849" i="8" s="1"/>
  <c r="O849" i="8"/>
  <c r="P841" i="8"/>
  <c r="Q841" i="8" s="1"/>
  <c r="O841" i="8"/>
  <c r="P833" i="8"/>
  <c r="Q833" i="8" s="1"/>
  <c r="O833" i="8"/>
  <c r="P825" i="8"/>
  <c r="Q825" i="8" s="1"/>
  <c r="O825" i="8"/>
  <c r="P817" i="8"/>
  <c r="Q817" i="8" s="1"/>
  <c r="O817" i="8"/>
  <c r="P809" i="8"/>
  <c r="Q809" i="8" s="1"/>
  <c r="O809" i="8"/>
  <c r="P801" i="8"/>
  <c r="Q801" i="8" s="1"/>
  <c r="O801" i="8"/>
  <c r="P793" i="8"/>
  <c r="Q793" i="8" s="1"/>
  <c r="O793" i="8"/>
  <c r="P785" i="8"/>
  <c r="Q785" i="8" s="1"/>
  <c r="O785" i="8"/>
  <c r="P777" i="8"/>
  <c r="Q777" i="8" s="1"/>
  <c r="O777" i="8"/>
  <c r="P769" i="8"/>
  <c r="Q769" i="8" s="1"/>
  <c r="O769" i="8"/>
  <c r="P761" i="8"/>
  <c r="Q761" i="8" s="1"/>
  <c r="O761" i="8"/>
  <c r="P753" i="8"/>
  <c r="Q753" i="8" s="1"/>
  <c r="O753" i="8"/>
  <c r="P745" i="8"/>
  <c r="Q745" i="8" s="1"/>
  <c r="O745" i="8"/>
  <c r="P737" i="8"/>
  <c r="Q737" i="8" s="1"/>
  <c r="O737" i="8"/>
  <c r="P729" i="8"/>
  <c r="Q729" i="8" s="1"/>
  <c r="O729" i="8"/>
  <c r="P721" i="8"/>
  <c r="Q721" i="8" s="1"/>
  <c r="O721" i="8"/>
  <c r="P705" i="8"/>
  <c r="Q705" i="8" s="1"/>
  <c r="O705" i="8"/>
  <c r="P697" i="8"/>
  <c r="Q697" i="8" s="1"/>
  <c r="O697" i="8"/>
  <c r="P689" i="8"/>
  <c r="Q689" i="8" s="1"/>
  <c r="O689" i="8"/>
  <c r="P681" i="8"/>
  <c r="Q681" i="8" s="1"/>
  <c r="O681" i="8"/>
  <c r="P673" i="8"/>
  <c r="Q673" i="8" s="1"/>
  <c r="O673" i="8"/>
  <c r="P665" i="8"/>
  <c r="Q665" i="8" s="1"/>
  <c r="O665" i="8"/>
  <c r="P657" i="8"/>
  <c r="Q657" i="8" s="1"/>
  <c r="O657" i="8"/>
  <c r="P649" i="8"/>
  <c r="Q649" i="8" s="1"/>
  <c r="O649" i="8"/>
  <c r="P641" i="8"/>
  <c r="Q641" i="8" s="1"/>
  <c r="O641" i="8"/>
  <c r="P633" i="8"/>
  <c r="Q633" i="8" s="1"/>
  <c r="O633" i="8"/>
  <c r="P625" i="8"/>
  <c r="Q625" i="8" s="1"/>
  <c r="O625" i="8"/>
  <c r="P617" i="8"/>
  <c r="Q617" i="8" s="1"/>
  <c r="O617" i="8"/>
  <c r="P609" i="8"/>
  <c r="Q609" i="8" s="1"/>
  <c r="O609" i="8"/>
  <c r="P601" i="8"/>
  <c r="Q601" i="8" s="1"/>
  <c r="O601" i="8"/>
  <c r="P593" i="8"/>
  <c r="Q593" i="8" s="1"/>
  <c r="O593" i="8"/>
  <c r="P577" i="8"/>
  <c r="Q577" i="8" s="1"/>
  <c r="O577" i="8"/>
  <c r="P569" i="8"/>
  <c r="Q569" i="8" s="1"/>
  <c r="O569" i="8"/>
  <c r="P561" i="8"/>
  <c r="Q561" i="8" s="1"/>
  <c r="O561" i="8"/>
  <c r="P553" i="8"/>
  <c r="Q553" i="8" s="1"/>
  <c r="O553" i="8"/>
  <c r="P545" i="8"/>
  <c r="Q545" i="8" s="1"/>
  <c r="O545" i="8"/>
  <c r="P537" i="8"/>
  <c r="Q537" i="8" s="1"/>
  <c r="O537" i="8"/>
  <c r="P529" i="8"/>
  <c r="Q529" i="8" s="1"/>
  <c r="O529" i="8"/>
  <c r="P521" i="8"/>
  <c r="Q521" i="8" s="1"/>
  <c r="O521" i="8"/>
  <c r="P513" i="8"/>
  <c r="Q513" i="8" s="1"/>
  <c r="O513" i="8"/>
  <c r="P505" i="8"/>
  <c r="Q505" i="8" s="1"/>
  <c r="O505" i="8"/>
  <c r="P497" i="8"/>
  <c r="Q497" i="8" s="1"/>
  <c r="O497" i="8"/>
  <c r="P489" i="8"/>
  <c r="Q489" i="8" s="1"/>
  <c r="O489" i="8"/>
  <c r="P481" i="8"/>
  <c r="Q481" i="8" s="1"/>
  <c r="O481" i="8"/>
  <c r="P473" i="8"/>
  <c r="Q473" i="8" s="1"/>
  <c r="O473" i="8"/>
  <c r="P465" i="8"/>
  <c r="Q465" i="8" s="1"/>
  <c r="O465" i="8"/>
  <c r="P457" i="8"/>
  <c r="Q457" i="8" s="1"/>
  <c r="O457" i="8"/>
  <c r="P449" i="8"/>
  <c r="Q449" i="8" s="1"/>
  <c r="O449" i="8"/>
  <c r="P441" i="8"/>
  <c r="Q441" i="8" s="1"/>
  <c r="O441" i="8"/>
  <c r="P433" i="8"/>
  <c r="Q433" i="8" s="1"/>
  <c r="O433" i="8"/>
  <c r="P425" i="8"/>
  <c r="Q425" i="8" s="1"/>
  <c r="O425" i="8"/>
  <c r="P417" i="8"/>
  <c r="Q417" i="8" s="1"/>
  <c r="O417" i="8"/>
  <c r="P409" i="8"/>
  <c r="Q409" i="8" s="1"/>
  <c r="O409" i="8"/>
  <c r="P401" i="8"/>
  <c r="Q401" i="8" s="1"/>
  <c r="O401" i="8"/>
  <c r="P393" i="8"/>
  <c r="Q393" i="8" s="1"/>
  <c r="O393" i="8"/>
  <c r="P385" i="8"/>
  <c r="Q385" i="8" s="1"/>
  <c r="O385" i="8"/>
  <c r="P377" i="8"/>
  <c r="Q377" i="8" s="1"/>
  <c r="O377" i="8"/>
  <c r="P369" i="8"/>
  <c r="Q369" i="8" s="1"/>
  <c r="O369" i="8"/>
  <c r="P361" i="8"/>
  <c r="Q361" i="8" s="1"/>
  <c r="O361" i="8"/>
  <c r="P353" i="8"/>
  <c r="Q353" i="8" s="1"/>
  <c r="O353" i="8"/>
  <c r="P345" i="8"/>
  <c r="Q345" i="8" s="1"/>
  <c r="O345" i="8"/>
  <c r="P337" i="8"/>
  <c r="Q337" i="8" s="1"/>
  <c r="O337" i="8"/>
  <c r="P329" i="8"/>
  <c r="Q329" i="8" s="1"/>
  <c r="O329" i="8"/>
  <c r="P321" i="8"/>
  <c r="Q321" i="8" s="1"/>
  <c r="O321" i="8"/>
  <c r="P313" i="8"/>
  <c r="Q313" i="8" s="1"/>
  <c r="O313" i="8"/>
  <c r="P305" i="8"/>
  <c r="Q305" i="8" s="1"/>
  <c r="O305" i="8"/>
  <c r="P297" i="8"/>
  <c r="Q297" i="8" s="1"/>
  <c r="O297" i="8"/>
  <c r="P289" i="8"/>
  <c r="Q289" i="8" s="1"/>
  <c r="O289" i="8"/>
  <c r="P281" i="8"/>
  <c r="Q281" i="8" s="1"/>
  <c r="O281" i="8"/>
  <c r="P273" i="8"/>
  <c r="Q273" i="8" s="1"/>
  <c r="O273" i="8"/>
  <c r="P265" i="8"/>
  <c r="Q265" i="8" s="1"/>
  <c r="O265" i="8"/>
  <c r="P257" i="8"/>
  <c r="Q257" i="8" s="1"/>
  <c r="O257" i="8"/>
  <c r="P249" i="8"/>
  <c r="Q249" i="8" s="1"/>
  <c r="O249" i="8"/>
  <c r="P241" i="8"/>
  <c r="Q241" i="8" s="1"/>
  <c r="O241" i="8"/>
  <c r="P233" i="8"/>
  <c r="Q233" i="8" s="1"/>
  <c r="O233" i="8"/>
  <c r="P225" i="8"/>
  <c r="Q225" i="8" s="1"/>
  <c r="O225" i="8"/>
  <c r="P217" i="8"/>
  <c r="Q217" i="8" s="1"/>
  <c r="O217" i="8"/>
  <c r="P209" i="8"/>
  <c r="Q209" i="8" s="1"/>
  <c r="O209" i="8"/>
  <c r="P201" i="8"/>
  <c r="Q201" i="8" s="1"/>
  <c r="O201" i="8"/>
  <c r="P193" i="8"/>
  <c r="Q193" i="8" s="1"/>
  <c r="O193" i="8"/>
  <c r="P185" i="8"/>
  <c r="Q185" i="8" s="1"/>
  <c r="O185" i="8"/>
  <c r="P177" i="8"/>
  <c r="Q177" i="8" s="1"/>
  <c r="O177" i="8"/>
  <c r="P169" i="8"/>
  <c r="Q169" i="8" s="1"/>
  <c r="O169" i="8"/>
  <c r="P161" i="8"/>
  <c r="Q161" i="8" s="1"/>
  <c r="O161" i="8"/>
  <c r="P153" i="8"/>
  <c r="Q153" i="8" s="1"/>
  <c r="O153" i="8"/>
  <c r="P145" i="8"/>
  <c r="Q145" i="8" s="1"/>
  <c r="O145" i="8"/>
  <c r="P137" i="8"/>
  <c r="Q137" i="8" s="1"/>
  <c r="O137" i="8"/>
  <c r="P129" i="8"/>
  <c r="Q129" i="8" s="1"/>
  <c r="O129" i="8"/>
  <c r="P121" i="8"/>
  <c r="Q121" i="8" s="1"/>
  <c r="O121" i="8"/>
  <c r="P113" i="8"/>
  <c r="Q113" i="8" s="1"/>
  <c r="O113" i="8"/>
  <c r="P105" i="8"/>
  <c r="Q105" i="8" s="1"/>
  <c r="O105" i="8"/>
  <c r="P97" i="8"/>
  <c r="Q97" i="8" s="1"/>
  <c r="O97" i="8"/>
  <c r="P89" i="8"/>
  <c r="Q89" i="8" s="1"/>
  <c r="O89" i="8"/>
  <c r="P81" i="8"/>
  <c r="Q81" i="8" s="1"/>
  <c r="O81" i="8"/>
  <c r="P73" i="8"/>
  <c r="Q73" i="8" s="1"/>
  <c r="O73" i="8"/>
  <c r="P65" i="8"/>
  <c r="Q65" i="8" s="1"/>
  <c r="O65" i="8"/>
  <c r="P57" i="8"/>
  <c r="Q57" i="8" s="1"/>
  <c r="O57" i="8"/>
  <c r="P49" i="8"/>
  <c r="Q49" i="8" s="1"/>
  <c r="O49" i="8"/>
  <c r="P41" i="8"/>
  <c r="Q41" i="8" s="1"/>
  <c r="O41" i="8"/>
  <c r="P33" i="8"/>
  <c r="Q33" i="8" s="1"/>
  <c r="O33" i="8"/>
  <c r="P25" i="8"/>
  <c r="Q25" i="8" s="1"/>
  <c r="O25" i="8"/>
  <c r="P17" i="8"/>
  <c r="Q17" i="8" s="1"/>
  <c r="O17" i="8"/>
  <c r="J1455" i="8"/>
  <c r="J1391" i="8"/>
  <c r="J1327" i="8"/>
  <c r="J1263" i="8"/>
  <c r="J1199" i="8"/>
  <c r="J1135" i="8"/>
  <c r="P1451" i="8"/>
  <c r="Q1451" i="8" s="1"/>
  <c r="O1451" i="8"/>
  <c r="P1427" i="8"/>
  <c r="Q1427" i="8" s="1"/>
  <c r="O1427" i="8"/>
  <c r="P1395" i="8"/>
  <c r="Q1395" i="8" s="1"/>
  <c r="O1395" i="8"/>
  <c r="P1371" i="8"/>
  <c r="Q1371" i="8" s="1"/>
  <c r="O1371" i="8"/>
  <c r="P1347" i="8"/>
  <c r="Q1347" i="8" s="1"/>
  <c r="O1347" i="8"/>
  <c r="P1323" i="8"/>
  <c r="Q1323" i="8" s="1"/>
  <c r="O1323" i="8"/>
  <c r="P1299" i="8"/>
  <c r="Q1299" i="8" s="1"/>
  <c r="O1299" i="8"/>
  <c r="P1275" i="8"/>
  <c r="Q1275" i="8" s="1"/>
  <c r="O1275" i="8"/>
  <c r="P1251" i="8"/>
  <c r="Q1251" i="8" s="1"/>
  <c r="O1251" i="8"/>
  <c r="P1235" i="8"/>
  <c r="Q1235" i="8" s="1"/>
  <c r="O1235" i="8"/>
  <c r="P1219" i="8"/>
  <c r="Q1219" i="8" s="1"/>
  <c r="O1219" i="8"/>
  <c r="P1195" i="8"/>
  <c r="Q1195" i="8" s="1"/>
  <c r="O1195" i="8"/>
  <c r="P1171" i="8"/>
  <c r="Q1171" i="8" s="1"/>
  <c r="O1171" i="8"/>
  <c r="P1147" i="8"/>
  <c r="Q1147" i="8" s="1"/>
  <c r="O1147" i="8"/>
  <c r="P1123" i="8"/>
  <c r="Q1123" i="8" s="1"/>
  <c r="O1123" i="8"/>
  <c r="P1099" i="8"/>
  <c r="Q1099" i="8" s="1"/>
  <c r="O1099" i="8"/>
  <c r="P1075" i="8"/>
  <c r="Q1075" i="8" s="1"/>
  <c r="O1075" i="8"/>
  <c r="P1051" i="8"/>
  <c r="Q1051" i="8" s="1"/>
  <c r="O1051" i="8"/>
  <c r="P1027" i="8"/>
  <c r="Q1027" i="8" s="1"/>
  <c r="O1027" i="8"/>
  <c r="P1003" i="8"/>
  <c r="Q1003" i="8" s="1"/>
  <c r="O1003" i="8"/>
  <c r="P979" i="8"/>
  <c r="Q979" i="8" s="1"/>
  <c r="O979" i="8"/>
  <c r="P955" i="8"/>
  <c r="Q955" i="8" s="1"/>
  <c r="O955" i="8"/>
  <c r="P931" i="8"/>
  <c r="Q931" i="8" s="1"/>
  <c r="O931" i="8"/>
  <c r="P907" i="8"/>
  <c r="Q907" i="8" s="1"/>
  <c r="O907" i="8"/>
  <c r="P883" i="8"/>
  <c r="Q883" i="8" s="1"/>
  <c r="O883" i="8"/>
  <c r="P859" i="8"/>
  <c r="Q859" i="8" s="1"/>
  <c r="O859" i="8"/>
  <c r="P835" i="8"/>
  <c r="Q835" i="8" s="1"/>
  <c r="O835" i="8"/>
  <c r="P803" i="8"/>
  <c r="Q803" i="8" s="1"/>
  <c r="O803" i="8"/>
  <c r="P779" i="8"/>
  <c r="Q779" i="8" s="1"/>
  <c r="O779" i="8"/>
  <c r="P747" i="8"/>
  <c r="Q747" i="8" s="1"/>
  <c r="O747" i="8"/>
  <c r="P723" i="8"/>
  <c r="Q723" i="8" s="1"/>
  <c r="O723" i="8"/>
  <c r="P699" i="8"/>
  <c r="Q699" i="8" s="1"/>
  <c r="O699" i="8"/>
  <c r="P667" i="8"/>
  <c r="Q667" i="8" s="1"/>
  <c r="O667" i="8"/>
  <c r="P643" i="8"/>
  <c r="Q643" i="8" s="1"/>
  <c r="O643" i="8"/>
  <c r="P619" i="8"/>
  <c r="Q619" i="8" s="1"/>
  <c r="O619" i="8"/>
  <c r="P595" i="8"/>
  <c r="Q595" i="8" s="1"/>
  <c r="O595" i="8"/>
  <c r="P563" i="8"/>
  <c r="Q563" i="8" s="1"/>
  <c r="O563" i="8"/>
  <c r="P539" i="8"/>
  <c r="Q539" i="8" s="1"/>
  <c r="O539" i="8"/>
  <c r="P515" i="8"/>
  <c r="Q515" i="8" s="1"/>
  <c r="O515" i="8"/>
  <c r="P491" i="8"/>
  <c r="Q491" i="8" s="1"/>
  <c r="O491" i="8"/>
  <c r="P467" i="8"/>
  <c r="Q467" i="8" s="1"/>
  <c r="O467" i="8"/>
  <c r="P443" i="8"/>
  <c r="Q443" i="8" s="1"/>
  <c r="O443" i="8"/>
  <c r="P419" i="8"/>
  <c r="Q419" i="8" s="1"/>
  <c r="O419" i="8"/>
  <c r="P395" i="8"/>
  <c r="Q395" i="8" s="1"/>
  <c r="O395" i="8"/>
  <c r="P371" i="8"/>
  <c r="Q371" i="8" s="1"/>
  <c r="O371" i="8"/>
  <c r="P347" i="8"/>
  <c r="Q347" i="8" s="1"/>
  <c r="O347" i="8"/>
  <c r="P323" i="8"/>
  <c r="Q323" i="8" s="1"/>
  <c r="O323" i="8"/>
  <c r="P307" i="8"/>
  <c r="Q307" i="8" s="1"/>
  <c r="O307" i="8"/>
  <c r="P283" i="8"/>
  <c r="Q283" i="8" s="1"/>
  <c r="O283" i="8"/>
  <c r="P259" i="8"/>
  <c r="Q259" i="8" s="1"/>
  <c r="O259" i="8"/>
  <c r="P235" i="8"/>
  <c r="Q235" i="8" s="1"/>
  <c r="O235" i="8"/>
  <c r="P219" i="8"/>
  <c r="Q219" i="8" s="1"/>
  <c r="O219" i="8"/>
  <c r="O195" i="8"/>
  <c r="P195" i="8"/>
  <c r="Q195" i="8" s="1"/>
  <c r="P171" i="8"/>
  <c r="Q171" i="8" s="1"/>
  <c r="O171" i="8"/>
  <c r="P155" i="8"/>
  <c r="Q155" i="8" s="1"/>
  <c r="O155" i="8"/>
  <c r="P123" i="8"/>
  <c r="Q123" i="8" s="1"/>
  <c r="O123" i="8"/>
  <c r="P99" i="8"/>
  <c r="Q99" i="8" s="1"/>
  <c r="O99" i="8"/>
  <c r="P83" i="8"/>
  <c r="Q83" i="8" s="1"/>
  <c r="O83" i="8"/>
  <c r="P67" i="8"/>
  <c r="Q67" i="8" s="1"/>
  <c r="O67" i="8"/>
  <c r="P35" i="8"/>
  <c r="Q35" i="8" s="1"/>
  <c r="O35" i="8"/>
  <c r="P11" i="8"/>
  <c r="Q11" i="8" s="1"/>
  <c r="O11" i="8"/>
  <c r="K1082" i="8"/>
  <c r="L1082" i="8" s="1"/>
  <c r="J1082" i="8"/>
  <c r="K1074" i="8"/>
  <c r="L1074" i="8" s="1"/>
  <c r="J1074" i="8"/>
  <c r="K1066" i="8"/>
  <c r="L1066" i="8" s="1"/>
  <c r="J1066" i="8"/>
  <c r="K1058" i="8"/>
  <c r="L1058" i="8" s="1"/>
  <c r="J1058" i="8"/>
  <c r="K1050" i="8"/>
  <c r="L1050" i="8" s="1"/>
  <c r="J1050" i="8"/>
  <c r="K1042" i="8"/>
  <c r="L1042" i="8" s="1"/>
  <c r="J1042" i="8"/>
  <c r="K1034" i="8"/>
  <c r="L1034" i="8" s="1"/>
  <c r="J1034" i="8"/>
  <c r="K1026" i="8"/>
  <c r="L1026" i="8" s="1"/>
  <c r="J1026" i="8"/>
  <c r="K1018" i="8"/>
  <c r="L1018" i="8" s="1"/>
  <c r="J1018" i="8"/>
  <c r="K1010" i="8"/>
  <c r="L1010" i="8" s="1"/>
  <c r="J1010" i="8"/>
  <c r="K1002" i="8"/>
  <c r="L1002" i="8" s="1"/>
  <c r="J1002" i="8"/>
  <c r="K994" i="8"/>
  <c r="L994" i="8" s="1"/>
  <c r="J994" i="8"/>
  <c r="K986" i="8"/>
  <c r="L986" i="8" s="1"/>
  <c r="J986" i="8"/>
  <c r="K978" i="8"/>
  <c r="L978" i="8" s="1"/>
  <c r="J978" i="8"/>
  <c r="K970" i="8"/>
  <c r="L970" i="8" s="1"/>
  <c r="J970" i="8"/>
  <c r="K962" i="8"/>
  <c r="L962" i="8" s="1"/>
  <c r="J962" i="8"/>
  <c r="K954" i="8"/>
  <c r="L954" i="8" s="1"/>
  <c r="J954" i="8"/>
  <c r="K946" i="8"/>
  <c r="L946" i="8" s="1"/>
  <c r="J946" i="8"/>
  <c r="K938" i="8"/>
  <c r="L938" i="8" s="1"/>
  <c r="J938" i="8"/>
  <c r="K930" i="8"/>
  <c r="L930" i="8" s="1"/>
  <c r="J930" i="8"/>
  <c r="K922" i="8"/>
  <c r="L922" i="8" s="1"/>
  <c r="J922" i="8"/>
  <c r="K914" i="8"/>
  <c r="L914" i="8" s="1"/>
  <c r="J914" i="8"/>
  <c r="K906" i="8"/>
  <c r="L906" i="8" s="1"/>
  <c r="J906" i="8"/>
  <c r="K898" i="8"/>
  <c r="L898" i="8" s="1"/>
  <c r="J898" i="8"/>
  <c r="K890" i="8"/>
  <c r="L890" i="8" s="1"/>
  <c r="J890" i="8"/>
  <c r="K882" i="8"/>
  <c r="L882" i="8" s="1"/>
  <c r="J882" i="8"/>
  <c r="K874" i="8"/>
  <c r="L874" i="8" s="1"/>
  <c r="J874" i="8"/>
  <c r="K866" i="8"/>
  <c r="L866" i="8" s="1"/>
  <c r="J866" i="8"/>
  <c r="K858" i="8"/>
  <c r="L858" i="8" s="1"/>
  <c r="J858" i="8"/>
  <c r="K850" i="8"/>
  <c r="L850" i="8" s="1"/>
  <c r="J850" i="8"/>
  <c r="K842" i="8"/>
  <c r="L842" i="8" s="1"/>
  <c r="J842" i="8"/>
  <c r="K834" i="8"/>
  <c r="L834" i="8" s="1"/>
  <c r="J834" i="8"/>
  <c r="K826" i="8"/>
  <c r="L826" i="8" s="1"/>
  <c r="J826" i="8"/>
  <c r="K818" i="8"/>
  <c r="L818" i="8" s="1"/>
  <c r="J818" i="8"/>
  <c r="K810" i="8"/>
  <c r="L810" i="8" s="1"/>
  <c r="J810" i="8"/>
  <c r="K802" i="8"/>
  <c r="L802" i="8" s="1"/>
  <c r="J802" i="8"/>
  <c r="K794" i="8"/>
  <c r="L794" i="8" s="1"/>
  <c r="J794" i="8"/>
  <c r="K786" i="8"/>
  <c r="L786" i="8" s="1"/>
  <c r="J786" i="8"/>
  <c r="K778" i="8"/>
  <c r="L778" i="8" s="1"/>
  <c r="J778" i="8"/>
  <c r="K770" i="8"/>
  <c r="L770" i="8" s="1"/>
  <c r="J770" i="8"/>
  <c r="K762" i="8"/>
  <c r="L762" i="8" s="1"/>
  <c r="J762" i="8"/>
  <c r="K754" i="8"/>
  <c r="L754" i="8" s="1"/>
  <c r="J754" i="8"/>
  <c r="K746" i="8"/>
  <c r="L746" i="8" s="1"/>
  <c r="J746" i="8"/>
  <c r="K738" i="8"/>
  <c r="L738" i="8" s="1"/>
  <c r="J738" i="8"/>
  <c r="K730" i="8"/>
  <c r="L730" i="8" s="1"/>
  <c r="J730" i="8"/>
  <c r="K722" i="8"/>
  <c r="L722" i="8" s="1"/>
  <c r="J722" i="8"/>
  <c r="K714" i="8"/>
  <c r="L714" i="8" s="1"/>
  <c r="J714" i="8"/>
  <c r="K706" i="8"/>
  <c r="L706" i="8" s="1"/>
  <c r="J706" i="8"/>
  <c r="K698" i="8"/>
  <c r="L698" i="8" s="1"/>
  <c r="J698" i="8"/>
  <c r="K690" i="8"/>
  <c r="L690" i="8" s="1"/>
  <c r="J690" i="8"/>
  <c r="K682" i="8"/>
  <c r="L682" i="8" s="1"/>
  <c r="J682" i="8"/>
  <c r="K674" i="8"/>
  <c r="L674" i="8" s="1"/>
  <c r="J674" i="8"/>
  <c r="K666" i="8"/>
  <c r="L666" i="8" s="1"/>
  <c r="J666" i="8"/>
  <c r="K658" i="8"/>
  <c r="L658" i="8" s="1"/>
  <c r="J658" i="8"/>
  <c r="K650" i="8"/>
  <c r="L650" i="8" s="1"/>
  <c r="J650" i="8"/>
  <c r="K642" i="8"/>
  <c r="L642" i="8" s="1"/>
  <c r="J642" i="8"/>
  <c r="K634" i="8"/>
  <c r="L634" i="8" s="1"/>
  <c r="J634" i="8"/>
  <c r="K626" i="8"/>
  <c r="L626" i="8" s="1"/>
  <c r="J626" i="8"/>
  <c r="K618" i="8"/>
  <c r="L618" i="8" s="1"/>
  <c r="J618" i="8"/>
  <c r="K610" i="8"/>
  <c r="L610" i="8" s="1"/>
  <c r="J610" i="8"/>
  <c r="K602" i="8"/>
  <c r="L602" i="8" s="1"/>
  <c r="J602" i="8"/>
  <c r="K594" i="8"/>
  <c r="L594" i="8" s="1"/>
  <c r="J594" i="8"/>
  <c r="K586" i="8"/>
  <c r="L586" i="8" s="1"/>
  <c r="J586" i="8"/>
  <c r="K578" i="8"/>
  <c r="L578" i="8" s="1"/>
  <c r="J578" i="8"/>
  <c r="K570" i="8"/>
  <c r="L570" i="8" s="1"/>
  <c r="J570" i="8"/>
  <c r="K562" i="8"/>
  <c r="L562" i="8" s="1"/>
  <c r="J562" i="8"/>
  <c r="K554" i="8"/>
  <c r="L554" i="8" s="1"/>
  <c r="J554" i="8"/>
  <c r="K546" i="8"/>
  <c r="L546" i="8" s="1"/>
  <c r="J546" i="8"/>
  <c r="K538" i="8"/>
  <c r="L538" i="8" s="1"/>
  <c r="J538" i="8"/>
  <c r="K530" i="8"/>
  <c r="L530" i="8" s="1"/>
  <c r="J530" i="8"/>
  <c r="K522" i="8"/>
  <c r="L522" i="8" s="1"/>
  <c r="J522" i="8"/>
  <c r="K514" i="8"/>
  <c r="L514" i="8" s="1"/>
  <c r="J514" i="8"/>
  <c r="K506" i="8"/>
  <c r="L506" i="8" s="1"/>
  <c r="J506" i="8"/>
  <c r="K498" i="8"/>
  <c r="L498" i="8" s="1"/>
  <c r="J498" i="8"/>
  <c r="K490" i="8"/>
  <c r="L490" i="8" s="1"/>
  <c r="J490" i="8"/>
  <c r="K482" i="8"/>
  <c r="L482" i="8" s="1"/>
  <c r="J482" i="8"/>
  <c r="K474" i="8"/>
  <c r="L474" i="8" s="1"/>
  <c r="J474" i="8"/>
  <c r="K466" i="8"/>
  <c r="L466" i="8" s="1"/>
  <c r="J466" i="8"/>
  <c r="K458" i="8"/>
  <c r="L458" i="8" s="1"/>
  <c r="J458" i="8"/>
  <c r="K450" i="8"/>
  <c r="L450" i="8" s="1"/>
  <c r="J450" i="8"/>
  <c r="K442" i="8"/>
  <c r="L442" i="8" s="1"/>
  <c r="J442" i="8"/>
  <c r="K434" i="8"/>
  <c r="L434" i="8" s="1"/>
  <c r="J434" i="8"/>
  <c r="K426" i="8"/>
  <c r="L426" i="8" s="1"/>
  <c r="J426" i="8"/>
  <c r="K418" i="8"/>
  <c r="L418" i="8" s="1"/>
  <c r="J418" i="8"/>
  <c r="K410" i="8"/>
  <c r="L410" i="8" s="1"/>
  <c r="J410" i="8"/>
  <c r="K402" i="8"/>
  <c r="L402" i="8" s="1"/>
  <c r="J402" i="8"/>
  <c r="K394" i="8"/>
  <c r="L394" i="8" s="1"/>
  <c r="J394" i="8"/>
  <c r="K386" i="8"/>
  <c r="L386" i="8" s="1"/>
  <c r="J386" i="8"/>
  <c r="K378" i="8"/>
  <c r="L378" i="8" s="1"/>
  <c r="J378" i="8"/>
  <c r="K370" i="8"/>
  <c r="L370" i="8" s="1"/>
  <c r="J370" i="8"/>
  <c r="K362" i="8"/>
  <c r="L362" i="8" s="1"/>
  <c r="J362" i="8"/>
  <c r="K354" i="8"/>
  <c r="L354" i="8" s="1"/>
  <c r="J354" i="8"/>
  <c r="K346" i="8"/>
  <c r="L346" i="8" s="1"/>
  <c r="J346" i="8"/>
  <c r="K338" i="8"/>
  <c r="L338" i="8" s="1"/>
  <c r="J338" i="8"/>
  <c r="K330" i="8"/>
  <c r="L330" i="8" s="1"/>
  <c r="J330" i="8"/>
  <c r="K322" i="8"/>
  <c r="L322" i="8" s="1"/>
  <c r="J322" i="8"/>
  <c r="K314" i="8"/>
  <c r="L314" i="8" s="1"/>
  <c r="J314" i="8"/>
  <c r="K306" i="8"/>
  <c r="L306" i="8" s="1"/>
  <c r="J306" i="8"/>
  <c r="K298" i="8"/>
  <c r="L298" i="8" s="1"/>
  <c r="J298" i="8"/>
  <c r="K290" i="8"/>
  <c r="L290" i="8" s="1"/>
  <c r="J290" i="8"/>
  <c r="K282" i="8"/>
  <c r="L282" i="8" s="1"/>
  <c r="J282" i="8"/>
  <c r="K274" i="8"/>
  <c r="L274" i="8" s="1"/>
  <c r="J274" i="8"/>
  <c r="K266" i="8"/>
  <c r="L266" i="8" s="1"/>
  <c r="J266" i="8"/>
  <c r="K258" i="8"/>
  <c r="L258" i="8" s="1"/>
  <c r="J258" i="8"/>
  <c r="K250" i="8"/>
  <c r="L250" i="8" s="1"/>
  <c r="J250" i="8"/>
  <c r="K242" i="8"/>
  <c r="L242" i="8" s="1"/>
  <c r="J242" i="8"/>
  <c r="K234" i="8"/>
  <c r="L234" i="8" s="1"/>
  <c r="J234" i="8"/>
  <c r="K226" i="8"/>
  <c r="L226" i="8" s="1"/>
  <c r="J226" i="8"/>
  <c r="K218" i="8"/>
  <c r="L218" i="8" s="1"/>
  <c r="J218" i="8"/>
  <c r="K210" i="8"/>
  <c r="L210" i="8" s="1"/>
  <c r="J210" i="8"/>
  <c r="K202" i="8"/>
  <c r="L202" i="8" s="1"/>
  <c r="J202" i="8"/>
  <c r="K194" i="8"/>
  <c r="L194" i="8" s="1"/>
  <c r="J194" i="8"/>
  <c r="K186" i="8"/>
  <c r="L186" i="8" s="1"/>
  <c r="J186" i="8"/>
  <c r="K178" i="8"/>
  <c r="L178" i="8" s="1"/>
  <c r="J178" i="8"/>
  <c r="K170" i="8"/>
  <c r="L170" i="8" s="1"/>
  <c r="J170" i="8"/>
  <c r="K162" i="8"/>
  <c r="L162" i="8" s="1"/>
  <c r="J162" i="8"/>
  <c r="K154" i="8"/>
  <c r="L154" i="8" s="1"/>
  <c r="J154" i="8"/>
  <c r="K146" i="8"/>
  <c r="L146" i="8" s="1"/>
  <c r="J146" i="8"/>
  <c r="K138" i="8"/>
  <c r="L138" i="8" s="1"/>
  <c r="J138" i="8"/>
  <c r="K130" i="8"/>
  <c r="L130" i="8" s="1"/>
  <c r="J130" i="8"/>
  <c r="K122" i="8"/>
  <c r="L122" i="8" s="1"/>
  <c r="J122" i="8"/>
  <c r="K114" i="8"/>
  <c r="L114" i="8" s="1"/>
  <c r="J114" i="8"/>
  <c r="K106" i="8"/>
  <c r="L106" i="8" s="1"/>
  <c r="J106" i="8"/>
  <c r="K98" i="8"/>
  <c r="L98" i="8" s="1"/>
  <c r="J98" i="8"/>
  <c r="K90" i="8"/>
  <c r="L90" i="8" s="1"/>
  <c r="J90" i="8"/>
  <c r="K82" i="8"/>
  <c r="L82" i="8" s="1"/>
  <c r="J82" i="8"/>
  <c r="K74" i="8"/>
  <c r="L74" i="8" s="1"/>
  <c r="J74" i="8"/>
  <c r="K66" i="8"/>
  <c r="L66" i="8" s="1"/>
  <c r="J66" i="8"/>
  <c r="K58" i="8"/>
  <c r="L58" i="8" s="1"/>
  <c r="J58" i="8"/>
  <c r="K50" i="8"/>
  <c r="L50" i="8" s="1"/>
  <c r="J50" i="8"/>
  <c r="K42" i="8"/>
  <c r="L42" i="8" s="1"/>
  <c r="J42" i="8"/>
  <c r="K34" i="8"/>
  <c r="L34" i="8" s="1"/>
  <c r="J34" i="8"/>
  <c r="K26" i="8"/>
  <c r="L26" i="8" s="1"/>
  <c r="J26" i="8"/>
  <c r="K18" i="8"/>
  <c r="L18" i="8" s="1"/>
  <c r="J18" i="8"/>
  <c r="P8" i="8"/>
  <c r="Q8" i="8" s="1"/>
  <c r="O8" i="8"/>
  <c r="P1464" i="8"/>
  <c r="Q1464" i="8" s="1"/>
  <c r="O1464" i="8"/>
  <c r="P1456" i="8"/>
  <c r="Q1456" i="8" s="1"/>
  <c r="O1456" i="8"/>
  <c r="P1448" i="8"/>
  <c r="Q1448" i="8" s="1"/>
  <c r="O1448" i="8"/>
  <c r="P1440" i="8"/>
  <c r="Q1440" i="8" s="1"/>
  <c r="O1440" i="8"/>
  <c r="P1432" i="8"/>
  <c r="Q1432" i="8" s="1"/>
  <c r="O1432" i="8"/>
  <c r="P1424" i="8"/>
  <c r="Q1424" i="8" s="1"/>
  <c r="O1424" i="8"/>
  <c r="P1416" i="8"/>
  <c r="Q1416" i="8" s="1"/>
  <c r="O1416" i="8"/>
  <c r="P1408" i="8"/>
  <c r="Q1408" i="8" s="1"/>
  <c r="O1408" i="8"/>
  <c r="P1400" i="8"/>
  <c r="Q1400" i="8" s="1"/>
  <c r="O1400" i="8"/>
  <c r="P1392" i="8"/>
  <c r="Q1392" i="8" s="1"/>
  <c r="O1392" i="8"/>
  <c r="P1384" i="8"/>
  <c r="Q1384" i="8" s="1"/>
  <c r="O1384" i="8"/>
  <c r="P1376" i="8"/>
  <c r="Q1376" i="8" s="1"/>
  <c r="O1376" i="8"/>
  <c r="P1368" i="8"/>
  <c r="Q1368" i="8" s="1"/>
  <c r="O1368" i="8"/>
  <c r="P1360" i="8"/>
  <c r="Q1360" i="8" s="1"/>
  <c r="O1360" i="8"/>
  <c r="P1352" i="8"/>
  <c r="Q1352" i="8" s="1"/>
  <c r="O1352" i="8"/>
  <c r="O1344" i="8"/>
  <c r="P1344" i="8"/>
  <c r="Q1344" i="8" s="1"/>
  <c r="P1336" i="8"/>
  <c r="Q1336" i="8" s="1"/>
  <c r="O1336" i="8"/>
  <c r="P1328" i="8"/>
  <c r="Q1328" i="8" s="1"/>
  <c r="O1328" i="8"/>
  <c r="P1320" i="8"/>
  <c r="Q1320" i="8" s="1"/>
  <c r="O1320" i="8"/>
  <c r="P1312" i="8"/>
  <c r="Q1312" i="8" s="1"/>
  <c r="O1312" i="8"/>
  <c r="P1304" i="8"/>
  <c r="Q1304" i="8" s="1"/>
  <c r="O1304" i="8"/>
  <c r="P1296" i="8"/>
  <c r="Q1296" i="8" s="1"/>
  <c r="O1296" i="8"/>
  <c r="P1288" i="8"/>
  <c r="Q1288" i="8" s="1"/>
  <c r="O1288" i="8"/>
  <c r="P1280" i="8"/>
  <c r="Q1280" i="8" s="1"/>
  <c r="O1280" i="8"/>
  <c r="P1272" i="8"/>
  <c r="Q1272" i="8" s="1"/>
  <c r="O1272" i="8"/>
  <c r="P1264" i="8"/>
  <c r="Q1264" i="8" s="1"/>
  <c r="O1264" i="8"/>
  <c r="P1256" i="8"/>
  <c r="Q1256" i="8" s="1"/>
  <c r="O1256" i="8"/>
  <c r="P1248" i="8"/>
  <c r="Q1248" i="8" s="1"/>
  <c r="O1248" i="8"/>
  <c r="P1240" i="8"/>
  <c r="Q1240" i="8" s="1"/>
  <c r="O1240" i="8"/>
  <c r="P1232" i="8"/>
  <c r="Q1232" i="8" s="1"/>
  <c r="O1232" i="8"/>
  <c r="P1224" i="8"/>
  <c r="Q1224" i="8" s="1"/>
  <c r="O1224" i="8"/>
  <c r="P1216" i="8"/>
  <c r="Q1216" i="8" s="1"/>
  <c r="O1216" i="8"/>
  <c r="P1208" i="8"/>
  <c r="Q1208" i="8" s="1"/>
  <c r="O1208" i="8"/>
  <c r="P1200" i="8"/>
  <c r="Q1200" i="8" s="1"/>
  <c r="O1200" i="8"/>
  <c r="P1192" i="8"/>
  <c r="Q1192" i="8" s="1"/>
  <c r="O1192" i="8"/>
  <c r="P1184" i="8"/>
  <c r="Q1184" i="8" s="1"/>
  <c r="O1184" i="8"/>
  <c r="P1176" i="8"/>
  <c r="Q1176" i="8" s="1"/>
  <c r="O1176" i="8"/>
  <c r="P1168" i="8"/>
  <c r="Q1168" i="8" s="1"/>
  <c r="O1168" i="8"/>
  <c r="P1160" i="8"/>
  <c r="Q1160" i="8" s="1"/>
  <c r="O1160" i="8"/>
  <c r="P1152" i="8"/>
  <c r="Q1152" i="8" s="1"/>
  <c r="O1152" i="8"/>
  <c r="P1144" i="8"/>
  <c r="Q1144" i="8" s="1"/>
  <c r="O1144" i="8"/>
  <c r="P1136" i="8"/>
  <c r="Q1136" i="8" s="1"/>
  <c r="O1136" i="8"/>
  <c r="P1128" i="8"/>
  <c r="Q1128" i="8" s="1"/>
  <c r="O1128" i="8"/>
  <c r="P1120" i="8"/>
  <c r="Q1120" i="8" s="1"/>
  <c r="O1120" i="8"/>
  <c r="P1112" i="8"/>
  <c r="Q1112" i="8" s="1"/>
  <c r="O1112" i="8"/>
  <c r="P1104" i="8"/>
  <c r="Q1104" i="8" s="1"/>
  <c r="O1104" i="8"/>
  <c r="P1096" i="8"/>
  <c r="Q1096" i="8" s="1"/>
  <c r="O1096" i="8"/>
  <c r="P1088" i="8"/>
  <c r="Q1088" i="8" s="1"/>
  <c r="O1088" i="8"/>
  <c r="P1080" i="8"/>
  <c r="Q1080" i="8" s="1"/>
  <c r="O1080" i="8"/>
  <c r="P1072" i="8"/>
  <c r="Q1072" i="8" s="1"/>
  <c r="O1072" i="8"/>
  <c r="P1064" i="8"/>
  <c r="Q1064" i="8" s="1"/>
  <c r="O1064" i="8"/>
  <c r="P1056" i="8"/>
  <c r="Q1056" i="8" s="1"/>
  <c r="O1056" i="8"/>
  <c r="P1048" i="8"/>
  <c r="Q1048" i="8" s="1"/>
  <c r="O1048" i="8"/>
  <c r="P1040" i="8"/>
  <c r="Q1040" i="8" s="1"/>
  <c r="O1040" i="8"/>
  <c r="P1032" i="8"/>
  <c r="Q1032" i="8" s="1"/>
  <c r="O1032" i="8"/>
  <c r="P1024" i="8"/>
  <c r="Q1024" i="8" s="1"/>
  <c r="O1024" i="8"/>
  <c r="P1016" i="8"/>
  <c r="Q1016" i="8" s="1"/>
  <c r="O1016" i="8"/>
  <c r="P1008" i="8"/>
  <c r="Q1008" i="8" s="1"/>
  <c r="O1008" i="8"/>
  <c r="P1000" i="8"/>
  <c r="Q1000" i="8" s="1"/>
  <c r="O1000" i="8"/>
  <c r="P992" i="8"/>
  <c r="Q992" i="8" s="1"/>
  <c r="O992" i="8"/>
  <c r="P984" i="8"/>
  <c r="Q984" i="8" s="1"/>
  <c r="O984" i="8"/>
  <c r="P976" i="8"/>
  <c r="Q976" i="8" s="1"/>
  <c r="O976" i="8"/>
  <c r="P968" i="8"/>
  <c r="Q968" i="8" s="1"/>
  <c r="O968" i="8"/>
  <c r="P960" i="8"/>
  <c r="Q960" i="8" s="1"/>
  <c r="O960" i="8"/>
  <c r="P952" i="8"/>
  <c r="Q952" i="8" s="1"/>
  <c r="O952" i="8"/>
  <c r="P944" i="8"/>
  <c r="Q944" i="8" s="1"/>
  <c r="O944" i="8"/>
  <c r="P936" i="8"/>
  <c r="Q936" i="8" s="1"/>
  <c r="O936" i="8"/>
  <c r="P928" i="8"/>
  <c r="Q928" i="8" s="1"/>
  <c r="O928" i="8"/>
  <c r="P920" i="8"/>
  <c r="Q920" i="8" s="1"/>
  <c r="O920" i="8"/>
  <c r="P912" i="8"/>
  <c r="Q912" i="8" s="1"/>
  <c r="O912" i="8"/>
  <c r="P904" i="8"/>
  <c r="Q904" i="8" s="1"/>
  <c r="O904" i="8"/>
  <c r="P896" i="8"/>
  <c r="Q896" i="8" s="1"/>
  <c r="O896" i="8"/>
  <c r="P888" i="8"/>
  <c r="Q888" i="8" s="1"/>
  <c r="O888" i="8"/>
  <c r="P880" i="8"/>
  <c r="Q880" i="8" s="1"/>
  <c r="O880" i="8"/>
  <c r="P872" i="8"/>
  <c r="Q872" i="8" s="1"/>
  <c r="O872" i="8"/>
  <c r="P864" i="8"/>
  <c r="Q864" i="8" s="1"/>
  <c r="O864" i="8"/>
  <c r="P856" i="8"/>
  <c r="Q856" i="8" s="1"/>
  <c r="O856" i="8"/>
  <c r="P848" i="8"/>
  <c r="Q848" i="8" s="1"/>
  <c r="O848" i="8"/>
  <c r="P840" i="8"/>
  <c r="Q840" i="8" s="1"/>
  <c r="O840" i="8"/>
  <c r="P832" i="8"/>
  <c r="Q832" i="8" s="1"/>
  <c r="O832" i="8"/>
  <c r="P824" i="8"/>
  <c r="Q824" i="8" s="1"/>
  <c r="O824" i="8"/>
  <c r="P816" i="8"/>
  <c r="Q816" i="8" s="1"/>
  <c r="O816" i="8"/>
  <c r="P808" i="8"/>
  <c r="Q808" i="8" s="1"/>
  <c r="O808" i="8"/>
  <c r="P800" i="8"/>
  <c r="Q800" i="8" s="1"/>
  <c r="O800" i="8"/>
  <c r="P792" i="8"/>
  <c r="Q792" i="8" s="1"/>
  <c r="O792" i="8"/>
  <c r="P784" i="8"/>
  <c r="Q784" i="8" s="1"/>
  <c r="O784" i="8"/>
  <c r="P776" i="8"/>
  <c r="Q776" i="8" s="1"/>
  <c r="O776" i="8"/>
  <c r="P768" i="8"/>
  <c r="Q768" i="8" s="1"/>
  <c r="O768" i="8"/>
  <c r="P760" i="8"/>
  <c r="Q760" i="8" s="1"/>
  <c r="O760" i="8"/>
  <c r="P752" i="8"/>
  <c r="Q752" i="8" s="1"/>
  <c r="O752" i="8"/>
  <c r="P744" i="8"/>
  <c r="Q744" i="8" s="1"/>
  <c r="O744" i="8"/>
  <c r="P736" i="8"/>
  <c r="Q736" i="8" s="1"/>
  <c r="O736" i="8"/>
  <c r="P728" i="8"/>
  <c r="Q728" i="8" s="1"/>
  <c r="O728" i="8"/>
  <c r="P720" i="8"/>
  <c r="Q720" i="8" s="1"/>
  <c r="O720" i="8"/>
  <c r="P712" i="8"/>
  <c r="Q712" i="8" s="1"/>
  <c r="O712" i="8"/>
  <c r="P704" i="8"/>
  <c r="Q704" i="8" s="1"/>
  <c r="O704" i="8"/>
  <c r="P696" i="8"/>
  <c r="Q696" i="8" s="1"/>
  <c r="O696" i="8"/>
  <c r="P688" i="8"/>
  <c r="Q688" i="8" s="1"/>
  <c r="O688" i="8"/>
  <c r="P680" i="8"/>
  <c r="Q680" i="8" s="1"/>
  <c r="O680" i="8"/>
  <c r="P672" i="8"/>
  <c r="Q672" i="8" s="1"/>
  <c r="O672" i="8"/>
  <c r="P664" i="8"/>
  <c r="Q664" i="8" s="1"/>
  <c r="O664" i="8"/>
  <c r="P656" i="8"/>
  <c r="Q656" i="8" s="1"/>
  <c r="O656" i="8"/>
  <c r="P648" i="8"/>
  <c r="Q648" i="8" s="1"/>
  <c r="O648" i="8"/>
  <c r="P640" i="8"/>
  <c r="Q640" i="8" s="1"/>
  <c r="O640" i="8"/>
  <c r="P632" i="8"/>
  <c r="Q632" i="8" s="1"/>
  <c r="O632" i="8"/>
  <c r="P624" i="8"/>
  <c r="Q624" i="8" s="1"/>
  <c r="O624" i="8"/>
  <c r="P616" i="8"/>
  <c r="Q616" i="8" s="1"/>
  <c r="O616" i="8"/>
  <c r="P608" i="8"/>
  <c r="Q608" i="8" s="1"/>
  <c r="O608" i="8"/>
  <c r="P600" i="8"/>
  <c r="Q600" i="8" s="1"/>
  <c r="O600" i="8"/>
  <c r="P592" i="8"/>
  <c r="Q592" i="8" s="1"/>
  <c r="O592" i="8"/>
  <c r="P584" i="8"/>
  <c r="Q584" i="8" s="1"/>
  <c r="O584" i="8"/>
  <c r="P576" i="8"/>
  <c r="Q576" i="8" s="1"/>
  <c r="O576" i="8"/>
  <c r="P568" i="8"/>
  <c r="Q568" i="8" s="1"/>
  <c r="O568" i="8"/>
  <c r="P560" i="8"/>
  <c r="Q560" i="8" s="1"/>
  <c r="O560" i="8"/>
  <c r="P552" i="8"/>
  <c r="Q552" i="8" s="1"/>
  <c r="O552" i="8"/>
  <c r="P544" i="8"/>
  <c r="Q544" i="8" s="1"/>
  <c r="O544" i="8"/>
  <c r="P536" i="8"/>
  <c r="Q536" i="8" s="1"/>
  <c r="O536" i="8"/>
  <c r="P528" i="8"/>
  <c r="Q528" i="8" s="1"/>
  <c r="O528" i="8"/>
  <c r="P520" i="8"/>
  <c r="Q520" i="8" s="1"/>
  <c r="O520" i="8"/>
  <c r="P512" i="8"/>
  <c r="Q512" i="8" s="1"/>
  <c r="O512" i="8"/>
  <c r="P504" i="8"/>
  <c r="Q504" i="8" s="1"/>
  <c r="O504" i="8"/>
  <c r="P496" i="8"/>
  <c r="Q496" i="8" s="1"/>
  <c r="O496" i="8"/>
  <c r="P488" i="8"/>
  <c r="Q488" i="8" s="1"/>
  <c r="O488" i="8"/>
  <c r="P480" i="8"/>
  <c r="Q480" i="8" s="1"/>
  <c r="O480" i="8"/>
  <c r="P472" i="8"/>
  <c r="Q472" i="8" s="1"/>
  <c r="O472" i="8"/>
  <c r="P464" i="8"/>
  <c r="Q464" i="8" s="1"/>
  <c r="O464" i="8"/>
  <c r="P456" i="8"/>
  <c r="Q456" i="8" s="1"/>
  <c r="O456" i="8"/>
  <c r="P448" i="8"/>
  <c r="Q448" i="8" s="1"/>
  <c r="O448" i="8"/>
  <c r="P440" i="8"/>
  <c r="Q440" i="8" s="1"/>
  <c r="O440" i="8"/>
  <c r="P432" i="8"/>
  <c r="Q432" i="8" s="1"/>
  <c r="O432" i="8"/>
  <c r="P424" i="8"/>
  <c r="Q424" i="8" s="1"/>
  <c r="O424" i="8"/>
  <c r="P416" i="8"/>
  <c r="Q416" i="8" s="1"/>
  <c r="O416" i="8"/>
  <c r="P408" i="8"/>
  <c r="Q408" i="8" s="1"/>
  <c r="O408" i="8"/>
  <c r="P400" i="8"/>
  <c r="Q400" i="8" s="1"/>
  <c r="O400" i="8"/>
  <c r="P392" i="8"/>
  <c r="Q392" i="8" s="1"/>
  <c r="O392" i="8"/>
  <c r="P384" i="8"/>
  <c r="Q384" i="8" s="1"/>
  <c r="O384" i="8"/>
  <c r="P376" i="8"/>
  <c r="Q376" i="8" s="1"/>
  <c r="O376" i="8"/>
  <c r="P368" i="8"/>
  <c r="Q368" i="8" s="1"/>
  <c r="O368" i="8"/>
  <c r="P360" i="8"/>
  <c r="Q360" i="8" s="1"/>
  <c r="O360" i="8"/>
  <c r="P352" i="8"/>
  <c r="Q352" i="8" s="1"/>
  <c r="O352" i="8"/>
  <c r="P344" i="8"/>
  <c r="Q344" i="8" s="1"/>
  <c r="O344" i="8"/>
  <c r="P336" i="8"/>
  <c r="Q336" i="8" s="1"/>
  <c r="O336" i="8"/>
  <c r="P328" i="8"/>
  <c r="Q328" i="8" s="1"/>
  <c r="O328" i="8"/>
  <c r="P320" i="8"/>
  <c r="Q320" i="8" s="1"/>
  <c r="O320" i="8"/>
  <c r="P312" i="8"/>
  <c r="Q312" i="8" s="1"/>
  <c r="O312" i="8"/>
  <c r="P304" i="8"/>
  <c r="Q304" i="8" s="1"/>
  <c r="O304" i="8"/>
  <c r="P296" i="8"/>
  <c r="Q296" i="8" s="1"/>
  <c r="O296" i="8"/>
  <c r="P288" i="8"/>
  <c r="Q288" i="8" s="1"/>
  <c r="O288" i="8"/>
  <c r="P280" i="8"/>
  <c r="Q280" i="8" s="1"/>
  <c r="O280" i="8"/>
  <c r="P272" i="8"/>
  <c r="Q272" i="8" s="1"/>
  <c r="O272" i="8"/>
  <c r="P264" i="8"/>
  <c r="Q264" i="8" s="1"/>
  <c r="O264" i="8"/>
  <c r="P256" i="8"/>
  <c r="Q256" i="8" s="1"/>
  <c r="O256" i="8"/>
  <c r="P248" i="8"/>
  <c r="Q248" i="8" s="1"/>
  <c r="O248" i="8"/>
  <c r="P240" i="8"/>
  <c r="Q240" i="8" s="1"/>
  <c r="O240" i="8"/>
  <c r="P232" i="8"/>
  <c r="Q232" i="8" s="1"/>
  <c r="O232" i="8"/>
  <c r="P224" i="8"/>
  <c r="Q224" i="8" s="1"/>
  <c r="O224" i="8"/>
  <c r="P216" i="8"/>
  <c r="Q216" i="8" s="1"/>
  <c r="O216" i="8"/>
  <c r="P208" i="8"/>
  <c r="Q208" i="8" s="1"/>
  <c r="O208" i="8"/>
  <c r="P200" i="8"/>
  <c r="Q200" i="8" s="1"/>
  <c r="O200" i="8"/>
  <c r="P192" i="8"/>
  <c r="Q192" i="8" s="1"/>
  <c r="O192" i="8"/>
  <c r="P184" i="8"/>
  <c r="Q184" i="8" s="1"/>
  <c r="O184" i="8"/>
  <c r="P176" i="8"/>
  <c r="Q176" i="8" s="1"/>
  <c r="O176" i="8"/>
  <c r="P168" i="8"/>
  <c r="Q168" i="8" s="1"/>
  <c r="O168" i="8"/>
  <c r="P160" i="8"/>
  <c r="Q160" i="8" s="1"/>
  <c r="O160" i="8"/>
  <c r="P152" i="8"/>
  <c r="Q152" i="8" s="1"/>
  <c r="O152" i="8"/>
  <c r="P144" i="8"/>
  <c r="Q144" i="8" s="1"/>
  <c r="O144" i="8"/>
  <c r="P136" i="8"/>
  <c r="Q136" i="8" s="1"/>
  <c r="O136" i="8"/>
  <c r="P128" i="8"/>
  <c r="Q128" i="8" s="1"/>
  <c r="O128" i="8"/>
  <c r="P120" i="8"/>
  <c r="Q120" i="8" s="1"/>
  <c r="O120" i="8"/>
  <c r="P112" i="8"/>
  <c r="Q112" i="8" s="1"/>
  <c r="O112" i="8"/>
  <c r="P104" i="8"/>
  <c r="Q104" i="8" s="1"/>
  <c r="O104" i="8"/>
  <c r="P96" i="8"/>
  <c r="Q96" i="8" s="1"/>
  <c r="O96" i="8"/>
  <c r="P88" i="8"/>
  <c r="Q88" i="8" s="1"/>
  <c r="O88" i="8"/>
  <c r="P80" i="8"/>
  <c r="Q80" i="8" s="1"/>
  <c r="O80" i="8"/>
  <c r="P72" i="8"/>
  <c r="Q72" i="8" s="1"/>
  <c r="O72" i="8"/>
  <c r="P64" i="8"/>
  <c r="Q64" i="8" s="1"/>
  <c r="O64" i="8"/>
  <c r="P56" i="8"/>
  <c r="Q56" i="8" s="1"/>
  <c r="O56" i="8"/>
  <c r="P48" i="8"/>
  <c r="Q48" i="8" s="1"/>
  <c r="O48" i="8"/>
  <c r="P40" i="8"/>
  <c r="Q40" i="8" s="1"/>
  <c r="O40" i="8"/>
  <c r="P32" i="8"/>
  <c r="Q32" i="8" s="1"/>
  <c r="O32" i="8"/>
  <c r="P24" i="8"/>
  <c r="Q24" i="8" s="1"/>
  <c r="O24" i="8"/>
  <c r="J1431" i="8"/>
  <c r="J1367" i="8"/>
  <c r="J1303" i="8"/>
  <c r="J1239" i="8"/>
  <c r="J1175" i="8"/>
  <c r="J1111" i="8"/>
  <c r="J1047" i="8"/>
  <c r="J983" i="8"/>
  <c r="J919" i="8"/>
  <c r="J855" i="8"/>
  <c r="K33" i="8"/>
  <c r="L33" i="8" s="1"/>
  <c r="J33" i="8"/>
  <c r="K25" i="8"/>
  <c r="L25" i="8" s="1"/>
  <c r="J25" i="8"/>
  <c r="K17" i="8"/>
  <c r="L17" i="8" s="1"/>
  <c r="J17" i="8"/>
  <c r="P9" i="8"/>
  <c r="Q9" i="8" s="1"/>
  <c r="O9" i="8"/>
  <c r="O1463" i="8"/>
  <c r="P1463" i="8"/>
  <c r="Q1463" i="8" s="1"/>
  <c r="P1455" i="8"/>
  <c r="Q1455" i="8" s="1"/>
  <c r="O1455" i="8"/>
  <c r="P1447" i="8"/>
  <c r="Q1447" i="8" s="1"/>
  <c r="O1447" i="8"/>
  <c r="O1439" i="8"/>
  <c r="P1439" i="8"/>
  <c r="Q1439" i="8" s="1"/>
  <c r="O1431" i="8"/>
  <c r="P1431" i="8"/>
  <c r="Q1431" i="8" s="1"/>
  <c r="P1423" i="8"/>
  <c r="Q1423" i="8" s="1"/>
  <c r="O1423" i="8"/>
  <c r="P1415" i="8"/>
  <c r="Q1415" i="8" s="1"/>
  <c r="O1415" i="8"/>
  <c r="O1407" i="8"/>
  <c r="P1407" i="8"/>
  <c r="Q1407" i="8" s="1"/>
  <c r="O1399" i="8"/>
  <c r="P1399" i="8"/>
  <c r="Q1399" i="8" s="1"/>
  <c r="P1391" i="8"/>
  <c r="Q1391" i="8" s="1"/>
  <c r="O1391" i="8"/>
  <c r="P1383" i="8"/>
  <c r="Q1383" i="8" s="1"/>
  <c r="O1383" i="8"/>
  <c r="O1375" i="8"/>
  <c r="P1375" i="8"/>
  <c r="Q1375" i="8" s="1"/>
  <c r="O1367" i="8"/>
  <c r="P1367" i="8"/>
  <c r="Q1367" i="8" s="1"/>
  <c r="P1359" i="8"/>
  <c r="Q1359" i="8" s="1"/>
  <c r="O1359" i="8"/>
  <c r="P1351" i="8"/>
  <c r="Q1351" i="8" s="1"/>
  <c r="O1351" i="8"/>
  <c r="P1343" i="8"/>
  <c r="Q1343" i="8" s="1"/>
  <c r="O1343" i="8"/>
  <c r="O1335" i="8"/>
  <c r="P1335" i="8"/>
  <c r="Q1335" i="8" s="1"/>
  <c r="P1327" i="8"/>
  <c r="Q1327" i="8" s="1"/>
  <c r="O1327" i="8"/>
  <c r="P1319" i="8"/>
  <c r="Q1319" i="8" s="1"/>
  <c r="O1319" i="8"/>
  <c r="P1311" i="8"/>
  <c r="Q1311" i="8" s="1"/>
  <c r="O1311" i="8"/>
  <c r="P1303" i="8"/>
  <c r="Q1303" i="8" s="1"/>
  <c r="O1303" i="8"/>
  <c r="P1295" i="8"/>
  <c r="Q1295" i="8" s="1"/>
  <c r="O1295" i="8"/>
  <c r="P1287" i="8"/>
  <c r="Q1287" i="8" s="1"/>
  <c r="O1287" i="8"/>
  <c r="P1279" i="8"/>
  <c r="Q1279" i="8" s="1"/>
  <c r="O1279" i="8"/>
  <c r="O1271" i="8"/>
  <c r="P1271" i="8"/>
  <c r="Q1271" i="8" s="1"/>
  <c r="P1263" i="8"/>
  <c r="Q1263" i="8" s="1"/>
  <c r="O1263" i="8"/>
  <c r="P1255" i="8"/>
  <c r="Q1255" i="8" s="1"/>
  <c r="O1255" i="8"/>
  <c r="P1247" i="8"/>
  <c r="Q1247" i="8" s="1"/>
  <c r="O1247" i="8"/>
  <c r="P1239" i="8"/>
  <c r="Q1239" i="8" s="1"/>
  <c r="O1239" i="8"/>
  <c r="P1231" i="8"/>
  <c r="Q1231" i="8" s="1"/>
  <c r="O1231" i="8"/>
  <c r="P1223" i="8"/>
  <c r="Q1223" i="8" s="1"/>
  <c r="O1223" i="8"/>
  <c r="P1215" i="8"/>
  <c r="Q1215" i="8" s="1"/>
  <c r="O1215" i="8"/>
  <c r="P1207" i="8"/>
  <c r="Q1207" i="8" s="1"/>
  <c r="O1207" i="8"/>
  <c r="P1199" i="8"/>
  <c r="Q1199" i="8" s="1"/>
  <c r="O1199" i="8"/>
  <c r="P1191" i="8"/>
  <c r="Q1191" i="8" s="1"/>
  <c r="O1191" i="8"/>
  <c r="P1183" i="8"/>
  <c r="Q1183" i="8" s="1"/>
  <c r="O1183" i="8"/>
  <c r="P1175" i="8"/>
  <c r="Q1175" i="8" s="1"/>
  <c r="O1175" i="8"/>
  <c r="P1167" i="8"/>
  <c r="Q1167" i="8" s="1"/>
  <c r="O1167" i="8"/>
  <c r="P1159" i="8"/>
  <c r="Q1159" i="8" s="1"/>
  <c r="O1159" i="8"/>
  <c r="P1151" i="8"/>
  <c r="Q1151" i="8" s="1"/>
  <c r="O1151" i="8"/>
  <c r="P1143" i="8"/>
  <c r="Q1143" i="8" s="1"/>
  <c r="O1143" i="8"/>
  <c r="P1135" i="8"/>
  <c r="Q1135" i="8" s="1"/>
  <c r="O1135" i="8"/>
  <c r="P1127" i="8"/>
  <c r="Q1127" i="8" s="1"/>
  <c r="O1127" i="8"/>
  <c r="P1119" i="8"/>
  <c r="Q1119" i="8" s="1"/>
  <c r="O1119" i="8"/>
  <c r="P1111" i="8"/>
  <c r="Q1111" i="8" s="1"/>
  <c r="O1111" i="8"/>
  <c r="P1103" i="8"/>
  <c r="Q1103" i="8" s="1"/>
  <c r="O1103" i="8"/>
  <c r="P1095" i="8"/>
  <c r="Q1095" i="8" s="1"/>
  <c r="O1095" i="8"/>
  <c r="P1087" i="8"/>
  <c r="Q1087" i="8" s="1"/>
  <c r="O1087" i="8"/>
  <c r="P1079" i="8"/>
  <c r="Q1079" i="8" s="1"/>
  <c r="O1079" i="8"/>
  <c r="P1071" i="8"/>
  <c r="Q1071" i="8" s="1"/>
  <c r="O1071" i="8"/>
  <c r="P1063" i="8"/>
  <c r="Q1063" i="8" s="1"/>
  <c r="O1063" i="8"/>
  <c r="P1055" i="8"/>
  <c r="Q1055" i="8" s="1"/>
  <c r="O1055" i="8"/>
  <c r="P1047" i="8"/>
  <c r="Q1047" i="8" s="1"/>
  <c r="O1047" i="8"/>
  <c r="P1039" i="8"/>
  <c r="Q1039" i="8" s="1"/>
  <c r="O1039" i="8"/>
  <c r="P1031" i="8"/>
  <c r="Q1031" i="8" s="1"/>
  <c r="O1031" i="8"/>
  <c r="P1023" i="8"/>
  <c r="Q1023" i="8" s="1"/>
  <c r="O1023" i="8"/>
  <c r="P1015" i="8"/>
  <c r="Q1015" i="8" s="1"/>
  <c r="O1015" i="8"/>
  <c r="P1007" i="8"/>
  <c r="Q1007" i="8" s="1"/>
  <c r="O1007" i="8"/>
  <c r="P999" i="8"/>
  <c r="Q999" i="8" s="1"/>
  <c r="O999" i="8"/>
  <c r="P991" i="8"/>
  <c r="Q991" i="8" s="1"/>
  <c r="O991" i="8"/>
  <c r="P983" i="8"/>
  <c r="Q983" i="8" s="1"/>
  <c r="O983" i="8"/>
  <c r="P975" i="8"/>
  <c r="Q975" i="8" s="1"/>
  <c r="O975" i="8"/>
  <c r="P967" i="8"/>
  <c r="Q967" i="8" s="1"/>
  <c r="O967" i="8"/>
  <c r="P959" i="8"/>
  <c r="Q959" i="8" s="1"/>
  <c r="O959" i="8"/>
  <c r="P951" i="8"/>
  <c r="Q951" i="8" s="1"/>
  <c r="O951" i="8"/>
  <c r="P943" i="8"/>
  <c r="Q943" i="8" s="1"/>
  <c r="O943" i="8"/>
  <c r="P935" i="8"/>
  <c r="Q935" i="8" s="1"/>
  <c r="O935" i="8"/>
  <c r="P927" i="8"/>
  <c r="Q927" i="8" s="1"/>
  <c r="O927" i="8"/>
  <c r="P919" i="8"/>
  <c r="Q919" i="8" s="1"/>
  <c r="O919" i="8"/>
  <c r="O911" i="8"/>
  <c r="P911" i="8"/>
  <c r="Q911" i="8" s="1"/>
  <c r="P903" i="8"/>
  <c r="Q903" i="8" s="1"/>
  <c r="O903" i="8"/>
  <c r="P895" i="8"/>
  <c r="Q895" i="8" s="1"/>
  <c r="O895" i="8"/>
  <c r="P887" i="8"/>
  <c r="Q887" i="8" s="1"/>
  <c r="O887" i="8"/>
  <c r="P879" i="8"/>
  <c r="Q879" i="8" s="1"/>
  <c r="O879" i="8"/>
  <c r="P871" i="8"/>
  <c r="Q871" i="8" s="1"/>
  <c r="O871" i="8"/>
  <c r="P863" i="8"/>
  <c r="Q863" i="8" s="1"/>
  <c r="O863" i="8"/>
  <c r="P855" i="8"/>
  <c r="Q855" i="8" s="1"/>
  <c r="O855" i="8"/>
  <c r="O847" i="8"/>
  <c r="P847" i="8"/>
  <c r="Q847" i="8" s="1"/>
  <c r="P839" i="8"/>
  <c r="Q839" i="8" s="1"/>
  <c r="O839" i="8"/>
  <c r="P831" i="8"/>
  <c r="Q831" i="8" s="1"/>
  <c r="O831" i="8"/>
  <c r="P823" i="8"/>
  <c r="Q823" i="8" s="1"/>
  <c r="O823" i="8"/>
  <c r="P815" i="8"/>
  <c r="Q815" i="8" s="1"/>
  <c r="O815" i="8"/>
  <c r="P807" i="8"/>
  <c r="Q807" i="8" s="1"/>
  <c r="O807" i="8"/>
  <c r="P799" i="8"/>
  <c r="Q799" i="8" s="1"/>
  <c r="O799" i="8"/>
  <c r="P791" i="8"/>
  <c r="Q791" i="8" s="1"/>
  <c r="O791" i="8"/>
  <c r="P783" i="8"/>
  <c r="Q783" i="8" s="1"/>
  <c r="O783" i="8"/>
  <c r="P775" i="8"/>
  <c r="Q775" i="8" s="1"/>
  <c r="O775" i="8"/>
  <c r="P767" i="8"/>
  <c r="Q767" i="8" s="1"/>
  <c r="O767" i="8"/>
  <c r="P759" i="8"/>
  <c r="Q759" i="8" s="1"/>
  <c r="O759" i="8"/>
  <c r="P751" i="8"/>
  <c r="Q751" i="8" s="1"/>
  <c r="O751" i="8"/>
  <c r="P743" i="8"/>
  <c r="Q743" i="8" s="1"/>
  <c r="O743" i="8"/>
  <c r="P735" i="8"/>
  <c r="Q735" i="8" s="1"/>
  <c r="O735" i="8"/>
  <c r="P727" i="8"/>
  <c r="Q727" i="8" s="1"/>
  <c r="O727" i="8"/>
  <c r="P719" i="8"/>
  <c r="Q719" i="8" s="1"/>
  <c r="O719" i="8"/>
  <c r="P711" i="8"/>
  <c r="Q711" i="8" s="1"/>
  <c r="O711" i="8"/>
  <c r="P703" i="8"/>
  <c r="Q703" i="8" s="1"/>
  <c r="O703" i="8"/>
  <c r="P695" i="8"/>
  <c r="Q695" i="8" s="1"/>
  <c r="O695" i="8"/>
  <c r="P687" i="8"/>
  <c r="Q687" i="8" s="1"/>
  <c r="O687" i="8"/>
  <c r="P679" i="8"/>
  <c r="Q679" i="8" s="1"/>
  <c r="O679" i="8"/>
  <c r="P671" i="8"/>
  <c r="Q671" i="8" s="1"/>
  <c r="O671" i="8"/>
  <c r="P663" i="8"/>
  <c r="Q663" i="8" s="1"/>
  <c r="O663" i="8"/>
  <c r="P655" i="8"/>
  <c r="Q655" i="8" s="1"/>
  <c r="O655" i="8"/>
  <c r="P647" i="8"/>
  <c r="Q647" i="8" s="1"/>
  <c r="O647" i="8"/>
  <c r="P639" i="8"/>
  <c r="Q639" i="8" s="1"/>
  <c r="O639" i="8"/>
  <c r="P631" i="8"/>
  <c r="Q631" i="8" s="1"/>
  <c r="O631" i="8"/>
  <c r="P623" i="8"/>
  <c r="Q623" i="8" s="1"/>
  <c r="O623" i="8"/>
  <c r="P615" i="8"/>
  <c r="Q615" i="8" s="1"/>
  <c r="O615" i="8"/>
  <c r="P607" i="8"/>
  <c r="Q607" i="8" s="1"/>
  <c r="O607" i="8"/>
  <c r="P599" i="8"/>
  <c r="Q599" i="8" s="1"/>
  <c r="O599" i="8"/>
  <c r="P591" i="8"/>
  <c r="Q591" i="8" s="1"/>
  <c r="O591" i="8"/>
  <c r="P583" i="8"/>
  <c r="Q583" i="8" s="1"/>
  <c r="O583" i="8"/>
  <c r="P575" i="8"/>
  <c r="Q575" i="8" s="1"/>
  <c r="O575" i="8"/>
  <c r="P567" i="8"/>
  <c r="Q567" i="8" s="1"/>
  <c r="O567" i="8"/>
  <c r="P559" i="8"/>
  <c r="Q559" i="8" s="1"/>
  <c r="O559" i="8"/>
  <c r="P551" i="8"/>
  <c r="Q551" i="8" s="1"/>
  <c r="O551" i="8"/>
  <c r="P543" i="8"/>
  <c r="Q543" i="8" s="1"/>
  <c r="O543" i="8"/>
  <c r="P535" i="8"/>
  <c r="Q535" i="8" s="1"/>
  <c r="O535" i="8"/>
  <c r="P527" i="8"/>
  <c r="Q527" i="8" s="1"/>
  <c r="O527" i="8"/>
  <c r="P519" i="8"/>
  <c r="Q519" i="8" s="1"/>
  <c r="O519" i="8"/>
  <c r="O511" i="8"/>
  <c r="P511" i="8"/>
  <c r="Q511" i="8" s="1"/>
  <c r="P503" i="8"/>
  <c r="Q503" i="8" s="1"/>
  <c r="O503" i="8"/>
  <c r="P495" i="8"/>
  <c r="Q495" i="8" s="1"/>
  <c r="O495" i="8"/>
  <c r="P487" i="8"/>
  <c r="Q487" i="8" s="1"/>
  <c r="O487" i="8"/>
  <c r="P479" i="8"/>
  <c r="Q479" i="8" s="1"/>
  <c r="O479" i="8"/>
  <c r="P471" i="8"/>
  <c r="Q471" i="8" s="1"/>
  <c r="O471" i="8"/>
  <c r="P463" i="8"/>
  <c r="Q463" i="8" s="1"/>
  <c r="O463" i="8"/>
  <c r="P455" i="8"/>
  <c r="Q455" i="8" s="1"/>
  <c r="O455" i="8"/>
  <c r="P447" i="8"/>
  <c r="Q447" i="8" s="1"/>
  <c r="O447" i="8"/>
  <c r="P439" i="8"/>
  <c r="Q439" i="8" s="1"/>
  <c r="O439" i="8"/>
  <c r="P431" i="8"/>
  <c r="Q431" i="8" s="1"/>
  <c r="O431" i="8"/>
  <c r="P423" i="8"/>
  <c r="Q423" i="8" s="1"/>
  <c r="O423" i="8"/>
  <c r="P415" i="8"/>
  <c r="Q415" i="8" s="1"/>
  <c r="O415" i="8"/>
  <c r="P407" i="8"/>
  <c r="Q407" i="8" s="1"/>
  <c r="O407" i="8"/>
  <c r="P399" i="8"/>
  <c r="Q399" i="8" s="1"/>
  <c r="O399" i="8"/>
  <c r="P391" i="8"/>
  <c r="Q391" i="8" s="1"/>
  <c r="O391" i="8"/>
  <c r="P383" i="8"/>
  <c r="Q383" i="8" s="1"/>
  <c r="O383" i="8"/>
  <c r="P375" i="8"/>
  <c r="Q375" i="8" s="1"/>
  <c r="O375" i="8"/>
  <c r="P367" i="8"/>
  <c r="Q367" i="8" s="1"/>
  <c r="O367" i="8"/>
  <c r="P359" i="8"/>
  <c r="Q359" i="8" s="1"/>
  <c r="O359" i="8"/>
  <c r="P351" i="8"/>
  <c r="Q351" i="8" s="1"/>
  <c r="O351" i="8"/>
  <c r="P343" i="8"/>
  <c r="Q343" i="8" s="1"/>
  <c r="O343" i="8"/>
  <c r="P335" i="8"/>
  <c r="Q335" i="8" s="1"/>
  <c r="O335" i="8"/>
  <c r="P327" i="8"/>
  <c r="Q327" i="8" s="1"/>
  <c r="O327" i="8"/>
  <c r="P319" i="8"/>
  <c r="Q319" i="8" s="1"/>
  <c r="O319" i="8"/>
  <c r="P311" i="8"/>
  <c r="Q311" i="8" s="1"/>
  <c r="O311" i="8"/>
  <c r="P303" i="8"/>
  <c r="Q303" i="8" s="1"/>
  <c r="O303" i="8"/>
  <c r="P295" i="8"/>
  <c r="Q295" i="8" s="1"/>
  <c r="O295" i="8"/>
  <c r="P287" i="8"/>
  <c r="Q287" i="8" s="1"/>
  <c r="O287" i="8"/>
  <c r="P279" i="8"/>
  <c r="Q279" i="8" s="1"/>
  <c r="O279" i="8"/>
  <c r="P271" i="8"/>
  <c r="Q271" i="8" s="1"/>
  <c r="O271" i="8"/>
  <c r="P263" i="8"/>
  <c r="Q263" i="8" s="1"/>
  <c r="O263" i="8"/>
  <c r="P255" i="8"/>
  <c r="Q255" i="8" s="1"/>
  <c r="O255" i="8"/>
  <c r="P247" i="8"/>
  <c r="Q247" i="8" s="1"/>
  <c r="O247" i="8"/>
  <c r="P239" i="8"/>
  <c r="Q239" i="8" s="1"/>
  <c r="O239" i="8"/>
  <c r="P231" i="8"/>
  <c r="Q231" i="8" s="1"/>
  <c r="O231" i="8"/>
  <c r="P223" i="8"/>
  <c r="Q223" i="8" s="1"/>
  <c r="O223" i="8"/>
  <c r="P215" i="8"/>
  <c r="Q215" i="8" s="1"/>
  <c r="O215" i="8"/>
  <c r="P207" i="8"/>
  <c r="Q207" i="8" s="1"/>
  <c r="O207" i="8"/>
  <c r="P199" i="8"/>
  <c r="Q199" i="8" s="1"/>
  <c r="O199" i="8"/>
  <c r="P191" i="8"/>
  <c r="Q191" i="8" s="1"/>
  <c r="O191" i="8"/>
  <c r="P183" i="8"/>
  <c r="Q183" i="8" s="1"/>
  <c r="O183" i="8"/>
  <c r="P175" i="8"/>
  <c r="Q175" i="8" s="1"/>
  <c r="O175" i="8"/>
  <c r="P167" i="8"/>
  <c r="Q167" i="8" s="1"/>
  <c r="O167" i="8"/>
  <c r="P159" i="8"/>
  <c r="Q159" i="8" s="1"/>
  <c r="O159" i="8"/>
  <c r="P151" i="8"/>
  <c r="Q151" i="8" s="1"/>
  <c r="O151" i="8"/>
  <c r="P143" i="8"/>
  <c r="Q143" i="8" s="1"/>
  <c r="O143" i="8"/>
  <c r="P135" i="8"/>
  <c r="Q135" i="8" s="1"/>
  <c r="O135" i="8"/>
  <c r="P127" i="8"/>
  <c r="Q127" i="8" s="1"/>
  <c r="O127" i="8"/>
  <c r="P119" i="8"/>
  <c r="Q119" i="8" s="1"/>
  <c r="O119" i="8"/>
  <c r="P111" i="8"/>
  <c r="Q111" i="8" s="1"/>
  <c r="O111" i="8"/>
  <c r="P103" i="8"/>
  <c r="Q103" i="8" s="1"/>
  <c r="O103" i="8"/>
  <c r="P95" i="8"/>
  <c r="Q95" i="8" s="1"/>
  <c r="O95" i="8"/>
  <c r="P87" i="8"/>
  <c r="Q87" i="8" s="1"/>
  <c r="O87" i="8"/>
  <c r="P79" i="8"/>
  <c r="Q79" i="8" s="1"/>
  <c r="O79" i="8"/>
  <c r="P71" i="8"/>
  <c r="Q71" i="8" s="1"/>
  <c r="O71" i="8"/>
  <c r="P63" i="8"/>
  <c r="Q63" i="8" s="1"/>
  <c r="O63" i="8"/>
  <c r="P55" i="8"/>
  <c r="Q55" i="8" s="1"/>
  <c r="O55" i="8"/>
  <c r="P47" i="8"/>
  <c r="Q47" i="8" s="1"/>
  <c r="O47" i="8"/>
  <c r="P39" i="8"/>
  <c r="Q39" i="8" s="1"/>
  <c r="O39" i="8"/>
  <c r="P31" i="8"/>
  <c r="Q31" i="8" s="1"/>
  <c r="O31" i="8"/>
  <c r="P23" i="8"/>
  <c r="Q23" i="8" s="1"/>
  <c r="O23" i="8"/>
  <c r="J2" i="8"/>
  <c r="K2" i="8"/>
  <c r="L2" i="8" s="1"/>
  <c r="J1407" i="8"/>
  <c r="J1343" i="8"/>
  <c r="J1279" i="8"/>
  <c r="J1215" i="8"/>
  <c r="J1151" i="8"/>
  <c r="J767" i="8"/>
  <c r="J703" i="8"/>
  <c r="J639" i="8"/>
  <c r="J575" i="8"/>
  <c r="K1089" i="8"/>
  <c r="L1089" i="8" s="1"/>
  <c r="J1089" i="8"/>
  <c r="K1073" i="8"/>
  <c r="L1073" i="8" s="1"/>
  <c r="J1073" i="8"/>
  <c r="K1057" i="8"/>
  <c r="L1057" i="8" s="1"/>
  <c r="J1057" i="8"/>
  <c r="K1041" i="8"/>
  <c r="L1041" i="8" s="1"/>
  <c r="J1041" i="8"/>
  <c r="K1025" i="8"/>
  <c r="L1025" i="8" s="1"/>
  <c r="J1025" i="8"/>
  <c r="K1009" i="8"/>
  <c r="L1009" i="8" s="1"/>
  <c r="J1009" i="8"/>
  <c r="K993" i="8"/>
  <c r="L993" i="8" s="1"/>
  <c r="J993" i="8"/>
  <c r="K977" i="8"/>
  <c r="L977" i="8" s="1"/>
  <c r="J977" i="8"/>
  <c r="K961" i="8"/>
  <c r="L961" i="8" s="1"/>
  <c r="J961" i="8"/>
  <c r="K945" i="8"/>
  <c r="L945" i="8" s="1"/>
  <c r="J945" i="8"/>
  <c r="K929" i="8"/>
  <c r="L929" i="8" s="1"/>
  <c r="J929" i="8"/>
  <c r="K913" i="8"/>
  <c r="L913" i="8" s="1"/>
  <c r="J913" i="8"/>
  <c r="K897" i="8"/>
  <c r="L897" i="8" s="1"/>
  <c r="J897" i="8"/>
  <c r="K881" i="8"/>
  <c r="L881" i="8" s="1"/>
  <c r="J881" i="8"/>
  <c r="K865" i="8"/>
  <c r="L865" i="8" s="1"/>
  <c r="J865" i="8"/>
  <c r="K857" i="8"/>
  <c r="L857" i="8" s="1"/>
  <c r="J857" i="8"/>
  <c r="K841" i="8"/>
  <c r="L841" i="8" s="1"/>
  <c r="J841" i="8"/>
  <c r="K825" i="8"/>
  <c r="L825" i="8" s="1"/>
  <c r="J825" i="8"/>
  <c r="K809" i="8"/>
  <c r="L809" i="8" s="1"/>
  <c r="J809" i="8"/>
  <c r="K793" i="8"/>
  <c r="L793" i="8" s="1"/>
  <c r="J793" i="8"/>
  <c r="K777" i="8"/>
  <c r="L777" i="8" s="1"/>
  <c r="J777" i="8"/>
  <c r="K761" i="8"/>
  <c r="L761" i="8" s="1"/>
  <c r="J761" i="8"/>
  <c r="K745" i="8"/>
  <c r="L745" i="8" s="1"/>
  <c r="J745" i="8"/>
  <c r="K737" i="8"/>
  <c r="L737" i="8" s="1"/>
  <c r="J737" i="8"/>
  <c r="K721" i="8"/>
  <c r="L721" i="8" s="1"/>
  <c r="J721" i="8"/>
  <c r="K705" i="8"/>
  <c r="L705" i="8" s="1"/>
  <c r="J705" i="8"/>
  <c r="K689" i="8"/>
  <c r="L689" i="8" s="1"/>
  <c r="J689" i="8"/>
  <c r="K673" i="8"/>
  <c r="L673" i="8" s="1"/>
  <c r="J673" i="8"/>
  <c r="K657" i="8"/>
  <c r="L657" i="8" s="1"/>
  <c r="J657" i="8"/>
  <c r="K641" i="8"/>
  <c r="L641" i="8" s="1"/>
  <c r="J641" i="8"/>
  <c r="K625" i="8"/>
  <c r="L625" i="8" s="1"/>
  <c r="J625" i="8"/>
  <c r="K609" i="8"/>
  <c r="L609" i="8" s="1"/>
  <c r="J609" i="8"/>
  <c r="K593" i="8"/>
  <c r="L593" i="8" s="1"/>
  <c r="J593" i="8"/>
  <c r="K577" i="8"/>
  <c r="L577" i="8" s="1"/>
  <c r="J577" i="8"/>
  <c r="K553" i="8"/>
  <c r="L553" i="8" s="1"/>
  <c r="J553" i="8"/>
  <c r="K537" i="8"/>
  <c r="L537" i="8" s="1"/>
  <c r="J537" i="8"/>
  <c r="K529" i="8"/>
  <c r="L529" i="8" s="1"/>
  <c r="J529" i="8"/>
  <c r="K513" i="8"/>
  <c r="L513" i="8" s="1"/>
  <c r="J513" i="8"/>
  <c r="K497" i="8"/>
  <c r="L497" i="8" s="1"/>
  <c r="J497" i="8"/>
  <c r="K481" i="8"/>
  <c r="L481" i="8" s="1"/>
  <c r="J481" i="8"/>
  <c r="K465" i="8"/>
  <c r="L465" i="8" s="1"/>
  <c r="J465" i="8"/>
  <c r="K449" i="8"/>
  <c r="L449" i="8" s="1"/>
  <c r="J449" i="8"/>
  <c r="K433" i="8"/>
  <c r="L433" i="8" s="1"/>
  <c r="J433" i="8"/>
  <c r="K417" i="8"/>
  <c r="L417" i="8" s="1"/>
  <c r="J417" i="8"/>
  <c r="K401" i="8"/>
  <c r="L401" i="8" s="1"/>
  <c r="J401" i="8"/>
  <c r="K385" i="8"/>
  <c r="L385" i="8" s="1"/>
  <c r="J385" i="8"/>
  <c r="K369" i="8"/>
  <c r="L369" i="8" s="1"/>
  <c r="J369" i="8"/>
  <c r="K353" i="8"/>
  <c r="L353" i="8" s="1"/>
  <c r="J353" i="8"/>
  <c r="K337" i="8"/>
  <c r="L337" i="8" s="1"/>
  <c r="J337" i="8"/>
  <c r="K321" i="8"/>
  <c r="L321" i="8" s="1"/>
  <c r="J321" i="8"/>
  <c r="K305" i="8"/>
  <c r="L305" i="8" s="1"/>
  <c r="J305" i="8"/>
  <c r="K289" i="8"/>
  <c r="L289" i="8" s="1"/>
  <c r="J289" i="8"/>
  <c r="K273" i="8"/>
  <c r="L273" i="8" s="1"/>
  <c r="J273" i="8"/>
  <c r="K257" i="8"/>
  <c r="L257" i="8" s="1"/>
  <c r="J257" i="8"/>
  <c r="K241" i="8"/>
  <c r="L241" i="8" s="1"/>
  <c r="J241" i="8"/>
  <c r="K225" i="8"/>
  <c r="L225" i="8" s="1"/>
  <c r="J225" i="8"/>
  <c r="K209" i="8"/>
  <c r="L209" i="8" s="1"/>
  <c r="J209" i="8"/>
  <c r="K193" i="8"/>
  <c r="L193" i="8" s="1"/>
  <c r="J193" i="8"/>
  <c r="K177" i="8"/>
  <c r="L177" i="8" s="1"/>
  <c r="J177" i="8"/>
  <c r="K161" i="8"/>
  <c r="L161" i="8" s="1"/>
  <c r="J161" i="8"/>
  <c r="K145" i="8"/>
  <c r="L145" i="8" s="1"/>
  <c r="J145" i="8"/>
  <c r="K129" i="8"/>
  <c r="L129" i="8" s="1"/>
  <c r="J129" i="8"/>
  <c r="K105" i="8"/>
  <c r="L105" i="8" s="1"/>
  <c r="J105" i="8"/>
  <c r="K49" i="8"/>
  <c r="L49" i="8" s="1"/>
  <c r="J49" i="8"/>
  <c r="K1088" i="8"/>
  <c r="L1088" i="8" s="1"/>
  <c r="J1088" i="8"/>
  <c r="K1080" i="8"/>
  <c r="L1080" i="8" s="1"/>
  <c r="J1080" i="8"/>
  <c r="K1072" i="8"/>
  <c r="L1072" i="8" s="1"/>
  <c r="J1072" i="8"/>
  <c r="K1064" i="8"/>
  <c r="L1064" i="8" s="1"/>
  <c r="J1064" i="8"/>
  <c r="K1056" i="8"/>
  <c r="L1056" i="8" s="1"/>
  <c r="J1056" i="8"/>
  <c r="K1048" i="8"/>
  <c r="L1048" i="8" s="1"/>
  <c r="J1048" i="8"/>
  <c r="K1040" i="8"/>
  <c r="L1040" i="8" s="1"/>
  <c r="J1040" i="8"/>
  <c r="K1032" i="8"/>
  <c r="L1032" i="8" s="1"/>
  <c r="J1032" i="8"/>
  <c r="K1024" i="8"/>
  <c r="L1024" i="8" s="1"/>
  <c r="J1024" i="8"/>
  <c r="K1016" i="8"/>
  <c r="L1016" i="8" s="1"/>
  <c r="J1016" i="8"/>
  <c r="K1008" i="8"/>
  <c r="L1008" i="8" s="1"/>
  <c r="J1008" i="8"/>
  <c r="K1000" i="8"/>
  <c r="L1000" i="8" s="1"/>
  <c r="J1000" i="8"/>
  <c r="K992" i="8"/>
  <c r="L992" i="8" s="1"/>
  <c r="J992" i="8"/>
  <c r="K984" i="8"/>
  <c r="L984" i="8" s="1"/>
  <c r="J984" i="8"/>
  <c r="K976" i="8"/>
  <c r="L976" i="8" s="1"/>
  <c r="J976" i="8"/>
  <c r="K968" i="8"/>
  <c r="L968" i="8" s="1"/>
  <c r="J968" i="8"/>
  <c r="K960" i="8"/>
  <c r="L960" i="8" s="1"/>
  <c r="J960" i="8"/>
  <c r="K952" i="8"/>
  <c r="L952" i="8" s="1"/>
  <c r="J952" i="8"/>
  <c r="K944" i="8"/>
  <c r="L944" i="8" s="1"/>
  <c r="J944" i="8"/>
  <c r="K936" i="8"/>
  <c r="L936" i="8" s="1"/>
  <c r="J936" i="8"/>
  <c r="K928" i="8"/>
  <c r="L928" i="8" s="1"/>
  <c r="J928" i="8"/>
  <c r="K920" i="8"/>
  <c r="L920" i="8" s="1"/>
  <c r="J920" i="8"/>
  <c r="K912" i="8"/>
  <c r="L912" i="8" s="1"/>
  <c r="J912" i="8"/>
  <c r="K904" i="8"/>
  <c r="L904" i="8" s="1"/>
  <c r="J904" i="8"/>
  <c r="K896" i="8"/>
  <c r="L896" i="8" s="1"/>
  <c r="J896" i="8"/>
  <c r="K888" i="8"/>
  <c r="L888" i="8" s="1"/>
  <c r="J888" i="8"/>
  <c r="K880" i="8"/>
  <c r="L880" i="8" s="1"/>
  <c r="J880" i="8"/>
  <c r="K872" i="8"/>
  <c r="L872" i="8" s="1"/>
  <c r="J872" i="8"/>
  <c r="K864" i="8"/>
  <c r="L864" i="8" s="1"/>
  <c r="J864" i="8"/>
  <c r="K856" i="8"/>
  <c r="L856" i="8" s="1"/>
  <c r="J856" i="8"/>
  <c r="K848" i="8"/>
  <c r="L848" i="8" s="1"/>
  <c r="J848" i="8"/>
  <c r="K840" i="8"/>
  <c r="L840" i="8" s="1"/>
  <c r="J840" i="8"/>
  <c r="K832" i="8"/>
  <c r="L832" i="8" s="1"/>
  <c r="J832" i="8"/>
  <c r="K824" i="8"/>
  <c r="L824" i="8" s="1"/>
  <c r="J824" i="8"/>
  <c r="K816" i="8"/>
  <c r="L816" i="8" s="1"/>
  <c r="J816" i="8"/>
  <c r="K808" i="8"/>
  <c r="L808" i="8" s="1"/>
  <c r="J808" i="8"/>
  <c r="K800" i="8"/>
  <c r="L800" i="8" s="1"/>
  <c r="J800" i="8"/>
  <c r="K792" i="8"/>
  <c r="L792" i="8" s="1"/>
  <c r="J792" i="8"/>
  <c r="K784" i="8"/>
  <c r="L784" i="8" s="1"/>
  <c r="J784" i="8"/>
  <c r="K776" i="8"/>
  <c r="L776" i="8" s="1"/>
  <c r="J776" i="8"/>
  <c r="K768" i="8"/>
  <c r="L768" i="8" s="1"/>
  <c r="J768" i="8"/>
  <c r="K760" i="8"/>
  <c r="L760" i="8" s="1"/>
  <c r="J760" i="8"/>
  <c r="K752" i="8"/>
  <c r="L752" i="8" s="1"/>
  <c r="J752" i="8"/>
  <c r="K744" i="8"/>
  <c r="L744" i="8" s="1"/>
  <c r="J744" i="8"/>
  <c r="K736" i="8"/>
  <c r="L736" i="8" s="1"/>
  <c r="J736" i="8"/>
  <c r="K728" i="8"/>
  <c r="L728" i="8" s="1"/>
  <c r="J728" i="8"/>
  <c r="K720" i="8"/>
  <c r="L720" i="8" s="1"/>
  <c r="J720" i="8"/>
  <c r="K712" i="8"/>
  <c r="L712" i="8" s="1"/>
  <c r="J712" i="8"/>
  <c r="K704" i="8"/>
  <c r="L704" i="8" s="1"/>
  <c r="J704" i="8"/>
  <c r="K696" i="8"/>
  <c r="L696" i="8" s="1"/>
  <c r="J696" i="8"/>
  <c r="K688" i="8"/>
  <c r="L688" i="8" s="1"/>
  <c r="J688" i="8"/>
  <c r="K680" i="8"/>
  <c r="L680" i="8" s="1"/>
  <c r="J680" i="8"/>
  <c r="K672" i="8"/>
  <c r="L672" i="8" s="1"/>
  <c r="J672" i="8"/>
  <c r="K664" i="8"/>
  <c r="L664" i="8" s="1"/>
  <c r="J664" i="8"/>
  <c r="K656" i="8"/>
  <c r="L656" i="8" s="1"/>
  <c r="J656" i="8"/>
  <c r="K648" i="8"/>
  <c r="L648" i="8" s="1"/>
  <c r="J648" i="8"/>
  <c r="K640" i="8"/>
  <c r="L640" i="8" s="1"/>
  <c r="J640" i="8"/>
  <c r="K632" i="8"/>
  <c r="L632" i="8" s="1"/>
  <c r="J632" i="8"/>
  <c r="K624" i="8"/>
  <c r="L624" i="8" s="1"/>
  <c r="J624" i="8"/>
  <c r="K616" i="8"/>
  <c r="L616" i="8" s="1"/>
  <c r="J616" i="8"/>
  <c r="K608" i="8"/>
  <c r="L608" i="8" s="1"/>
  <c r="J608" i="8"/>
  <c r="K600" i="8"/>
  <c r="L600" i="8" s="1"/>
  <c r="J600" i="8"/>
  <c r="K592" i="8"/>
  <c r="L592" i="8" s="1"/>
  <c r="J592" i="8"/>
  <c r="K584" i="8"/>
  <c r="L584" i="8" s="1"/>
  <c r="J584" i="8"/>
  <c r="K576" i="8"/>
  <c r="L576" i="8" s="1"/>
  <c r="J576" i="8"/>
  <c r="K568" i="8"/>
  <c r="L568" i="8" s="1"/>
  <c r="J568" i="8"/>
  <c r="K560" i="8"/>
  <c r="L560" i="8" s="1"/>
  <c r="J560" i="8"/>
  <c r="K552" i="8"/>
  <c r="L552" i="8" s="1"/>
  <c r="J552" i="8"/>
  <c r="K544" i="8"/>
  <c r="L544" i="8" s="1"/>
  <c r="J544" i="8"/>
  <c r="K536" i="8"/>
  <c r="L536" i="8" s="1"/>
  <c r="J536" i="8"/>
  <c r="K528" i="8"/>
  <c r="L528" i="8" s="1"/>
  <c r="J528" i="8"/>
  <c r="K520" i="8"/>
  <c r="L520" i="8" s="1"/>
  <c r="J520" i="8"/>
  <c r="K512" i="8"/>
  <c r="L512" i="8" s="1"/>
  <c r="J512" i="8"/>
  <c r="K504" i="8"/>
  <c r="L504" i="8" s="1"/>
  <c r="J504" i="8"/>
  <c r="K496" i="8"/>
  <c r="L496" i="8" s="1"/>
  <c r="J496" i="8"/>
  <c r="K488" i="8"/>
  <c r="L488" i="8" s="1"/>
  <c r="J488" i="8"/>
  <c r="K480" i="8"/>
  <c r="L480" i="8" s="1"/>
  <c r="J480" i="8"/>
  <c r="K472" i="8"/>
  <c r="L472" i="8" s="1"/>
  <c r="J472" i="8"/>
  <c r="K464" i="8"/>
  <c r="L464" i="8" s="1"/>
  <c r="J464" i="8"/>
  <c r="K456" i="8"/>
  <c r="L456" i="8" s="1"/>
  <c r="J456" i="8"/>
  <c r="K448" i="8"/>
  <c r="L448" i="8" s="1"/>
  <c r="J448" i="8"/>
  <c r="K440" i="8"/>
  <c r="L440" i="8" s="1"/>
  <c r="J440" i="8"/>
  <c r="K432" i="8"/>
  <c r="L432" i="8" s="1"/>
  <c r="J432" i="8"/>
  <c r="K424" i="8"/>
  <c r="L424" i="8" s="1"/>
  <c r="J424" i="8"/>
  <c r="K416" i="8"/>
  <c r="L416" i="8" s="1"/>
  <c r="J416" i="8"/>
  <c r="K408" i="8"/>
  <c r="L408" i="8" s="1"/>
  <c r="J408" i="8"/>
  <c r="K400" i="8"/>
  <c r="L400" i="8" s="1"/>
  <c r="J400" i="8"/>
  <c r="K392" i="8"/>
  <c r="L392" i="8" s="1"/>
  <c r="J392" i="8"/>
  <c r="K384" i="8"/>
  <c r="L384" i="8" s="1"/>
  <c r="J384" i="8"/>
  <c r="K376" i="8"/>
  <c r="L376" i="8" s="1"/>
  <c r="J376" i="8"/>
  <c r="K368" i="8"/>
  <c r="L368" i="8" s="1"/>
  <c r="J368" i="8"/>
  <c r="K360" i="8"/>
  <c r="L360" i="8" s="1"/>
  <c r="J360" i="8"/>
  <c r="K352" i="8"/>
  <c r="L352" i="8" s="1"/>
  <c r="J352" i="8"/>
  <c r="K344" i="8"/>
  <c r="L344" i="8" s="1"/>
  <c r="J344" i="8"/>
  <c r="K336" i="8"/>
  <c r="L336" i="8" s="1"/>
  <c r="J336" i="8"/>
  <c r="K328" i="8"/>
  <c r="L328" i="8" s="1"/>
  <c r="J328" i="8"/>
  <c r="K320" i="8"/>
  <c r="L320" i="8" s="1"/>
  <c r="J320" i="8"/>
  <c r="K312" i="8"/>
  <c r="L312" i="8" s="1"/>
  <c r="J312" i="8"/>
  <c r="K304" i="8"/>
  <c r="L304" i="8" s="1"/>
  <c r="J304" i="8"/>
  <c r="K296" i="8"/>
  <c r="L296" i="8" s="1"/>
  <c r="J296" i="8"/>
  <c r="K288" i="8"/>
  <c r="L288" i="8" s="1"/>
  <c r="J288" i="8"/>
  <c r="K280" i="8"/>
  <c r="L280" i="8" s="1"/>
  <c r="J280" i="8"/>
  <c r="K272" i="8"/>
  <c r="L272" i="8" s="1"/>
  <c r="J272" i="8"/>
  <c r="K264" i="8"/>
  <c r="L264" i="8" s="1"/>
  <c r="J264" i="8"/>
  <c r="K256" i="8"/>
  <c r="L256" i="8" s="1"/>
  <c r="J256" i="8"/>
  <c r="K248" i="8"/>
  <c r="L248" i="8" s="1"/>
  <c r="J248" i="8"/>
  <c r="K240" i="8"/>
  <c r="L240" i="8" s="1"/>
  <c r="J240" i="8"/>
  <c r="K232" i="8"/>
  <c r="L232" i="8" s="1"/>
  <c r="J232" i="8"/>
  <c r="K224" i="8"/>
  <c r="L224" i="8" s="1"/>
  <c r="J224" i="8"/>
  <c r="K216" i="8"/>
  <c r="L216" i="8" s="1"/>
  <c r="J216" i="8"/>
  <c r="K208" i="8"/>
  <c r="L208" i="8" s="1"/>
  <c r="J208" i="8"/>
  <c r="K200" i="8"/>
  <c r="L200" i="8" s="1"/>
  <c r="J200" i="8"/>
  <c r="K192" i="8"/>
  <c r="L192" i="8" s="1"/>
  <c r="J192" i="8"/>
  <c r="K184" i="8"/>
  <c r="L184" i="8" s="1"/>
  <c r="J184" i="8"/>
  <c r="K176" i="8"/>
  <c r="L176" i="8" s="1"/>
  <c r="J176" i="8"/>
  <c r="K168" i="8"/>
  <c r="L168" i="8" s="1"/>
  <c r="J168" i="8"/>
  <c r="K160" i="8"/>
  <c r="L160" i="8" s="1"/>
  <c r="J160" i="8"/>
  <c r="K152" i="8"/>
  <c r="L152" i="8" s="1"/>
  <c r="J152" i="8"/>
  <c r="K144" i="8"/>
  <c r="L144" i="8" s="1"/>
  <c r="J144" i="8"/>
  <c r="K136" i="8"/>
  <c r="L136" i="8" s="1"/>
  <c r="J136" i="8"/>
  <c r="K128" i="8"/>
  <c r="L128" i="8" s="1"/>
  <c r="J128" i="8"/>
  <c r="K120" i="8"/>
  <c r="L120" i="8" s="1"/>
  <c r="J120" i="8"/>
  <c r="K112" i="8"/>
  <c r="L112" i="8" s="1"/>
  <c r="J112" i="8"/>
  <c r="K104" i="8"/>
  <c r="L104" i="8" s="1"/>
  <c r="J104" i="8"/>
  <c r="K96" i="8"/>
  <c r="L96" i="8" s="1"/>
  <c r="J96" i="8"/>
  <c r="K88" i="8"/>
  <c r="L88" i="8" s="1"/>
  <c r="J88" i="8"/>
  <c r="K80" i="8"/>
  <c r="L80" i="8" s="1"/>
  <c r="J80" i="8"/>
  <c r="K72" i="8"/>
  <c r="L72" i="8" s="1"/>
  <c r="J72" i="8"/>
  <c r="K64" i="8"/>
  <c r="L64" i="8" s="1"/>
  <c r="J64" i="8"/>
  <c r="K56" i="8"/>
  <c r="L56" i="8" s="1"/>
  <c r="J56" i="8"/>
  <c r="K48" i="8"/>
  <c r="L48" i="8" s="1"/>
  <c r="J48" i="8"/>
  <c r="K40" i="8"/>
  <c r="L40" i="8" s="1"/>
  <c r="J40" i="8"/>
  <c r="K32" i="8"/>
  <c r="L32" i="8" s="1"/>
  <c r="J32" i="8"/>
  <c r="K24" i="8"/>
  <c r="L24" i="8" s="1"/>
  <c r="J24" i="8"/>
  <c r="K16" i="8"/>
  <c r="L16" i="8" s="1"/>
  <c r="J16" i="8"/>
  <c r="P1470" i="8"/>
  <c r="Q1470" i="8" s="1"/>
  <c r="O1470" i="8"/>
  <c r="P1462" i="8"/>
  <c r="Q1462" i="8" s="1"/>
  <c r="O1462" i="8"/>
  <c r="P1454" i="8"/>
  <c r="Q1454" i="8" s="1"/>
  <c r="O1454" i="8"/>
  <c r="P1446" i="8"/>
  <c r="Q1446" i="8" s="1"/>
  <c r="O1446" i="8"/>
  <c r="P1438" i="8"/>
  <c r="Q1438" i="8" s="1"/>
  <c r="O1438" i="8"/>
  <c r="P1430" i="8"/>
  <c r="Q1430" i="8" s="1"/>
  <c r="O1430" i="8"/>
  <c r="P1422" i="8"/>
  <c r="Q1422" i="8" s="1"/>
  <c r="O1422" i="8"/>
  <c r="P1414" i="8"/>
  <c r="Q1414" i="8" s="1"/>
  <c r="O1414" i="8"/>
  <c r="P1406" i="8"/>
  <c r="Q1406" i="8" s="1"/>
  <c r="O1406" i="8"/>
  <c r="P1398" i="8"/>
  <c r="Q1398" i="8" s="1"/>
  <c r="O1398" i="8"/>
  <c r="P1390" i="8"/>
  <c r="Q1390" i="8" s="1"/>
  <c r="O1390" i="8"/>
  <c r="P1382" i="8"/>
  <c r="Q1382" i="8" s="1"/>
  <c r="O1382" i="8"/>
  <c r="P1374" i="8"/>
  <c r="Q1374" i="8" s="1"/>
  <c r="O1374" i="8"/>
  <c r="P1366" i="8"/>
  <c r="Q1366" i="8" s="1"/>
  <c r="O1366" i="8"/>
  <c r="P1358" i="8"/>
  <c r="Q1358" i="8" s="1"/>
  <c r="O1358" i="8"/>
  <c r="P1350" i="8"/>
  <c r="Q1350" i="8" s="1"/>
  <c r="O1350" i="8"/>
  <c r="O1342" i="8"/>
  <c r="P1342" i="8"/>
  <c r="Q1342" i="8" s="1"/>
  <c r="P1334" i="8"/>
  <c r="Q1334" i="8" s="1"/>
  <c r="O1334" i="8"/>
  <c r="O1326" i="8"/>
  <c r="P1326" i="8"/>
  <c r="Q1326" i="8" s="1"/>
  <c r="P1318" i="8"/>
  <c r="Q1318" i="8" s="1"/>
  <c r="O1318" i="8"/>
  <c r="P1310" i="8"/>
  <c r="Q1310" i="8" s="1"/>
  <c r="O1310" i="8"/>
  <c r="P1302" i="8"/>
  <c r="Q1302" i="8" s="1"/>
  <c r="O1302" i="8"/>
  <c r="P1294" i="8"/>
  <c r="Q1294" i="8" s="1"/>
  <c r="O1294" i="8"/>
  <c r="P1286" i="8"/>
  <c r="Q1286" i="8" s="1"/>
  <c r="O1286" i="8"/>
  <c r="P1278" i="8"/>
  <c r="Q1278" i="8" s="1"/>
  <c r="O1278" i="8"/>
  <c r="P1270" i="8"/>
  <c r="Q1270" i="8" s="1"/>
  <c r="O1270" i="8"/>
  <c r="O1262" i="8"/>
  <c r="P1262" i="8"/>
  <c r="Q1262" i="8" s="1"/>
  <c r="P1254" i="8"/>
  <c r="Q1254" i="8" s="1"/>
  <c r="O1254" i="8"/>
  <c r="P1246" i="8"/>
  <c r="Q1246" i="8" s="1"/>
  <c r="O1246" i="8"/>
  <c r="P1238" i="8"/>
  <c r="Q1238" i="8" s="1"/>
  <c r="O1238" i="8"/>
  <c r="O1230" i="8"/>
  <c r="P1230" i="8"/>
  <c r="Q1230" i="8" s="1"/>
  <c r="P1222" i="8"/>
  <c r="Q1222" i="8" s="1"/>
  <c r="O1222" i="8"/>
  <c r="P1214" i="8"/>
  <c r="Q1214" i="8" s="1"/>
  <c r="O1214" i="8"/>
  <c r="P1206" i="8"/>
  <c r="Q1206" i="8" s="1"/>
  <c r="O1206" i="8"/>
  <c r="P1198" i="8"/>
  <c r="Q1198" i="8" s="1"/>
  <c r="O1198" i="8"/>
  <c r="P1190" i="8"/>
  <c r="Q1190" i="8" s="1"/>
  <c r="O1190" i="8"/>
  <c r="P1182" i="8"/>
  <c r="Q1182" i="8" s="1"/>
  <c r="O1182" i="8"/>
  <c r="O1174" i="8"/>
  <c r="P1174" i="8"/>
  <c r="Q1174" i="8" s="1"/>
  <c r="P1166" i="8"/>
  <c r="Q1166" i="8" s="1"/>
  <c r="O1166" i="8"/>
  <c r="P1158" i="8"/>
  <c r="Q1158" i="8" s="1"/>
  <c r="O1158" i="8"/>
  <c r="O1150" i="8"/>
  <c r="P1150" i="8"/>
  <c r="Q1150" i="8" s="1"/>
  <c r="O1142" i="8"/>
  <c r="P1142" i="8"/>
  <c r="Q1142" i="8" s="1"/>
  <c r="P1134" i="8"/>
  <c r="Q1134" i="8" s="1"/>
  <c r="O1134" i="8"/>
  <c r="P1126" i="8"/>
  <c r="Q1126" i="8" s="1"/>
  <c r="O1126" i="8"/>
  <c r="O1118" i="8"/>
  <c r="P1118" i="8"/>
  <c r="Q1118" i="8" s="1"/>
  <c r="P1110" i="8"/>
  <c r="Q1110" i="8" s="1"/>
  <c r="O1110" i="8"/>
  <c r="P1102" i="8"/>
  <c r="Q1102" i="8" s="1"/>
  <c r="O1102" i="8"/>
  <c r="P1094" i="8"/>
  <c r="Q1094" i="8" s="1"/>
  <c r="O1094" i="8"/>
  <c r="P1086" i="8"/>
  <c r="Q1086" i="8" s="1"/>
  <c r="O1086" i="8"/>
  <c r="P1078" i="8"/>
  <c r="Q1078" i="8" s="1"/>
  <c r="O1078" i="8"/>
  <c r="P1070" i="8"/>
  <c r="Q1070" i="8" s="1"/>
  <c r="O1070" i="8"/>
  <c r="P1062" i="8"/>
  <c r="Q1062" i="8" s="1"/>
  <c r="O1062" i="8"/>
  <c r="O1054" i="8"/>
  <c r="P1054" i="8"/>
  <c r="Q1054" i="8" s="1"/>
  <c r="O1046" i="8"/>
  <c r="P1046" i="8"/>
  <c r="Q1046" i="8" s="1"/>
  <c r="P1038" i="8"/>
  <c r="Q1038" i="8" s="1"/>
  <c r="O1038" i="8"/>
  <c r="P1030" i="8"/>
  <c r="Q1030" i="8" s="1"/>
  <c r="O1030" i="8"/>
  <c r="O1022" i="8"/>
  <c r="P1022" i="8"/>
  <c r="Q1022" i="8" s="1"/>
  <c r="O1014" i="8"/>
  <c r="P1014" i="8"/>
  <c r="Q1014" i="8" s="1"/>
  <c r="P1006" i="8"/>
  <c r="Q1006" i="8" s="1"/>
  <c r="O1006" i="8"/>
  <c r="P998" i="8"/>
  <c r="Q998" i="8" s="1"/>
  <c r="O998" i="8"/>
  <c r="O990" i="8"/>
  <c r="P990" i="8"/>
  <c r="Q990" i="8" s="1"/>
  <c r="P982" i="8"/>
  <c r="Q982" i="8" s="1"/>
  <c r="O982" i="8"/>
  <c r="P974" i="8"/>
  <c r="Q974" i="8" s="1"/>
  <c r="O974" i="8"/>
  <c r="P966" i="8"/>
  <c r="Q966" i="8" s="1"/>
  <c r="O966" i="8"/>
  <c r="P958" i="8"/>
  <c r="Q958" i="8" s="1"/>
  <c r="O958" i="8"/>
  <c r="P950" i="8"/>
  <c r="Q950" i="8" s="1"/>
  <c r="O950" i="8"/>
  <c r="P942" i="8"/>
  <c r="Q942" i="8" s="1"/>
  <c r="O942" i="8"/>
  <c r="P934" i="8"/>
  <c r="Q934" i="8" s="1"/>
  <c r="O934" i="8"/>
  <c r="P926" i="8"/>
  <c r="Q926" i="8" s="1"/>
  <c r="O926" i="8"/>
  <c r="P918" i="8"/>
  <c r="Q918" i="8" s="1"/>
  <c r="O918" i="8"/>
  <c r="P910" i="8"/>
  <c r="Q910" i="8" s="1"/>
  <c r="O910" i="8"/>
  <c r="P902" i="8"/>
  <c r="Q902" i="8" s="1"/>
  <c r="O902" i="8"/>
  <c r="P894" i="8"/>
  <c r="Q894" i="8" s="1"/>
  <c r="O894" i="8"/>
  <c r="P886" i="8"/>
  <c r="Q886" i="8" s="1"/>
  <c r="O886" i="8"/>
  <c r="P878" i="8"/>
  <c r="Q878" i="8" s="1"/>
  <c r="O878" i="8"/>
  <c r="P870" i="8"/>
  <c r="Q870" i="8" s="1"/>
  <c r="O870" i="8"/>
  <c r="P862" i="8"/>
  <c r="Q862" i="8" s="1"/>
  <c r="O862" i="8"/>
  <c r="P854" i="8"/>
  <c r="Q854" i="8" s="1"/>
  <c r="O854" i="8"/>
  <c r="P846" i="8"/>
  <c r="Q846" i="8" s="1"/>
  <c r="O846" i="8"/>
  <c r="P838" i="8"/>
  <c r="Q838" i="8" s="1"/>
  <c r="O838" i="8"/>
  <c r="P830" i="8"/>
  <c r="Q830" i="8" s="1"/>
  <c r="O830" i="8"/>
  <c r="P822" i="8"/>
  <c r="Q822" i="8" s="1"/>
  <c r="O822" i="8"/>
  <c r="P814" i="8"/>
  <c r="Q814" i="8" s="1"/>
  <c r="O814" i="8"/>
  <c r="P806" i="8"/>
  <c r="Q806" i="8" s="1"/>
  <c r="O806" i="8"/>
  <c r="P798" i="8"/>
  <c r="Q798" i="8" s="1"/>
  <c r="O798" i="8"/>
  <c r="P790" i="8"/>
  <c r="Q790" i="8" s="1"/>
  <c r="O790" i="8"/>
  <c r="P782" i="8"/>
  <c r="Q782" i="8" s="1"/>
  <c r="O782" i="8"/>
  <c r="P774" i="8"/>
  <c r="Q774" i="8" s="1"/>
  <c r="O774" i="8"/>
  <c r="P766" i="8"/>
  <c r="Q766" i="8" s="1"/>
  <c r="O766" i="8"/>
  <c r="P758" i="8"/>
  <c r="Q758" i="8" s="1"/>
  <c r="O758" i="8"/>
  <c r="P750" i="8"/>
  <c r="Q750" i="8" s="1"/>
  <c r="O750" i="8"/>
  <c r="P742" i="8"/>
  <c r="Q742" i="8" s="1"/>
  <c r="O742" i="8"/>
  <c r="P734" i="8"/>
  <c r="Q734" i="8" s="1"/>
  <c r="O734" i="8"/>
  <c r="P726" i="8"/>
  <c r="Q726" i="8" s="1"/>
  <c r="O726" i="8"/>
  <c r="P718" i="8"/>
  <c r="Q718" i="8" s="1"/>
  <c r="O718" i="8"/>
  <c r="P710" i="8"/>
  <c r="Q710" i="8" s="1"/>
  <c r="O710" i="8"/>
  <c r="P702" i="8"/>
  <c r="Q702" i="8" s="1"/>
  <c r="O702" i="8"/>
  <c r="P694" i="8"/>
  <c r="Q694" i="8" s="1"/>
  <c r="O694" i="8"/>
  <c r="P686" i="8"/>
  <c r="Q686" i="8" s="1"/>
  <c r="O686" i="8"/>
  <c r="P678" i="8"/>
  <c r="Q678" i="8" s="1"/>
  <c r="O678" i="8"/>
  <c r="P670" i="8"/>
  <c r="Q670" i="8" s="1"/>
  <c r="O670" i="8"/>
  <c r="P662" i="8"/>
  <c r="Q662" i="8" s="1"/>
  <c r="O662" i="8"/>
  <c r="P654" i="8"/>
  <c r="Q654" i="8" s="1"/>
  <c r="O654" i="8"/>
  <c r="P646" i="8"/>
  <c r="Q646" i="8" s="1"/>
  <c r="O646" i="8"/>
  <c r="P638" i="8"/>
  <c r="Q638" i="8" s="1"/>
  <c r="O638" i="8"/>
  <c r="P630" i="8"/>
  <c r="Q630" i="8" s="1"/>
  <c r="O630" i="8"/>
  <c r="P622" i="8"/>
  <c r="Q622" i="8" s="1"/>
  <c r="O622" i="8"/>
  <c r="P614" i="8"/>
  <c r="Q614" i="8" s="1"/>
  <c r="O614" i="8"/>
  <c r="P606" i="8"/>
  <c r="Q606" i="8" s="1"/>
  <c r="O606" i="8"/>
  <c r="P598" i="8"/>
  <c r="Q598" i="8" s="1"/>
  <c r="O598" i="8"/>
  <c r="P590" i="8"/>
  <c r="Q590" i="8" s="1"/>
  <c r="O590" i="8"/>
  <c r="P582" i="8"/>
  <c r="Q582" i="8" s="1"/>
  <c r="O582" i="8"/>
  <c r="P574" i="8"/>
  <c r="Q574" i="8" s="1"/>
  <c r="O574" i="8"/>
  <c r="P566" i="8"/>
  <c r="Q566" i="8" s="1"/>
  <c r="O566" i="8"/>
  <c r="P558" i="8"/>
  <c r="Q558" i="8" s="1"/>
  <c r="O558" i="8"/>
  <c r="P550" i="8"/>
  <c r="Q550" i="8" s="1"/>
  <c r="O550" i="8"/>
  <c r="P542" i="8"/>
  <c r="Q542" i="8" s="1"/>
  <c r="O542" i="8"/>
  <c r="P534" i="8"/>
  <c r="Q534" i="8" s="1"/>
  <c r="O534" i="8"/>
  <c r="P526" i="8"/>
  <c r="Q526" i="8" s="1"/>
  <c r="O526" i="8"/>
  <c r="P518" i="8"/>
  <c r="Q518" i="8" s="1"/>
  <c r="O518" i="8"/>
  <c r="P510" i="8"/>
  <c r="Q510" i="8" s="1"/>
  <c r="O510" i="8"/>
  <c r="P502" i="8"/>
  <c r="Q502" i="8" s="1"/>
  <c r="O502" i="8"/>
  <c r="P494" i="8"/>
  <c r="Q494" i="8" s="1"/>
  <c r="O494" i="8"/>
  <c r="P486" i="8"/>
  <c r="Q486" i="8" s="1"/>
  <c r="O486" i="8"/>
  <c r="P478" i="8"/>
  <c r="Q478" i="8" s="1"/>
  <c r="O478" i="8"/>
  <c r="P470" i="8"/>
  <c r="Q470" i="8" s="1"/>
  <c r="O470" i="8"/>
  <c r="P462" i="8"/>
  <c r="Q462" i="8" s="1"/>
  <c r="O462" i="8"/>
  <c r="P454" i="8"/>
  <c r="Q454" i="8" s="1"/>
  <c r="O454" i="8"/>
  <c r="P446" i="8"/>
  <c r="Q446" i="8" s="1"/>
  <c r="O446" i="8"/>
  <c r="P438" i="8"/>
  <c r="Q438" i="8" s="1"/>
  <c r="O438" i="8"/>
  <c r="P430" i="8"/>
  <c r="Q430" i="8" s="1"/>
  <c r="O430" i="8"/>
  <c r="P422" i="8"/>
  <c r="Q422" i="8" s="1"/>
  <c r="O422" i="8"/>
  <c r="P414" i="8"/>
  <c r="Q414" i="8" s="1"/>
  <c r="O414" i="8"/>
  <c r="P406" i="8"/>
  <c r="Q406" i="8" s="1"/>
  <c r="O406" i="8"/>
  <c r="P398" i="8"/>
  <c r="Q398" i="8" s="1"/>
  <c r="O398" i="8"/>
  <c r="P390" i="8"/>
  <c r="Q390" i="8" s="1"/>
  <c r="O390" i="8"/>
  <c r="P382" i="8"/>
  <c r="Q382" i="8" s="1"/>
  <c r="O382" i="8"/>
  <c r="P374" i="8"/>
  <c r="Q374" i="8" s="1"/>
  <c r="O374" i="8"/>
  <c r="P366" i="8"/>
  <c r="Q366" i="8" s="1"/>
  <c r="O366" i="8"/>
  <c r="P358" i="8"/>
  <c r="Q358" i="8" s="1"/>
  <c r="O358" i="8"/>
  <c r="P350" i="8"/>
  <c r="Q350" i="8" s="1"/>
  <c r="O350" i="8"/>
  <c r="P342" i="8"/>
  <c r="Q342" i="8" s="1"/>
  <c r="O342" i="8"/>
  <c r="P334" i="8"/>
  <c r="Q334" i="8" s="1"/>
  <c r="O334" i="8"/>
  <c r="P326" i="8"/>
  <c r="Q326" i="8" s="1"/>
  <c r="O326" i="8"/>
  <c r="P318" i="8"/>
  <c r="Q318" i="8" s="1"/>
  <c r="O318" i="8"/>
  <c r="P310" i="8"/>
  <c r="Q310" i="8" s="1"/>
  <c r="O310" i="8"/>
  <c r="P302" i="8"/>
  <c r="Q302" i="8" s="1"/>
  <c r="O302" i="8"/>
  <c r="P294" i="8"/>
  <c r="Q294" i="8" s="1"/>
  <c r="O294" i="8"/>
  <c r="P286" i="8"/>
  <c r="Q286" i="8" s="1"/>
  <c r="O286" i="8"/>
  <c r="P278" i="8"/>
  <c r="Q278" i="8" s="1"/>
  <c r="O278" i="8"/>
  <c r="P270" i="8"/>
  <c r="Q270" i="8" s="1"/>
  <c r="O270" i="8"/>
  <c r="P262" i="8"/>
  <c r="Q262" i="8" s="1"/>
  <c r="O262" i="8"/>
  <c r="P254" i="8"/>
  <c r="Q254" i="8" s="1"/>
  <c r="O254" i="8"/>
  <c r="P246" i="8"/>
  <c r="Q246" i="8" s="1"/>
  <c r="O246" i="8"/>
  <c r="P238" i="8"/>
  <c r="Q238" i="8" s="1"/>
  <c r="O238" i="8"/>
  <c r="P230" i="8"/>
  <c r="Q230" i="8" s="1"/>
  <c r="O230" i="8"/>
  <c r="P222" i="8"/>
  <c r="Q222" i="8" s="1"/>
  <c r="O222" i="8"/>
  <c r="P214" i="8"/>
  <c r="Q214" i="8" s="1"/>
  <c r="O214" i="8"/>
  <c r="P206" i="8"/>
  <c r="Q206" i="8" s="1"/>
  <c r="O206" i="8"/>
  <c r="P198" i="8"/>
  <c r="Q198" i="8" s="1"/>
  <c r="O198" i="8"/>
  <c r="P190" i="8"/>
  <c r="Q190" i="8" s="1"/>
  <c r="O190" i="8"/>
  <c r="P182" i="8"/>
  <c r="Q182" i="8" s="1"/>
  <c r="O182" i="8"/>
  <c r="P174" i="8"/>
  <c r="Q174" i="8" s="1"/>
  <c r="O174" i="8"/>
  <c r="P166" i="8"/>
  <c r="Q166" i="8" s="1"/>
  <c r="O166" i="8"/>
  <c r="P158" i="8"/>
  <c r="Q158" i="8" s="1"/>
  <c r="O158" i="8"/>
  <c r="P150" i="8"/>
  <c r="Q150" i="8" s="1"/>
  <c r="O150" i="8"/>
  <c r="P142" i="8"/>
  <c r="Q142" i="8" s="1"/>
  <c r="O142" i="8"/>
  <c r="P134" i="8"/>
  <c r="Q134" i="8" s="1"/>
  <c r="O134" i="8"/>
  <c r="P126" i="8"/>
  <c r="Q126" i="8" s="1"/>
  <c r="O126" i="8"/>
  <c r="P118" i="8"/>
  <c r="Q118" i="8" s="1"/>
  <c r="O118" i="8"/>
  <c r="P110" i="8"/>
  <c r="Q110" i="8" s="1"/>
  <c r="O110" i="8"/>
  <c r="P102" i="8"/>
  <c r="Q102" i="8" s="1"/>
  <c r="O102" i="8"/>
  <c r="P94" i="8"/>
  <c r="Q94" i="8" s="1"/>
  <c r="O94" i="8"/>
  <c r="P86" i="8"/>
  <c r="Q86" i="8" s="1"/>
  <c r="O86" i="8"/>
  <c r="P78" i="8"/>
  <c r="Q78" i="8" s="1"/>
  <c r="O78" i="8"/>
  <c r="P70" i="8"/>
  <c r="Q70" i="8" s="1"/>
  <c r="O70" i="8"/>
  <c r="P62" i="8"/>
  <c r="Q62" i="8" s="1"/>
  <c r="O62" i="8"/>
  <c r="P54" i="8"/>
  <c r="Q54" i="8" s="1"/>
  <c r="O54" i="8"/>
  <c r="P46" i="8"/>
  <c r="Q46" i="8" s="1"/>
  <c r="O46" i="8"/>
  <c r="P38" i="8"/>
  <c r="Q38" i="8" s="1"/>
  <c r="O38" i="8"/>
  <c r="P30" i="8"/>
  <c r="Q30" i="8" s="1"/>
  <c r="O30" i="8"/>
  <c r="O22" i="8"/>
  <c r="P22" i="8"/>
  <c r="Q22" i="8" s="1"/>
  <c r="K511" i="8"/>
  <c r="L511" i="8" s="1"/>
  <c r="J511" i="8"/>
  <c r="K447" i="8"/>
  <c r="L447" i="8" s="1"/>
  <c r="J447" i="8"/>
  <c r="K383" i="8"/>
  <c r="L383" i="8" s="1"/>
  <c r="J383" i="8"/>
  <c r="K319" i="8"/>
  <c r="L319" i="8" s="1"/>
  <c r="J319" i="8"/>
  <c r="K255" i="8"/>
  <c r="L255" i="8" s="1"/>
  <c r="J255" i="8"/>
  <c r="K191" i="8"/>
  <c r="L191" i="8" s="1"/>
  <c r="J191" i="8"/>
  <c r="K127" i="8"/>
  <c r="L127" i="8" s="1"/>
  <c r="J127" i="8"/>
  <c r="K63" i="8"/>
  <c r="L63" i="8" s="1"/>
  <c r="J63" i="8"/>
  <c r="J1447" i="8"/>
  <c r="J1383" i="8"/>
  <c r="J1319" i="8"/>
  <c r="J1255" i="8"/>
  <c r="J1191" i="8"/>
  <c r="J1127" i="8"/>
  <c r="J1063" i="8"/>
  <c r="J999" i="8"/>
  <c r="J935" i="8"/>
  <c r="J871" i="8"/>
  <c r="K1081" i="8"/>
  <c r="L1081" i="8" s="1"/>
  <c r="J1081" i="8"/>
  <c r="K1065" i="8"/>
  <c r="L1065" i="8" s="1"/>
  <c r="J1065" i="8"/>
  <c r="K1049" i="8"/>
  <c r="L1049" i="8" s="1"/>
  <c r="J1049" i="8"/>
  <c r="K1033" i="8"/>
  <c r="L1033" i="8" s="1"/>
  <c r="J1033" i="8"/>
  <c r="K1017" i="8"/>
  <c r="L1017" i="8" s="1"/>
  <c r="J1017" i="8"/>
  <c r="K1001" i="8"/>
  <c r="L1001" i="8" s="1"/>
  <c r="J1001" i="8"/>
  <c r="K985" i="8"/>
  <c r="L985" i="8" s="1"/>
  <c r="J985" i="8"/>
  <c r="K969" i="8"/>
  <c r="L969" i="8" s="1"/>
  <c r="J969" i="8"/>
  <c r="K953" i="8"/>
  <c r="L953" i="8" s="1"/>
  <c r="J953" i="8"/>
  <c r="K937" i="8"/>
  <c r="L937" i="8" s="1"/>
  <c r="J937" i="8"/>
  <c r="K921" i="8"/>
  <c r="L921" i="8" s="1"/>
  <c r="J921" i="8"/>
  <c r="K905" i="8"/>
  <c r="L905" i="8" s="1"/>
  <c r="J905" i="8"/>
  <c r="K889" i="8"/>
  <c r="L889" i="8" s="1"/>
  <c r="J889" i="8"/>
  <c r="K873" i="8"/>
  <c r="L873" i="8" s="1"/>
  <c r="J873" i="8"/>
  <c r="K849" i="8"/>
  <c r="L849" i="8" s="1"/>
  <c r="J849" i="8"/>
  <c r="K833" i="8"/>
  <c r="L833" i="8" s="1"/>
  <c r="J833" i="8"/>
  <c r="K817" i="8"/>
  <c r="L817" i="8" s="1"/>
  <c r="J817" i="8"/>
  <c r="K801" i="8"/>
  <c r="L801" i="8" s="1"/>
  <c r="J801" i="8"/>
  <c r="K785" i="8"/>
  <c r="L785" i="8" s="1"/>
  <c r="J785" i="8"/>
  <c r="K769" i="8"/>
  <c r="L769" i="8" s="1"/>
  <c r="J769" i="8"/>
  <c r="K753" i="8"/>
  <c r="L753" i="8" s="1"/>
  <c r="J753" i="8"/>
  <c r="K729" i="8"/>
  <c r="L729" i="8" s="1"/>
  <c r="J729" i="8"/>
  <c r="K713" i="8"/>
  <c r="L713" i="8" s="1"/>
  <c r="J713" i="8"/>
  <c r="K697" i="8"/>
  <c r="L697" i="8" s="1"/>
  <c r="J697" i="8"/>
  <c r="K681" i="8"/>
  <c r="L681" i="8" s="1"/>
  <c r="J681" i="8"/>
  <c r="K665" i="8"/>
  <c r="L665" i="8" s="1"/>
  <c r="J665" i="8"/>
  <c r="K649" i="8"/>
  <c r="L649" i="8" s="1"/>
  <c r="J649" i="8"/>
  <c r="K633" i="8"/>
  <c r="L633" i="8" s="1"/>
  <c r="J633" i="8"/>
  <c r="K617" i="8"/>
  <c r="L617" i="8" s="1"/>
  <c r="J617" i="8"/>
  <c r="K601" i="8"/>
  <c r="L601" i="8" s="1"/>
  <c r="J601" i="8"/>
  <c r="K585" i="8"/>
  <c r="L585" i="8" s="1"/>
  <c r="J585" i="8"/>
  <c r="K569" i="8"/>
  <c r="L569" i="8" s="1"/>
  <c r="J569" i="8"/>
  <c r="K561" i="8"/>
  <c r="L561" i="8" s="1"/>
  <c r="J561" i="8"/>
  <c r="K545" i="8"/>
  <c r="L545" i="8" s="1"/>
  <c r="J545" i="8"/>
  <c r="K521" i="8"/>
  <c r="L521" i="8" s="1"/>
  <c r="J521" i="8"/>
  <c r="K505" i="8"/>
  <c r="L505" i="8" s="1"/>
  <c r="J505" i="8"/>
  <c r="K489" i="8"/>
  <c r="L489" i="8" s="1"/>
  <c r="J489" i="8"/>
  <c r="K473" i="8"/>
  <c r="L473" i="8" s="1"/>
  <c r="J473" i="8"/>
  <c r="K457" i="8"/>
  <c r="L457" i="8" s="1"/>
  <c r="J457" i="8"/>
  <c r="K441" i="8"/>
  <c r="L441" i="8" s="1"/>
  <c r="J441" i="8"/>
  <c r="K425" i="8"/>
  <c r="L425" i="8" s="1"/>
  <c r="J425" i="8"/>
  <c r="K409" i="8"/>
  <c r="L409" i="8" s="1"/>
  <c r="J409" i="8"/>
  <c r="K393" i="8"/>
  <c r="L393" i="8" s="1"/>
  <c r="J393" i="8"/>
  <c r="K377" i="8"/>
  <c r="L377" i="8" s="1"/>
  <c r="J377" i="8"/>
  <c r="K361" i="8"/>
  <c r="L361" i="8" s="1"/>
  <c r="J361" i="8"/>
  <c r="K345" i="8"/>
  <c r="L345" i="8" s="1"/>
  <c r="J345" i="8"/>
  <c r="K329" i="8"/>
  <c r="L329" i="8" s="1"/>
  <c r="J329" i="8"/>
  <c r="K313" i="8"/>
  <c r="L313" i="8" s="1"/>
  <c r="J313" i="8"/>
  <c r="K297" i="8"/>
  <c r="L297" i="8" s="1"/>
  <c r="J297" i="8"/>
  <c r="K281" i="8"/>
  <c r="L281" i="8" s="1"/>
  <c r="J281" i="8"/>
  <c r="K265" i="8"/>
  <c r="L265" i="8" s="1"/>
  <c r="J265" i="8"/>
  <c r="K249" i="8"/>
  <c r="L249" i="8" s="1"/>
  <c r="J249" i="8"/>
  <c r="K233" i="8"/>
  <c r="L233" i="8" s="1"/>
  <c r="J233" i="8"/>
  <c r="K217" i="8"/>
  <c r="L217" i="8" s="1"/>
  <c r="J217" i="8"/>
  <c r="K201" i="8"/>
  <c r="L201" i="8" s="1"/>
  <c r="J201" i="8"/>
  <c r="K185" i="8"/>
  <c r="L185" i="8" s="1"/>
  <c r="J185" i="8"/>
  <c r="K169" i="8"/>
  <c r="L169" i="8" s="1"/>
  <c r="J169" i="8"/>
  <c r="K153" i="8"/>
  <c r="L153" i="8" s="1"/>
  <c r="J153" i="8"/>
  <c r="K137" i="8"/>
  <c r="L137" i="8" s="1"/>
  <c r="J137" i="8"/>
  <c r="K121" i="8"/>
  <c r="L121" i="8" s="1"/>
  <c r="J121" i="8"/>
  <c r="K113" i="8"/>
  <c r="L113" i="8" s="1"/>
  <c r="J113" i="8"/>
  <c r="K97" i="8"/>
  <c r="L97" i="8" s="1"/>
  <c r="J97" i="8"/>
  <c r="K89" i="8"/>
  <c r="L89" i="8" s="1"/>
  <c r="J89" i="8"/>
  <c r="K81" i="8"/>
  <c r="L81" i="8" s="1"/>
  <c r="J81" i="8"/>
  <c r="K73" i="8"/>
  <c r="L73" i="8" s="1"/>
  <c r="J73" i="8"/>
  <c r="K65" i="8"/>
  <c r="L65" i="8" s="1"/>
  <c r="J65" i="8"/>
  <c r="K57" i="8"/>
  <c r="L57" i="8" s="1"/>
  <c r="J57" i="8"/>
  <c r="K41" i="8"/>
  <c r="L41" i="8" s="1"/>
  <c r="J41" i="8"/>
  <c r="K5" i="8"/>
  <c r="L5" i="8" s="1"/>
  <c r="J5" i="8"/>
  <c r="K7" i="8"/>
  <c r="L7" i="8" s="1"/>
  <c r="J7" i="8"/>
  <c r="P1469" i="8"/>
  <c r="Q1469" i="8" s="1"/>
  <c r="O1469" i="8"/>
  <c r="P1461" i="8"/>
  <c r="Q1461" i="8" s="1"/>
  <c r="O1461" i="8"/>
  <c r="P1453" i="8"/>
  <c r="Q1453" i="8" s="1"/>
  <c r="O1453" i="8"/>
  <c r="P1445" i="8"/>
  <c r="Q1445" i="8" s="1"/>
  <c r="O1445" i="8"/>
  <c r="P1437" i="8"/>
  <c r="Q1437" i="8" s="1"/>
  <c r="O1437" i="8"/>
  <c r="P1429" i="8"/>
  <c r="Q1429" i="8" s="1"/>
  <c r="O1429" i="8"/>
  <c r="P1421" i="8"/>
  <c r="Q1421" i="8" s="1"/>
  <c r="O1421" i="8"/>
  <c r="P1413" i="8"/>
  <c r="Q1413" i="8" s="1"/>
  <c r="O1413" i="8"/>
  <c r="P1405" i="8"/>
  <c r="Q1405" i="8" s="1"/>
  <c r="O1405" i="8"/>
  <c r="P1397" i="8"/>
  <c r="Q1397" i="8" s="1"/>
  <c r="O1397" i="8"/>
  <c r="P1389" i="8"/>
  <c r="Q1389" i="8" s="1"/>
  <c r="O1389" i="8"/>
  <c r="P1381" i="8"/>
  <c r="Q1381" i="8" s="1"/>
  <c r="O1381" i="8"/>
  <c r="P1373" i="8"/>
  <c r="Q1373" i="8" s="1"/>
  <c r="O1373" i="8"/>
  <c r="P1365" i="8"/>
  <c r="Q1365" i="8" s="1"/>
  <c r="O1365" i="8"/>
  <c r="P1357" i="8"/>
  <c r="Q1357" i="8" s="1"/>
  <c r="O1357" i="8"/>
  <c r="P1349" i="8"/>
  <c r="Q1349" i="8" s="1"/>
  <c r="O1349" i="8"/>
  <c r="P1341" i="8"/>
  <c r="Q1341" i="8" s="1"/>
  <c r="O1341" i="8"/>
  <c r="P1333" i="8"/>
  <c r="Q1333" i="8" s="1"/>
  <c r="O1333" i="8"/>
  <c r="P1325" i="8"/>
  <c r="Q1325" i="8" s="1"/>
  <c r="O1325" i="8"/>
  <c r="P1317" i="8"/>
  <c r="Q1317" i="8" s="1"/>
  <c r="O1317" i="8"/>
  <c r="P1309" i="8"/>
  <c r="Q1309" i="8" s="1"/>
  <c r="O1309" i="8"/>
  <c r="P1301" i="8"/>
  <c r="Q1301" i="8" s="1"/>
  <c r="O1301" i="8"/>
  <c r="P1293" i="8"/>
  <c r="Q1293" i="8" s="1"/>
  <c r="O1293" i="8"/>
  <c r="P1285" i="8"/>
  <c r="Q1285" i="8" s="1"/>
  <c r="O1285" i="8"/>
  <c r="P1277" i="8"/>
  <c r="Q1277" i="8" s="1"/>
  <c r="O1277" i="8"/>
  <c r="P1269" i="8"/>
  <c r="Q1269" i="8" s="1"/>
  <c r="O1269" i="8"/>
  <c r="P1261" i="8"/>
  <c r="Q1261" i="8" s="1"/>
  <c r="O1261" i="8"/>
  <c r="P1253" i="8"/>
  <c r="Q1253" i="8" s="1"/>
  <c r="O1253" i="8"/>
  <c r="P1245" i="8"/>
  <c r="Q1245" i="8" s="1"/>
  <c r="O1245" i="8"/>
  <c r="P1237" i="8"/>
  <c r="Q1237" i="8" s="1"/>
  <c r="O1237" i="8"/>
  <c r="P1229" i="8"/>
  <c r="Q1229" i="8" s="1"/>
  <c r="O1229" i="8"/>
  <c r="P1221" i="8"/>
  <c r="Q1221" i="8" s="1"/>
  <c r="O1221" i="8"/>
  <c r="P1213" i="8"/>
  <c r="Q1213" i="8" s="1"/>
  <c r="O1213" i="8"/>
  <c r="P1205" i="8"/>
  <c r="Q1205" i="8" s="1"/>
  <c r="O1205" i="8"/>
  <c r="P1197" i="8"/>
  <c r="Q1197" i="8" s="1"/>
  <c r="O1197" i="8"/>
  <c r="P1189" i="8"/>
  <c r="Q1189" i="8" s="1"/>
  <c r="O1189" i="8"/>
  <c r="P1181" i="8"/>
  <c r="Q1181" i="8" s="1"/>
  <c r="O1181" i="8"/>
  <c r="P1173" i="8"/>
  <c r="Q1173" i="8" s="1"/>
  <c r="O1173" i="8"/>
  <c r="P1165" i="8"/>
  <c r="Q1165" i="8" s="1"/>
  <c r="O1165" i="8"/>
  <c r="P1157" i="8"/>
  <c r="Q1157" i="8" s="1"/>
  <c r="O1157" i="8"/>
  <c r="P1149" i="8"/>
  <c r="Q1149" i="8" s="1"/>
  <c r="O1149" i="8"/>
  <c r="P1141" i="8"/>
  <c r="Q1141" i="8" s="1"/>
  <c r="O1141" i="8"/>
  <c r="P1133" i="8"/>
  <c r="Q1133" i="8" s="1"/>
  <c r="O1133" i="8"/>
  <c r="P1125" i="8"/>
  <c r="Q1125" i="8" s="1"/>
  <c r="O1125" i="8"/>
  <c r="P1117" i="8"/>
  <c r="Q1117" i="8" s="1"/>
  <c r="O1117" i="8"/>
  <c r="P1109" i="8"/>
  <c r="Q1109" i="8" s="1"/>
  <c r="O1109" i="8"/>
  <c r="P1101" i="8"/>
  <c r="Q1101" i="8" s="1"/>
  <c r="O1101" i="8"/>
  <c r="P1093" i="8"/>
  <c r="Q1093" i="8" s="1"/>
  <c r="O1093" i="8"/>
  <c r="P1085" i="8"/>
  <c r="Q1085" i="8" s="1"/>
  <c r="O1085" i="8"/>
  <c r="P1077" i="8"/>
  <c r="Q1077" i="8" s="1"/>
  <c r="O1077" i="8"/>
  <c r="P1069" i="8"/>
  <c r="Q1069" i="8" s="1"/>
  <c r="O1069" i="8"/>
  <c r="P1061" i="8"/>
  <c r="Q1061" i="8" s="1"/>
  <c r="O1061" i="8"/>
  <c r="P1053" i="8"/>
  <c r="Q1053" i="8" s="1"/>
  <c r="O1053" i="8"/>
  <c r="P1045" i="8"/>
  <c r="Q1045" i="8" s="1"/>
  <c r="O1045" i="8"/>
  <c r="P1037" i="8"/>
  <c r="Q1037" i="8" s="1"/>
  <c r="O1037" i="8"/>
  <c r="P1029" i="8"/>
  <c r="Q1029" i="8" s="1"/>
  <c r="O1029" i="8"/>
  <c r="P1021" i="8"/>
  <c r="Q1021" i="8" s="1"/>
  <c r="O1021" i="8"/>
  <c r="P1013" i="8"/>
  <c r="Q1013" i="8" s="1"/>
  <c r="O1013" i="8"/>
  <c r="P1005" i="8"/>
  <c r="Q1005" i="8" s="1"/>
  <c r="O1005" i="8"/>
  <c r="P997" i="8"/>
  <c r="Q997" i="8" s="1"/>
  <c r="O997" i="8"/>
  <c r="P989" i="8"/>
  <c r="Q989" i="8" s="1"/>
  <c r="O989" i="8"/>
  <c r="P981" i="8"/>
  <c r="Q981" i="8" s="1"/>
  <c r="O981" i="8"/>
  <c r="P973" i="8"/>
  <c r="Q973" i="8" s="1"/>
  <c r="O973" i="8"/>
  <c r="P965" i="8"/>
  <c r="Q965" i="8" s="1"/>
  <c r="O965" i="8"/>
  <c r="P957" i="8"/>
  <c r="Q957" i="8" s="1"/>
  <c r="O957" i="8"/>
  <c r="P949" i="8"/>
  <c r="Q949" i="8" s="1"/>
  <c r="O949" i="8"/>
  <c r="P941" i="8"/>
  <c r="Q941" i="8" s="1"/>
  <c r="O941" i="8"/>
  <c r="P933" i="8"/>
  <c r="Q933" i="8" s="1"/>
  <c r="O933" i="8"/>
  <c r="P925" i="8"/>
  <c r="Q925" i="8" s="1"/>
  <c r="O925" i="8"/>
  <c r="P917" i="8"/>
  <c r="Q917" i="8" s="1"/>
  <c r="O917" i="8"/>
  <c r="P909" i="8"/>
  <c r="Q909" i="8" s="1"/>
  <c r="O909" i="8"/>
  <c r="P901" i="8"/>
  <c r="Q901" i="8" s="1"/>
  <c r="O901" i="8"/>
  <c r="P893" i="8"/>
  <c r="Q893" i="8" s="1"/>
  <c r="O893" i="8"/>
  <c r="P885" i="8"/>
  <c r="Q885" i="8" s="1"/>
  <c r="O885" i="8"/>
  <c r="P877" i="8"/>
  <c r="Q877" i="8" s="1"/>
  <c r="O877" i="8"/>
  <c r="P869" i="8"/>
  <c r="Q869" i="8" s="1"/>
  <c r="O869" i="8"/>
  <c r="P861" i="8"/>
  <c r="Q861" i="8" s="1"/>
  <c r="O861" i="8"/>
  <c r="P853" i="8"/>
  <c r="Q853" i="8" s="1"/>
  <c r="O853" i="8"/>
  <c r="P845" i="8"/>
  <c r="Q845" i="8" s="1"/>
  <c r="O845" i="8"/>
  <c r="P837" i="8"/>
  <c r="Q837" i="8" s="1"/>
  <c r="O837" i="8"/>
  <c r="P829" i="8"/>
  <c r="Q829" i="8" s="1"/>
  <c r="O829" i="8"/>
  <c r="P821" i="8"/>
  <c r="Q821" i="8" s="1"/>
  <c r="O821" i="8"/>
  <c r="P813" i="8"/>
  <c r="Q813" i="8" s="1"/>
  <c r="O813" i="8"/>
  <c r="P805" i="8"/>
  <c r="Q805" i="8" s="1"/>
  <c r="O805" i="8"/>
  <c r="P797" i="8"/>
  <c r="Q797" i="8" s="1"/>
  <c r="O797" i="8"/>
  <c r="P789" i="8"/>
  <c r="Q789" i="8" s="1"/>
  <c r="O789" i="8"/>
  <c r="P781" i="8"/>
  <c r="Q781" i="8" s="1"/>
  <c r="O781" i="8"/>
  <c r="P773" i="8"/>
  <c r="Q773" i="8" s="1"/>
  <c r="O773" i="8"/>
  <c r="P765" i="8"/>
  <c r="Q765" i="8" s="1"/>
  <c r="O765" i="8"/>
  <c r="P757" i="8"/>
  <c r="Q757" i="8" s="1"/>
  <c r="O757" i="8"/>
  <c r="P749" i="8"/>
  <c r="Q749" i="8" s="1"/>
  <c r="O749" i="8"/>
  <c r="P741" i="8"/>
  <c r="Q741" i="8" s="1"/>
  <c r="O741" i="8"/>
  <c r="P733" i="8"/>
  <c r="Q733" i="8" s="1"/>
  <c r="O733" i="8"/>
  <c r="P725" i="8"/>
  <c r="Q725" i="8" s="1"/>
  <c r="O725" i="8"/>
  <c r="P717" i="8"/>
  <c r="Q717" i="8" s="1"/>
  <c r="O717" i="8"/>
  <c r="P709" i="8"/>
  <c r="Q709" i="8" s="1"/>
  <c r="O709" i="8"/>
  <c r="P701" i="8"/>
  <c r="Q701" i="8" s="1"/>
  <c r="O701" i="8"/>
  <c r="O693" i="8"/>
  <c r="P693" i="8"/>
  <c r="Q693" i="8" s="1"/>
  <c r="P685" i="8"/>
  <c r="Q685" i="8" s="1"/>
  <c r="O685" i="8"/>
  <c r="P677" i="8"/>
  <c r="Q677" i="8" s="1"/>
  <c r="O677" i="8"/>
  <c r="P669" i="8"/>
  <c r="Q669" i="8" s="1"/>
  <c r="O669" i="8"/>
  <c r="P661" i="8"/>
  <c r="Q661" i="8" s="1"/>
  <c r="O661" i="8"/>
  <c r="P653" i="8"/>
  <c r="Q653" i="8" s="1"/>
  <c r="O653" i="8"/>
  <c r="P645" i="8"/>
  <c r="Q645" i="8" s="1"/>
  <c r="O645" i="8"/>
  <c r="P637" i="8"/>
  <c r="Q637" i="8" s="1"/>
  <c r="O637" i="8"/>
  <c r="P629" i="8"/>
  <c r="Q629" i="8" s="1"/>
  <c r="O629" i="8"/>
  <c r="P621" i="8"/>
  <c r="Q621" i="8" s="1"/>
  <c r="O621" i="8"/>
  <c r="P613" i="8"/>
  <c r="Q613" i="8" s="1"/>
  <c r="O613" i="8"/>
  <c r="P605" i="8"/>
  <c r="Q605" i="8" s="1"/>
  <c r="O605" i="8"/>
  <c r="P597" i="8"/>
  <c r="Q597" i="8" s="1"/>
  <c r="O597" i="8"/>
  <c r="P589" i="8"/>
  <c r="Q589" i="8" s="1"/>
  <c r="O589" i="8"/>
  <c r="O581" i="8"/>
  <c r="P581" i="8"/>
  <c r="Q581" i="8" s="1"/>
  <c r="P573" i="8"/>
  <c r="Q573" i="8" s="1"/>
  <c r="O573" i="8"/>
  <c r="P565" i="8"/>
  <c r="Q565" i="8" s="1"/>
  <c r="O565" i="8"/>
  <c r="P557" i="8"/>
  <c r="Q557" i="8" s="1"/>
  <c r="O557" i="8"/>
  <c r="P549" i="8"/>
  <c r="Q549" i="8" s="1"/>
  <c r="O549" i="8"/>
  <c r="P541" i="8"/>
  <c r="Q541" i="8" s="1"/>
  <c r="O541" i="8"/>
  <c r="P533" i="8"/>
  <c r="Q533" i="8" s="1"/>
  <c r="O533" i="8"/>
  <c r="P525" i="8"/>
  <c r="Q525" i="8" s="1"/>
  <c r="O525" i="8"/>
  <c r="P517" i="8"/>
  <c r="Q517" i="8" s="1"/>
  <c r="O517" i="8"/>
  <c r="P509" i="8"/>
  <c r="Q509" i="8" s="1"/>
  <c r="O509" i="8"/>
  <c r="P501" i="8"/>
  <c r="Q501" i="8" s="1"/>
  <c r="O501" i="8"/>
  <c r="P493" i="8"/>
  <c r="Q493" i="8" s="1"/>
  <c r="O493" i="8"/>
  <c r="P485" i="8"/>
  <c r="Q485" i="8" s="1"/>
  <c r="O485" i="8"/>
  <c r="P477" i="8"/>
  <c r="Q477" i="8" s="1"/>
  <c r="O477" i="8"/>
  <c r="P469" i="8"/>
  <c r="Q469" i="8" s="1"/>
  <c r="O469" i="8"/>
  <c r="P461" i="8"/>
  <c r="Q461" i="8" s="1"/>
  <c r="O461" i="8"/>
  <c r="P453" i="8"/>
  <c r="Q453" i="8" s="1"/>
  <c r="O453" i="8"/>
  <c r="P445" i="8"/>
  <c r="Q445" i="8" s="1"/>
  <c r="O445" i="8"/>
  <c r="P437" i="8"/>
  <c r="Q437" i="8" s="1"/>
  <c r="O437" i="8"/>
  <c r="P429" i="8"/>
  <c r="Q429" i="8" s="1"/>
  <c r="O429" i="8"/>
  <c r="P421" i="8"/>
  <c r="Q421" i="8" s="1"/>
  <c r="O421" i="8"/>
  <c r="P413" i="8"/>
  <c r="Q413" i="8" s="1"/>
  <c r="O413" i="8"/>
  <c r="P405" i="8"/>
  <c r="Q405" i="8" s="1"/>
  <c r="O405" i="8"/>
  <c r="P397" i="8"/>
  <c r="Q397" i="8" s="1"/>
  <c r="O397" i="8"/>
  <c r="P389" i="8"/>
  <c r="Q389" i="8" s="1"/>
  <c r="O389" i="8"/>
  <c r="P381" i="8"/>
  <c r="Q381" i="8" s="1"/>
  <c r="O381" i="8"/>
  <c r="P373" i="8"/>
  <c r="Q373" i="8" s="1"/>
  <c r="O373" i="8"/>
  <c r="P365" i="8"/>
  <c r="Q365" i="8" s="1"/>
  <c r="O365" i="8"/>
  <c r="P357" i="8"/>
  <c r="Q357" i="8" s="1"/>
  <c r="O357" i="8"/>
  <c r="P349" i="8"/>
  <c r="Q349" i="8" s="1"/>
  <c r="O349" i="8"/>
  <c r="P341" i="8"/>
  <c r="Q341" i="8" s="1"/>
  <c r="O341" i="8"/>
  <c r="P333" i="8"/>
  <c r="Q333" i="8" s="1"/>
  <c r="O333" i="8"/>
  <c r="P325" i="8"/>
  <c r="Q325" i="8" s="1"/>
  <c r="O325" i="8"/>
  <c r="P317" i="8"/>
  <c r="Q317" i="8" s="1"/>
  <c r="O317" i="8"/>
  <c r="P309" i="8"/>
  <c r="Q309" i="8" s="1"/>
  <c r="O309" i="8"/>
  <c r="P301" i="8"/>
  <c r="Q301" i="8" s="1"/>
  <c r="O301" i="8"/>
  <c r="P293" i="8"/>
  <c r="Q293" i="8" s="1"/>
  <c r="O293" i="8"/>
  <c r="P285" i="8"/>
  <c r="Q285" i="8" s="1"/>
  <c r="O285" i="8"/>
  <c r="P277" i="8"/>
  <c r="Q277" i="8" s="1"/>
  <c r="O277" i="8"/>
  <c r="P269" i="8"/>
  <c r="Q269" i="8" s="1"/>
  <c r="O269" i="8"/>
  <c r="P261" i="8"/>
  <c r="Q261" i="8" s="1"/>
  <c r="O261" i="8"/>
  <c r="P253" i="8"/>
  <c r="Q253" i="8" s="1"/>
  <c r="O253" i="8"/>
  <c r="P245" i="8"/>
  <c r="Q245" i="8" s="1"/>
  <c r="O245" i="8"/>
  <c r="P237" i="8"/>
  <c r="Q237" i="8" s="1"/>
  <c r="O237" i="8"/>
  <c r="P229" i="8"/>
  <c r="Q229" i="8" s="1"/>
  <c r="O229" i="8"/>
  <c r="P221" i="8"/>
  <c r="Q221" i="8" s="1"/>
  <c r="O221" i="8"/>
  <c r="P213" i="8"/>
  <c r="Q213" i="8" s="1"/>
  <c r="O213" i="8"/>
  <c r="P205" i="8"/>
  <c r="Q205" i="8" s="1"/>
  <c r="O205" i="8"/>
  <c r="P197" i="8"/>
  <c r="Q197" i="8" s="1"/>
  <c r="O197" i="8"/>
  <c r="P189" i="8"/>
  <c r="Q189" i="8" s="1"/>
  <c r="O189" i="8"/>
  <c r="P181" i="8"/>
  <c r="Q181" i="8" s="1"/>
  <c r="O181" i="8"/>
  <c r="P173" i="8"/>
  <c r="Q173" i="8" s="1"/>
  <c r="O173" i="8"/>
  <c r="P165" i="8"/>
  <c r="Q165" i="8" s="1"/>
  <c r="O165" i="8"/>
  <c r="P157" i="8"/>
  <c r="Q157" i="8" s="1"/>
  <c r="O157" i="8"/>
  <c r="P149" i="8"/>
  <c r="Q149" i="8" s="1"/>
  <c r="O149" i="8"/>
  <c r="P141" i="8"/>
  <c r="Q141" i="8" s="1"/>
  <c r="O141" i="8"/>
  <c r="P133" i="8"/>
  <c r="Q133" i="8" s="1"/>
  <c r="O133" i="8"/>
  <c r="P125" i="8"/>
  <c r="Q125" i="8" s="1"/>
  <c r="O125" i="8"/>
  <c r="P117" i="8"/>
  <c r="Q117" i="8" s="1"/>
  <c r="O117" i="8"/>
  <c r="P109" i="8"/>
  <c r="Q109" i="8" s="1"/>
  <c r="O109" i="8"/>
  <c r="P101" i="8"/>
  <c r="Q101" i="8" s="1"/>
  <c r="O101" i="8"/>
  <c r="P93" i="8"/>
  <c r="Q93" i="8" s="1"/>
  <c r="O93" i="8"/>
  <c r="P85" i="8"/>
  <c r="Q85" i="8" s="1"/>
  <c r="O85" i="8"/>
  <c r="P77" i="8"/>
  <c r="Q77" i="8" s="1"/>
  <c r="O77" i="8"/>
  <c r="P69" i="8"/>
  <c r="Q69" i="8" s="1"/>
  <c r="O69" i="8"/>
  <c r="P61" i="8"/>
  <c r="Q61" i="8" s="1"/>
  <c r="O61" i="8"/>
  <c r="O53" i="8"/>
  <c r="P53" i="8"/>
  <c r="Q53" i="8" s="1"/>
  <c r="P45" i="8"/>
  <c r="Q45" i="8" s="1"/>
  <c r="O45" i="8"/>
  <c r="P37" i="8"/>
  <c r="Q37" i="8" s="1"/>
  <c r="O37" i="8"/>
  <c r="P29" i="8"/>
  <c r="Q29" i="8" s="1"/>
  <c r="O29" i="8"/>
  <c r="P21" i="8"/>
  <c r="Q21" i="8" s="1"/>
  <c r="O21" i="8"/>
  <c r="J1423" i="8"/>
  <c r="J1359" i="8"/>
  <c r="J1295" i="8"/>
  <c r="J1231" i="8"/>
  <c r="J1167" i="8"/>
  <c r="J1103" i="8"/>
  <c r="J783" i="8"/>
  <c r="J719" i="8"/>
  <c r="J655" i="8"/>
  <c r="J591" i="8"/>
  <c r="J527" i="8"/>
  <c r="K6" i="8"/>
  <c r="L6" i="8" s="1"/>
  <c r="J6" i="8"/>
  <c r="P1468" i="8"/>
  <c r="Q1468" i="8" s="1"/>
  <c r="O1468" i="8"/>
  <c r="P1460" i="8"/>
  <c r="Q1460" i="8" s="1"/>
  <c r="O1460" i="8"/>
  <c r="P1452" i="8"/>
  <c r="Q1452" i="8" s="1"/>
  <c r="O1452" i="8"/>
  <c r="P1444" i="8"/>
  <c r="Q1444" i="8" s="1"/>
  <c r="O1444" i="8"/>
  <c r="P1436" i="8"/>
  <c r="Q1436" i="8" s="1"/>
  <c r="O1436" i="8"/>
  <c r="P1428" i="8"/>
  <c r="Q1428" i="8" s="1"/>
  <c r="O1428" i="8"/>
  <c r="P1420" i="8"/>
  <c r="Q1420" i="8" s="1"/>
  <c r="O1420" i="8"/>
  <c r="P1412" i="8"/>
  <c r="Q1412" i="8" s="1"/>
  <c r="O1412" i="8"/>
  <c r="P1404" i="8"/>
  <c r="Q1404" i="8" s="1"/>
  <c r="O1404" i="8"/>
  <c r="P1396" i="8"/>
  <c r="Q1396" i="8" s="1"/>
  <c r="O1396" i="8"/>
  <c r="P1388" i="8"/>
  <c r="Q1388" i="8" s="1"/>
  <c r="O1388" i="8"/>
  <c r="P1380" i="8"/>
  <c r="Q1380" i="8" s="1"/>
  <c r="O1380" i="8"/>
  <c r="P1372" i="8"/>
  <c r="Q1372" i="8" s="1"/>
  <c r="O1372" i="8"/>
  <c r="P1364" i="8"/>
  <c r="Q1364" i="8" s="1"/>
  <c r="O1364" i="8"/>
  <c r="P1356" i="8"/>
  <c r="Q1356" i="8" s="1"/>
  <c r="O1356" i="8"/>
  <c r="P1348" i="8"/>
  <c r="Q1348" i="8" s="1"/>
  <c r="O1348" i="8"/>
  <c r="P1340" i="8"/>
  <c r="Q1340" i="8" s="1"/>
  <c r="O1340" i="8"/>
  <c r="O1332" i="8"/>
  <c r="P1332" i="8"/>
  <c r="Q1332" i="8" s="1"/>
  <c r="P1324" i="8"/>
  <c r="Q1324" i="8" s="1"/>
  <c r="O1324" i="8"/>
  <c r="O1316" i="8"/>
  <c r="P1316" i="8"/>
  <c r="Q1316" i="8" s="1"/>
  <c r="P1308" i="8"/>
  <c r="Q1308" i="8" s="1"/>
  <c r="O1308" i="8"/>
  <c r="P1300" i="8"/>
  <c r="Q1300" i="8" s="1"/>
  <c r="O1300" i="8"/>
  <c r="P1292" i="8"/>
  <c r="Q1292" i="8" s="1"/>
  <c r="O1292" i="8"/>
  <c r="P1284" i="8"/>
  <c r="Q1284" i="8" s="1"/>
  <c r="O1284" i="8"/>
  <c r="P1276" i="8"/>
  <c r="Q1276" i="8" s="1"/>
  <c r="O1276" i="8"/>
  <c r="O1268" i="8"/>
  <c r="P1268" i="8"/>
  <c r="Q1268" i="8" s="1"/>
  <c r="P1260" i="8"/>
  <c r="Q1260" i="8" s="1"/>
  <c r="O1260" i="8"/>
  <c r="P1252" i="8"/>
  <c r="Q1252" i="8" s="1"/>
  <c r="O1252" i="8"/>
  <c r="P1244" i="8"/>
  <c r="Q1244" i="8" s="1"/>
  <c r="O1244" i="8"/>
  <c r="P1236" i="8"/>
  <c r="Q1236" i="8" s="1"/>
  <c r="O1236" i="8"/>
  <c r="P1228" i="8"/>
  <c r="Q1228" i="8" s="1"/>
  <c r="O1228" i="8"/>
  <c r="P1220" i="8"/>
  <c r="Q1220" i="8" s="1"/>
  <c r="O1220" i="8"/>
  <c r="P1212" i="8"/>
  <c r="Q1212" i="8" s="1"/>
  <c r="O1212" i="8"/>
  <c r="P1204" i="8"/>
  <c r="Q1204" i="8" s="1"/>
  <c r="O1204" i="8"/>
  <c r="O1196" i="8"/>
  <c r="P1196" i="8"/>
  <c r="Q1196" i="8" s="1"/>
  <c r="P1188" i="8"/>
  <c r="Q1188" i="8" s="1"/>
  <c r="O1188" i="8"/>
  <c r="P1180" i="8"/>
  <c r="Q1180" i="8" s="1"/>
  <c r="O1180" i="8"/>
  <c r="P1172" i="8"/>
  <c r="Q1172" i="8" s="1"/>
  <c r="O1172" i="8"/>
  <c r="P1164" i="8"/>
  <c r="Q1164" i="8" s="1"/>
  <c r="O1164" i="8"/>
  <c r="P1156" i="8"/>
  <c r="Q1156" i="8" s="1"/>
  <c r="O1156" i="8"/>
  <c r="P1148" i="8"/>
  <c r="Q1148" i="8" s="1"/>
  <c r="O1148" i="8"/>
  <c r="P1140" i="8"/>
  <c r="Q1140" i="8" s="1"/>
  <c r="O1140" i="8"/>
  <c r="P1132" i="8"/>
  <c r="Q1132" i="8" s="1"/>
  <c r="O1132" i="8"/>
  <c r="P1124" i="8"/>
  <c r="Q1124" i="8" s="1"/>
  <c r="O1124" i="8"/>
  <c r="P1116" i="8"/>
  <c r="Q1116" i="8" s="1"/>
  <c r="O1116" i="8"/>
  <c r="P1108" i="8"/>
  <c r="Q1108" i="8" s="1"/>
  <c r="O1108" i="8"/>
  <c r="P1100" i="8"/>
  <c r="Q1100" i="8" s="1"/>
  <c r="O1100" i="8"/>
  <c r="P1092" i="8"/>
  <c r="Q1092" i="8" s="1"/>
  <c r="O1092" i="8"/>
  <c r="P1084" i="8"/>
  <c r="Q1084" i="8" s="1"/>
  <c r="O1084" i="8"/>
  <c r="P1076" i="8"/>
  <c r="Q1076" i="8" s="1"/>
  <c r="O1076" i="8"/>
  <c r="P1068" i="8"/>
  <c r="Q1068" i="8" s="1"/>
  <c r="O1068" i="8"/>
  <c r="P1060" i="8"/>
  <c r="Q1060" i="8" s="1"/>
  <c r="O1060" i="8"/>
  <c r="P1052" i="8"/>
  <c r="Q1052" i="8" s="1"/>
  <c r="O1052" i="8"/>
  <c r="P1044" i="8"/>
  <c r="Q1044" i="8" s="1"/>
  <c r="O1044" i="8"/>
  <c r="P1036" i="8"/>
  <c r="Q1036" i="8" s="1"/>
  <c r="O1036" i="8"/>
  <c r="P1028" i="8"/>
  <c r="Q1028" i="8" s="1"/>
  <c r="O1028" i="8"/>
  <c r="P1020" i="8"/>
  <c r="Q1020" i="8" s="1"/>
  <c r="O1020" i="8"/>
  <c r="P1012" i="8"/>
  <c r="Q1012" i="8" s="1"/>
  <c r="O1012" i="8"/>
  <c r="P1004" i="8"/>
  <c r="Q1004" i="8" s="1"/>
  <c r="O1004" i="8"/>
  <c r="P996" i="8"/>
  <c r="Q996" i="8" s="1"/>
  <c r="O996" i="8"/>
  <c r="P988" i="8"/>
  <c r="Q988" i="8" s="1"/>
  <c r="O988" i="8"/>
  <c r="P980" i="8"/>
  <c r="Q980" i="8" s="1"/>
  <c r="O980" i="8"/>
  <c r="P972" i="8"/>
  <c r="Q972" i="8" s="1"/>
  <c r="O972" i="8"/>
  <c r="P964" i="8"/>
  <c r="Q964" i="8" s="1"/>
  <c r="O964" i="8"/>
  <c r="P956" i="8"/>
  <c r="Q956" i="8" s="1"/>
  <c r="O956" i="8"/>
  <c r="P948" i="8"/>
  <c r="Q948" i="8" s="1"/>
  <c r="O948" i="8"/>
  <c r="P940" i="8"/>
  <c r="Q940" i="8" s="1"/>
  <c r="O940" i="8"/>
  <c r="P932" i="8"/>
  <c r="Q932" i="8" s="1"/>
  <c r="O932" i="8"/>
  <c r="P924" i="8"/>
  <c r="Q924" i="8" s="1"/>
  <c r="O924" i="8"/>
  <c r="P916" i="8"/>
  <c r="Q916" i="8" s="1"/>
  <c r="O916" i="8"/>
  <c r="P908" i="8"/>
  <c r="Q908" i="8" s="1"/>
  <c r="O908" i="8"/>
  <c r="P900" i="8"/>
  <c r="Q900" i="8" s="1"/>
  <c r="O900" i="8"/>
  <c r="P892" i="8"/>
  <c r="Q892" i="8" s="1"/>
  <c r="O892" i="8"/>
  <c r="P884" i="8"/>
  <c r="Q884" i="8" s="1"/>
  <c r="O884" i="8"/>
  <c r="P876" i="8"/>
  <c r="Q876" i="8" s="1"/>
  <c r="O876" i="8"/>
  <c r="P868" i="8"/>
  <c r="Q868" i="8" s="1"/>
  <c r="O868" i="8"/>
  <c r="P860" i="8"/>
  <c r="Q860" i="8" s="1"/>
  <c r="O860" i="8"/>
  <c r="P852" i="8"/>
  <c r="Q852" i="8" s="1"/>
  <c r="O852" i="8"/>
  <c r="P844" i="8"/>
  <c r="Q844" i="8" s="1"/>
  <c r="O844" i="8"/>
  <c r="P836" i="8"/>
  <c r="Q836" i="8" s="1"/>
  <c r="O836" i="8"/>
  <c r="P828" i="8"/>
  <c r="Q828" i="8" s="1"/>
  <c r="O828" i="8"/>
  <c r="P820" i="8"/>
  <c r="Q820" i="8" s="1"/>
  <c r="O820" i="8"/>
  <c r="P812" i="8"/>
  <c r="Q812" i="8" s="1"/>
  <c r="O812" i="8"/>
  <c r="P804" i="8"/>
  <c r="Q804" i="8" s="1"/>
  <c r="O804" i="8"/>
  <c r="P796" i="8"/>
  <c r="Q796" i="8" s="1"/>
  <c r="O796" i="8"/>
  <c r="P788" i="8"/>
  <c r="Q788" i="8" s="1"/>
  <c r="O788" i="8"/>
  <c r="P780" i="8"/>
  <c r="Q780" i="8" s="1"/>
  <c r="O780" i="8"/>
  <c r="P772" i="8"/>
  <c r="Q772" i="8" s="1"/>
  <c r="O772" i="8"/>
  <c r="P764" i="8"/>
  <c r="Q764" i="8" s="1"/>
  <c r="O764" i="8"/>
  <c r="P756" i="8"/>
  <c r="Q756" i="8" s="1"/>
  <c r="O756" i="8"/>
  <c r="P748" i="8"/>
  <c r="Q748" i="8" s="1"/>
  <c r="O748" i="8"/>
  <c r="P740" i="8"/>
  <c r="Q740" i="8" s="1"/>
  <c r="O740" i="8"/>
  <c r="P732" i="8"/>
  <c r="Q732" i="8" s="1"/>
  <c r="O732" i="8"/>
  <c r="P724" i="8"/>
  <c r="Q724" i="8" s="1"/>
  <c r="O724" i="8"/>
  <c r="P716" i="8"/>
  <c r="Q716" i="8" s="1"/>
  <c r="O716" i="8"/>
  <c r="P708" i="8"/>
  <c r="Q708" i="8" s="1"/>
  <c r="O708" i="8"/>
  <c r="P700" i="8"/>
  <c r="Q700" i="8" s="1"/>
  <c r="O700" i="8"/>
  <c r="P692" i="8"/>
  <c r="Q692" i="8" s="1"/>
  <c r="O692" i="8"/>
  <c r="P684" i="8"/>
  <c r="Q684" i="8" s="1"/>
  <c r="O684" i="8"/>
  <c r="P676" i="8"/>
  <c r="Q676" i="8" s="1"/>
  <c r="O676" i="8"/>
  <c r="P668" i="8"/>
  <c r="Q668" i="8" s="1"/>
  <c r="O668" i="8"/>
  <c r="P660" i="8"/>
  <c r="Q660" i="8" s="1"/>
  <c r="O660" i="8"/>
  <c r="P652" i="8"/>
  <c r="Q652" i="8" s="1"/>
  <c r="O652" i="8"/>
  <c r="P644" i="8"/>
  <c r="Q644" i="8" s="1"/>
  <c r="O644" i="8"/>
  <c r="P636" i="8"/>
  <c r="Q636" i="8" s="1"/>
  <c r="O636" i="8"/>
  <c r="P628" i="8"/>
  <c r="Q628" i="8" s="1"/>
  <c r="O628" i="8"/>
  <c r="P620" i="8"/>
  <c r="Q620" i="8" s="1"/>
  <c r="O620" i="8"/>
  <c r="P612" i="8"/>
  <c r="Q612" i="8" s="1"/>
  <c r="O612" i="8"/>
  <c r="P604" i="8"/>
  <c r="Q604" i="8" s="1"/>
  <c r="O604" i="8"/>
  <c r="P596" i="8"/>
  <c r="Q596" i="8" s="1"/>
  <c r="O596" i="8"/>
  <c r="P588" i="8"/>
  <c r="Q588" i="8" s="1"/>
  <c r="O588" i="8"/>
  <c r="P580" i="8"/>
  <c r="Q580" i="8" s="1"/>
  <c r="O580" i="8"/>
  <c r="P572" i="8"/>
  <c r="Q572" i="8" s="1"/>
  <c r="O572" i="8"/>
  <c r="P564" i="8"/>
  <c r="Q564" i="8" s="1"/>
  <c r="O564" i="8"/>
  <c r="P556" i="8"/>
  <c r="Q556" i="8" s="1"/>
  <c r="O556" i="8"/>
  <c r="P548" i="8"/>
  <c r="Q548" i="8" s="1"/>
  <c r="O548" i="8"/>
  <c r="P540" i="8"/>
  <c r="Q540" i="8" s="1"/>
  <c r="O540" i="8"/>
  <c r="P532" i="8"/>
  <c r="Q532" i="8" s="1"/>
  <c r="O532" i="8"/>
  <c r="P524" i="8"/>
  <c r="Q524" i="8" s="1"/>
  <c r="O524" i="8"/>
  <c r="P516" i="8"/>
  <c r="Q516" i="8" s="1"/>
  <c r="O516" i="8"/>
  <c r="P508" i="8"/>
  <c r="Q508" i="8" s="1"/>
  <c r="O508" i="8"/>
  <c r="P500" i="8"/>
  <c r="Q500" i="8" s="1"/>
  <c r="O500" i="8"/>
  <c r="P492" i="8"/>
  <c r="Q492" i="8" s="1"/>
  <c r="O492" i="8"/>
  <c r="P484" i="8"/>
  <c r="Q484" i="8" s="1"/>
  <c r="O484" i="8"/>
  <c r="O476" i="8"/>
  <c r="P476" i="8"/>
  <c r="Q476" i="8" s="1"/>
  <c r="O468" i="8"/>
  <c r="P468" i="8"/>
  <c r="Q468" i="8" s="1"/>
  <c r="P460" i="8"/>
  <c r="Q460" i="8" s="1"/>
  <c r="O460" i="8"/>
  <c r="P452" i="8"/>
  <c r="Q452" i="8" s="1"/>
  <c r="O452" i="8"/>
  <c r="P444" i="8"/>
  <c r="Q444" i="8" s="1"/>
  <c r="O444" i="8"/>
  <c r="O436" i="8"/>
  <c r="P436" i="8"/>
  <c r="Q436" i="8" s="1"/>
  <c r="P428" i="8"/>
  <c r="Q428" i="8" s="1"/>
  <c r="O428" i="8"/>
  <c r="P420" i="8"/>
  <c r="Q420" i="8" s="1"/>
  <c r="O420" i="8"/>
  <c r="P412" i="8"/>
  <c r="Q412" i="8" s="1"/>
  <c r="O412" i="8"/>
  <c r="P404" i="8"/>
  <c r="Q404" i="8" s="1"/>
  <c r="O404" i="8"/>
  <c r="P396" i="8"/>
  <c r="Q396" i="8" s="1"/>
  <c r="O396" i="8"/>
  <c r="P388" i="8"/>
  <c r="Q388" i="8" s="1"/>
  <c r="O388" i="8"/>
  <c r="P380" i="8"/>
  <c r="Q380" i="8" s="1"/>
  <c r="O380" i="8"/>
  <c r="P372" i="8"/>
  <c r="Q372" i="8" s="1"/>
  <c r="O372" i="8"/>
  <c r="P364" i="8"/>
  <c r="Q364" i="8" s="1"/>
  <c r="O364" i="8"/>
  <c r="P356" i="8"/>
  <c r="Q356" i="8" s="1"/>
  <c r="O356" i="8"/>
  <c r="P348" i="8"/>
  <c r="Q348" i="8" s="1"/>
  <c r="O348" i="8"/>
  <c r="P340" i="8"/>
  <c r="Q340" i="8" s="1"/>
  <c r="O340" i="8"/>
  <c r="P332" i="8"/>
  <c r="Q332" i="8" s="1"/>
  <c r="O332" i="8"/>
  <c r="P324" i="8"/>
  <c r="Q324" i="8" s="1"/>
  <c r="O324" i="8"/>
  <c r="O316" i="8"/>
  <c r="P316" i="8"/>
  <c r="Q316" i="8" s="1"/>
  <c r="P308" i="8"/>
  <c r="Q308" i="8" s="1"/>
  <c r="O308" i="8"/>
  <c r="P300" i="8"/>
  <c r="Q300" i="8" s="1"/>
  <c r="O300" i="8"/>
  <c r="P292" i="8"/>
  <c r="Q292" i="8" s="1"/>
  <c r="O292" i="8"/>
  <c r="P284" i="8"/>
  <c r="Q284" i="8" s="1"/>
  <c r="O284" i="8"/>
  <c r="P276" i="8"/>
  <c r="Q276" i="8" s="1"/>
  <c r="O276" i="8"/>
  <c r="P268" i="8"/>
  <c r="Q268" i="8" s="1"/>
  <c r="O268" i="8"/>
  <c r="P260" i="8"/>
  <c r="Q260" i="8" s="1"/>
  <c r="O260" i="8"/>
  <c r="P252" i="8"/>
  <c r="Q252" i="8" s="1"/>
  <c r="O252" i="8"/>
  <c r="P244" i="8"/>
  <c r="Q244" i="8" s="1"/>
  <c r="O244" i="8"/>
  <c r="P236" i="8"/>
  <c r="Q236" i="8" s="1"/>
  <c r="O236" i="8"/>
  <c r="P228" i="8"/>
  <c r="Q228" i="8" s="1"/>
  <c r="O228" i="8"/>
  <c r="P220" i="8"/>
  <c r="Q220" i="8" s="1"/>
  <c r="O220" i="8"/>
  <c r="P212" i="8"/>
  <c r="Q212" i="8" s="1"/>
  <c r="O212" i="8"/>
  <c r="P204" i="8"/>
  <c r="Q204" i="8" s="1"/>
  <c r="O204" i="8"/>
  <c r="P196" i="8"/>
  <c r="Q196" i="8" s="1"/>
  <c r="O196" i="8"/>
  <c r="P188" i="8"/>
  <c r="Q188" i="8" s="1"/>
  <c r="O188" i="8"/>
  <c r="P180" i="8"/>
  <c r="Q180" i="8" s="1"/>
  <c r="O180" i="8"/>
  <c r="P172" i="8"/>
  <c r="Q172" i="8" s="1"/>
  <c r="O172" i="8"/>
  <c r="P164" i="8"/>
  <c r="Q164" i="8" s="1"/>
  <c r="O164" i="8"/>
  <c r="P156" i="8"/>
  <c r="Q156" i="8" s="1"/>
  <c r="O156" i="8"/>
  <c r="P148" i="8"/>
  <c r="Q148" i="8" s="1"/>
  <c r="O148" i="8"/>
  <c r="P140" i="8"/>
  <c r="Q140" i="8" s="1"/>
  <c r="O140" i="8"/>
  <c r="P132" i="8"/>
  <c r="Q132" i="8" s="1"/>
  <c r="O132" i="8"/>
  <c r="P124" i="8"/>
  <c r="Q124" i="8" s="1"/>
  <c r="O124" i="8"/>
  <c r="P116" i="8"/>
  <c r="Q116" i="8" s="1"/>
  <c r="O116" i="8"/>
  <c r="P108" i="8"/>
  <c r="Q108" i="8" s="1"/>
  <c r="O108" i="8"/>
  <c r="P100" i="8"/>
  <c r="Q100" i="8" s="1"/>
  <c r="O100" i="8"/>
  <c r="P92" i="8"/>
  <c r="Q92" i="8" s="1"/>
  <c r="O92" i="8"/>
  <c r="P84" i="8"/>
  <c r="Q84" i="8" s="1"/>
  <c r="O84" i="8"/>
  <c r="P76" i="8"/>
  <c r="Q76" i="8" s="1"/>
  <c r="O76" i="8"/>
  <c r="P68" i="8"/>
  <c r="Q68" i="8" s="1"/>
  <c r="O68" i="8"/>
  <c r="P60" i="8"/>
  <c r="Q60" i="8" s="1"/>
  <c r="O60" i="8"/>
  <c r="P52" i="8"/>
  <c r="Q52" i="8" s="1"/>
  <c r="O52" i="8"/>
  <c r="P44" i="8"/>
  <c r="Q44" i="8" s="1"/>
  <c r="O44" i="8"/>
  <c r="P36" i="8"/>
  <c r="Q36" i="8" s="1"/>
  <c r="O36" i="8"/>
  <c r="P28" i="8"/>
  <c r="Q28" i="8" s="1"/>
  <c r="O28" i="8"/>
  <c r="P20" i="8"/>
  <c r="Q20" i="8" s="1"/>
  <c r="O20" i="8"/>
  <c r="K1084" i="8"/>
  <c r="L1084" i="8" s="1"/>
  <c r="J1084" i="8"/>
  <c r="K1068" i="8"/>
  <c r="L1068" i="8" s="1"/>
  <c r="J1068" i="8"/>
  <c r="K1052" i="8"/>
  <c r="L1052" i="8" s="1"/>
  <c r="J1052" i="8"/>
  <c r="K1036" i="8"/>
  <c r="L1036" i="8" s="1"/>
  <c r="J1036" i="8"/>
  <c r="K1020" i="8"/>
  <c r="L1020" i="8" s="1"/>
  <c r="J1020" i="8"/>
  <c r="K1004" i="8"/>
  <c r="L1004" i="8" s="1"/>
  <c r="J1004" i="8"/>
  <c r="K988" i="8"/>
  <c r="L988" i="8" s="1"/>
  <c r="J988" i="8"/>
  <c r="K972" i="8"/>
  <c r="L972" i="8" s="1"/>
  <c r="J972" i="8"/>
  <c r="K956" i="8"/>
  <c r="L956" i="8" s="1"/>
  <c r="J956" i="8"/>
  <c r="K940" i="8"/>
  <c r="L940" i="8" s="1"/>
  <c r="J940" i="8"/>
  <c r="K924" i="8"/>
  <c r="L924" i="8" s="1"/>
  <c r="J924" i="8"/>
  <c r="K908" i="8"/>
  <c r="L908" i="8" s="1"/>
  <c r="J908" i="8"/>
  <c r="K892" i="8"/>
  <c r="L892" i="8" s="1"/>
  <c r="J892" i="8"/>
  <c r="K876" i="8"/>
  <c r="L876" i="8" s="1"/>
  <c r="J876" i="8"/>
  <c r="K860" i="8"/>
  <c r="L860" i="8" s="1"/>
  <c r="J860" i="8"/>
  <c r="K844" i="8"/>
  <c r="L844" i="8" s="1"/>
  <c r="J844" i="8"/>
  <c r="K828" i="8"/>
  <c r="L828" i="8" s="1"/>
  <c r="J828" i="8"/>
  <c r="K463" i="8"/>
  <c r="L463" i="8" s="1"/>
  <c r="J463" i="8"/>
  <c r="K399" i="8"/>
  <c r="L399" i="8" s="1"/>
  <c r="J399" i="8"/>
  <c r="K335" i="8"/>
  <c r="L335" i="8" s="1"/>
  <c r="J335" i="8"/>
  <c r="K271" i="8"/>
  <c r="L271" i="8" s="1"/>
  <c r="J271" i="8"/>
  <c r="K207" i="8"/>
  <c r="L207" i="8" s="1"/>
  <c r="J207" i="8"/>
  <c r="K143" i="8"/>
  <c r="L143" i="8" s="1"/>
  <c r="J143" i="8"/>
  <c r="K79" i="8"/>
  <c r="L79" i="8" s="1"/>
  <c r="J79" i="8"/>
  <c r="K10" i="8"/>
  <c r="L10" i="8" s="1"/>
  <c r="J10" i="8"/>
  <c r="J1463" i="8"/>
  <c r="J1399" i="8"/>
  <c r="J1335" i="8"/>
  <c r="J1271" i="8"/>
  <c r="J1207" i="8"/>
  <c r="J1143" i="8"/>
  <c r="J1079" i="8"/>
  <c r="J1015" i="8"/>
  <c r="J951" i="8"/>
  <c r="J887" i="8"/>
  <c r="J823" i="8"/>
  <c r="J759" i="8"/>
  <c r="J695" i="8"/>
  <c r="J631" i="8"/>
  <c r="J567" i="8"/>
  <c r="P713" i="8"/>
  <c r="Q713" i="8" s="1"/>
  <c r="O713" i="8"/>
  <c r="J4" i="8"/>
  <c r="K4" i="8"/>
  <c r="L4" i="8" s="1"/>
  <c r="J3" i="8"/>
  <c r="K3" i="8"/>
  <c r="L3" i="8" s="1"/>
  <c r="P6" i="8"/>
  <c r="Q6" i="8" s="1"/>
  <c r="O6" i="8"/>
  <c r="P5" i="8"/>
  <c r="Q5" i="8" s="1"/>
  <c r="O5" i="8"/>
  <c r="O2" i="8"/>
  <c r="P3" i="8"/>
  <c r="Q3" i="8" s="1"/>
  <c r="O3" i="8"/>
  <c r="P7" i="8"/>
  <c r="Q7" i="8" s="1"/>
  <c r="O7" i="8"/>
  <c r="J11" i="8"/>
  <c r="K11" i="8"/>
  <c r="P13" i="8"/>
  <c r="Q13" i="8" s="1"/>
  <c r="O13" i="8"/>
  <c r="P12" i="8"/>
  <c r="Q12" i="8" s="1"/>
  <c r="O12" i="8"/>
  <c r="J13" i="8"/>
  <c r="K13" i="8"/>
  <c r="L13" i="8" s="1"/>
  <c r="J12" i="8"/>
  <c r="K12" i="8"/>
  <c r="L12" i="8" s="1"/>
  <c r="O16" i="8"/>
  <c r="P16" i="8"/>
  <c r="Q16" i="8" s="1"/>
  <c r="O15" i="8"/>
  <c r="P15" i="8"/>
  <c r="Q15" i="8" s="1"/>
  <c r="O14" i="8"/>
  <c r="P14" i="8"/>
  <c r="Q14" i="8" s="1"/>
  <c r="K15" i="8"/>
  <c r="L15" i="8" s="1"/>
  <c r="K14" i="8"/>
  <c r="L14" i="8" s="1"/>
  <c r="N7" i="7"/>
  <c r="O7" i="7" s="1"/>
  <c r="L5" i="3"/>
  <c r="K5" i="3"/>
  <c r="M5" i="3" s="1"/>
  <c r="I6" i="3"/>
  <c r="K94" i="2"/>
  <c r="L94" i="2" s="1"/>
  <c r="J94" i="2"/>
  <c r="K152" i="2"/>
  <c r="L152" i="2" s="1"/>
  <c r="J152" i="2"/>
  <c r="K380" i="2"/>
  <c r="L380" i="2" s="1"/>
  <c r="J380" i="2"/>
  <c r="J442" i="2"/>
  <c r="K442" i="2"/>
  <c r="L442" i="2" s="1"/>
  <c r="K570" i="2"/>
  <c r="L570" i="2" s="1"/>
  <c r="J570" i="2"/>
  <c r="J32" i="2"/>
  <c r="K32" i="2"/>
  <c r="L32" i="2" s="1"/>
  <c r="J39" i="2"/>
  <c r="K107" i="2"/>
  <c r="L107" i="2" s="1"/>
  <c r="K137" i="2"/>
  <c r="L137" i="2" s="1"/>
  <c r="J145" i="2"/>
  <c r="K145" i="2"/>
  <c r="L145" i="2" s="1"/>
  <c r="J185" i="2"/>
  <c r="K185" i="2"/>
  <c r="L185" i="2" s="1"/>
  <c r="J203" i="2"/>
  <c r="K203" i="2"/>
  <c r="L203" i="2" s="1"/>
  <c r="K396" i="2"/>
  <c r="L396" i="2" s="1"/>
  <c r="J396" i="2"/>
  <c r="K493" i="2"/>
  <c r="L493" i="2" s="1"/>
  <c r="J493" i="2"/>
  <c r="K501" i="2"/>
  <c r="L501" i="2" s="1"/>
  <c r="J501" i="2"/>
  <c r="K651" i="2"/>
  <c r="L651" i="2" s="1"/>
  <c r="J651" i="2"/>
  <c r="K388" i="2"/>
  <c r="L388" i="2" s="1"/>
  <c r="J388" i="2"/>
  <c r="K453" i="2"/>
  <c r="L453" i="2" s="1"/>
  <c r="J453" i="2"/>
  <c r="J4" i="2"/>
  <c r="K4" i="2"/>
  <c r="L4" i="2" s="1"/>
  <c r="K102" i="2"/>
  <c r="L102" i="2" s="1"/>
  <c r="J102" i="2"/>
  <c r="J179" i="2"/>
  <c r="K179" i="2"/>
  <c r="L179" i="2" s="1"/>
  <c r="K198" i="2"/>
  <c r="L198" i="2" s="1"/>
  <c r="J198" i="2"/>
  <c r="J217" i="2"/>
  <c r="K217" i="2"/>
  <c r="L217" i="2" s="1"/>
  <c r="J266" i="2"/>
  <c r="K266" i="2"/>
  <c r="L266" i="2" s="1"/>
  <c r="K509" i="2"/>
  <c r="L509" i="2" s="1"/>
  <c r="J509" i="2"/>
  <c r="K557" i="2"/>
  <c r="L557" i="2" s="1"/>
  <c r="J557" i="2"/>
  <c r="K565" i="2"/>
  <c r="L565" i="2" s="1"/>
  <c r="J565" i="2"/>
  <c r="K166" i="2"/>
  <c r="L166" i="2" s="1"/>
  <c r="J166" i="2"/>
  <c r="K415" i="2"/>
  <c r="L415" i="2" s="1"/>
  <c r="J415" i="2"/>
  <c r="J676" i="2"/>
  <c r="K676" i="2"/>
  <c r="L676" i="2" s="1"/>
  <c r="J155" i="2"/>
  <c r="K155" i="2"/>
  <c r="L155" i="2" s="1"/>
  <c r="J370" i="2"/>
  <c r="K370" i="2"/>
  <c r="L370" i="2" s="1"/>
  <c r="K391" i="2"/>
  <c r="L391" i="2" s="1"/>
  <c r="J391" i="2"/>
  <c r="K474" i="2"/>
  <c r="L474" i="2" s="1"/>
  <c r="J474" i="2"/>
  <c r="J573" i="2"/>
  <c r="K573" i="2"/>
  <c r="L573" i="2" s="1"/>
  <c r="K627" i="2"/>
  <c r="L627" i="2" s="1"/>
  <c r="J627" i="2"/>
  <c r="J76" i="2"/>
  <c r="K76" i="2"/>
  <c r="L76" i="2" s="1"/>
  <c r="K110" i="2"/>
  <c r="L110" i="2" s="1"/>
  <c r="J110" i="2"/>
  <c r="K126" i="2"/>
  <c r="L126" i="2" s="1"/>
  <c r="J126" i="2"/>
  <c r="J219" i="2"/>
  <c r="K219" i="2"/>
  <c r="L219" i="2" s="1"/>
  <c r="K260" i="2"/>
  <c r="L260" i="2" s="1"/>
  <c r="J260" i="2"/>
  <c r="K404" i="2"/>
  <c r="L404" i="2" s="1"/>
  <c r="J404" i="2"/>
  <c r="K450" i="2"/>
  <c r="L450" i="2" s="1"/>
  <c r="J450" i="2"/>
  <c r="K628" i="2"/>
  <c r="L628" i="2" s="1"/>
  <c r="J628" i="2"/>
  <c r="K635" i="2"/>
  <c r="L635" i="2" s="1"/>
  <c r="J635" i="2"/>
  <c r="J684" i="2"/>
  <c r="K684" i="2"/>
  <c r="L684" i="2" s="1"/>
  <c r="J7" i="2"/>
  <c r="K7" i="2"/>
  <c r="L7" i="2" s="1"/>
  <c r="J36" i="2"/>
  <c r="K36" i="2"/>
  <c r="L36" i="2" s="1"/>
  <c r="J84" i="2"/>
  <c r="K84" i="2"/>
  <c r="L84" i="2" s="1"/>
  <c r="K91" i="2"/>
  <c r="L91" i="2" s="1"/>
  <c r="K206" i="2"/>
  <c r="L206" i="2" s="1"/>
  <c r="J206" i="2"/>
  <c r="J282" i="2"/>
  <c r="K282" i="2"/>
  <c r="L282" i="2" s="1"/>
  <c r="K412" i="2"/>
  <c r="L412" i="2" s="1"/>
  <c r="J412" i="2"/>
  <c r="J426" i="2"/>
  <c r="K426" i="2"/>
  <c r="L426" i="2" s="1"/>
  <c r="K592" i="2"/>
  <c r="L592" i="2" s="1"/>
  <c r="J592" i="2"/>
  <c r="K610" i="2"/>
  <c r="L610" i="2" s="1"/>
  <c r="J610" i="2"/>
  <c r="J616" i="2"/>
  <c r="K616" i="2"/>
  <c r="L616" i="2" s="1"/>
  <c r="K29" i="2"/>
  <c r="L29" i="2" s="1"/>
  <c r="J29" i="2"/>
  <c r="J182" i="2"/>
  <c r="J386" i="2"/>
  <c r="K386" i="2"/>
  <c r="L386" i="2" s="1"/>
  <c r="J434" i="2"/>
  <c r="K434" i="2"/>
  <c r="L434" i="2" s="1"/>
  <c r="J477" i="2"/>
  <c r="K477" i="2"/>
  <c r="L477" i="2" s="1"/>
  <c r="K686" i="2"/>
  <c r="L686" i="2" s="1"/>
  <c r="J686" i="2"/>
  <c r="J708" i="2"/>
  <c r="K708" i="2"/>
  <c r="L708" i="2" s="1"/>
  <c r="J740" i="2"/>
  <c r="K740" i="2"/>
  <c r="L740" i="2" s="1"/>
  <c r="J195" i="2"/>
  <c r="K195" i="2"/>
  <c r="L195" i="2" s="1"/>
  <c r="K214" i="2"/>
  <c r="L214" i="2" s="1"/>
  <c r="J214" i="2"/>
  <c r="J241" i="2"/>
  <c r="K241" i="2"/>
  <c r="L241" i="2" s="1"/>
  <c r="K284" i="2"/>
  <c r="L284" i="2" s="1"/>
  <c r="J284" i="2"/>
  <c r="K407" i="2"/>
  <c r="L407" i="2" s="1"/>
  <c r="J407" i="2"/>
  <c r="K541" i="2"/>
  <c r="L541" i="2" s="1"/>
  <c r="J541" i="2"/>
  <c r="K562" i="2"/>
  <c r="L562" i="2" s="1"/>
  <c r="J562" i="2"/>
  <c r="K594" i="2"/>
  <c r="L594" i="2" s="1"/>
  <c r="J594" i="2"/>
  <c r="J668" i="2"/>
  <c r="K668" i="2"/>
  <c r="L668" i="2" s="1"/>
  <c r="J716" i="2"/>
  <c r="K716" i="2"/>
  <c r="L716" i="2" s="1"/>
  <c r="K734" i="2"/>
  <c r="L734" i="2" s="1"/>
  <c r="J734" i="2"/>
  <c r="K821" i="2"/>
  <c r="L821" i="2" s="1"/>
  <c r="J821" i="2"/>
  <c r="K829" i="2"/>
  <c r="L829" i="2" s="1"/>
  <c r="J829" i="2"/>
  <c r="J932" i="2"/>
  <c r="K932" i="2"/>
  <c r="L932" i="2" s="1"/>
  <c r="K1156" i="2"/>
  <c r="L1156" i="2" s="1"/>
  <c r="J1156" i="2"/>
  <c r="J1337" i="2"/>
  <c r="K1337" i="2"/>
  <c r="L1337" i="2" s="1"/>
  <c r="J1391" i="2"/>
  <c r="K1391" i="2"/>
  <c r="L1391" i="2" s="1"/>
  <c r="K249" i="2"/>
  <c r="L249" i="2" s="1"/>
  <c r="J348" i="2"/>
  <c r="J394" i="2"/>
  <c r="J469" i="2"/>
  <c r="J490" i="2"/>
  <c r="K512" i="2"/>
  <c r="L512" i="2" s="1"/>
  <c r="J517" i="2"/>
  <c r="J525" i="2"/>
  <c r="J533" i="2"/>
  <c r="J613" i="2"/>
  <c r="K639" i="2"/>
  <c r="L639" i="2" s="1"/>
  <c r="J643" i="2"/>
  <c r="J652" i="2"/>
  <c r="J713" i="2"/>
  <c r="J717" i="2"/>
  <c r="J725" i="2"/>
  <c r="J733" i="2"/>
  <c r="K737" i="2"/>
  <c r="L737" i="2" s="1"/>
  <c r="K750" i="2"/>
  <c r="L750" i="2" s="1"/>
  <c r="J750" i="2"/>
  <c r="J911" i="2"/>
  <c r="K911" i="2"/>
  <c r="L911" i="2" s="1"/>
  <c r="J919" i="2"/>
  <c r="K919" i="2"/>
  <c r="L919" i="2" s="1"/>
  <c r="J927" i="2"/>
  <c r="K927" i="2"/>
  <c r="L927" i="2" s="1"/>
  <c r="K1024" i="2"/>
  <c r="L1024" i="2" s="1"/>
  <c r="J1024" i="2"/>
  <c r="K1105" i="2"/>
  <c r="L1105" i="2" s="1"/>
  <c r="J1105" i="2"/>
  <c r="J1151" i="2"/>
  <c r="K1151" i="2"/>
  <c r="L1151" i="2" s="1"/>
  <c r="J1229" i="2"/>
  <c r="K1229" i="2"/>
  <c r="L1229" i="2" s="1"/>
  <c r="J1237" i="2"/>
  <c r="K1237" i="2"/>
  <c r="L1237" i="2" s="1"/>
  <c r="K1244" i="2"/>
  <c r="L1244" i="2" s="1"/>
  <c r="J1244" i="2"/>
  <c r="K1325" i="2"/>
  <c r="L1325" i="2" s="1"/>
  <c r="J1325" i="2"/>
  <c r="J1331" i="2"/>
  <c r="K1331" i="2"/>
  <c r="L1331" i="2" s="1"/>
  <c r="K1365" i="2"/>
  <c r="L1365" i="2" s="1"/>
  <c r="J1365" i="2"/>
  <c r="K1392" i="2"/>
  <c r="L1392" i="2" s="1"/>
  <c r="J1392" i="2"/>
  <c r="J1399" i="2"/>
  <c r="K1399" i="2"/>
  <c r="L1399" i="2" s="1"/>
  <c r="K757" i="2"/>
  <c r="L757" i="2" s="1"/>
  <c r="J757" i="2"/>
  <c r="K801" i="2"/>
  <c r="L801" i="2" s="1"/>
  <c r="J801" i="2"/>
  <c r="J1243" i="2"/>
  <c r="K1243" i="2"/>
  <c r="L1243" i="2" s="1"/>
  <c r="K1384" i="2"/>
  <c r="L1384" i="2" s="1"/>
  <c r="J1384" i="2"/>
  <c r="J88" i="2"/>
  <c r="J96" i="2"/>
  <c r="J104" i="2"/>
  <c r="J222" i="2"/>
  <c r="J232" i="2"/>
  <c r="J263" i="2"/>
  <c r="K314" i="2"/>
  <c r="L314" i="2" s="1"/>
  <c r="K402" i="2"/>
  <c r="L402" i="2" s="1"/>
  <c r="K410" i="2"/>
  <c r="L410" i="2" s="1"/>
  <c r="K765" i="2"/>
  <c r="L765" i="2" s="1"/>
  <c r="J765" i="2"/>
  <c r="K837" i="2"/>
  <c r="L837" i="2" s="1"/>
  <c r="J837" i="2"/>
  <c r="K897" i="2"/>
  <c r="L897" i="2" s="1"/>
  <c r="J897" i="2"/>
  <c r="K945" i="2"/>
  <c r="L945" i="2" s="1"/>
  <c r="J945" i="2"/>
  <c r="K964" i="2"/>
  <c r="L964" i="2" s="1"/>
  <c r="J964" i="2"/>
  <c r="J1062" i="2"/>
  <c r="K1062" i="2"/>
  <c r="L1062" i="2" s="1"/>
  <c r="J1070" i="2"/>
  <c r="K1070" i="2"/>
  <c r="L1070" i="2" s="1"/>
  <c r="J1078" i="2"/>
  <c r="K1078" i="2"/>
  <c r="L1078" i="2" s="1"/>
  <c r="J1210" i="2"/>
  <c r="K1210" i="2"/>
  <c r="L1210" i="2" s="1"/>
  <c r="J1223" i="2"/>
  <c r="K1223" i="2"/>
  <c r="L1223" i="2" s="1"/>
  <c r="J1251" i="2"/>
  <c r="K1251" i="2"/>
  <c r="L1251" i="2" s="1"/>
  <c r="K1296" i="2"/>
  <c r="L1296" i="2" s="1"/>
  <c r="J1296" i="2"/>
  <c r="K1304" i="2"/>
  <c r="L1304" i="2" s="1"/>
  <c r="J1304" i="2"/>
  <c r="K1400" i="2"/>
  <c r="L1400" i="2" s="1"/>
  <c r="J1400" i="2"/>
  <c r="J944" i="2"/>
  <c r="K944" i="2"/>
  <c r="L944" i="2" s="1"/>
  <c r="J144" i="2"/>
  <c r="K153" i="2"/>
  <c r="L153" i="2" s="1"/>
  <c r="J278" i="2"/>
  <c r="K319" i="2"/>
  <c r="L319" i="2" s="1"/>
  <c r="K378" i="2"/>
  <c r="L378" i="2" s="1"/>
  <c r="K419" i="2"/>
  <c r="L419" i="2" s="1"/>
  <c r="K427" i="2"/>
  <c r="L427" i="2" s="1"/>
  <c r="K435" i="2"/>
  <c r="L435" i="2" s="1"/>
  <c r="J466" i="2"/>
  <c r="K622" i="2"/>
  <c r="L622" i="2" s="1"/>
  <c r="K631" i="2"/>
  <c r="L631" i="2" s="1"/>
  <c r="J677" i="2"/>
  <c r="J694" i="2"/>
  <c r="K790" i="2"/>
  <c r="L790" i="2" s="1"/>
  <c r="J790" i="2"/>
  <c r="K796" i="2"/>
  <c r="L796" i="2" s="1"/>
  <c r="J796" i="2"/>
  <c r="K804" i="2"/>
  <c r="L804" i="2" s="1"/>
  <c r="J804" i="2"/>
  <c r="K845" i="2"/>
  <c r="L845" i="2" s="1"/>
  <c r="J845" i="2"/>
  <c r="K853" i="2"/>
  <c r="L853" i="2" s="1"/>
  <c r="J853" i="2"/>
  <c r="K865" i="2"/>
  <c r="L865" i="2" s="1"/>
  <c r="J865" i="2"/>
  <c r="K884" i="2"/>
  <c r="L884" i="2" s="1"/>
  <c r="J884" i="2"/>
  <c r="K913" i="2"/>
  <c r="L913" i="2" s="1"/>
  <c r="J913" i="2"/>
  <c r="J935" i="2"/>
  <c r="K935" i="2"/>
  <c r="L935" i="2" s="1"/>
  <c r="K1004" i="2"/>
  <c r="L1004" i="2" s="1"/>
  <c r="J1004" i="2"/>
  <c r="K1063" i="2"/>
  <c r="L1063" i="2" s="1"/>
  <c r="J1063" i="2"/>
  <c r="K1100" i="2"/>
  <c r="L1100" i="2" s="1"/>
  <c r="J1100" i="2"/>
  <c r="J1159" i="2"/>
  <c r="K1159" i="2"/>
  <c r="L1159" i="2" s="1"/>
  <c r="K1297" i="2"/>
  <c r="L1297" i="2" s="1"/>
  <c r="J1297" i="2"/>
  <c r="J1339" i="2"/>
  <c r="K1339" i="2"/>
  <c r="L1339" i="2" s="1"/>
  <c r="K1360" i="2"/>
  <c r="L1360" i="2" s="1"/>
  <c r="J1366" i="2"/>
  <c r="K1393" i="2"/>
  <c r="L1393" i="2" s="1"/>
  <c r="J1393" i="2"/>
  <c r="K1461" i="2"/>
  <c r="L1461" i="2" s="1"/>
  <c r="J1461" i="2"/>
  <c r="K89" i="2"/>
  <c r="L89" i="2" s="1"/>
  <c r="K97" i="2"/>
  <c r="L97" i="2" s="1"/>
  <c r="K105" i="2"/>
  <c r="L105" i="2" s="1"/>
  <c r="J158" i="2"/>
  <c r="J176" i="2"/>
  <c r="J184" i="2"/>
  <c r="K488" i="2"/>
  <c r="L488" i="2" s="1"/>
  <c r="K496" i="2"/>
  <c r="L496" i="2" s="1"/>
  <c r="K523" i="2"/>
  <c r="L523" i="2" s="1"/>
  <c r="J530" i="2"/>
  <c r="K780" i="2"/>
  <c r="L780" i="2" s="1"/>
  <c r="J780" i="2"/>
  <c r="K797" i="2"/>
  <c r="L797" i="2" s="1"/>
  <c r="J797" i="2"/>
  <c r="K812" i="2"/>
  <c r="L812" i="2" s="1"/>
  <c r="J812" i="2"/>
  <c r="K825" i="2"/>
  <c r="L825" i="2" s="1"/>
  <c r="J825" i="2"/>
  <c r="K838" i="2"/>
  <c r="L838" i="2" s="1"/>
  <c r="J838" i="2"/>
  <c r="K854" i="2"/>
  <c r="L854" i="2" s="1"/>
  <c r="J854" i="2"/>
  <c r="J879" i="2"/>
  <c r="K879" i="2"/>
  <c r="L879" i="2" s="1"/>
  <c r="K952" i="2"/>
  <c r="L952" i="2" s="1"/>
  <c r="J952" i="2"/>
  <c r="K993" i="2"/>
  <c r="L993" i="2" s="1"/>
  <c r="J993" i="2"/>
  <c r="K1064" i="2"/>
  <c r="L1064" i="2" s="1"/>
  <c r="J1064" i="2"/>
  <c r="J1086" i="2"/>
  <c r="K1086" i="2"/>
  <c r="L1086" i="2" s="1"/>
  <c r="K1108" i="2"/>
  <c r="L1108" i="2" s="1"/>
  <c r="J1108" i="2"/>
  <c r="J1153" i="2"/>
  <c r="K1153" i="2"/>
  <c r="L1153" i="2" s="1"/>
  <c r="J1195" i="2"/>
  <c r="K1195" i="2"/>
  <c r="L1195" i="2" s="1"/>
  <c r="J1205" i="2"/>
  <c r="K1205" i="2"/>
  <c r="L1205" i="2" s="1"/>
  <c r="K1253" i="2"/>
  <c r="L1253" i="2" s="1"/>
  <c r="J1253" i="2"/>
  <c r="J1267" i="2"/>
  <c r="K1267" i="2"/>
  <c r="L1267" i="2" s="1"/>
  <c r="K1374" i="2"/>
  <c r="L1374" i="2" s="1"/>
  <c r="J1374" i="2"/>
  <c r="J1407" i="2"/>
  <c r="K1407" i="2"/>
  <c r="L1407" i="2" s="1"/>
  <c r="K1413" i="2"/>
  <c r="L1413" i="2" s="1"/>
  <c r="J1413" i="2"/>
  <c r="J1445" i="2"/>
  <c r="K1445" i="2"/>
  <c r="L1445" i="2" s="1"/>
  <c r="K1456" i="2"/>
  <c r="L1456" i="2" s="1"/>
  <c r="J1456" i="2"/>
  <c r="J136" i="2"/>
  <c r="K233" i="2"/>
  <c r="L233" i="2" s="1"/>
  <c r="J311" i="2"/>
  <c r="K544" i="2"/>
  <c r="L544" i="2" s="1"/>
  <c r="J549" i="2"/>
  <c r="K813" i="2"/>
  <c r="L813" i="2" s="1"/>
  <c r="J813" i="2"/>
  <c r="K833" i="2"/>
  <c r="L833" i="2" s="1"/>
  <c r="J833" i="2"/>
  <c r="K929" i="2"/>
  <c r="L929" i="2" s="1"/>
  <c r="J929" i="2"/>
  <c r="K1032" i="2"/>
  <c r="L1032" i="2" s="1"/>
  <c r="J1032" i="2"/>
  <c r="J1046" i="2"/>
  <c r="K1046" i="2"/>
  <c r="L1046" i="2" s="1"/>
  <c r="K1116" i="2"/>
  <c r="L1116" i="2" s="1"/>
  <c r="J1116" i="2"/>
  <c r="K1178" i="2"/>
  <c r="L1178" i="2" s="1"/>
  <c r="J1178" i="2"/>
  <c r="J1213" i="2"/>
  <c r="K1213" i="2"/>
  <c r="L1213" i="2" s="1"/>
  <c r="K1321" i="2"/>
  <c r="L1321" i="2" s="1"/>
  <c r="J1321" i="2"/>
  <c r="K1347" i="2"/>
  <c r="L1347" i="2" s="1"/>
  <c r="J1347" i="2"/>
  <c r="K1368" i="2"/>
  <c r="L1368" i="2" s="1"/>
  <c r="J1368" i="2"/>
  <c r="K1408" i="2"/>
  <c r="L1408" i="2" s="1"/>
  <c r="J1408" i="2"/>
  <c r="J174" i="2"/>
  <c r="K177" i="2"/>
  <c r="L177" i="2" s="1"/>
  <c r="J192" i="2"/>
  <c r="J248" i="2"/>
  <c r="J367" i="2"/>
  <c r="J375" i="2"/>
  <c r="J448" i="2"/>
  <c r="J463" i="2"/>
  <c r="J485" i="2"/>
  <c r="J506" i="2"/>
  <c r="K568" i="2"/>
  <c r="L568" i="2" s="1"/>
  <c r="K576" i="2"/>
  <c r="L576" i="2" s="1"/>
  <c r="J581" i="2"/>
  <c r="J600" i="2"/>
  <c r="J608" i="2"/>
  <c r="J678" i="2"/>
  <c r="K720" i="2"/>
  <c r="L720" i="2" s="1"/>
  <c r="K728" i="2"/>
  <c r="L728" i="2" s="1"/>
  <c r="K769" i="2"/>
  <c r="L769" i="2" s="1"/>
  <c r="J769" i="2"/>
  <c r="K814" i="2"/>
  <c r="L814" i="2" s="1"/>
  <c r="J814" i="2"/>
  <c r="K862" i="2"/>
  <c r="L862" i="2" s="1"/>
  <c r="J862" i="2"/>
  <c r="K873" i="2"/>
  <c r="L873" i="2" s="1"/>
  <c r="J873" i="2"/>
  <c r="K1040" i="2"/>
  <c r="L1040" i="2" s="1"/>
  <c r="J1040" i="2"/>
  <c r="K1047" i="2"/>
  <c r="L1047" i="2" s="1"/>
  <c r="J1047" i="2"/>
  <c r="K1088" i="2"/>
  <c r="L1088" i="2" s="1"/>
  <c r="J1088" i="2"/>
  <c r="J1095" i="2"/>
  <c r="K1095" i="2"/>
  <c r="L1095" i="2" s="1"/>
  <c r="K1161" i="2"/>
  <c r="L1161" i="2" s="1"/>
  <c r="J1161" i="2"/>
  <c r="J1167" i="2"/>
  <c r="K1167" i="2"/>
  <c r="L1167" i="2" s="1"/>
  <c r="K1269" i="2"/>
  <c r="L1269" i="2" s="1"/>
  <c r="J1269" i="2"/>
  <c r="K1329" i="2"/>
  <c r="L1329" i="2" s="1"/>
  <c r="J1329" i="2"/>
  <c r="J1341" i="2"/>
  <c r="K1352" i="2"/>
  <c r="L1352" i="2" s="1"/>
  <c r="J1352" i="2"/>
  <c r="K881" i="2"/>
  <c r="L881" i="2" s="1"/>
  <c r="J881" i="2"/>
  <c r="J903" i="2"/>
  <c r="K903" i="2"/>
  <c r="L903" i="2" s="1"/>
  <c r="J1143" i="2"/>
  <c r="K1143" i="2"/>
  <c r="L1143" i="2" s="1"/>
  <c r="J1283" i="2"/>
  <c r="K1283" i="2"/>
  <c r="L1283" i="2" s="1"/>
  <c r="K60" i="2"/>
  <c r="L60" i="2" s="1"/>
  <c r="K86" i="2"/>
  <c r="L86" i="2" s="1"/>
  <c r="J216" i="2"/>
  <c r="K281" i="2"/>
  <c r="L281" i="2" s="1"/>
  <c r="J316" i="2"/>
  <c r="J343" i="2"/>
  <c r="J359" i="2"/>
  <c r="K528" i="2"/>
  <c r="L528" i="2" s="1"/>
  <c r="J620" i="2"/>
  <c r="K647" i="2"/>
  <c r="L647" i="2" s="1"/>
  <c r="K736" i="2"/>
  <c r="L736" i="2" s="1"/>
  <c r="J744" i="2"/>
  <c r="K744" i="2"/>
  <c r="L744" i="2" s="1"/>
  <c r="K793" i="2"/>
  <c r="L793" i="2" s="1"/>
  <c r="J793" i="2"/>
  <c r="K820" i="2"/>
  <c r="L820" i="2" s="1"/>
  <c r="J828" i="2"/>
  <c r="K828" i="2"/>
  <c r="L828" i="2" s="1"/>
  <c r="K841" i="2"/>
  <c r="L841" i="2" s="1"/>
  <c r="J841" i="2"/>
  <c r="K849" i="2"/>
  <c r="L849" i="2" s="1"/>
  <c r="J849" i="2"/>
  <c r="K887" i="2"/>
  <c r="L887" i="2" s="1"/>
  <c r="K961" i="2"/>
  <c r="L961" i="2" s="1"/>
  <c r="J961" i="2"/>
  <c r="J1111" i="2"/>
  <c r="K1111" i="2"/>
  <c r="L1111" i="2" s="1"/>
  <c r="K1124" i="2"/>
  <c r="L1124" i="2" s="1"/>
  <c r="J1124" i="2"/>
  <c r="J1207" i="2"/>
  <c r="K1207" i="2"/>
  <c r="L1207" i="2" s="1"/>
  <c r="J1215" i="2"/>
  <c r="K1215" i="2"/>
  <c r="L1215" i="2" s="1"/>
  <c r="K1301" i="2"/>
  <c r="L1301" i="2" s="1"/>
  <c r="J1301" i="2"/>
  <c r="J1323" i="2"/>
  <c r="K1323" i="2"/>
  <c r="L1323" i="2" s="1"/>
  <c r="K1336" i="2"/>
  <c r="L1336" i="2" s="1"/>
  <c r="J1336" i="2"/>
  <c r="K1363" i="2"/>
  <c r="L1363" i="2" s="1"/>
  <c r="K1409" i="2"/>
  <c r="L1409" i="2" s="1"/>
  <c r="J1409" i="2"/>
  <c r="K1464" i="2"/>
  <c r="L1464" i="2" s="1"/>
  <c r="J1464" i="2"/>
  <c r="K752" i="2"/>
  <c r="L752" i="2" s="1"/>
  <c r="K869" i="2"/>
  <c r="L869" i="2" s="1"/>
  <c r="J876" i="2"/>
  <c r="J949" i="2"/>
  <c r="K1103" i="2"/>
  <c r="L1103" i="2" s="1"/>
  <c r="K1288" i="2"/>
  <c r="L1288" i="2" s="1"/>
  <c r="J1370" i="2"/>
  <c r="J1379" i="2"/>
  <c r="K1387" i="2"/>
  <c r="L1387" i="2" s="1"/>
  <c r="J1440" i="2"/>
  <c r="K1467" i="2"/>
  <c r="L1467" i="2" s="1"/>
  <c r="K756" i="2"/>
  <c r="L756" i="2" s="1"/>
  <c r="K836" i="2"/>
  <c r="L836" i="2" s="1"/>
  <c r="J916" i="2"/>
  <c r="J996" i="2"/>
  <c r="J1096" i="2"/>
  <c r="J1164" i="2"/>
  <c r="J1177" i="2"/>
  <c r="J1180" i="2"/>
  <c r="J1183" i="2"/>
  <c r="J1228" i="2"/>
  <c r="K1259" i="2"/>
  <c r="L1259" i="2" s="1"/>
  <c r="J749" i="2"/>
  <c r="J753" i="2"/>
  <c r="K760" i="2"/>
  <c r="L760" i="2" s="1"/>
  <c r="K772" i="2"/>
  <c r="L772" i="2" s="1"/>
  <c r="J777" i="2"/>
  <c r="J809" i="2"/>
  <c r="K852" i="2"/>
  <c r="L852" i="2" s="1"/>
  <c r="J866" i="2"/>
  <c r="K895" i="2"/>
  <c r="L895" i="2" s="1"/>
  <c r="K950" i="2"/>
  <c r="L950" i="2" s="1"/>
  <c r="J988" i="2"/>
  <c r="J1031" i="2"/>
  <c r="K1074" i="2"/>
  <c r="L1074" i="2" s="1"/>
  <c r="J1121" i="2"/>
  <c r="J1154" i="2"/>
  <c r="J1196" i="2"/>
  <c r="J1204" i="2"/>
  <c r="J1220" i="2"/>
  <c r="J1245" i="2"/>
  <c r="K1275" i="2"/>
  <c r="L1275" i="2" s="1"/>
  <c r="K1280" i="2"/>
  <c r="L1280" i="2" s="1"/>
  <c r="J1293" i="2"/>
  <c r="K1333" i="2"/>
  <c r="L1333" i="2" s="1"/>
  <c r="J1350" i="2"/>
  <c r="J1376" i="2"/>
  <c r="J1380" i="2"/>
  <c r="J1404" i="2"/>
  <c r="J947" i="2"/>
  <c r="J971" i="2"/>
  <c r="J979" i="2"/>
  <c r="J1001" i="2"/>
  <c r="K1113" i="2"/>
  <c r="L1113" i="2" s="1"/>
  <c r="J1371" i="2"/>
  <c r="J1412" i="2"/>
  <c r="J788" i="2"/>
  <c r="K871" i="2"/>
  <c r="L871" i="2" s="1"/>
  <c r="J874" i="2"/>
  <c r="J900" i="2"/>
  <c r="K951" i="2"/>
  <c r="L951" i="2" s="1"/>
  <c r="J963" i="2"/>
  <c r="J1059" i="2"/>
  <c r="J1067" i="2"/>
  <c r="K1094" i="2"/>
  <c r="L1094" i="2" s="1"/>
  <c r="J1118" i="2"/>
  <c r="K1189" i="2"/>
  <c r="L1189" i="2" s="1"/>
  <c r="J1458" i="2"/>
  <c r="K1469" i="2"/>
  <c r="L1469" i="2" s="1"/>
  <c r="K980" i="2"/>
  <c r="L980" i="2" s="1"/>
  <c r="K1007" i="2"/>
  <c r="L1007" i="2" s="1"/>
  <c r="K1038" i="2"/>
  <c r="L1038" i="2" s="1"/>
  <c r="J1071" i="2"/>
  <c r="J1170" i="2"/>
  <c r="K1175" i="2"/>
  <c r="L1175" i="2" s="1"/>
  <c r="K1197" i="2"/>
  <c r="L1197" i="2" s="1"/>
  <c r="K1221" i="2"/>
  <c r="L1221" i="2" s="1"/>
  <c r="K1272" i="2"/>
  <c r="L1272" i="2" s="1"/>
  <c r="J1312" i="2"/>
  <c r="J1346" i="2"/>
  <c r="J1386" i="2"/>
  <c r="K77" i="2"/>
  <c r="L77" i="2" s="1"/>
  <c r="J77" i="2"/>
  <c r="J13" i="2"/>
  <c r="K13" i="2"/>
  <c r="L13" i="2" s="1"/>
  <c r="J21" i="2"/>
  <c r="K21" i="2"/>
  <c r="L21" i="2" s="1"/>
  <c r="K27" i="2"/>
  <c r="L27" i="2" s="1"/>
  <c r="J27" i="2"/>
  <c r="K45" i="2"/>
  <c r="L45" i="2" s="1"/>
  <c r="J45" i="2"/>
  <c r="J67" i="2"/>
  <c r="K67" i="2"/>
  <c r="L67" i="2" s="1"/>
  <c r="K73" i="2"/>
  <c r="L73" i="2" s="1"/>
  <c r="J73" i="2"/>
  <c r="J83" i="2"/>
  <c r="K83" i="2"/>
  <c r="L83" i="2" s="1"/>
  <c r="K5" i="2"/>
  <c r="J5" i="2"/>
  <c r="K14" i="2"/>
  <c r="L14" i="2" s="1"/>
  <c r="J14" i="2"/>
  <c r="K22" i="2"/>
  <c r="L22" i="2" s="1"/>
  <c r="J22" i="2"/>
  <c r="K28" i="2"/>
  <c r="L28" i="2" s="1"/>
  <c r="J28" i="2"/>
  <c r="J51" i="2"/>
  <c r="K51" i="2"/>
  <c r="L51" i="2" s="1"/>
  <c r="K57" i="2"/>
  <c r="L57" i="2" s="1"/>
  <c r="J57" i="2"/>
  <c r="J68" i="2"/>
  <c r="K68" i="2"/>
  <c r="L68" i="2" s="1"/>
  <c r="K15" i="2"/>
  <c r="L15" i="2" s="1"/>
  <c r="J15" i="2"/>
  <c r="K23" i="2"/>
  <c r="L23" i="2" s="1"/>
  <c r="J23" i="2"/>
  <c r="K33" i="2"/>
  <c r="L33" i="2" s="1"/>
  <c r="J33" i="2"/>
  <c r="K37" i="2"/>
  <c r="L37" i="2" s="1"/>
  <c r="J37" i="2"/>
  <c r="K41" i="2"/>
  <c r="L41" i="2" s="1"/>
  <c r="J41" i="2"/>
  <c r="J52" i="2"/>
  <c r="K52" i="2"/>
  <c r="L52" i="2" s="1"/>
  <c r="K58" i="2"/>
  <c r="L58" i="2" s="1"/>
  <c r="J58" i="2"/>
  <c r="K63" i="2"/>
  <c r="L63" i="2" s="1"/>
  <c r="J63" i="2"/>
  <c r="K69" i="2"/>
  <c r="L69" i="2" s="1"/>
  <c r="J69" i="2"/>
  <c r="K79" i="2"/>
  <c r="L79" i="2" s="1"/>
  <c r="J79" i="2"/>
  <c r="K61" i="2"/>
  <c r="L61" i="2" s="1"/>
  <c r="J61" i="2"/>
  <c r="J16" i="2"/>
  <c r="K16" i="2"/>
  <c r="L16" i="2" s="1"/>
  <c r="J24" i="2"/>
  <c r="K24" i="2"/>
  <c r="L24" i="2" s="1"/>
  <c r="K42" i="2"/>
  <c r="L42" i="2" s="1"/>
  <c r="J42" i="2"/>
  <c r="K47" i="2"/>
  <c r="L47" i="2" s="1"/>
  <c r="J47" i="2"/>
  <c r="K53" i="2"/>
  <c r="L53" i="2" s="1"/>
  <c r="J53" i="2"/>
  <c r="J59" i="2"/>
  <c r="K59" i="2"/>
  <c r="L59" i="2" s="1"/>
  <c r="K75" i="2"/>
  <c r="L75" i="2" s="1"/>
  <c r="J75" i="2"/>
  <c r="M3" i="2"/>
  <c r="N3" i="2" s="1"/>
  <c r="E4" i="2"/>
  <c r="J17" i="2"/>
  <c r="K17" i="2"/>
  <c r="L17" i="2" s="1"/>
  <c r="K25" i="2"/>
  <c r="L25" i="2" s="1"/>
  <c r="J25" i="2"/>
  <c r="J43" i="2"/>
  <c r="K43" i="2"/>
  <c r="L43" i="2" s="1"/>
  <c r="K85" i="2"/>
  <c r="L85" i="2" s="1"/>
  <c r="J85" i="2"/>
  <c r="J3" i="2"/>
  <c r="K3" i="2"/>
  <c r="L3" i="2" s="1"/>
  <c r="K11" i="2"/>
  <c r="L11" i="2" s="1"/>
  <c r="J11" i="2"/>
  <c r="K18" i="2"/>
  <c r="L18" i="2" s="1"/>
  <c r="J18" i="2"/>
  <c r="K30" i="2"/>
  <c r="L30" i="2" s="1"/>
  <c r="J30" i="2"/>
  <c r="K65" i="2"/>
  <c r="L65" i="2" s="1"/>
  <c r="J65" i="2"/>
  <c r="K71" i="2"/>
  <c r="L71" i="2" s="1"/>
  <c r="J71" i="2"/>
  <c r="K81" i="2"/>
  <c r="L81" i="2" s="1"/>
  <c r="J81" i="2"/>
  <c r="K20" i="2"/>
  <c r="L20" i="2" s="1"/>
  <c r="J20" i="2"/>
  <c r="K19" i="2"/>
  <c r="L19" i="2" s="1"/>
  <c r="J19" i="2"/>
  <c r="J31" i="2"/>
  <c r="K31" i="2"/>
  <c r="L31" i="2" s="1"/>
  <c r="K49" i="2"/>
  <c r="L49" i="2" s="1"/>
  <c r="J49" i="2"/>
  <c r="K55" i="2"/>
  <c r="L55" i="2" s="1"/>
  <c r="J55" i="2"/>
  <c r="K109" i="2"/>
  <c r="L109" i="2" s="1"/>
  <c r="J109" i="2"/>
  <c r="K138" i="2"/>
  <c r="L138" i="2" s="1"/>
  <c r="J138" i="2"/>
  <c r="K140" i="2"/>
  <c r="L140" i="2" s="1"/>
  <c r="J140" i="2"/>
  <c r="K157" i="2"/>
  <c r="L157" i="2" s="1"/>
  <c r="J157" i="2"/>
  <c r="K226" i="2"/>
  <c r="L226" i="2" s="1"/>
  <c r="J226" i="2"/>
  <c r="K228" i="2"/>
  <c r="L228" i="2" s="1"/>
  <c r="J228" i="2"/>
  <c r="K356" i="2"/>
  <c r="L356" i="2" s="1"/>
  <c r="J356" i="2"/>
  <c r="K481" i="2"/>
  <c r="L481" i="2" s="1"/>
  <c r="J481" i="2"/>
  <c r="J536" i="2"/>
  <c r="K536" i="2"/>
  <c r="L536" i="2" s="1"/>
  <c r="K618" i="2"/>
  <c r="L618" i="2" s="1"/>
  <c r="J618" i="2"/>
  <c r="K1378" i="2"/>
  <c r="L1378" i="2" s="1"/>
  <c r="J1378" i="2"/>
  <c r="J1383" i="2"/>
  <c r="K1383" i="2"/>
  <c r="L1383" i="2" s="1"/>
  <c r="M2" i="2"/>
  <c r="N2" i="2" s="1"/>
  <c r="J6" i="2"/>
  <c r="J10" i="2"/>
  <c r="J35" i="2"/>
  <c r="J38" i="2"/>
  <c r="J46" i="2"/>
  <c r="J54" i="2"/>
  <c r="J62" i="2"/>
  <c r="J70" i="2"/>
  <c r="J78" i="2"/>
  <c r="K98" i="2"/>
  <c r="L98" i="2" s="1"/>
  <c r="J98" i="2"/>
  <c r="K100" i="2"/>
  <c r="L100" i="2" s="1"/>
  <c r="J100" i="2"/>
  <c r="K111" i="2"/>
  <c r="L111" i="2" s="1"/>
  <c r="J111" i="2"/>
  <c r="K113" i="2"/>
  <c r="L113" i="2" s="1"/>
  <c r="K115" i="2"/>
  <c r="L115" i="2" s="1"/>
  <c r="K117" i="2"/>
  <c r="L117" i="2" s="1"/>
  <c r="J117" i="2"/>
  <c r="K119" i="2"/>
  <c r="L119" i="2" s="1"/>
  <c r="J119" i="2"/>
  <c r="K121" i="2"/>
  <c r="L121" i="2" s="1"/>
  <c r="K123" i="2"/>
  <c r="L123" i="2" s="1"/>
  <c r="K125" i="2"/>
  <c r="L125" i="2" s="1"/>
  <c r="J125" i="2"/>
  <c r="J142" i="2"/>
  <c r="K161" i="2"/>
  <c r="L161" i="2" s="1"/>
  <c r="K163" i="2"/>
  <c r="L163" i="2" s="1"/>
  <c r="K165" i="2"/>
  <c r="L165" i="2" s="1"/>
  <c r="J165" i="2"/>
  <c r="K178" i="2"/>
  <c r="L178" i="2" s="1"/>
  <c r="J178" i="2"/>
  <c r="K180" i="2"/>
  <c r="L180" i="2" s="1"/>
  <c r="J180" i="2"/>
  <c r="K187" i="2"/>
  <c r="L187" i="2" s="1"/>
  <c r="K189" i="2"/>
  <c r="L189" i="2" s="1"/>
  <c r="J189" i="2"/>
  <c r="J200" i="2"/>
  <c r="K202" i="2"/>
  <c r="L202" i="2" s="1"/>
  <c r="J202" i="2"/>
  <c r="K204" i="2"/>
  <c r="L204" i="2" s="1"/>
  <c r="J204" i="2"/>
  <c r="K209" i="2"/>
  <c r="L209" i="2" s="1"/>
  <c r="K211" i="2"/>
  <c r="L211" i="2" s="1"/>
  <c r="K213" i="2"/>
  <c r="L213" i="2" s="1"/>
  <c r="J213" i="2"/>
  <c r="J224" i="2"/>
  <c r="J230" i="2"/>
  <c r="K243" i="2"/>
  <c r="L243" i="2" s="1"/>
  <c r="K245" i="2"/>
  <c r="L245" i="2" s="1"/>
  <c r="J245" i="2"/>
  <c r="K268" i="2"/>
  <c r="L268" i="2" s="1"/>
  <c r="J268" i="2"/>
  <c r="K271" i="2"/>
  <c r="L271" i="2" s="1"/>
  <c r="K289" i="2"/>
  <c r="L289" i="2" s="1"/>
  <c r="J289" i="2"/>
  <c r="K300" i="2"/>
  <c r="L300" i="2" s="1"/>
  <c r="J300" i="2"/>
  <c r="J322" i="2"/>
  <c r="K322" i="2"/>
  <c r="L322" i="2" s="1"/>
  <c r="K342" i="2"/>
  <c r="L342" i="2" s="1"/>
  <c r="J342" i="2"/>
  <c r="K353" i="2"/>
  <c r="L353" i="2" s="1"/>
  <c r="J353" i="2"/>
  <c r="K373" i="2"/>
  <c r="L373" i="2" s="1"/>
  <c r="J373" i="2"/>
  <c r="K377" i="2"/>
  <c r="L377" i="2" s="1"/>
  <c r="J377" i="2"/>
  <c r="K385" i="2"/>
  <c r="L385" i="2" s="1"/>
  <c r="J385" i="2"/>
  <c r="K591" i="2"/>
  <c r="L591" i="2" s="1"/>
  <c r="J591" i="2"/>
  <c r="K146" i="2"/>
  <c r="L146" i="2" s="1"/>
  <c r="J146" i="2"/>
  <c r="K255" i="2"/>
  <c r="L255" i="2" s="1"/>
  <c r="J255" i="2"/>
  <c r="J9" i="2"/>
  <c r="J12" i="2"/>
  <c r="J34" i="2"/>
  <c r="J40" i="2"/>
  <c r="J48" i="2"/>
  <c r="J56" i="2"/>
  <c r="J64" i="2"/>
  <c r="J72" i="2"/>
  <c r="J80" i="2"/>
  <c r="K106" i="2"/>
  <c r="L106" i="2" s="1"/>
  <c r="J106" i="2"/>
  <c r="K108" i="2"/>
  <c r="L108" i="2" s="1"/>
  <c r="J108" i="2"/>
  <c r="K127" i="2"/>
  <c r="L127" i="2" s="1"/>
  <c r="J127" i="2"/>
  <c r="K129" i="2"/>
  <c r="L129" i="2" s="1"/>
  <c r="K131" i="2"/>
  <c r="L131" i="2" s="1"/>
  <c r="K133" i="2"/>
  <c r="L133" i="2" s="1"/>
  <c r="J133" i="2"/>
  <c r="J150" i="2"/>
  <c r="K154" i="2"/>
  <c r="L154" i="2" s="1"/>
  <c r="J154" i="2"/>
  <c r="K156" i="2"/>
  <c r="L156" i="2" s="1"/>
  <c r="J156" i="2"/>
  <c r="K169" i="2"/>
  <c r="L169" i="2" s="1"/>
  <c r="K171" i="2"/>
  <c r="L171" i="2" s="1"/>
  <c r="K173" i="2"/>
  <c r="L173" i="2" s="1"/>
  <c r="J173" i="2"/>
  <c r="J238" i="2"/>
  <c r="K251" i="2"/>
  <c r="L251" i="2" s="1"/>
  <c r="K253" i="2"/>
  <c r="L253" i="2" s="1"/>
  <c r="J253" i="2"/>
  <c r="K312" i="2"/>
  <c r="L312" i="2" s="1"/>
  <c r="J312" i="2"/>
  <c r="K358" i="2"/>
  <c r="L358" i="2" s="1"/>
  <c r="J358" i="2"/>
  <c r="K416" i="2"/>
  <c r="L416" i="2" s="1"/>
  <c r="J416" i="2"/>
  <c r="K441" i="2"/>
  <c r="L441" i="2" s="1"/>
  <c r="J441" i="2"/>
  <c r="K236" i="2"/>
  <c r="L236" i="2" s="1"/>
  <c r="J236" i="2"/>
  <c r="K259" i="2"/>
  <c r="L259" i="2" s="1"/>
  <c r="J259" i="2"/>
  <c r="K498" i="2"/>
  <c r="L498" i="2" s="1"/>
  <c r="J498" i="2"/>
  <c r="K624" i="2"/>
  <c r="L624" i="2" s="1"/>
  <c r="J624" i="2"/>
  <c r="K87" i="2"/>
  <c r="L87" i="2" s="1"/>
  <c r="J87" i="2"/>
  <c r="K93" i="2"/>
  <c r="L93" i="2" s="1"/>
  <c r="J93" i="2"/>
  <c r="K114" i="2"/>
  <c r="L114" i="2" s="1"/>
  <c r="J114" i="2"/>
  <c r="K116" i="2"/>
  <c r="L116" i="2" s="1"/>
  <c r="J116" i="2"/>
  <c r="K122" i="2"/>
  <c r="L122" i="2" s="1"/>
  <c r="J122" i="2"/>
  <c r="K124" i="2"/>
  <c r="L124" i="2" s="1"/>
  <c r="J124" i="2"/>
  <c r="K162" i="2"/>
  <c r="L162" i="2" s="1"/>
  <c r="J162" i="2"/>
  <c r="K164" i="2"/>
  <c r="L164" i="2" s="1"/>
  <c r="J164" i="2"/>
  <c r="K186" i="2"/>
  <c r="L186" i="2" s="1"/>
  <c r="J186" i="2"/>
  <c r="K188" i="2"/>
  <c r="L188" i="2" s="1"/>
  <c r="J188" i="2"/>
  <c r="K197" i="2"/>
  <c r="L197" i="2" s="1"/>
  <c r="J197" i="2"/>
  <c r="K210" i="2"/>
  <c r="L210" i="2" s="1"/>
  <c r="J210" i="2"/>
  <c r="K212" i="2"/>
  <c r="L212" i="2" s="1"/>
  <c r="J212" i="2"/>
  <c r="K221" i="2"/>
  <c r="L221" i="2" s="1"/>
  <c r="J221" i="2"/>
  <c r="K242" i="2"/>
  <c r="L242" i="2" s="1"/>
  <c r="J242" i="2"/>
  <c r="K244" i="2"/>
  <c r="L244" i="2" s="1"/>
  <c r="J244" i="2"/>
  <c r="J273" i="2"/>
  <c r="K273" i="2"/>
  <c r="L273" i="2" s="1"/>
  <c r="K280" i="2"/>
  <c r="L280" i="2" s="1"/>
  <c r="J280" i="2"/>
  <c r="K308" i="2"/>
  <c r="L308" i="2" s="1"/>
  <c r="J308" i="2"/>
  <c r="K335" i="2"/>
  <c r="L335" i="2" s="1"/>
  <c r="J335" i="2"/>
  <c r="K365" i="2"/>
  <c r="L365" i="2" s="1"/>
  <c r="J365" i="2"/>
  <c r="K392" i="2"/>
  <c r="L392" i="2" s="1"/>
  <c r="J392" i="2"/>
  <c r="K148" i="2"/>
  <c r="L148" i="2" s="1"/>
  <c r="J148" i="2"/>
  <c r="K440" i="2"/>
  <c r="L440" i="2" s="1"/>
  <c r="J440" i="2"/>
  <c r="J8" i="2"/>
  <c r="J50" i="2"/>
  <c r="J66" i="2"/>
  <c r="J74" i="2"/>
  <c r="J82" i="2"/>
  <c r="J112" i="2"/>
  <c r="J118" i="2"/>
  <c r="J120" i="2"/>
  <c r="K139" i="2"/>
  <c r="L139" i="2" s="1"/>
  <c r="K141" i="2"/>
  <c r="L141" i="2" s="1"/>
  <c r="J141" i="2"/>
  <c r="J160" i="2"/>
  <c r="J208" i="2"/>
  <c r="K225" i="2"/>
  <c r="L225" i="2" s="1"/>
  <c r="K227" i="2"/>
  <c r="L227" i="2" s="1"/>
  <c r="K229" i="2"/>
  <c r="L229" i="2" s="1"/>
  <c r="J229" i="2"/>
  <c r="J246" i="2"/>
  <c r="J274" i="2"/>
  <c r="K274" i="2"/>
  <c r="L274" i="2" s="1"/>
  <c r="K305" i="2"/>
  <c r="L305" i="2" s="1"/>
  <c r="J305" i="2"/>
  <c r="K344" i="2"/>
  <c r="L344" i="2" s="1"/>
  <c r="J344" i="2"/>
  <c r="K369" i="2"/>
  <c r="L369" i="2" s="1"/>
  <c r="J369" i="2"/>
  <c r="K401" i="2"/>
  <c r="L401" i="2" s="1"/>
  <c r="J401" i="2"/>
  <c r="K234" i="2"/>
  <c r="L234" i="2" s="1"/>
  <c r="J234" i="2"/>
  <c r="K297" i="2"/>
  <c r="L297" i="2" s="1"/>
  <c r="J297" i="2"/>
  <c r="J354" i="2"/>
  <c r="K354" i="2"/>
  <c r="L354" i="2" s="1"/>
  <c r="K101" i="2"/>
  <c r="L101" i="2" s="1"/>
  <c r="J101" i="2"/>
  <c r="K130" i="2"/>
  <c r="L130" i="2" s="1"/>
  <c r="J130" i="2"/>
  <c r="K132" i="2"/>
  <c r="L132" i="2" s="1"/>
  <c r="J132" i="2"/>
  <c r="K170" i="2"/>
  <c r="L170" i="2" s="1"/>
  <c r="J170" i="2"/>
  <c r="K172" i="2"/>
  <c r="L172" i="2" s="1"/>
  <c r="J172" i="2"/>
  <c r="K181" i="2"/>
  <c r="L181" i="2" s="1"/>
  <c r="J181" i="2"/>
  <c r="K205" i="2"/>
  <c r="L205" i="2" s="1"/>
  <c r="J205" i="2"/>
  <c r="K250" i="2"/>
  <c r="L250" i="2" s="1"/>
  <c r="J250" i="2"/>
  <c r="K252" i="2"/>
  <c r="L252" i="2" s="1"/>
  <c r="J252" i="2"/>
  <c r="J258" i="2"/>
  <c r="K258" i="2"/>
  <c r="L258" i="2" s="1"/>
  <c r="K277" i="2"/>
  <c r="L277" i="2" s="1"/>
  <c r="J277" i="2"/>
  <c r="J306" i="2"/>
  <c r="K306" i="2"/>
  <c r="L306" i="2" s="1"/>
  <c r="K329" i="2"/>
  <c r="L329" i="2" s="1"/>
  <c r="J329" i="2"/>
  <c r="K340" i="2"/>
  <c r="L340" i="2" s="1"/>
  <c r="J340" i="2"/>
  <c r="K383" i="2"/>
  <c r="L383" i="2" s="1"/>
  <c r="J383" i="2"/>
  <c r="K408" i="2"/>
  <c r="L408" i="2" s="1"/>
  <c r="J408" i="2"/>
  <c r="K425" i="2"/>
  <c r="L425" i="2" s="1"/>
  <c r="J425" i="2"/>
  <c r="K458" i="2"/>
  <c r="L458" i="2" s="1"/>
  <c r="J458" i="2"/>
  <c r="K90" i="2"/>
  <c r="L90" i="2" s="1"/>
  <c r="J90" i="2"/>
  <c r="K92" i="2"/>
  <c r="L92" i="2" s="1"/>
  <c r="J92" i="2"/>
  <c r="J128" i="2"/>
  <c r="J134" i="2"/>
  <c r="K147" i="2"/>
  <c r="L147" i="2" s="1"/>
  <c r="K149" i="2"/>
  <c r="L149" i="2" s="1"/>
  <c r="J149" i="2"/>
  <c r="J168" i="2"/>
  <c r="K194" i="2"/>
  <c r="L194" i="2" s="1"/>
  <c r="J194" i="2"/>
  <c r="K196" i="2"/>
  <c r="L196" i="2" s="1"/>
  <c r="J196" i="2"/>
  <c r="K218" i="2"/>
  <c r="L218" i="2" s="1"/>
  <c r="J218" i="2"/>
  <c r="K220" i="2"/>
  <c r="L220" i="2" s="1"/>
  <c r="J220" i="2"/>
  <c r="K235" i="2"/>
  <c r="L235" i="2" s="1"/>
  <c r="K237" i="2"/>
  <c r="L237" i="2" s="1"/>
  <c r="J237" i="2"/>
  <c r="J254" i="2"/>
  <c r="K287" i="2"/>
  <c r="L287" i="2" s="1"/>
  <c r="K295" i="2"/>
  <c r="L295" i="2" s="1"/>
  <c r="J295" i="2"/>
  <c r="K310" i="2"/>
  <c r="L310" i="2" s="1"/>
  <c r="J310" i="2"/>
  <c r="K321" i="2"/>
  <c r="L321" i="2" s="1"/>
  <c r="J321" i="2"/>
  <c r="K337" i="2"/>
  <c r="L337" i="2" s="1"/>
  <c r="J337" i="2"/>
  <c r="K360" i="2"/>
  <c r="L360" i="2" s="1"/>
  <c r="J360" i="2"/>
  <c r="K659" i="2"/>
  <c r="L659" i="2" s="1"/>
  <c r="J659" i="2"/>
  <c r="K264" i="2"/>
  <c r="L264" i="2" s="1"/>
  <c r="J264" i="2"/>
  <c r="K302" i="2"/>
  <c r="L302" i="2" s="1"/>
  <c r="J302" i="2"/>
  <c r="K304" i="2"/>
  <c r="L304" i="2" s="1"/>
  <c r="J304" i="2"/>
  <c r="K350" i="2"/>
  <c r="L350" i="2" s="1"/>
  <c r="J350" i="2"/>
  <c r="K352" i="2"/>
  <c r="L352" i="2" s="1"/>
  <c r="J352" i="2"/>
  <c r="K390" i="2"/>
  <c r="L390" i="2" s="1"/>
  <c r="J390" i="2"/>
  <c r="K397" i="2"/>
  <c r="L397" i="2" s="1"/>
  <c r="J397" i="2"/>
  <c r="K414" i="2"/>
  <c r="L414" i="2" s="1"/>
  <c r="J414" i="2"/>
  <c r="K418" i="2"/>
  <c r="L418" i="2" s="1"/>
  <c r="J418" i="2"/>
  <c r="K433" i="2"/>
  <c r="L433" i="2" s="1"/>
  <c r="J433" i="2"/>
  <c r="K460" i="2"/>
  <c r="L460" i="2" s="1"/>
  <c r="J460" i="2"/>
  <c r="J504" i="2"/>
  <c r="K504" i="2"/>
  <c r="L504" i="2" s="1"/>
  <c r="K521" i="2"/>
  <c r="L521" i="2" s="1"/>
  <c r="J521" i="2"/>
  <c r="K553" i="2"/>
  <c r="L553" i="2" s="1"/>
  <c r="J553" i="2"/>
  <c r="K267" i="2"/>
  <c r="L267" i="2" s="1"/>
  <c r="J267" i="2"/>
  <c r="K318" i="2"/>
  <c r="L318" i="2" s="1"/>
  <c r="J318" i="2"/>
  <c r="K320" i="2"/>
  <c r="L320" i="2" s="1"/>
  <c r="J320" i="2"/>
  <c r="K381" i="2"/>
  <c r="L381" i="2" s="1"/>
  <c r="J381" i="2"/>
  <c r="K405" i="2"/>
  <c r="L405" i="2" s="1"/>
  <c r="J405" i="2"/>
  <c r="J472" i="2"/>
  <c r="K472" i="2"/>
  <c r="L472" i="2" s="1"/>
  <c r="K578" i="2"/>
  <c r="L578" i="2" s="1"/>
  <c r="J578" i="2"/>
  <c r="K599" i="2"/>
  <c r="L599" i="2" s="1"/>
  <c r="J599" i="2"/>
  <c r="J655" i="2"/>
  <c r="K655" i="2"/>
  <c r="L655" i="2" s="1"/>
  <c r="K730" i="2"/>
  <c r="L730" i="2" s="1"/>
  <c r="J730" i="2"/>
  <c r="K283" i="2"/>
  <c r="L283" i="2" s="1"/>
  <c r="J283" i="2"/>
  <c r="K341" i="2"/>
  <c r="L341" i="2" s="1"/>
  <c r="J341" i="2"/>
  <c r="K345" i="2"/>
  <c r="L345" i="2" s="1"/>
  <c r="J345" i="2"/>
  <c r="K366" i="2"/>
  <c r="L366" i="2" s="1"/>
  <c r="J366" i="2"/>
  <c r="K368" i="2"/>
  <c r="L368" i="2" s="1"/>
  <c r="J368" i="2"/>
  <c r="K409" i="2"/>
  <c r="L409" i="2" s="1"/>
  <c r="J409" i="2"/>
  <c r="K483" i="2"/>
  <c r="L483" i="2" s="1"/>
  <c r="J483" i="2"/>
  <c r="K495" i="2"/>
  <c r="L495" i="2" s="1"/>
  <c r="J495" i="2"/>
  <c r="K538" i="2"/>
  <c r="L538" i="2" s="1"/>
  <c r="J538" i="2"/>
  <c r="J95" i="2"/>
  <c r="J103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6" i="2"/>
  <c r="J276" i="2"/>
  <c r="J279" i="2"/>
  <c r="J286" i="2"/>
  <c r="K288" i="2"/>
  <c r="L288" i="2" s="1"/>
  <c r="J288" i="2"/>
  <c r="K290" i="2"/>
  <c r="L290" i="2" s="1"/>
  <c r="J303" i="2"/>
  <c r="J324" i="2"/>
  <c r="K326" i="2"/>
  <c r="L326" i="2" s="1"/>
  <c r="J326" i="2"/>
  <c r="K328" i="2"/>
  <c r="L328" i="2" s="1"/>
  <c r="J328" i="2"/>
  <c r="K330" i="2"/>
  <c r="L330" i="2" s="1"/>
  <c r="K349" i="2"/>
  <c r="L349" i="2" s="1"/>
  <c r="J349" i="2"/>
  <c r="J351" i="2"/>
  <c r="J364" i="2"/>
  <c r="K389" i="2"/>
  <c r="L389" i="2" s="1"/>
  <c r="J389" i="2"/>
  <c r="K398" i="2"/>
  <c r="L398" i="2" s="1"/>
  <c r="J398" i="2"/>
  <c r="K413" i="2"/>
  <c r="L413" i="2" s="1"/>
  <c r="J413" i="2"/>
  <c r="K455" i="2"/>
  <c r="L455" i="2" s="1"/>
  <c r="J455" i="2"/>
  <c r="K479" i="2"/>
  <c r="L479" i="2" s="1"/>
  <c r="J479" i="2"/>
  <c r="K500" i="2"/>
  <c r="L500" i="2" s="1"/>
  <c r="J500" i="2"/>
  <c r="K555" i="2"/>
  <c r="L555" i="2" s="1"/>
  <c r="J555" i="2"/>
  <c r="K559" i="2"/>
  <c r="L559" i="2" s="1"/>
  <c r="J559" i="2"/>
  <c r="J630" i="2"/>
  <c r="K630" i="2"/>
  <c r="L630" i="2" s="1"/>
  <c r="K269" i="2"/>
  <c r="L269" i="2" s="1"/>
  <c r="J269" i="2"/>
  <c r="K272" i="2"/>
  <c r="L272" i="2" s="1"/>
  <c r="J272" i="2"/>
  <c r="K309" i="2"/>
  <c r="L309" i="2" s="1"/>
  <c r="J309" i="2"/>
  <c r="K313" i="2"/>
  <c r="L313" i="2" s="1"/>
  <c r="J313" i="2"/>
  <c r="K357" i="2"/>
  <c r="L357" i="2" s="1"/>
  <c r="J357" i="2"/>
  <c r="K361" i="2"/>
  <c r="L361" i="2" s="1"/>
  <c r="J361" i="2"/>
  <c r="K374" i="2"/>
  <c r="L374" i="2" s="1"/>
  <c r="J374" i="2"/>
  <c r="K376" i="2"/>
  <c r="L376" i="2" s="1"/>
  <c r="J376" i="2"/>
  <c r="K393" i="2"/>
  <c r="L393" i="2" s="1"/>
  <c r="J393" i="2"/>
  <c r="K400" i="2"/>
  <c r="L400" i="2" s="1"/>
  <c r="J400" i="2"/>
  <c r="K417" i="2"/>
  <c r="L417" i="2" s="1"/>
  <c r="J417" i="2"/>
  <c r="K424" i="2"/>
  <c r="L424" i="2" s="1"/>
  <c r="J424" i="2"/>
  <c r="K487" i="2"/>
  <c r="L487" i="2" s="1"/>
  <c r="J487" i="2"/>
  <c r="K519" i="2"/>
  <c r="L519" i="2" s="1"/>
  <c r="J519" i="2"/>
  <c r="K551" i="2"/>
  <c r="L551" i="2" s="1"/>
  <c r="J551" i="2"/>
  <c r="K575" i="2"/>
  <c r="L575" i="2" s="1"/>
  <c r="J575" i="2"/>
  <c r="K580" i="2"/>
  <c r="L580" i="2" s="1"/>
  <c r="J580" i="2"/>
  <c r="K257" i="2"/>
  <c r="L257" i="2" s="1"/>
  <c r="J261" i="2"/>
  <c r="J262" i="2"/>
  <c r="K265" i="2"/>
  <c r="L265" i="2" s="1"/>
  <c r="K275" i="2"/>
  <c r="L275" i="2" s="1"/>
  <c r="J275" i="2"/>
  <c r="K285" i="2"/>
  <c r="L285" i="2" s="1"/>
  <c r="J285" i="2"/>
  <c r="J292" i="2"/>
  <c r="K294" i="2"/>
  <c r="L294" i="2" s="1"/>
  <c r="J294" i="2"/>
  <c r="K296" i="2"/>
  <c r="L296" i="2" s="1"/>
  <c r="J296" i="2"/>
  <c r="K298" i="2"/>
  <c r="L298" i="2" s="1"/>
  <c r="K317" i="2"/>
  <c r="L317" i="2" s="1"/>
  <c r="J317" i="2"/>
  <c r="J332" i="2"/>
  <c r="K334" i="2"/>
  <c r="L334" i="2" s="1"/>
  <c r="J334" i="2"/>
  <c r="K336" i="2"/>
  <c r="L336" i="2" s="1"/>
  <c r="J336" i="2"/>
  <c r="K338" i="2"/>
  <c r="L338" i="2" s="1"/>
  <c r="J372" i="2"/>
  <c r="K382" i="2"/>
  <c r="L382" i="2" s="1"/>
  <c r="J382" i="2"/>
  <c r="K384" i="2"/>
  <c r="L384" i="2" s="1"/>
  <c r="J384" i="2"/>
  <c r="K406" i="2"/>
  <c r="L406" i="2" s="1"/>
  <c r="J406" i="2"/>
  <c r="K432" i="2"/>
  <c r="L432" i="2" s="1"/>
  <c r="J432" i="2"/>
  <c r="K468" i="2"/>
  <c r="L468" i="2" s="1"/>
  <c r="J468" i="2"/>
  <c r="K535" i="2"/>
  <c r="L535" i="2" s="1"/>
  <c r="J535" i="2"/>
  <c r="K540" i="2"/>
  <c r="L540" i="2" s="1"/>
  <c r="J540" i="2"/>
  <c r="K607" i="2"/>
  <c r="L607" i="2" s="1"/>
  <c r="J607" i="2"/>
  <c r="K449" i="2"/>
  <c r="L449" i="2" s="1"/>
  <c r="J449" i="2"/>
  <c r="K465" i="2"/>
  <c r="L465" i="2" s="1"/>
  <c r="J465" i="2"/>
  <c r="K476" i="2"/>
  <c r="L476" i="2" s="1"/>
  <c r="J476" i="2"/>
  <c r="K489" i="2"/>
  <c r="L489" i="2" s="1"/>
  <c r="J489" i="2"/>
  <c r="K491" i="2"/>
  <c r="L491" i="2" s="1"/>
  <c r="J491" i="2"/>
  <c r="K508" i="2"/>
  <c r="L508" i="2" s="1"/>
  <c r="J508" i="2"/>
  <c r="K561" i="2"/>
  <c r="L561" i="2" s="1"/>
  <c r="J561" i="2"/>
  <c r="K563" i="2"/>
  <c r="L563" i="2" s="1"/>
  <c r="J563" i="2"/>
  <c r="K609" i="2"/>
  <c r="L609" i="2" s="1"/>
  <c r="J609" i="2"/>
  <c r="K611" i="2"/>
  <c r="L611" i="2" s="1"/>
  <c r="J611" i="2"/>
  <c r="K669" i="2"/>
  <c r="L669" i="2" s="1"/>
  <c r="J669" i="2"/>
  <c r="K754" i="2"/>
  <c r="L754" i="2" s="1"/>
  <c r="J754" i="2"/>
  <c r="K787" i="2"/>
  <c r="L787" i="2" s="1"/>
  <c r="J787" i="2"/>
  <c r="K811" i="2"/>
  <c r="L811" i="2" s="1"/>
  <c r="J811" i="2"/>
  <c r="J844" i="2"/>
  <c r="K844" i="2"/>
  <c r="L844" i="2" s="1"/>
  <c r="K457" i="2"/>
  <c r="L457" i="2" s="1"/>
  <c r="J457" i="2"/>
  <c r="K510" i="2"/>
  <c r="L510" i="2" s="1"/>
  <c r="J510" i="2"/>
  <c r="K516" i="2"/>
  <c r="L516" i="2" s="1"/>
  <c r="J516" i="2"/>
  <c r="K527" i="2"/>
  <c r="L527" i="2" s="1"/>
  <c r="J527" i="2"/>
  <c r="K529" i="2"/>
  <c r="L529" i="2" s="1"/>
  <c r="J529" i="2"/>
  <c r="K531" i="2"/>
  <c r="L531" i="2" s="1"/>
  <c r="J531" i="2"/>
  <c r="K548" i="2"/>
  <c r="L548" i="2" s="1"/>
  <c r="J548" i="2"/>
  <c r="K567" i="2"/>
  <c r="L567" i="2" s="1"/>
  <c r="J567" i="2"/>
  <c r="K569" i="2"/>
  <c r="L569" i="2" s="1"/>
  <c r="J569" i="2"/>
  <c r="K571" i="2"/>
  <c r="L571" i="2" s="1"/>
  <c r="J571" i="2"/>
  <c r="K588" i="2"/>
  <c r="L588" i="2" s="1"/>
  <c r="J588" i="2"/>
  <c r="K593" i="2"/>
  <c r="L593" i="2" s="1"/>
  <c r="J593" i="2"/>
  <c r="K595" i="2"/>
  <c r="L595" i="2" s="1"/>
  <c r="J595" i="2"/>
  <c r="K604" i="2"/>
  <c r="L604" i="2" s="1"/>
  <c r="J604" i="2"/>
  <c r="K615" i="2"/>
  <c r="L615" i="2" s="1"/>
  <c r="J615" i="2"/>
  <c r="J663" i="2"/>
  <c r="K663" i="2"/>
  <c r="L663" i="2" s="1"/>
  <c r="K938" i="2"/>
  <c r="L938" i="2" s="1"/>
  <c r="J938" i="2"/>
  <c r="J291" i="2"/>
  <c r="J299" i="2"/>
  <c r="J307" i="2"/>
  <c r="J315" i="2"/>
  <c r="J323" i="2"/>
  <c r="J331" i="2"/>
  <c r="J339" i="2"/>
  <c r="J347" i="2"/>
  <c r="J355" i="2"/>
  <c r="J363" i="2"/>
  <c r="J371" i="2"/>
  <c r="J379" i="2"/>
  <c r="J387" i="2"/>
  <c r="J395" i="2"/>
  <c r="J403" i="2"/>
  <c r="J411" i="2"/>
  <c r="K422" i="2"/>
  <c r="L422" i="2" s="1"/>
  <c r="J422" i="2"/>
  <c r="J423" i="2"/>
  <c r="K430" i="2"/>
  <c r="L430" i="2" s="1"/>
  <c r="J430" i="2"/>
  <c r="J431" i="2"/>
  <c r="K438" i="2"/>
  <c r="L438" i="2" s="1"/>
  <c r="J438" i="2"/>
  <c r="J439" i="2"/>
  <c r="K446" i="2"/>
  <c r="L446" i="2" s="1"/>
  <c r="J446" i="2"/>
  <c r="J447" i="2"/>
  <c r="J456" i="2"/>
  <c r="K467" i="2"/>
  <c r="L467" i="2" s="1"/>
  <c r="J467" i="2"/>
  <c r="K480" i="2"/>
  <c r="L480" i="2" s="1"/>
  <c r="K484" i="2"/>
  <c r="L484" i="2" s="1"/>
  <c r="J484" i="2"/>
  <c r="K497" i="2"/>
  <c r="L497" i="2" s="1"/>
  <c r="J497" i="2"/>
  <c r="K499" i="2"/>
  <c r="L499" i="2" s="1"/>
  <c r="J499" i="2"/>
  <c r="J514" i="2"/>
  <c r="K518" i="2"/>
  <c r="L518" i="2" s="1"/>
  <c r="J518" i="2"/>
  <c r="K520" i="2"/>
  <c r="L520" i="2" s="1"/>
  <c r="J546" i="2"/>
  <c r="J586" i="2"/>
  <c r="J602" i="2"/>
  <c r="K606" i="2"/>
  <c r="L606" i="2" s="1"/>
  <c r="J606" i="2"/>
  <c r="K645" i="2"/>
  <c r="L645" i="2" s="1"/>
  <c r="J645" i="2"/>
  <c r="J421" i="2"/>
  <c r="J429" i="2"/>
  <c r="J437" i="2"/>
  <c r="J445" i="2"/>
  <c r="K464" i="2"/>
  <c r="L464" i="2" s="1"/>
  <c r="J482" i="2"/>
  <c r="J522" i="2"/>
  <c r="K537" i="2"/>
  <c r="L537" i="2" s="1"/>
  <c r="J537" i="2"/>
  <c r="K539" i="2"/>
  <c r="L539" i="2" s="1"/>
  <c r="J539" i="2"/>
  <c r="K552" i="2"/>
  <c r="L552" i="2" s="1"/>
  <c r="K556" i="2"/>
  <c r="L556" i="2" s="1"/>
  <c r="J556" i="2"/>
  <c r="K577" i="2"/>
  <c r="L577" i="2" s="1"/>
  <c r="J577" i="2"/>
  <c r="K579" i="2"/>
  <c r="L579" i="2" s="1"/>
  <c r="J579" i="2"/>
  <c r="K617" i="2"/>
  <c r="L617" i="2" s="1"/>
  <c r="J617" i="2"/>
  <c r="K619" i="2"/>
  <c r="L619" i="2" s="1"/>
  <c r="J619" i="2"/>
  <c r="K626" i="2"/>
  <c r="L626" i="2" s="1"/>
  <c r="J626" i="2"/>
  <c r="K691" i="2"/>
  <c r="L691" i="2" s="1"/>
  <c r="J691" i="2"/>
  <c r="K859" i="2"/>
  <c r="L859" i="2" s="1"/>
  <c r="J859" i="2"/>
  <c r="J293" i="2"/>
  <c r="J301" i="2"/>
  <c r="J325" i="2"/>
  <c r="J333" i="2"/>
  <c r="K420" i="2"/>
  <c r="L420" i="2" s="1"/>
  <c r="J420" i="2"/>
  <c r="K428" i="2"/>
  <c r="L428" i="2" s="1"/>
  <c r="J428" i="2"/>
  <c r="K436" i="2"/>
  <c r="L436" i="2" s="1"/>
  <c r="J436" i="2"/>
  <c r="K444" i="2"/>
  <c r="L444" i="2" s="1"/>
  <c r="J444" i="2"/>
  <c r="K471" i="2"/>
  <c r="L471" i="2" s="1"/>
  <c r="J471" i="2"/>
  <c r="K473" i="2"/>
  <c r="L473" i="2" s="1"/>
  <c r="J473" i="2"/>
  <c r="K475" i="2"/>
  <c r="L475" i="2" s="1"/>
  <c r="J475" i="2"/>
  <c r="K492" i="2"/>
  <c r="L492" i="2" s="1"/>
  <c r="J492" i="2"/>
  <c r="K503" i="2"/>
  <c r="L503" i="2" s="1"/>
  <c r="J503" i="2"/>
  <c r="K505" i="2"/>
  <c r="L505" i="2" s="1"/>
  <c r="J505" i="2"/>
  <c r="K507" i="2"/>
  <c r="L507" i="2" s="1"/>
  <c r="J507" i="2"/>
  <c r="K524" i="2"/>
  <c r="L524" i="2" s="1"/>
  <c r="J524" i="2"/>
  <c r="J554" i="2"/>
  <c r="K558" i="2"/>
  <c r="L558" i="2" s="1"/>
  <c r="J558" i="2"/>
  <c r="K560" i="2"/>
  <c r="L560" i="2" s="1"/>
  <c r="K564" i="2"/>
  <c r="L564" i="2" s="1"/>
  <c r="J564" i="2"/>
  <c r="K612" i="2"/>
  <c r="L612" i="2" s="1"/>
  <c r="J612" i="2"/>
  <c r="K649" i="2"/>
  <c r="L649" i="2" s="1"/>
  <c r="J649" i="2"/>
  <c r="K657" i="2"/>
  <c r="L657" i="2" s="1"/>
  <c r="J657" i="2"/>
  <c r="K776" i="2"/>
  <c r="L776" i="2" s="1"/>
  <c r="J776" i="2"/>
  <c r="K835" i="2"/>
  <c r="L835" i="2" s="1"/>
  <c r="J835" i="2"/>
  <c r="J860" i="2"/>
  <c r="K860" i="2"/>
  <c r="L860" i="2" s="1"/>
  <c r="K452" i="2"/>
  <c r="L452" i="2" s="1"/>
  <c r="J452" i="2"/>
  <c r="K459" i="2"/>
  <c r="L459" i="2" s="1"/>
  <c r="J459" i="2"/>
  <c r="K511" i="2"/>
  <c r="L511" i="2" s="1"/>
  <c r="J511" i="2"/>
  <c r="K513" i="2"/>
  <c r="L513" i="2" s="1"/>
  <c r="J513" i="2"/>
  <c r="K515" i="2"/>
  <c r="L515" i="2" s="1"/>
  <c r="J515" i="2"/>
  <c r="K526" i="2"/>
  <c r="L526" i="2" s="1"/>
  <c r="J526" i="2"/>
  <c r="K532" i="2"/>
  <c r="L532" i="2" s="1"/>
  <c r="J532" i="2"/>
  <c r="K543" i="2"/>
  <c r="L543" i="2" s="1"/>
  <c r="J543" i="2"/>
  <c r="K545" i="2"/>
  <c r="L545" i="2" s="1"/>
  <c r="J545" i="2"/>
  <c r="K547" i="2"/>
  <c r="L547" i="2" s="1"/>
  <c r="J547" i="2"/>
  <c r="K566" i="2"/>
  <c r="L566" i="2" s="1"/>
  <c r="J566" i="2"/>
  <c r="K572" i="2"/>
  <c r="L572" i="2" s="1"/>
  <c r="J572" i="2"/>
  <c r="K583" i="2"/>
  <c r="L583" i="2" s="1"/>
  <c r="J583" i="2"/>
  <c r="K585" i="2"/>
  <c r="L585" i="2" s="1"/>
  <c r="J585" i="2"/>
  <c r="K587" i="2"/>
  <c r="L587" i="2" s="1"/>
  <c r="J587" i="2"/>
  <c r="K596" i="2"/>
  <c r="L596" i="2" s="1"/>
  <c r="J596" i="2"/>
  <c r="K601" i="2"/>
  <c r="L601" i="2" s="1"/>
  <c r="J601" i="2"/>
  <c r="K603" i="2"/>
  <c r="L603" i="2" s="1"/>
  <c r="J603" i="2"/>
  <c r="K614" i="2"/>
  <c r="L614" i="2" s="1"/>
  <c r="J614" i="2"/>
  <c r="K653" i="2"/>
  <c r="L653" i="2" s="1"/>
  <c r="J653" i="2"/>
  <c r="K673" i="2"/>
  <c r="L673" i="2" s="1"/>
  <c r="J673" i="2"/>
  <c r="K698" i="2"/>
  <c r="L698" i="2" s="1"/>
  <c r="J698" i="2"/>
  <c r="K798" i="2"/>
  <c r="L798" i="2" s="1"/>
  <c r="J798" i="2"/>
  <c r="K632" i="2"/>
  <c r="L632" i="2" s="1"/>
  <c r="J632" i="2"/>
  <c r="K634" i="2"/>
  <c r="L634" i="2" s="1"/>
  <c r="J634" i="2"/>
  <c r="K661" i="2"/>
  <c r="L661" i="2" s="1"/>
  <c r="J661" i="2"/>
  <c r="K665" i="2"/>
  <c r="L665" i="2" s="1"/>
  <c r="J665" i="2"/>
  <c r="K667" i="2"/>
  <c r="L667" i="2" s="1"/>
  <c r="J667" i="2"/>
  <c r="K755" i="2"/>
  <c r="L755" i="2" s="1"/>
  <c r="J755" i="2"/>
  <c r="K819" i="2"/>
  <c r="L819" i="2" s="1"/>
  <c r="J819" i="2"/>
  <c r="K827" i="2"/>
  <c r="L827" i="2" s="1"/>
  <c r="J827" i="2"/>
  <c r="K851" i="2"/>
  <c r="L851" i="2" s="1"/>
  <c r="J851" i="2"/>
  <c r="J870" i="2"/>
  <c r="K870" i="2"/>
  <c r="L870" i="2" s="1"/>
  <c r="K638" i="2"/>
  <c r="L638" i="2" s="1"/>
  <c r="K640" i="2"/>
  <c r="L640" i="2" s="1"/>
  <c r="J640" i="2"/>
  <c r="K642" i="2"/>
  <c r="L642" i="2" s="1"/>
  <c r="J642" i="2"/>
  <c r="K707" i="2"/>
  <c r="L707" i="2" s="1"/>
  <c r="J707" i="2"/>
  <c r="K731" i="2"/>
  <c r="L731" i="2" s="1"/>
  <c r="J731" i="2"/>
  <c r="K747" i="2"/>
  <c r="L747" i="2" s="1"/>
  <c r="J747" i="2"/>
  <c r="K763" i="2"/>
  <c r="L763" i="2" s="1"/>
  <c r="J763" i="2"/>
  <c r="K805" i="2"/>
  <c r="L805" i="2" s="1"/>
  <c r="J805" i="2"/>
  <c r="K908" i="2"/>
  <c r="L908" i="2" s="1"/>
  <c r="J908" i="2"/>
  <c r="K1083" i="2"/>
  <c r="L1083" i="2" s="1"/>
  <c r="J1083" i="2"/>
  <c r="K621" i="2"/>
  <c r="L621" i="2" s="1"/>
  <c r="J621" i="2"/>
  <c r="K623" i="2"/>
  <c r="L623" i="2" s="1"/>
  <c r="K625" i="2"/>
  <c r="L625" i="2" s="1"/>
  <c r="J625" i="2"/>
  <c r="K648" i="2"/>
  <c r="L648" i="2" s="1"/>
  <c r="J648" i="2"/>
  <c r="K650" i="2"/>
  <c r="L650" i="2" s="1"/>
  <c r="J650" i="2"/>
  <c r="K683" i="2"/>
  <c r="L683" i="2" s="1"/>
  <c r="J683" i="2"/>
  <c r="K689" i="2"/>
  <c r="L689" i="2" s="1"/>
  <c r="J689" i="2"/>
  <c r="K703" i="2"/>
  <c r="L703" i="2" s="1"/>
  <c r="J703" i="2"/>
  <c r="K710" i="2"/>
  <c r="L710" i="2" s="1"/>
  <c r="J710" i="2"/>
  <c r="J748" i="2"/>
  <c r="K748" i="2"/>
  <c r="L748" i="2" s="1"/>
  <c r="K800" i="2"/>
  <c r="L800" i="2" s="1"/>
  <c r="J800" i="2"/>
  <c r="J454" i="2"/>
  <c r="J462" i="2"/>
  <c r="J470" i="2"/>
  <c r="J478" i="2"/>
  <c r="J486" i="2"/>
  <c r="J494" i="2"/>
  <c r="J502" i="2"/>
  <c r="J534" i="2"/>
  <c r="J542" i="2"/>
  <c r="J550" i="2"/>
  <c r="J574" i="2"/>
  <c r="J582" i="2"/>
  <c r="J590" i="2"/>
  <c r="J598" i="2"/>
  <c r="J644" i="2"/>
  <c r="K654" i="2"/>
  <c r="L654" i="2" s="1"/>
  <c r="K656" i="2"/>
  <c r="L656" i="2" s="1"/>
  <c r="J656" i="2"/>
  <c r="K658" i="2"/>
  <c r="L658" i="2" s="1"/>
  <c r="J658" i="2"/>
  <c r="K675" i="2"/>
  <c r="L675" i="2" s="1"/>
  <c r="J675" i="2"/>
  <c r="J704" i="2"/>
  <c r="K704" i="2"/>
  <c r="L704" i="2" s="1"/>
  <c r="K711" i="2"/>
  <c r="L711" i="2" s="1"/>
  <c r="J711" i="2"/>
  <c r="K723" i="2"/>
  <c r="L723" i="2" s="1"/>
  <c r="J723" i="2"/>
  <c r="K742" i="2"/>
  <c r="L742" i="2" s="1"/>
  <c r="J742" i="2"/>
  <c r="K758" i="2"/>
  <c r="L758" i="2" s="1"/>
  <c r="J758" i="2"/>
  <c r="J764" i="2"/>
  <c r="K764" i="2"/>
  <c r="L764" i="2" s="1"/>
  <c r="K774" i="2"/>
  <c r="L774" i="2" s="1"/>
  <c r="J774" i="2"/>
  <c r="K803" i="2"/>
  <c r="L803" i="2" s="1"/>
  <c r="J803" i="2"/>
  <c r="K878" i="2"/>
  <c r="L878" i="2" s="1"/>
  <c r="J878" i="2"/>
  <c r="K910" i="2"/>
  <c r="L910" i="2" s="1"/>
  <c r="J910" i="2"/>
  <c r="K926" i="2"/>
  <c r="L926" i="2" s="1"/>
  <c r="J926" i="2"/>
  <c r="J1015" i="2"/>
  <c r="K1015" i="2"/>
  <c r="L1015" i="2" s="1"/>
  <c r="K629" i="2"/>
  <c r="L629" i="2" s="1"/>
  <c r="J629" i="2"/>
  <c r="K633" i="2"/>
  <c r="L633" i="2" s="1"/>
  <c r="J633" i="2"/>
  <c r="K664" i="2"/>
  <c r="L664" i="2" s="1"/>
  <c r="J664" i="2"/>
  <c r="K715" i="2"/>
  <c r="L715" i="2" s="1"/>
  <c r="J715" i="2"/>
  <c r="J724" i="2"/>
  <c r="K724" i="2"/>
  <c r="L724" i="2" s="1"/>
  <c r="K759" i="2"/>
  <c r="L759" i="2" s="1"/>
  <c r="J759" i="2"/>
  <c r="K807" i="2"/>
  <c r="L807" i="2" s="1"/>
  <c r="J807" i="2"/>
  <c r="J1042" i="2"/>
  <c r="K1042" i="2"/>
  <c r="L1042" i="2" s="1"/>
  <c r="K637" i="2"/>
  <c r="L637" i="2" s="1"/>
  <c r="J637" i="2"/>
  <c r="K641" i="2"/>
  <c r="L641" i="2" s="1"/>
  <c r="J641" i="2"/>
  <c r="J672" i="2"/>
  <c r="K672" i="2"/>
  <c r="L672" i="2" s="1"/>
  <c r="K701" i="2"/>
  <c r="L701" i="2" s="1"/>
  <c r="J701" i="2"/>
  <c r="K718" i="2"/>
  <c r="L718" i="2" s="1"/>
  <c r="J718" i="2"/>
  <c r="K738" i="2"/>
  <c r="L738" i="2" s="1"/>
  <c r="J738" i="2"/>
  <c r="K771" i="2"/>
  <c r="L771" i="2" s="1"/>
  <c r="J771" i="2"/>
  <c r="K795" i="2"/>
  <c r="L795" i="2" s="1"/>
  <c r="J795" i="2"/>
  <c r="K843" i="2"/>
  <c r="L843" i="2" s="1"/>
  <c r="J843" i="2"/>
  <c r="K687" i="2"/>
  <c r="L687" i="2" s="1"/>
  <c r="J687" i="2"/>
  <c r="K714" i="2"/>
  <c r="L714" i="2" s="1"/>
  <c r="J714" i="2"/>
  <c r="K824" i="2"/>
  <c r="L824" i="2" s="1"/>
  <c r="J824" i="2"/>
  <c r="K891" i="2"/>
  <c r="L891" i="2" s="1"/>
  <c r="J891" i="2"/>
  <c r="K1373" i="2"/>
  <c r="L1373" i="2" s="1"/>
  <c r="J1373" i="2"/>
  <c r="J670" i="2"/>
  <c r="K680" i="2"/>
  <c r="L680" i="2" s="1"/>
  <c r="K690" i="2"/>
  <c r="L690" i="2" s="1"/>
  <c r="J690" i="2"/>
  <c r="K727" i="2"/>
  <c r="L727" i="2" s="1"/>
  <c r="J727" i="2"/>
  <c r="K751" i="2"/>
  <c r="L751" i="2" s="1"/>
  <c r="J751" i="2"/>
  <c r="K762" i="2"/>
  <c r="L762" i="2" s="1"/>
  <c r="J762" i="2"/>
  <c r="K767" i="2"/>
  <c r="L767" i="2" s="1"/>
  <c r="J767" i="2"/>
  <c r="K783" i="2"/>
  <c r="L783" i="2" s="1"/>
  <c r="J783" i="2"/>
  <c r="K792" i="2"/>
  <c r="L792" i="2" s="1"/>
  <c r="J792" i="2"/>
  <c r="K816" i="2"/>
  <c r="L816" i="2" s="1"/>
  <c r="J816" i="2"/>
  <c r="J822" i="2"/>
  <c r="K831" i="2"/>
  <c r="L831" i="2" s="1"/>
  <c r="J831" i="2"/>
  <c r="K840" i="2"/>
  <c r="L840" i="2" s="1"/>
  <c r="J840" i="2"/>
  <c r="K847" i="2"/>
  <c r="L847" i="2" s="1"/>
  <c r="J847" i="2"/>
  <c r="K856" i="2"/>
  <c r="L856" i="2" s="1"/>
  <c r="J856" i="2"/>
  <c r="K863" i="2"/>
  <c r="L863" i="2" s="1"/>
  <c r="J863" i="2"/>
  <c r="K925" i="2"/>
  <c r="L925" i="2" s="1"/>
  <c r="J925" i="2"/>
  <c r="K679" i="2"/>
  <c r="L679" i="2" s="1"/>
  <c r="J679" i="2"/>
  <c r="K706" i="2"/>
  <c r="L706" i="2" s="1"/>
  <c r="J706" i="2"/>
  <c r="K773" i="2"/>
  <c r="L773" i="2" s="1"/>
  <c r="J773" i="2"/>
  <c r="K775" i="2"/>
  <c r="L775" i="2" s="1"/>
  <c r="J775" i="2"/>
  <c r="K799" i="2"/>
  <c r="L799" i="2" s="1"/>
  <c r="J799" i="2"/>
  <c r="K808" i="2"/>
  <c r="L808" i="2" s="1"/>
  <c r="J808" i="2"/>
  <c r="K893" i="2"/>
  <c r="L893" i="2" s="1"/>
  <c r="J893" i="2"/>
  <c r="K921" i="2"/>
  <c r="L921" i="2" s="1"/>
  <c r="J921" i="2"/>
  <c r="K682" i="2"/>
  <c r="L682" i="2" s="1"/>
  <c r="J682" i="2"/>
  <c r="K699" i="2"/>
  <c r="L699" i="2" s="1"/>
  <c r="J699" i="2"/>
  <c r="K719" i="2"/>
  <c r="L719" i="2" s="1"/>
  <c r="J719" i="2"/>
  <c r="K739" i="2"/>
  <c r="L739" i="2" s="1"/>
  <c r="J739" i="2"/>
  <c r="K743" i="2"/>
  <c r="L743" i="2" s="1"/>
  <c r="J743" i="2"/>
  <c r="J806" i="2"/>
  <c r="K823" i="2"/>
  <c r="L823" i="2" s="1"/>
  <c r="J823" i="2"/>
  <c r="K894" i="2"/>
  <c r="L894" i="2" s="1"/>
  <c r="J894" i="2"/>
  <c r="K962" i="2"/>
  <c r="L962" i="2" s="1"/>
  <c r="J962" i="2"/>
  <c r="K965" i="2"/>
  <c r="L965" i="2" s="1"/>
  <c r="J965" i="2"/>
  <c r="J666" i="2"/>
  <c r="K671" i="2"/>
  <c r="L671" i="2" s="1"/>
  <c r="J671" i="2"/>
  <c r="J705" i="2"/>
  <c r="J709" i="2"/>
  <c r="K712" i="2"/>
  <c r="L712" i="2" s="1"/>
  <c r="K722" i="2"/>
  <c r="L722" i="2" s="1"/>
  <c r="J722" i="2"/>
  <c r="J726" i="2"/>
  <c r="K732" i="2"/>
  <c r="L732" i="2" s="1"/>
  <c r="K746" i="2"/>
  <c r="L746" i="2" s="1"/>
  <c r="J746" i="2"/>
  <c r="K768" i="2"/>
  <c r="L768" i="2" s="1"/>
  <c r="J768" i="2"/>
  <c r="K779" i="2"/>
  <c r="L779" i="2" s="1"/>
  <c r="J779" i="2"/>
  <c r="K784" i="2"/>
  <c r="L784" i="2" s="1"/>
  <c r="J784" i="2"/>
  <c r="K789" i="2"/>
  <c r="L789" i="2" s="1"/>
  <c r="J789" i="2"/>
  <c r="K791" i="2"/>
  <c r="L791" i="2" s="1"/>
  <c r="J791" i="2"/>
  <c r="K815" i="2"/>
  <c r="L815" i="2" s="1"/>
  <c r="J815" i="2"/>
  <c r="K832" i="2"/>
  <c r="L832" i="2" s="1"/>
  <c r="J832" i="2"/>
  <c r="K839" i="2"/>
  <c r="L839" i="2" s="1"/>
  <c r="J839" i="2"/>
  <c r="K848" i="2"/>
  <c r="L848" i="2" s="1"/>
  <c r="J848" i="2"/>
  <c r="K855" i="2"/>
  <c r="L855" i="2" s="1"/>
  <c r="J855" i="2"/>
  <c r="K864" i="2"/>
  <c r="L864" i="2" s="1"/>
  <c r="J864" i="2"/>
  <c r="K889" i="2"/>
  <c r="L889" i="2" s="1"/>
  <c r="J889" i="2"/>
  <c r="K906" i="2"/>
  <c r="L906" i="2" s="1"/>
  <c r="J906" i="2"/>
  <c r="J940" i="2"/>
  <c r="K1018" i="2"/>
  <c r="L1018" i="2" s="1"/>
  <c r="J1018" i="2"/>
  <c r="K674" i="2"/>
  <c r="L674" i="2" s="1"/>
  <c r="J674" i="2"/>
  <c r="J685" i="2"/>
  <c r="K688" i="2"/>
  <c r="L688" i="2" s="1"/>
  <c r="K695" i="2"/>
  <c r="L695" i="2" s="1"/>
  <c r="J695" i="2"/>
  <c r="J702" i="2"/>
  <c r="K735" i="2"/>
  <c r="L735" i="2" s="1"/>
  <c r="J735" i="2"/>
  <c r="J766" i="2"/>
  <c r="J782" i="2"/>
  <c r="J846" i="2"/>
  <c r="K872" i="2"/>
  <c r="L872" i="2" s="1"/>
  <c r="J872" i="2"/>
  <c r="K923" i="2"/>
  <c r="L923" i="2" s="1"/>
  <c r="J923" i="2"/>
  <c r="K934" i="2"/>
  <c r="L934" i="2" s="1"/>
  <c r="J934" i="2"/>
  <c r="K953" i="2"/>
  <c r="L953" i="2" s="1"/>
  <c r="J953" i="2"/>
  <c r="K1005" i="2"/>
  <c r="L1005" i="2" s="1"/>
  <c r="J1005" i="2"/>
  <c r="K882" i="2"/>
  <c r="L882" i="2" s="1"/>
  <c r="J882" i="2"/>
  <c r="K886" i="2"/>
  <c r="L886" i="2" s="1"/>
  <c r="J886" i="2"/>
  <c r="K899" i="2"/>
  <c r="L899" i="2" s="1"/>
  <c r="J899" i="2"/>
  <c r="K901" i="2"/>
  <c r="L901" i="2" s="1"/>
  <c r="J901" i="2"/>
  <c r="K914" i="2"/>
  <c r="L914" i="2" s="1"/>
  <c r="J914" i="2"/>
  <c r="K918" i="2"/>
  <c r="L918" i="2" s="1"/>
  <c r="J918" i="2"/>
  <c r="K931" i="2"/>
  <c r="L931" i="2" s="1"/>
  <c r="J931" i="2"/>
  <c r="K933" i="2"/>
  <c r="L933" i="2" s="1"/>
  <c r="J933" i="2"/>
  <c r="K1009" i="2"/>
  <c r="L1009" i="2" s="1"/>
  <c r="J1009" i="2"/>
  <c r="K1039" i="2"/>
  <c r="L1039" i="2" s="1"/>
  <c r="J1039" i="2"/>
  <c r="K1155" i="2"/>
  <c r="L1155" i="2" s="1"/>
  <c r="J1155" i="2"/>
  <c r="K954" i="2"/>
  <c r="L954" i="2" s="1"/>
  <c r="J954" i="2"/>
  <c r="J966" i="2"/>
  <c r="K966" i="2"/>
  <c r="L966" i="2" s="1"/>
  <c r="K1006" i="2"/>
  <c r="L1006" i="2" s="1"/>
  <c r="J1006" i="2"/>
  <c r="K1093" i="2"/>
  <c r="L1093" i="2" s="1"/>
  <c r="J1093" i="2"/>
  <c r="K1148" i="2"/>
  <c r="L1148" i="2" s="1"/>
  <c r="J1148" i="2"/>
  <c r="J770" i="2"/>
  <c r="J778" i="2"/>
  <c r="J786" i="2"/>
  <c r="J794" i="2"/>
  <c r="J802" i="2"/>
  <c r="J810" i="2"/>
  <c r="J818" i="2"/>
  <c r="J826" i="2"/>
  <c r="J834" i="2"/>
  <c r="J842" i="2"/>
  <c r="J850" i="2"/>
  <c r="J858" i="2"/>
  <c r="K875" i="2"/>
  <c r="L875" i="2" s="1"/>
  <c r="J875" i="2"/>
  <c r="K877" i="2"/>
  <c r="L877" i="2" s="1"/>
  <c r="J877" i="2"/>
  <c r="K890" i="2"/>
  <c r="L890" i="2" s="1"/>
  <c r="J890" i="2"/>
  <c r="J892" i="2"/>
  <c r="K907" i="2"/>
  <c r="L907" i="2" s="1"/>
  <c r="J907" i="2"/>
  <c r="K909" i="2"/>
  <c r="L909" i="2" s="1"/>
  <c r="J909" i="2"/>
  <c r="K922" i="2"/>
  <c r="L922" i="2" s="1"/>
  <c r="J922" i="2"/>
  <c r="J924" i="2"/>
  <c r="K939" i="2"/>
  <c r="L939" i="2" s="1"/>
  <c r="J939" i="2"/>
  <c r="J983" i="2"/>
  <c r="K983" i="2"/>
  <c r="L983" i="2" s="1"/>
  <c r="K1045" i="2"/>
  <c r="L1045" i="2" s="1"/>
  <c r="J1045" i="2"/>
  <c r="J867" i="2"/>
  <c r="J905" i="2"/>
  <c r="K955" i="2"/>
  <c r="L955" i="2" s="1"/>
  <c r="J955" i="2"/>
  <c r="K990" i="2"/>
  <c r="L990" i="2" s="1"/>
  <c r="J990" i="2"/>
  <c r="K1011" i="2"/>
  <c r="L1011" i="2" s="1"/>
  <c r="J1011" i="2"/>
  <c r="K1036" i="2"/>
  <c r="L1036" i="2" s="1"/>
  <c r="J1036" i="2"/>
  <c r="K883" i="2"/>
  <c r="L883" i="2" s="1"/>
  <c r="J883" i="2"/>
  <c r="K885" i="2"/>
  <c r="L885" i="2" s="1"/>
  <c r="J885" i="2"/>
  <c r="K898" i="2"/>
  <c r="L898" i="2" s="1"/>
  <c r="J898" i="2"/>
  <c r="K902" i="2"/>
  <c r="L902" i="2" s="1"/>
  <c r="J902" i="2"/>
  <c r="K915" i="2"/>
  <c r="L915" i="2" s="1"/>
  <c r="J915" i="2"/>
  <c r="K917" i="2"/>
  <c r="L917" i="2" s="1"/>
  <c r="J917" i="2"/>
  <c r="K930" i="2"/>
  <c r="L930" i="2" s="1"/>
  <c r="J930" i="2"/>
  <c r="K975" i="2"/>
  <c r="L975" i="2" s="1"/>
  <c r="K994" i="2"/>
  <c r="L994" i="2" s="1"/>
  <c r="J994" i="2"/>
  <c r="K998" i="2"/>
  <c r="L998" i="2" s="1"/>
  <c r="J998" i="2"/>
  <c r="K1203" i="2"/>
  <c r="L1203" i="2" s="1"/>
  <c r="J1203" i="2"/>
  <c r="K970" i="2"/>
  <c r="L970" i="2" s="1"/>
  <c r="J970" i="2"/>
  <c r="K978" i="2"/>
  <c r="L978" i="2" s="1"/>
  <c r="J978" i="2"/>
  <c r="K981" i="2"/>
  <c r="L981" i="2" s="1"/>
  <c r="J981" i="2"/>
  <c r="K1013" i="2"/>
  <c r="L1013" i="2" s="1"/>
  <c r="J1013" i="2"/>
  <c r="K1144" i="2"/>
  <c r="L1144" i="2" s="1"/>
  <c r="J1144" i="2"/>
  <c r="J1320" i="2"/>
  <c r="K1320" i="2"/>
  <c r="L1320" i="2" s="1"/>
  <c r="K987" i="2"/>
  <c r="L987" i="2" s="1"/>
  <c r="J987" i="2"/>
  <c r="K1002" i="2"/>
  <c r="L1002" i="2" s="1"/>
  <c r="J1002" i="2"/>
  <c r="K1037" i="2"/>
  <c r="L1037" i="2" s="1"/>
  <c r="J1037" i="2"/>
  <c r="K1056" i="2"/>
  <c r="L1056" i="2" s="1"/>
  <c r="J1056" i="2"/>
  <c r="K1316" i="2"/>
  <c r="L1316" i="2" s="1"/>
  <c r="J1316" i="2"/>
  <c r="J880" i="2"/>
  <c r="J888" i="2"/>
  <c r="J896" i="2"/>
  <c r="J904" i="2"/>
  <c r="J912" i="2"/>
  <c r="J920" i="2"/>
  <c r="J928" i="2"/>
  <c r="J936" i="2"/>
  <c r="J941" i="2"/>
  <c r="K942" i="2"/>
  <c r="L942" i="2" s="1"/>
  <c r="K943" i="2"/>
  <c r="L943" i="2" s="1"/>
  <c r="J957" i="2"/>
  <c r="K958" i="2"/>
  <c r="L958" i="2" s="1"/>
  <c r="K959" i="2"/>
  <c r="L959" i="2" s="1"/>
  <c r="J960" i="2"/>
  <c r="J969" i="2"/>
  <c r="K974" i="2"/>
  <c r="L974" i="2" s="1"/>
  <c r="J985" i="2"/>
  <c r="K989" i="2"/>
  <c r="L989" i="2" s="1"/>
  <c r="J989" i="2"/>
  <c r="K991" i="2"/>
  <c r="L991" i="2" s="1"/>
  <c r="K1019" i="2"/>
  <c r="L1019" i="2" s="1"/>
  <c r="J1019" i="2"/>
  <c r="J1066" i="2"/>
  <c r="K1066" i="2"/>
  <c r="L1066" i="2" s="1"/>
  <c r="K1069" i="2"/>
  <c r="L1069" i="2" s="1"/>
  <c r="J1069" i="2"/>
  <c r="K1080" i="2"/>
  <c r="L1080" i="2" s="1"/>
  <c r="J1080" i="2"/>
  <c r="K967" i="2"/>
  <c r="L967" i="2" s="1"/>
  <c r="J968" i="2"/>
  <c r="J977" i="2"/>
  <c r="K995" i="2"/>
  <c r="L995" i="2" s="1"/>
  <c r="J995" i="2"/>
  <c r="K1010" i="2"/>
  <c r="L1010" i="2" s="1"/>
  <c r="J1010" i="2"/>
  <c r="J1017" i="2"/>
  <c r="J1087" i="2"/>
  <c r="K1090" i="2"/>
  <c r="L1090" i="2" s="1"/>
  <c r="K1102" i="2"/>
  <c r="L1102" i="2" s="1"/>
  <c r="J1102" i="2"/>
  <c r="K1106" i="2"/>
  <c r="L1106" i="2" s="1"/>
  <c r="J1106" i="2"/>
  <c r="J1142" i="2"/>
  <c r="K1158" i="2"/>
  <c r="L1158" i="2" s="1"/>
  <c r="J1158" i="2"/>
  <c r="J1185" i="2"/>
  <c r="K946" i="2"/>
  <c r="L946" i="2" s="1"/>
  <c r="J946" i="2"/>
  <c r="K973" i="2"/>
  <c r="L973" i="2" s="1"/>
  <c r="J973" i="2"/>
  <c r="K982" i="2"/>
  <c r="L982" i="2" s="1"/>
  <c r="J982" i="2"/>
  <c r="K997" i="2"/>
  <c r="L997" i="2" s="1"/>
  <c r="J997" i="2"/>
  <c r="K1014" i="2"/>
  <c r="L1014" i="2" s="1"/>
  <c r="J1014" i="2"/>
  <c r="K1061" i="2"/>
  <c r="L1061" i="2" s="1"/>
  <c r="J1061" i="2"/>
  <c r="K1179" i="2"/>
  <c r="L1179" i="2" s="1"/>
  <c r="J1179" i="2"/>
  <c r="K1182" i="2"/>
  <c r="L1182" i="2" s="1"/>
  <c r="J1182" i="2"/>
  <c r="K976" i="2"/>
  <c r="L976" i="2" s="1"/>
  <c r="J976" i="2"/>
  <c r="K986" i="2"/>
  <c r="L986" i="2" s="1"/>
  <c r="J986" i="2"/>
  <c r="K1003" i="2"/>
  <c r="L1003" i="2" s="1"/>
  <c r="J1003" i="2"/>
  <c r="K1035" i="2"/>
  <c r="L1035" i="2" s="1"/>
  <c r="J1035" i="2"/>
  <c r="K1049" i="2"/>
  <c r="L1049" i="2" s="1"/>
  <c r="J1049" i="2"/>
  <c r="K1073" i="2"/>
  <c r="L1073" i="2" s="1"/>
  <c r="J1073" i="2"/>
  <c r="K1085" i="2"/>
  <c r="L1085" i="2" s="1"/>
  <c r="J1085" i="2"/>
  <c r="K1126" i="2"/>
  <c r="L1126" i="2" s="1"/>
  <c r="J1126" i="2"/>
  <c r="K1139" i="2"/>
  <c r="L1139" i="2" s="1"/>
  <c r="J1139" i="2"/>
  <c r="K1209" i="2"/>
  <c r="L1209" i="2" s="1"/>
  <c r="J1209" i="2"/>
  <c r="K1028" i="2"/>
  <c r="L1028" i="2" s="1"/>
  <c r="J1028" i="2"/>
  <c r="K1052" i="2"/>
  <c r="L1052" i="2" s="1"/>
  <c r="J1052" i="2"/>
  <c r="K1076" i="2"/>
  <c r="L1076" i="2" s="1"/>
  <c r="J1076" i="2"/>
  <c r="K1114" i="2"/>
  <c r="L1114" i="2" s="1"/>
  <c r="J1114" i="2"/>
  <c r="K1131" i="2"/>
  <c r="L1131" i="2" s="1"/>
  <c r="J1131" i="2"/>
  <c r="K1134" i="2"/>
  <c r="L1134" i="2" s="1"/>
  <c r="J1134" i="2"/>
  <c r="K1137" i="2"/>
  <c r="L1137" i="2" s="1"/>
  <c r="J1137" i="2"/>
  <c r="K1140" i="2"/>
  <c r="L1140" i="2" s="1"/>
  <c r="J1140" i="2"/>
  <c r="K1145" i="2"/>
  <c r="L1145" i="2" s="1"/>
  <c r="J1145" i="2"/>
  <c r="K1041" i="2"/>
  <c r="L1041" i="2" s="1"/>
  <c r="J1041" i="2"/>
  <c r="K1089" i="2"/>
  <c r="L1089" i="2" s="1"/>
  <c r="J1089" i="2"/>
  <c r="K1109" i="2"/>
  <c r="L1109" i="2" s="1"/>
  <c r="J1109" i="2"/>
  <c r="K1122" i="2"/>
  <c r="L1122" i="2" s="1"/>
  <c r="J1122" i="2"/>
  <c r="K1149" i="2"/>
  <c r="L1149" i="2" s="1"/>
  <c r="J1149" i="2"/>
  <c r="K1217" i="2"/>
  <c r="L1217" i="2" s="1"/>
  <c r="J1217" i="2"/>
  <c r="J984" i="2"/>
  <c r="J992" i="2"/>
  <c r="J1000" i="2"/>
  <c r="J1008" i="2"/>
  <c r="K1044" i="2"/>
  <c r="L1044" i="2" s="1"/>
  <c r="J1044" i="2"/>
  <c r="J1051" i="2"/>
  <c r="K1058" i="2"/>
  <c r="L1058" i="2" s="1"/>
  <c r="K1065" i="2"/>
  <c r="L1065" i="2" s="1"/>
  <c r="J1065" i="2"/>
  <c r="J1075" i="2"/>
  <c r="J1079" i="2"/>
  <c r="K1082" i="2"/>
  <c r="L1082" i="2" s="1"/>
  <c r="K1092" i="2"/>
  <c r="L1092" i="2" s="1"/>
  <c r="J1092" i="2"/>
  <c r="K1107" i="2"/>
  <c r="L1107" i="2" s="1"/>
  <c r="K1112" i="2"/>
  <c r="L1112" i="2" s="1"/>
  <c r="J1112" i="2"/>
  <c r="K1115" i="2"/>
  <c r="L1115" i="2" s="1"/>
  <c r="J1115" i="2"/>
  <c r="J1129" i="2"/>
  <c r="J1135" i="2"/>
  <c r="K1135" i="2"/>
  <c r="L1135" i="2" s="1"/>
  <c r="K1152" i="2"/>
  <c r="L1152" i="2" s="1"/>
  <c r="J1152" i="2"/>
  <c r="K1163" i="2"/>
  <c r="L1163" i="2" s="1"/>
  <c r="J1163" i="2"/>
  <c r="K1225" i="2"/>
  <c r="L1225" i="2" s="1"/>
  <c r="J1225" i="2"/>
  <c r="J1021" i="2"/>
  <c r="K1026" i="2"/>
  <c r="L1026" i="2" s="1"/>
  <c r="K1034" i="2"/>
  <c r="L1034" i="2" s="1"/>
  <c r="J1048" i="2"/>
  <c r="K1054" i="2"/>
  <c r="L1054" i="2" s="1"/>
  <c r="K1068" i="2"/>
  <c r="L1068" i="2" s="1"/>
  <c r="J1068" i="2"/>
  <c r="J1072" i="2"/>
  <c r="J1099" i="2"/>
  <c r="K1099" i="2"/>
  <c r="L1099" i="2" s="1"/>
  <c r="K1123" i="2"/>
  <c r="L1123" i="2" s="1"/>
  <c r="J1123" i="2"/>
  <c r="K1150" i="2"/>
  <c r="L1150" i="2" s="1"/>
  <c r="J1150" i="2"/>
  <c r="K1025" i="2"/>
  <c r="L1025" i="2" s="1"/>
  <c r="K1057" i="2"/>
  <c r="L1057" i="2" s="1"/>
  <c r="J1057" i="2"/>
  <c r="K1081" i="2"/>
  <c r="L1081" i="2" s="1"/>
  <c r="J1081" i="2"/>
  <c r="J1091" i="2"/>
  <c r="J1166" i="2"/>
  <c r="K1171" i="2"/>
  <c r="L1171" i="2" s="1"/>
  <c r="J1171" i="2"/>
  <c r="K1174" i="2"/>
  <c r="L1174" i="2" s="1"/>
  <c r="J1174" i="2"/>
  <c r="K1029" i="2"/>
  <c r="L1029" i="2" s="1"/>
  <c r="J1029" i="2"/>
  <c r="K1033" i="2"/>
  <c r="L1033" i="2" s="1"/>
  <c r="J1033" i="2"/>
  <c r="K1053" i="2"/>
  <c r="L1053" i="2" s="1"/>
  <c r="J1053" i="2"/>
  <c r="K1060" i="2"/>
  <c r="L1060" i="2" s="1"/>
  <c r="J1060" i="2"/>
  <c r="K1077" i="2"/>
  <c r="L1077" i="2" s="1"/>
  <c r="J1077" i="2"/>
  <c r="K1084" i="2"/>
  <c r="L1084" i="2" s="1"/>
  <c r="J1084" i="2"/>
  <c r="K1097" i="2"/>
  <c r="L1097" i="2" s="1"/>
  <c r="J1097" i="2"/>
  <c r="K1147" i="2"/>
  <c r="L1147" i="2" s="1"/>
  <c r="J1147" i="2"/>
  <c r="K1160" i="2"/>
  <c r="L1160" i="2" s="1"/>
  <c r="J1160" i="2"/>
  <c r="K1169" i="2"/>
  <c r="L1169" i="2" s="1"/>
  <c r="J1169" i="2"/>
  <c r="K1181" i="2"/>
  <c r="L1181" i="2" s="1"/>
  <c r="J1181" i="2"/>
  <c r="K1212" i="2"/>
  <c r="L1212" i="2" s="1"/>
  <c r="J1212" i="2"/>
  <c r="K1101" i="2"/>
  <c r="L1101" i="2" s="1"/>
  <c r="J1101" i="2"/>
  <c r="K1138" i="2"/>
  <c r="L1138" i="2" s="1"/>
  <c r="J1138" i="2"/>
  <c r="K1219" i="2"/>
  <c r="L1219" i="2" s="1"/>
  <c r="J1219" i="2"/>
  <c r="K1266" i="2"/>
  <c r="L1266" i="2" s="1"/>
  <c r="J1266" i="2"/>
  <c r="K1294" i="2"/>
  <c r="L1294" i="2" s="1"/>
  <c r="J1294" i="2"/>
  <c r="K1431" i="2"/>
  <c r="L1431" i="2" s="1"/>
  <c r="J1431" i="2"/>
  <c r="K1098" i="2"/>
  <c r="L1098" i="2" s="1"/>
  <c r="J1098" i="2"/>
  <c r="K1125" i="2"/>
  <c r="L1125" i="2" s="1"/>
  <c r="J1125" i="2"/>
  <c r="K1128" i="2"/>
  <c r="L1128" i="2" s="1"/>
  <c r="J1128" i="2"/>
  <c r="K1141" i="2"/>
  <c r="L1141" i="2" s="1"/>
  <c r="J1141" i="2"/>
  <c r="K1261" i="2"/>
  <c r="L1261" i="2" s="1"/>
  <c r="J1261" i="2"/>
  <c r="K1173" i="2"/>
  <c r="L1173" i="2" s="1"/>
  <c r="J1173" i="2"/>
  <c r="K1191" i="2"/>
  <c r="L1191" i="2" s="1"/>
  <c r="J1191" i="2"/>
  <c r="K1194" i="2"/>
  <c r="L1194" i="2" s="1"/>
  <c r="J1194" i="2"/>
  <c r="K1227" i="2"/>
  <c r="L1227" i="2" s="1"/>
  <c r="J1227" i="2"/>
  <c r="K1284" i="2"/>
  <c r="L1284" i="2" s="1"/>
  <c r="J1284" i="2"/>
  <c r="K1117" i="2"/>
  <c r="L1117" i="2" s="1"/>
  <c r="J1117" i="2"/>
  <c r="K1120" i="2"/>
  <c r="L1120" i="2" s="1"/>
  <c r="J1120" i="2"/>
  <c r="K1130" i="2"/>
  <c r="L1130" i="2" s="1"/>
  <c r="J1130" i="2"/>
  <c r="K1165" i="2"/>
  <c r="L1165" i="2" s="1"/>
  <c r="J1165" i="2"/>
  <c r="K1176" i="2"/>
  <c r="L1176" i="2" s="1"/>
  <c r="J1176" i="2"/>
  <c r="K1192" i="2"/>
  <c r="L1192" i="2" s="1"/>
  <c r="J1192" i="2"/>
  <c r="K1206" i="2"/>
  <c r="L1206" i="2" s="1"/>
  <c r="J1206" i="2"/>
  <c r="J1307" i="2"/>
  <c r="K1307" i="2"/>
  <c r="L1307" i="2" s="1"/>
  <c r="J1104" i="2"/>
  <c r="J1110" i="2"/>
  <c r="K1133" i="2"/>
  <c r="L1133" i="2" s="1"/>
  <c r="J1133" i="2"/>
  <c r="K1136" i="2"/>
  <c r="L1136" i="2" s="1"/>
  <c r="J1136" i="2"/>
  <c r="K1146" i="2"/>
  <c r="L1146" i="2" s="1"/>
  <c r="J1146" i="2"/>
  <c r="K1157" i="2"/>
  <c r="L1157" i="2" s="1"/>
  <c r="J1157" i="2"/>
  <c r="K1168" i="2"/>
  <c r="L1168" i="2" s="1"/>
  <c r="J1168" i="2"/>
  <c r="J1199" i="2"/>
  <c r="J1231" i="2"/>
  <c r="K1231" i="2"/>
  <c r="L1231" i="2" s="1"/>
  <c r="K1250" i="2"/>
  <c r="L1250" i="2" s="1"/>
  <c r="J1250" i="2"/>
  <c r="K1233" i="2"/>
  <c r="L1233" i="2" s="1"/>
  <c r="J1233" i="2"/>
  <c r="K1235" i="2"/>
  <c r="L1235" i="2" s="1"/>
  <c r="J1235" i="2"/>
  <c r="K1258" i="2"/>
  <c r="L1258" i="2" s="1"/>
  <c r="J1258" i="2"/>
  <c r="K1274" i="2"/>
  <c r="L1274" i="2" s="1"/>
  <c r="J1274" i="2"/>
  <c r="K1292" i="2"/>
  <c r="L1292" i="2" s="1"/>
  <c r="J1292" i="2"/>
  <c r="K1298" i="2"/>
  <c r="L1298" i="2" s="1"/>
  <c r="J1298" i="2"/>
  <c r="K1327" i="2"/>
  <c r="L1327" i="2" s="1"/>
  <c r="J1327" i="2"/>
  <c r="K1187" i="2"/>
  <c r="L1187" i="2" s="1"/>
  <c r="J1187" i="2"/>
  <c r="K1198" i="2"/>
  <c r="L1198" i="2" s="1"/>
  <c r="J1198" i="2"/>
  <c r="K1208" i="2"/>
  <c r="L1208" i="2" s="1"/>
  <c r="J1208" i="2"/>
  <c r="K1214" i="2"/>
  <c r="L1214" i="2" s="1"/>
  <c r="J1214" i="2"/>
  <c r="K1216" i="2"/>
  <c r="L1216" i="2" s="1"/>
  <c r="J1216" i="2"/>
  <c r="K1239" i="2"/>
  <c r="L1239" i="2" s="1"/>
  <c r="K1241" i="2"/>
  <c r="L1241" i="2" s="1"/>
  <c r="J1241" i="2"/>
  <c r="K1248" i="2"/>
  <c r="L1248" i="2" s="1"/>
  <c r="K1263" i="2"/>
  <c r="L1263" i="2" s="1"/>
  <c r="J1263" i="2"/>
  <c r="K1282" i="2"/>
  <c r="L1282" i="2" s="1"/>
  <c r="J1282" i="2"/>
  <c r="J1299" i="2"/>
  <c r="K1299" i="2"/>
  <c r="L1299" i="2" s="1"/>
  <c r="K1344" i="2"/>
  <c r="L1344" i="2" s="1"/>
  <c r="J1344" i="2"/>
  <c r="K1190" i="2"/>
  <c r="L1190" i="2" s="1"/>
  <c r="J1190" i="2"/>
  <c r="K1201" i="2"/>
  <c r="L1201" i="2" s="1"/>
  <c r="J1201" i="2"/>
  <c r="K1211" i="2"/>
  <c r="L1211" i="2" s="1"/>
  <c r="J1211" i="2"/>
  <c r="K1222" i="2"/>
  <c r="L1222" i="2" s="1"/>
  <c r="J1222" i="2"/>
  <c r="K1224" i="2"/>
  <c r="L1224" i="2" s="1"/>
  <c r="J1224" i="2"/>
  <c r="K1193" i="2"/>
  <c r="L1193" i="2" s="1"/>
  <c r="J1193" i="2"/>
  <c r="K1230" i="2"/>
  <c r="L1230" i="2" s="1"/>
  <c r="J1230" i="2"/>
  <c r="K1232" i="2"/>
  <c r="L1232" i="2" s="1"/>
  <c r="J1232" i="2"/>
  <c r="K1303" i="2"/>
  <c r="L1303" i="2" s="1"/>
  <c r="J1303" i="2"/>
  <c r="K1314" i="2"/>
  <c r="L1314" i="2" s="1"/>
  <c r="J1314" i="2"/>
  <c r="K1382" i="2"/>
  <c r="L1382" i="2" s="1"/>
  <c r="J1382" i="2"/>
  <c r="K1184" i="2"/>
  <c r="L1184" i="2" s="1"/>
  <c r="J1184" i="2"/>
  <c r="K1200" i="2"/>
  <c r="L1200" i="2" s="1"/>
  <c r="J1200" i="2"/>
  <c r="J1234" i="2"/>
  <c r="J1236" i="2"/>
  <c r="K1238" i="2"/>
  <c r="L1238" i="2" s="1"/>
  <c r="J1238" i="2"/>
  <c r="K1240" i="2"/>
  <c r="L1240" i="2" s="1"/>
  <c r="J1240" i="2"/>
  <c r="K1256" i="2"/>
  <c r="L1256" i="2" s="1"/>
  <c r="J1256" i="2"/>
  <c r="K1265" i="2"/>
  <c r="L1265" i="2" s="1"/>
  <c r="J1265" i="2"/>
  <c r="K1290" i="2"/>
  <c r="L1290" i="2" s="1"/>
  <c r="J1290" i="2"/>
  <c r="K1322" i="2"/>
  <c r="L1322" i="2" s="1"/>
  <c r="J1322" i="2"/>
  <c r="K1246" i="2"/>
  <c r="L1246" i="2" s="1"/>
  <c r="J1246" i="2"/>
  <c r="K1271" i="2"/>
  <c r="L1271" i="2" s="1"/>
  <c r="J1271" i="2"/>
  <c r="K1273" i="2"/>
  <c r="L1273" i="2" s="1"/>
  <c r="J1273" i="2"/>
  <c r="J1343" i="2"/>
  <c r="K1343" i="2"/>
  <c r="L1343" i="2" s="1"/>
  <c r="K1356" i="2"/>
  <c r="L1356" i="2" s="1"/>
  <c r="J1356" i="2"/>
  <c r="J1403" i="2"/>
  <c r="K1403" i="2"/>
  <c r="L1403" i="2" s="1"/>
  <c r="K1252" i="2"/>
  <c r="L1252" i="2" s="1"/>
  <c r="J1252" i="2"/>
  <c r="K1254" i="2"/>
  <c r="L1254" i="2" s="1"/>
  <c r="J1254" i="2"/>
  <c r="K1279" i="2"/>
  <c r="L1279" i="2" s="1"/>
  <c r="J1279" i="2"/>
  <c r="K1281" i="2"/>
  <c r="L1281" i="2" s="1"/>
  <c r="J1281" i="2"/>
  <c r="K1305" i="2"/>
  <c r="L1305" i="2" s="1"/>
  <c r="J1305" i="2"/>
  <c r="K1324" i="2"/>
  <c r="L1324" i="2" s="1"/>
  <c r="J1324" i="2"/>
  <c r="K1351" i="2"/>
  <c r="L1351" i="2" s="1"/>
  <c r="J1351" i="2"/>
  <c r="K1354" i="2"/>
  <c r="L1354" i="2" s="1"/>
  <c r="J1354" i="2"/>
  <c r="K1367" i="2"/>
  <c r="L1367" i="2" s="1"/>
  <c r="J1367" i="2"/>
  <c r="K1260" i="2"/>
  <c r="L1260" i="2" s="1"/>
  <c r="J1260" i="2"/>
  <c r="K1262" i="2"/>
  <c r="L1262" i="2" s="1"/>
  <c r="J1262" i="2"/>
  <c r="J1264" i="2"/>
  <c r="J1277" i="2"/>
  <c r="J1309" i="2"/>
  <c r="K1311" i="2"/>
  <c r="L1311" i="2" s="1"/>
  <c r="J1311" i="2"/>
  <c r="K1313" i="2"/>
  <c r="L1313" i="2" s="1"/>
  <c r="J1313" i="2"/>
  <c r="K1315" i="2"/>
  <c r="L1315" i="2" s="1"/>
  <c r="J1328" i="2"/>
  <c r="K1247" i="2"/>
  <c r="L1247" i="2" s="1"/>
  <c r="J1247" i="2"/>
  <c r="K1268" i="2"/>
  <c r="L1268" i="2" s="1"/>
  <c r="J1268" i="2"/>
  <c r="K1270" i="2"/>
  <c r="L1270" i="2" s="1"/>
  <c r="J1270" i="2"/>
  <c r="J1285" i="2"/>
  <c r="K1287" i="2"/>
  <c r="L1287" i="2" s="1"/>
  <c r="J1287" i="2"/>
  <c r="K1300" i="2"/>
  <c r="L1300" i="2" s="1"/>
  <c r="J1300" i="2"/>
  <c r="J1317" i="2"/>
  <c r="K1319" i="2"/>
  <c r="L1319" i="2" s="1"/>
  <c r="J1319" i="2"/>
  <c r="K1334" i="2"/>
  <c r="L1334" i="2" s="1"/>
  <c r="J1334" i="2"/>
  <c r="K1345" i="2"/>
  <c r="L1345" i="2" s="1"/>
  <c r="J1345" i="2"/>
  <c r="K1361" i="2"/>
  <c r="L1361" i="2" s="1"/>
  <c r="J1361" i="2"/>
  <c r="K1295" i="2"/>
  <c r="L1295" i="2" s="1"/>
  <c r="J1295" i="2"/>
  <c r="K1330" i="2"/>
  <c r="L1330" i="2" s="1"/>
  <c r="J1330" i="2"/>
  <c r="K1332" i="2"/>
  <c r="L1332" i="2" s="1"/>
  <c r="J1332" i="2"/>
  <c r="K1388" i="2"/>
  <c r="L1388" i="2" s="1"/>
  <c r="J1388" i="2"/>
  <c r="K1255" i="2"/>
  <c r="L1255" i="2" s="1"/>
  <c r="J1255" i="2"/>
  <c r="K1278" i="2"/>
  <c r="L1278" i="2" s="1"/>
  <c r="J1278" i="2"/>
  <c r="K1306" i="2"/>
  <c r="L1306" i="2" s="1"/>
  <c r="J1306" i="2"/>
  <c r="K1308" i="2"/>
  <c r="L1308" i="2" s="1"/>
  <c r="J1308" i="2"/>
  <c r="K1375" i="2"/>
  <c r="L1375" i="2" s="1"/>
  <c r="J1375" i="2"/>
  <c r="J1381" i="2"/>
  <c r="K1381" i="2"/>
  <c r="L1381" i="2" s="1"/>
  <c r="K1406" i="2"/>
  <c r="L1406" i="2" s="1"/>
  <c r="J1406" i="2"/>
  <c r="K1364" i="2"/>
  <c r="L1364" i="2" s="1"/>
  <c r="J1364" i="2"/>
  <c r="K1369" i="2"/>
  <c r="L1369" i="2" s="1"/>
  <c r="J1369" i="2"/>
  <c r="K1389" i="2"/>
  <c r="L1389" i="2" s="1"/>
  <c r="J1389" i="2"/>
  <c r="K1398" i="2"/>
  <c r="L1398" i="2" s="1"/>
  <c r="J1398" i="2"/>
  <c r="J1451" i="2"/>
  <c r="K1451" i="2"/>
  <c r="L1451" i="2" s="1"/>
  <c r="K1342" i="2"/>
  <c r="L1342" i="2" s="1"/>
  <c r="J1342" i="2"/>
  <c r="J1396" i="2"/>
  <c r="K1410" i="2"/>
  <c r="L1410" i="2" s="1"/>
  <c r="J1410" i="2"/>
  <c r="K1437" i="2"/>
  <c r="L1437" i="2" s="1"/>
  <c r="J1437" i="2"/>
  <c r="J1276" i="2"/>
  <c r="K1359" i="2"/>
  <c r="L1359" i="2" s="1"/>
  <c r="J1359" i="2"/>
  <c r="K1372" i="2"/>
  <c r="L1372" i="2" s="1"/>
  <c r="J1372" i="2"/>
  <c r="K1377" i="2"/>
  <c r="L1377" i="2" s="1"/>
  <c r="J1377" i="2"/>
  <c r="J1249" i="2"/>
  <c r="J1257" i="2"/>
  <c r="J1289" i="2"/>
  <c r="J1286" i="2"/>
  <c r="J1302" i="2"/>
  <c r="J1310" i="2"/>
  <c r="J1318" i="2"/>
  <c r="J1326" i="2"/>
  <c r="J1335" i="2"/>
  <c r="J1338" i="2"/>
  <c r="J1340" i="2"/>
  <c r="K1348" i="2"/>
  <c r="L1348" i="2" s="1"/>
  <c r="J1348" i="2"/>
  <c r="K1353" i="2"/>
  <c r="L1353" i="2" s="1"/>
  <c r="J1353" i="2"/>
  <c r="J1357" i="2"/>
  <c r="J1362" i="2"/>
  <c r="J1385" i="2"/>
  <c r="K1434" i="2"/>
  <c r="L1434" i="2" s="1"/>
  <c r="J1434" i="2"/>
  <c r="K1454" i="2"/>
  <c r="L1454" i="2" s="1"/>
  <c r="J1454" i="2"/>
  <c r="K1468" i="2"/>
  <c r="L1468" i="2" s="1"/>
  <c r="J1468" i="2"/>
  <c r="K1455" i="2"/>
  <c r="L1455" i="2" s="1"/>
  <c r="J1455" i="2"/>
  <c r="K1395" i="2"/>
  <c r="L1395" i="2" s="1"/>
  <c r="K1402" i="2"/>
  <c r="L1402" i="2" s="1"/>
  <c r="J1402" i="2"/>
  <c r="K1411" i="2"/>
  <c r="L1411" i="2" s="1"/>
  <c r="J1411" i="2"/>
  <c r="K1441" i="2"/>
  <c r="L1441" i="2" s="1"/>
  <c r="J1441" i="2"/>
  <c r="K1444" i="2"/>
  <c r="L1444" i="2" s="1"/>
  <c r="J1444" i="2"/>
  <c r="K1405" i="2"/>
  <c r="L1405" i="2" s="1"/>
  <c r="J1405" i="2"/>
  <c r="K1415" i="2"/>
  <c r="L1415" i="2" s="1"/>
  <c r="J1415" i="2"/>
  <c r="K1390" i="2"/>
  <c r="L1390" i="2" s="1"/>
  <c r="J1390" i="2"/>
  <c r="K1394" i="2"/>
  <c r="L1394" i="2" s="1"/>
  <c r="J1394" i="2"/>
  <c r="J1427" i="2"/>
  <c r="K1427" i="2"/>
  <c r="L1427" i="2" s="1"/>
  <c r="K1397" i="2"/>
  <c r="L1397" i="2" s="1"/>
  <c r="J1397" i="2"/>
  <c r="K1417" i="2"/>
  <c r="L1417" i="2" s="1"/>
  <c r="J1417" i="2"/>
  <c r="K1420" i="2"/>
  <c r="L1420" i="2" s="1"/>
  <c r="J1420" i="2"/>
  <c r="K1447" i="2"/>
  <c r="L1447" i="2" s="1"/>
  <c r="J1447" i="2"/>
  <c r="K1460" i="2"/>
  <c r="L1460" i="2" s="1"/>
  <c r="J1460" i="2"/>
  <c r="K1423" i="2"/>
  <c r="L1423" i="2" s="1"/>
  <c r="J1423" i="2"/>
  <c r="K1433" i="2"/>
  <c r="L1433" i="2" s="1"/>
  <c r="J1433" i="2"/>
  <c r="K1436" i="2"/>
  <c r="L1436" i="2" s="1"/>
  <c r="J1436" i="2"/>
  <c r="K1463" i="2"/>
  <c r="L1463" i="2" s="1"/>
  <c r="J1463" i="2"/>
  <c r="K1470" i="2"/>
  <c r="L1470" i="2" s="1"/>
  <c r="J1470" i="2"/>
  <c r="K1419" i="2"/>
  <c r="L1419" i="2" s="1"/>
  <c r="J1426" i="2"/>
  <c r="J1429" i="2"/>
  <c r="K1439" i="2"/>
  <c r="L1439" i="2" s="1"/>
  <c r="J1439" i="2"/>
  <c r="K1449" i="2"/>
  <c r="L1449" i="2" s="1"/>
  <c r="J1449" i="2"/>
  <c r="K1452" i="2"/>
  <c r="L1452" i="2" s="1"/>
  <c r="J1452" i="2"/>
  <c r="K1462" i="2"/>
  <c r="L1462" i="2" s="1"/>
  <c r="J1462" i="2"/>
  <c r="K1425" i="2"/>
  <c r="L1425" i="2" s="1"/>
  <c r="J1425" i="2"/>
  <c r="K1428" i="2"/>
  <c r="L1428" i="2" s="1"/>
  <c r="J1428" i="2"/>
  <c r="K1435" i="2"/>
  <c r="L1435" i="2" s="1"/>
  <c r="J1442" i="2"/>
  <c r="J1466" i="2"/>
  <c r="J1457" i="2"/>
  <c r="J1465" i="2"/>
  <c r="J1422" i="2"/>
  <c r="J1430" i="2"/>
  <c r="J1438" i="2"/>
  <c r="J1446" i="2"/>
  <c r="O9" i="1"/>
  <c r="I11" i="1"/>
  <c r="K11" i="1" s="1"/>
  <c r="L11" i="1" s="1"/>
  <c r="O16" i="1"/>
  <c r="E18" i="1"/>
  <c r="O38" i="1"/>
  <c r="N38" i="1"/>
  <c r="P38" i="1" s="1"/>
  <c r="Q38" i="1" s="1"/>
  <c r="O46" i="1"/>
  <c r="N46" i="1"/>
  <c r="P46" i="1" s="1"/>
  <c r="Q46" i="1" s="1"/>
  <c r="O64" i="1"/>
  <c r="N64" i="1"/>
  <c r="P64" i="1" s="1"/>
  <c r="Q64" i="1" s="1"/>
  <c r="I8" i="1"/>
  <c r="K8" i="1" s="1"/>
  <c r="L8" i="1" s="1"/>
  <c r="D4" i="1"/>
  <c r="F4" i="1" s="1"/>
  <c r="G4" i="1" s="1"/>
  <c r="J15" i="1"/>
  <c r="O19" i="1"/>
  <c r="N19" i="1"/>
  <c r="P19" i="1" s="1"/>
  <c r="Q19" i="1" s="1"/>
  <c r="N22" i="1"/>
  <c r="P22" i="1" s="1"/>
  <c r="Q22" i="1" s="1"/>
  <c r="E37" i="1"/>
  <c r="D37" i="1"/>
  <c r="F37" i="1" s="1"/>
  <c r="G37" i="1" s="1"/>
  <c r="E45" i="1"/>
  <c r="D45" i="1"/>
  <c r="F45" i="1" s="1"/>
  <c r="G45" i="1" s="1"/>
  <c r="J54" i="1"/>
  <c r="I54" i="1"/>
  <c r="K54" i="1" s="1"/>
  <c r="L54" i="1" s="1"/>
  <c r="E20" i="1"/>
  <c r="D20" i="1"/>
  <c r="F20" i="1" s="1"/>
  <c r="G20" i="1" s="1"/>
  <c r="E34" i="1"/>
  <c r="D34" i="1"/>
  <c r="F34" i="1" s="1"/>
  <c r="G34" i="1" s="1"/>
  <c r="E39" i="1"/>
  <c r="I9" i="1"/>
  <c r="K9" i="1" s="1"/>
  <c r="L9" i="1" s="1"/>
  <c r="N11" i="1"/>
  <c r="P11" i="1" s="1"/>
  <c r="Q11" i="1" s="1"/>
  <c r="I14" i="1"/>
  <c r="K14" i="1" s="1"/>
  <c r="L14" i="1" s="1"/>
  <c r="J17" i="1"/>
  <c r="I17" i="1"/>
  <c r="K17" i="1" s="1"/>
  <c r="L17" i="1" s="1"/>
  <c r="J20" i="1"/>
  <c r="O27" i="1"/>
  <c r="N27" i="1"/>
  <c r="P27" i="1" s="1"/>
  <c r="Q27" i="1" s="1"/>
  <c r="J31" i="1"/>
  <c r="J34" i="1"/>
  <c r="D42" i="1"/>
  <c r="F42" i="1" s="1"/>
  <c r="G42" i="1" s="1"/>
  <c r="E44" i="1"/>
  <c r="D44" i="1"/>
  <c r="F44" i="1" s="1"/>
  <c r="G44" i="1" s="1"/>
  <c r="J63" i="1"/>
  <c r="I63" i="1"/>
  <c r="K63" i="1" s="1"/>
  <c r="L63" i="1" s="1"/>
  <c r="N17" i="1"/>
  <c r="P17" i="1" s="1"/>
  <c r="Q17" i="1" s="1"/>
  <c r="O17" i="1"/>
  <c r="J36" i="1"/>
  <c r="I36" i="1"/>
  <c r="K36" i="1" s="1"/>
  <c r="L36" i="1" s="1"/>
  <c r="J44" i="1"/>
  <c r="I44" i="1"/>
  <c r="K44" i="1" s="1"/>
  <c r="L44" i="1" s="1"/>
  <c r="J49" i="1"/>
  <c r="I49" i="1"/>
  <c r="K49" i="1" s="1"/>
  <c r="L49" i="1" s="1"/>
  <c r="D3" i="1"/>
  <c r="F3" i="1" s="1"/>
  <c r="D15" i="1"/>
  <c r="F15" i="1" s="1"/>
  <c r="G15" i="1" s="1"/>
  <c r="E15" i="1"/>
  <c r="J22" i="1"/>
  <c r="I22" i="1"/>
  <c r="K22" i="1" s="1"/>
  <c r="L22" i="1" s="1"/>
  <c r="J35" i="1"/>
  <c r="I35" i="1"/>
  <c r="K35" i="1" s="1"/>
  <c r="L35" i="1" s="1"/>
  <c r="O39" i="1"/>
  <c r="J41" i="1"/>
  <c r="I41" i="1"/>
  <c r="K41" i="1" s="1"/>
  <c r="L41" i="1" s="1"/>
  <c r="N65" i="1"/>
  <c r="P65" i="1" s="1"/>
  <c r="Q65" i="1" s="1"/>
  <c r="I66" i="1"/>
  <c r="K66" i="1" s="1"/>
  <c r="L66" i="1" s="1"/>
  <c r="N70" i="1"/>
  <c r="P70" i="1" s="1"/>
  <c r="Q70" i="1" s="1"/>
  <c r="N75" i="1"/>
  <c r="P75" i="1" s="1"/>
  <c r="Q75" i="1" s="1"/>
  <c r="D90" i="1"/>
  <c r="F90" i="1" s="1"/>
  <c r="G90" i="1" s="1"/>
  <c r="I91" i="1"/>
  <c r="K91" i="1" s="1"/>
  <c r="L91" i="1" s="1"/>
  <c r="I92" i="1"/>
  <c r="K92" i="1" s="1"/>
  <c r="L92" i="1" s="1"/>
  <c r="D93" i="1"/>
  <c r="F93" i="1" s="1"/>
  <c r="G93" i="1" s="1"/>
  <c r="I97" i="1"/>
  <c r="K97" i="1" s="1"/>
  <c r="L97" i="1" s="1"/>
  <c r="I102" i="1"/>
  <c r="K102" i="1" s="1"/>
  <c r="L102" i="1" s="1"/>
  <c r="I111" i="1"/>
  <c r="K111" i="1" s="1"/>
  <c r="L111" i="1" s="1"/>
  <c r="N112" i="1"/>
  <c r="P112" i="1" s="1"/>
  <c r="Q112" i="1" s="1"/>
  <c r="N113" i="1"/>
  <c r="P113" i="1" s="1"/>
  <c r="Q113" i="1" s="1"/>
  <c r="I114" i="1"/>
  <c r="K114" i="1" s="1"/>
  <c r="L114" i="1" s="1"/>
  <c r="N118" i="1"/>
  <c r="P118" i="1" s="1"/>
  <c r="Q118" i="1" s="1"/>
  <c r="N123" i="1"/>
  <c r="P123" i="1" s="1"/>
  <c r="Q123" i="1" s="1"/>
  <c r="N139" i="1"/>
  <c r="P139" i="1" s="1"/>
  <c r="Q139" i="1" s="1"/>
  <c r="D142" i="1"/>
  <c r="F142" i="1" s="1"/>
  <c r="G142" i="1" s="1"/>
  <c r="D143" i="1"/>
  <c r="F143" i="1" s="1"/>
  <c r="G143" i="1" s="1"/>
  <c r="I145" i="1"/>
  <c r="K145" i="1" s="1"/>
  <c r="L145" i="1" s="1"/>
  <c r="O150" i="1"/>
  <c r="N150" i="1"/>
  <c r="P150" i="1" s="1"/>
  <c r="Q150" i="1" s="1"/>
  <c r="J161" i="1"/>
  <c r="I161" i="1"/>
  <c r="K161" i="1" s="1"/>
  <c r="L161" i="1" s="1"/>
  <c r="I167" i="1"/>
  <c r="K167" i="1" s="1"/>
  <c r="L167" i="1" s="1"/>
  <c r="J167" i="1"/>
  <c r="I46" i="1"/>
  <c r="K46" i="1" s="1"/>
  <c r="L46" i="1" s="1"/>
  <c r="N62" i="1"/>
  <c r="P62" i="1" s="1"/>
  <c r="Q62" i="1" s="1"/>
  <c r="N67" i="1"/>
  <c r="P67" i="1" s="1"/>
  <c r="Q67" i="1" s="1"/>
  <c r="I89" i="1"/>
  <c r="K89" i="1" s="1"/>
  <c r="L89" i="1" s="1"/>
  <c r="I94" i="1"/>
  <c r="K94" i="1" s="1"/>
  <c r="L94" i="1" s="1"/>
  <c r="N110" i="1"/>
  <c r="P110" i="1" s="1"/>
  <c r="Q110" i="1" s="1"/>
  <c r="N115" i="1"/>
  <c r="P115" i="1" s="1"/>
  <c r="Q115" i="1" s="1"/>
  <c r="N124" i="1"/>
  <c r="P124" i="1" s="1"/>
  <c r="Q124" i="1" s="1"/>
  <c r="D126" i="1"/>
  <c r="F126" i="1" s="1"/>
  <c r="G126" i="1" s="1"/>
  <c r="D127" i="1"/>
  <c r="F127" i="1" s="1"/>
  <c r="G127" i="1" s="1"/>
  <c r="N127" i="1"/>
  <c r="P127" i="1" s="1"/>
  <c r="Q127" i="1" s="1"/>
  <c r="I132" i="1"/>
  <c r="K132" i="1" s="1"/>
  <c r="L132" i="1" s="1"/>
  <c r="D133" i="1"/>
  <c r="F133" i="1" s="1"/>
  <c r="G133" i="1" s="1"/>
  <c r="N137" i="1"/>
  <c r="P137" i="1" s="1"/>
  <c r="Q137" i="1" s="1"/>
  <c r="I138" i="1"/>
  <c r="K138" i="1" s="1"/>
  <c r="L138" i="1" s="1"/>
  <c r="O140" i="1"/>
  <c r="E158" i="1"/>
  <c r="E165" i="1"/>
  <c r="D181" i="1"/>
  <c r="F181" i="1" s="1"/>
  <c r="G181" i="1" s="1"/>
  <c r="E181" i="1"/>
  <c r="J185" i="1"/>
  <c r="E190" i="1"/>
  <c r="D190" i="1"/>
  <c r="F190" i="1" s="1"/>
  <c r="G190" i="1" s="1"/>
  <c r="J196" i="1"/>
  <c r="I196" i="1"/>
  <c r="K196" i="1" s="1"/>
  <c r="L196" i="1" s="1"/>
  <c r="J158" i="1"/>
  <c r="I158" i="1"/>
  <c r="K158" i="1" s="1"/>
  <c r="L158" i="1" s="1"/>
  <c r="I179" i="1"/>
  <c r="K179" i="1" s="1"/>
  <c r="L179" i="1" s="1"/>
  <c r="J179" i="1"/>
  <c r="N51" i="1"/>
  <c r="P51" i="1" s="1"/>
  <c r="Q51" i="1" s="1"/>
  <c r="N60" i="1"/>
  <c r="P60" i="1" s="1"/>
  <c r="Q60" i="1" s="1"/>
  <c r="D62" i="1"/>
  <c r="F62" i="1" s="1"/>
  <c r="G62" i="1" s="1"/>
  <c r="D63" i="1"/>
  <c r="F63" i="1" s="1"/>
  <c r="G63" i="1" s="1"/>
  <c r="N63" i="1"/>
  <c r="P63" i="1" s="1"/>
  <c r="Q63" i="1" s="1"/>
  <c r="D68" i="1"/>
  <c r="F68" i="1" s="1"/>
  <c r="G68" i="1" s="1"/>
  <c r="D73" i="1"/>
  <c r="F73" i="1" s="1"/>
  <c r="G73" i="1" s="1"/>
  <c r="D82" i="1"/>
  <c r="F82" i="1" s="1"/>
  <c r="G82" i="1" s="1"/>
  <c r="J83" i="1"/>
  <c r="I87" i="1"/>
  <c r="K87" i="1" s="1"/>
  <c r="L87" i="1" s="1"/>
  <c r="N88" i="1"/>
  <c r="P88" i="1" s="1"/>
  <c r="Q88" i="1" s="1"/>
  <c r="N89" i="1"/>
  <c r="P89" i="1" s="1"/>
  <c r="Q89" i="1" s="1"/>
  <c r="I90" i="1"/>
  <c r="K90" i="1" s="1"/>
  <c r="L90" i="1" s="1"/>
  <c r="N94" i="1"/>
  <c r="P94" i="1" s="1"/>
  <c r="Q94" i="1" s="1"/>
  <c r="N99" i="1"/>
  <c r="P99" i="1" s="1"/>
  <c r="Q99" i="1" s="1"/>
  <c r="N108" i="1"/>
  <c r="P108" i="1" s="1"/>
  <c r="Q108" i="1" s="1"/>
  <c r="D110" i="1"/>
  <c r="F110" i="1" s="1"/>
  <c r="G110" i="1" s="1"/>
  <c r="D111" i="1"/>
  <c r="F111" i="1" s="1"/>
  <c r="G111" i="1" s="1"/>
  <c r="N111" i="1"/>
  <c r="P111" i="1" s="1"/>
  <c r="Q111" i="1" s="1"/>
  <c r="D116" i="1"/>
  <c r="F116" i="1" s="1"/>
  <c r="G116" i="1" s="1"/>
  <c r="D121" i="1"/>
  <c r="F121" i="1" s="1"/>
  <c r="G121" i="1" s="1"/>
  <c r="D130" i="1"/>
  <c r="F130" i="1" s="1"/>
  <c r="G130" i="1" s="1"/>
  <c r="J131" i="1"/>
  <c r="I135" i="1"/>
  <c r="K135" i="1" s="1"/>
  <c r="L135" i="1" s="1"/>
  <c r="O136" i="1"/>
  <c r="D141" i="1"/>
  <c r="F141" i="1" s="1"/>
  <c r="G141" i="1" s="1"/>
  <c r="N147" i="1"/>
  <c r="P147" i="1" s="1"/>
  <c r="Q147" i="1" s="1"/>
  <c r="J155" i="1"/>
  <c r="O158" i="1"/>
  <c r="N158" i="1"/>
  <c r="P158" i="1" s="1"/>
  <c r="Q158" i="1" s="1"/>
  <c r="O179" i="1"/>
  <c r="N179" i="1"/>
  <c r="P179" i="1" s="1"/>
  <c r="Q179" i="1" s="1"/>
  <c r="I33" i="1"/>
  <c r="K33" i="1" s="1"/>
  <c r="L33" i="1" s="1"/>
  <c r="I38" i="1"/>
  <c r="K38" i="1" s="1"/>
  <c r="L38" i="1" s="1"/>
  <c r="N43" i="1"/>
  <c r="P43" i="1" s="1"/>
  <c r="Q43" i="1" s="1"/>
  <c r="D60" i="1"/>
  <c r="F60" i="1" s="1"/>
  <c r="G60" i="1" s="1"/>
  <c r="D65" i="1"/>
  <c r="F65" i="1" s="1"/>
  <c r="G65" i="1" s="1"/>
  <c r="I81" i="1"/>
  <c r="K81" i="1" s="1"/>
  <c r="L81" i="1" s="1"/>
  <c r="N86" i="1"/>
  <c r="P86" i="1" s="1"/>
  <c r="Q86" i="1" s="1"/>
  <c r="N91" i="1"/>
  <c r="P91" i="1" s="1"/>
  <c r="Q91" i="1" s="1"/>
  <c r="D108" i="1"/>
  <c r="F108" i="1" s="1"/>
  <c r="G108" i="1" s="1"/>
  <c r="D113" i="1"/>
  <c r="F113" i="1" s="1"/>
  <c r="G113" i="1" s="1"/>
  <c r="I129" i="1"/>
  <c r="K129" i="1" s="1"/>
  <c r="L129" i="1" s="1"/>
  <c r="N134" i="1"/>
  <c r="P134" i="1" s="1"/>
  <c r="Q134" i="1" s="1"/>
  <c r="I142" i="1"/>
  <c r="K142" i="1" s="1"/>
  <c r="L142" i="1" s="1"/>
  <c r="O144" i="1"/>
  <c r="E180" i="1"/>
  <c r="D180" i="1"/>
  <c r="F180" i="1" s="1"/>
  <c r="G180" i="1" s="1"/>
  <c r="J187" i="1"/>
  <c r="I187" i="1"/>
  <c r="K187" i="1" s="1"/>
  <c r="L187" i="1" s="1"/>
  <c r="O155" i="1"/>
  <c r="N155" i="1"/>
  <c r="P155" i="1" s="1"/>
  <c r="Q155" i="1" s="1"/>
  <c r="N172" i="1"/>
  <c r="P172" i="1" s="1"/>
  <c r="Q172" i="1" s="1"/>
  <c r="O172" i="1"/>
  <c r="I180" i="1"/>
  <c r="K180" i="1" s="1"/>
  <c r="L180" i="1" s="1"/>
  <c r="J180" i="1"/>
  <c r="D49" i="1"/>
  <c r="F49" i="1" s="1"/>
  <c r="G49" i="1" s="1"/>
  <c r="I65" i="1"/>
  <c r="K65" i="1" s="1"/>
  <c r="L65" i="1" s="1"/>
  <c r="I70" i="1"/>
  <c r="K70" i="1" s="1"/>
  <c r="L70" i="1" s="1"/>
  <c r="D92" i="1"/>
  <c r="F92" i="1" s="1"/>
  <c r="G92" i="1" s="1"/>
  <c r="D97" i="1"/>
  <c r="F97" i="1" s="1"/>
  <c r="G97" i="1" s="1"/>
  <c r="I113" i="1"/>
  <c r="K113" i="1" s="1"/>
  <c r="L113" i="1" s="1"/>
  <c r="I118" i="1"/>
  <c r="K118" i="1" s="1"/>
  <c r="L118" i="1" s="1"/>
  <c r="J139" i="1"/>
  <c r="N142" i="1"/>
  <c r="P142" i="1" s="1"/>
  <c r="Q142" i="1" s="1"/>
  <c r="D145" i="1"/>
  <c r="F145" i="1" s="1"/>
  <c r="G145" i="1" s="1"/>
  <c r="E153" i="1"/>
  <c r="D153" i="1"/>
  <c r="F153" i="1" s="1"/>
  <c r="G153" i="1" s="1"/>
  <c r="E156" i="1"/>
  <c r="D156" i="1"/>
  <c r="F156" i="1" s="1"/>
  <c r="G156" i="1" s="1"/>
  <c r="O160" i="1"/>
  <c r="D170" i="1"/>
  <c r="F170" i="1" s="1"/>
  <c r="G170" i="1" s="1"/>
  <c r="E170" i="1"/>
  <c r="I175" i="1"/>
  <c r="K175" i="1" s="1"/>
  <c r="L175" i="1" s="1"/>
  <c r="J175" i="1"/>
  <c r="O192" i="1"/>
  <c r="N192" i="1"/>
  <c r="P192" i="1" s="1"/>
  <c r="Q192" i="1" s="1"/>
  <c r="J150" i="1"/>
  <c r="I150" i="1"/>
  <c r="K150" i="1" s="1"/>
  <c r="L150" i="1" s="1"/>
  <c r="E161" i="1"/>
  <c r="D161" i="1"/>
  <c r="F161" i="1" s="1"/>
  <c r="G161" i="1" s="1"/>
  <c r="N164" i="1"/>
  <c r="P164" i="1" s="1"/>
  <c r="Q164" i="1" s="1"/>
  <c r="O164" i="1"/>
  <c r="J189" i="1"/>
  <c r="E192" i="1"/>
  <c r="J204" i="1"/>
  <c r="E214" i="1"/>
  <c r="E224" i="1"/>
  <c r="J228" i="1"/>
  <c r="J234" i="1"/>
  <c r="J237" i="1"/>
  <c r="J243" i="1"/>
  <c r="O249" i="1"/>
  <c r="O255" i="1"/>
  <c r="O258" i="1"/>
  <c r="O264" i="1"/>
  <c r="E270" i="1"/>
  <c r="J301" i="1"/>
  <c r="O303" i="1"/>
  <c r="J308" i="1"/>
  <c r="E317" i="1"/>
  <c r="J322" i="1"/>
  <c r="O327" i="1"/>
  <c r="E333" i="1"/>
  <c r="J338" i="1"/>
  <c r="O343" i="1"/>
  <c r="E349" i="1"/>
  <c r="J354" i="1"/>
  <c r="O359" i="1"/>
  <c r="E365" i="1"/>
  <c r="J370" i="1"/>
  <c r="O385" i="1"/>
  <c r="E389" i="1"/>
  <c r="E404" i="1"/>
  <c r="O407" i="1"/>
  <c r="E409" i="1"/>
  <c r="J410" i="1"/>
  <c r="N411" i="1"/>
  <c r="P411" i="1" s="1"/>
  <c r="Q411" i="1" s="1"/>
  <c r="O414" i="1"/>
  <c r="E417" i="1"/>
  <c r="J425" i="1"/>
  <c r="D428" i="1"/>
  <c r="F428" i="1" s="1"/>
  <c r="G428" i="1" s="1"/>
  <c r="O431" i="1"/>
  <c r="I434" i="1"/>
  <c r="K434" i="1" s="1"/>
  <c r="L434" i="1" s="1"/>
  <c r="D437" i="1"/>
  <c r="F437" i="1" s="1"/>
  <c r="G437" i="1" s="1"/>
  <c r="I447" i="1"/>
  <c r="K447" i="1" s="1"/>
  <c r="L447" i="1" s="1"/>
  <c r="J447" i="1"/>
  <c r="E455" i="1"/>
  <c r="D455" i="1"/>
  <c r="F455" i="1" s="1"/>
  <c r="G455" i="1" s="1"/>
  <c r="N456" i="1"/>
  <c r="P456" i="1" s="1"/>
  <c r="Q456" i="1" s="1"/>
  <c r="O456" i="1"/>
  <c r="J484" i="1"/>
  <c r="I484" i="1"/>
  <c r="K484" i="1" s="1"/>
  <c r="L484" i="1" s="1"/>
  <c r="I183" i="1"/>
  <c r="K183" i="1" s="1"/>
  <c r="L183" i="1" s="1"/>
  <c r="I184" i="1"/>
  <c r="K184" i="1" s="1"/>
  <c r="L184" i="1" s="1"/>
  <c r="O200" i="1"/>
  <c r="D210" i="1"/>
  <c r="F210" i="1" s="1"/>
  <c r="G210" i="1" s="1"/>
  <c r="O217" i="1"/>
  <c r="N244" i="1"/>
  <c r="P244" i="1" s="1"/>
  <c r="Q244" i="1" s="1"/>
  <c r="D266" i="1"/>
  <c r="F266" i="1" s="1"/>
  <c r="G266" i="1" s="1"/>
  <c r="I271" i="1"/>
  <c r="K271" i="1" s="1"/>
  <c r="L271" i="1" s="1"/>
  <c r="O274" i="1"/>
  <c r="J291" i="1"/>
  <c r="N292" i="1"/>
  <c r="P292" i="1" s="1"/>
  <c r="Q292" i="1" s="1"/>
  <c r="O312" i="1"/>
  <c r="D314" i="1"/>
  <c r="F314" i="1" s="1"/>
  <c r="G314" i="1" s="1"/>
  <c r="E318" i="1"/>
  <c r="I319" i="1"/>
  <c r="K319" i="1" s="1"/>
  <c r="L319" i="1" s="1"/>
  <c r="J323" i="1"/>
  <c r="N324" i="1"/>
  <c r="P324" i="1" s="1"/>
  <c r="Q324" i="1" s="1"/>
  <c r="O328" i="1"/>
  <c r="D330" i="1"/>
  <c r="F330" i="1" s="1"/>
  <c r="G330" i="1" s="1"/>
  <c r="E334" i="1"/>
  <c r="I335" i="1"/>
  <c r="K335" i="1" s="1"/>
  <c r="L335" i="1" s="1"/>
  <c r="J339" i="1"/>
  <c r="N340" i="1"/>
  <c r="P340" i="1" s="1"/>
  <c r="Q340" i="1" s="1"/>
  <c r="O344" i="1"/>
  <c r="D346" i="1"/>
  <c r="F346" i="1" s="1"/>
  <c r="G346" i="1" s="1"/>
  <c r="E350" i="1"/>
  <c r="I351" i="1"/>
  <c r="K351" i="1" s="1"/>
  <c r="L351" i="1" s="1"/>
  <c r="J355" i="1"/>
  <c r="N356" i="1"/>
  <c r="P356" i="1" s="1"/>
  <c r="Q356" i="1" s="1"/>
  <c r="O360" i="1"/>
  <c r="D362" i="1"/>
  <c r="F362" i="1" s="1"/>
  <c r="G362" i="1" s="1"/>
  <c r="E366" i="1"/>
  <c r="I367" i="1"/>
  <c r="K367" i="1" s="1"/>
  <c r="L367" i="1" s="1"/>
  <c r="O376" i="1"/>
  <c r="D378" i="1"/>
  <c r="F378" i="1" s="1"/>
  <c r="G378" i="1" s="1"/>
  <c r="I392" i="1"/>
  <c r="K392" i="1" s="1"/>
  <c r="L392" i="1" s="1"/>
  <c r="J399" i="1"/>
  <c r="O400" i="1"/>
  <c r="J403" i="1"/>
  <c r="J423" i="1"/>
  <c r="O424" i="1"/>
  <c r="D433" i="1"/>
  <c r="F433" i="1" s="1"/>
  <c r="G433" i="1" s="1"/>
  <c r="N435" i="1"/>
  <c r="P435" i="1" s="1"/>
  <c r="Q435" i="1" s="1"/>
  <c r="I438" i="1"/>
  <c r="K438" i="1" s="1"/>
  <c r="L438" i="1" s="1"/>
  <c r="J443" i="1"/>
  <c r="E446" i="1"/>
  <c r="J451" i="1"/>
  <c r="N464" i="1"/>
  <c r="P464" i="1" s="1"/>
  <c r="Q464" i="1" s="1"/>
  <c r="O464" i="1"/>
  <c r="I511" i="1"/>
  <c r="K511" i="1" s="1"/>
  <c r="L511" i="1" s="1"/>
  <c r="J511" i="1"/>
  <c r="D196" i="1"/>
  <c r="F196" i="1" s="1"/>
  <c r="G196" i="1" s="1"/>
  <c r="I202" i="1"/>
  <c r="K202" i="1" s="1"/>
  <c r="L202" i="1" s="1"/>
  <c r="J203" i="1"/>
  <c r="N204" i="1"/>
  <c r="P204" i="1" s="1"/>
  <c r="Q204" i="1" s="1"/>
  <c r="D218" i="1"/>
  <c r="F218" i="1" s="1"/>
  <c r="G218" i="1" s="1"/>
  <c r="O225" i="1"/>
  <c r="N228" i="1"/>
  <c r="P228" i="1" s="1"/>
  <c r="Q228" i="1" s="1"/>
  <c r="D250" i="1"/>
  <c r="F250" i="1" s="1"/>
  <c r="G250" i="1" s="1"/>
  <c r="J269" i="1"/>
  <c r="D293" i="1"/>
  <c r="F293" i="1" s="1"/>
  <c r="G293" i="1" s="1"/>
  <c r="N297" i="1"/>
  <c r="P297" i="1" s="1"/>
  <c r="Q297" i="1" s="1"/>
  <c r="J307" i="1"/>
  <c r="N308" i="1"/>
  <c r="P308" i="1" s="1"/>
  <c r="Q308" i="1" s="1"/>
  <c r="D312" i="1"/>
  <c r="F312" i="1" s="1"/>
  <c r="G312" i="1" s="1"/>
  <c r="I314" i="1"/>
  <c r="K314" i="1" s="1"/>
  <c r="L314" i="1" s="1"/>
  <c r="E315" i="1"/>
  <c r="N319" i="1"/>
  <c r="P319" i="1" s="1"/>
  <c r="Q319" i="1" s="1"/>
  <c r="J320" i="1"/>
  <c r="D325" i="1"/>
  <c r="F325" i="1" s="1"/>
  <c r="G325" i="1" s="1"/>
  <c r="O325" i="1"/>
  <c r="I330" i="1"/>
  <c r="K330" i="1" s="1"/>
  <c r="L330" i="1" s="1"/>
  <c r="E331" i="1"/>
  <c r="N335" i="1"/>
  <c r="P335" i="1" s="1"/>
  <c r="Q335" i="1" s="1"/>
  <c r="J336" i="1"/>
  <c r="D341" i="1"/>
  <c r="F341" i="1" s="1"/>
  <c r="G341" i="1" s="1"/>
  <c r="O341" i="1"/>
  <c r="I346" i="1"/>
  <c r="K346" i="1" s="1"/>
  <c r="L346" i="1" s="1"/>
  <c r="E347" i="1"/>
  <c r="N351" i="1"/>
  <c r="P351" i="1" s="1"/>
  <c r="Q351" i="1" s="1"/>
  <c r="J352" i="1"/>
  <c r="D357" i="1"/>
  <c r="F357" i="1" s="1"/>
  <c r="G357" i="1" s="1"/>
  <c r="O357" i="1"/>
  <c r="I362" i="1"/>
  <c r="K362" i="1" s="1"/>
  <c r="L362" i="1" s="1"/>
  <c r="E363" i="1"/>
  <c r="N367" i="1"/>
  <c r="P367" i="1" s="1"/>
  <c r="Q367" i="1" s="1"/>
  <c r="J368" i="1"/>
  <c r="I372" i="1"/>
  <c r="K372" i="1" s="1"/>
  <c r="L372" i="1" s="1"/>
  <c r="I378" i="1"/>
  <c r="K378" i="1" s="1"/>
  <c r="L378" i="1" s="1"/>
  <c r="D379" i="1"/>
  <c r="F379" i="1" s="1"/>
  <c r="G379" i="1" s="1"/>
  <c r="J381" i="1"/>
  <c r="O384" i="1"/>
  <c r="D386" i="1"/>
  <c r="F386" i="1" s="1"/>
  <c r="G386" i="1" s="1"/>
  <c r="N389" i="1"/>
  <c r="P389" i="1" s="1"/>
  <c r="Q389" i="1" s="1"/>
  <c r="I394" i="1"/>
  <c r="K394" i="1" s="1"/>
  <c r="L394" i="1" s="1"/>
  <c r="I398" i="1"/>
  <c r="K398" i="1" s="1"/>
  <c r="L398" i="1" s="1"/>
  <c r="N399" i="1"/>
  <c r="P399" i="1" s="1"/>
  <c r="Q399" i="1" s="1"/>
  <c r="D401" i="1"/>
  <c r="F401" i="1" s="1"/>
  <c r="G401" i="1" s="1"/>
  <c r="I402" i="1"/>
  <c r="K402" i="1" s="1"/>
  <c r="L402" i="1" s="1"/>
  <c r="D412" i="1"/>
  <c r="F412" i="1" s="1"/>
  <c r="G412" i="1" s="1"/>
  <c r="N423" i="1"/>
  <c r="P423" i="1" s="1"/>
  <c r="Q423" i="1" s="1"/>
  <c r="I433" i="1"/>
  <c r="K433" i="1" s="1"/>
  <c r="L433" i="1" s="1"/>
  <c r="D436" i="1"/>
  <c r="F436" i="1" s="1"/>
  <c r="G436" i="1" s="1"/>
  <c r="O443" i="1"/>
  <c r="N443" i="1"/>
  <c r="P443" i="1" s="1"/>
  <c r="Q443" i="1" s="1"/>
  <c r="O451" i="1"/>
  <c r="N451" i="1"/>
  <c r="P451" i="1" s="1"/>
  <c r="Q451" i="1" s="1"/>
  <c r="N455" i="1"/>
  <c r="P455" i="1" s="1"/>
  <c r="Q455" i="1" s="1"/>
  <c r="O455" i="1"/>
  <c r="D371" i="1"/>
  <c r="F371" i="1" s="1"/>
  <c r="G371" i="1" s="1"/>
  <c r="I373" i="1"/>
  <c r="K373" i="1" s="1"/>
  <c r="L373" i="1" s="1"/>
  <c r="E374" i="1"/>
  <c r="I375" i="1"/>
  <c r="K375" i="1" s="1"/>
  <c r="L375" i="1" s="1"/>
  <c r="D383" i="1"/>
  <c r="F383" i="1" s="1"/>
  <c r="G383" i="1" s="1"/>
  <c r="D393" i="1"/>
  <c r="F393" i="1" s="1"/>
  <c r="G393" i="1" s="1"/>
  <c r="N403" i="1"/>
  <c r="P403" i="1" s="1"/>
  <c r="Q403" i="1" s="1"/>
  <c r="E406" i="1"/>
  <c r="I414" i="1"/>
  <c r="K414" i="1" s="1"/>
  <c r="L414" i="1" s="1"/>
  <c r="J415" i="1"/>
  <c r="O416" i="1"/>
  <c r="D420" i="1"/>
  <c r="F420" i="1" s="1"/>
  <c r="G420" i="1" s="1"/>
  <c r="D425" i="1"/>
  <c r="F425" i="1" s="1"/>
  <c r="G425" i="1" s="1"/>
  <c r="J427" i="1"/>
  <c r="E430" i="1"/>
  <c r="I432" i="1"/>
  <c r="K432" i="1" s="1"/>
  <c r="L432" i="1" s="1"/>
  <c r="I441" i="1"/>
  <c r="K441" i="1" s="1"/>
  <c r="L441" i="1" s="1"/>
  <c r="I442" i="1"/>
  <c r="K442" i="1" s="1"/>
  <c r="L442" i="1" s="1"/>
  <c r="N478" i="1"/>
  <c r="P478" i="1" s="1"/>
  <c r="Q478" i="1" s="1"/>
  <c r="O478" i="1"/>
  <c r="N500" i="1"/>
  <c r="P500" i="1" s="1"/>
  <c r="Q500" i="1" s="1"/>
  <c r="O500" i="1"/>
  <c r="N502" i="1"/>
  <c r="P502" i="1" s="1"/>
  <c r="Q502" i="1" s="1"/>
  <c r="O502" i="1"/>
  <c r="J508" i="1"/>
  <c r="I508" i="1"/>
  <c r="K508" i="1" s="1"/>
  <c r="L508" i="1" s="1"/>
  <c r="N198" i="1"/>
  <c r="P198" i="1" s="1"/>
  <c r="Q198" i="1" s="1"/>
  <c r="I199" i="1"/>
  <c r="K199" i="1" s="1"/>
  <c r="L199" i="1" s="1"/>
  <c r="N201" i="1"/>
  <c r="P201" i="1" s="1"/>
  <c r="Q201" i="1" s="1"/>
  <c r="N202" i="1"/>
  <c r="P202" i="1" s="1"/>
  <c r="Q202" i="1" s="1"/>
  <c r="D205" i="1"/>
  <c r="F205" i="1" s="1"/>
  <c r="G205" i="1" s="1"/>
  <c r="E215" i="1"/>
  <c r="D216" i="1"/>
  <c r="F216" i="1" s="1"/>
  <c r="G216" i="1" s="1"/>
  <c r="I218" i="1"/>
  <c r="K218" i="1" s="1"/>
  <c r="L218" i="1" s="1"/>
  <c r="N224" i="1"/>
  <c r="P224" i="1" s="1"/>
  <c r="Q224" i="1" s="1"/>
  <c r="D229" i="1"/>
  <c r="F229" i="1" s="1"/>
  <c r="G229" i="1" s="1"/>
  <c r="D232" i="1"/>
  <c r="F232" i="1" s="1"/>
  <c r="G232" i="1" s="1"/>
  <c r="D234" i="1"/>
  <c r="F234" i="1" s="1"/>
  <c r="G234" i="1" s="1"/>
  <c r="D238" i="1"/>
  <c r="F238" i="1" s="1"/>
  <c r="G238" i="1" s="1"/>
  <c r="I244" i="1"/>
  <c r="K244" i="1" s="1"/>
  <c r="L244" i="1" s="1"/>
  <c r="I250" i="1"/>
  <c r="K250" i="1" s="1"/>
  <c r="L250" i="1" s="1"/>
  <c r="I253" i="1"/>
  <c r="K253" i="1" s="1"/>
  <c r="L253" i="1" s="1"/>
  <c r="I255" i="1"/>
  <c r="K255" i="1" s="1"/>
  <c r="L255" i="1" s="1"/>
  <c r="I259" i="1"/>
  <c r="K259" i="1" s="1"/>
  <c r="L259" i="1" s="1"/>
  <c r="N265" i="1"/>
  <c r="P265" i="1" s="1"/>
  <c r="Q265" i="1" s="1"/>
  <c r="D271" i="1"/>
  <c r="F271" i="1" s="1"/>
  <c r="G271" i="1" s="1"/>
  <c r="I275" i="1"/>
  <c r="K275" i="1" s="1"/>
  <c r="L275" i="1" s="1"/>
  <c r="J285" i="1"/>
  <c r="E288" i="1"/>
  <c r="O290" i="1"/>
  <c r="E302" i="1"/>
  <c r="I303" i="1"/>
  <c r="K303" i="1" s="1"/>
  <c r="L303" i="1" s="1"/>
  <c r="J315" i="1"/>
  <c r="N316" i="1"/>
  <c r="P316" i="1" s="1"/>
  <c r="Q316" i="1" s="1"/>
  <c r="O320" i="1"/>
  <c r="D322" i="1"/>
  <c r="F322" i="1" s="1"/>
  <c r="G322" i="1" s="1"/>
  <c r="E326" i="1"/>
  <c r="I327" i="1"/>
  <c r="K327" i="1" s="1"/>
  <c r="L327" i="1" s="1"/>
  <c r="J331" i="1"/>
  <c r="N332" i="1"/>
  <c r="P332" i="1" s="1"/>
  <c r="Q332" i="1" s="1"/>
  <c r="O336" i="1"/>
  <c r="D338" i="1"/>
  <c r="F338" i="1" s="1"/>
  <c r="G338" i="1" s="1"/>
  <c r="E342" i="1"/>
  <c r="I343" i="1"/>
  <c r="K343" i="1" s="1"/>
  <c r="L343" i="1" s="1"/>
  <c r="J347" i="1"/>
  <c r="N348" i="1"/>
  <c r="P348" i="1" s="1"/>
  <c r="Q348" i="1" s="1"/>
  <c r="O352" i="1"/>
  <c r="D354" i="1"/>
  <c r="F354" i="1" s="1"/>
  <c r="G354" i="1" s="1"/>
  <c r="E358" i="1"/>
  <c r="I359" i="1"/>
  <c r="K359" i="1" s="1"/>
  <c r="L359" i="1" s="1"/>
  <c r="J363" i="1"/>
  <c r="N364" i="1"/>
  <c r="P364" i="1" s="1"/>
  <c r="Q364" i="1" s="1"/>
  <c r="E384" i="1"/>
  <c r="N463" i="1"/>
  <c r="P463" i="1" s="1"/>
  <c r="Q463" i="1" s="1"/>
  <c r="O463" i="1"/>
  <c r="N486" i="1"/>
  <c r="P486" i="1" s="1"/>
  <c r="Q486" i="1" s="1"/>
  <c r="O486" i="1"/>
  <c r="I448" i="1"/>
  <c r="K448" i="1" s="1"/>
  <c r="L448" i="1" s="1"/>
  <c r="I452" i="1"/>
  <c r="K452" i="1" s="1"/>
  <c r="L452" i="1" s="1"/>
  <c r="D467" i="1"/>
  <c r="F467" i="1" s="1"/>
  <c r="G467" i="1" s="1"/>
  <c r="N220" i="1"/>
  <c r="P220" i="1" s="1"/>
  <c r="Q220" i="1" s="1"/>
  <c r="I239" i="1"/>
  <c r="K239" i="1" s="1"/>
  <c r="L239" i="1" s="1"/>
  <c r="N260" i="1"/>
  <c r="P260" i="1" s="1"/>
  <c r="Q260" i="1" s="1"/>
  <c r="N276" i="1"/>
  <c r="P276" i="1" s="1"/>
  <c r="Q276" i="1" s="1"/>
  <c r="E278" i="1"/>
  <c r="I279" i="1"/>
  <c r="K279" i="1" s="1"/>
  <c r="L279" i="1" s="1"/>
  <c r="O280" i="1"/>
  <c r="D282" i="1"/>
  <c r="F282" i="1" s="1"/>
  <c r="G282" i="1" s="1"/>
  <c r="O296" i="1"/>
  <c r="D298" i="1"/>
  <c r="F298" i="1" s="1"/>
  <c r="G298" i="1" s="1"/>
  <c r="O317" i="1"/>
  <c r="E323" i="1"/>
  <c r="J328" i="1"/>
  <c r="O333" i="1"/>
  <c r="E339" i="1"/>
  <c r="J344" i="1"/>
  <c r="O349" i="1"/>
  <c r="E355" i="1"/>
  <c r="J360" i="1"/>
  <c r="O365" i="1"/>
  <c r="J371" i="1"/>
  <c r="N372" i="1"/>
  <c r="P372" i="1" s="1"/>
  <c r="Q372" i="1" s="1"/>
  <c r="D395" i="1"/>
  <c r="F395" i="1" s="1"/>
  <c r="G395" i="1" s="1"/>
  <c r="E398" i="1"/>
  <c r="I400" i="1"/>
  <c r="K400" i="1" s="1"/>
  <c r="L400" i="1" s="1"/>
  <c r="E418" i="1"/>
  <c r="J419" i="1"/>
  <c r="I430" i="1"/>
  <c r="K430" i="1" s="1"/>
  <c r="L430" i="1" s="1"/>
  <c r="J435" i="1"/>
  <c r="J462" i="1"/>
  <c r="I462" i="1"/>
  <c r="K462" i="1" s="1"/>
  <c r="L462" i="1" s="1"/>
  <c r="J476" i="1"/>
  <c r="I476" i="1"/>
  <c r="K476" i="1" s="1"/>
  <c r="L476" i="1" s="1"/>
  <c r="J475" i="1"/>
  <c r="D481" i="1"/>
  <c r="F481" i="1" s="1"/>
  <c r="G481" i="1" s="1"/>
  <c r="J483" i="1"/>
  <c r="D489" i="1"/>
  <c r="F489" i="1" s="1"/>
  <c r="G489" i="1" s="1"/>
  <c r="I492" i="1"/>
  <c r="K492" i="1" s="1"/>
  <c r="L492" i="1" s="1"/>
  <c r="O516" i="1"/>
  <c r="O519" i="1"/>
  <c r="J529" i="1"/>
  <c r="E531" i="1"/>
  <c r="E533" i="1"/>
  <c r="E540" i="1"/>
  <c r="O541" i="1"/>
  <c r="O543" i="1"/>
  <c r="O551" i="1"/>
  <c r="E555" i="1"/>
  <c r="O558" i="1"/>
  <c r="O564" i="1"/>
  <c r="O565" i="1"/>
  <c r="E570" i="1"/>
  <c r="J577" i="1"/>
  <c r="O586" i="1"/>
  <c r="E588" i="1"/>
  <c r="E589" i="1"/>
  <c r="O589" i="1"/>
  <c r="E592" i="1"/>
  <c r="J593" i="1"/>
  <c r="O629" i="1"/>
  <c r="N629" i="1"/>
  <c r="P629" i="1" s="1"/>
  <c r="Q629" i="1" s="1"/>
  <c r="D675" i="1"/>
  <c r="F675" i="1" s="1"/>
  <c r="G675" i="1" s="1"/>
  <c r="E675" i="1"/>
  <c r="N682" i="1"/>
  <c r="P682" i="1" s="1"/>
  <c r="Q682" i="1" s="1"/>
  <c r="O682" i="1"/>
  <c r="D606" i="1"/>
  <c r="F606" i="1" s="1"/>
  <c r="G606" i="1" s="1"/>
  <c r="E606" i="1"/>
  <c r="N608" i="1"/>
  <c r="P608" i="1" s="1"/>
  <c r="Q608" i="1" s="1"/>
  <c r="O608" i="1"/>
  <c r="J616" i="1"/>
  <c r="I616" i="1"/>
  <c r="K616" i="1" s="1"/>
  <c r="L616" i="1" s="1"/>
  <c r="D635" i="1"/>
  <c r="F635" i="1" s="1"/>
  <c r="G635" i="1" s="1"/>
  <c r="E635" i="1"/>
  <c r="I653" i="1"/>
  <c r="K653" i="1" s="1"/>
  <c r="L653" i="1" s="1"/>
  <c r="J653" i="1"/>
  <c r="D471" i="1"/>
  <c r="F471" i="1" s="1"/>
  <c r="G471" i="1" s="1"/>
  <c r="J473" i="1"/>
  <c r="I480" i="1"/>
  <c r="K480" i="1" s="1"/>
  <c r="L480" i="1" s="1"/>
  <c r="J481" i="1"/>
  <c r="I488" i="1"/>
  <c r="K488" i="1" s="1"/>
  <c r="L488" i="1" s="1"/>
  <c r="J489" i="1"/>
  <c r="N492" i="1"/>
  <c r="P492" i="1" s="1"/>
  <c r="Q492" i="1" s="1"/>
  <c r="D499" i="1"/>
  <c r="F499" i="1" s="1"/>
  <c r="G499" i="1" s="1"/>
  <c r="D501" i="1"/>
  <c r="F501" i="1" s="1"/>
  <c r="G501" i="1" s="1"/>
  <c r="N509" i="1"/>
  <c r="P509" i="1" s="1"/>
  <c r="Q509" i="1" s="1"/>
  <c r="N511" i="1"/>
  <c r="P511" i="1" s="1"/>
  <c r="Q511" i="1" s="1"/>
  <c r="D517" i="1"/>
  <c r="F517" i="1" s="1"/>
  <c r="G517" i="1" s="1"/>
  <c r="D519" i="1"/>
  <c r="F519" i="1" s="1"/>
  <c r="G519" i="1" s="1"/>
  <c r="I521" i="1"/>
  <c r="K521" i="1" s="1"/>
  <c r="L521" i="1" s="1"/>
  <c r="E523" i="1"/>
  <c r="N526" i="1"/>
  <c r="P526" i="1" s="1"/>
  <c r="Q526" i="1" s="1"/>
  <c r="J528" i="1"/>
  <c r="I532" i="1"/>
  <c r="K532" i="1" s="1"/>
  <c r="L532" i="1" s="1"/>
  <c r="I535" i="1"/>
  <c r="K535" i="1" s="1"/>
  <c r="L535" i="1" s="1"/>
  <c r="I537" i="1"/>
  <c r="K537" i="1" s="1"/>
  <c r="L537" i="1" s="1"/>
  <c r="D543" i="1"/>
  <c r="F543" i="1" s="1"/>
  <c r="G543" i="1" s="1"/>
  <c r="D546" i="1"/>
  <c r="F546" i="1" s="1"/>
  <c r="G546" i="1" s="1"/>
  <c r="D548" i="1"/>
  <c r="F548" i="1" s="1"/>
  <c r="G548" i="1" s="1"/>
  <c r="D551" i="1"/>
  <c r="F551" i="1" s="1"/>
  <c r="G551" i="1" s="1"/>
  <c r="D554" i="1"/>
  <c r="F554" i="1" s="1"/>
  <c r="G554" i="1" s="1"/>
  <c r="I556" i="1"/>
  <c r="K556" i="1" s="1"/>
  <c r="L556" i="1" s="1"/>
  <c r="D565" i="1"/>
  <c r="F565" i="1" s="1"/>
  <c r="G565" i="1" s="1"/>
  <c r="D567" i="1"/>
  <c r="F567" i="1" s="1"/>
  <c r="G567" i="1" s="1"/>
  <c r="D575" i="1"/>
  <c r="F575" i="1" s="1"/>
  <c r="G575" i="1" s="1"/>
  <c r="J581" i="1"/>
  <c r="D584" i="1"/>
  <c r="F584" i="1" s="1"/>
  <c r="G584" i="1" s="1"/>
  <c r="I585" i="1"/>
  <c r="K585" i="1" s="1"/>
  <c r="L585" i="1" s="1"/>
  <c r="I586" i="1"/>
  <c r="K586" i="1" s="1"/>
  <c r="L586" i="1" s="1"/>
  <c r="D587" i="1"/>
  <c r="F587" i="1" s="1"/>
  <c r="G587" i="1" s="1"/>
  <c r="I591" i="1"/>
  <c r="K591" i="1" s="1"/>
  <c r="L591" i="1" s="1"/>
  <c r="I592" i="1"/>
  <c r="K592" i="1" s="1"/>
  <c r="L592" i="1" s="1"/>
  <c r="N601" i="1"/>
  <c r="P601" i="1" s="1"/>
  <c r="Q601" i="1" s="1"/>
  <c r="N607" i="1"/>
  <c r="P607" i="1" s="1"/>
  <c r="Q607" i="1" s="1"/>
  <c r="J610" i="1"/>
  <c r="D645" i="1"/>
  <c r="F645" i="1" s="1"/>
  <c r="G645" i="1" s="1"/>
  <c r="E645" i="1"/>
  <c r="N677" i="1"/>
  <c r="P677" i="1" s="1"/>
  <c r="Q677" i="1" s="1"/>
  <c r="O677" i="1"/>
  <c r="E609" i="1"/>
  <c r="D609" i="1"/>
  <c r="F609" i="1" s="1"/>
  <c r="G609" i="1" s="1"/>
  <c r="E615" i="1"/>
  <c r="D615" i="1"/>
  <c r="F615" i="1" s="1"/>
  <c r="G615" i="1" s="1"/>
  <c r="I618" i="1"/>
  <c r="K618" i="1" s="1"/>
  <c r="L618" i="1" s="1"/>
  <c r="J618" i="1"/>
  <c r="E623" i="1"/>
  <c r="D623" i="1"/>
  <c r="F623" i="1" s="1"/>
  <c r="G623" i="1" s="1"/>
  <c r="D668" i="1"/>
  <c r="F668" i="1" s="1"/>
  <c r="G668" i="1" s="1"/>
  <c r="E668" i="1"/>
  <c r="O673" i="1"/>
  <c r="N673" i="1"/>
  <c r="P673" i="1" s="1"/>
  <c r="Q673" i="1" s="1"/>
  <c r="E452" i="1"/>
  <c r="N459" i="1"/>
  <c r="P459" i="1" s="1"/>
  <c r="Q459" i="1" s="1"/>
  <c r="E462" i="1"/>
  <c r="N467" i="1"/>
  <c r="P467" i="1" s="1"/>
  <c r="Q467" i="1" s="1"/>
  <c r="E470" i="1"/>
  <c r="N473" i="1"/>
  <c r="P473" i="1" s="1"/>
  <c r="Q473" i="1" s="1"/>
  <c r="N481" i="1"/>
  <c r="P481" i="1" s="1"/>
  <c r="Q481" i="1" s="1"/>
  <c r="N489" i="1"/>
  <c r="P489" i="1" s="1"/>
  <c r="Q489" i="1" s="1"/>
  <c r="N493" i="1"/>
  <c r="P493" i="1" s="1"/>
  <c r="Q493" i="1" s="1"/>
  <c r="D497" i="1"/>
  <c r="F497" i="1" s="1"/>
  <c r="G497" i="1" s="1"/>
  <c r="I505" i="1"/>
  <c r="K505" i="1" s="1"/>
  <c r="L505" i="1" s="1"/>
  <c r="D507" i="1"/>
  <c r="F507" i="1" s="1"/>
  <c r="G507" i="1" s="1"/>
  <c r="D509" i="1"/>
  <c r="F509" i="1" s="1"/>
  <c r="G509" i="1" s="1"/>
  <c r="I513" i="1"/>
  <c r="K513" i="1" s="1"/>
  <c r="L513" i="1" s="1"/>
  <c r="E515" i="1"/>
  <c r="I519" i="1"/>
  <c r="K519" i="1" s="1"/>
  <c r="L519" i="1" s="1"/>
  <c r="I522" i="1"/>
  <c r="K522" i="1" s="1"/>
  <c r="L522" i="1" s="1"/>
  <c r="N527" i="1"/>
  <c r="P527" i="1" s="1"/>
  <c r="Q527" i="1" s="1"/>
  <c r="N529" i="1"/>
  <c r="P529" i="1" s="1"/>
  <c r="Q529" i="1" s="1"/>
  <c r="N531" i="1"/>
  <c r="P531" i="1" s="1"/>
  <c r="Q531" i="1" s="1"/>
  <c r="N532" i="1"/>
  <c r="P532" i="1" s="1"/>
  <c r="Q532" i="1" s="1"/>
  <c r="I540" i="1"/>
  <c r="K540" i="1" s="1"/>
  <c r="L540" i="1" s="1"/>
  <c r="I542" i="1"/>
  <c r="K542" i="1" s="1"/>
  <c r="L542" i="1" s="1"/>
  <c r="I543" i="1"/>
  <c r="K543" i="1" s="1"/>
  <c r="L543" i="1" s="1"/>
  <c r="I551" i="1"/>
  <c r="K551" i="1" s="1"/>
  <c r="L551" i="1" s="1"/>
  <c r="N556" i="1"/>
  <c r="P556" i="1" s="1"/>
  <c r="Q556" i="1" s="1"/>
  <c r="D559" i="1"/>
  <c r="F559" i="1" s="1"/>
  <c r="G559" i="1" s="1"/>
  <c r="I566" i="1"/>
  <c r="K566" i="1" s="1"/>
  <c r="L566" i="1" s="1"/>
  <c r="I567" i="1"/>
  <c r="K567" i="1" s="1"/>
  <c r="L567" i="1" s="1"/>
  <c r="D571" i="1"/>
  <c r="F571" i="1" s="1"/>
  <c r="G571" i="1" s="1"/>
  <c r="I575" i="1"/>
  <c r="K575" i="1" s="1"/>
  <c r="L575" i="1" s="1"/>
  <c r="I580" i="1"/>
  <c r="K580" i="1" s="1"/>
  <c r="L580" i="1" s="1"/>
  <c r="N581" i="1"/>
  <c r="P581" i="1" s="1"/>
  <c r="Q581" i="1" s="1"/>
  <c r="I589" i="1"/>
  <c r="K589" i="1" s="1"/>
  <c r="L589" i="1" s="1"/>
  <c r="N590" i="1"/>
  <c r="P590" i="1" s="1"/>
  <c r="Q590" i="1" s="1"/>
  <c r="O591" i="1"/>
  <c r="D595" i="1"/>
  <c r="F595" i="1" s="1"/>
  <c r="G595" i="1" s="1"/>
  <c r="D602" i="1"/>
  <c r="F602" i="1" s="1"/>
  <c r="G602" i="1" s="1"/>
  <c r="I604" i="1"/>
  <c r="K604" i="1" s="1"/>
  <c r="L604" i="1" s="1"/>
  <c r="N611" i="1"/>
  <c r="P611" i="1" s="1"/>
  <c r="Q611" i="1" s="1"/>
  <c r="I613" i="1"/>
  <c r="K613" i="1" s="1"/>
  <c r="L613" i="1" s="1"/>
  <c r="J613" i="1"/>
  <c r="D511" i="1"/>
  <c r="F511" i="1" s="1"/>
  <c r="G511" i="1" s="1"/>
  <c r="I516" i="1"/>
  <c r="K516" i="1" s="1"/>
  <c r="L516" i="1" s="1"/>
  <c r="J520" i="1"/>
  <c r="I564" i="1"/>
  <c r="K564" i="1" s="1"/>
  <c r="L564" i="1" s="1"/>
  <c r="N569" i="1"/>
  <c r="P569" i="1" s="1"/>
  <c r="Q569" i="1" s="1"/>
  <c r="D578" i="1"/>
  <c r="F578" i="1" s="1"/>
  <c r="G578" i="1" s="1"/>
  <c r="D583" i="1"/>
  <c r="F583" i="1" s="1"/>
  <c r="G583" i="1" s="1"/>
  <c r="N588" i="1"/>
  <c r="P588" i="1" s="1"/>
  <c r="Q588" i="1" s="1"/>
  <c r="D594" i="1"/>
  <c r="F594" i="1" s="1"/>
  <c r="G594" i="1" s="1"/>
  <c r="I596" i="1"/>
  <c r="K596" i="1" s="1"/>
  <c r="L596" i="1" s="1"/>
  <c r="N606" i="1"/>
  <c r="P606" i="1" s="1"/>
  <c r="Q606" i="1" s="1"/>
  <c r="D608" i="1"/>
  <c r="F608" i="1" s="1"/>
  <c r="G608" i="1" s="1"/>
  <c r="I609" i="1"/>
  <c r="K609" i="1" s="1"/>
  <c r="L609" i="1" s="1"/>
  <c r="O610" i="1"/>
  <c r="N613" i="1"/>
  <c r="P613" i="1" s="1"/>
  <c r="Q613" i="1" s="1"/>
  <c r="O613" i="1"/>
  <c r="E631" i="1"/>
  <c r="D631" i="1"/>
  <c r="F631" i="1" s="1"/>
  <c r="G631" i="1" s="1"/>
  <c r="J676" i="1"/>
  <c r="I676" i="1"/>
  <c r="K676" i="1" s="1"/>
  <c r="L676" i="1" s="1"/>
  <c r="N650" i="1"/>
  <c r="P650" i="1" s="1"/>
  <c r="Q650" i="1" s="1"/>
  <c r="O650" i="1"/>
  <c r="D669" i="1"/>
  <c r="F669" i="1" s="1"/>
  <c r="G669" i="1" s="1"/>
  <c r="E669" i="1"/>
  <c r="I672" i="1"/>
  <c r="K672" i="1" s="1"/>
  <c r="L672" i="1" s="1"/>
  <c r="J672" i="1"/>
  <c r="N521" i="1"/>
  <c r="P521" i="1" s="1"/>
  <c r="Q521" i="1" s="1"/>
  <c r="D527" i="1"/>
  <c r="F527" i="1" s="1"/>
  <c r="G527" i="1" s="1"/>
  <c r="O550" i="1"/>
  <c r="I572" i="1"/>
  <c r="K572" i="1" s="1"/>
  <c r="L572" i="1" s="1"/>
  <c r="N580" i="1"/>
  <c r="P580" i="1" s="1"/>
  <c r="Q580" i="1" s="1"/>
  <c r="I583" i="1"/>
  <c r="K583" i="1" s="1"/>
  <c r="L583" i="1" s="1"/>
  <c r="J594" i="1"/>
  <c r="N596" i="1"/>
  <c r="P596" i="1" s="1"/>
  <c r="Q596" i="1" s="1"/>
  <c r="D599" i="1"/>
  <c r="F599" i="1" s="1"/>
  <c r="G599" i="1" s="1"/>
  <c r="D607" i="1"/>
  <c r="F607" i="1" s="1"/>
  <c r="G607" i="1" s="1"/>
  <c r="E611" i="1"/>
  <c r="D644" i="1"/>
  <c r="F644" i="1" s="1"/>
  <c r="G644" i="1" s="1"/>
  <c r="E644" i="1"/>
  <c r="E679" i="1"/>
  <c r="D679" i="1"/>
  <c r="F679" i="1" s="1"/>
  <c r="G679" i="1" s="1"/>
  <c r="E616" i="1"/>
  <c r="I633" i="1"/>
  <c r="K633" i="1" s="1"/>
  <c r="L633" i="1" s="1"/>
  <c r="I634" i="1"/>
  <c r="K634" i="1" s="1"/>
  <c r="L634" i="1" s="1"/>
  <c r="I636" i="1"/>
  <c r="K636" i="1" s="1"/>
  <c r="L636" i="1" s="1"/>
  <c r="N638" i="1"/>
  <c r="P638" i="1" s="1"/>
  <c r="Q638" i="1" s="1"/>
  <c r="J640" i="1"/>
  <c r="N641" i="1"/>
  <c r="P641" i="1" s="1"/>
  <c r="Q641" i="1" s="1"/>
  <c r="I647" i="1"/>
  <c r="K647" i="1" s="1"/>
  <c r="L647" i="1" s="1"/>
  <c r="D650" i="1"/>
  <c r="F650" i="1" s="1"/>
  <c r="G650" i="1" s="1"/>
  <c r="E656" i="1"/>
  <c r="O658" i="1"/>
  <c r="J661" i="1"/>
  <c r="E664" i="1"/>
  <c r="I671" i="1"/>
  <c r="K671" i="1" s="1"/>
  <c r="L671" i="1" s="1"/>
  <c r="J680" i="1"/>
  <c r="N681" i="1"/>
  <c r="P681" i="1" s="1"/>
  <c r="Q681" i="1" s="1"/>
  <c r="I688" i="1"/>
  <c r="K688" i="1" s="1"/>
  <c r="L688" i="1" s="1"/>
  <c r="I695" i="1"/>
  <c r="K695" i="1" s="1"/>
  <c r="L695" i="1" s="1"/>
  <c r="E699" i="1"/>
  <c r="I700" i="1"/>
  <c r="K700" i="1" s="1"/>
  <c r="L700" i="1" s="1"/>
  <c r="O701" i="1"/>
  <c r="D703" i="1"/>
  <c r="F703" i="1" s="1"/>
  <c r="G703" i="1" s="1"/>
  <c r="J704" i="1"/>
  <c r="N705" i="1"/>
  <c r="P705" i="1" s="1"/>
  <c r="Q705" i="1" s="1"/>
  <c r="J709" i="1"/>
  <c r="E712" i="1"/>
  <c r="O714" i="1"/>
  <c r="I721" i="1"/>
  <c r="K721" i="1" s="1"/>
  <c r="L721" i="1" s="1"/>
  <c r="J722" i="1"/>
  <c r="D724" i="1"/>
  <c r="F724" i="1" s="1"/>
  <c r="G724" i="1" s="1"/>
  <c r="I726" i="1"/>
  <c r="K726" i="1" s="1"/>
  <c r="L726" i="1" s="1"/>
  <c r="E727" i="1"/>
  <c r="I729" i="1"/>
  <c r="K729" i="1" s="1"/>
  <c r="L729" i="1" s="1"/>
  <c r="N730" i="1"/>
  <c r="P730" i="1" s="1"/>
  <c r="Q730" i="1" s="1"/>
  <c r="N731" i="1"/>
  <c r="P731" i="1" s="1"/>
  <c r="Q731" i="1" s="1"/>
  <c r="D734" i="1"/>
  <c r="F734" i="1" s="1"/>
  <c r="G734" i="1" s="1"/>
  <c r="I737" i="1"/>
  <c r="K737" i="1" s="1"/>
  <c r="L737" i="1" s="1"/>
  <c r="I741" i="1"/>
  <c r="K741" i="1" s="1"/>
  <c r="L741" i="1" s="1"/>
  <c r="I742" i="1"/>
  <c r="K742" i="1" s="1"/>
  <c r="L742" i="1" s="1"/>
  <c r="E743" i="1"/>
  <c r="I749" i="1"/>
  <c r="K749" i="1" s="1"/>
  <c r="L749" i="1" s="1"/>
  <c r="D750" i="1"/>
  <c r="F750" i="1" s="1"/>
  <c r="G750" i="1" s="1"/>
  <c r="D753" i="1"/>
  <c r="F753" i="1" s="1"/>
  <c r="G753" i="1" s="1"/>
  <c r="O753" i="1"/>
  <c r="E809" i="1"/>
  <c r="D809" i="1"/>
  <c r="F809" i="1" s="1"/>
  <c r="G809" i="1" s="1"/>
  <c r="O895" i="1"/>
  <c r="N895" i="1"/>
  <c r="P895" i="1" s="1"/>
  <c r="Q895" i="1" s="1"/>
  <c r="E930" i="1"/>
  <c r="D930" i="1"/>
  <c r="F930" i="1" s="1"/>
  <c r="G930" i="1" s="1"/>
  <c r="J944" i="1"/>
  <c r="I944" i="1"/>
  <c r="K944" i="1" s="1"/>
  <c r="L944" i="1" s="1"/>
  <c r="O1025" i="1"/>
  <c r="N1025" i="1"/>
  <c r="P1025" i="1" s="1"/>
  <c r="Q1025" i="1" s="1"/>
  <c r="J717" i="1"/>
  <c r="I744" i="1"/>
  <c r="K744" i="1" s="1"/>
  <c r="L744" i="1" s="1"/>
  <c r="D755" i="1"/>
  <c r="F755" i="1" s="1"/>
  <c r="G755" i="1" s="1"/>
  <c r="O782" i="1"/>
  <c r="E788" i="1"/>
  <c r="D822" i="1"/>
  <c r="F822" i="1" s="1"/>
  <c r="G822" i="1" s="1"/>
  <c r="E822" i="1"/>
  <c r="N848" i="1"/>
  <c r="P848" i="1" s="1"/>
  <c r="Q848" i="1" s="1"/>
  <c r="O848" i="1"/>
  <c r="J866" i="1"/>
  <c r="I866" i="1"/>
  <c r="K866" i="1" s="1"/>
  <c r="L866" i="1" s="1"/>
  <c r="E873" i="1"/>
  <c r="D873" i="1"/>
  <c r="F873" i="1" s="1"/>
  <c r="G873" i="1" s="1"/>
  <c r="E908" i="1"/>
  <c r="D908" i="1"/>
  <c r="F908" i="1" s="1"/>
  <c r="G908" i="1" s="1"/>
  <c r="O912" i="1"/>
  <c r="N912" i="1"/>
  <c r="P912" i="1" s="1"/>
  <c r="Q912" i="1" s="1"/>
  <c r="D916" i="1"/>
  <c r="F916" i="1" s="1"/>
  <c r="G916" i="1" s="1"/>
  <c r="E916" i="1"/>
  <c r="J935" i="1"/>
  <c r="I935" i="1"/>
  <c r="K935" i="1" s="1"/>
  <c r="L935" i="1" s="1"/>
  <c r="O626" i="1"/>
  <c r="N636" i="1"/>
  <c r="P636" i="1" s="1"/>
  <c r="Q636" i="1" s="1"/>
  <c r="N646" i="1"/>
  <c r="P646" i="1" s="1"/>
  <c r="Q646" i="1" s="1"/>
  <c r="O781" i="1"/>
  <c r="N781" i="1"/>
  <c r="P781" i="1" s="1"/>
  <c r="Q781" i="1" s="1"/>
  <c r="E787" i="1"/>
  <c r="D787" i="1"/>
  <c r="F787" i="1" s="1"/>
  <c r="G787" i="1" s="1"/>
  <c r="O805" i="1"/>
  <c r="N805" i="1"/>
  <c r="P805" i="1" s="1"/>
  <c r="Q805" i="1" s="1"/>
  <c r="E811" i="1"/>
  <c r="D811" i="1"/>
  <c r="F811" i="1" s="1"/>
  <c r="G811" i="1" s="1"/>
  <c r="J825" i="1"/>
  <c r="I825" i="1"/>
  <c r="K825" i="1" s="1"/>
  <c r="L825" i="1" s="1"/>
  <c r="I843" i="1"/>
  <c r="K843" i="1" s="1"/>
  <c r="L843" i="1" s="1"/>
  <c r="J843" i="1"/>
  <c r="I899" i="1"/>
  <c r="K899" i="1" s="1"/>
  <c r="L899" i="1" s="1"/>
  <c r="J899" i="1"/>
  <c r="J904" i="1"/>
  <c r="I904" i="1"/>
  <c r="K904" i="1" s="1"/>
  <c r="L904" i="1" s="1"/>
  <c r="O921" i="1"/>
  <c r="N921" i="1"/>
  <c r="P921" i="1" s="1"/>
  <c r="Q921" i="1" s="1"/>
  <c r="E943" i="1"/>
  <c r="D943" i="1"/>
  <c r="F943" i="1" s="1"/>
  <c r="G943" i="1" s="1"/>
  <c r="E984" i="1"/>
  <c r="D984" i="1"/>
  <c r="F984" i="1" s="1"/>
  <c r="G984" i="1" s="1"/>
  <c r="J989" i="1"/>
  <c r="I989" i="1"/>
  <c r="K989" i="1" s="1"/>
  <c r="L989" i="1" s="1"/>
  <c r="I612" i="1"/>
  <c r="K612" i="1" s="1"/>
  <c r="L612" i="1" s="1"/>
  <c r="E643" i="1"/>
  <c r="I644" i="1"/>
  <c r="K644" i="1" s="1"/>
  <c r="L644" i="1" s="1"/>
  <c r="N652" i="1"/>
  <c r="P652" i="1" s="1"/>
  <c r="Q652" i="1" s="1"/>
  <c r="I655" i="1"/>
  <c r="K655" i="1" s="1"/>
  <c r="L655" i="1" s="1"/>
  <c r="E667" i="1"/>
  <c r="I668" i="1"/>
  <c r="K668" i="1" s="1"/>
  <c r="L668" i="1" s="1"/>
  <c r="J674" i="1"/>
  <c r="E677" i="1"/>
  <c r="O679" i="1"/>
  <c r="N684" i="1"/>
  <c r="P684" i="1" s="1"/>
  <c r="Q684" i="1" s="1"/>
  <c r="D690" i="1"/>
  <c r="F690" i="1" s="1"/>
  <c r="G690" i="1" s="1"/>
  <c r="J693" i="1"/>
  <c r="J698" i="1"/>
  <c r="N708" i="1"/>
  <c r="P708" i="1" s="1"/>
  <c r="Q708" i="1" s="1"/>
  <c r="O717" i="1"/>
  <c r="D719" i="1"/>
  <c r="F719" i="1" s="1"/>
  <c r="G719" i="1" s="1"/>
  <c r="O729" i="1"/>
  <c r="I734" i="1"/>
  <c r="K734" i="1" s="1"/>
  <c r="L734" i="1" s="1"/>
  <c r="I740" i="1"/>
  <c r="K740" i="1" s="1"/>
  <c r="L740" i="1" s="1"/>
  <c r="N747" i="1"/>
  <c r="P747" i="1" s="1"/>
  <c r="Q747" i="1" s="1"/>
  <c r="I758" i="1"/>
  <c r="K758" i="1" s="1"/>
  <c r="L758" i="1" s="1"/>
  <c r="I760" i="1"/>
  <c r="K760" i="1" s="1"/>
  <c r="L760" i="1" s="1"/>
  <c r="I761" i="1"/>
  <c r="K761" i="1" s="1"/>
  <c r="L761" i="1" s="1"/>
  <c r="N762" i="1"/>
  <c r="P762" i="1" s="1"/>
  <c r="Q762" i="1" s="1"/>
  <c r="N763" i="1"/>
  <c r="P763" i="1" s="1"/>
  <c r="Q763" i="1" s="1"/>
  <c r="N765" i="1"/>
  <c r="P765" i="1" s="1"/>
  <c r="Q765" i="1" s="1"/>
  <c r="N766" i="1"/>
  <c r="P766" i="1" s="1"/>
  <c r="Q766" i="1" s="1"/>
  <c r="D768" i="1"/>
  <c r="F768" i="1" s="1"/>
  <c r="G768" i="1" s="1"/>
  <c r="D769" i="1"/>
  <c r="F769" i="1" s="1"/>
  <c r="G769" i="1" s="1"/>
  <c r="D771" i="1"/>
  <c r="F771" i="1" s="1"/>
  <c r="G771" i="1" s="1"/>
  <c r="D772" i="1"/>
  <c r="F772" i="1" s="1"/>
  <c r="G772" i="1" s="1"/>
  <c r="I773" i="1"/>
  <c r="K773" i="1" s="1"/>
  <c r="L773" i="1" s="1"/>
  <c r="I774" i="1"/>
  <c r="K774" i="1" s="1"/>
  <c r="L774" i="1" s="1"/>
  <c r="I776" i="1"/>
  <c r="K776" i="1" s="1"/>
  <c r="L776" i="1" s="1"/>
  <c r="I777" i="1"/>
  <c r="K777" i="1" s="1"/>
  <c r="L777" i="1" s="1"/>
  <c r="N778" i="1"/>
  <c r="P778" i="1" s="1"/>
  <c r="Q778" i="1" s="1"/>
  <c r="N779" i="1"/>
  <c r="P779" i="1" s="1"/>
  <c r="Q779" i="1" s="1"/>
  <c r="O802" i="1"/>
  <c r="E859" i="1"/>
  <c r="D859" i="1"/>
  <c r="F859" i="1" s="1"/>
  <c r="G859" i="1" s="1"/>
  <c r="E861" i="1"/>
  <c r="D861" i="1"/>
  <c r="F861" i="1" s="1"/>
  <c r="G861" i="1" s="1"/>
  <c r="D885" i="1"/>
  <c r="F885" i="1" s="1"/>
  <c r="G885" i="1" s="1"/>
  <c r="E885" i="1"/>
  <c r="J927" i="1"/>
  <c r="I927" i="1"/>
  <c r="K927" i="1" s="1"/>
  <c r="L927" i="1" s="1"/>
  <c r="D737" i="1"/>
  <c r="F737" i="1" s="1"/>
  <c r="G737" i="1" s="1"/>
  <c r="N737" i="1"/>
  <c r="P737" i="1" s="1"/>
  <c r="Q737" i="1" s="1"/>
  <c r="N739" i="1"/>
  <c r="P739" i="1" s="1"/>
  <c r="Q739" i="1" s="1"/>
  <c r="N749" i="1"/>
  <c r="P749" i="1" s="1"/>
  <c r="Q749" i="1" s="1"/>
  <c r="J751" i="1"/>
  <c r="E808" i="1"/>
  <c r="D808" i="1"/>
  <c r="F808" i="1" s="1"/>
  <c r="G808" i="1" s="1"/>
  <c r="J813" i="1"/>
  <c r="I813" i="1"/>
  <c r="K813" i="1" s="1"/>
  <c r="L813" i="1" s="1"/>
  <c r="O845" i="1"/>
  <c r="N845" i="1"/>
  <c r="P845" i="1" s="1"/>
  <c r="Q845" i="1" s="1"/>
  <c r="E865" i="1"/>
  <c r="D865" i="1"/>
  <c r="F865" i="1" s="1"/>
  <c r="G865" i="1" s="1"/>
  <c r="J894" i="1"/>
  <c r="I894" i="1"/>
  <c r="K894" i="1" s="1"/>
  <c r="L894" i="1" s="1"/>
  <c r="O978" i="1"/>
  <c r="N978" i="1"/>
  <c r="P978" i="1" s="1"/>
  <c r="Q978" i="1" s="1"/>
  <c r="J629" i="1"/>
  <c r="O634" i="1"/>
  <c r="N644" i="1"/>
  <c r="P644" i="1" s="1"/>
  <c r="Q644" i="1" s="1"/>
  <c r="E653" i="1"/>
  <c r="O655" i="1"/>
  <c r="N668" i="1"/>
  <c r="P668" i="1" s="1"/>
  <c r="Q668" i="1" s="1"/>
  <c r="E672" i="1"/>
  <c r="O674" i="1"/>
  <c r="J677" i="1"/>
  <c r="D687" i="1"/>
  <c r="F687" i="1" s="1"/>
  <c r="G687" i="1" s="1"/>
  <c r="I689" i="1"/>
  <c r="K689" i="1" s="1"/>
  <c r="L689" i="1" s="1"/>
  <c r="J690" i="1"/>
  <c r="N693" i="1"/>
  <c r="P693" i="1" s="1"/>
  <c r="Q693" i="1" s="1"/>
  <c r="E696" i="1"/>
  <c r="D708" i="1"/>
  <c r="F708" i="1" s="1"/>
  <c r="G708" i="1" s="1"/>
  <c r="E709" i="1"/>
  <c r="I719" i="1"/>
  <c r="K719" i="1" s="1"/>
  <c r="L719" i="1" s="1"/>
  <c r="D728" i="1"/>
  <c r="F728" i="1" s="1"/>
  <c r="G728" i="1" s="1"/>
  <c r="E736" i="1"/>
  <c r="O740" i="1"/>
  <c r="N742" i="1"/>
  <c r="P742" i="1" s="1"/>
  <c r="Q742" i="1" s="1"/>
  <c r="O748" i="1"/>
  <c r="I753" i="1"/>
  <c r="K753" i="1" s="1"/>
  <c r="L753" i="1" s="1"/>
  <c r="O847" i="1"/>
  <c r="N847" i="1"/>
  <c r="P847" i="1" s="1"/>
  <c r="Q847" i="1" s="1"/>
  <c r="E1033" i="1"/>
  <c r="D1033" i="1"/>
  <c r="F1033" i="1" s="1"/>
  <c r="G1033" i="1" s="1"/>
  <c r="D695" i="1"/>
  <c r="F695" i="1" s="1"/>
  <c r="G695" i="1" s="1"/>
  <c r="O698" i="1"/>
  <c r="J701" i="1"/>
  <c r="O711" i="1"/>
  <c r="J714" i="1"/>
  <c r="D722" i="1"/>
  <c r="F722" i="1" s="1"/>
  <c r="G722" i="1" s="1"/>
  <c r="O724" i="1"/>
  <c r="D739" i="1"/>
  <c r="F739" i="1" s="1"/>
  <c r="G739" i="1" s="1"/>
  <c r="D742" i="1"/>
  <c r="F742" i="1" s="1"/>
  <c r="G742" i="1" s="1"/>
  <c r="E746" i="1"/>
  <c r="D747" i="1"/>
  <c r="F747" i="1" s="1"/>
  <c r="G747" i="1" s="1"/>
  <c r="N752" i="1"/>
  <c r="P752" i="1" s="1"/>
  <c r="Q752" i="1" s="1"/>
  <c r="O756" i="1"/>
  <c r="N757" i="1"/>
  <c r="P757" i="1" s="1"/>
  <c r="Q757" i="1" s="1"/>
  <c r="E785" i="1"/>
  <c r="J790" i="1"/>
  <c r="J800" i="1"/>
  <c r="I800" i="1"/>
  <c r="K800" i="1" s="1"/>
  <c r="L800" i="1" s="1"/>
  <c r="O806" i="1"/>
  <c r="N806" i="1"/>
  <c r="P806" i="1" s="1"/>
  <c r="Q806" i="1" s="1"/>
  <c r="E812" i="1"/>
  <c r="D812" i="1"/>
  <c r="F812" i="1" s="1"/>
  <c r="G812" i="1" s="1"/>
  <c r="D842" i="1"/>
  <c r="F842" i="1" s="1"/>
  <c r="G842" i="1" s="1"/>
  <c r="E842" i="1"/>
  <c r="O859" i="1"/>
  <c r="N859" i="1"/>
  <c r="P859" i="1" s="1"/>
  <c r="Q859" i="1" s="1"/>
  <c r="I874" i="1"/>
  <c r="K874" i="1" s="1"/>
  <c r="L874" i="1" s="1"/>
  <c r="J874" i="1"/>
  <c r="O956" i="1"/>
  <c r="N956" i="1"/>
  <c r="P956" i="1" s="1"/>
  <c r="Q956" i="1" s="1"/>
  <c r="I687" i="1"/>
  <c r="K687" i="1" s="1"/>
  <c r="L687" i="1" s="1"/>
  <c r="N832" i="1"/>
  <c r="P832" i="1" s="1"/>
  <c r="Q832" i="1" s="1"/>
  <c r="O832" i="1"/>
  <c r="E852" i="1"/>
  <c r="D852" i="1"/>
  <c r="F852" i="1" s="1"/>
  <c r="G852" i="1" s="1"/>
  <c r="O883" i="1"/>
  <c r="N883" i="1"/>
  <c r="P883" i="1" s="1"/>
  <c r="Q883" i="1" s="1"/>
  <c r="E946" i="1"/>
  <c r="D946" i="1"/>
  <c r="F946" i="1" s="1"/>
  <c r="G946" i="1" s="1"/>
  <c r="E955" i="1"/>
  <c r="D955" i="1"/>
  <c r="F955" i="1" s="1"/>
  <c r="G955" i="1" s="1"/>
  <c r="J1068" i="1"/>
  <c r="I1068" i="1"/>
  <c r="K1068" i="1" s="1"/>
  <c r="L1068" i="1" s="1"/>
  <c r="O1099" i="1"/>
  <c r="N1099" i="1"/>
  <c r="P1099" i="1" s="1"/>
  <c r="Q1099" i="1" s="1"/>
  <c r="E1159" i="1"/>
  <c r="D1159" i="1"/>
  <c r="F1159" i="1" s="1"/>
  <c r="G1159" i="1" s="1"/>
  <c r="D1166" i="1"/>
  <c r="F1166" i="1" s="1"/>
  <c r="G1166" i="1" s="1"/>
  <c r="E1166" i="1"/>
  <c r="E970" i="1"/>
  <c r="D970" i="1"/>
  <c r="F970" i="1" s="1"/>
  <c r="G970" i="1" s="1"/>
  <c r="J1007" i="1"/>
  <c r="I1007" i="1"/>
  <c r="K1007" i="1" s="1"/>
  <c r="L1007" i="1" s="1"/>
  <c r="O1012" i="1"/>
  <c r="N1012" i="1"/>
  <c r="P1012" i="1" s="1"/>
  <c r="Q1012" i="1" s="1"/>
  <c r="O1045" i="1"/>
  <c r="N1045" i="1"/>
  <c r="P1045" i="1" s="1"/>
  <c r="Q1045" i="1" s="1"/>
  <c r="N1057" i="1"/>
  <c r="P1057" i="1" s="1"/>
  <c r="Q1057" i="1" s="1"/>
  <c r="D1064" i="1"/>
  <c r="F1064" i="1" s="1"/>
  <c r="G1064" i="1" s="1"/>
  <c r="E1064" i="1"/>
  <c r="E1072" i="1"/>
  <c r="O1086" i="1"/>
  <c r="N1086" i="1"/>
  <c r="P1086" i="1" s="1"/>
  <c r="Q1086" i="1" s="1"/>
  <c r="E1126" i="1"/>
  <c r="D1126" i="1"/>
  <c r="F1126" i="1" s="1"/>
  <c r="G1126" i="1" s="1"/>
  <c r="N946" i="1"/>
  <c r="P946" i="1" s="1"/>
  <c r="Q946" i="1" s="1"/>
  <c r="O946" i="1"/>
  <c r="J964" i="1"/>
  <c r="I964" i="1"/>
  <c r="K964" i="1" s="1"/>
  <c r="L964" i="1" s="1"/>
  <c r="N1144" i="1"/>
  <c r="P1144" i="1" s="1"/>
  <c r="Q1144" i="1" s="1"/>
  <c r="O1144" i="1"/>
  <c r="E1403" i="1"/>
  <c r="D1403" i="1"/>
  <c r="F1403" i="1" s="1"/>
  <c r="G1403" i="1" s="1"/>
  <c r="O1427" i="1"/>
  <c r="N1427" i="1"/>
  <c r="P1427" i="1" s="1"/>
  <c r="Q1427" i="1" s="1"/>
  <c r="I814" i="1"/>
  <c r="K814" i="1" s="1"/>
  <c r="L814" i="1" s="1"/>
  <c r="I816" i="1"/>
  <c r="K816" i="1" s="1"/>
  <c r="L816" i="1" s="1"/>
  <c r="I817" i="1"/>
  <c r="K817" i="1" s="1"/>
  <c r="L817" i="1" s="1"/>
  <c r="N818" i="1"/>
  <c r="P818" i="1" s="1"/>
  <c r="Q818" i="1" s="1"/>
  <c r="N819" i="1"/>
  <c r="P819" i="1" s="1"/>
  <c r="Q819" i="1" s="1"/>
  <c r="D827" i="1"/>
  <c r="F827" i="1" s="1"/>
  <c r="G827" i="1" s="1"/>
  <c r="D833" i="1"/>
  <c r="F833" i="1" s="1"/>
  <c r="G833" i="1" s="1"/>
  <c r="N837" i="1"/>
  <c r="P837" i="1" s="1"/>
  <c r="Q837" i="1" s="1"/>
  <c r="I842" i="1"/>
  <c r="K842" i="1" s="1"/>
  <c r="L842" i="1" s="1"/>
  <c r="E846" i="1"/>
  <c r="I856" i="1"/>
  <c r="K856" i="1" s="1"/>
  <c r="L856" i="1" s="1"/>
  <c r="D857" i="1"/>
  <c r="F857" i="1" s="1"/>
  <c r="G857" i="1" s="1"/>
  <c r="N875" i="1"/>
  <c r="P875" i="1" s="1"/>
  <c r="Q875" i="1" s="1"/>
  <c r="E877" i="1"/>
  <c r="I886" i="1"/>
  <c r="K886" i="1" s="1"/>
  <c r="L886" i="1" s="1"/>
  <c r="O887" i="1"/>
  <c r="E998" i="1"/>
  <c r="D998" i="1"/>
  <c r="F998" i="1" s="1"/>
  <c r="G998" i="1" s="1"/>
  <c r="E1032" i="1"/>
  <c r="D1032" i="1"/>
  <c r="F1032" i="1" s="1"/>
  <c r="G1032" i="1" s="1"/>
  <c r="E1038" i="1"/>
  <c r="D1038" i="1"/>
  <c r="F1038" i="1" s="1"/>
  <c r="G1038" i="1" s="1"/>
  <c r="I1053" i="1"/>
  <c r="K1053" i="1" s="1"/>
  <c r="L1053" i="1" s="1"/>
  <c r="J1053" i="1"/>
  <c r="J1100" i="1"/>
  <c r="I1100" i="1"/>
  <c r="K1100" i="1" s="1"/>
  <c r="L1100" i="1" s="1"/>
  <c r="N1187" i="1"/>
  <c r="P1187" i="1" s="1"/>
  <c r="Q1187" i="1" s="1"/>
  <c r="O1187" i="1"/>
  <c r="D1201" i="1"/>
  <c r="F1201" i="1" s="1"/>
  <c r="G1201" i="1" s="1"/>
  <c r="E1201" i="1"/>
  <c r="D1209" i="1"/>
  <c r="F1209" i="1" s="1"/>
  <c r="G1209" i="1" s="1"/>
  <c r="E1209" i="1"/>
  <c r="E1262" i="1"/>
  <c r="D1262" i="1"/>
  <c r="F1262" i="1" s="1"/>
  <c r="G1262" i="1" s="1"/>
  <c r="E1264" i="1"/>
  <c r="D1264" i="1"/>
  <c r="F1264" i="1" s="1"/>
  <c r="G1264" i="1" s="1"/>
  <c r="I883" i="1"/>
  <c r="K883" i="1" s="1"/>
  <c r="L883" i="1" s="1"/>
  <c r="D884" i="1"/>
  <c r="F884" i="1" s="1"/>
  <c r="G884" i="1" s="1"/>
  <c r="D894" i="1"/>
  <c r="F894" i="1" s="1"/>
  <c r="G894" i="1" s="1"/>
  <c r="N894" i="1"/>
  <c r="P894" i="1" s="1"/>
  <c r="Q894" i="1" s="1"/>
  <c r="I902" i="1"/>
  <c r="K902" i="1" s="1"/>
  <c r="L902" i="1" s="1"/>
  <c r="N903" i="1"/>
  <c r="P903" i="1" s="1"/>
  <c r="Q903" i="1" s="1"/>
  <c r="J907" i="1"/>
  <c r="N962" i="1"/>
  <c r="P962" i="1" s="1"/>
  <c r="Q962" i="1" s="1"/>
  <c r="O962" i="1"/>
  <c r="O986" i="1"/>
  <c r="N986" i="1"/>
  <c r="P986" i="1" s="1"/>
  <c r="Q986" i="1" s="1"/>
  <c r="D990" i="1"/>
  <c r="F990" i="1" s="1"/>
  <c r="G990" i="1" s="1"/>
  <c r="N1004" i="1"/>
  <c r="P1004" i="1" s="1"/>
  <c r="Q1004" i="1" s="1"/>
  <c r="J1016" i="1"/>
  <c r="I1016" i="1"/>
  <c r="K1016" i="1" s="1"/>
  <c r="L1016" i="1" s="1"/>
  <c r="J1021" i="1"/>
  <c r="I1021" i="1"/>
  <c r="K1021" i="1" s="1"/>
  <c r="L1021" i="1" s="1"/>
  <c r="O1033" i="1"/>
  <c r="N1033" i="1"/>
  <c r="P1033" i="1" s="1"/>
  <c r="Q1033" i="1" s="1"/>
  <c r="E1049" i="1"/>
  <c r="D1049" i="1"/>
  <c r="F1049" i="1" s="1"/>
  <c r="G1049" i="1" s="1"/>
  <c r="O1061" i="1"/>
  <c r="N1061" i="1"/>
  <c r="P1061" i="1" s="1"/>
  <c r="Q1061" i="1" s="1"/>
  <c r="N1070" i="1"/>
  <c r="P1070" i="1" s="1"/>
  <c r="Q1070" i="1" s="1"/>
  <c r="O1070" i="1"/>
  <c r="J1112" i="1"/>
  <c r="I1112" i="1"/>
  <c r="K1112" i="1" s="1"/>
  <c r="L1112" i="1" s="1"/>
  <c r="N1143" i="1"/>
  <c r="P1143" i="1" s="1"/>
  <c r="Q1143" i="1" s="1"/>
  <c r="O1143" i="1"/>
  <c r="J1205" i="1"/>
  <c r="I1205" i="1"/>
  <c r="K1205" i="1" s="1"/>
  <c r="L1205" i="1" s="1"/>
  <c r="O1226" i="1"/>
  <c r="N1226" i="1"/>
  <c r="P1226" i="1" s="1"/>
  <c r="Q1226" i="1" s="1"/>
  <c r="E1232" i="1"/>
  <c r="D1232" i="1"/>
  <c r="F1232" i="1" s="1"/>
  <c r="G1232" i="1" s="1"/>
  <c r="O1283" i="1"/>
  <c r="N1283" i="1"/>
  <c r="P1283" i="1" s="1"/>
  <c r="Q1283" i="1" s="1"/>
  <c r="O1292" i="1"/>
  <c r="N1292" i="1"/>
  <c r="P1292" i="1" s="1"/>
  <c r="Q1292" i="1" s="1"/>
  <c r="J827" i="1"/>
  <c r="N830" i="1"/>
  <c r="P830" i="1" s="1"/>
  <c r="Q830" i="1" s="1"/>
  <c r="N835" i="1"/>
  <c r="P835" i="1" s="1"/>
  <c r="Q835" i="1" s="1"/>
  <c r="E838" i="1"/>
  <c r="I840" i="1"/>
  <c r="K840" i="1" s="1"/>
  <c r="L840" i="1" s="1"/>
  <c r="I841" i="1"/>
  <c r="K841" i="1" s="1"/>
  <c r="L841" i="1" s="1"/>
  <c r="D849" i="1"/>
  <c r="F849" i="1" s="1"/>
  <c r="G849" i="1" s="1"/>
  <c r="E850" i="1"/>
  <c r="I854" i="1"/>
  <c r="K854" i="1" s="1"/>
  <c r="L854" i="1" s="1"/>
  <c r="I862" i="1"/>
  <c r="K862" i="1" s="1"/>
  <c r="L862" i="1" s="1"/>
  <c r="N863" i="1"/>
  <c r="P863" i="1" s="1"/>
  <c r="Q863" i="1" s="1"/>
  <c r="N867" i="1"/>
  <c r="P867" i="1" s="1"/>
  <c r="Q867" i="1" s="1"/>
  <c r="E869" i="1"/>
  <c r="I878" i="1"/>
  <c r="K878" i="1" s="1"/>
  <c r="L878" i="1" s="1"/>
  <c r="O879" i="1"/>
  <c r="D889" i="1"/>
  <c r="F889" i="1" s="1"/>
  <c r="G889" i="1" s="1"/>
  <c r="J890" i="1"/>
  <c r="I897" i="1"/>
  <c r="K897" i="1" s="1"/>
  <c r="L897" i="1" s="1"/>
  <c r="D905" i="1"/>
  <c r="F905" i="1" s="1"/>
  <c r="G905" i="1" s="1"/>
  <c r="I906" i="1"/>
  <c r="K906" i="1" s="1"/>
  <c r="L906" i="1" s="1"/>
  <c r="D910" i="1"/>
  <c r="F910" i="1" s="1"/>
  <c r="G910" i="1" s="1"/>
  <c r="N910" i="1"/>
  <c r="P910" i="1" s="1"/>
  <c r="Q910" i="1" s="1"/>
  <c r="D913" i="1"/>
  <c r="F913" i="1" s="1"/>
  <c r="G913" i="1" s="1"/>
  <c r="D917" i="1"/>
  <c r="F917" i="1" s="1"/>
  <c r="G917" i="1" s="1"/>
  <c r="N920" i="1"/>
  <c r="P920" i="1" s="1"/>
  <c r="Q920" i="1" s="1"/>
  <c r="I932" i="1"/>
  <c r="K932" i="1" s="1"/>
  <c r="L932" i="1" s="1"/>
  <c r="N940" i="1"/>
  <c r="P940" i="1" s="1"/>
  <c r="Q940" i="1" s="1"/>
  <c r="D942" i="1"/>
  <c r="F942" i="1" s="1"/>
  <c r="G942" i="1" s="1"/>
  <c r="I959" i="1"/>
  <c r="K959" i="1" s="1"/>
  <c r="L959" i="1" s="1"/>
  <c r="D976" i="1"/>
  <c r="F976" i="1" s="1"/>
  <c r="G976" i="1" s="1"/>
  <c r="I981" i="1"/>
  <c r="K981" i="1" s="1"/>
  <c r="L981" i="1" s="1"/>
  <c r="O1024" i="1"/>
  <c r="N1024" i="1"/>
  <c r="P1024" i="1" s="1"/>
  <c r="Q1024" i="1" s="1"/>
  <c r="I1026" i="1"/>
  <c r="K1026" i="1" s="1"/>
  <c r="L1026" i="1" s="1"/>
  <c r="J1043" i="1"/>
  <c r="I1043" i="1"/>
  <c r="K1043" i="1" s="1"/>
  <c r="L1043" i="1" s="1"/>
  <c r="E1057" i="1"/>
  <c r="D1057" i="1"/>
  <c r="F1057" i="1" s="1"/>
  <c r="G1057" i="1" s="1"/>
  <c r="E1060" i="1"/>
  <c r="N1085" i="1"/>
  <c r="P1085" i="1" s="1"/>
  <c r="Q1085" i="1" s="1"/>
  <c r="E1094" i="1"/>
  <c r="D1094" i="1"/>
  <c r="F1094" i="1" s="1"/>
  <c r="G1094" i="1" s="1"/>
  <c r="J1097" i="1"/>
  <c r="I1097" i="1"/>
  <c r="K1097" i="1" s="1"/>
  <c r="L1097" i="1" s="1"/>
  <c r="E1107" i="1"/>
  <c r="D1107" i="1"/>
  <c r="F1107" i="1" s="1"/>
  <c r="G1107" i="1" s="1"/>
  <c r="E1176" i="1"/>
  <c r="D1176" i="1"/>
  <c r="F1176" i="1" s="1"/>
  <c r="G1176" i="1" s="1"/>
  <c r="N1186" i="1"/>
  <c r="P1186" i="1" s="1"/>
  <c r="Q1186" i="1" s="1"/>
  <c r="O1186" i="1"/>
  <c r="N877" i="1"/>
  <c r="P877" i="1" s="1"/>
  <c r="Q877" i="1" s="1"/>
  <c r="I888" i="1"/>
  <c r="K888" i="1" s="1"/>
  <c r="L888" i="1" s="1"/>
  <c r="I896" i="1"/>
  <c r="K896" i="1" s="1"/>
  <c r="L896" i="1" s="1"/>
  <c r="J925" i="1"/>
  <c r="I936" i="1"/>
  <c r="K936" i="1" s="1"/>
  <c r="L936" i="1" s="1"/>
  <c r="E958" i="1"/>
  <c r="D958" i="1"/>
  <c r="F958" i="1" s="1"/>
  <c r="G958" i="1" s="1"/>
  <c r="E1010" i="1"/>
  <c r="D1010" i="1"/>
  <c r="F1010" i="1" s="1"/>
  <c r="G1010" i="1" s="1"/>
  <c r="J1028" i="1"/>
  <c r="I1028" i="1"/>
  <c r="K1028" i="1" s="1"/>
  <c r="L1028" i="1" s="1"/>
  <c r="O1038" i="1"/>
  <c r="O1069" i="1"/>
  <c r="N1069" i="1"/>
  <c r="P1069" i="1" s="1"/>
  <c r="Q1069" i="1" s="1"/>
  <c r="O1075" i="1"/>
  <c r="N1075" i="1"/>
  <c r="P1075" i="1" s="1"/>
  <c r="Q1075" i="1" s="1"/>
  <c r="O1082" i="1"/>
  <c r="J1181" i="1"/>
  <c r="I792" i="1"/>
  <c r="K792" i="1" s="1"/>
  <c r="L792" i="1" s="1"/>
  <c r="N797" i="1"/>
  <c r="P797" i="1" s="1"/>
  <c r="Q797" i="1" s="1"/>
  <c r="D803" i="1"/>
  <c r="F803" i="1" s="1"/>
  <c r="G803" i="1" s="1"/>
  <c r="I808" i="1"/>
  <c r="K808" i="1" s="1"/>
  <c r="L808" i="1" s="1"/>
  <c r="N813" i="1"/>
  <c r="P813" i="1" s="1"/>
  <c r="Q813" i="1" s="1"/>
  <c r="D819" i="1"/>
  <c r="F819" i="1" s="1"/>
  <c r="G819" i="1" s="1"/>
  <c r="N821" i="1"/>
  <c r="P821" i="1" s="1"/>
  <c r="Q821" i="1" s="1"/>
  <c r="O828" i="1"/>
  <c r="I832" i="1"/>
  <c r="K832" i="1" s="1"/>
  <c r="L832" i="1" s="1"/>
  <c r="J847" i="1"/>
  <c r="O965" i="1"/>
  <c r="N965" i="1"/>
  <c r="P965" i="1" s="1"/>
  <c r="Q965" i="1" s="1"/>
  <c r="E1048" i="1"/>
  <c r="D1048" i="1"/>
  <c r="F1048" i="1" s="1"/>
  <c r="G1048" i="1" s="1"/>
  <c r="E1051" i="1"/>
  <c r="D1051" i="1"/>
  <c r="F1051" i="1" s="1"/>
  <c r="G1051" i="1" s="1"/>
  <c r="J1096" i="1"/>
  <c r="I1096" i="1"/>
  <c r="K1096" i="1" s="1"/>
  <c r="L1096" i="1" s="1"/>
  <c r="O1169" i="1"/>
  <c r="N1169" i="1"/>
  <c r="P1169" i="1" s="1"/>
  <c r="Q1169" i="1" s="1"/>
  <c r="O1104" i="1"/>
  <c r="N1104" i="1"/>
  <c r="P1104" i="1" s="1"/>
  <c r="Q1104" i="1" s="1"/>
  <c r="I1147" i="1"/>
  <c r="K1147" i="1" s="1"/>
  <c r="L1147" i="1" s="1"/>
  <c r="J1147" i="1"/>
  <c r="O1167" i="1"/>
  <c r="N1167" i="1"/>
  <c r="P1167" i="1" s="1"/>
  <c r="Q1167" i="1" s="1"/>
  <c r="J1172" i="1"/>
  <c r="I1172" i="1"/>
  <c r="K1172" i="1" s="1"/>
  <c r="L1172" i="1" s="1"/>
  <c r="N1200" i="1"/>
  <c r="P1200" i="1" s="1"/>
  <c r="Q1200" i="1" s="1"/>
  <c r="O1200" i="1"/>
  <c r="E1240" i="1"/>
  <c r="D1240" i="1"/>
  <c r="F1240" i="1" s="1"/>
  <c r="G1240" i="1" s="1"/>
  <c r="J1303" i="1"/>
  <c r="I1303" i="1"/>
  <c r="K1303" i="1" s="1"/>
  <c r="L1303" i="1" s="1"/>
  <c r="E1406" i="1"/>
  <c r="D1406" i="1"/>
  <c r="F1406" i="1" s="1"/>
  <c r="G1406" i="1" s="1"/>
  <c r="E1102" i="1"/>
  <c r="D1102" i="1"/>
  <c r="F1102" i="1" s="1"/>
  <c r="G1102" i="1" s="1"/>
  <c r="J1105" i="1"/>
  <c r="I1105" i="1"/>
  <c r="K1105" i="1" s="1"/>
  <c r="L1105" i="1" s="1"/>
  <c r="J1107" i="1"/>
  <c r="I1107" i="1"/>
  <c r="K1107" i="1" s="1"/>
  <c r="L1107" i="1" s="1"/>
  <c r="O1112" i="1"/>
  <c r="N1112" i="1"/>
  <c r="P1112" i="1" s="1"/>
  <c r="Q1112" i="1" s="1"/>
  <c r="J1126" i="1"/>
  <c r="I1126" i="1"/>
  <c r="K1126" i="1" s="1"/>
  <c r="L1126" i="1" s="1"/>
  <c r="J1132" i="1"/>
  <c r="I1132" i="1"/>
  <c r="K1132" i="1" s="1"/>
  <c r="L1132" i="1" s="1"/>
  <c r="N1142" i="1"/>
  <c r="P1142" i="1" s="1"/>
  <c r="Q1142" i="1" s="1"/>
  <c r="O1142" i="1"/>
  <c r="N1152" i="1"/>
  <c r="P1152" i="1" s="1"/>
  <c r="Q1152" i="1" s="1"/>
  <c r="O1152" i="1"/>
  <c r="N1160" i="1"/>
  <c r="P1160" i="1" s="1"/>
  <c r="Q1160" i="1" s="1"/>
  <c r="O1160" i="1"/>
  <c r="D1185" i="1"/>
  <c r="F1185" i="1" s="1"/>
  <c r="G1185" i="1" s="1"/>
  <c r="E1185" i="1"/>
  <c r="N1333" i="1"/>
  <c r="P1333" i="1" s="1"/>
  <c r="Q1333" i="1" s="1"/>
  <c r="O1333" i="1"/>
  <c r="O1361" i="1"/>
  <c r="N1361" i="1"/>
  <c r="P1361" i="1" s="1"/>
  <c r="Q1361" i="1" s="1"/>
  <c r="O1107" i="1"/>
  <c r="N1107" i="1"/>
  <c r="P1107" i="1" s="1"/>
  <c r="Q1107" i="1" s="1"/>
  <c r="O1126" i="1"/>
  <c r="N1126" i="1"/>
  <c r="P1126" i="1" s="1"/>
  <c r="Q1126" i="1" s="1"/>
  <c r="O1132" i="1"/>
  <c r="N1132" i="1"/>
  <c r="P1132" i="1" s="1"/>
  <c r="Q1132" i="1" s="1"/>
  <c r="J1141" i="1"/>
  <c r="I1141" i="1"/>
  <c r="K1141" i="1" s="1"/>
  <c r="L1141" i="1" s="1"/>
  <c r="O1149" i="1"/>
  <c r="N1149" i="1"/>
  <c r="P1149" i="1" s="1"/>
  <c r="Q1149" i="1" s="1"/>
  <c r="N1203" i="1"/>
  <c r="P1203" i="1" s="1"/>
  <c r="Q1203" i="1" s="1"/>
  <c r="O1203" i="1"/>
  <c r="O1220" i="1"/>
  <c r="N1220" i="1"/>
  <c r="P1220" i="1" s="1"/>
  <c r="Q1220" i="1" s="1"/>
  <c r="E1417" i="1"/>
  <c r="D1417" i="1"/>
  <c r="F1417" i="1" s="1"/>
  <c r="G1417" i="1" s="1"/>
  <c r="E1437" i="1"/>
  <c r="D1437" i="1"/>
  <c r="F1437" i="1" s="1"/>
  <c r="G1437" i="1" s="1"/>
  <c r="O1438" i="1"/>
  <c r="N1438" i="1"/>
  <c r="P1438" i="1" s="1"/>
  <c r="Q1438" i="1" s="1"/>
  <c r="I967" i="1"/>
  <c r="K967" i="1" s="1"/>
  <c r="L967" i="1" s="1"/>
  <c r="N1002" i="1"/>
  <c r="P1002" i="1" s="1"/>
  <c r="Q1002" i="1" s="1"/>
  <c r="I1005" i="1"/>
  <c r="K1005" i="1" s="1"/>
  <c r="L1005" i="1" s="1"/>
  <c r="D1014" i="1"/>
  <c r="F1014" i="1" s="1"/>
  <c r="G1014" i="1" s="1"/>
  <c r="D1018" i="1"/>
  <c r="F1018" i="1" s="1"/>
  <c r="G1018" i="1" s="1"/>
  <c r="I1020" i="1"/>
  <c r="K1020" i="1" s="1"/>
  <c r="L1020" i="1" s="1"/>
  <c r="D1025" i="1"/>
  <c r="F1025" i="1" s="1"/>
  <c r="G1025" i="1" s="1"/>
  <c r="N1026" i="1"/>
  <c r="P1026" i="1" s="1"/>
  <c r="Q1026" i="1" s="1"/>
  <c r="D1036" i="1"/>
  <c r="F1036" i="1" s="1"/>
  <c r="G1036" i="1" s="1"/>
  <c r="I1037" i="1"/>
  <c r="K1037" i="1" s="1"/>
  <c r="L1037" i="1" s="1"/>
  <c r="I1038" i="1"/>
  <c r="K1038" i="1" s="1"/>
  <c r="L1038" i="1" s="1"/>
  <c r="I1040" i="1"/>
  <c r="K1040" i="1" s="1"/>
  <c r="L1040" i="1" s="1"/>
  <c r="N1042" i="1"/>
  <c r="P1042" i="1" s="1"/>
  <c r="Q1042" i="1" s="1"/>
  <c r="O1043" i="1"/>
  <c r="D1046" i="1"/>
  <c r="F1046" i="1" s="1"/>
  <c r="G1046" i="1" s="1"/>
  <c r="I1051" i="1"/>
  <c r="K1051" i="1" s="1"/>
  <c r="L1051" i="1" s="1"/>
  <c r="N1053" i="1"/>
  <c r="P1053" i="1" s="1"/>
  <c r="Q1053" i="1" s="1"/>
  <c r="E1056" i="1"/>
  <c r="D1062" i="1"/>
  <c r="F1062" i="1" s="1"/>
  <c r="G1062" i="1" s="1"/>
  <c r="I1064" i="1"/>
  <c r="K1064" i="1" s="1"/>
  <c r="L1064" i="1" s="1"/>
  <c r="O1066" i="1"/>
  <c r="D1070" i="1"/>
  <c r="F1070" i="1" s="1"/>
  <c r="G1070" i="1" s="1"/>
  <c r="D1071" i="1"/>
  <c r="F1071" i="1" s="1"/>
  <c r="G1071" i="1" s="1"/>
  <c r="N1081" i="1"/>
  <c r="P1081" i="1" s="1"/>
  <c r="Q1081" i="1" s="1"/>
  <c r="D1084" i="1"/>
  <c r="F1084" i="1" s="1"/>
  <c r="G1084" i="1" s="1"/>
  <c r="D1086" i="1"/>
  <c r="F1086" i="1" s="1"/>
  <c r="G1086" i="1" s="1"/>
  <c r="E1088" i="1"/>
  <c r="N1089" i="1"/>
  <c r="P1089" i="1" s="1"/>
  <c r="Q1089" i="1" s="1"/>
  <c r="D1091" i="1"/>
  <c r="F1091" i="1" s="1"/>
  <c r="G1091" i="1" s="1"/>
  <c r="D1092" i="1"/>
  <c r="F1092" i="1" s="1"/>
  <c r="G1092" i="1" s="1"/>
  <c r="I1094" i="1"/>
  <c r="K1094" i="1" s="1"/>
  <c r="L1094" i="1" s="1"/>
  <c r="D1095" i="1"/>
  <c r="F1095" i="1" s="1"/>
  <c r="G1095" i="1" s="1"/>
  <c r="I1102" i="1"/>
  <c r="K1102" i="1" s="1"/>
  <c r="L1102" i="1" s="1"/>
  <c r="O1138" i="1"/>
  <c r="N1138" i="1"/>
  <c r="P1138" i="1" s="1"/>
  <c r="Q1138" i="1" s="1"/>
  <c r="D1150" i="1"/>
  <c r="F1150" i="1" s="1"/>
  <c r="G1150" i="1" s="1"/>
  <c r="E1150" i="1"/>
  <c r="J1156" i="1"/>
  <c r="I1156" i="1"/>
  <c r="K1156" i="1" s="1"/>
  <c r="L1156" i="1" s="1"/>
  <c r="N1176" i="1"/>
  <c r="P1176" i="1" s="1"/>
  <c r="Q1176" i="1" s="1"/>
  <c r="O1176" i="1"/>
  <c r="E1208" i="1"/>
  <c r="D1208" i="1"/>
  <c r="F1208" i="1" s="1"/>
  <c r="G1208" i="1" s="1"/>
  <c r="E1217" i="1"/>
  <c r="D1217" i="1"/>
  <c r="F1217" i="1" s="1"/>
  <c r="G1217" i="1" s="1"/>
  <c r="E1245" i="1"/>
  <c r="D1245" i="1"/>
  <c r="F1245" i="1" s="1"/>
  <c r="G1245" i="1" s="1"/>
  <c r="E1414" i="1"/>
  <c r="D1414" i="1"/>
  <c r="F1414" i="1" s="1"/>
  <c r="G1414" i="1" s="1"/>
  <c r="I948" i="1"/>
  <c r="K948" i="1" s="1"/>
  <c r="L948" i="1" s="1"/>
  <c r="N949" i="1"/>
  <c r="P949" i="1" s="1"/>
  <c r="Q949" i="1" s="1"/>
  <c r="J957" i="1"/>
  <c r="N964" i="1"/>
  <c r="P964" i="1" s="1"/>
  <c r="Q964" i="1" s="1"/>
  <c r="D966" i="1"/>
  <c r="F966" i="1" s="1"/>
  <c r="G966" i="1" s="1"/>
  <c r="O970" i="1"/>
  <c r="I976" i="1"/>
  <c r="K976" i="1" s="1"/>
  <c r="L976" i="1" s="1"/>
  <c r="D979" i="1"/>
  <c r="F979" i="1" s="1"/>
  <c r="G979" i="1" s="1"/>
  <c r="N981" i="1"/>
  <c r="P981" i="1" s="1"/>
  <c r="Q981" i="1" s="1"/>
  <c r="D991" i="1"/>
  <c r="F991" i="1" s="1"/>
  <c r="G991" i="1" s="1"/>
  <c r="N993" i="1"/>
  <c r="P993" i="1" s="1"/>
  <c r="Q993" i="1" s="1"/>
  <c r="I996" i="1"/>
  <c r="K996" i="1" s="1"/>
  <c r="L996" i="1" s="1"/>
  <c r="N1010" i="1"/>
  <c r="P1010" i="1" s="1"/>
  <c r="Q1010" i="1" s="1"/>
  <c r="I1035" i="1"/>
  <c r="K1035" i="1" s="1"/>
  <c r="L1035" i="1" s="1"/>
  <c r="J1041" i="1"/>
  <c r="I1052" i="1"/>
  <c r="K1052" i="1" s="1"/>
  <c r="L1052" i="1" s="1"/>
  <c r="O1054" i="1"/>
  <c r="N1059" i="1"/>
  <c r="P1059" i="1" s="1"/>
  <c r="Q1059" i="1" s="1"/>
  <c r="J1065" i="1"/>
  <c r="N1072" i="1"/>
  <c r="P1072" i="1" s="1"/>
  <c r="Q1072" i="1" s="1"/>
  <c r="I1078" i="1"/>
  <c r="K1078" i="1" s="1"/>
  <c r="L1078" i="1" s="1"/>
  <c r="D1100" i="1"/>
  <c r="F1100" i="1" s="1"/>
  <c r="G1100" i="1" s="1"/>
  <c r="O1120" i="1"/>
  <c r="N1120" i="1"/>
  <c r="P1120" i="1" s="1"/>
  <c r="Q1120" i="1" s="1"/>
  <c r="N1136" i="1"/>
  <c r="P1136" i="1" s="1"/>
  <c r="Q1136" i="1" s="1"/>
  <c r="O1136" i="1"/>
  <c r="I1206" i="1"/>
  <c r="K1206" i="1" s="1"/>
  <c r="L1206" i="1" s="1"/>
  <c r="J1206" i="1"/>
  <c r="O1236" i="1"/>
  <c r="N1236" i="1"/>
  <c r="P1236" i="1" s="1"/>
  <c r="Q1236" i="1" s="1"/>
  <c r="J1256" i="1"/>
  <c r="I1256" i="1"/>
  <c r="K1256" i="1" s="1"/>
  <c r="L1256" i="1" s="1"/>
  <c r="N1340" i="1"/>
  <c r="P1340" i="1" s="1"/>
  <c r="Q1340" i="1" s="1"/>
  <c r="O1340" i="1"/>
  <c r="E1390" i="1"/>
  <c r="D1390" i="1"/>
  <c r="F1390" i="1" s="1"/>
  <c r="G1390" i="1" s="1"/>
  <c r="I1083" i="1"/>
  <c r="K1083" i="1" s="1"/>
  <c r="L1083" i="1" s="1"/>
  <c r="J1085" i="1"/>
  <c r="I1086" i="1"/>
  <c r="K1086" i="1" s="1"/>
  <c r="L1086" i="1" s="1"/>
  <c r="N1102" i="1"/>
  <c r="P1102" i="1" s="1"/>
  <c r="Q1102" i="1" s="1"/>
  <c r="J1104" i="1"/>
  <c r="I1104" i="1"/>
  <c r="K1104" i="1" s="1"/>
  <c r="L1104" i="1" s="1"/>
  <c r="E1110" i="1"/>
  <c r="D1110" i="1"/>
  <c r="F1110" i="1" s="1"/>
  <c r="G1110" i="1" s="1"/>
  <c r="E1118" i="1"/>
  <c r="D1118" i="1"/>
  <c r="F1118" i="1" s="1"/>
  <c r="G1118" i="1" s="1"/>
  <c r="E1130" i="1"/>
  <c r="D1130" i="1"/>
  <c r="F1130" i="1" s="1"/>
  <c r="G1130" i="1" s="1"/>
  <c r="D1137" i="1"/>
  <c r="F1137" i="1" s="1"/>
  <c r="G1137" i="1" s="1"/>
  <c r="E1137" i="1"/>
  <c r="E1147" i="1"/>
  <c r="D1147" i="1"/>
  <c r="F1147" i="1" s="1"/>
  <c r="G1147" i="1" s="1"/>
  <c r="E1184" i="1"/>
  <c r="O1202" i="1"/>
  <c r="N1202" i="1"/>
  <c r="P1202" i="1" s="1"/>
  <c r="Q1202" i="1" s="1"/>
  <c r="O1210" i="1"/>
  <c r="N1210" i="1"/>
  <c r="P1210" i="1" s="1"/>
  <c r="Q1210" i="1" s="1"/>
  <c r="J1229" i="1"/>
  <c r="I1229" i="1"/>
  <c r="K1229" i="1" s="1"/>
  <c r="L1229" i="1" s="1"/>
  <c r="O1250" i="1"/>
  <c r="N1250" i="1"/>
  <c r="P1250" i="1" s="1"/>
  <c r="Q1250" i="1" s="1"/>
  <c r="J1375" i="1"/>
  <c r="I1375" i="1"/>
  <c r="K1375" i="1" s="1"/>
  <c r="L1375" i="1" s="1"/>
  <c r="O1432" i="1"/>
  <c r="N1432" i="1"/>
  <c r="P1432" i="1" s="1"/>
  <c r="Q1432" i="1" s="1"/>
  <c r="J1269" i="1"/>
  <c r="I1269" i="1"/>
  <c r="K1269" i="1" s="1"/>
  <c r="L1269" i="1" s="1"/>
  <c r="N1277" i="1"/>
  <c r="P1277" i="1" s="1"/>
  <c r="Q1277" i="1" s="1"/>
  <c r="O1277" i="1"/>
  <c r="O1280" i="1"/>
  <c r="N1280" i="1"/>
  <c r="P1280" i="1" s="1"/>
  <c r="Q1280" i="1" s="1"/>
  <c r="N1317" i="1"/>
  <c r="P1317" i="1" s="1"/>
  <c r="Q1317" i="1" s="1"/>
  <c r="O1317" i="1"/>
  <c r="J1350" i="1"/>
  <c r="I1350" i="1"/>
  <c r="K1350" i="1" s="1"/>
  <c r="L1350" i="1" s="1"/>
  <c r="E1372" i="1"/>
  <c r="D1372" i="1"/>
  <c r="F1372" i="1" s="1"/>
  <c r="G1372" i="1" s="1"/>
  <c r="E1393" i="1"/>
  <c r="D1393" i="1"/>
  <c r="F1393" i="1" s="1"/>
  <c r="G1393" i="1" s="1"/>
  <c r="I1396" i="1"/>
  <c r="K1396" i="1" s="1"/>
  <c r="L1396" i="1" s="1"/>
  <c r="J1396" i="1"/>
  <c r="J1420" i="1"/>
  <c r="I1420" i="1"/>
  <c r="K1420" i="1" s="1"/>
  <c r="L1420" i="1" s="1"/>
  <c r="E1431" i="1"/>
  <c r="D1431" i="1"/>
  <c r="F1431" i="1" s="1"/>
  <c r="G1431" i="1" s="1"/>
  <c r="O1435" i="1"/>
  <c r="N1435" i="1"/>
  <c r="P1435" i="1" s="1"/>
  <c r="Q1435" i="1" s="1"/>
  <c r="O1448" i="1"/>
  <c r="N1448" i="1"/>
  <c r="P1448" i="1" s="1"/>
  <c r="Q1448" i="1" s="1"/>
  <c r="O1211" i="1"/>
  <c r="I1213" i="1"/>
  <c r="K1213" i="1" s="1"/>
  <c r="L1213" i="1" s="1"/>
  <c r="J1214" i="1"/>
  <c r="D1226" i="1"/>
  <c r="F1226" i="1" s="1"/>
  <c r="G1226" i="1" s="1"/>
  <c r="I1231" i="1"/>
  <c r="K1231" i="1" s="1"/>
  <c r="L1231" i="1" s="1"/>
  <c r="E1266" i="1"/>
  <c r="D1266" i="1"/>
  <c r="F1266" i="1" s="1"/>
  <c r="G1266" i="1" s="1"/>
  <c r="E1302" i="1"/>
  <c r="D1302" i="1"/>
  <c r="F1302" i="1" s="1"/>
  <c r="G1302" i="1" s="1"/>
  <c r="O1305" i="1"/>
  <c r="J1326" i="1"/>
  <c r="I1326" i="1"/>
  <c r="K1326" i="1" s="1"/>
  <c r="L1326" i="1" s="1"/>
  <c r="D1331" i="1"/>
  <c r="F1331" i="1" s="1"/>
  <c r="G1331" i="1" s="1"/>
  <c r="E1335" i="1"/>
  <c r="E1365" i="1"/>
  <c r="D1365" i="1"/>
  <c r="F1365" i="1" s="1"/>
  <c r="G1365" i="1" s="1"/>
  <c r="O1366" i="1"/>
  <c r="N1366" i="1"/>
  <c r="P1366" i="1" s="1"/>
  <c r="Q1366" i="1" s="1"/>
  <c r="I1386" i="1"/>
  <c r="K1386" i="1" s="1"/>
  <c r="L1386" i="1" s="1"/>
  <c r="J1386" i="1"/>
  <c r="I1393" i="1"/>
  <c r="K1393" i="1" s="1"/>
  <c r="L1393" i="1" s="1"/>
  <c r="J1393" i="1"/>
  <c r="O1415" i="1"/>
  <c r="N1415" i="1"/>
  <c r="P1415" i="1" s="1"/>
  <c r="Q1415" i="1" s="1"/>
  <c r="N1437" i="1"/>
  <c r="P1437" i="1" s="1"/>
  <c r="Q1437" i="1" s="1"/>
  <c r="O1437" i="1"/>
  <c r="E1452" i="1"/>
  <c r="D1452" i="1"/>
  <c r="F1452" i="1" s="1"/>
  <c r="G1452" i="1" s="1"/>
  <c r="I1462" i="1"/>
  <c r="K1462" i="1" s="1"/>
  <c r="L1462" i="1" s="1"/>
  <c r="D1157" i="1"/>
  <c r="F1157" i="1" s="1"/>
  <c r="G1157" i="1" s="1"/>
  <c r="N1161" i="1"/>
  <c r="P1161" i="1" s="1"/>
  <c r="Q1161" i="1" s="1"/>
  <c r="I1165" i="1"/>
  <c r="K1165" i="1" s="1"/>
  <c r="L1165" i="1" s="1"/>
  <c r="O1168" i="1"/>
  <c r="I1192" i="1"/>
  <c r="K1192" i="1" s="1"/>
  <c r="L1192" i="1" s="1"/>
  <c r="D1195" i="1"/>
  <c r="F1195" i="1" s="1"/>
  <c r="G1195" i="1" s="1"/>
  <c r="N1197" i="1"/>
  <c r="P1197" i="1" s="1"/>
  <c r="Q1197" i="1" s="1"/>
  <c r="D1242" i="1"/>
  <c r="F1242" i="1" s="1"/>
  <c r="G1242" i="1" s="1"/>
  <c r="O1267" i="1"/>
  <c r="N1269" i="1"/>
  <c r="P1269" i="1" s="1"/>
  <c r="Q1269" i="1" s="1"/>
  <c r="J1282" i="1"/>
  <c r="I1282" i="1"/>
  <c r="K1282" i="1" s="1"/>
  <c r="L1282" i="1" s="1"/>
  <c r="O1289" i="1"/>
  <c r="N1293" i="1"/>
  <c r="P1293" i="1" s="1"/>
  <c r="Q1293" i="1" s="1"/>
  <c r="O1293" i="1"/>
  <c r="I1304" i="1"/>
  <c r="K1304" i="1" s="1"/>
  <c r="L1304" i="1" s="1"/>
  <c r="J1304" i="1"/>
  <c r="E1306" i="1"/>
  <c r="D1306" i="1"/>
  <c r="F1306" i="1" s="1"/>
  <c r="G1306" i="1" s="1"/>
  <c r="D1313" i="1"/>
  <c r="F1313" i="1" s="1"/>
  <c r="G1313" i="1" s="1"/>
  <c r="J1316" i="1"/>
  <c r="I1316" i="1"/>
  <c r="K1316" i="1" s="1"/>
  <c r="L1316" i="1" s="1"/>
  <c r="I1321" i="1"/>
  <c r="K1321" i="1" s="1"/>
  <c r="L1321" i="1" s="1"/>
  <c r="I1372" i="1"/>
  <c r="K1372" i="1" s="1"/>
  <c r="L1372" i="1" s="1"/>
  <c r="J1374" i="1"/>
  <c r="I1374" i="1"/>
  <c r="K1374" i="1" s="1"/>
  <c r="L1374" i="1" s="1"/>
  <c r="E1380" i="1"/>
  <c r="D1380" i="1"/>
  <c r="F1380" i="1" s="1"/>
  <c r="G1380" i="1" s="1"/>
  <c r="N1388" i="1"/>
  <c r="P1388" i="1" s="1"/>
  <c r="Q1388" i="1" s="1"/>
  <c r="O1388" i="1"/>
  <c r="O1417" i="1"/>
  <c r="N1417" i="1"/>
  <c r="P1417" i="1" s="1"/>
  <c r="Q1417" i="1" s="1"/>
  <c r="E1422" i="1"/>
  <c r="D1422" i="1"/>
  <c r="F1422" i="1" s="1"/>
  <c r="G1422" i="1" s="1"/>
  <c r="J1428" i="1"/>
  <c r="I1428" i="1"/>
  <c r="K1428" i="1" s="1"/>
  <c r="L1428" i="1" s="1"/>
  <c r="E1430" i="1"/>
  <c r="D1430" i="1"/>
  <c r="F1430" i="1" s="1"/>
  <c r="G1430" i="1" s="1"/>
  <c r="D1436" i="1"/>
  <c r="F1436" i="1" s="1"/>
  <c r="G1436" i="1" s="1"/>
  <c r="O1240" i="1"/>
  <c r="E1243" i="1"/>
  <c r="I1245" i="1"/>
  <c r="K1245" i="1" s="1"/>
  <c r="L1245" i="1" s="1"/>
  <c r="I1284" i="1"/>
  <c r="K1284" i="1" s="1"/>
  <c r="L1284" i="1" s="1"/>
  <c r="I1288" i="1"/>
  <c r="K1288" i="1" s="1"/>
  <c r="L1288" i="1" s="1"/>
  <c r="E1290" i="1"/>
  <c r="D1290" i="1"/>
  <c r="F1290" i="1" s="1"/>
  <c r="G1290" i="1" s="1"/>
  <c r="D1315" i="1"/>
  <c r="F1315" i="1" s="1"/>
  <c r="G1315" i="1" s="1"/>
  <c r="E1315" i="1"/>
  <c r="J1323" i="1"/>
  <c r="I1323" i="1"/>
  <c r="K1323" i="1" s="1"/>
  <c r="L1323" i="1" s="1"/>
  <c r="J1331" i="1"/>
  <c r="I1331" i="1"/>
  <c r="K1331" i="1" s="1"/>
  <c r="L1331" i="1" s="1"/>
  <c r="J1395" i="1"/>
  <c r="I1395" i="1"/>
  <c r="K1395" i="1" s="1"/>
  <c r="L1395" i="1" s="1"/>
  <c r="O1398" i="1"/>
  <c r="N1398" i="1"/>
  <c r="P1398" i="1" s="1"/>
  <c r="Q1398" i="1" s="1"/>
  <c r="N1153" i="1"/>
  <c r="P1153" i="1" s="1"/>
  <c r="Q1153" i="1" s="1"/>
  <c r="E1158" i="1"/>
  <c r="D1167" i="1"/>
  <c r="F1167" i="1" s="1"/>
  <c r="G1167" i="1" s="1"/>
  <c r="J1171" i="1"/>
  <c r="O1184" i="1"/>
  <c r="N1217" i="1"/>
  <c r="P1217" i="1" s="1"/>
  <c r="Q1217" i="1" s="1"/>
  <c r="O1266" i="1"/>
  <c r="N1266" i="1"/>
  <c r="P1266" i="1" s="1"/>
  <c r="Q1266" i="1" s="1"/>
  <c r="I1274" i="1"/>
  <c r="K1274" i="1" s="1"/>
  <c r="L1274" i="1" s="1"/>
  <c r="D1283" i="1"/>
  <c r="F1283" i="1" s="1"/>
  <c r="G1283" i="1" s="1"/>
  <c r="E1283" i="1"/>
  <c r="E1294" i="1"/>
  <c r="D1294" i="1"/>
  <c r="F1294" i="1" s="1"/>
  <c r="G1294" i="1" s="1"/>
  <c r="O1304" i="1"/>
  <c r="N1304" i="1"/>
  <c r="P1304" i="1" s="1"/>
  <c r="Q1304" i="1" s="1"/>
  <c r="N1321" i="1"/>
  <c r="P1321" i="1" s="1"/>
  <c r="Q1321" i="1" s="1"/>
  <c r="D1327" i="1"/>
  <c r="F1327" i="1" s="1"/>
  <c r="G1327" i="1" s="1"/>
  <c r="E1330" i="1"/>
  <c r="N1335" i="1"/>
  <c r="P1335" i="1" s="1"/>
  <c r="Q1335" i="1" s="1"/>
  <c r="O1335" i="1"/>
  <c r="O1339" i="1"/>
  <c r="N1347" i="1"/>
  <c r="P1347" i="1" s="1"/>
  <c r="Q1347" i="1" s="1"/>
  <c r="E1373" i="1"/>
  <c r="D1373" i="1"/>
  <c r="F1373" i="1" s="1"/>
  <c r="G1373" i="1" s="1"/>
  <c r="J1400" i="1"/>
  <c r="I1400" i="1"/>
  <c r="K1400" i="1" s="1"/>
  <c r="L1400" i="1" s="1"/>
  <c r="N1408" i="1"/>
  <c r="P1408" i="1" s="1"/>
  <c r="Q1408" i="1" s="1"/>
  <c r="J1419" i="1"/>
  <c r="I1419" i="1"/>
  <c r="K1419" i="1" s="1"/>
  <c r="L1419" i="1" s="1"/>
  <c r="J1443" i="1"/>
  <c r="I1443" i="1"/>
  <c r="K1443" i="1" s="1"/>
  <c r="L1443" i="1" s="1"/>
  <c r="O1444" i="1"/>
  <c r="N1444" i="1"/>
  <c r="P1444" i="1" s="1"/>
  <c r="Q1444" i="1" s="1"/>
  <c r="J1454" i="1"/>
  <c r="I1454" i="1"/>
  <c r="K1454" i="1" s="1"/>
  <c r="L1454" i="1" s="1"/>
  <c r="J1470" i="1"/>
  <c r="I1470" i="1"/>
  <c r="K1470" i="1" s="1"/>
  <c r="L1470" i="1" s="1"/>
  <c r="O1255" i="1"/>
  <c r="N1255" i="1"/>
  <c r="P1255" i="1" s="1"/>
  <c r="Q1255" i="1" s="1"/>
  <c r="J1258" i="1"/>
  <c r="I1258" i="1"/>
  <c r="K1258" i="1" s="1"/>
  <c r="L1258" i="1" s="1"/>
  <c r="O1268" i="1"/>
  <c r="N1268" i="1"/>
  <c r="P1268" i="1" s="1"/>
  <c r="Q1268" i="1" s="1"/>
  <c r="O1271" i="1"/>
  <c r="N1271" i="1"/>
  <c r="P1271" i="1" s="1"/>
  <c r="Q1271" i="1" s="1"/>
  <c r="D1286" i="1"/>
  <c r="F1286" i="1" s="1"/>
  <c r="G1286" i="1" s="1"/>
  <c r="E1286" i="1"/>
  <c r="N1288" i="1"/>
  <c r="P1288" i="1" s="1"/>
  <c r="Q1288" i="1" s="1"/>
  <c r="O1288" i="1"/>
  <c r="D1307" i="1"/>
  <c r="F1307" i="1" s="1"/>
  <c r="G1307" i="1" s="1"/>
  <c r="E1307" i="1"/>
  <c r="O1313" i="1"/>
  <c r="N1313" i="1"/>
  <c r="P1313" i="1" s="1"/>
  <c r="Q1313" i="1" s="1"/>
  <c r="E1340" i="1"/>
  <c r="D1340" i="1"/>
  <c r="F1340" i="1" s="1"/>
  <c r="G1340" i="1" s="1"/>
  <c r="J1369" i="1"/>
  <c r="I1369" i="1"/>
  <c r="K1369" i="1" s="1"/>
  <c r="L1369" i="1" s="1"/>
  <c r="N1383" i="1"/>
  <c r="P1383" i="1" s="1"/>
  <c r="Q1383" i="1" s="1"/>
  <c r="O1383" i="1"/>
  <c r="O1389" i="1"/>
  <c r="N1389" i="1"/>
  <c r="P1389" i="1" s="1"/>
  <c r="Q1389" i="1" s="1"/>
  <c r="O1400" i="1"/>
  <c r="N1400" i="1"/>
  <c r="P1400" i="1" s="1"/>
  <c r="Q1400" i="1" s="1"/>
  <c r="O1433" i="1"/>
  <c r="N1433" i="1"/>
  <c r="P1433" i="1" s="1"/>
  <c r="Q1433" i="1" s="1"/>
  <c r="O1436" i="1"/>
  <c r="N1436" i="1"/>
  <c r="P1436" i="1" s="1"/>
  <c r="Q1436" i="1" s="1"/>
  <c r="E1460" i="1"/>
  <c r="D1460" i="1"/>
  <c r="F1460" i="1" s="1"/>
  <c r="G1460" i="1" s="1"/>
  <c r="E1465" i="1"/>
  <c r="D1465" i="1"/>
  <c r="F1465" i="1" s="1"/>
  <c r="G1465" i="1" s="1"/>
  <c r="J1203" i="1"/>
  <c r="E1206" i="1"/>
  <c r="O1208" i="1"/>
  <c r="I1220" i="1"/>
  <c r="K1220" i="1" s="1"/>
  <c r="L1220" i="1" s="1"/>
  <c r="D1248" i="1"/>
  <c r="F1248" i="1" s="1"/>
  <c r="G1248" i="1" s="1"/>
  <c r="I1250" i="1"/>
  <c r="K1250" i="1" s="1"/>
  <c r="L1250" i="1" s="1"/>
  <c r="E1256" i="1"/>
  <c r="D1256" i="1"/>
  <c r="F1256" i="1" s="1"/>
  <c r="G1256" i="1" s="1"/>
  <c r="D1257" i="1"/>
  <c r="F1257" i="1" s="1"/>
  <c r="G1257" i="1" s="1"/>
  <c r="E1265" i="1"/>
  <c r="E1267" i="1"/>
  <c r="D1273" i="1"/>
  <c r="F1273" i="1" s="1"/>
  <c r="G1273" i="1" s="1"/>
  <c r="E1273" i="1"/>
  <c r="J1292" i="1"/>
  <c r="E1303" i="1"/>
  <c r="J1308" i="1"/>
  <c r="O1320" i="1"/>
  <c r="N1320" i="1"/>
  <c r="P1320" i="1" s="1"/>
  <c r="Q1320" i="1" s="1"/>
  <c r="J1327" i="1"/>
  <c r="D1336" i="1"/>
  <c r="F1336" i="1" s="1"/>
  <c r="G1336" i="1" s="1"/>
  <c r="I1343" i="1"/>
  <c r="K1343" i="1" s="1"/>
  <c r="L1343" i="1" s="1"/>
  <c r="J1343" i="1"/>
  <c r="J1346" i="1"/>
  <c r="E1350" i="1"/>
  <c r="D1350" i="1"/>
  <c r="F1350" i="1" s="1"/>
  <c r="G1350" i="1" s="1"/>
  <c r="J1359" i="1"/>
  <c r="I1359" i="1"/>
  <c r="K1359" i="1" s="1"/>
  <c r="L1359" i="1" s="1"/>
  <c r="N1419" i="1"/>
  <c r="P1419" i="1" s="1"/>
  <c r="Q1419" i="1" s="1"/>
  <c r="D1425" i="1"/>
  <c r="F1425" i="1" s="1"/>
  <c r="G1425" i="1" s="1"/>
  <c r="D1445" i="1"/>
  <c r="F1445" i="1" s="1"/>
  <c r="G1445" i="1" s="1"/>
  <c r="E1445" i="1"/>
  <c r="D1448" i="1"/>
  <c r="F1448" i="1" s="1"/>
  <c r="G1448" i="1" s="1"/>
  <c r="E1448" i="1"/>
  <c r="J1451" i="1"/>
  <c r="I1451" i="1"/>
  <c r="K1451" i="1" s="1"/>
  <c r="L1451" i="1" s="1"/>
  <c r="N1264" i="1"/>
  <c r="P1264" i="1" s="1"/>
  <c r="Q1264" i="1" s="1"/>
  <c r="N1287" i="1"/>
  <c r="P1287" i="1" s="1"/>
  <c r="Q1287" i="1" s="1"/>
  <c r="O1324" i="1"/>
  <c r="N1342" i="1"/>
  <c r="P1342" i="1" s="1"/>
  <c r="Q1342" i="1" s="1"/>
  <c r="O1367" i="1"/>
  <c r="N1372" i="1"/>
  <c r="P1372" i="1" s="1"/>
  <c r="Q1372" i="1" s="1"/>
  <c r="D1375" i="1"/>
  <c r="F1375" i="1" s="1"/>
  <c r="G1375" i="1" s="1"/>
  <c r="I1383" i="1"/>
  <c r="K1383" i="1" s="1"/>
  <c r="L1383" i="1" s="1"/>
  <c r="D1386" i="1"/>
  <c r="F1386" i="1" s="1"/>
  <c r="G1386" i="1" s="1"/>
  <c r="I1392" i="1"/>
  <c r="K1392" i="1" s="1"/>
  <c r="L1392" i="1" s="1"/>
  <c r="N1397" i="1"/>
  <c r="P1397" i="1" s="1"/>
  <c r="Q1397" i="1" s="1"/>
  <c r="I1398" i="1"/>
  <c r="K1398" i="1" s="1"/>
  <c r="L1398" i="1" s="1"/>
  <c r="I1401" i="1"/>
  <c r="K1401" i="1" s="1"/>
  <c r="L1401" i="1" s="1"/>
  <c r="N1402" i="1"/>
  <c r="P1402" i="1" s="1"/>
  <c r="Q1402" i="1" s="1"/>
  <c r="N1403" i="1"/>
  <c r="P1403" i="1" s="1"/>
  <c r="Q1403" i="1" s="1"/>
  <c r="N1405" i="1"/>
  <c r="P1405" i="1" s="1"/>
  <c r="Q1405" i="1" s="1"/>
  <c r="N1406" i="1"/>
  <c r="P1406" i="1" s="1"/>
  <c r="Q1406" i="1" s="1"/>
  <c r="D1408" i="1"/>
  <c r="F1408" i="1" s="1"/>
  <c r="G1408" i="1" s="1"/>
  <c r="D1412" i="1"/>
  <c r="F1412" i="1" s="1"/>
  <c r="G1412" i="1" s="1"/>
  <c r="I1413" i="1"/>
  <c r="K1413" i="1" s="1"/>
  <c r="L1413" i="1" s="1"/>
  <c r="D1418" i="1"/>
  <c r="F1418" i="1" s="1"/>
  <c r="G1418" i="1" s="1"/>
  <c r="E1419" i="1"/>
  <c r="N1420" i="1"/>
  <c r="P1420" i="1" s="1"/>
  <c r="Q1420" i="1" s="1"/>
  <c r="O1421" i="1"/>
  <c r="N1446" i="1"/>
  <c r="P1446" i="1" s="1"/>
  <c r="Q1446" i="1" s="1"/>
  <c r="N1449" i="1"/>
  <c r="P1449" i="1" s="1"/>
  <c r="Q1449" i="1" s="1"/>
  <c r="O1450" i="1"/>
  <c r="I1455" i="1"/>
  <c r="K1455" i="1" s="1"/>
  <c r="L1455" i="1" s="1"/>
  <c r="E1461" i="1"/>
  <c r="N1462" i="1"/>
  <c r="P1462" i="1" s="1"/>
  <c r="Q1462" i="1" s="1"/>
  <c r="O1468" i="1"/>
  <c r="N1263" i="1"/>
  <c r="P1263" i="1" s="1"/>
  <c r="Q1263" i="1" s="1"/>
  <c r="N1371" i="1"/>
  <c r="P1371" i="1" s="1"/>
  <c r="Q1371" i="1" s="1"/>
  <c r="J1399" i="1"/>
  <c r="J1404" i="1"/>
  <c r="I1417" i="1"/>
  <c r="K1417" i="1" s="1"/>
  <c r="L1417" i="1" s="1"/>
  <c r="D1420" i="1"/>
  <c r="F1420" i="1" s="1"/>
  <c r="G1420" i="1" s="1"/>
  <c r="N1422" i="1"/>
  <c r="P1422" i="1" s="1"/>
  <c r="Q1422" i="1" s="1"/>
  <c r="J1424" i="1"/>
  <c r="I1425" i="1"/>
  <c r="K1425" i="1" s="1"/>
  <c r="L1425" i="1" s="1"/>
  <c r="E1427" i="1"/>
  <c r="D1428" i="1"/>
  <c r="F1428" i="1" s="1"/>
  <c r="G1428" i="1" s="1"/>
  <c r="I1430" i="1"/>
  <c r="K1430" i="1" s="1"/>
  <c r="L1430" i="1" s="1"/>
  <c r="J1432" i="1"/>
  <c r="I1442" i="1"/>
  <c r="K1442" i="1" s="1"/>
  <c r="L1442" i="1" s="1"/>
  <c r="N1470" i="1"/>
  <c r="P1470" i="1" s="1"/>
  <c r="Q1470" i="1" s="1"/>
  <c r="I1465" i="1"/>
  <c r="K1465" i="1" s="1"/>
  <c r="L1465" i="1" s="1"/>
  <c r="E1469" i="1"/>
  <c r="O1455" i="1"/>
  <c r="E1464" i="1"/>
  <c r="J1466" i="1"/>
  <c r="D1468" i="1"/>
  <c r="F1468" i="1" s="1"/>
  <c r="G1468" i="1" s="1"/>
  <c r="G3" i="1"/>
  <c r="E284" i="1"/>
  <c r="D284" i="1"/>
  <c r="F284" i="1" s="1"/>
  <c r="G284" i="1" s="1"/>
  <c r="E432" i="1"/>
  <c r="D432" i="1"/>
  <c r="F432" i="1" s="1"/>
  <c r="G432" i="1" s="1"/>
  <c r="D7" i="1"/>
  <c r="F7" i="1" s="1"/>
  <c r="G7" i="1" s="1"/>
  <c r="N10" i="1"/>
  <c r="P10" i="1" s="1"/>
  <c r="Q10" i="1" s="1"/>
  <c r="D11" i="1"/>
  <c r="F11" i="1" s="1"/>
  <c r="G11" i="1" s="1"/>
  <c r="N13" i="1"/>
  <c r="P13" i="1" s="1"/>
  <c r="Q13" i="1" s="1"/>
  <c r="I16" i="1"/>
  <c r="K16" i="1" s="1"/>
  <c r="L16" i="1" s="1"/>
  <c r="D19" i="1"/>
  <c r="F19" i="1" s="1"/>
  <c r="G19" i="1" s="1"/>
  <c r="N21" i="1"/>
  <c r="P21" i="1" s="1"/>
  <c r="Q21" i="1" s="1"/>
  <c r="I24" i="1"/>
  <c r="K24" i="1" s="1"/>
  <c r="L24" i="1" s="1"/>
  <c r="D27" i="1"/>
  <c r="F27" i="1" s="1"/>
  <c r="G27" i="1" s="1"/>
  <c r="N29" i="1"/>
  <c r="P29" i="1" s="1"/>
  <c r="Q29" i="1" s="1"/>
  <c r="I32" i="1"/>
  <c r="K32" i="1" s="1"/>
  <c r="L32" i="1" s="1"/>
  <c r="D35" i="1"/>
  <c r="F35" i="1" s="1"/>
  <c r="G35" i="1" s="1"/>
  <c r="N37" i="1"/>
  <c r="P37" i="1" s="1"/>
  <c r="Q37" i="1" s="1"/>
  <c r="I40" i="1"/>
  <c r="K40" i="1" s="1"/>
  <c r="L40" i="1" s="1"/>
  <c r="D43" i="1"/>
  <c r="F43" i="1" s="1"/>
  <c r="G43" i="1" s="1"/>
  <c r="N45" i="1"/>
  <c r="P45" i="1" s="1"/>
  <c r="Q45" i="1" s="1"/>
  <c r="I48" i="1"/>
  <c r="K48" i="1" s="1"/>
  <c r="L48" i="1" s="1"/>
  <c r="D51" i="1"/>
  <c r="F51" i="1" s="1"/>
  <c r="G51" i="1" s="1"/>
  <c r="N53" i="1"/>
  <c r="P53" i="1" s="1"/>
  <c r="Q53" i="1" s="1"/>
  <c r="I56" i="1"/>
  <c r="K56" i="1" s="1"/>
  <c r="L56" i="1" s="1"/>
  <c r="D59" i="1"/>
  <c r="F59" i="1" s="1"/>
  <c r="G59" i="1" s="1"/>
  <c r="N61" i="1"/>
  <c r="P61" i="1" s="1"/>
  <c r="Q61" i="1" s="1"/>
  <c r="I64" i="1"/>
  <c r="K64" i="1" s="1"/>
  <c r="L64" i="1" s="1"/>
  <c r="D67" i="1"/>
  <c r="F67" i="1" s="1"/>
  <c r="G67" i="1" s="1"/>
  <c r="N69" i="1"/>
  <c r="P69" i="1" s="1"/>
  <c r="Q69" i="1" s="1"/>
  <c r="I72" i="1"/>
  <c r="K72" i="1" s="1"/>
  <c r="L72" i="1" s="1"/>
  <c r="D75" i="1"/>
  <c r="F75" i="1" s="1"/>
  <c r="G75" i="1" s="1"/>
  <c r="N77" i="1"/>
  <c r="P77" i="1" s="1"/>
  <c r="Q77" i="1" s="1"/>
  <c r="I80" i="1"/>
  <c r="K80" i="1" s="1"/>
  <c r="L80" i="1" s="1"/>
  <c r="D83" i="1"/>
  <c r="F83" i="1" s="1"/>
  <c r="G83" i="1" s="1"/>
  <c r="N85" i="1"/>
  <c r="P85" i="1" s="1"/>
  <c r="Q85" i="1" s="1"/>
  <c r="I88" i="1"/>
  <c r="K88" i="1" s="1"/>
  <c r="L88" i="1" s="1"/>
  <c r="D91" i="1"/>
  <c r="F91" i="1" s="1"/>
  <c r="G91" i="1" s="1"/>
  <c r="N93" i="1"/>
  <c r="P93" i="1" s="1"/>
  <c r="Q93" i="1" s="1"/>
  <c r="I96" i="1"/>
  <c r="K96" i="1" s="1"/>
  <c r="L96" i="1" s="1"/>
  <c r="D99" i="1"/>
  <c r="F99" i="1" s="1"/>
  <c r="G99" i="1" s="1"/>
  <c r="N101" i="1"/>
  <c r="P101" i="1" s="1"/>
  <c r="Q101" i="1" s="1"/>
  <c r="I104" i="1"/>
  <c r="K104" i="1" s="1"/>
  <c r="L104" i="1" s="1"/>
  <c r="D107" i="1"/>
  <c r="F107" i="1" s="1"/>
  <c r="G107" i="1" s="1"/>
  <c r="N109" i="1"/>
  <c r="P109" i="1" s="1"/>
  <c r="Q109" i="1" s="1"/>
  <c r="I112" i="1"/>
  <c r="K112" i="1" s="1"/>
  <c r="L112" i="1" s="1"/>
  <c r="D115" i="1"/>
  <c r="F115" i="1" s="1"/>
  <c r="G115" i="1" s="1"/>
  <c r="N117" i="1"/>
  <c r="P117" i="1" s="1"/>
  <c r="Q117" i="1" s="1"/>
  <c r="I120" i="1"/>
  <c r="K120" i="1" s="1"/>
  <c r="L120" i="1" s="1"/>
  <c r="D123" i="1"/>
  <c r="F123" i="1" s="1"/>
  <c r="G123" i="1" s="1"/>
  <c r="N125" i="1"/>
  <c r="P125" i="1" s="1"/>
  <c r="Q125" i="1" s="1"/>
  <c r="I128" i="1"/>
  <c r="K128" i="1" s="1"/>
  <c r="L128" i="1" s="1"/>
  <c r="D131" i="1"/>
  <c r="F131" i="1" s="1"/>
  <c r="G131" i="1" s="1"/>
  <c r="N133" i="1"/>
  <c r="P133" i="1" s="1"/>
  <c r="Q133" i="1" s="1"/>
  <c r="I136" i="1"/>
  <c r="K136" i="1" s="1"/>
  <c r="L136" i="1" s="1"/>
  <c r="D139" i="1"/>
  <c r="F139" i="1" s="1"/>
  <c r="G139" i="1" s="1"/>
  <c r="N141" i="1"/>
  <c r="P141" i="1" s="1"/>
  <c r="Q141" i="1" s="1"/>
  <c r="I144" i="1"/>
  <c r="K144" i="1" s="1"/>
  <c r="L144" i="1" s="1"/>
  <c r="D147" i="1"/>
  <c r="F147" i="1" s="1"/>
  <c r="G147" i="1" s="1"/>
  <c r="N149" i="1"/>
  <c r="P149" i="1" s="1"/>
  <c r="Q149" i="1" s="1"/>
  <c r="I152" i="1"/>
  <c r="K152" i="1" s="1"/>
  <c r="L152" i="1" s="1"/>
  <c r="D155" i="1"/>
  <c r="F155" i="1" s="1"/>
  <c r="G155" i="1" s="1"/>
  <c r="N157" i="1"/>
  <c r="P157" i="1" s="1"/>
  <c r="Q157" i="1" s="1"/>
  <c r="I160" i="1"/>
  <c r="K160" i="1" s="1"/>
  <c r="L160" i="1" s="1"/>
  <c r="D163" i="1"/>
  <c r="F163" i="1" s="1"/>
  <c r="G163" i="1" s="1"/>
  <c r="N165" i="1"/>
  <c r="P165" i="1" s="1"/>
  <c r="Q165" i="1" s="1"/>
  <c r="I168" i="1"/>
  <c r="K168" i="1" s="1"/>
  <c r="L168" i="1" s="1"/>
  <c r="D171" i="1"/>
  <c r="F171" i="1" s="1"/>
  <c r="G171" i="1" s="1"/>
  <c r="N173" i="1"/>
  <c r="P173" i="1" s="1"/>
  <c r="Q173" i="1" s="1"/>
  <c r="I176" i="1"/>
  <c r="K176" i="1" s="1"/>
  <c r="L176" i="1" s="1"/>
  <c r="D179" i="1"/>
  <c r="F179" i="1" s="1"/>
  <c r="G179" i="1" s="1"/>
  <c r="N181" i="1"/>
  <c r="P181" i="1" s="1"/>
  <c r="Q181" i="1" s="1"/>
  <c r="E185" i="1"/>
  <c r="N185" i="1"/>
  <c r="P185" i="1" s="1"/>
  <c r="Q185" i="1" s="1"/>
  <c r="O195" i="1"/>
  <c r="N195" i="1"/>
  <c r="P195" i="1" s="1"/>
  <c r="Q195" i="1" s="1"/>
  <c r="O197" i="1"/>
  <c r="J201" i="1"/>
  <c r="I201" i="1"/>
  <c r="K201" i="1" s="1"/>
  <c r="L201" i="1" s="1"/>
  <c r="E212" i="1"/>
  <c r="D212" i="1"/>
  <c r="F212" i="1" s="1"/>
  <c r="G212" i="1" s="1"/>
  <c r="J217" i="1"/>
  <c r="I217" i="1"/>
  <c r="K217" i="1" s="1"/>
  <c r="L217" i="1" s="1"/>
  <c r="O222" i="1"/>
  <c r="N222" i="1"/>
  <c r="P222" i="1" s="1"/>
  <c r="Q222" i="1" s="1"/>
  <c r="E228" i="1"/>
  <c r="D228" i="1"/>
  <c r="F228" i="1" s="1"/>
  <c r="G228" i="1" s="1"/>
  <c r="J249" i="1"/>
  <c r="I249" i="1"/>
  <c r="K249" i="1" s="1"/>
  <c r="L249" i="1" s="1"/>
  <c r="O286" i="1"/>
  <c r="N286" i="1"/>
  <c r="P286" i="1" s="1"/>
  <c r="Q286" i="1" s="1"/>
  <c r="J297" i="1"/>
  <c r="I297" i="1"/>
  <c r="K297" i="1" s="1"/>
  <c r="L297" i="1" s="1"/>
  <c r="E380" i="1"/>
  <c r="D380" i="1"/>
  <c r="F380" i="1" s="1"/>
  <c r="G380" i="1" s="1"/>
  <c r="O538" i="1"/>
  <c r="N538" i="1"/>
  <c r="P538" i="1" s="1"/>
  <c r="Q538" i="1" s="1"/>
  <c r="I5" i="1"/>
  <c r="K5" i="1" s="1"/>
  <c r="O206" i="1"/>
  <c r="N206" i="1"/>
  <c r="P206" i="1" s="1"/>
  <c r="Q206" i="1" s="1"/>
  <c r="J241" i="1"/>
  <c r="I241" i="1"/>
  <c r="K241" i="1" s="1"/>
  <c r="L241" i="1" s="1"/>
  <c r="O262" i="1"/>
  <c r="N262" i="1"/>
  <c r="P262" i="1" s="1"/>
  <c r="Q262" i="1" s="1"/>
  <c r="J273" i="1"/>
  <c r="I273" i="1"/>
  <c r="K273" i="1" s="1"/>
  <c r="L273" i="1" s="1"/>
  <c r="J289" i="1"/>
  <c r="I289" i="1"/>
  <c r="K289" i="1" s="1"/>
  <c r="L289" i="1" s="1"/>
  <c r="J305" i="1"/>
  <c r="I305" i="1"/>
  <c r="K305" i="1" s="1"/>
  <c r="L305" i="1" s="1"/>
  <c r="E372" i="1"/>
  <c r="D372" i="1"/>
  <c r="F372" i="1" s="1"/>
  <c r="G372" i="1" s="1"/>
  <c r="E388" i="1"/>
  <c r="D388" i="1"/>
  <c r="F388" i="1" s="1"/>
  <c r="G388" i="1" s="1"/>
  <c r="E419" i="1"/>
  <c r="D419" i="1"/>
  <c r="F419" i="1" s="1"/>
  <c r="G419" i="1" s="1"/>
  <c r="O310" i="1"/>
  <c r="N310" i="1"/>
  <c r="P310" i="1" s="1"/>
  <c r="Q310" i="1" s="1"/>
  <c r="J233" i="1"/>
  <c r="I233" i="1"/>
  <c r="K233" i="1" s="1"/>
  <c r="L233" i="1" s="1"/>
  <c r="O254" i="1"/>
  <c r="N254" i="1"/>
  <c r="P254" i="1" s="1"/>
  <c r="Q254" i="1" s="1"/>
  <c r="E292" i="1"/>
  <c r="D292" i="1"/>
  <c r="F292" i="1" s="1"/>
  <c r="G292" i="1" s="1"/>
  <c r="J313" i="1"/>
  <c r="I313" i="1"/>
  <c r="K313" i="1" s="1"/>
  <c r="L313" i="1" s="1"/>
  <c r="O318" i="1"/>
  <c r="N318" i="1"/>
  <c r="P318" i="1" s="1"/>
  <c r="Q318" i="1" s="1"/>
  <c r="E324" i="1"/>
  <c r="D324" i="1"/>
  <c r="F324" i="1" s="1"/>
  <c r="G324" i="1" s="1"/>
  <c r="J329" i="1"/>
  <c r="I329" i="1"/>
  <c r="K329" i="1" s="1"/>
  <c r="L329" i="1" s="1"/>
  <c r="O334" i="1"/>
  <c r="N334" i="1"/>
  <c r="P334" i="1" s="1"/>
  <c r="Q334" i="1" s="1"/>
  <c r="E340" i="1"/>
  <c r="D340" i="1"/>
  <c r="F340" i="1" s="1"/>
  <c r="G340" i="1" s="1"/>
  <c r="J345" i="1"/>
  <c r="I345" i="1"/>
  <c r="K345" i="1" s="1"/>
  <c r="L345" i="1" s="1"/>
  <c r="O350" i="1"/>
  <c r="N350" i="1"/>
  <c r="P350" i="1" s="1"/>
  <c r="Q350" i="1" s="1"/>
  <c r="E356" i="1"/>
  <c r="D356" i="1"/>
  <c r="F356" i="1" s="1"/>
  <c r="G356" i="1" s="1"/>
  <c r="J361" i="1"/>
  <c r="I361" i="1"/>
  <c r="K361" i="1" s="1"/>
  <c r="L361" i="1" s="1"/>
  <c r="O366" i="1"/>
  <c r="N366" i="1"/>
  <c r="P366" i="1" s="1"/>
  <c r="Q366" i="1" s="1"/>
  <c r="O476" i="1"/>
  <c r="N476" i="1"/>
  <c r="P476" i="1" s="1"/>
  <c r="Q476" i="1" s="1"/>
  <c r="J257" i="1"/>
  <c r="I257" i="1"/>
  <c r="K257" i="1" s="1"/>
  <c r="L257" i="1" s="1"/>
  <c r="I6" i="1"/>
  <c r="K6" i="1" s="1"/>
  <c r="L6" i="1" s="1"/>
  <c r="I10" i="1"/>
  <c r="K10" i="1" s="1"/>
  <c r="L10" i="1" s="1"/>
  <c r="I13" i="1"/>
  <c r="K13" i="1" s="1"/>
  <c r="L13" i="1" s="1"/>
  <c r="D16" i="1"/>
  <c r="F16" i="1" s="1"/>
  <c r="G16" i="1" s="1"/>
  <c r="N18" i="1"/>
  <c r="P18" i="1" s="1"/>
  <c r="Q18" i="1" s="1"/>
  <c r="I21" i="1"/>
  <c r="K21" i="1" s="1"/>
  <c r="L21" i="1" s="1"/>
  <c r="D24" i="1"/>
  <c r="F24" i="1" s="1"/>
  <c r="G24" i="1" s="1"/>
  <c r="N26" i="1"/>
  <c r="P26" i="1" s="1"/>
  <c r="Q26" i="1" s="1"/>
  <c r="I29" i="1"/>
  <c r="K29" i="1" s="1"/>
  <c r="L29" i="1" s="1"/>
  <c r="D32" i="1"/>
  <c r="F32" i="1" s="1"/>
  <c r="G32" i="1" s="1"/>
  <c r="N34" i="1"/>
  <c r="P34" i="1" s="1"/>
  <c r="Q34" i="1" s="1"/>
  <c r="I37" i="1"/>
  <c r="K37" i="1" s="1"/>
  <c r="L37" i="1" s="1"/>
  <c r="D40" i="1"/>
  <c r="F40" i="1" s="1"/>
  <c r="G40" i="1" s="1"/>
  <c r="N42" i="1"/>
  <c r="P42" i="1" s="1"/>
  <c r="Q42" i="1" s="1"/>
  <c r="I45" i="1"/>
  <c r="K45" i="1" s="1"/>
  <c r="L45" i="1" s="1"/>
  <c r="D48" i="1"/>
  <c r="F48" i="1" s="1"/>
  <c r="G48" i="1" s="1"/>
  <c r="N50" i="1"/>
  <c r="P50" i="1" s="1"/>
  <c r="Q50" i="1" s="1"/>
  <c r="I53" i="1"/>
  <c r="K53" i="1" s="1"/>
  <c r="L53" i="1" s="1"/>
  <c r="D56" i="1"/>
  <c r="F56" i="1" s="1"/>
  <c r="G56" i="1" s="1"/>
  <c r="N58" i="1"/>
  <c r="P58" i="1" s="1"/>
  <c r="Q58" i="1" s="1"/>
  <c r="I61" i="1"/>
  <c r="K61" i="1" s="1"/>
  <c r="L61" i="1" s="1"/>
  <c r="D64" i="1"/>
  <c r="F64" i="1" s="1"/>
  <c r="G64" i="1" s="1"/>
  <c r="N66" i="1"/>
  <c r="P66" i="1" s="1"/>
  <c r="Q66" i="1" s="1"/>
  <c r="I69" i="1"/>
  <c r="K69" i="1" s="1"/>
  <c r="L69" i="1" s="1"/>
  <c r="D72" i="1"/>
  <c r="F72" i="1" s="1"/>
  <c r="G72" i="1" s="1"/>
  <c r="N74" i="1"/>
  <c r="P74" i="1" s="1"/>
  <c r="Q74" i="1" s="1"/>
  <c r="I77" i="1"/>
  <c r="K77" i="1" s="1"/>
  <c r="L77" i="1" s="1"/>
  <c r="D80" i="1"/>
  <c r="F80" i="1" s="1"/>
  <c r="G80" i="1" s="1"/>
  <c r="N82" i="1"/>
  <c r="P82" i="1" s="1"/>
  <c r="Q82" i="1" s="1"/>
  <c r="I85" i="1"/>
  <c r="K85" i="1" s="1"/>
  <c r="L85" i="1" s="1"/>
  <c r="D88" i="1"/>
  <c r="F88" i="1" s="1"/>
  <c r="G88" i="1" s="1"/>
  <c r="N90" i="1"/>
  <c r="P90" i="1" s="1"/>
  <c r="Q90" i="1" s="1"/>
  <c r="I93" i="1"/>
  <c r="K93" i="1" s="1"/>
  <c r="L93" i="1" s="1"/>
  <c r="D96" i="1"/>
  <c r="F96" i="1" s="1"/>
  <c r="G96" i="1" s="1"/>
  <c r="N98" i="1"/>
  <c r="P98" i="1" s="1"/>
  <c r="Q98" i="1" s="1"/>
  <c r="I101" i="1"/>
  <c r="K101" i="1" s="1"/>
  <c r="L101" i="1" s="1"/>
  <c r="D104" i="1"/>
  <c r="F104" i="1" s="1"/>
  <c r="G104" i="1" s="1"/>
  <c r="N106" i="1"/>
  <c r="P106" i="1" s="1"/>
  <c r="Q106" i="1" s="1"/>
  <c r="I109" i="1"/>
  <c r="K109" i="1" s="1"/>
  <c r="L109" i="1" s="1"/>
  <c r="D112" i="1"/>
  <c r="F112" i="1" s="1"/>
  <c r="G112" i="1" s="1"/>
  <c r="N114" i="1"/>
  <c r="P114" i="1" s="1"/>
  <c r="Q114" i="1" s="1"/>
  <c r="I117" i="1"/>
  <c r="K117" i="1" s="1"/>
  <c r="L117" i="1" s="1"/>
  <c r="D120" i="1"/>
  <c r="F120" i="1" s="1"/>
  <c r="G120" i="1" s="1"/>
  <c r="N122" i="1"/>
  <c r="P122" i="1" s="1"/>
  <c r="Q122" i="1" s="1"/>
  <c r="I125" i="1"/>
  <c r="K125" i="1" s="1"/>
  <c r="L125" i="1" s="1"/>
  <c r="D128" i="1"/>
  <c r="F128" i="1" s="1"/>
  <c r="G128" i="1" s="1"/>
  <c r="N130" i="1"/>
  <c r="P130" i="1" s="1"/>
  <c r="Q130" i="1" s="1"/>
  <c r="I133" i="1"/>
  <c r="K133" i="1" s="1"/>
  <c r="L133" i="1" s="1"/>
  <c r="D136" i="1"/>
  <c r="F136" i="1" s="1"/>
  <c r="G136" i="1" s="1"/>
  <c r="N138" i="1"/>
  <c r="P138" i="1" s="1"/>
  <c r="Q138" i="1" s="1"/>
  <c r="I141" i="1"/>
  <c r="K141" i="1" s="1"/>
  <c r="L141" i="1" s="1"/>
  <c r="D144" i="1"/>
  <c r="F144" i="1" s="1"/>
  <c r="G144" i="1" s="1"/>
  <c r="N146" i="1"/>
  <c r="P146" i="1" s="1"/>
  <c r="Q146" i="1" s="1"/>
  <c r="I149" i="1"/>
  <c r="K149" i="1" s="1"/>
  <c r="L149" i="1" s="1"/>
  <c r="D152" i="1"/>
  <c r="F152" i="1" s="1"/>
  <c r="G152" i="1" s="1"/>
  <c r="N154" i="1"/>
  <c r="P154" i="1" s="1"/>
  <c r="Q154" i="1" s="1"/>
  <c r="I157" i="1"/>
  <c r="K157" i="1" s="1"/>
  <c r="L157" i="1" s="1"/>
  <c r="D160" i="1"/>
  <c r="F160" i="1" s="1"/>
  <c r="G160" i="1" s="1"/>
  <c r="N162" i="1"/>
  <c r="P162" i="1" s="1"/>
  <c r="Q162" i="1" s="1"/>
  <c r="I165" i="1"/>
  <c r="K165" i="1" s="1"/>
  <c r="L165" i="1" s="1"/>
  <c r="D168" i="1"/>
  <c r="F168" i="1" s="1"/>
  <c r="G168" i="1" s="1"/>
  <c r="N170" i="1"/>
  <c r="P170" i="1" s="1"/>
  <c r="Q170" i="1" s="1"/>
  <c r="I173" i="1"/>
  <c r="K173" i="1" s="1"/>
  <c r="L173" i="1" s="1"/>
  <c r="D176" i="1"/>
  <c r="F176" i="1" s="1"/>
  <c r="G176" i="1" s="1"/>
  <c r="N178" i="1"/>
  <c r="P178" i="1" s="1"/>
  <c r="Q178" i="1" s="1"/>
  <c r="I181" i="1"/>
  <c r="K181" i="1" s="1"/>
  <c r="L181" i="1" s="1"/>
  <c r="N184" i="1"/>
  <c r="P184" i="1" s="1"/>
  <c r="Q184" i="1" s="1"/>
  <c r="D187" i="1"/>
  <c r="F187" i="1" s="1"/>
  <c r="G187" i="1" s="1"/>
  <c r="O187" i="1"/>
  <c r="D189" i="1"/>
  <c r="F189" i="1" s="1"/>
  <c r="G189" i="1" s="1"/>
  <c r="J190" i="1"/>
  <c r="N191" i="1"/>
  <c r="P191" i="1" s="1"/>
  <c r="Q191" i="1" s="1"/>
  <c r="E193" i="1"/>
  <c r="E195" i="1"/>
  <c r="J200" i="1"/>
  <c r="I200" i="1"/>
  <c r="K200" i="1" s="1"/>
  <c r="L200" i="1" s="1"/>
  <c r="O246" i="1"/>
  <c r="N246" i="1"/>
  <c r="P246" i="1" s="1"/>
  <c r="Q246" i="1" s="1"/>
  <c r="E268" i="1"/>
  <c r="D268" i="1"/>
  <c r="F268" i="1" s="1"/>
  <c r="G268" i="1" s="1"/>
  <c r="E300" i="1"/>
  <c r="D300" i="1"/>
  <c r="F300" i="1" s="1"/>
  <c r="G300" i="1" s="1"/>
  <c r="J377" i="1"/>
  <c r="I377" i="1"/>
  <c r="K377" i="1" s="1"/>
  <c r="L377" i="1" s="1"/>
  <c r="O382" i="1"/>
  <c r="N382" i="1"/>
  <c r="P382" i="1" s="1"/>
  <c r="Q382" i="1" s="1"/>
  <c r="N420" i="1"/>
  <c r="P420" i="1" s="1"/>
  <c r="Q420" i="1" s="1"/>
  <c r="O420" i="1"/>
  <c r="D434" i="1"/>
  <c r="F434" i="1" s="1"/>
  <c r="G434" i="1" s="1"/>
  <c r="E434" i="1"/>
  <c r="O691" i="1"/>
  <c r="N691" i="1"/>
  <c r="P691" i="1" s="1"/>
  <c r="Q691" i="1" s="1"/>
  <c r="D5" i="1"/>
  <c r="F5" i="1" s="1"/>
  <c r="G5" i="1" s="1"/>
  <c r="N8" i="1"/>
  <c r="P8" i="1" s="1"/>
  <c r="D9" i="1"/>
  <c r="F9" i="1" s="1"/>
  <c r="G9" i="1" s="1"/>
  <c r="E204" i="1"/>
  <c r="D204" i="1"/>
  <c r="F204" i="1" s="1"/>
  <c r="G204" i="1" s="1"/>
  <c r="J209" i="1"/>
  <c r="I209" i="1"/>
  <c r="K209" i="1" s="1"/>
  <c r="L209" i="1" s="1"/>
  <c r="O214" i="1"/>
  <c r="N214" i="1"/>
  <c r="P214" i="1" s="1"/>
  <c r="Q214" i="1" s="1"/>
  <c r="E220" i="1"/>
  <c r="D220" i="1"/>
  <c r="F220" i="1" s="1"/>
  <c r="G220" i="1" s="1"/>
  <c r="J225" i="1"/>
  <c r="I225" i="1"/>
  <c r="K225" i="1" s="1"/>
  <c r="L225" i="1" s="1"/>
  <c r="O238" i="1"/>
  <c r="N238" i="1"/>
  <c r="P238" i="1" s="1"/>
  <c r="Q238" i="1" s="1"/>
  <c r="E260" i="1"/>
  <c r="D260" i="1"/>
  <c r="F260" i="1" s="1"/>
  <c r="G260" i="1" s="1"/>
  <c r="E276" i="1"/>
  <c r="D276" i="1"/>
  <c r="F276" i="1" s="1"/>
  <c r="G276" i="1" s="1"/>
  <c r="E308" i="1"/>
  <c r="D308" i="1"/>
  <c r="F308" i="1" s="1"/>
  <c r="G308" i="1" s="1"/>
  <c r="E416" i="1"/>
  <c r="D416" i="1"/>
  <c r="F416" i="1" s="1"/>
  <c r="G416" i="1" s="1"/>
  <c r="E236" i="1"/>
  <c r="D236" i="1"/>
  <c r="F236" i="1" s="1"/>
  <c r="G236" i="1" s="1"/>
  <c r="J198" i="1"/>
  <c r="I198" i="1"/>
  <c r="K198" i="1" s="1"/>
  <c r="L198" i="1" s="1"/>
  <c r="O230" i="1"/>
  <c r="N230" i="1"/>
  <c r="P230" i="1" s="1"/>
  <c r="Q230" i="1" s="1"/>
  <c r="E252" i="1"/>
  <c r="D252" i="1"/>
  <c r="F252" i="1" s="1"/>
  <c r="G252" i="1" s="1"/>
  <c r="O278" i="1"/>
  <c r="N278" i="1"/>
  <c r="P278" i="1" s="1"/>
  <c r="Q278" i="1" s="1"/>
  <c r="O294" i="1"/>
  <c r="N294" i="1"/>
  <c r="P294" i="1" s="1"/>
  <c r="Q294" i="1" s="1"/>
  <c r="E244" i="1"/>
  <c r="D244" i="1"/>
  <c r="F244" i="1" s="1"/>
  <c r="G244" i="1" s="1"/>
  <c r="J265" i="1"/>
  <c r="I265" i="1"/>
  <c r="K265" i="1" s="1"/>
  <c r="L265" i="1" s="1"/>
  <c r="O270" i="1"/>
  <c r="N270" i="1"/>
  <c r="P270" i="1" s="1"/>
  <c r="Q270" i="1" s="1"/>
  <c r="J281" i="1"/>
  <c r="I281" i="1"/>
  <c r="K281" i="1" s="1"/>
  <c r="L281" i="1" s="1"/>
  <c r="O302" i="1"/>
  <c r="N302" i="1"/>
  <c r="P302" i="1" s="1"/>
  <c r="Q302" i="1" s="1"/>
  <c r="E316" i="1"/>
  <c r="D316" i="1"/>
  <c r="F316" i="1" s="1"/>
  <c r="G316" i="1" s="1"/>
  <c r="J321" i="1"/>
  <c r="I321" i="1"/>
  <c r="K321" i="1" s="1"/>
  <c r="L321" i="1" s="1"/>
  <c r="O326" i="1"/>
  <c r="N326" i="1"/>
  <c r="P326" i="1" s="1"/>
  <c r="Q326" i="1" s="1"/>
  <c r="E332" i="1"/>
  <c r="D332" i="1"/>
  <c r="F332" i="1" s="1"/>
  <c r="G332" i="1" s="1"/>
  <c r="J337" i="1"/>
  <c r="I337" i="1"/>
  <c r="K337" i="1" s="1"/>
  <c r="L337" i="1" s="1"/>
  <c r="O342" i="1"/>
  <c r="N342" i="1"/>
  <c r="P342" i="1" s="1"/>
  <c r="Q342" i="1" s="1"/>
  <c r="E348" i="1"/>
  <c r="D348" i="1"/>
  <c r="F348" i="1" s="1"/>
  <c r="G348" i="1" s="1"/>
  <c r="J353" i="1"/>
  <c r="I353" i="1"/>
  <c r="K353" i="1" s="1"/>
  <c r="L353" i="1" s="1"/>
  <c r="O358" i="1"/>
  <c r="N358" i="1"/>
  <c r="P358" i="1" s="1"/>
  <c r="Q358" i="1" s="1"/>
  <c r="E364" i="1"/>
  <c r="D364" i="1"/>
  <c r="F364" i="1" s="1"/>
  <c r="G364" i="1" s="1"/>
  <c r="J369" i="1"/>
  <c r="I369" i="1"/>
  <c r="K369" i="1" s="1"/>
  <c r="L369" i="1" s="1"/>
  <c r="O374" i="1"/>
  <c r="N374" i="1"/>
  <c r="P374" i="1" s="1"/>
  <c r="Q374" i="1" s="1"/>
  <c r="J385" i="1"/>
  <c r="I385" i="1"/>
  <c r="K385" i="1" s="1"/>
  <c r="L385" i="1" s="1"/>
  <c r="J445" i="1"/>
  <c r="I445" i="1"/>
  <c r="K445" i="1" s="1"/>
  <c r="L445" i="1" s="1"/>
  <c r="J413" i="1"/>
  <c r="I413" i="1"/>
  <c r="K413" i="1" s="1"/>
  <c r="L413" i="1" s="1"/>
  <c r="O450" i="1"/>
  <c r="N450" i="1"/>
  <c r="P450" i="1" s="1"/>
  <c r="Q450" i="1" s="1"/>
  <c r="J463" i="1"/>
  <c r="I463" i="1"/>
  <c r="K463" i="1" s="1"/>
  <c r="L463" i="1" s="1"/>
  <c r="O484" i="1"/>
  <c r="N484" i="1"/>
  <c r="P484" i="1" s="1"/>
  <c r="Q484" i="1" s="1"/>
  <c r="E521" i="1"/>
  <c r="D521" i="1"/>
  <c r="F521" i="1" s="1"/>
  <c r="G521" i="1" s="1"/>
  <c r="D203" i="1"/>
  <c r="F203" i="1" s="1"/>
  <c r="G203" i="1" s="1"/>
  <c r="N205" i="1"/>
  <c r="P205" i="1" s="1"/>
  <c r="Q205" i="1" s="1"/>
  <c r="I208" i="1"/>
  <c r="K208" i="1" s="1"/>
  <c r="L208" i="1" s="1"/>
  <c r="D211" i="1"/>
  <c r="F211" i="1" s="1"/>
  <c r="G211" i="1" s="1"/>
  <c r="N213" i="1"/>
  <c r="P213" i="1" s="1"/>
  <c r="Q213" i="1" s="1"/>
  <c r="I216" i="1"/>
  <c r="K216" i="1" s="1"/>
  <c r="L216" i="1" s="1"/>
  <c r="D219" i="1"/>
  <c r="F219" i="1" s="1"/>
  <c r="G219" i="1" s="1"/>
  <c r="N221" i="1"/>
  <c r="P221" i="1" s="1"/>
  <c r="Q221" i="1" s="1"/>
  <c r="I224" i="1"/>
  <c r="K224" i="1" s="1"/>
  <c r="L224" i="1" s="1"/>
  <c r="D227" i="1"/>
  <c r="F227" i="1" s="1"/>
  <c r="G227" i="1" s="1"/>
  <c r="N229" i="1"/>
  <c r="P229" i="1" s="1"/>
  <c r="Q229" i="1" s="1"/>
  <c r="I232" i="1"/>
  <c r="K232" i="1" s="1"/>
  <c r="L232" i="1" s="1"/>
  <c r="D235" i="1"/>
  <c r="F235" i="1" s="1"/>
  <c r="G235" i="1" s="1"/>
  <c r="N237" i="1"/>
  <c r="P237" i="1" s="1"/>
  <c r="Q237" i="1" s="1"/>
  <c r="I240" i="1"/>
  <c r="K240" i="1" s="1"/>
  <c r="L240" i="1" s="1"/>
  <c r="D243" i="1"/>
  <c r="F243" i="1" s="1"/>
  <c r="G243" i="1" s="1"/>
  <c r="N245" i="1"/>
  <c r="P245" i="1" s="1"/>
  <c r="Q245" i="1" s="1"/>
  <c r="I248" i="1"/>
  <c r="K248" i="1" s="1"/>
  <c r="L248" i="1" s="1"/>
  <c r="D251" i="1"/>
  <c r="F251" i="1" s="1"/>
  <c r="G251" i="1" s="1"/>
  <c r="N253" i="1"/>
  <c r="P253" i="1" s="1"/>
  <c r="Q253" i="1" s="1"/>
  <c r="I256" i="1"/>
  <c r="K256" i="1" s="1"/>
  <c r="L256" i="1" s="1"/>
  <c r="D259" i="1"/>
  <c r="F259" i="1" s="1"/>
  <c r="G259" i="1" s="1"/>
  <c r="N261" i="1"/>
  <c r="P261" i="1" s="1"/>
  <c r="Q261" i="1" s="1"/>
  <c r="I264" i="1"/>
  <c r="K264" i="1" s="1"/>
  <c r="L264" i="1" s="1"/>
  <c r="D267" i="1"/>
  <c r="F267" i="1" s="1"/>
  <c r="G267" i="1" s="1"/>
  <c r="N269" i="1"/>
  <c r="P269" i="1" s="1"/>
  <c r="Q269" i="1" s="1"/>
  <c r="I272" i="1"/>
  <c r="K272" i="1" s="1"/>
  <c r="L272" i="1" s="1"/>
  <c r="D275" i="1"/>
  <c r="F275" i="1" s="1"/>
  <c r="G275" i="1" s="1"/>
  <c r="N277" i="1"/>
  <c r="P277" i="1" s="1"/>
  <c r="Q277" i="1" s="1"/>
  <c r="I280" i="1"/>
  <c r="K280" i="1" s="1"/>
  <c r="L280" i="1" s="1"/>
  <c r="D283" i="1"/>
  <c r="F283" i="1" s="1"/>
  <c r="G283" i="1" s="1"/>
  <c r="N285" i="1"/>
  <c r="P285" i="1" s="1"/>
  <c r="Q285" i="1" s="1"/>
  <c r="I288" i="1"/>
  <c r="K288" i="1" s="1"/>
  <c r="L288" i="1" s="1"/>
  <c r="D291" i="1"/>
  <c r="F291" i="1" s="1"/>
  <c r="G291" i="1" s="1"/>
  <c r="N293" i="1"/>
  <c r="P293" i="1" s="1"/>
  <c r="Q293" i="1" s="1"/>
  <c r="I296" i="1"/>
  <c r="K296" i="1" s="1"/>
  <c r="L296" i="1" s="1"/>
  <c r="D299" i="1"/>
  <c r="F299" i="1" s="1"/>
  <c r="G299" i="1" s="1"/>
  <c r="N301" i="1"/>
  <c r="P301" i="1" s="1"/>
  <c r="Q301" i="1" s="1"/>
  <c r="I304" i="1"/>
  <c r="K304" i="1" s="1"/>
  <c r="L304" i="1" s="1"/>
  <c r="D307" i="1"/>
  <c r="F307" i="1" s="1"/>
  <c r="G307" i="1" s="1"/>
  <c r="N309" i="1"/>
  <c r="P309" i="1" s="1"/>
  <c r="Q309" i="1" s="1"/>
  <c r="I312" i="1"/>
  <c r="K312" i="1" s="1"/>
  <c r="L312" i="1" s="1"/>
  <c r="J397" i="1"/>
  <c r="I397" i="1"/>
  <c r="K397" i="1" s="1"/>
  <c r="L397" i="1" s="1"/>
  <c r="O410" i="1"/>
  <c r="N410" i="1"/>
  <c r="P410" i="1" s="1"/>
  <c r="Q410" i="1" s="1"/>
  <c r="I416" i="1"/>
  <c r="K416" i="1" s="1"/>
  <c r="L416" i="1" s="1"/>
  <c r="J429" i="1"/>
  <c r="I429" i="1"/>
  <c r="K429" i="1" s="1"/>
  <c r="L429" i="1" s="1"/>
  <c r="E440" i="1"/>
  <c r="D440" i="1"/>
  <c r="F440" i="1" s="1"/>
  <c r="G440" i="1" s="1"/>
  <c r="O442" i="1"/>
  <c r="N442" i="1"/>
  <c r="P442" i="1" s="1"/>
  <c r="Q442" i="1" s="1"/>
  <c r="J471" i="1"/>
  <c r="I471" i="1"/>
  <c r="K471" i="1" s="1"/>
  <c r="L471" i="1" s="1"/>
  <c r="J534" i="1"/>
  <c r="I534" i="1"/>
  <c r="K534" i="1" s="1"/>
  <c r="L534" i="1" s="1"/>
  <c r="E553" i="1"/>
  <c r="D553" i="1"/>
  <c r="F553" i="1" s="1"/>
  <c r="G553" i="1" s="1"/>
  <c r="O563" i="1"/>
  <c r="N563" i="1"/>
  <c r="P563" i="1" s="1"/>
  <c r="Q563" i="1" s="1"/>
  <c r="E400" i="1"/>
  <c r="D400" i="1"/>
  <c r="F400" i="1" s="1"/>
  <c r="G400" i="1" s="1"/>
  <c r="E408" i="1"/>
  <c r="D408" i="1"/>
  <c r="F408" i="1" s="1"/>
  <c r="G408" i="1" s="1"/>
  <c r="J431" i="1"/>
  <c r="O444" i="1"/>
  <c r="E458" i="1"/>
  <c r="D458" i="1"/>
  <c r="F458" i="1" s="1"/>
  <c r="G458" i="1" s="1"/>
  <c r="J479" i="1"/>
  <c r="I479" i="1"/>
  <c r="K479" i="1" s="1"/>
  <c r="L479" i="1" s="1"/>
  <c r="D201" i="1"/>
  <c r="F201" i="1" s="1"/>
  <c r="G201" i="1" s="1"/>
  <c r="N203" i="1"/>
  <c r="P203" i="1" s="1"/>
  <c r="Q203" i="1" s="1"/>
  <c r="I206" i="1"/>
  <c r="K206" i="1" s="1"/>
  <c r="L206" i="1" s="1"/>
  <c r="D209" i="1"/>
  <c r="F209" i="1" s="1"/>
  <c r="G209" i="1" s="1"/>
  <c r="N211" i="1"/>
  <c r="P211" i="1" s="1"/>
  <c r="Q211" i="1" s="1"/>
  <c r="I214" i="1"/>
  <c r="K214" i="1" s="1"/>
  <c r="L214" i="1" s="1"/>
  <c r="D217" i="1"/>
  <c r="F217" i="1" s="1"/>
  <c r="G217" i="1" s="1"/>
  <c r="N219" i="1"/>
  <c r="P219" i="1" s="1"/>
  <c r="Q219" i="1" s="1"/>
  <c r="I222" i="1"/>
  <c r="K222" i="1" s="1"/>
  <c r="L222" i="1" s="1"/>
  <c r="D225" i="1"/>
  <c r="F225" i="1" s="1"/>
  <c r="G225" i="1" s="1"/>
  <c r="N227" i="1"/>
  <c r="P227" i="1" s="1"/>
  <c r="Q227" i="1" s="1"/>
  <c r="I230" i="1"/>
  <c r="K230" i="1" s="1"/>
  <c r="L230" i="1" s="1"/>
  <c r="D233" i="1"/>
  <c r="F233" i="1" s="1"/>
  <c r="G233" i="1" s="1"/>
  <c r="N235" i="1"/>
  <c r="P235" i="1" s="1"/>
  <c r="Q235" i="1" s="1"/>
  <c r="I238" i="1"/>
  <c r="K238" i="1" s="1"/>
  <c r="L238" i="1" s="1"/>
  <c r="D241" i="1"/>
  <c r="F241" i="1" s="1"/>
  <c r="G241" i="1" s="1"/>
  <c r="N243" i="1"/>
  <c r="P243" i="1" s="1"/>
  <c r="Q243" i="1" s="1"/>
  <c r="I246" i="1"/>
  <c r="K246" i="1" s="1"/>
  <c r="L246" i="1" s="1"/>
  <c r="D249" i="1"/>
  <c r="F249" i="1" s="1"/>
  <c r="G249" i="1" s="1"/>
  <c r="N251" i="1"/>
  <c r="P251" i="1" s="1"/>
  <c r="Q251" i="1" s="1"/>
  <c r="I254" i="1"/>
  <c r="K254" i="1" s="1"/>
  <c r="L254" i="1" s="1"/>
  <c r="D257" i="1"/>
  <c r="F257" i="1" s="1"/>
  <c r="G257" i="1" s="1"/>
  <c r="N259" i="1"/>
  <c r="P259" i="1" s="1"/>
  <c r="Q259" i="1" s="1"/>
  <c r="I262" i="1"/>
  <c r="K262" i="1" s="1"/>
  <c r="L262" i="1" s="1"/>
  <c r="D265" i="1"/>
  <c r="F265" i="1" s="1"/>
  <c r="G265" i="1" s="1"/>
  <c r="N267" i="1"/>
  <c r="P267" i="1" s="1"/>
  <c r="Q267" i="1" s="1"/>
  <c r="I270" i="1"/>
  <c r="K270" i="1" s="1"/>
  <c r="L270" i="1" s="1"/>
  <c r="D273" i="1"/>
  <c r="F273" i="1" s="1"/>
  <c r="G273" i="1" s="1"/>
  <c r="N275" i="1"/>
  <c r="P275" i="1" s="1"/>
  <c r="Q275" i="1" s="1"/>
  <c r="I278" i="1"/>
  <c r="K278" i="1" s="1"/>
  <c r="L278" i="1" s="1"/>
  <c r="D281" i="1"/>
  <c r="F281" i="1" s="1"/>
  <c r="G281" i="1" s="1"/>
  <c r="N283" i="1"/>
  <c r="P283" i="1" s="1"/>
  <c r="Q283" i="1" s="1"/>
  <c r="I286" i="1"/>
  <c r="K286" i="1" s="1"/>
  <c r="L286" i="1" s="1"/>
  <c r="D289" i="1"/>
  <c r="F289" i="1" s="1"/>
  <c r="G289" i="1" s="1"/>
  <c r="N291" i="1"/>
  <c r="P291" i="1" s="1"/>
  <c r="Q291" i="1" s="1"/>
  <c r="I294" i="1"/>
  <c r="K294" i="1" s="1"/>
  <c r="L294" i="1" s="1"/>
  <c r="D297" i="1"/>
  <c r="F297" i="1" s="1"/>
  <c r="G297" i="1" s="1"/>
  <c r="N299" i="1"/>
  <c r="P299" i="1" s="1"/>
  <c r="Q299" i="1" s="1"/>
  <c r="I302" i="1"/>
  <c r="K302" i="1" s="1"/>
  <c r="L302" i="1" s="1"/>
  <c r="D305" i="1"/>
  <c r="F305" i="1" s="1"/>
  <c r="G305" i="1" s="1"/>
  <c r="N307" i="1"/>
  <c r="P307" i="1" s="1"/>
  <c r="Q307" i="1" s="1"/>
  <c r="I310" i="1"/>
  <c r="K310" i="1" s="1"/>
  <c r="L310" i="1" s="1"/>
  <c r="D313" i="1"/>
  <c r="F313" i="1" s="1"/>
  <c r="G313" i="1" s="1"/>
  <c r="N315" i="1"/>
  <c r="P315" i="1" s="1"/>
  <c r="Q315" i="1" s="1"/>
  <c r="I318" i="1"/>
  <c r="K318" i="1" s="1"/>
  <c r="L318" i="1" s="1"/>
  <c r="D321" i="1"/>
  <c r="F321" i="1" s="1"/>
  <c r="G321" i="1" s="1"/>
  <c r="N323" i="1"/>
  <c r="P323" i="1" s="1"/>
  <c r="Q323" i="1" s="1"/>
  <c r="I326" i="1"/>
  <c r="K326" i="1" s="1"/>
  <c r="L326" i="1" s="1"/>
  <c r="D329" i="1"/>
  <c r="F329" i="1" s="1"/>
  <c r="G329" i="1" s="1"/>
  <c r="N331" i="1"/>
  <c r="P331" i="1" s="1"/>
  <c r="Q331" i="1" s="1"/>
  <c r="I334" i="1"/>
  <c r="K334" i="1" s="1"/>
  <c r="L334" i="1" s="1"/>
  <c r="D337" i="1"/>
  <c r="F337" i="1" s="1"/>
  <c r="G337" i="1" s="1"/>
  <c r="N339" i="1"/>
  <c r="P339" i="1" s="1"/>
  <c r="Q339" i="1" s="1"/>
  <c r="I342" i="1"/>
  <c r="K342" i="1" s="1"/>
  <c r="L342" i="1" s="1"/>
  <c r="D345" i="1"/>
  <c r="F345" i="1" s="1"/>
  <c r="G345" i="1" s="1"/>
  <c r="N347" i="1"/>
  <c r="P347" i="1" s="1"/>
  <c r="Q347" i="1" s="1"/>
  <c r="I350" i="1"/>
  <c r="K350" i="1" s="1"/>
  <c r="L350" i="1" s="1"/>
  <c r="D353" i="1"/>
  <c r="F353" i="1" s="1"/>
  <c r="G353" i="1" s="1"/>
  <c r="N355" i="1"/>
  <c r="P355" i="1" s="1"/>
  <c r="Q355" i="1" s="1"/>
  <c r="I358" i="1"/>
  <c r="K358" i="1" s="1"/>
  <c r="L358" i="1" s="1"/>
  <c r="D361" i="1"/>
  <c r="F361" i="1" s="1"/>
  <c r="G361" i="1" s="1"/>
  <c r="N363" i="1"/>
  <c r="P363" i="1" s="1"/>
  <c r="Q363" i="1" s="1"/>
  <c r="I366" i="1"/>
  <c r="K366" i="1" s="1"/>
  <c r="L366" i="1" s="1"/>
  <c r="D369" i="1"/>
  <c r="F369" i="1" s="1"/>
  <c r="G369" i="1" s="1"/>
  <c r="N371" i="1"/>
  <c r="P371" i="1" s="1"/>
  <c r="Q371" i="1" s="1"/>
  <c r="I374" i="1"/>
  <c r="K374" i="1" s="1"/>
  <c r="L374" i="1" s="1"/>
  <c r="D377" i="1"/>
  <c r="F377" i="1" s="1"/>
  <c r="G377" i="1" s="1"/>
  <c r="N379" i="1"/>
  <c r="P379" i="1" s="1"/>
  <c r="Q379" i="1" s="1"/>
  <c r="I382" i="1"/>
  <c r="K382" i="1" s="1"/>
  <c r="L382" i="1" s="1"/>
  <c r="D385" i="1"/>
  <c r="F385" i="1" s="1"/>
  <c r="G385" i="1" s="1"/>
  <c r="N387" i="1"/>
  <c r="P387" i="1" s="1"/>
  <c r="Q387" i="1" s="1"/>
  <c r="I389" i="1"/>
  <c r="K389" i="1" s="1"/>
  <c r="L389" i="1" s="1"/>
  <c r="E390" i="1"/>
  <c r="N390" i="1"/>
  <c r="P390" i="1" s="1"/>
  <c r="Q390" i="1" s="1"/>
  <c r="J391" i="1"/>
  <c r="D392" i="1"/>
  <c r="F392" i="1" s="1"/>
  <c r="G392" i="1" s="1"/>
  <c r="O392" i="1"/>
  <c r="I393" i="1"/>
  <c r="K393" i="1" s="1"/>
  <c r="L393" i="1" s="1"/>
  <c r="E394" i="1"/>
  <c r="N394" i="1"/>
  <c r="P394" i="1" s="1"/>
  <c r="Q394" i="1" s="1"/>
  <c r="J395" i="1"/>
  <c r="D396" i="1"/>
  <c r="F396" i="1" s="1"/>
  <c r="G396" i="1" s="1"/>
  <c r="O396" i="1"/>
  <c r="O402" i="1"/>
  <c r="N402" i="1"/>
  <c r="P402" i="1" s="1"/>
  <c r="Q402" i="1" s="1"/>
  <c r="J405" i="1"/>
  <c r="I405" i="1"/>
  <c r="K405" i="1" s="1"/>
  <c r="L405" i="1" s="1"/>
  <c r="D411" i="1"/>
  <c r="F411" i="1" s="1"/>
  <c r="G411" i="1" s="1"/>
  <c r="O412" i="1"/>
  <c r="O426" i="1"/>
  <c r="N426" i="1"/>
  <c r="P426" i="1" s="1"/>
  <c r="Q426" i="1" s="1"/>
  <c r="N429" i="1"/>
  <c r="P429" i="1" s="1"/>
  <c r="Q429" i="1" s="1"/>
  <c r="J437" i="1"/>
  <c r="I437" i="1"/>
  <c r="K437" i="1" s="1"/>
  <c r="L437" i="1" s="1"/>
  <c r="I440" i="1"/>
  <c r="K440" i="1" s="1"/>
  <c r="L440" i="1" s="1"/>
  <c r="D443" i="1"/>
  <c r="F443" i="1" s="1"/>
  <c r="G443" i="1" s="1"/>
  <c r="E466" i="1"/>
  <c r="D466" i="1"/>
  <c r="F466" i="1" s="1"/>
  <c r="G466" i="1" s="1"/>
  <c r="J487" i="1"/>
  <c r="I487" i="1"/>
  <c r="K487" i="1" s="1"/>
  <c r="L487" i="1" s="1"/>
  <c r="N397" i="1"/>
  <c r="P397" i="1" s="1"/>
  <c r="Q397" i="1" s="1"/>
  <c r="I408" i="1"/>
  <c r="K408" i="1" s="1"/>
  <c r="L408" i="1" s="1"/>
  <c r="E410" i="1"/>
  <c r="E424" i="1"/>
  <c r="D424" i="1"/>
  <c r="F424" i="1" s="1"/>
  <c r="G424" i="1" s="1"/>
  <c r="O428" i="1"/>
  <c r="J439" i="1"/>
  <c r="E442" i="1"/>
  <c r="E448" i="1"/>
  <c r="D448" i="1"/>
  <c r="F448" i="1" s="1"/>
  <c r="G448" i="1" s="1"/>
  <c r="E456" i="1"/>
  <c r="D456" i="1"/>
  <c r="F456" i="1" s="1"/>
  <c r="G456" i="1" s="1"/>
  <c r="E474" i="1"/>
  <c r="D474" i="1"/>
  <c r="F474" i="1" s="1"/>
  <c r="G474" i="1" s="1"/>
  <c r="J421" i="1"/>
  <c r="I421" i="1"/>
  <c r="K421" i="1" s="1"/>
  <c r="L421" i="1" s="1"/>
  <c r="O434" i="1"/>
  <c r="N434" i="1"/>
  <c r="P434" i="1" s="1"/>
  <c r="Q434" i="1" s="1"/>
  <c r="O460" i="1"/>
  <c r="N460" i="1"/>
  <c r="P460" i="1" s="1"/>
  <c r="Q460" i="1" s="1"/>
  <c r="E482" i="1"/>
  <c r="D482" i="1"/>
  <c r="F482" i="1" s="1"/>
  <c r="G482" i="1" s="1"/>
  <c r="J558" i="1"/>
  <c r="I558" i="1"/>
  <c r="K558" i="1" s="1"/>
  <c r="L558" i="1" s="1"/>
  <c r="O587" i="1"/>
  <c r="N587" i="1"/>
  <c r="P587" i="1" s="1"/>
  <c r="Q587" i="1" s="1"/>
  <c r="E593" i="1"/>
  <c r="D593" i="1"/>
  <c r="F593" i="1" s="1"/>
  <c r="G593" i="1" s="1"/>
  <c r="E402" i="1"/>
  <c r="D403" i="1"/>
  <c r="F403" i="1" s="1"/>
  <c r="G403" i="1" s="1"/>
  <c r="O404" i="1"/>
  <c r="O418" i="1"/>
  <c r="N418" i="1"/>
  <c r="P418" i="1" s="1"/>
  <c r="Q418" i="1" s="1"/>
  <c r="I424" i="1"/>
  <c r="K424" i="1" s="1"/>
  <c r="L424" i="1" s="1"/>
  <c r="E426" i="1"/>
  <c r="O436" i="1"/>
  <c r="J453" i="1"/>
  <c r="I453" i="1"/>
  <c r="K453" i="1" s="1"/>
  <c r="L453" i="1" s="1"/>
  <c r="O468" i="1"/>
  <c r="N468" i="1"/>
  <c r="P468" i="1" s="1"/>
  <c r="Q468" i="1" s="1"/>
  <c r="J510" i="1"/>
  <c r="I510" i="1"/>
  <c r="K510" i="1" s="1"/>
  <c r="L510" i="1" s="1"/>
  <c r="E512" i="1"/>
  <c r="D512" i="1"/>
  <c r="F512" i="1" s="1"/>
  <c r="G512" i="1" s="1"/>
  <c r="O522" i="1"/>
  <c r="N522" i="1"/>
  <c r="P522" i="1" s="1"/>
  <c r="Q522" i="1" s="1"/>
  <c r="E536" i="1"/>
  <c r="D536" i="1"/>
  <c r="F536" i="1" s="1"/>
  <c r="G536" i="1" s="1"/>
  <c r="J582" i="1"/>
  <c r="I582" i="1"/>
  <c r="K582" i="1" s="1"/>
  <c r="L582" i="1" s="1"/>
  <c r="E601" i="1"/>
  <c r="D601" i="1"/>
  <c r="F601" i="1" s="1"/>
  <c r="G601" i="1" s="1"/>
  <c r="E612" i="1"/>
  <c r="D612" i="1"/>
  <c r="F612" i="1" s="1"/>
  <c r="G612" i="1" s="1"/>
  <c r="J509" i="1"/>
  <c r="I509" i="1"/>
  <c r="K509" i="1" s="1"/>
  <c r="L509" i="1" s="1"/>
  <c r="J533" i="1"/>
  <c r="I533" i="1"/>
  <c r="K533" i="1" s="1"/>
  <c r="L533" i="1" s="1"/>
  <c r="E552" i="1"/>
  <c r="D552" i="1"/>
  <c r="F552" i="1" s="1"/>
  <c r="G552" i="1" s="1"/>
  <c r="J557" i="1"/>
  <c r="I557" i="1"/>
  <c r="K557" i="1" s="1"/>
  <c r="L557" i="1" s="1"/>
  <c r="O562" i="1"/>
  <c r="N562" i="1"/>
  <c r="P562" i="1" s="1"/>
  <c r="Q562" i="1" s="1"/>
  <c r="J615" i="1"/>
  <c r="I615" i="1"/>
  <c r="K615" i="1" s="1"/>
  <c r="L615" i="1" s="1"/>
  <c r="J824" i="1"/>
  <c r="I824" i="1"/>
  <c r="K824" i="1" s="1"/>
  <c r="L824" i="1" s="1"/>
  <c r="N458" i="1"/>
  <c r="P458" i="1" s="1"/>
  <c r="Q458" i="1" s="1"/>
  <c r="I461" i="1"/>
  <c r="K461" i="1" s="1"/>
  <c r="L461" i="1" s="1"/>
  <c r="D464" i="1"/>
  <c r="F464" i="1" s="1"/>
  <c r="G464" i="1" s="1"/>
  <c r="N466" i="1"/>
  <c r="P466" i="1" s="1"/>
  <c r="Q466" i="1" s="1"/>
  <c r="I469" i="1"/>
  <c r="K469" i="1" s="1"/>
  <c r="L469" i="1" s="1"/>
  <c r="D472" i="1"/>
  <c r="F472" i="1" s="1"/>
  <c r="G472" i="1" s="1"/>
  <c r="N474" i="1"/>
  <c r="P474" i="1" s="1"/>
  <c r="Q474" i="1" s="1"/>
  <c r="I477" i="1"/>
  <c r="K477" i="1" s="1"/>
  <c r="L477" i="1" s="1"/>
  <c r="D480" i="1"/>
  <c r="F480" i="1" s="1"/>
  <c r="G480" i="1" s="1"/>
  <c r="N482" i="1"/>
  <c r="P482" i="1" s="1"/>
  <c r="Q482" i="1" s="1"/>
  <c r="I485" i="1"/>
  <c r="K485" i="1" s="1"/>
  <c r="L485" i="1" s="1"/>
  <c r="D488" i="1"/>
  <c r="F488" i="1" s="1"/>
  <c r="G488" i="1" s="1"/>
  <c r="J491" i="1"/>
  <c r="D492" i="1"/>
  <c r="F492" i="1" s="1"/>
  <c r="G492" i="1" s="1"/>
  <c r="I494" i="1"/>
  <c r="K494" i="1" s="1"/>
  <c r="L494" i="1" s="1"/>
  <c r="D505" i="1"/>
  <c r="F505" i="1" s="1"/>
  <c r="G505" i="1" s="1"/>
  <c r="O506" i="1"/>
  <c r="N506" i="1"/>
  <c r="P506" i="1" s="1"/>
  <c r="Q506" i="1" s="1"/>
  <c r="I518" i="1"/>
  <c r="K518" i="1" s="1"/>
  <c r="L518" i="1" s="1"/>
  <c r="E520" i="1"/>
  <c r="D520" i="1"/>
  <c r="F520" i="1" s="1"/>
  <c r="G520" i="1" s="1"/>
  <c r="D529" i="1"/>
  <c r="F529" i="1" s="1"/>
  <c r="G529" i="1" s="1"/>
  <c r="O530" i="1"/>
  <c r="N530" i="1"/>
  <c r="P530" i="1" s="1"/>
  <c r="Q530" i="1" s="1"/>
  <c r="I550" i="1"/>
  <c r="K550" i="1" s="1"/>
  <c r="L550" i="1" s="1"/>
  <c r="E568" i="1"/>
  <c r="D568" i="1"/>
  <c r="F568" i="1" s="1"/>
  <c r="G568" i="1" s="1"/>
  <c r="J573" i="1"/>
  <c r="I573" i="1"/>
  <c r="K573" i="1" s="1"/>
  <c r="L573" i="1" s="1"/>
  <c r="E585" i="1"/>
  <c r="D585" i="1"/>
  <c r="F585" i="1" s="1"/>
  <c r="G585" i="1" s="1"/>
  <c r="O595" i="1"/>
  <c r="N595" i="1"/>
  <c r="P595" i="1" s="1"/>
  <c r="Q595" i="1" s="1"/>
  <c r="D399" i="1"/>
  <c r="F399" i="1" s="1"/>
  <c r="G399" i="1" s="1"/>
  <c r="N401" i="1"/>
  <c r="P401" i="1" s="1"/>
  <c r="Q401" i="1" s="1"/>
  <c r="I404" i="1"/>
  <c r="K404" i="1" s="1"/>
  <c r="L404" i="1" s="1"/>
  <c r="D407" i="1"/>
  <c r="F407" i="1" s="1"/>
  <c r="G407" i="1" s="1"/>
  <c r="N409" i="1"/>
  <c r="P409" i="1" s="1"/>
  <c r="Q409" i="1" s="1"/>
  <c r="I412" i="1"/>
  <c r="K412" i="1" s="1"/>
  <c r="L412" i="1" s="1"/>
  <c r="D415" i="1"/>
  <c r="F415" i="1" s="1"/>
  <c r="G415" i="1" s="1"/>
  <c r="N417" i="1"/>
  <c r="P417" i="1" s="1"/>
  <c r="Q417" i="1" s="1"/>
  <c r="I420" i="1"/>
  <c r="K420" i="1" s="1"/>
  <c r="L420" i="1" s="1"/>
  <c r="D423" i="1"/>
  <c r="F423" i="1" s="1"/>
  <c r="G423" i="1" s="1"/>
  <c r="N425" i="1"/>
  <c r="P425" i="1" s="1"/>
  <c r="Q425" i="1" s="1"/>
  <c r="I428" i="1"/>
  <c r="K428" i="1" s="1"/>
  <c r="L428" i="1" s="1"/>
  <c r="D431" i="1"/>
  <c r="F431" i="1" s="1"/>
  <c r="G431" i="1" s="1"/>
  <c r="N433" i="1"/>
  <c r="P433" i="1" s="1"/>
  <c r="Q433" i="1" s="1"/>
  <c r="I436" i="1"/>
  <c r="K436" i="1" s="1"/>
  <c r="L436" i="1" s="1"/>
  <c r="D439" i="1"/>
  <c r="F439" i="1" s="1"/>
  <c r="G439" i="1" s="1"/>
  <c r="I444" i="1"/>
  <c r="K444" i="1" s="1"/>
  <c r="L444" i="1" s="1"/>
  <c r="D447" i="1"/>
  <c r="F447" i="1" s="1"/>
  <c r="G447" i="1" s="1"/>
  <c r="N449" i="1"/>
  <c r="P449" i="1" s="1"/>
  <c r="Q449" i="1" s="1"/>
  <c r="E504" i="1"/>
  <c r="D504" i="1"/>
  <c r="F504" i="1" s="1"/>
  <c r="G504" i="1" s="1"/>
  <c r="J549" i="1"/>
  <c r="I549" i="1"/>
  <c r="K549" i="1" s="1"/>
  <c r="L549" i="1" s="1"/>
  <c r="O603" i="1"/>
  <c r="N603" i="1"/>
  <c r="P603" i="1" s="1"/>
  <c r="Q603" i="1" s="1"/>
  <c r="J670" i="1"/>
  <c r="I670" i="1"/>
  <c r="K670" i="1" s="1"/>
  <c r="L670" i="1" s="1"/>
  <c r="E496" i="1"/>
  <c r="D496" i="1"/>
  <c r="F496" i="1" s="1"/>
  <c r="G496" i="1" s="1"/>
  <c r="N499" i="1"/>
  <c r="P499" i="1" s="1"/>
  <c r="Q499" i="1" s="1"/>
  <c r="J501" i="1"/>
  <c r="I501" i="1"/>
  <c r="K501" i="1" s="1"/>
  <c r="L501" i="1" s="1"/>
  <c r="N515" i="1"/>
  <c r="P515" i="1" s="1"/>
  <c r="Q515" i="1" s="1"/>
  <c r="J517" i="1"/>
  <c r="I517" i="1"/>
  <c r="K517" i="1" s="1"/>
  <c r="L517" i="1" s="1"/>
  <c r="I526" i="1"/>
  <c r="K526" i="1" s="1"/>
  <c r="L526" i="1" s="1"/>
  <c r="E528" i="1"/>
  <c r="D528" i="1"/>
  <c r="F528" i="1" s="1"/>
  <c r="G528" i="1" s="1"/>
  <c r="D545" i="1"/>
  <c r="F545" i="1" s="1"/>
  <c r="G545" i="1" s="1"/>
  <c r="O546" i="1"/>
  <c r="N546" i="1"/>
  <c r="P546" i="1" s="1"/>
  <c r="Q546" i="1" s="1"/>
  <c r="N555" i="1"/>
  <c r="P555" i="1" s="1"/>
  <c r="Q555" i="1" s="1"/>
  <c r="D561" i="1"/>
  <c r="F561" i="1" s="1"/>
  <c r="G561" i="1" s="1"/>
  <c r="E577" i="1"/>
  <c r="D577" i="1"/>
  <c r="F577" i="1" s="1"/>
  <c r="G577" i="1" s="1"/>
  <c r="J590" i="1"/>
  <c r="I590" i="1"/>
  <c r="K590" i="1" s="1"/>
  <c r="L590" i="1" s="1"/>
  <c r="E617" i="1"/>
  <c r="D617" i="1"/>
  <c r="F617" i="1" s="1"/>
  <c r="G617" i="1" s="1"/>
  <c r="O624" i="1"/>
  <c r="N624" i="1"/>
  <c r="P624" i="1" s="1"/>
  <c r="Q624" i="1" s="1"/>
  <c r="O635" i="1"/>
  <c r="N635" i="1"/>
  <c r="P635" i="1" s="1"/>
  <c r="Q635" i="1" s="1"/>
  <c r="O498" i="1"/>
  <c r="N498" i="1"/>
  <c r="P498" i="1" s="1"/>
  <c r="Q498" i="1" s="1"/>
  <c r="E544" i="1"/>
  <c r="D544" i="1"/>
  <c r="F544" i="1" s="1"/>
  <c r="G544" i="1" s="1"/>
  <c r="O554" i="1"/>
  <c r="N554" i="1"/>
  <c r="P554" i="1" s="1"/>
  <c r="Q554" i="1" s="1"/>
  <c r="E560" i="1"/>
  <c r="D560" i="1"/>
  <c r="F560" i="1" s="1"/>
  <c r="G560" i="1" s="1"/>
  <c r="J598" i="1"/>
  <c r="I598" i="1"/>
  <c r="K598" i="1" s="1"/>
  <c r="L598" i="1" s="1"/>
  <c r="E705" i="1"/>
  <c r="D705" i="1"/>
  <c r="F705" i="1" s="1"/>
  <c r="G705" i="1" s="1"/>
  <c r="E494" i="1"/>
  <c r="D513" i="1"/>
  <c r="F513" i="1" s="1"/>
  <c r="G513" i="1" s="1"/>
  <c r="O514" i="1"/>
  <c r="N514" i="1"/>
  <c r="P514" i="1" s="1"/>
  <c r="Q514" i="1" s="1"/>
  <c r="N523" i="1"/>
  <c r="P523" i="1" s="1"/>
  <c r="Q523" i="1" s="1"/>
  <c r="J525" i="1"/>
  <c r="I525" i="1"/>
  <c r="K525" i="1" s="1"/>
  <c r="L525" i="1" s="1"/>
  <c r="N539" i="1"/>
  <c r="P539" i="1" s="1"/>
  <c r="Q539" i="1" s="1"/>
  <c r="J541" i="1"/>
  <c r="I541" i="1"/>
  <c r="K541" i="1" s="1"/>
  <c r="L541" i="1" s="1"/>
  <c r="J565" i="1"/>
  <c r="I565" i="1"/>
  <c r="K565" i="1" s="1"/>
  <c r="L565" i="1" s="1"/>
  <c r="O570" i="1"/>
  <c r="N570" i="1"/>
  <c r="P570" i="1" s="1"/>
  <c r="Q570" i="1" s="1"/>
  <c r="E576" i="1"/>
  <c r="D576" i="1"/>
  <c r="F576" i="1" s="1"/>
  <c r="G576" i="1" s="1"/>
  <c r="O579" i="1"/>
  <c r="N579" i="1"/>
  <c r="P579" i="1" s="1"/>
  <c r="Q579" i="1" s="1"/>
  <c r="J654" i="1"/>
  <c r="I654" i="1"/>
  <c r="K654" i="1" s="1"/>
  <c r="L654" i="1" s="1"/>
  <c r="O619" i="1"/>
  <c r="N619" i="1"/>
  <c r="P619" i="1" s="1"/>
  <c r="Q619" i="1" s="1"/>
  <c r="J627" i="1"/>
  <c r="I627" i="1"/>
  <c r="K627" i="1" s="1"/>
  <c r="L627" i="1" s="1"/>
  <c r="O632" i="1"/>
  <c r="N632" i="1"/>
  <c r="P632" i="1" s="1"/>
  <c r="Q632" i="1" s="1"/>
  <c r="O640" i="1"/>
  <c r="N640" i="1"/>
  <c r="P640" i="1" s="1"/>
  <c r="Q640" i="1" s="1"/>
  <c r="E657" i="1"/>
  <c r="D657" i="1"/>
  <c r="F657" i="1" s="1"/>
  <c r="G657" i="1" s="1"/>
  <c r="E673" i="1"/>
  <c r="D673" i="1"/>
  <c r="F673" i="1" s="1"/>
  <c r="G673" i="1" s="1"/>
  <c r="O707" i="1"/>
  <c r="N707" i="1"/>
  <c r="P707" i="1" s="1"/>
  <c r="Q707" i="1" s="1"/>
  <c r="O850" i="1"/>
  <c r="N850" i="1"/>
  <c r="P850" i="1" s="1"/>
  <c r="Q850" i="1" s="1"/>
  <c r="J887" i="1"/>
  <c r="I887" i="1"/>
  <c r="K887" i="1" s="1"/>
  <c r="L887" i="1" s="1"/>
  <c r="J622" i="1"/>
  <c r="I622" i="1"/>
  <c r="K622" i="1" s="1"/>
  <c r="L622" i="1" s="1"/>
  <c r="E630" i="1"/>
  <c r="D630" i="1"/>
  <c r="F630" i="1" s="1"/>
  <c r="G630" i="1" s="1"/>
  <c r="E633" i="1"/>
  <c r="D633" i="1"/>
  <c r="F633" i="1" s="1"/>
  <c r="G633" i="1" s="1"/>
  <c r="E641" i="1"/>
  <c r="D641" i="1"/>
  <c r="F641" i="1" s="1"/>
  <c r="G641" i="1" s="1"/>
  <c r="O659" i="1"/>
  <c r="N659" i="1"/>
  <c r="P659" i="1" s="1"/>
  <c r="Q659" i="1" s="1"/>
  <c r="O675" i="1"/>
  <c r="N675" i="1"/>
  <c r="P675" i="1" s="1"/>
  <c r="Q675" i="1" s="1"/>
  <c r="J686" i="1"/>
  <c r="I686" i="1"/>
  <c r="K686" i="1" s="1"/>
  <c r="L686" i="1" s="1"/>
  <c r="J710" i="1"/>
  <c r="I710" i="1"/>
  <c r="K710" i="1" s="1"/>
  <c r="L710" i="1" s="1"/>
  <c r="E735" i="1"/>
  <c r="D735" i="1"/>
  <c r="F735" i="1" s="1"/>
  <c r="G735" i="1" s="1"/>
  <c r="E914" i="1"/>
  <c r="D914" i="1"/>
  <c r="F914" i="1" s="1"/>
  <c r="G914" i="1" s="1"/>
  <c r="E926" i="1"/>
  <c r="D926" i="1"/>
  <c r="F926" i="1" s="1"/>
  <c r="G926" i="1" s="1"/>
  <c r="E625" i="1"/>
  <c r="D625" i="1"/>
  <c r="F625" i="1" s="1"/>
  <c r="G625" i="1" s="1"/>
  <c r="J646" i="1"/>
  <c r="I646" i="1"/>
  <c r="K646" i="1" s="1"/>
  <c r="L646" i="1" s="1"/>
  <c r="J662" i="1"/>
  <c r="I662" i="1"/>
  <c r="K662" i="1" s="1"/>
  <c r="L662" i="1" s="1"/>
  <c r="J678" i="1"/>
  <c r="I678" i="1"/>
  <c r="K678" i="1" s="1"/>
  <c r="L678" i="1" s="1"/>
  <c r="E713" i="1"/>
  <c r="D713" i="1"/>
  <c r="F713" i="1" s="1"/>
  <c r="G713" i="1" s="1"/>
  <c r="N496" i="1"/>
  <c r="P496" i="1" s="1"/>
  <c r="Q496" i="1" s="1"/>
  <c r="I499" i="1"/>
  <c r="K499" i="1" s="1"/>
  <c r="L499" i="1" s="1"/>
  <c r="D502" i="1"/>
  <c r="F502" i="1" s="1"/>
  <c r="G502" i="1" s="1"/>
  <c r="N504" i="1"/>
  <c r="P504" i="1" s="1"/>
  <c r="Q504" i="1" s="1"/>
  <c r="I507" i="1"/>
  <c r="K507" i="1" s="1"/>
  <c r="L507" i="1" s="1"/>
  <c r="D510" i="1"/>
  <c r="F510" i="1" s="1"/>
  <c r="G510" i="1" s="1"/>
  <c r="N512" i="1"/>
  <c r="P512" i="1" s="1"/>
  <c r="Q512" i="1" s="1"/>
  <c r="I515" i="1"/>
  <c r="K515" i="1" s="1"/>
  <c r="L515" i="1" s="1"/>
  <c r="D518" i="1"/>
  <c r="F518" i="1" s="1"/>
  <c r="G518" i="1" s="1"/>
  <c r="N520" i="1"/>
  <c r="P520" i="1" s="1"/>
  <c r="Q520" i="1" s="1"/>
  <c r="I523" i="1"/>
  <c r="K523" i="1" s="1"/>
  <c r="L523" i="1" s="1"/>
  <c r="D526" i="1"/>
  <c r="F526" i="1" s="1"/>
  <c r="G526" i="1" s="1"/>
  <c r="N528" i="1"/>
  <c r="P528" i="1" s="1"/>
  <c r="Q528" i="1" s="1"/>
  <c r="I531" i="1"/>
  <c r="K531" i="1" s="1"/>
  <c r="L531" i="1" s="1"/>
  <c r="D534" i="1"/>
  <c r="F534" i="1" s="1"/>
  <c r="G534" i="1" s="1"/>
  <c r="N536" i="1"/>
  <c r="P536" i="1" s="1"/>
  <c r="Q536" i="1" s="1"/>
  <c r="I539" i="1"/>
  <c r="K539" i="1" s="1"/>
  <c r="L539" i="1" s="1"/>
  <c r="D542" i="1"/>
  <c r="F542" i="1" s="1"/>
  <c r="G542" i="1" s="1"/>
  <c r="N544" i="1"/>
  <c r="P544" i="1" s="1"/>
  <c r="Q544" i="1" s="1"/>
  <c r="I547" i="1"/>
  <c r="K547" i="1" s="1"/>
  <c r="L547" i="1" s="1"/>
  <c r="D550" i="1"/>
  <c r="F550" i="1" s="1"/>
  <c r="G550" i="1" s="1"/>
  <c r="N552" i="1"/>
  <c r="P552" i="1" s="1"/>
  <c r="Q552" i="1" s="1"/>
  <c r="I555" i="1"/>
  <c r="K555" i="1" s="1"/>
  <c r="L555" i="1" s="1"/>
  <c r="D558" i="1"/>
  <c r="F558" i="1" s="1"/>
  <c r="G558" i="1" s="1"/>
  <c r="N560" i="1"/>
  <c r="P560" i="1" s="1"/>
  <c r="Q560" i="1" s="1"/>
  <c r="I563" i="1"/>
  <c r="K563" i="1" s="1"/>
  <c r="L563" i="1" s="1"/>
  <c r="D566" i="1"/>
  <c r="F566" i="1" s="1"/>
  <c r="G566" i="1" s="1"/>
  <c r="N568" i="1"/>
  <c r="P568" i="1" s="1"/>
  <c r="Q568" i="1" s="1"/>
  <c r="I571" i="1"/>
  <c r="K571" i="1" s="1"/>
  <c r="L571" i="1" s="1"/>
  <c r="D574" i="1"/>
  <c r="F574" i="1" s="1"/>
  <c r="G574" i="1" s="1"/>
  <c r="N576" i="1"/>
  <c r="P576" i="1" s="1"/>
  <c r="Q576" i="1" s="1"/>
  <c r="I579" i="1"/>
  <c r="K579" i="1" s="1"/>
  <c r="L579" i="1" s="1"/>
  <c r="D582" i="1"/>
  <c r="F582" i="1" s="1"/>
  <c r="G582" i="1" s="1"/>
  <c r="N584" i="1"/>
  <c r="P584" i="1" s="1"/>
  <c r="Q584" i="1" s="1"/>
  <c r="I587" i="1"/>
  <c r="K587" i="1" s="1"/>
  <c r="L587" i="1" s="1"/>
  <c r="D590" i="1"/>
  <c r="F590" i="1" s="1"/>
  <c r="G590" i="1" s="1"/>
  <c r="N592" i="1"/>
  <c r="P592" i="1" s="1"/>
  <c r="Q592" i="1" s="1"/>
  <c r="I595" i="1"/>
  <c r="K595" i="1" s="1"/>
  <c r="L595" i="1" s="1"/>
  <c r="D598" i="1"/>
  <c r="F598" i="1" s="1"/>
  <c r="G598" i="1" s="1"/>
  <c r="N600" i="1"/>
  <c r="P600" i="1" s="1"/>
  <c r="Q600" i="1" s="1"/>
  <c r="I603" i="1"/>
  <c r="K603" i="1" s="1"/>
  <c r="L603" i="1" s="1"/>
  <c r="I607" i="1"/>
  <c r="K607" i="1" s="1"/>
  <c r="L607" i="1" s="1"/>
  <c r="N609" i="1"/>
  <c r="P609" i="1" s="1"/>
  <c r="Q609" i="1" s="1"/>
  <c r="E614" i="1"/>
  <c r="D614" i="1"/>
  <c r="F614" i="1" s="1"/>
  <c r="G614" i="1" s="1"/>
  <c r="D619" i="1"/>
  <c r="F619" i="1" s="1"/>
  <c r="G619" i="1" s="1"/>
  <c r="I623" i="1"/>
  <c r="K623" i="1" s="1"/>
  <c r="L623" i="1" s="1"/>
  <c r="O627" i="1"/>
  <c r="N627" i="1"/>
  <c r="P627" i="1" s="1"/>
  <c r="Q627" i="1" s="1"/>
  <c r="J630" i="1"/>
  <c r="I630" i="1"/>
  <c r="K630" i="1" s="1"/>
  <c r="L630" i="1" s="1"/>
  <c r="E638" i="1"/>
  <c r="D638" i="1"/>
  <c r="F638" i="1" s="1"/>
  <c r="G638" i="1" s="1"/>
  <c r="E649" i="1"/>
  <c r="D649" i="1"/>
  <c r="F649" i="1" s="1"/>
  <c r="G649" i="1" s="1"/>
  <c r="E665" i="1"/>
  <c r="D665" i="1"/>
  <c r="F665" i="1" s="1"/>
  <c r="G665" i="1" s="1"/>
  <c r="J694" i="1"/>
  <c r="I694" i="1"/>
  <c r="K694" i="1" s="1"/>
  <c r="L694" i="1" s="1"/>
  <c r="O715" i="1"/>
  <c r="N715" i="1"/>
  <c r="P715" i="1" s="1"/>
  <c r="Q715" i="1" s="1"/>
  <c r="O727" i="1"/>
  <c r="N727" i="1"/>
  <c r="P727" i="1" s="1"/>
  <c r="Q727" i="1" s="1"/>
  <c r="E875" i="1"/>
  <c r="D875" i="1"/>
  <c r="F875" i="1" s="1"/>
  <c r="G875" i="1" s="1"/>
  <c r="I554" i="1"/>
  <c r="K554" i="1" s="1"/>
  <c r="L554" i="1" s="1"/>
  <c r="D557" i="1"/>
  <c r="F557" i="1" s="1"/>
  <c r="G557" i="1" s="1"/>
  <c r="N559" i="1"/>
  <c r="P559" i="1" s="1"/>
  <c r="Q559" i="1" s="1"/>
  <c r="I562" i="1"/>
  <c r="K562" i="1" s="1"/>
  <c r="L562" i="1" s="1"/>
  <c r="N567" i="1"/>
  <c r="P567" i="1" s="1"/>
  <c r="Q567" i="1" s="1"/>
  <c r="I570" i="1"/>
  <c r="K570" i="1" s="1"/>
  <c r="L570" i="1" s="1"/>
  <c r="D573" i="1"/>
  <c r="F573" i="1" s="1"/>
  <c r="G573" i="1" s="1"/>
  <c r="N575" i="1"/>
  <c r="P575" i="1" s="1"/>
  <c r="Q575" i="1" s="1"/>
  <c r="I578" i="1"/>
  <c r="K578" i="1" s="1"/>
  <c r="L578" i="1" s="1"/>
  <c r="D581" i="1"/>
  <c r="F581" i="1" s="1"/>
  <c r="G581" i="1" s="1"/>
  <c r="N583" i="1"/>
  <c r="P583" i="1" s="1"/>
  <c r="Q583" i="1" s="1"/>
  <c r="O616" i="1"/>
  <c r="N616" i="1"/>
  <c r="P616" i="1" s="1"/>
  <c r="Q616" i="1" s="1"/>
  <c r="N621" i="1"/>
  <c r="P621" i="1" s="1"/>
  <c r="Q621" i="1" s="1"/>
  <c r="D626" i="1"/>
  <c r="F626" i="1" s="1"/>
  <c r="G626" i="1" s="1"/>
  <c r="J638" i="1"/>
  <c r="I638" i="1"/>
  <c r="K638" i="1" s="1"/>
  <c r="L638" i="1" s="1"/>
  <c r="O667" i="1"/>
  <c r="N667" i="1"/>
  <c r="P667" i="1" s="1"/>
  <c r="Q667" i="1" s="1"/>
  <c r="E681" i="1"/>
  <c r="D681" i="1"/>
  <c r="F681" i="1" s="1"/>
  <c r="G681" i="1" s="1"/>
  <c r="E697" i="1"/>
  <c r="D697" i="1"/>
  <c r="F697" i="1" s="1"/>
  <c r="G697" i="1" s="1"/>
  <c r="J718" i="1"/>
  <c r="I718" i="1"/>
  <c r="K718" i="1" s="1"/>
  <c r="L718" i="1" s="1"/>
  <c r="J619" i="1"/>
  <c r="I619" i="1"/>
  <c r="K619" i="1" s="1"/>
  <c r="L619" i="1" s="1"/>
  <c r="J643" i="1"/>
  <c r="I643" i="1"/>
  <c r="K643" i="1" s="1"/>
  <c r="L643" i="1" s="1"/>
  <c r="O683" i="1"/>
  <c r="N683" i="1"/>
  <c r="P683" i="1" s="1"/>
  <c r="Q683" i="1" s="1"/>
  <c r="E689" i="1"/>
  <c r="D689" i="1"/>
  <c r="F689" i="1" s="1"/>
  <c r="G689" i="1" s="1"/>
  <c r="O699" i="1"/>
  <c r="N699" i="1"/>
  <c r="P699" i="1" s="1"/>
  <c r="Q699" i="1" s="1"/>
  <c r="E721" i="1"/>
  <c r="D721" i="1"/>
  <c r="F721" i="1" s="1"/>
  <c r="G721" i="1" s="1"/>
  <c r="O725" i="1"/>
  <c r="N725" i="1"/>
  <c r="P725" i="1" s="1"/>
  <c r="Q725" i="1" s="1"/>
  <c r="O743" i="1"/>
  <c r="N743" i="1"/>
  <c r="P743" i="1" s="1"/>
  <c r="Q743" i="1" s="1"/>
  <c r="J754" i="1"/>
  <c r="I754" i="1"/>
  <c r="K754" i="1" s="1"/>
  <c r="L754" i="1" s="1"/>
  <c r="J614" i="1"/>
  <c r="I614" i="1"/>
  <c r="K614" i="1" s="1"/>
  <c r="L614" i="1" s="1"/>
  <c r="E622" i="1"/>
  <c r="D622" i="1"/>
  <c r="F622" i="1" s="1"/>
  <c r="G622" i="1" s="1"/>
  <c r="J635" i="1"/>
  <c r="I635" i="1"/>
  <c r="K635" i="1" s="1"/>
  <c r="L635" i="1" s="1"/>
  <c r="O643" i="1"/>
  <c r="N643" i="1"/>
  <c r="P643" i="1" s="1"/>
  <c r="Q643" i="1" s="1"/>
  <c r="O651" i="1"/>
  <c r="N651" i="1"/>
  <c r="P651" i="1" s="1"/>
  <c r="Q651" i="1" s="1"/>
  <c r="J702" i="1"/>
  <c r="I702" i="1"/>
  <c r="K702" i="1" s="1"/>
  <c r="L702" i="1" s="1"/>
  <c r="O723" i="1"/>
  <c r="N723" i="1"/>
  <c r="P723" i="1" s="1"/>
  <c r="Q723" i="1" s="1"/>
  <c r="E835" i="1"/>
  <c r="D835" i="1"/>
  <c r="F835" i="1" s="1"/>
  <c r="G835" i="1" s="1"/>
  <c r="E741" i="1"/>
  <c r="D741" i="1"/>
  <c r="F741" i="1" s="1"/>
  <c r="G741" i="1" s="1"/>
  <c r="O751" i="1"/>
  <c r="N751" i="1"/>
  <c r="P751" i="1" s="1"/>
  <c r="Q751" i="1" s="1"/>
  <c r="D826" i="1"/>
  <c r="F826" i="1" s="1"/>
  <c r="G826" i="1" s="1"/>
  <c r="E826" i="1"/>
  <c r="O876" i="1"/>
  <c r="N876" i="1"/>
  <c r="P876" i="1" s="1"/>
  <c r="Q876" i="1" s="1"/>
  <c r="J903" i="1"/>
  <c r="I903" i="1"/>
  <c r="K903" i="1" s="1"/>
  <c r="L903" i="1" s="1"/>
  <c r="O732" i="1"/>
  <c r="O735" i="1"/>
  <c r="N735" i="1"/>
  <c r="P735" i="1" s="1"/>
  <c r="Q735" i="1" s="1"/>
  <c r="J831" i="1"/>
  <c r="O836" i="1"/>
  <c r="E891" i="1"/>
  <c r="D891" i="1"/>
  <c r="F891" i="1" s="1"/>
  <c r="G891" i="1" s="1"/>
  <c r="E820" i="1"/>
  <c r="D820" i="1"/>
  <c r="F820" i="1" s="1"/>
  <c r="G820" i="1" s="1"/>
  <c r="E848" i="1"/>
  <c r="D848" i="1"/>
  <c r="F848" i="1" s="1"/>
  <c r="G848" i="1" s="1"/>
  <c r="E851" i="1"/>
  <c r="D851" i="1"/>
  <c r="F851" i="1" s="1"/>
  <c r="G851" i="1" s="1"/>
  <c r="J871" i="1"/>
  <c r="I871" i="1"/>
  <c r="K871" i="1" s="1"/>
  <c r="L871" i="1" s="1"/>
  <c r="O916" i="1"/>
  <c r="N916" i="1"/>
  <c r="P916" i="1" s="1"/>
  <c r="Q916" i="1" s="1"/>
  <c r="E725" i="1"/>
  <c r="E730" i="1"/>
  <c r="E733" i="1"/>
  <c r="D733" i="1"/>
  <c r="F733" i="1" s="1"/>
  <c r="G733" i="1" s="1"/>
  <c r="N736" i="1"/>
  <c r="P736" i="1" s="1"/>
  <c r="Q736" i="1" s="1"/>
  <c r="N744" i="1"/>
  <c r="P744" i="1" s="1"/>
  <c r="Q744" i="1" s="1"/>
  <c r="J746" i="1"/>
  <c r="I746" i="1"/>
  <c r="K746" i="1" s="1"/>
  <c r="L746" i="1" s="1"/>
  <c r="I755" i="1"/>
  <c r="K755" i="1" s="1"/>
  <c r="L755" i="1" s="1"/>
  <c r="E757" i="1"/>
  <c r="D757" i="1"/>
  <c r="F757" i="1" s="1"/>
  <c r="G757" i="1" s="1"/>
  <c r="E866" i="1"/>
  <c r="D866" i="1"/>
  <c r="F866" i="1" s="1"/>
  <c r="G866" i="1" s="1"/>
  <c r="O885" i="1"/>
  <c r="N885" i="1"/>
  <c r="P885" i="1" s="1"/>
  <c r="Q885" i="1" s="1"/>
  <c r="E898" i="1"/>
  <c r="D898" i="1"/>
  <c r="F898" i="1" s="1"/>
  <c r="G898" i="1" s="1"/>
  <c r="O908" i="1"/>
  <c r="N908" i="1"/>
  <c r="P908" i="1" s="1"/>
  <c r="Q908" i="1" s="1"/>
  <c r="J1006" i="1"/>
  <c r="I1006" i="1"/>
  <c r="K1006" i="1" s="1"/>
  <c r="L1006" i="1" s="1"/>
  <c r="J738" i="1"/>
  <c r="I738" i="1"/>
  <c r="K738" i="1" s="1"/>
  <c r="L738" i="1" s="1"/>
  <c r="O759" i="1"/>
  <c r="N759" i="1"/>
  <c r="P759" i="1" s="1"/>
  <c r="Q759" i="1" s="1"/>
  <c r="J762" i="1"/>
  <c r="I762" i="1"/>
  <c r="K762" i="1" s="1"/>
  <c r="L762" i="1" s="1"/>
  <c r="E765" i="1"/>
  <c r="D765" i="1"/>
  <c r="F765" i="1" s="1"/>
  <c r="G765" i="1" s="1"/>
  <c r="O767" i="1"/>
  <c r="N767" i="1"/>
  <c r="P767" i="1" s="1"/>
  <c r="Q767" i="1" s="1"/>
  <c r="J770" i="1"/>
  <c r="I770" i="1"/>
  <c r="K770" i="1" s="1"/>
  <c r="L770" i="1" s="1"/>
  <c r="E773" i="1"/>
  <c r="D773" i="1"/>
  <c r="F773" i="1" s="1"/>
  <c r="G773" i="1" s="1"/>
  <c r="O775" i="1"/>
  <c r="N775" i="1"/>
  <c r="P775" i="1" s="1"/>
  <c r="Q775" i="1" s="1"/>
  <c r="J778" i="1"/>
  <c r="I778" i="1"/>
  <c r="K778" i="1" s="1"/>
  <c r="L778" i="1" s="1"/>
  <c r="E781" i="1"/>
  <c r="D781" i="1"/>
  <c r="F781" i="1" s="1"/>
  <c r="G781" i="1" s="1"/>
  <c r="O783" i="1"/>
  <c r="N783" i="1"/>
  <c r="P783" i="1" s="1"/>
  <c r="Q783" i="1" s="1"/>
  <c r="J786" i="1"/>
  <c r="I786" i="1"/>
  <c r="K786" i="1" s="1"/>
  <c r="L786" i="1" s="1"/>
  <c r="E789" i="1"/>
  <c r="D789" i="1"/>
  <c r="F789" i="1" s="1"/>
  <c r="G789" i="1" s="1"/>
  <c r="O791" i="1"/>
  <c r="N791" i="1"/>
  <c r="P791" i="1" s="1"/>
  <c r="Q791" i="1" s="1"/>
  <c r="J794" i="1"/>
  <c r="I794" i="1"/>
  <c r="K794" i="1" s="1"/>
  <c r="L794" i="1" s="1"/>
  <c r="E797" i="1"/>
  <c r="D797" i="1"/>
  <c r="F797" i="1" s="1"/>
  <c r="G797" i="1" s="1"/>
  <c r="O799" i="1"/>
  <c r="N799" i="1"/>
  <c r="P799" i="1" s="1"/>
  <c r="Q799" i="1" s="1"/>
  <c r="J802" i="1"/>
  <c r="I802" i="1"/>
  <c r="K802" i="1" s="1"/>
  <c r="L802" i="1" s="1"/>
  <c r="E805" i="1"/>
  <c r="D805" i="1"/>
  <c r="F805" i="1" s="1"/>
  <c r="G805" i="1" s="1"/>
  <c r="O807" i="1"/>
  <c r="N807" i="1"/>
  <c r="P807" i="1" s="1"/>
  <c r="Q807" i="1" s="1"/>
  <c r="J810" i="1"/>
  <c r="I810" i="1"/>
  <c r="K810" i="1" s="1"/>
  <c r="L810" i="1" s="1"/>
  <c r="E813" i="1"/>
  <c r="D813" i="1"/>
  <c r="F813" i="1" s="1"/>
  <c r="G813" i="1" s="1"/>
  <c r="O815" i="1"/>
  <c r="N815" i="1"/>
  <c r="P815" i="1" s="1"/>
  <c r="Q815" i="1" s="1"/>
  <c r="J818" i="1"/>
  <c r="I818" i="1"/>
  <c r="K818" i="1" s="1"/>
  <c r="L818" i="1" s="1"/>
  <c r="I821" i="1"/>
  <c r="K821" i="1" s="1"/>
  <c r="L821" i="1" s="1"/>
  <c r="N853" i="1"/>
  <c r="P853" i="1" s="1"/>
  <c r="Q853" i="1" s="1"/>
  <c r="O869" i="1"/>
  <c r="N869" i="1"/>
  <c r="P869" i="1" s="1"/>
  <c r="Q869" i="1" s="1"/>
  <c r="E882" i="1"/>
  <c r="D882" i="1"/>
  <c r="F882" i="1" s="1"/>
  <c r="G882" i="1" s="1"/>
  <c r="D646" i="1"/>
  <c r="F646" i="1" s="1"/>
  <c r="G646" i="1" s="1"/>
  <c r="N648" i="1"/>
  <c r="P648" i="1" s="1"/>
  <c r="Q648" i="1" s="1"/>
  <c r="I651" i="1"/>
  <c r="K651" i="1" s="1"/>
  <c r="L651" i="1" s="1"/>
  <c r="D654" i="1"/>
  <c r="F654" i="1" s="1"/>
  <c r="G654" i="1" s="1"/>
  <c r="N656" i="1"/>
  <c r="P656" i="1" s="1"/>
  <c r="Q656" i="1" s="1"/>
  <c r="I659" i="1"/>
  <c r="K659" i="1" s="1"/>
  <c r="L659" i="1" s="1"/>
  <c r="D662" i="1"/>
  <c r="F662" i="1" s="1"/>
  <c r="G662" i="1" s="1"/>
  <c r="N664" i="1"/>
  <c r="P664" i="1" s="1"/>
  <c r="Q664" i="1" s="1"/>
  <c r="I667" i="1"/>
  <c r="K667" i="1" s="1"/>
  <c r="L667" i="1" s="1"/>
  <c r="D670" i="1"/>
  <c r="F670" i="1" s="1"/>
  <c r="G670" i="1" s="1"/>
  <c r="N672" i="1"/>
  <c r="P672" i="1" s="1"/>
  <c r="Q672" i="1" s="1"/>
  <c r="I675" i="1"/>
  <c r="K675" i="1" s="1"/>
  <c r="L675" i="1" s="1"/>
  <c r="D678" i="1"/>
  <c r="F678" i="1" s="1"/>
  <c r="G678" i="1" s="1"/>
  <c r="N680" i="1"/>
  <c r="P680" i="1" s="1"/>
  <c r="Q680" i="1" s="1"/>
  <c r="I683" i="1"/>
  <c r="K683" i="1" s="1"/>
  <c r="L683" i="1" s="1"/>
  <c r="D686" i="1"/>
  <c r="F686" i="1" s="1"/>
  <c r="G686" i="1" s="1"/>
  <c r="N688" i="1"/>
  <c r="P688" i="1" s="1"/>
  <c r="Q688" i="1" s="1"/>
  <c r="I691" i="1"/>
  <c r="K691" i="1" s="1"/>
  <c r="L691" i="1" s="1"/>
  <c r="D694" i="1"/>
  <c r="F694" i="1" s="1"/>
  <c r="G694" i="1" s="1"/>
  <c r="N696" i="1"/>
  <c r="P696" i="1" s="1"/>
  <c r="Q696" i="1" s="1"/>
  <c r="I699" i="1"/>
  <c r="K699" i="1" s="1"/>
  <c r="L699" i="1" s="1"/>
  <c r="D702" i="1"/>
  <c r="F702" i="1" s="1"/>
  <c r="G702" i="1" s="1"/>
  <c r="N704" i="1"/>
  <c r="P704" i="1" s="1"/>
  <c r="Q704" i="1" s="1"/>
  <c r="I707" i="1"/>
  <c r="K707" i="1" s="1"/>
  <c r="L707" i="1" s="1"/>
  <c r="D710" i="1"/>
  <c r="F710" i="1" s="1"/>
  <c r="G710" i="1" s="1"/>
  <c r="N712" i="1"/>
  <c r="P712" i="1" s="1"/>
  <c r="Q712" i="1" s="1"/>
  <c r="I715" i="1"/>
  <c r="K715" i="1" s="1"/>
  <c r="L715" i="1" s="1"/>
  <c r="D718" i="1"/>
  <c r="F718" i="1" s="1"/>
  <c r="G718" i="1" s="1"/>
  <c r="N720" i="1"/>
  <c r="P720" i="1" s="1"/>
  <c r="Q720" i="1" s="1"/>
  <c r="I723" i="1"/>
  <c r="K723" i="1" s="1"/>
  <c r="L723" i="1" s="1"/>
  <c r="I732" i="1"/>
  <c r="K732" i="1" s="1"/>
  <c r="L732" i="1" s="1"/>
  <c r="J735" i="1"/>
  <c r="N745" i="1"/>
  <c r="P745" i="1" s="1"/>
  <c r="Q745" i="1" s="1"/>
  <c r="I747" i="1"/>
  <c r="K747" i="1" s="1"/>
  <c r="L747" i="1" s="1"/>
  <c r="E749" i="1"/>
  <c r="D749" i="1"/>
  <c r="F749" i="1" s="1"/>
  <c r="G749" i="1" s="1"/>
  <c r="I756" i="1"/>
  <c r="K756" i="1" s="1"/>
  <c r="L756" i="1" s="1"/>
  <c r="D758" i="1"/>
  <c r="F758" i="1" s="1"/>
  <c r="G758" i="1" s="1"/>
  <c r="N760" i="1"/>
  <c r="P760" i="1" s="1"/>
  <c r="Q760" i="1" s="1"/>
  <c r="I763" i="1"/>
  <c r="K763" i="1" s="1"/>
  <c r="L763" i="1" s="1"/>
  <c r="D766" i="1"/>
  <c r="F766" i="1" s="1"/>
  <c r="G766" i="1" s="1"/>
  <c r="N768" i="1"/>
  <c r="P768" i="1" s="1"/>
  <c r="Q768" i="1" s="1"/>
  <c r="I771" i="1"/>
  <c r="K771" i="1" s="1"/>
  <c r="L771" i="1" s="1"/>
  <c r="D774" i="1"/>
  <c r="F774" i="1" s="1"/>
  <c r="G774" i="1" s="1"/>
  <c r="N776" i="1"/>
  <c r="P776" i="1" s="1"/>
  <c r="Q776" i="1" s="1"/>
  <c r="I779" i="1"/>
  <c r="K779" i="1" s="1"/>
  <c r="L779" i="1" s="1"/>
  <c r="D782" i="1"/>
  <c r="F782" i="1" s="1"/>
  <c r="G782" i="1" s="1"/>
  <c r="N784" i="1"/>
  <c r="P784" i="1" s="1"/>
  <c r="Q784" i="1" s="1"/>
  <c r="I787" i="1"/>
  <c r="K787" i="1" s="1"/>
  <c r="L787" i="1" s="1"/>
  <c r="D790" i="1"/>
  <c r="F790" i="1" s="1"/>
  <c r="G790" i="1" s="1"/>
  <c r="N792" i="1"/>
  <c r="P792" i="1" s="1"/>
  <c r="Q792" i="1" s="1"/>
  <c r="I795" i="1"/>
  <c r="K795" i="1" s="1"/>
  <c r="L795" i="1" s="1"/>
  <c r="D798" i="1"/>
  <c r="F798" i="1" s="1"/>
  <c r="G798" i="1" s="1"/>
  <c r="N800" i="1"/>
  <c r="P800" i="1" s="1"/>
  <c r="Q800" i="1" s="1"/>
  <c r="I803" i="1"/>
  <c r="K803" i="1" s="1"/>
  <c r="L803" i="1" s="1"/>
  <c r="D806" i="1"/>
  <c r="F806" i="1" s="1"/>
  <c r="G806" i="1" s="1"/>
  <c r="N808" i="1"/>
  <c r="P808" i="1" s="1"/>
  <c r="Q808" i="1" s="1"/>
  <c r="I811" i="1"/>
  <c r="K811" i="1" s="1"/>
  <c r="L811" i="1" s="1"/>
  <c r="D814" i="1"/>
  <c r="F814" i="1" s="1"/>
  <c r="G814" i="1" s="1"/>
  <c r="N816" i="1"/>
  <c r="P816" i="1" s="1"/>
  <c r="Q816" i="1" s="1"/>
  <c r="I819" i="1"/>
  <c r="K819" i="1" s="1"/>
  <c r="L819" i="1" s="1"/>
  <c r="N826" i="1"/>
  <c r="P826" i="1" s="1"/>
  <c r="Q826" i="1" s="1"/>
  <c r="E832" i="1"/>
  <c r="D832" i="1"/>
  <c r="F832" i="1" s="1"/>
  <c r="G832" i="1" s="1"/>
  <c r="O852" i="1"/>
  <c r="D726" i="1"/>
  <c r="F726" i="1" s="1"/>
  <c r="G726" i="1" s="1"/>
  <c r="J727" i="1"/>
  <c r="J730" i="1"/>
  <c r="I730" i="1"/>
  <c r="K730" i="1" s="1"/>
  <c r="L730" i="1" s="1"/>
  <c r="N820" i="1"/>
  <c r="P820" i="1" s="1"/>
  <c r="Q820" i="1" s="1"/>
  <c r="O820" i="1"/>
  <c r="J880" i="1"/>
  <c r="I880" i="1"/>
  <c r="K880" i="1" s="1"/>
  <c r="L880" i="1" s="1"/>
  <c r="O892" i="1"/>
  <c r="N892" i="1"/>
  <c r="P892" i="1" s="1"/>
  <c r="Q892" i="1" s="1"/>
  <c r="E823" i="1"/>
  <c r="D823" i="1"/>
  <c r="F823" i="1" s="1"/>
  <c r="G823" i="1" s="1"/>
  <c r="J828" i="1"/>
  <c r="I828" i="1"/>
  <c r="K828" i="1" s="1"/>
  <c r="L828" i="1" s="1"/>
  <c r="J845" i="1"/>
  <c r="I845" i="1"/>
  <c r="K845" i="1" s="1"/>
  <c r="L845" i="1" s="1"/>
  <c r="J863" i="1"/>
  <c r="I863" i="1"/>
  <c r="K863" i="1" s="1"/>
  <c r="L863" i="1" s="1"/>
  <c r="O842" i="1"/>
  <c r="N842" i="1"/>
  <c r="P842" i="1" s="1"/>
  <c r="Q842" i="1" s="1"/>
  <c r="E918" i="1"/>
  <c r="D918" i="1"/>
  <c r="F918" i="1" s="1"/>
  <c r="G918" i="1" s="1"/>
  <c r="E925" i="1"/>
  <c r="D925" i="1"/>
  <c r="F925" i="1" s="1"/>
  <c r="G925" i="1" s="1"/>
  <c r="O979" i="1"/>
  <c r="N979" i="1"/>
  <c r="P979" i="1" s="1"/>
  <c r="Q979" i="1" s="1"/>
  <c r="E840" i="1"/>
  <c r="D840" i="1"/>
  <c r="F840" i="1" s="1"/>
  <c r="G840" i="1" s="1"/>
  <c r="E856" i="1"/>
  <c r="D856" i="1"/>
  <c r="F856" i="1" s="1"/>
  <c r="G856" i="1" s="1"/>
  <c r="O858" i="1"/>
  <c r="N858" i="1"/>
  <c r="P858" i="1" s="1"/>
  <c r="Q858" i="1" s="1"/>
  <c r="O868" i="1"/>
  <c r="N868" i="1"/>
  <c r="P868" i="1" s="1"/>
  <c r="Q868" i="1" s="1"/>
  <c r="E874" i="1"/>
  <c r="D874" i="1"/>
  <c r="F874" i="1" s="1"/>
  <c r="G874" i="1" s="1"/>
  <c r="J879" i="1"/>
  <c r="I879" i="1"/>
  <c r="K879" i="1" s="1"/>
  <c r="L879" i="1" s="1"/>
  <c r="O884" i="1"/>
  <c r="N884" i="1"/>
  <c r="P884" i="1" s="1"/>
  <c r="Q884" i="1" s="1"/>
  <c r="E890" i="1"/>
  <c r="D890" i="1"/>
  <c r="F890" i="1" s="1"/>
  <c r="G890" i="1" s="1"/>
  <c r="J895" i="1"/>
  <c r="I895" i="1"/>
  <c r="K895" i="1" s="1"/>
  <c r="L895" i="1" s="1"/>
  <c r="O900" i="1"/>
  <c r="N900" i="1"/>
  <c r="P900" i="1" s="1"/>
  <c r="Q900" i="1" s="1"/>
  <c r="E906" i="1"/>
  <c r="D906" i="1"/>
  <c r="F906" i="1" s="1"/>
  <c r="G906" i="1" s="1"/>
  <c r="I759" i="1"/>
  <c r="K759" i="1" s="1"/>
  <c r="L759" i="1" s="1"/>
  <c r="D762" i="1"/>
  <c r="F762" i="1" s="1"/>
  <c r="G762" i="1" s="1"/>
  <c r="N764" i="1"/>
  <c r="P764" i="1" s="1"/>
  <c r="Q764" i="1" s="1"/>
  <c r="I767" i="1"/>
  <c r="K767" i="1" s="1"/>
  <c r="L767" i="1" s="1"/>
  <c r="D770" i="1"/>
  <c r="F770" i="1" s="1"/>
  <c r="G770" i="1" s="1"/>
  <c r="N772" i="1"/>
  <c r="P772" i="1" s="1"/>
  <c r="Q772" i="1" s="1"/>
  <c r="I775" i="1"/>
  <c r="K775" i="1" s="1"/>
  <c r="L775" i="1" s="1"/>
  <c r="D778" i="1"/>
  <c r="F778" i="1" s="1"/>
  <c r="G778" i="1" s="1"/>
  <c r="N780" i="1"/>
  <c r="P780" i="1" s="1"/>
  <c r="Q780" i="1" s="1"/>
  <c r="I783" i="1"/>
  <c r="K783" i="1" s="1"/>
  <c r="L783" i="1" s="1"/>
  <c r="D786" i="1"/>
  <c r="F786" i="1" s="1"/>
  <c r="G786" i="1" s="1"/>
  <c r="N788" i="1"/>
  <c r="P788" i="1" s="1"/>
  <c r="Q788" i="1" s="1"/>
  <c r="I791" i="1"/>
  <c r="K791" i="1" s="1"/>
  <c r="L791" i="1" s="1"/>
  <c r="D794" i="1"/>
  <c r="F794" i="1" s="1"/>
  <c r="G794" i="1" s="1"/>
  <c r="N796" i="1"/>
  <c r="P796" i="1" s="1"/>
  <c r="Q796" i="1" s="1"/>
  <c r="I799" i="1"/>
  <c r="K799" i="1" s="1"/>
  <c r="L799" i="1" s="1"/>
  <c r="D802" i="1"/>
  <c r="F802" i="1" s="1"/>
  <c r="G802" i="1" s="1"/>
  <c r="N804" i="1"/>
  <c r="P804" i="1" s="1"/>
  <c r="Q804" i="1" s="1"/>
  <c r="I807" i="1"/>
  <c r="K807" i="1" s="1"/>
  <c r="L807" i="1" s="1"/>
  <c r="D810" i="1"/>
  <c r="F810" i="1" s="1"/>
  <c r="G810" i="1" s="1"/>
  <c r="N812" i="1"/>
  <c r="P812" i="1" s="1"/>
  <c r="Q812" i="1" s="1"/>
  <c r="I815" i="1"/>
  <c r="K815" i="1" s="1"/>
  <c r="L815" i="1" s="1"/>
  <c r="D818" i="1"/>
  <c r="F818" i="1" s="1"/>
  <c r="G818" i="1" s="1"/>
  <c r="D824" i="1"/>
  <c r="F824" i="1" s="1"/>
  <c r="G824" i="1" s="1"/>
  <c r="I829" i="1"/>
  <c r="K829" i="1" s="1"/>
  <c r="L829" i="1" s="1"/>
  <c r="J837" i="1"/>
  <c r="I837" i="1"/>
  <c r="K837" i="1" s="1"/>
  <c r="L837" i="1" s="1"/>
  <c r="D843" i="1"/>
  <c r="F843" i="1" s="1"/>
  <c r="G843" i="1" s="1"/>
  <c r="O844" i="1"/>
  <c r="O860" i="1"/>
  <c r="N860" i="1"/>
  <c r="P860" i="1" s="1"/>
  <c r="Q860" i="1" s="1"/>
  <c r="J911" i="1"/>
  <c r="I911" i="1"/>
  <c r="K911" i="1" s="1"/>
  <c r="L911" i="1" s="1"/>
  <c r="N918" i="1"/>
  <c r="P918" i="1" s="1"/>
  <c r="Q918" i="1" s="1"/>
  <c r="O918" i="1"/>
  <c r="E921" i="1"/>
  <c r="D921" i="1"/>
  <c r="F921" i="1" s="1"/>
  <c r="G921" i="1" s="1"/>
  <c r="J820" i="1"/>
  <c r="I820" i="1"/>
  <c r="K820" i="1" s="1"/>
  <c r="L820" i="1" s="1"/>
  <c r="O825" i="1"/>
  <c r="N825" i="1"/>
  <c r="P825" i="1" s="1"/>
  <c r="Q825" i="1" s="1"/>
  <c r="E831" i="1"/>
  <c r="D831" i="1"/>
  <c r="F831" i="1" s="1"/>
  <c r="G831" i="1" s="1"/>
  <c r="O834" i="1"/>
  <c r="N834" i="1"/>
  <c r="P834" i="1" s="1"/>
  <c r="Q834" i="1" s="1"/>
  <c r="J853" i="1"/>
  <c r="I853" i="1"/>
  <c r="K853" i="1" s="1"/>
  <c r="L853" i="1" s="1"/>
  <c r="J934" i="1"/>
  <c r="I934" i="1"/>
  <c r="K934" i="1" s="1"/>
  <c r="L934" i="1" s="1"/>
  <c r="E937" i="1"/>
  <c r="D937" i="1"/>
  <c r="F937" i="1" s="1"/>
  <c r="G937" i="1" s="1"/>
  <c r="O939" i="1"/>
  <c r="N939" i="1"/>
  <c r="P939" i="1" s="1"/>
  <c r="Q939" i="1" s="1"/>
  <c r="J998" i="1"/>
  <c r="I998" i="1"/>
  <c r="K998" i="1" s="1"/>
  <c r="L998" i="1" s="1"/>
  <c r="J1022" i="1"/>
  <c r="I1022" i="1"/>
  <c r="K1022" i="1" s="1"/>
  <c r="L1022" i="1" s="1"/>
  <c r="J1031" i="1"/>
  <c r="I1031" i="1"/>
  <c r="K1031" i="1" s="1"/>
  <c r="L1031" i="1" s="1"/>
  <c r="J926" i="1"/>
  <c r="I926" i="1"/>
  <c r="K926" i="1" s="1"/>
  <c r="L926" i="1" s="1"/>
  <c r="J930" i="1"/>
  <c r="I930" i="1"/>
  <c r="K930" i="1" s="1"/>
  <c r="L930" i="1" s="1"/>
  <c r="J942" i="1"/>
  <c r="I942" i="1"/>
  <c r="K942" i="1" s="1"/>
  <c r="L942" i="1" s="1"/>
  <c r="E945" i="1"/>
  <c r="D945" i="1"/>
  <c r="F945" i="1" s="1"/>
  <c r="G945" i="1" s="1"/>
  <c r="O947" i="1"/>
  <c r="N947" i="1"/>
  <c r="P947" i="1" s="1"/>
  <c r="Q947" i="1" s="1"/>
  <c r="J950" i="1"/>
  <c r="I950" i="1"/>
  <c r="K950" i="1" s="1"/>
  <c r="L950" i="1" s="1"/>
  <c r="E953" i="1"/>
  <c r="D953" i="1"/>
  <c r="F953" i="1" s="1"/>
  <c r="G953" i="1" s="1"/>
  <c r="O955" i="1"/>
  <c r="N955" i="1"/>
  <c r="P955" i="1" s="1"/>
  <c r="Q955" i="1" s="1"/>
  <c r="J990" i="1"/>
  <c r="I990" i="1"/>
  <c r="K990" i="1" s="1"/>
  <c r="L990" i="1" s="1"/>
  <c r="E1009" i="1"/>
  <c r="D1009" i="1"/>
  <c r="F1009" i="1" s="1"/>
  <c r="G1009" i="1" s="1"/>
  <c r="E1017" i="1"/>
  <c r="D1017" i="1"/>
  <c r="F1017" i="1" s="1"/>
  <c r="G1017" i="1" s="1"/>
  <c r="I861" i="1"/>
  <c r="K861" i="1" s="1"/>
  <c r="L861" i="1" s="1"/>
  <c r="D864" i="1"/>
  <c r="F864" i="1" s="1"/>
  <c r="G864" i="1" s="1"/>
  <c r="N866" i="1"/>
  <c r="P866" i="1" s="1"/>
  <c r="Q866" i="1" s="1"/>
  <c r="I869" i="1"/>
  <c r="K869" i="1" s="1"/>
  <c r="L869" i="1" s="1"/>
  <c r="D872" i="1"/>
  <c r="F872" i="1" s="1"/>
  <c r="G872" i="1" s="1"/>
  <c r="N874" i="1"/>
  <c r="P874" i="1" s="1"/>
  <c r="Q874" i="1" s="1"/>
  <c r="I877" i="1"/>
  <c r="K877" i="1" s="1"/>
  <c r="L877" i="1" s="1"/>
  <c r="D880" i="1"/>
  <c r="F880" i="1" s="1"/>
  <c r="G880" i="1" s="1"/>
  <c r="N882" i="1"/>
  <c r="P882" i="1" s="1"/>
  <c r="Q882" i="1" s="1"/>
  <c r="I885" i="1"/>
  <c r="K885" i="1" s="1"/>
  <c r="L885" i="1" s="1"/>
  <c r="D888" i="1"/>
  <c r="F888" i="1" s="1"/>
  <c r="G888" i="1" s="1"/>
  <c r="N890" i="1"/>
  <c r="P890" i="1" s="1"/>
  <c r="Q890" i="1" s="1"/>
  <c r="I893" i="1"/>
  <c r="K893" i="1" s="1"/>
  <c r="L893" i="1" s="1"/>
  <c r="D896" i="1"/>
  <c r="F896" i="1" s="1"/>
  <c r="G896" i="1" s="1"/>
  <c r="N898" i="1"/>
  <c r="P898" i="1" s="1"/>
  <c r="Q898" i="1" s="1"/>
  <c r="I901" i="1"/>
  <c r="K901" i="1" s="1"/>
  <c r="L901" i="1" s="1"/>
  <c r="D904" i="1"/>
  <c r="F904" i="1" s="1"/>
  <c r="G904" i="1" s="1"/>
  <c r="N906" i="1"/>
  <c r="P906" i="1" s="1"/>
  <c r="Q906" i="1" s="1"/>
  <c r="I909" i="1"/>
  <c r="K909" i="1" s="1"/>
  <c r="L909" i="1" s="1"/>
  <c r="D912" i="1"/>
  <c r="F912" i="1" s="1"/>
  <c r="G912" i="1" s="1"/>
  <c r="N914" i="1"/>
  <c r="P914" i="1" s="1"/>
  <c r="Q914" i="1" s="1"/>
  <c r="N919" i="1"/>
  <c r="P919" i="1" s="1"/>
  <c r="Q919" i="1" s="1"/>
  <c r="J921" i="1"/>
  <c r="I921" i="1"/>
  <c r="K921" i="1" s="1"/>
  <c r="L921" i="1" s="1"/>
  <c r="J922" i="1"/>
  <c r="I922" i="1"/>
  <c r="K922" i="1" s="1"/>
  <c r="L922" i="1" s="1"/>
  <c r="I931" i="1"/>
  <c r="K931" i="1" s="1"/>
  <c r="L931" i="1" s="1"/>
  <c r="J958" i="1"/>
  <c r="I958" i="1"/>
  <c r="K958" i="1" s="1"/>
  <c r="L958" i="1" s="1"/>
  <c r="E961" i="1"/>
  <c r="D961" i="1"/>
  <c r="F961" i="1" s="1"/>
  <c r="G961" i="1" s="1"/>
  <c r="O963" i="1"/>
  <c r="N963" i="1"/>
  <c r="P963" i="1" s="1"/>
  <c r="Q963" i="1" s="1"/>
  <c r="J982" i="1"/>
  <c r="I982" i="1"/>
  <c r="K982" i="1" s="1"/>
  <c r="L982" i="1" s="1"/>
  <c r="E1001" i="1"/>
  <c r="D1001" i="1"/>
  <c r="F1001" i="1" s="1"/>
  <c r="G1001" i="1" s="1"/>
  <c r="N833" i="1"/>
  <c r="P833" i="1" s="1"/>
  <c r="Q833" i="1" s="1"/>
  <c r="I836" i="1"/>
  <c r="K836" i="1" s="1"/>
  <c r="L836" i="1" s="1"/>
  <c r="D839" i="1"/>
  <c r="F839" i="1" s="1"/>
  <c r="G839" i="1" s="1"/>
  <c r="N841" i="1"/>
  <c r="P841" i="1" s="1"/>
  <c r="Q841" i="1" s="1"/>
  <c r="I844" i="1"/>
  <c r="K844" i="1" s="1"/>
  <c r="L844" i="1" s="1"/>
  <c r="D847" i="1"/>
  <c r="F847" i="1" s="1"/>
  <c r="G847" i="1" s="1"/>
  <c r="N849" i="1"/>
  <c r="P849" i="1" s="1"/>
  <c r="Q849" i="1" s="1"/>
  <c r="I852" i="1"/>
  <c r="K852" i="1" s="1"/>
  <c r="L852" i="1" s="1"/>
  <c r="D855" i="1"/>
  <c r="F855" i="1" s="1"/>
  <c r="G855" i="1" s="1"/>
  <c r="N857" i="1"/>
  <c r="P857" i="1" s="1"/>
  <c r="Q857" i="1" s="1"/>
  <c r="I860" i="1"/>
  <c r="K860" i="1" s="1"/>
  <c r="L860" i="1" s="1"/>
  <c r="D863" i="1"/>
  <c r="F863" i="1" s="1"/>
  <c r="G863" i="1" s="1"/>
  <c r="N865" i="1"/>
  <c r="P865" i="1" s="1"/>
  <c r="Q865" i="1" s="1"/>
  <c r="I868" i="1"/>
  <c r="K868" i="1" s="1"/>
  <c r="L868" i="1" s="1"/>
  <c r="D871" i="1"/>
  <c r="F871" i="1" s="1"/>
  <c r="G871" i="1" s="1"/>
  <c r="N873" i="1"/>
  <c r="P873" i="1" s="1"/>
  <c r="Q873" i="1" s="1"/>
  <c r="I876" i="1"/>
  <c r="K876" i="1" s="1"/>
  <c r="L876" i="1" s="1"/>
  <c r="D879" i="1"/>
  <c r="F879" i="1" s="1"/>
  <c r="G879" i="1" s="1"/>
  <c r="N881" i="1"/>
  <c r="P881" i="1" s="1"/>
  <c r="Q881" i="1" s="1"/>
  <c r="I884" i="1"/>
  <c r="K884" i="1" s="1"/>
  <c r="L884" i="1" s="1"/>
  <c r="D887" i="1"/>
  <c r="F887" i="1" s="1"/>
  <c r="G887" i="1" s="1"/>
  <c r="N889" i="1"/>
  <c r="P889" i="1" s="1"/>
  <c r="Q889" i="1" s="1"/>
  <c r="I892" i="1"/>
  <c r="K892" i="1" s="1"/>
  <c r="L892" i="1" s="1"/>
  <c r="D895" i="1"/>
  <c r="F895" i="1" s="1"/>
  <c r="G895" i="1" s="1"/>
  <c r="N897" i="1"/>
  <c r="P897" i="1" s="1"/>
  <c r="Q897" i="1" s="1"/>
  <c r="I900" i="1"/>
  <c r="K900" i="1" s="1"/>
  <c r="L900" i="1" s="1"/>
  <c r="D903" i="1"/>
  <c r="F903" i="1" s="1"/>
  <c r="G903" i="1" s="1"/>
  <c r="N905" i="1"/>
  <c r="P905" i="1" s="1"/>
  <c r="Q905" i="1" s="1"/>
  <c r="I908" i="1"/>
  <c r="K908" i="1" s="1"/>
  <c r="L908" i="1" s="1"/>
  <c r="D911" i="1"/>
  <c r="F911" i="1" s="1"/>
  <c r="G911" i="1" s="1"/>
  <c r="N913" i="1"/>
  <c r="P913" i="1" s="1"/>
  <c r="Q913" i="1" s="1"/>
  <c r="I916" i="1"/>
  <c r="K916" i="1" s="1"/>
  <c r="L916" i="1" s="1"/>
  <c r="I923" i="1"/>
  <c r="K923" i="1" s="1"/>
  <c r="L923" i="1" s="1"/>
  <c r="O931" i="1"/>
  <c r="N931" i="1"/>
  <c r="P931" i="1" s="1"/>
  <c r="Q931" i="1" s="1"/>
  <c r="J966" i="1"/>
  <c r="I966" i="1"/>
  <c r="K966" i="1" s="1"/>
  <c r="L966" i="1" s="1"/>
  <c r="E969" i="1"/>
  <c r="D969" i="1"/>
  <c r="F969" i="1" s="1"/>
  <c r="G969" i="1" s="1"/>
  <c r="O971" i="1"/>
  <c r="N971" i="1"/>
  <c r="P971" i="1" s="1"/>
  <c r="Q971" i="1" s="1"/>
  <c r="J974" i="1"/>
  <c r="I974" i="1"/>
  <c r="K974" i="1" s="1"/>
  <c r="L974" i="1" s="1"/>
  <c r="E993" i="1"/>
  <c r="D993" i="1"/>
  <c r="F993" i="1" s="1"/>
  <c r="G993" i="1" s="1"/>
  <c r="O1011" i="1"/>
  <c r="N1011" i="1"/>
  <c r="P1011" i="1" s="1"/>
  <c r="Q1011" i="1" s="1"/>
  <c r="I851" i="1"/>
  <c r="K851" i="1" s="1"/>
  <c r="L851" i="1" s="1"/>
  <c r="D854" i="1"/>
  <c r="F854" i="1" s="1"/>
  <c r="G854" i="1" s="1"/>
  <c r="J918" i="1"/>
  <c r="I918" i="1"/>
  <c r="K918" i="1" s="1"/>
  <c r="L918" i="1" s="1"/>
  <c r="O923" i="1"/>
  <c r="N923" i="1"/>
  <c r="P923" i="1" s="1"/>
  <c r="Q923" i="1" s="1"/>
  <c r="O927" i="1"/>
  <c r="N927" i="1"/>
  <c r="P927" i="1" s="1"/>
  <c r="Q927" i="1" s="1"/>
  <c r="E985" i="1"/>
  <c r="D985" i="1"/>
  <c r="F985" i="1" s="1"/>
  <c r="G985" i="1" s="1"/>
  <c r="O1003" i="1"/>
  <c r="N1003" i="1"/>
  <c r="P1003" i="1" s="1"/>
  <c r="Q1003" i="1" s="1"/>
  <c r="O1019" i="1"/>
  <c r="N1019" i="1"/>
  <c r="P1019" i="1" s="1"/>
  <c r="Q1019" i="1" s="1"/>
  <c r="E977" i="1"/>
  <c r="D977" i="1"/>
  <c r="F977" i="1" s="1"/>
  <c r="G977" i="1" s="1"/>
  <c r="O995" i="1"/>
  <c r="N995" i="1"/>
  <c r="P995" i="1" s="1"/>
  <c r="Q995" i="1" s="1"/>
  <c r="E929" i="1"/>
  <c r="D929" i="1"/>
  <c r="F929" i="1" s="1"/>
  <c r="G929" i="1" s="1"/>
  <c r="E933" i="1"/>
  <c r="D933" i="1"/>
  <c r="F933" i="1" s="1"/>
  <c r="G933" i="1" s="1"/>
  <c r="O987" i="1"/>
  <c r="N987" i="1"/>
  <c r="P987" i="1" s="1"/>
  <c r="Q987" i="1" s="1"/>
  <c r="J1014" i="1"/>
  <c r="I1014" i="1"/>
  <c r="K1014" i="1" s="1"/>
  <c r="L1014" i="1" s="1"/>
  <c r="J1034" i="1"/>
  <c r="I1034" i="1"/>
  <c r="K1034" i="1" s="1"/>
  <c r="L1034" i="1" s="1"/>
  <c r="O1028" i="1"/>
  <c r="N1028" i="1"/>
  <c r="P1028" i="1" s="1"/>
  <c r="Q1028" i="1" s="1"/>
  <c r="O1039" i="1"/>
  <c r="N1039" i="1"/>
  <c r="P1039" i="1" s="1"/>
  <c r="Q1039" i="1" s="1"/>
  <c r="J1058" i="1"/>
  <c r="I1058" i="1"/>
  <c r="K1058" i="1" s="1"/>
  <c r="L1058" i="1" s="1"/>
  <c r="J1066" i="1"/>
  <c r="I1066" i="1"/>
  <c r="K1066" i="1" s="1"/>
  <c r="L1066" i="1" s="1"/>
  <c r="J1074" i="1"/>
  <c r="I1074" i="1"/>
  <c r="K1074" i="1" s="1"/>
  <c r="L1074" i="1" s="1"/>
  <c r="O1079" i="1"/>
  <c r="N1079" i="1"/>
  <c r="P1079" i="1" s="1"/>
  <c r="Q1079" i="1" s="1"/>
  <c r="J1090" i="1"/>
  <c r="I1090" i="1"/>
  <c r="K1090" i="1" s="1"/>
  <c r="L1090" i="1" s="1"/>
  <c r="N1131" i="1"/>
  <c r="P1131" i="1" s="1"/>
  <c r="Q1131" i="1" s="1"/>
  <c r="O1131" i="1"/>
  <c r="O1031" i="1"/>
  <c r="N1031" i="1"/>
  <c r="P1031" i="1" s="1"/>
  <c r="Q1031" i="1" s="1"/>
  <c r="O1095" i="1"/>
  <c r="N1095" i="1"/>
  <c r="P1095" i="1" s="1"/>
  <c r="Q1095" i="1" s="1"/>
  <c r="E1101" i="1"/>
  <c r="D1101" i="1"/>
  <c r="F1101" i="1" s="1"/>
  <c r="G1101" i="1" s="1"/>
  <c r="J1106" i="1"/>
  <c r="I1106" i="1"/>
  <c r="K1106" i="1" s="1"/>
  <c r="L1106" i="1" s="1"/>
  <c r="O1111" i="1"/>
  <c r="N1111" i="1"/>
  <c r="P1111" i="1" s="1"/>
  <c r="Q1111" i="1" s="1"/>
  <c r="E1117" i="1"/>
  <c r="D1117" i="1"/>
  <c r="F1117" i="1" s="1"/>
  <c r="G1117" i="1" s="1"/>
  <c r="O1129" i="1"/>
  <c r="N1129" i="1"/>
  <c r="P1129" i="1" s="1"/>
  <c r="Q1129" i="1" s="1"/>
  <c r="E1029" i="1"/>
  <c r="D1029" i="1"/>
  <c r="F1029" i="1" s="1"/>
  <c r="G1029" i="1" s="1"/>
  <c r="O1047" i="1"/>
  <c r="N1047" i="1"/>
  <c r="P1047" i="1" s="1"/>
  <c r="Q1047" i="1" s="1"/>
  <c r="E1053" i="1"/>
  <c r="D1053" i="1"/>
  <c r="F1053" i="1" s="1"/>
  <c r="G1053" i="1" s="1"/>
  <c r="E1061" i="1"/>
  <c r="D1061" i="1"/>
  <c r="F1061" i="1" s="1"/>
  <c r="G1061" i="1" s="1"/>
  <c r="O1087" i="1"/>
  <c r="N1087" i="1"/>
  <c r="P1087" i="1" s="1"/>
  <c r="Q1087" i="1" s="1"/>
  <c r="J1122" i="1"/>
  <c r="I1122" i="1"/>
  <c r="K1122" i="1" s="1"/>
  <c r="L1122" i="1" s="1"/>
  <c r="O1137" i="1"/>
  <c r="N1137" i="1"/>
  <c r="P1137" i="1" s="1"/>
  <c r="Q1137" i="1" s="1"/>
  <c r="N936" i="1"/>
  <c r="P936" i="1" s="1"/>
  <c r="Q936" i="1" s="1"/>
  <c r="I939" i="1"/>
  <c r="K939" i="1" s="1"/>
  <c r="L939" i="1" s="1"/>
  <c r="N944" i="1"/>
  <c r="P944" i="1" s="1"/>
  <c r="Q944" i="1" s="1"/>
  <c r="I947" i="1"/>
  <c r="K947" i="1" s="1"/>
  <c r="L947" i="1" s="1"/>
  <c r="D950" i="1"/>
  <c r="F950" i="1" s="1"/>
  <c r="G950" i="1" s="1"/>
  <c r="N952" i="1"/>
  <c r="P952" i="1" s="1"/>
  <c r="Q952" i="1" s="1"/>
  <c r="I955" i="1"/>
  <c r="K955" i="1" s="1"/>
  <c r="L955" i="1" s="1"/>
  <c r="N960" i="1"/>
  <c r="P960" i="1" s="1"/>
  <c r="Q960" i="1" s="1"/>
  <c r="I963" i="1"/>
  <c r="K963" i="1" s="1"/>
  <c r="L963" i="1" s="1"/>
  <c r="N968" i="1"/>
  <c r="P968" i="1" s="1"/>
  <c r="Q968" i="1" s="1"/>
  <c r="I971" i="1"/>
  <c r="K971" i="1" s="1"/>
  <c r="L971" i="1" s="1"/>
  <c r="D974" i="1"/>
  <c r="F974" i="1" s="1"/>
  <c r="G974" i="1" s="1"/>
  <c r="N976" i="1"/>
  <c r="P976" i="1" s="1"/>
  <c r="Q976" i="1" s="1"/>
  <c r="I979" i="1"/>
  <c r="K979" i="1" s="1"/>
  <c r="L979" i="1" s="1"/>
  <c r="N984" i="1"/>
  <c r="P984" i="1" s="1"/>
  <c r="Q984" i="1" s="1"/>
  <c r="I987" i="1"/>
  <c r="K987" i="1" s="1"/>
  <c r="L987" i="1" s="1"/>
  <c r="N992" i="1"/>
  <c r="P992" i="1" s="1"/>
  <c r="Q992" i="1" s="1"/>
  <c r="I995" i="1"/>
  <c r="K995" i="1" s="1"/>
  <c r="L995" i="1" s="1"/>
  <c r="N1000" i="1"/>
  <c r="P1000" i="1" s="1"/>
  <c r="Q1000" i="1" s="1"/>
  <c r="I1003" i="1"/>
  <c r="K1003" i="1" s="1"/>
  <c r="L1003" i="1" s="1"/>
  <c r="N1008" i="1"/>
  <c r="P1008" i="1" s="1"/>
  <c r="Q1008" i="1" s="1"/>
  <c r="I1011" i="1"/>
  <c r="K1011" i="1" s="1"/>
  <c r="L1011" i="1" s="1"/>
  <c r="D1030" i="1"/>
  <c r="F1030" i="1" s="1"/>
  <c r="G1030" i="1" s="1"/>
  <c r="E1069" i="1"/>
  <c r="D1069" i="1"/>
  <c r="F1069" i="1" s="1"/>
  <c r="G1069" i="1" s="1"/>
  <c r="E1077" i="1"/>
  <c r="D1077" i="1"/>
  <c r="F1077" i="1" s="1"/>
  <c r="G1077" i="1" s="1"/>
  <c r="J1153" i="1"/>
  <c r="I1153" i="1"/>
  <c r="K1153" i="1" s="1"/>
  <c r="L1153" i="1" s="1"/>
  <c r="N935" i="1"/>
  <c r="P935" i="1" s="1"/>
  <c r="Q935" i="1" s="1"/>
  <c r="I938" i="1"/>
  <c r="K938" i="1" s="1"/>
  <c r="L938" i="1" s="1"/>
  <c r="D941" i="1"/>
  <c r="F941" i="1" s="1"/>
  <c r="G941" i="1" s="1"/>
  <c r="N943" i="1"/>
  <c r="P943" i="1" s="1"/>
  <c r="Q943" i="1" s="1"/>
  <c r="I946" i="1"/>
  <c r="K946" i="1" s="1"/>
  <c r="L946" i="1" s="1"/>
  <c r="D949" i="1"/>
  <c r="F949" i="1" s="1"/>
  <c r="G949" i="1" s="1"/>
  <c r="N951" i="1"/>
  <c r="P951" i="1" s="1"/>
  <c r="Q951" i="1" s="1"/>
  <c r="I954" i="1"/>
  <c r="K954" i="1" s="1"/>
  <c r="L954" i="1" s="1"/>
  <c r="D957" i="1"/>
  <c r="F957" i="1" s="1"/>
  <c r="G957" i="1" s="1"/>
  <c r="N959" i="1"/>
  <c r="P959" i="1" s="1"/>
  <c r="Q959" i="1" s="1"/>
  <c r="I962" i="1"/>
  <c r="K962" i="1" s="1"/>
  <c r="L962" i="1" s="1"/>
  <c r="D965" i="1"/>
  <c r="F965" i="1" s="1"/>
  <c r="G965" i="1" s="1"/>
  <c r="N967" i="1"/>
  <c r="P967" i="1" s="1"/>
  <c r="Q967" i="1" s="1"/>
  <c r="I970" i="1"/>
  <c r="K970" i="1" s="1"/>
  <c r="L970" i="1" s="1"/>
  <c r="D973" i="1"/>
  <c r="F973" i="1" s="1"/>
  <c r="G973" i="1" s="1"/>
  <c r="N975" i="1"/>
  <c r="P975" i="1" s="1"/>
  <c r="Q975" i="1" s="1"/>
  <c r="I978" i="1"/>
  <c r="K978" i="1" s="1"/>
  <c r="L978" i="1" s="1"/>
  <c r="D981" i="1"/>
  <c r="F981" i="1" s="1"/>
  <c r="G981" i="1" s="1"/>
  <c r="N983" i="1"/>
  <c r="P983" i="1" s="1"/>
  <c r="Q983" i="1" s="1"/>
  <c r="I986" i="1"/>
  <c r="K986" i="1" s="1"/>
  <c r="L986" i="1" s="1"/>
  <c r="D989" i="1"/>
  <c r="F989" i="1" s="1"/>
  <c r="G989" i="1" s="1"/>
  <c r="N991" i="1"/>
  <c r="P991" i="1" s="1"/>
  <c r="Q991" i="1" s="1"/>
  <c r="I994" i="1"/>
  <c r="K994" i="1" s="1"/>
  <c r="L994" i="1" s="1"/>
  <c r="D997" i="1"/>
  <c r="F997" i="1" s="1"/>
  <c r="G997" i="1" s="1"/>
  <c r="N999" i="1"/>
  <c r="P999" i="1" s="1"/>
  <c r="Q999" i="1" s="1"/>
  <c r="I1002" i="1"/>
  <c r="K1002" i="1" s="1"/>
  <c r="L1002" i="1" s="1"/>
  <c r="D1005" i="1"/>
  <c r="F1005" i="1" s="1"/>
  <c r="G1005" i="1" s="1"/>
  <c r="N1007" i="1"/>
  <c r="P1007" i="1" s="1"/>
  <c r="Q1007" i="1" s="1"/>
  <c r="I1010" i="1"/>
  <c r="K1010" i="1" s="1"/>
  <c r="L1010" i="1" s="1"/>
  <c r="D1013" i="1"/>
  <c r="F1013" i="1" s="1"/>
  <c r="G1013" i="1" s="1"/>
  <c r="N1015" i="1"/>
  <c r="P1015" i="1" s="1"/>
  <c r="Q1015" i="1" s="1"/>
  <c r="I1018" i="1"/>
  <c r="K1018" i="1" s="1"/>
  <c r="L1018" i="1" s="1"/>
  <c r="D1021" i="1"/>
  <c r="F1021" i="1" s="1"/>
  <c r="G1021" i="1" s="1"/>
  <c r="N1023" i="1"/>
  <c r="P1023" i="1" s="1"/>
  <c r="Q1023" i="1" s="1"/>
  <c r="I1027" i="1"/>
  <c r="K1027" i="1" s="1"/>
  <c r="L1027" i="1" s="1"/>
  <c r="E1037" i="1"/>
  <c r="D1037" i="1"/>
  <c r="F1037" i="1" s="1"/>
  <c r="G1037" i="1" s="1"/>
  <c r="J1042" i="1"/>
  <c r="I1042" i="1"/>
  <c r="K1042" i="1" s="1"/>
  <c r="L1042" i="1" s="1"/>
  <c r="E1085" i="1"/>
  <c r="D1085" i="1"/>
  <c r="F1085" i="1" s="1"/>
  <c r="G1085" i="1" s="1"/>
  <c r="D924" i="1"/>
  <c r="F924" i="1" s="1"/>
  <c r="G924" i="1" s="1"/>
  <c r="N926" i="1"/>
  <c r="P926" i="1" s="1"/>
  <c r="Q926" i="1" s="1"/>
  <c r="I929" i="1"/>
  <c r="K929" i="1" s="1"/>
  <c r="L929" i="1" s="1"/>
  <c r="D932" i="1"/>
  <c r="F932" i="1" s="1"/>
  <c r="G932" i="1" s="1"/>
  <c r="N934" i="1"/>
  <c r="P934" i="1" s="1"/>
  <c r="Q934" i="1" s="1"/>
  <c r="I937" i="1"/>
  <c r="K937" i="1" s="1"/>
  <c r="L937" i="1" s="1"/>
  <c r="D940" i="1"/>
  <c r="F940" i="1" s="1"/>
  <c r="G940" i="1" s="1"/>
  <c r="N942" i="1"/>
  <c r="P942" i="1" s="1"/>
  <c r="Q942" i="1" s="1"/>
  <c r="I945" i="1"/>
  <c r="K945" i="1" s="1"/>
  <c r="L945" i="1" s="1"/>
  <c r="D948" i="1"/>
  <c r="F948" i="1" s="1"/>
  <c r="G948" i="1" s="1"/>
  <c r="N950" i="1"/>
  <c r="P950" i="1" s="1"/>
  <c r="Q950" i="1" s="1"/>
  <c r="I953" i="1"/>
  <c r="K953" i="1" s="1"/>
  <c r="L953" i="1" s="1"/>
  <c r="D956" i="1"/>
  <c r="F956" i="1" s="1"/>
  <c r="G956" i="1" s="1"/>
  <c r="N958" i="1"/>
  <c r="P958" i="1" s="1"/>
  <c r="Q958" i="1" s="1"/>
  <c r="I961" i="1"/>
  <c r="K961" i="1" s="1"/>
  <c r="L961" i="1" s="1"/>
  <c r="D964" i="1"/>
  <c r="F964" i="1" s="1"/>
  <c r="G964" i="1" s="1"/>
  <c r="N966" i="1"/>
  <c r="P966" i="1" s="1"/>
  <c r="Q966" i="1" s="1"/>
  <c r="I969" i="1"/>
  <c r="K969" i="1" s="1"/>
  <c r="L969" i="1" s="1"/>
  <c r="D972" i="1"/>
  <c r="F972" i="1" s="1"/>
  <c r="G972" i="1" s="1"/>
  <c r="N974" i="1"/>
  <c r="P974" i="1" s="1"/>
  <c r="Q974" i="1" s="1"/>
  <c r="I977" i="1"/>
  <c r="K977" i="1" s="1"/>
  <c r="L977" i="1" s="1"/>
  <c r="D980" i="1"/>
  <c r="F980" i="1" s="1"/>
  <c r="G980" i="1" s="1"/>
  <c r="N982" i="1"/>
  <c r="P982" i="1" s="1"/>
  <c r="Q982" i="1" s="1"/>
  <c r="I985" i="1"/>
  <c r="K985" i="1" s="1"/>
  <c r="L985" i="1" s="1"/>
  <c r="D988" i="1"/>
  <c r="F988" i="1" s="1"/>
  <c r="G988" i="1" s="1"/>
  <c r="N990" i="1"/>
  <c r="P990" i="1" s="1"/>
  <c r="Q990" i="1" s="1"/>
  <c r="I993" i="1"/>
  <c r="K993" i="1" s="1"/>
  <c r="L993" i="1" s="1"/>
  <c r="D996" i="1"/>
  <c r="F996" i="1" s="1"/>
  <c r="G996" i="1" s="1"/>
  <c r="N998" i="1"/>
  <c r="P998" i="1" s="1"/>
  <c r="Q998" i="1" s="1"/>
  <c r="I1001" i="1"/>
  <c r="K1001" i="1" s="1"/>
  <c r="L1001" i="1" s="1"/>
  <c r="D1004" i="1"/>
  <c r="F1004" i="1" s="1"/>
  <c r="G1004" i="1" s="1"/>
  <c r="N1006" i="1"/>
  <c r="P1006" i="1" s="1"/>
  <c r="Q1006" i="1" s="1"/>
  <c r="I1009" i="1"/>
  <c r="K1009" i="1" s="1"/>
  <c r="L1009" i="1" s="1"/>
  <c r="D1012" i="1"/>
  <c r="F1012" i="1" s="1"/>
  <c r="G1012" i="1" s="1"/>
  <c r="N1014" i="1"/>
  <c r="P1014" i="1" s="1"/>
  <c r="Q1014" i="1" s="1"/>
  <c r="I1017" i="1"/>
  <c r="K1017" i="1" s="1"/>
  <c r="L1017" i="1" s="1"/>
  <c r="N1022" i="1"/>
  <c r="P1022" i="1" s="1"/>
  <c r="Q1022" i="1" s="1"/>
  <c r="I1025" i="1"/>
  <c r="K1025" i="1" s="1"/>
  <c r="L1025" i="1" s="1"/>
  <c r="O1055" i="1"/>
  <c r="N1055" i="1"/>
  <c r="P1055" i="1" s="1"/>
  <c r="Q1055" i="1" s="1"/>
  <c r="O1063" i="1"/>
  <c r="N1063" i="1"/>
  <c r="P1063" i="1" s="1"/>
  <c r="Q1063" i="1" s="1"/>
  <c r="O1071" i="1"/>
  <c r="N1071" i="1"/>
  <c r="P1071" i="1" s="1"/>
  <c r="Q1071" i="1" s="1"/>
  <c r="E1093" i="1"/>
  <c r="D1093" i="1"/>
  <c r="F1093" i="1" s="1"/>
  <c r="G1093" i="1" s="1"/>
  <c r="J1098" i="1"/>
  <c r="I1098" i="1"/>
  <c r="K1098" i="1" s="1"/>
  <c r="L1098" i="1" s="1"/>
  <c r="O1103" i="1"/>
  <c r="N1103" i="1"/>
  <c r="P1103" i="1" s="1"/>
  <c r="Q1103" i="1" s="1"/>
  <c r="E1109" i="1"/>
  <c r="D1109" i="1"/>
  <c r="F1109" i="1" s="1"/>
  <c r="G1109" i="1" s="1"/>
  <c r="J1114" i="1"/>
  <c r="I1114" i="1"/>
  <c r="K1114" i="1" s="1"/>
  <c r="L1114" i="1" s="1"/>
  <c r="O1119" i="1"/>
  <c r="N1119" i="1"/>
  <c r="P1119" i="1" s="1"/>
  <c r="Q1119" i="1" s="1"/>
  <c r="E1045" i="1"/>
  <c r="D1045" i="1"/>
  <c r="F1045" i="1" s="1"/>
  <c r="G1045" i="1" s="1"/>
  <c r="J1050" i="1"/>
  <c r="I1050" i="1"/>
  <c r="K1050" i="1" s="1"/>
  <c r="L1050" i="1" s="1"/>
  <c r="J1082" i="1"/>
  <c r="I1082" i="1"/>
  <c r="K1082" i="1" s="1"/>
  <c r="L1082" i="1" s="1"/>
  <c r="E1125" i="1"/>
  <c r="D1125" i="1"/>
  <c r="F1125" i="1" s="1"/>
  <c r="G1125" i="1" s="1"/>
  <c r="N1134" i="1"/>
  <c r="P1134" i="1" s="1"/>
  <c r="Q1134" i="1" s="1"/>
  <c r="O1134" i="1"/>
  <c r="E1164" i="1"/>
  <c r="D1164" i="1"/>
  <c r="F1164" i="1" s="1"/>
  <c r="G1164" i="1" s="1"/>
  <c r="O1174" i="1"/>
  <c r="N1174" i="1"/>
  <c r="P1174" i="1" s="1"/>
  <c r="Q1174" i="1" s="1"/>
  <c r="E1188" i="1"/>
  <c r="D1188" i="1"/>
  <c r="F1188" i="1" s="1"/>
  <c r="G1188" i="1" s="1"/>
  <c r="O1198" i="1"/>
  <c r="N1198" i="1"/>
  <c r="P1198" i="1" s="1"/>
  <c r="Q1198" i="1" s="1"/>
  <c r="J1209" i="1"/>
  <c r="I1209" i="1"/>
  <c r="K1209" i="1" s="1"/>
  <c r="L1209" i="1" s="1"/>
  <c r="E1148" i="1"/>
  <c r="D1148" i="1"/>
  <c r="F1148" i="1" s="1"/>
  <c r="G1148" i="1" s="1"/>
  <c r="O1241" i="1"/>
  <c r="N1241" i="1"/>
  <c r="P1241" i="1" s="1"/>
  <c r="Q1241" i="1" s="1"/>
  <c r="E1156" i="1"/>
  <c r="D1156" i="1"/>
  <c r="F1156" i="1" s="1"/>
  <c r="G1156" i="1" s="1"/>
  <c r="O1166" i="1"/>
  <c r="N1166" i="1"/>
  <c r="P1166" i="1" s="1"/>
  <c r="Q1166" i="1" s="1"/>
  <c r="J1177" i="1"/>
  <c r="I1177" i="1"/>
  <c r="K1177" i="1" s="1"/>
  <c r="L1177" i="1" s="1"/>
  <c r="O1190" i="1"/>
  <c r="N1190" i="1"/>
  <c r="P1190" i="1" s="1"/>
  <c r="Q1190" i="1" s="1"/>
  <c r="J1201" i="1"/>
  <c r="I1201" i="1"/>
  <c r="K1201" i="1" s="1"/>
  <c r="L1201" i="1" s="1"/>
  <c r="E1212" i="1"/>
  <c r="D1212" i="1"/>
  <c r="F1212" i="1" s="1"/>
  <c r="G1212" i="1" s="1"/>
  <c r="D1034" i="1"/>
  <c r="F1034" i="1" s="1"/>
  <c r="G1034" i="1" s="1"/>
  <c r="N1036" i="1"/>
  <c r="P1036" i="1" s="1"/>
  <c r="Q1036" i="1" s="1"/>
  <c r="I1039" i="1"/>
  <c r="K1039" i="1" s="1"/>
  <c r="L1039" i="1" s="1"/>
  <c r="D1042" i="1"/>
  <c r="F1042" i="1" s="1"/>
  <c r="G1042" i="1" s="1"/>
  <c r="N1044" i="1"/>
  <c r="P1044" i="1" s="1"/>
  <c r="Q1044" i="1" s="1"/>
  <c r="I1047" i="1"/>
  <c r="K1047" i="1" s="1"/>
  <c r="L1047" i="1" s="1"/>
  <c r="D1050" i="1"/>
  <c r="F1050" i="1" s="1"/>
  <c r="G1050" i="1" s="1"/>
  <c r="N1052" i="1"/>
  <c r="P1052" i="1" s="1"/>
  <c r="Q1052" i="1" s="1"/>
  <c r="I1055" i="1"/>
  <c r="K1055" i="1" s="1"/>
  <c r="L1055" i="1" s="1"/>
  <c r="D1058" i="1"/>
  <c r="F1058" i="1" s="1"/>
  <c r="G1058" i="1" s="1"/>
  <c r="N1060" i="1"/>
  <c r="P1060" i="1" s="1"/>
  <c r="Q1060" i="1" s="1"/>
  <c r="I1063" i="1"/>
  <c r="K1063" i="1" s="1"/>
  <c r="L1063" i="1" s="1"/>
  <c r="D1066" i="1"/>
  <c r="F1066" i="1" s="1"/>
  <c r="G1066" i="1" s="1"/>
  <c r="N1068" i="1"/>
  <c r="P1068" i="1" s="1"/>
  <c r="Q1068" i="1" s="1"/>
  <c r="I1071" i="1"/>
  <c r="K1071" i="1" s="1"/>
  <c r="L1071" i="1" s="1"/>
  <c r="D1074" i="1"/>
  <c r="F1074" i="1" s="1"/>
  <c r="G1074" i="1" s="1"/>
  <c r="N1076" i="1"/>
  <c r="P1076" i="1" s="1"/>
  <c r="Q1076" i="1" s="1"/>
  <c r="I1079" i="1"/>
  <c r="K1079" i="1" s="1"/>
  <c r="L1079" i="1" s="1"/>
  <c r="D1082" i="1"/>
  <c r="F1082" i="1" s="1"/>
  <c r="G1082" i="1" s="1"/>
  <c r="N1084" i="1"/>
  <c r="P1084" i="1" s="1"/>
  <c r="Q1084" i="1" s="1"/>
  <c r="I1087" i="1"/>
  <c r="K1087" i="1" s="1"/>
  <c r="L1087" i="1" s="1"/>
  <c r="D1090" i="1"/>
  <c r="F1090" i="1" s="1"/>
  <c r="G1090" i="1" s="1"/>
  <c r="N1092" i="1"/>
  <c r="P1092" i="1" s="1"/>
  <c r="Q1092" i="1" s="1"/>
  <c r="I1095" i="1"/>
  <c r="K1095" i="1" s="1"/>
  <c r="L1095" i="1" s="1"/>
  <c r="D1098" i="1"/>
  <c r="F1098" i="1" s="1"/>
  <c r="G1098" i="1" s="1"/>
  <c r="N1100" i="1"/>
  <c r="P1100" i="1" s="1"/>
  <c r="Q1100" i="1" s="1"/>
  <c r="I1103" i="1"/>
  <c r="K1103" i="1" s="1"/>
  <c r="L1103" i="1" s="1"/>
  <c r="D1106" i="1"/>
  <c r="F1106" i="1" s="1"/>
  <c r="G1106" i="1" s="1"/>
  <c r="N1108" i="1"/>
  <c r="P1108" i="1" s="1"/>
  <c r="Q1108" i="1" s="1"/>
  <c r="I1111" i="1"/>
  <c r="K1111" i="1" s="1"/>
  <c r="L1111" i="1" s="1"/>
  <c r="D1114" i="1"/>
  <c r="F1114" i="1" s="1"/>
  <c r="G1114" i="1" s="1"/>
  <c r="N1116" i="1"/>
  <c r="P1116" i="1" s="1"/>
  <c r="Q1116" i="1" s="1"/>
  <c r="I1119" i="1"/>
  <c r="K1119" i="1" s="1"/>
  <c r="L1119" i="1" s="1"/>
  <c r="D1122" i="1"/>
  <c r="F1122" i="1" s="1"/>
  <c r="G1122" i="1" s="1"/>
  <c r="N1124" i="1"/>
  <c r="P1124" i="1" s="1"/>
  <c r="Q1124" i="1" s="1"/>
  <c r="I1127" i="1"/>
  <c r="K1127" i="1" s="1"/>
  <c r="L1127" i="1" s="1"/>
  <c r="E1132" i="1"/>
  <c r="D1135" i="1"/>
  <c r="F1135" i="1" s="1"/>
  <c r="G1135" i="1" s="1"/>
  <c r="D1138" i="1"/>
  <c r="F1138" i="1" s="1"/>
  <c r="G1138" i="1" s="1"/>
  <c r="E1180" i="1"/>
  <c r="D1180" i="1"/>
  <c r="F1180" i="1" s="1"/>
  <c r="G1180" i="1" s="1"/>
  <c r="O1139" i="1"/>
  <c r="N1139" i="1"/>
  <c r="P1139" i="1" s="1"/>
  <c r="Q1139" i="1" s="1"/>
  <c r="O1150" i="1"/>
  <c r="N1150" i="1"/>
  <c r="P1150" i="1" s="1"/>
  <c r="Q1150" i="1" s="1"/>
  <c r="O1158" i="1"/>
  <c r="N1158" i="1"/>
  <c r="P1158" i="1" s="1"/>
  <c r="Q1158" i="1" s="1"/>
  <c r="J1169" i="1"/>
  <c r="I1169" i="1"/>
  <c r="K1169" i="1" s="1"/>
  <c r="L1169" i="1" s="1"/>
  <c r="O1182" i="1"/>
  <c r="N1182" i="1"/>
  <c r="P1182" i="1" s="1"/>
  <c r="Q1182" i="1" s="1"/>
  <c r="J1193" i="1"/>
  <c r="I1193" i="1"/>
  <c r="K1193" i="1" s="1"/>
  <c r="L1193" i="1" s="1"/>
  <c r="E1204" i="1"/>
  <c r="D1204" i="1"/>
  <c r="F1204" i="1" s="1"/>
  <c r="G1204" i="1" s="1"/>
  <c r="O1214" i="1"/>
  <c r="N1214" i="1"/>
  <c r="P1214" i="1" s="1"/>
  <c r="Q1214" i="1" s="1"/>
  <c r="I1093" i="1"/>
  <c r="K1093" i="1" s="1"/>
  <c r="L1093" i="1" s="1"/>
  <c r="D1096" i="1"/>
  <c r="F1096" i="1" s="1"/>
  <c r="G1096" i="1" s="1"/>
  <c r="N1098" i="1"/>
  <c r="P1098" i="1" s="1"/>
  <c r="Q1098" i="1" s="1"/>
  <c r="I1101" i="1"/>
  <c r="K1101" i="1" s="1"/>
  <c r="L1101" i="1" s="1"/>
  <c r="D1104" i="1"/>
  <c r="F1104" i="1" s="1"/>
  <c r="G1104" i="1" s="1"/>
  <c r="N1106" i="1"/>
  <c r="P1106" i="1" s="1"/>
  <c r="Q1106" i="1" s="1"/>
  <c r="I1109" i="1"/>
  <c r="K1109" i="1" s="1"/>
  <c r="L1109" i="1" s="1"/>
  <c r="D1112" i="1"/>
  <c r="F1112" i="1" s="1"/>
  <c r="G1112" i="1" s="1"/>
  <c r="N1114" i="1"/>
  <c r="P1114" i="1" s="1"/>
  <c r="Q1114" i="1" s="1"/>
  <c r="I1117" i="1"/>
  <c r="K1117" i="1" s="1"/>
  <c r="L1117" i="1" s="1"/>
  <c r="D1120" i="1"/>
  <c r="F1120" i="1" s="1"/>
  <c r="G1120" i="1" s="1"/>
  <c r="N1122" i="1"/>
  <c r="P1122" i="1" s="1"/>
  <c r="Q1122" i="1" s="1"/>
  <c r="I1125" i="1"/>
  <c r="K1125" i="1" s="1"/>
  <c r="L1125" i="1" s="1"/>
  <c r="O1128" i="1"/>
  <c r="J1131" i="1"/>
  <c r="J1134" i="1"/>
  <c r="J1137" i="1"/>
  <c r="N1140" i="1"/>
  <c r="P1140" i="1" s="1"/>
  <c r="Q1140" i="1" s="1"/>
  <c r="E1145" i="1"/>
  <c r="D1145" i="1"/>
  <c r="F1145" i="1" s="1"/>
  <c r="G1145" i="1" s="1"/>
  <c r="J1142" i="1"/>
  <c r="I1142" i="1"/>
  <c r="K1142" i="1" s="1"/>
  <c r="L1142" i="1" s="1"/>
  <c r="J1145" i="1"/>
  <c r="I1145" i="1"/>
  <c r="K1145" i="1" s="1"/>
  <c r="L1145" i="1" s="1"/>
  <c r="J1161" i="1"/>
  <c r="I1161" i="1"/>
  <c r="K1161" i="1" s="1"/>
  <c r="L1161" i="1" s="1"/>
  <c r="E1172" i="1"/>
  <c r="D1172" i="1"/>
  <c r="F1172" i="1" s="1"/>
  <c r="G1172" i="1" s="1"/>
  <c r="J1185" i="1"/>
  <c r="I1185" i="1"/>
  <c r="K1185" i="1" s="1"/>
  <c r="L1185" i="1" s="1"/>
  <c r="E1196" i="1"/>
  <c r="D1196" i="1"/>
  <c r="F1196" i="1" s="1"/>
  <c r="G1196" i="1" s="1"/>
  <c r="O1206" i="1"/>
  <c r="N1206" i="1"/>
  <c r="P1206" i="1" s="1"/>
  <c r="Q1206" i="1" s="1"/>
  <c r="J1252" i="1"/>
  <c r="I1252" i="1"/>
  <c r="K1252" i="1" s="1"/>
  <c r="L1252" i="1" s="1"/>
  <c r="O1225" i="1"/>
  <c r="N1225" i="1"/>
  <c r="P1225" i="1" s="1"/>
  <c r="Q1225" i="1" s="1"/>
  <c r="E1263" i="1"/>
  <c r="D1263" i="1"/>
  <c r="F1263" i="1" s="1"/>
  <c r="G1263" i="1" s="1"/>
  <c r="J1276" i="1"/>
  <c r="I1276" i="1"/>
  <c r="K1276" i="1" s="1"/>
  <c r="L1276" i="1" s="1"/>
  <c r="E1220" i="1"/>
  <c r="D1220" i="1"/>
  <c r="F1220" i="1" s="1"/>
  <c r="G1220" i="1" s="1"/>
  <c r="O1233" i="1"/>
  <c r="N1233" i="1"/>
  <c r="P1233" i="1" s="1"/>
  <c r="Q1233" i="1" s="1"/>
  <c r="O1257" i="1"/>
  <c r="N1257" i="1"/>
  <c r="P1257" i="1" s="1"/>
  <c r="Q1257" i="1" s="1"/>
  <c r="O1265" i="1"/>
  <c r="N1265" i="1"/>
  <c r="P1265" i="1" s="1"/>
  <c r="Q1265" i="1" s="1"/>
  <c r="N1156" i="1"/>
  <c r="P1156" i="1" s="1"/>
  <c r="Q1156" i="1" s="1"/>
  <c r="I1159" i="1"/>
  <c r="K1159" i="1" s="1"/>
  <c r="L1159" i="1" s="1"/>
  <c r="D1162" i="1"/>
  <c r="F1162" i="1" s="1"/>
  <c r="G1162" i="1" s="1"/>
  <c r="N1164" i="1"/>
  <c r="P1164" i="1" s="1"/>
  <c r="Q1164" i="1" s="1"/>
  <c r="I1167" i="1"/>
  <c r="K1167" i="1" s="1"/>
  <c r="L1167" i="1" s="1"/>
  <c r="D1170" i="1"/>
  <c r="F1170" i="1" s="1"/>
  <c r="G1170" i="1" s="1"/>
  <c r="N1172" i="1"/>
  <c r="P1172" i="1" s="1"/>
  <c r="Q1172" i="1" s="1"/>
  <c r="I1175" i="1"/>
  <c r="K1175" i="1" s="1"/>
  <c r="L1175" i="1" s="1"/>
  <c r="D1178" i="1"/>
  <c r="F1178" i="1" s="1"/>
  <c r="G1178" i="1" s="1"/>
  <c r="N1180" i="1"/>
  <c r="P1180" i="1" s="1"/>
  <c r="Q1180" i="1" s="1"/>
  <c r="I1183" i="1"/>
  <c r="K1183" i="1" s="1"/>
  <c r="L1183" i="1" s="1"/>
  <c r="D1186" i="1"/>
  <c r="F1186" i="1" s="1"/>
  <c r="G1186" i="1" s="1"/>
  <c r="N1188" i="1"/>
  <c r="P1188" i="1" s="1"/>
  <c r="Q1188" i="1" s="1"/>
  <c r="I1191" i="1"/>
  <c r="K1191" i="1" s="1"/>
  <c r="L1191" i="1" s="1"/>
  <c r="D1194" i="1"/>
  <c r="F1194" i="1" s="1"/>
  <c r="G1194" i="1" s="1"/>
  <c r="N1196" i="1"/>
  <c r="P1196" i="1" s="1"/>
  <c r="Q1196" i="1" s="1"/>
  <c r="I1199" i="1"/>
  <c r="K1199" i="1" s="1"/>
  <c r="L1199" i="1" s="1"/>
  <c r="D1202" i="1"/>
  <c r="F1202" i="1" s="1"/>
  <c r="G1202" i="1" s="1"/>
  <c r="N1204" i="1"/>
  <c r="P1204" i="1" s="1"/>
  <c r="Q1204" i="1" s="1"/>
  <c r="I1207" i="1"/>
  <c r="K1207" i="1" s="1"/>
  <c r="L1207" i="1" s="1"/>
  <c r="D1210" i="1"/>
  <c r="F1210" i="1" s="1"/>
  <c r="G1210" i="1" s="1"/>
  <c r="N1212" i="1"/>
  <c r="P1212" i="1" s="1"/>
  <c r="Q1212" i="1" s="1"/>
  <c r="I1215" i="1"/>
  <c r="K1215" i="1" s="1"/>
  <c r="L1215" i="1" s="1"/>
  <c r="N1234" i="1"/>
  <c r="P1234" i="1" s="1"/>
  <c r="Q1234" i="1" s="1"/>
  <c r="J1244" i="1"/>
  <c r="I1244" i="1"/>
  <c r="K1244" i="1" s="1"/>
  <c r="L1244" i="1" s="1"/>
  <c r="O1249" i="1"/>
  <c r="N1249" i="1"/>
  <c r="P1249" i="1" s="1"/>
  <c r="Q1249" i="1" s="1"/>
  <c r="J1268" i="1"/>
  <c r="I1268" i="1"/>
  <c r="K1268" i="1" s="1"/>
  <c r="L1268" i="1" s="1"/>
  <c r="N1147" i="1"/>
  <c r="P1147" i="1" s="1"/>
  <c r="Q1147" i="1" s="1"/>
  <c r="I1150" i="1"/>
  <c r="K1150" i="1" s="1"/>
  <c r="L1150" i="1" s="1"/>
  <c r="D1153" i="1"/>
  <c r="F1153" i="1" s="1"/>
  <c r="G1153" i="1" s="1"/>
  <c r="N1155" i="1"/>
  <c r="P1155" i="1" s="1"/>
  <c r="Q1155" i="1" s="1"/>
  <c r="I1158" i="1"/>
  <c r="K1158" i="1" s="1"/>
  <c r="L1158" i="1" s="1"/>
  <c r="D1161" i="1"/>
  <c r="F1161" i="1" s="1"/>
  <c r="G1161" i="1" s="1"/>
  <c r="N1163" i="1"/>
  <c r="P1163" i="1" s="1"/>
  <c r="Q1163" i="1" s="1"/>
  <c r="I1166" i="1"/>
  <c r="K1166" i="1" s="1"/>
  <c r="L1166" i="1" s="1"/>
  <c r="D1169" i="1"/>
  <c r="F1169" i="1" s="1"/>
  <c r="G1169" i="1" s="1"/>
  <c r="N1171" i="1"/>
  <c r="P1171" i="1" s="1"/>
  <c r="Q1171" i="1" s="1"/>
  <c r="I1174" i="1"/>
  <c r="K1174" i="1" s="1"/>
  <c r="L1174" i="1" s="1"/>
  <c r="D1177" i="1"/>
  <c r="F1177" i="1" s="1"/>
  <c r="G1177" i="1" s="1"/>
  <c r="N1179" i="1"/>
  <c r="P1179" i="1" s="1"/>
  <c r="Q1179" i="1" s="1"/>
  <c r="I1182" i="1"/>
  <c r="K1182" i="1" s="1"/>
  <c r="L1182" i="1" s="1"/>
  <c r="J1228" i="1"/>
  <c r="I1228" i="1"/>
  <c r="K1228" i="1" s="1"/>
  <c r="L1228" i="1" s="1"/>
  <c r="J1236" i="1"/>
  <c r="I1236" i="1"/>
  <c r="K1236" i="1" s="1"/>
  <c r="L1236" i="1" s="1"/>
  <c r="E1304" i="1"/>
  <c r="D1304" i="1"/>
  <c r="F1304" i="1" s="1"/>
  <c r="G1304" i="1" s="1"/>
  <c r="E1255" i="1"/>
  <c r="D1255" i="1"/>
  <c r="F1255" i="1" s="1"/>
  <c r="G1255" i="1" s="1"/>
  <c r="E1271" i="1"/>
  <c r="D1271" i="1"/>
  <c r="F1271" i="1" s="1"/>
  <c r="G1271" i="1" s="1"/>
  <c r="J1333" i="1"/>
  <c r="I1333" i="1"/>
  <c r="K1333" i="1" s="1"/>
  <c r="L1333" i="1" s="1"/>
  <c r="N1177" i="1"/>
  <c r="P1177" i="1" s="1"/>
  <c r="Q1177" i="1" s="1"/>
  <c r="I1180" i="1"/>
  <c r="K1180" i="1" s="1"/>
  <c r="L1180" i="1" s="1"/>
  <c r="D1183" i="1"/>
  <c r="F1183" i="1" s="1"/>
  <c r="G1183" i="1" s="1"/>
  <c r="N1185" i="1"/>
  <c r="P1185" i="1" s="1"/>
  <c r="Q1185" i="1" s="1"/>
  <c r="I1188" i="1"/>
  <c r="K1188" i="1" s="1"/>
  <c r="L1188" i="1" s="1"/>
  <c r="D1191" i="1"/>
  <c r="F1191" i="1" s="1"/>
  <c r="G1191" i="1" s="1"/>
  <c r="N1193" i="1"/>
  <c r="P1193" i="1" s="1"/>
  <c r="Q1193" i="1" s="1"/>
  <c r="I1196" i="1"/>
  <c r="K1196" i="1" s="1"/>
  <c r="L1196" i="1" s="1"/>
  <c r="D1199" i="1"/>
  <c r="F1199" i="1" s="1"/>
  <c r="G1199" i="1" s="1"/>
  <c r="N1201" i="1"/>
  <c r="P1201" i="1" s="1"/>
  <c r="Q1201" i="1" s="1"/>
  <c r="I1204" i="1"/>
  <c r="K1204" i="1" s="1"/>
  <c r="L1204" i="1" s="1"/>
  <c r="D1207" i="1"/>
  <c r="F1207" i="1" s="1"/>
  <c r="G1207" i="1" s="1"/>
  <c r="N1209" i="1"/>
  <c r="P1209" i="1" s="1"/>
  <c r="Q1209" i="1" s="1"/>
  <c r="I1212" i="1"/>
  <c r="K1212" i="1" s="1"/>
  <c r="L1212" i="1" s="1"/>
  <c r="D1215" i="1"/>
  <c r="F1215" i="1" s="1"/>
  <c r="G1215" i="1" s="1"/>
  <c r="N1216" i="1"/>
  <c r="P1216" i="1" s="1"/>
  <c r="Q1216" i="1" s="1"/>
  <c r="N1218" i="1"/>
  <c r="P1218" i="1" s="1"/>
  <c r="Q1218" i="1" s="1"/>
  <c r="E1223" i="1"/>
  <c r="D1223" i="1"/>
  <c r="F1223" i="1" s="1"/>
  <c r="G1223" i="1" s="1"/>
  <c r="E1239" i="1"/>
  <c r="D1239" i="1"/>
  <c r="F1239" i="1" s="1"/>
  <c r="G1239" i="1" s="1"/>
  <c r="J1278" i="1"/>
  <c r="I1278" i="1"/>
  <c r="K1278" i="1" s="1"/>
  <c r="L1278" i="1" s="1"/>
  <c r="I1217" i="1"/>
  <c r="K1217" i="1" s="1"/>
  <c r="L1217" i="1" s="1"/>
  <c r="E1222" i="1"/>
  <c r="D1224" i="1"/>
  <c r="F1224" i="1" s="1"/>
  <c r="G1224" i="1" s="1"/>
  <c r="E1231" i="1"/>
  <c r="D1231" i="1"/>
  <c r="F1231" i="1" s="1"/>
  <c r="G1231" i="1" s="1"/>
  <c r="E1247" i="1"/>
  <c r="D1247" i="1"/>
  <c r="F1247" i="1" s="1"/>
  <c r="G1247" i="1" s="1"/>
  <c r="J1260" i="1"/>
  <c r="I1260" i="1"/>
  <c r="K1260" i="1" s="1"/>
  <c r="L1260" i="1" s="1"/>
  <c r="O1273" i="1"/>
  <c r="N1273" i="1"/>
  <c r="P1273" i="1" s="1"/>
  <c r="Q1273" i="1" s="1"/>
  <c r="E1280" i="1"/>
  <c r="D1280" i="1"/>
  <c r="F1280" i="1" s="1"/>
  <c r="G1280" i="1" s="1"/>
  <c r="O1306" i="1"/>
  <c r="N1306" i="1"/>
  <c r="P1306" i="1" s="1"/>
  <c r="Q1306" i="1" s="1"/>
  <c r="J1317" i="1"/>
  <c r="I1317" i="1"/>
  <c r="K1317" i="1" s="1"/>
  <c r="L1317" i="1" s="1"/>
  <c r="N1224" i="1"/>
  <c r="P1224" i="1" s="1"/>
  <c r="Q1224" i="1" s="1"/>
  <c r="I1227" i="1"/>
  <c r="K1227" i="1" s="1"/>
  <c r="L1227" i="1" s="1"/>
  <c r="D1230" i="1"/>
  <c r="F1230" i="1" s="1"/>
  <c r="G1230" i="1" s="1"/>
  <c r="N1232" i="1"/>
  <c r="P1232" i="1" s="1"/>
  <c r="Q1232" i="1" s="1"/>
  <c r="I1235" i="1"/>
  <c r="K1235" i="1" s="1"/>
  <c r="L1235" i="1" s="1"/>
  <c r="J1285" i="1"/>
  <c r="I1285" i="1"/>
  <c r="K1285" i="1" s="1"/>
  <c r="L1285" i="1" s="1"/>
  <c r="O1290" i="1"/>
  <c r="N1290" i="1"/>
  <c r="P1290" i="1" s="1"/>
  <c r="Q1290" i="1" s="1"/>
  <c r="E1320" i="1"/>
  <c r="D1320" i="1"/>
  <c r="F1320" i="1" s="1"/>
  <c r="G1320" i="1" s="1"/>
  <c r="J1281" i="1"/>
  <c r="I1281" i="1"/>
  <c r="K1281" i="1" s="1"/>
  <c r="L1281" i="1" s="1"/>
  <c r="J1293" i="1"/>
  <c r="I1293" i="1"/>
  <c r="K1293" i="1" s="1"/>
  <c r="L1293" i="1" s="1"/>
  <c r="J1309" i="1"/>
  <c r="I1309" i="1"/>
  <c r="K1309" i="1" s="1"/>
  <c r="L1309" i="1" s="1"/>
  <c r="O1322" i="1"/>
  <c r="N1322" i="1"/>
  <c r="P1322" i="1" s="1"/>
  <c r="Q1322" i="1" s="1"/>
  <c r="J1325" i="1"/>
  <c r="I1325" i="1"/>
  <c r="K1325" i="1" s="1"/>
  <c r="L1325" i="1" s="1"/>
  <c r="E1328" i="1"/>
  <c r="D1328" i="1"/>
  <c r="F1328" i="1" s="1"/>
  <c r="G1328" i="1" s="1"/>
  <c r="N1222" i="1"/>
  <c r="P1222" i="1" s="1"/>
  <c r="Q1222" i="1" s="1"/>
  <c r="I1225" i="1"/>
  <c r="K1225" i="1" s="1"/>
  <c r="L1225" i="1" s="1"/>
  <c r="D1228" i="1"/>
  <c r="F1228" i="1" s="1"/>
  <c r="G1228" i="1" s="1"/>
  <c r="N1230" i="1"/>
  <c r="P1230" i="1" s="1"/>
  <c r="Q1230" i="1" s="1"/>
  <c r="I1233" i="1"/>
  <c r="K1233" i="1" s="1"/>
  <c r="L1233" i="1" s="1"/>
  <c r="D1236" i="1"/>
  <c r="F1236" i="1" s="1"/>
  <c r="G1236" i="1" s="1"/>
  <c r="N1238" i="1"/>
  <c r="P1238" i="1" s="1"/>
  <c r="Q1238" i="1" s="1"/>
  <c r="I1241" i="1"/>
  <c r="K1241" i="1" s="1"/>
  <c r="L1241" i="1" s="1"/>
  <c r="D1244" i="1"/>
  <c r="F1244" i="1" s="1"/>
  <c r="G1244" i="1" s="1"/>
  <c r="N1246" i="1"/>
  <c r="P1246" i="1" s="1"/>
  <c r="Q1246" i="1" s="1"/>
  <c r="I1249" i="1"/>
  <c r="K1249" i="1" s="1"/>
  <c r="L1249" i="1" s="1"/>
  <c r="D1252" i="1"/>
  <c r="F1252" i="1" s="1"/>
  <c r="G1252" i="1" s="1"/>
  <c r="N1254" i="1"/>
  <c r="P1254" i="1" s="1"/>
  <c r="Q1254" i="1" s="1"/>
  <c r="I1257" i="1"/>
  <c r="K1257" i="1" s="1"/>
  <c r="L1257" i="1" s="1"/>
  <c r="D1260" i="1"/>
  <c r="F1260" i="1" s="1"/>
  <c r="G1260" i="1" s="1"/>
  <c r="N1262" i="1"/>
  <c r="P1262" i="1" s="1"/>
  <c r="Q1262" i="1" s="1"/>
  <c r="I1265" i="1"/>
  <c r="K1265" i="1" s="1"/>
  <c r="L1265" i="1" s="1"/>
  <c r="D1268" i="1"/>
  <c r="F1268" i="1" s="1"/>
  <c r="G1268" i="1" s="1"/>
  <c r="N1270" i="1"/>
  <c r="P1270" i="1" s="1"/>
  <c r="Q1270" i="1" s="1"/>
  <c r="I1273" i="1"/>
  <c r="K1273" i="1" s="1"/>
  <c r="L1273" i="1" s="1"/>
  <c r="D1276" i="1"/>
  <c r="F1276" i="1" s="1"/>
  <c r="G1276" i="1" s="1"/>
  <c r="O1278" i="1"/>
  <c r="N1278" i="1"/>
  <c r="P1278" i="1" s="1"/>
  <c r="Q1278" i="1" s="1"/>
  <c r="O1286" i="1"/>
  <c r="N1286" i="1"/>
  <c r="P1286" i="1" s="1"/>
  <c r="Q1286" i="1" s="1"/>
  <c r="D1219" i="1"/>
  <c r="F1219" i="1" s="1"/>
  <c r="G1219" i="1" s="1"/>
  <c r="N1221" i="1"/>
  <c r="P1221" i="1" s="1"/>
  <c r="Q1221" i="1" s="1"/>
  <c r="I1224" i="1"/>
  <c r="K1224" i="1" s="1"/>
  <c r="L1224" i="1" s="1"/>
  <c r="D1227" i="1"/>
  <c r="F1227" i="1" s="1"/>
  <c r="G1227" i="1" s="1"/>
  <c r="N1229" i="1"/>
  <c r="P1229" i="1" s="1"/>
  <c r="Q1229" i="1" s="1"/>
  <c r="I1232" i="1"/>
  <c r="K1232" i="1" s="1"/>
  <c r="L1232" i="1" s="1"/>
  <c r="D1235" i="1"/>
  <c r="F1235" i="1" s="1"/>
  <c r="G1235" i="1" s="1"/>
  <c r="N1237" i="1"/>
  <c r="P1237" i="1" s="1"/>
  <c r="Q1237" i="1" s="1"/>
  <c r="I1240" i="1"/>
  <c r="K1240" i="1" s="1"/>
  <c r="L1240" i="1" s="1"/>
  <c r="N1245" i="1"/>
  <c r="P1245" i="1" s="1"/>
  <c r="Q1245" i="1" s="1"/>
  <c r="I1248" i="1"/>
  <c r="K1248" i="1" s="1"/>
  <c r="L1248" i="1" s="1"/>
  <c r="E1296" i="1"/>
  <c r="D1296" i="1"/>
  <c r="F1296" i="1" s="1"/>
  <c r="G1296" i="1" s="1"/>
  <c r="O1282" i="1"/>
  <c r="N1282" i="1"/>
  <c r="P1282" i="1" s="1"/>
  <c r="Q1282" i="1" s="1"/>
  <c r="O1298" i="1"/>
  <c r="N1298" i="1"/>
  <c r="P1298" i="1" s="1"/>
  <c r="Q1298" i="1" s="1"/>
  <c r="E1312" i="1"/>
  <c r="D1312" i="1"/>
  <c r="F1312" i="1" s="1"/>
  <c r="G1312" i="1" s="1"/>
  <c r="O1330" i="1"/>
  <c r="N1330" i="1"/>
  <c r="P1330" i="1" s="1"/>
  <c r="Q1330" i="1" s="1"/>
  <c r="O1365" i="1"/>
  <c r="N1365" i="1"/>
  <c r="P1365" i="1" s="1"/>
  <c r="Q1365" i="1" s="1"/>
  <c r="J1277" i="1"/>
  <c r="E1284" i="1"/>
  <c r="D1284" i="1"/>
  <c r="F1284" i="1" s="1"/>
  <c r="G1284" i="1" s="1"/>
  <c r="E1288" i="1"/>
  <c r="D1288" i="1"/>
  <c r="F1288" i="1" s="1"/>
  <c r="G1288" i="1" s="1"/>
  <c r="J1301" i="1"/>
  <c r="I1301" i="1"/>
  <c r="K1301" i="1" s="1"/>
  <c r="L1301" i="1" s="1"/>
  <c r="O1314" i="1"/>
  <c r="N1314" i="1"/>
  <c r="P1314" i="1" s="1"/>
  <c r="Q1314" i="1" s="1"/>
  <c r="O1349" i="1"/>
  <c r="N1349" i="1"/>
  <c r="P1349" i="1" s="1"/>
  <c r="Q1349" i="1" s="1"/>
  <c r="J1352" i="1"/>
  <c r="I1352" i="1"/>
  <c r="K1352" i="1" s="1"/>
  <c r="L1352" i="1" s="1"/>
  <c r="E1371" i="1"/>
  <c r="D1371" i="1"/>
  <c r="F1371" i="1" s="1"/>
  <c r="G1371" i="1" s="1"/>
  <c r="E1392" i="1"/>
  <c r="D1392" i="1"/>
  <c r="F1392" i="1" s="1"/>
  <c r="G1392" i="1" s="1"/>
  <c r="N1396" i="1"/>
  <c r="P1396" i="1" s="1"/>
  <c r="Q1396" i="1" s="1"/>
  <c r="O1396" i="1"/>
  <c r="O1404" i="1"/>
  <c r="N1404" i="1"/>
  <c r="P1404" i="1" s="1"/>
  <c r="Q1404" i="1" s="1"/>
  <c r="I1421" i="1"/>
  <c r="K1421" i="1" s="1"/>
  <c r="L1421" i="1" s="1"/>
  <c r="J1421" i="1"/>
  <c r="J1336" i="1"/>
  <c r="I1336" i="1"/>
  <c r="K1336" i="1" s="1"/>
  <c r="L1336" i="1" s="1"/>
  <c r="I1291" i="1"/>
  <c r="K1291" i="1" s="1"/>
  <c r="L1291" i="1" s="1"/>
  <c r="E1339" i="1"/>
  <c r="D1339" i="1"/>
  <c r="F1339" i="1" s="1"/>
  <c r="G1339" i="1" s="1"/>
  <c r="I1290" i="1"/>
  <c r="K1290" i="1" s="1"/>
  <c r="L1290" i="1" s="1"/>
  <c r="D1293" i="1"/>
  <c r="F1293" i="1" s="1"/>
  <c r="G1293" i="1" s="1"/>
  <c r="N1295" i="1"/>
  <c r="P1295" i="1" s="1"/>
  <c r="Q1295" i="1" s="1"/>
  <c r="I1298" i="1"/>
  <c r="K1298" i="1" s="1"/>
  <c r="L1298" i="1" s="1"/>
  <c r="D1301" i="1"/>
  <c r="F1301" i="1" s="1"/>
  <c r="G1301" i="1" s="1"/>
  <c r="N1303" i="1"/>
  <c r="P1303" i="1" s="1"/>
  <c r="Q1303" i="1" s="1"/>
  <c r="I1306" i="1"/>
  <c r="K1306" i="1" s="1"/>
  <c r="L1306" i="1" s="1"/>
  <c r="D1309" i="1"/>
  <c r="F1309" i="1" s="1"/>
  <c r="G1309" i="1" s="1"/>
  <c r="N1311" i="1"/>
  <c r="P1311" i="1" s="1"/>
  <c r="Q1311" i="1" s="1"/>
  <c r="I1314" i="1"/>
  <c r="K1314" i="1" s="1"/>
  <c r="L1314" i="1" s="1"/>
  <c r="D1317" i="1"/>
  <c r="F1317" i="1" s="1"/>
  <c r="G1317" i="1" s="1"/>
  <c r="N1319" i="1"/>
  <c r="P1319" i="1" s="1"/>
  <c r="Q1319" i="1" s="1"/>
  <c r="I1322" i="1"/>
  <c r="K1322" i="1" s="1"/>
  <c r="L1322" i="1" s="1"/>
  <c r="D1325" i="1"/>
  <c r="F1325" i="1" s="1"/>
  <c r="G1325" i="1" s="1"/>
  <c r="N1327" i="1"/>
  <c r="P1327" i="1" s="1"/>
  <c r="Q1327" i="1" s="1"/>
  <c r="I1330" i="1"/>
  <c r="K1330" i="1" s="1"/>
  <c r="L1330" i="1" s="1"/>
  <c r="D1333" i="1"/>
  <c r="F1333" i="1" s="1"/>
  <c r="G1333" i="1" s="1"/>
  <c r="N1334" i="1"/>
  <c r="P1334" i="1" s="1"/>
  <c r="Q1334" i="1" s="1"/>
  <c r="O1341" i="1"/>
  <c r="N1341" i="1"/>
  <c r="P1341" i="1" s="1"/>
  <c r="Q1341" i="1" s="1"/>
  <c r="J1360" i="1"/>
  <c r="I1360" i="1"/>
  <c r="K1360" i="1" s="1"/>
  <c r="L1360" i="1" s="1"/>
  <c r="E1363" i="1"/>
  <c r="D1363" i="1"/>
  <c r="F1363" i="1" s="1"/>
  <c r="G1363" i="1" s="1"/>
  <c r="J1368" i="1"/>
  <c r="I1368" i="1"/>
  <c r="K1368" i="1" s="1"/>
  <c r="L1368" i="1" s="1"/>
  <c r="I1289" i="1"/>
  <c r="K1289" i="1" s="1"/>
  <c r="L1289" i="1" s="1"/>
  <c r="D1292" i="1"/>
  <c r="F1292" i="1" s="1"/>
  <c r="G1292" i="1" s="1"/>
  <c r="N1294" i="1"/>
  <c r="P1294" i="1" s="1"/>
  <c r="Q1294" i="1" s="1"/>
  <c r="I1297" i="1"/>
  <c r="K1297" i="1" s="1"/>
  <c r="L1297" i="1" s="1"/>
  <c r="D1300" i="1"/>
  <c r="F1300" i="1" s="1"/>
  <c r="G1300" i="1" s="1"/>
  <c r="N1302" i="1"/>
  <c r="P1302" i="1" s="1"/>
  <c r="Q1302" i="1" s="1"/>
  <c r="I1305" i="1"/>
  <c r="K1305" i="1" s="1"/>
  <c r="L1305" i="1" s="1"/>
  <c r="N1318" i="1"/>
  <c r="P1318" i="1" s="1"/>
  <c r="Q1318" i="1" s="1"/>
  <c r="N1326" i="1"/>
  <c r="P1326" i="1" s="1"/>
  <c r="Q1326" i="1" s="1"/>
  <c r="I1329" i="1"/>
  <c r="K1329" i="1" s="1"/>
  <c r="L1329" i="1" s="1"/>
  <c r="D1332" i="1"/>
  <c r="F1332" i="1" s="1"/>
  <c r="G1332" i="1" s="1"/>
  <c r="O1357" i="1"/>
  <c r="N1357" i="1"/>
  <c r="P1357" i="1" s="1"/>
  <c r="Q1357" i="1" s="1"/>
  <c r="O1373" i="1"/>
  <c r="N1373" i="1"/>
  <c r="P1373" i="1" s="1"/>
  <c r="Q1373" i="1" s="1"/>
  <c r="I1312" i="1"/>
  <c r="K1312" i="1" s="1"/>
  <c r="L1312" i="1" s="1"/>
  <c r="I1320" i="1"/>
  <c r="K1320" i="1" s="1"/>
  <c r="L1320" i="1" s="1"/>
  <c r="D1323" i="1"/>
  <c r="F1323" i="1" s="1"/>
  <c r="G1323" i="1" s="1"/>
  <c r="N1325" i="1"/>
  <c r="P1325" i="1" s="1"/>
  <c r="Q1325" i="1" s="1"/>
  <c r="I1328" i="1"/>
  <c r="K1328" i="1" s="1"/>
  <c r="L1328" i="1" s="1"/>
  <c r="J1344" i="1"/>
  <c r="I1344" i="1"/>
  <c r="K1344" i="1" s="1"/>
  <c r="L1344" i="1" s="1"/>
  <c r="E1355" i="1"/>
  <c r="D1355" i="1"/>
  <c r="F1355" i="1" s="1"/>
  <c r="G1355" i="1" s="1"/>
  <c r="J1376" i="1"/>
  <c r="I1376" i="1"/>
  <c r="K1376" i="1" s="1"/>
  <c r="L1376" i="1" s="1"/>
  <c r="E1379" i="1"/>
  <c r="D1379" i="1"/>
  <c r="F1379" i="1" s="1"/>
  <c r="G1379" i="1" s="1"/>
  <c r="O1381" i="1"/>
  <c r="N1381" i="1"/>
  <c r="P1381" i="1" s="1"/>
  <c r="Q1381" i="1" s="1"/>
  <c r="J1384" i="1"/>
  <c r="I1384" i="1"/>
  <c r="K1384" i="1" s="1"/>
  <c r="L1384" i="1" s="1"/>
  <c r="E1347" i="1"/>
  <c r="D1347" i="1"/>
  <c r="F1347" i="1" s="1"/>
  <c r="G1347" i="1" s="1"/>
  <c r="E1387" i="1"/>
  <c r="D1387" i="1"/>
  <c r="F1387" i="1" s="1"/>
  <c r="G1387" i="1" s="1"/>
  <c r="J1402" i="1"/>
  <c r="I1402" i="1"/>
  <c r="K1402" i="1" s="1"/>
  <c r="L1402" i="1" s="1"/>
  <c r="O1407" i="1"/>
  <c r="N1407" i="1"/>
  <c r="P1407" i="1" s="1"/>
  <c r="Q1407" i="1" s="1"/>
  <c r="J1410" i="1"/>
  <c r="I1410" i="1"/>
  <c r="K1410" i="1" s="1"/>
  <c r="L1410" i="1" s="1"/>
  <c r="E1413" i="1"/>
  <c r="D1413" i="1"/>
  <c r="F1413" i="1" s="1"/>
  <c r="G1413" i="1" s="1"/>
  <c r="D1432" i="1"/>
  <c r="F1432" i="1" s="1"/>
  <c r="G1432" i="1" s="1"/>
  <c r="E1432" i="1"/>
  <c r="E1446" i="1"/>
  <c r="D1446" i="1"/>
  <c r="F1446" i="1" s="1"/>
  <c r="G1446" i="1" s="1"/>
  <c r="E1451" i="1"/>
  <c r="D1451" i="1"/>
  <c r="F1451" i="1" s="1"/>
  <c r="G1451" i="1" s="1"/>
  <c r="N1458" i="1"/>
  <c r="P1458" i="1" s="1"/>
  <c r="Q1458" i="1" s="1"/>
  <c r="O1458" i="1"/>
  <c r="I1351" i="1"/>
  <c r="K1351" i="1" s="1"/>
  <c r="L1351" i="1" s="1"/>
  <c r="D1354" i="1"/>
  <c r="F1354" i="1" s="1"/>
  <c r="G1354" i="1" s="1"/>
  <c r="N1356" i="1"/>
  <c r="P1356" i="1" s="1"/>
  <c r="Q1356" i="1" s="1"/>
  <c r="N1364" i="1"/>
  <c r="P1364" i="1" s="1"/>
  <c r="Q1364" i="1" s="1"/>
  <c r="E1389" i="1"/>
  <c r="D1389" i="1"/>
  <c r="F1389" i="1" s="1"/>
  <c r="G1389" i="1" s="1"/>
  <c r="E1405" i="1"/>
  <c r="D1405" i="1"/>
  <c r="F1405" i="1" s="1"/>
  <c r="G1405" i="1" s="1"/>
  <c r="D1424" i="1"/>
  <c r="F1424" i="1" s="1"/>
  <c r="G1424" i="1" s="1"/>
  <c r="E1424" i="1"/>
  <c r="D1353" i="1"/>
  <c r="F1353" i="1" s="1"/>
  <c r="G1353" i="1" s="1"/>
  <c r="I1358" i="1"/>
  <c r="K1358" i="1" s="1"/>
  <c r="L1358" i="1" s="1"/>
  <c r="D1361" i="1"/>
  <c r="F1361" i="1" s="1"/>
  <c r="G1361" i="1" s="1"/>
  <c r="N1363" i="1"/>
  <c r="P1363" i="1" s="1"/>
  <c r="Q1363" i="1" s="1"/>
  <c r="D1377" i="1"/>
  <c r="F1377" i="1" s="1"/>
  <c r="G1377" i="1" s="1"/>
  <c r="N1379" i="1"/>
  <c r="P1379" i="1" s="1"/>
  <c r="Q1379" i="1" s="1"/>
  <c r="I1382" i="1"/>
  <c r="K1382" i="1" s="1"/>
  <c r="L1382" i="1" s="1"/>
  <c r="D1385" i="1"/>
  <c r="F1385" i="1" s="1"/>
  <c r="G1385" i="1" s="1"/>
  <c r="N1387" i="1"/>
  <c r="P1387" i="1" s="1"/>
  <c r="Q1387" i="1" s="1"/>
  <c r="O1393" i="1"/>
  <c r="E1397" i="1"/>
  <c r="D1397" i="1"/>
  <c r="F1397" i="1" s="1"/>
  <c r="G1397" i="1" s="1"/>
  <c r="E1399" i="1"/>
  <c r="I1429" i="1"/>
  <c r="K1429" i="1" s="1"/>
  <c r="L1429" i="1" s="1"/>
  <c r="J1429" i="1"/>
  <c r="N1338" i="1"/>
  <c r="P1338" i="1" s="1"/>
  <c r="Q1338" i="1" s="1"/>
  <c r="I1341" i="1"/>
  <c r="K1341" i="1" s="1"/>
  <c r="L1341" i="1" s="1"/>
  <c r="D1344" i="1"/>
  <c r="F1344" i="1" s="1"/>
  <c r="G1344" i="1" s="1"/>
  <c r="N1346" i="1"/>
  <c r="P1346" i="1" s="1"/>
  <c r="Q1346" i="1" s="1"/>
  <c r="I1349" i="1"/>
  <c r="K1349" i="1" s="1"/>
  <c r="L1349" i="1" s="1"/>
  <c r="D1352" i="1"/>
  <c r="F1352" i="1" s="1"/>
  <c r="G1352" i="1" s="1"/>
  <c r="N1354" i="1"/>
  <c r="P1354" i="1" s="1"/>
  <c r="Q1354" i="1" s="1"/>
  <c r="I1357" i="1"/>
  <c r="K1357" i="1" s="1"/>
  <c r="L1357" i="1" s="1"/>
  <c r="D1360" i="1"/>
  <c r="F1360" i="1" s="1"/>
  <c r="G1360" i="1" s="1"/>
  <c r="N1362" i="1"/>
  <c r="P1362" i="1" s="1"/>
  <c r="Q1362" i="1" s="1"/>
  <c r="I1365" i="1"/>
  <c r="K1365" i="1" s="1"/>
  <c r="L1365" i="1" s="1"/>
  <c r="D1368" i="1"/>
  <c r="F1368" i="1" s="1"/>
  <c r="G1368" i="1" s="1"/>
  <c r="N1370" i="1"/>
  <c r="P1370" i="1" s="1"/>
  <c r="Q1370" i="1" s="1"/>
  <c r="I1373" i="1"/>
  <c r="K1373" i="1" s="1"/>
  <c r="L1373" i="1" s="1"/>
  <c r="D1376" i="1"/>
  <c r="F1376" i="1" s="1"/>
  <c r="G1376" i="1" s="1"/>
  <c r="N1378" i="1"/>
  <c r="P1378" i="1" s="1"/>
  <c r="Q1378" i="1" s="1"/>
  <c r="I1381" i="1"/>
  <c r="K1381" i="1" s="1"/>
  <c r="L1381" i="1" s="1"/>
  <c r="D1384" i="1"/>
  <c r="F1384" i="1" s="1"/>
  <c r="G1384" i="1" s="1"/>
  <c r="N1386" i="1"/>
  <c r="P1386" i="1" s="1"/>
  <c r="Q1386" i="1" s="1"/>
  <c r="J1391" i="1"/>
  <c r="N1426" i="1"/>
  <c r="P1426" i="1" s="1"/>
  <c r="Q1426" i="1" s="1"/>
  <c r="O1426" i="1"/>
  <c r="N1337" i="1"/>
  <c r="P1337" i="1" s="1"/>
  <c r="Q1337" i="1" s="1"/>
  <c r="I1340" i="1"/>
  <c r="K1340" i="1" s="1"/>
  <c r="L1340" i="1" s="1"/>
  <c r="D1343" i="1"/>
  <c r="F1343" i="1" s="1"/>
  <c r="G1343" i="1" s="1"/>
  <c r="N1345" i="1"/>
  <c r="P1345" i="1" s="1"/>
  <c r="Q1345" i="1" s="1"/>
  <c r="I1348" i="1"/>
  <c r="K1348" i="1" s="1"/>
  <c r="L1348" i="1" s="1"/>
  <c r="D1351" i="1"/>
  <c r="F1351" i="1" s="1"/>
  <c r="G1351" i="1" s="1"/>
  <c r="N1353" i="1"/>
  <c r="P1353" i="1" s="1"/>
  <c r="Q1353" i="1" s="1"/>
  <c r="I1356" i="1"/>
  <c r="K1356" i="1" s="1"/>
  <c r="L1356" i="1" s="1"/>
  <c r="D1359" i="1"/>
  <c r="F1359" i="1" s="1"/>
  <c r="G1359" i="1" s="1"/>
  <c r="N1352" i="1"/>
  <c r="P1352" i="1" s="1"/>
  <c r="Q1352" i="1" s="1"/>
  <c r="I1355" i="1"/>
  <c r="K1355" i="1" s="1"/>
  <c r="L1355" i="1" s="1"/>
  <c r="D1358" i="1"/>
  <c r="F1358" i="1" s="1"/>
  <c r="G1358" i="1" s="1"/>
  <c r="N1360" i="1"/>
  <c r="P1360" i="1" s="1"/>
  <c r="Q1360" i="1" s="1"/>
  <c r="N1368" i="1"/>
  <c r="P1368" i="1" s="1"/>
  <c r="Q1368" i="1" s="1"/>
  <c r="I1371" i="1"/>
  <c r="K1371" i="1" s="1"/>
  <c r="L1371" i="1" s="1"/>
  <c r="D1374" i="1"/>
  <c r="F1374" i="1" s="1"/>
  <c r="G1374" i="1" s="1"/>
  <c r="N1376" i="1"/>
  <c r="P1376" i="1" s="1"/>
  <c r="Q1376" i="1" s="1"/>
  <c r="I1379" i="1"/>
  <c r="K1379" i="1" s="1"/>
  <c r="L1379" i="1" s="1"/>
  <c r="D1382" i="1"/>
  <c r="F1382" i="1" s="1"/>
  <c r="G1382" i="1" s="1"/>
  <c r="N1384" i="1"/>
  <c r="P1384" i="1" s="1"/>
  <c r="Q1384" i="1" s="1"/>
  <c r="I1387" i="1"/>
  <c r="K1387" i="1" s="1"/>
  <c r="L1387" i="1" s="1"/>
  <c r="I1389" i="1"/>
  <c r="K1389" i="1" s="1"/>
  <c r="L1389" i="1" s="1"/>
  <c r="O1391" i="1"/>
  <c r="N1391" i="1"/>
  <c r="P1391" i="1" s="1"/>
  <c r="Q1391" i="1" s="1"/>
  <c r="I1397" i="1"/>
  <c r="K1397" i="1" s="1"/>
  <c r="L1397" i="1" s="1"/>
  <c r="O1401" i="1"/>
  <c r="E1407" i="1"/>
  <c r="O1409" i="1"/>
  <c r="J1412" i="1"/>
  <c r="E1415" i="1"/>
  <c r="N1418" i="1"/>
  <c r="P1418" i="1" s="1"/>
  <c r="Q1418" i="1" s="1"/>
  <c r="O1418" i="1"/>
  <c r="I1469" i="1"/>
  <c r="K1469" i="1" s="1"/>
  <c r="L1469" i="1" s="1"/>
  <c r="J1469" i="1"/>
  <c r="J1394" i="1"/>
  <c r="I1394" i="1"/>
  <c r="K1394" i="1" s="1"/>
  <c r="L1394" i="1" s="1"/>
  <c r="O1399" i="1"/>
  <c r="N1399" i="1"/>
  <c r="P1399" i="1" s="1"/>
  <c r="Q1399" i="1" s="1"/>
  <c r="E1402" i="1"/>
  <c r="D1402" i="1"/>
  <c r="F1402" i="1" s="1"/>
  <c r="G1402" i="1" s="1"/>
  <c r="J1416" i="1"/>
  <c r="I1416" i="1"/>
  <c r="K1416" i="1" s="1"/>
  <c r="L1416" i="1" s="1"/>
  <c r="O1453" i="1"/>
  <c r="N1453" i="1"/>
  <c r="P1453" i="1" s="1"/>
  <c r="Q1453" i="1" s="1"/>
  <c r="E1462" i="1"/>
  <c r="D1462" i="1"/>
  <c r="F1462" i="1" s="1"/>
  <c r="G1462" i="1" s="1"/>
  <c r="J1467" i="1"/>
  <c r="I1467" i="1"/>
  <c r="K1467" i="1" s="1"/>
  <c r="L1467" i="1" s="1"/>
  <c r="J1456" i="1"/>
  <c r="I1456" i="1"/>
  <c r="K1456" i="1" s="1"/>
  <c r="L1456" i="1" s="1"/>
  <c r="I1407" i="1"/>
  <c r="K1407" i="1" s="1"/>
  <c r="L1407" i="1" s="1"/>
  <c r="D1410" i="1"/>
  <c r="F1410" i="1" s="1"/>
  <c r="G1410" i="1" s="1"/>
  <c r="N1412" i="1"/>
  <c r="P1412" i="1" s="1"/>
  <c r="Q1412" i="1" s="1"/>
  <c r="I1415" i="1"/>
  <c r="K1415" i="1" s="1"/>
  <c r="L1415" i="1" s="1"/>
  <c r="J1445" i="1"/>
  <c r="J1450" i="1"/>
  <c r="D1454" i="1"/>
  <c r="F1454" i="1" s="1"/>
  <c r="G1454" i="1" s="1"/>
  <c r="E1470" i="1"/>
  <c r="D1470" i="1"/>
  <c r="F1470" i="1" s="1"/>
  <c r="G1470" i="1" s="1"/>
  <c r="J1459" i="1"/>
  <c r="I1459" i="1"/>
  <c r="K1459" i="1" s="1"/>
  <c r="L1459" i="1" s="1"/>
  <c r="O1464" i="1"/>
  <c r="N1464" i="1"/>
  <c r="P1464" i="1" s="1"/>
  <c r="Q1464" i="1" s="1"/>
  <c r="O1445" i="1"/>
  <c r="N1445" i="1"/>
  <c r="P1445" i="1" s="1"/>
  <c r="Q1445" i="1" s="1"/>
  <c r="O1434" i="1"/>
  <c r="J1437" i="1"/>
  <c r="E1440" i="1"/>
  <c r="O1442" i="1"/>
  <c r="J1448" i="1"/>
  <c r="I1448" i="1"/>
  <c r="K1448" i="1" s="1"/>
  <c r="L1448" i="1" s="1"/>
  <c r="J1453" i="1"/>
  <c r="J1458" i="1"/>
  <c r="D1459" i="1"/>
  <c r="F1459" i="1" s="1"/>
  <c r="G1459" i="1" s="1"/>
  <c r="N1461" i="1"/>
  <c r="P1461" i="1" s="1"/>
  <c r="Q1461" i="1" s="1"/>
  <c r="I1464" i="1"/>
  <c r="K1464" i="1" s="1"/>
  <c r="L1464" i="1" s="1"/>
  <c r="D1467" i="1"/>
  <c r="F1467" i="1" s="1"/>
  <c r="G1467" i="1" s="1"/>
  <c r="N1469" i="1"/>
  <c r="P1469" i="1" s="1"/>
  <c r="Q1469" i="1" s="1"/>
  <c r="H107" i="12" l="1"/>
  <c r="I107" i="12" s="1"/>
  <c r="K107" i="12" s="1"/>
  <c r="K106" i="12"/>
  <c r="J106" i="12"/>
  <c r="L106" i="12" s="1"/>
  <c r="G108" i="12"/>
  <c r="F109" i="12" s="1"/>
  <c r="N7" i="9"/>
  <c r="K9" i="9"/>
  <c r="J10" i="9"/>
  <c r="M8" i="9"/>
  <c r="L8" i="9"/>
  <c r="N8" i="9" s="1"/>
  <c r="M10" i="7"/>
  <c r="L10" i="7"/>
  <c r="K11" i="7" s="1"/>
  <c r="C4" i="8"/>
  <c r="K9" i="8"/>
  <c r="L9" i="8" s="1"/>
  <c r="C6" i="8"/>
  <c r="L16" i="6"/>
  <c r="M17" i="6"/>
  <c r="N17" i="6" s="1"/>
  <c r="J17" i="6"/>
  <c r="O10" i="8"/>
  <c r="D6" i="8" s="1"/>
  <c r="P10" i="8"/>
  <c r="Q10" i="8" s="1"/>
  <c r="D7" i="8" s="1"/>
  <c r="L11" i="8"/>
  <c r="Q7" i="7"/>
  <c r="R7" i="7" s="1"/>
  <c r="P7" i="7"/>
  <c r="I7" i="3"/>
  <c r="J6" i="3"/>
  <c r="P2" i="2"/>
  <c r="Q2" i="2" s="1"/>
  <c r="S3" i="2"/>
  <c r="O2" i="2"/>
  <c r="M4" i="2"/>
  <c r="N4" i="2" s="1"/>
  <c r="E5" i="2"/>
  <c r="O3" i="2"/>
  <c r="P3" i="2"/>
  <c r="Q3" i="2" s="1"/>
  <c r="L5" i="2"/>
  <c r="C7" i="2"/>
  <c r="W8" i="1"/>
  <c r="X8" i="1"/>
  <c r="V8" i="1"/>
  <c r="X7" i="1"/>
  <c r="Q8" i="1"/>
  <c r="L5" i="1"/>
  <c r="W7" i="1"/>
  <c r="V7" i="1"/>
  <c r="J107" i="12" l="1"/>
  <c r="L107" i="12" s="1"/>
  <c r="H108" i="12"/>
  <c r="I108" i="12" s="1"/>
  <c r="G109" i="12"/>
  <c r="F110" i="12" s="1"/>
  <c r="J11" i="9"/>
  <c r="K10" i="9"/>
  <c r="M9" i="9"/>
  <c r="L9" i="9"/>
  <c r="N9" i="9" s="1"/>
  <c r="L11" i="7"/>
  <c r="M11" i="7"/>
  <c r="C7" i="8"/>
  <c r="C5" i="8"/>
  <c r="K17" i="6"/>
  <c r="J18" i="6" s="1"/>
  <c r="K18" i="6" s="1"/>
  <c r="J19" i="6" s="1"/>
  <c r="O17" i="6"/>
  <c r="P17" i="6"/>
  <c r="D5" i="8"/>
  <c r="L6" i="3"/>
  <c r="K6" i="3"/>
  <c r="J7" i="3"/>
  <c r="I8" i="3"/>
  <c r="M5" i="2"/>
  <c r="N5" i="2" s="1"/>
  <c r="S5" i="2" s="1"/>
  <c r="E6" i="2"/>
  <c r="P4" i="2"/>
  <c r="Q4" i="2" s="1"/>
  <c r="O4" i="2"/>
  <c r="S4" i="2"/>
  <c r="H109" i="12" l="1"/>
  <c r="I109" i="12" s="1"/>
  <c r="K109" i="12" s="1"/>
  <c r="G110" i="12"/>
  <c r="F111" i="12" s="1"/>
  <c r="K108" i="12"/>
  <c r="J108" i="12"/>
  <c r="L108" i="12" s="1"/>
  <c r="M10" i="9"/>
  <c r="L10" i="9"/>
  <c r="K11" i="9"/>
  <c r="J12" i="9"/>
  <c r="N8" i="7"/>
  <c r="O8" i="7" s="1"/>
  <c r="Q8" i="7" s="1"/>
  <c r="R8" i="7" s="1"/>
  <c r="K12" i="7"/>
  <c r="L18" i="6"/>
  <c r="Q17" i="6"/>
  <c r="M18" i="6"/>
  <c r="N18" i="6" s="1"/>
  <c r="M19" i="6"/>
  <c r="N19" i="6" s="1"/>
  <c r="L19" i="6"/>
  <c r="K19" i="6"/>
  <c r="M20" i="6" s="1"/>
  <c r="N20" i="6" s="1"/>
  <c r="M6" i="3"/>
  <c r="J8" i="3"/>
  <c r="I9" i="3"/>
  <c r="K7" i="3"/>
  <c r="M7" i="3" s="1"/>
  <c r="L7" i="3"/>
  <c r="E7" i="2"/>
  <c r="M6" i="2"/>
  <c r="N6" i="2" s="1"/>
  <c r="S6" i="2" s="1"/>
  <c r="P5" i="2"/>
  <c r="O5" i="2"/>
  <c r="J109" i="12" l="1"/>
  <c r="L109" i="12" s="1"/>
  <c r="G111" i="12"/>
  <c r="F112" i="12" s="1"/>
  <c r="H110" i="12"/>
  <c r="I110" i="12" s="1"/>
  <c r="K12" i="9"/>
  <c r="J13" i="9"/>
  <c r="L11" i="9"/>
  <c r="N11" i="9" s="1"/>
  <c r="M11" i="9"/>
  <c r="N10" i="9"/>
  <c r="L12" i="7"/>
  <c r="K13" i="7" s="1"/>
  <c r="M12" i="7"/>
  <c r="N10" i="7"/>
  <c r="O10" i="7" s="1"/>
  <c r="P10" i="7" s="1"/>
  <c r="P8" i="7"/>
  <c r="J20" i="6"/>
  <c r="K20" i="6" s="1"/>
  <c r="M21" i="6" s="1"/>
  <c r="N21" i="6" s="1"/>
  <c r="N9" i="7"/>
  <c r="O9" i="7" s="1"/>
  <c r="P9" i="7" s="1"/>
  <c r="O20" i="6"/>
  <c r="P20" i="6"/>
  <c r="Q20" i="6" s="1"/>
  <c r="P19" i="6"/>
  <c r="Q19" i="6" s="1"/>
  <c r="O19" i="6"/>
  <c r="P18" i="6"/>
  <c r="O18" i="6"/>
  <c r="I10" i="3"/>
  <c r="J9" i="3"/>
  <c r="L8" i="3"/>
  <c r="K8" i="3"/>
  <c r="Q5" i="2"/>
  <c r="P6" i="2"/>
  <c r="Q6" i="2" s="1"/>
  <c r="O6" i="2"/>
  <c r="E8" i="2"/>
  <c r="M7" i="2"/>
  <c r="N7" i="2" s="1"/>
  <c r="S7" i="2" s="1"/>
  <c r="H111" i="12" l="1"/>
  <c r="I111" i="12" s="1"/>
  <c r="J111" i="12" s="1"/>
  <c r="L111" i="12" s="1"/>
  <c r="K110" i="12"/>
  <c r="J110" i="12"/>
  <c r="L110" i="12" s="1"/>
  <c r="G112" i="12"/>
  <c r="F113" i="12" s="1"/>
  <c r="K13" i="9"/>
  <c r="J14" i="9"/>
  <c r="M12" i="9"/>
  <c r="L12" i="9"/>
  <c r="L13" i="7"/>
  <c r="K14" i="7" s="1"/>
  <c r="M13" i="7"/>
  <c r="M8" i="3"/>
  <c r="L20" i="6"/>
  <c r="Q9" i="7"/>
  <c r="R9" i="7" s="1"/>
  <c r="Q10" i="7"/>
  <c r="R10" i="7" s="1"/>
  <c r="J21" i="6"/>
  <c r="L21" i="6" s="1"/>
  <c r="O21" i="6"/>
  <c r="P21" i="6"/>
  <c r="Q21" i="6" s="1"/>
  <c r="Q18" i="6"/>
  <c r="L9" i="3"/>
  <c r="K9" i="3"/>
  <c r="M9" i="3" s="1"/>
  <c r="J10" i="3"/>
  <c r="I11" i="3"/>
  <c r="P7" i="2"/>
  <c r="Q7" i="2" s="1"/>
  <c r="O7" i="2"/>
  <c r="E9" i="2"/>
  <c r="M8" i="2"/>
  <c r="N8" i="2" s="1"/>
  <c r="S8" i="2" s="1"/>
  <c r="K111" i="12" l="1"/>
  <c r="G113" i="12"/>
  <c r="F114" i="12" s="1"/>
  <c r="H112" i="12"/>
  <c r="I112" i="12" s="1"/>
  <c r="N12" i="9"/>
  <c r="K14" i="9"/>
  <c r="J15" i="9"/>
  <c r="M13" i="9"/>
  <c r="L13" i="9"/>
  <c r="N13" i="9" s="1"/>
  <c r="L14" i="7"/>
  <c r="M14" i="7"/>
  <c r="N11" i="7"/>
  <c r="O11" i="7" s="1"/>
  <c r="Q11" i="7" s="1"/>
  <c r="R11" i="7" s="1"/>
  <c r="K21" i="6"/>
  <c r="M22" i="6" s="1"/>
  <c r="N22" i="6" s="1"/>
  <c r="O22" i="6" s="1"/>
  <c r="I12" i="3"/>
  <c r="J11" i="3"/>
  <c r="K10" i="3"/>
  <c r="L10" i="3"/>
  <c r="O8" i="2"/>
  <c r="P8" i="2"/>
  <c r="E10" i="2"/>
  <c r="M9" i="2"/>
  <c r="N9" i="2" s="1"/>
  <c r="J112" i="12" l="1"/>
  <c r="L112" i="12" s="1"/>
  <c r="K112" i="12"/>
  <c r="G114" i="12"/>
  <c r="F115" i="12" s="1"/>
  <c r="H113" i="12"/>
  <c r="I113" i="12" s="1"/>
  <c r="J16" i="9"/>
  <c r="K15" i="9"/>
  <c r="L14" i="9"/>
  <c r="N14" i="9" s="1"/>
  <c r="M14" i="9"/>
  <c r="M10" i="3"/>
  <c r="K15" i="7"/>
  <c r="P11" i="7"/>
  <c r="P22" i="6"/>
  <c r="Q22" i="6" s="1"/>
  <c r="J22" i="6"/>
  <c r="L22" i="6" s="1"/>
  <c r="L11" i="3"/>
  <c r="K11" i="3"/>
  <c r="M11" i="3" s="1"/>
  <c r="I13" i="3"/>
  <c r="J12" i="3"/>
  <c r="Q8" i="2"/>
  <c r="S9" i="2"/>
  <c r="O9" i="2"/>
  <c r="P9" i="2"/>
  <c r="Q9" i="2" s="1"/>
  <c r="M10" i="2"/>
  <c r="N10" i="2" s="1"/>
  <c r="E11" i="2"/>
  <c r="K113" i="12" l="1"/>
  <c r="J113" i="12"/>
  <c r="L113" i="12" s="1"/>
  <c r="G115" i="12"/>
  <c r="F116" i="12" s="1"/>
  <c r="H114" i="12"/>
  <c r="I114" i="12" s="1"/>
  <c r="M15" i="9"/>
  <c r="L15" i="9"/>
  <c r="N15" i="9" s="1"/>
  <c r="K16" i="9"/>
  <c r="J17" i="9"/>
  <c r="L15" i="7"/>
  <c r="M15" i="7"/>
  <c r="K22" i="6"/>
  <c r="J23" i="6" s="1"/>
  <c r="L12" i="3"/>
  <c r="K12" i="3"/>
  <c r="J13" i="3"/>
  <c r="I14" i="3"/>
  <c r="P10" i="2"/>
  <c r="Q10" i="2" s="1"/>
  <c r="O10" i="2"/>
  <c r="E12" i="2"/>
  <c r="M11" i="2"/>
  <c r="N11" i="2" s="1"/>
  <c r="S10" i="2"/>
  <c r="G116" i="12" l="1"/>
  <c r="F117" i="12" s="1"/>
  <c r="H115" i="12"/>
  <c r="I115" i="12" s="1"/>
  <c r="J114" i="12"/>
  <c r="L114" i="12" s="1"/>
  <c r="K114" i="12"/>
  <c r="J18" i="9"/>
  <c r="K17" i="9"/>
  <c r="M16" i="9"/>
  <c r="L16" i="9"/>
  <c r="N16" i="9" s="1"/>
  <c r="M12" i="3"/>
  <c r="N12" i="7"/>
  <c r="O12" i="7" s="1"/>
  <c r="P12" i="7" s="1"/>
  <c r="K16" i="7"/>
  <c r="N13" i="7"/>
  <c r="O13" i="7" s="1"/>
  <c r="P13" i="7" s="1"/>
  <c r="M23" i="6"/>
  <c r="N23" i="6" s="1"/>
  <c r="P23" i="6" s="1"/>
  <c r="Q23" i="6" s="1"/>
  <c r="L23" i="6"/>
  <c r="K23" i="6"/>
  <c r="I15" i="3"/>
  <c r="J14" i="3"/>
  <c r="L13" i="3"/>
  <c r="K13" i="3"/>
  <c r="M13" i="3" s="1"/>
  <c r="P11" i="2"/>
  <c r="O11" i="2"/>
  <c r="M12" i="2"/>
  <c r="N12" i="2" s="1"/>
  <c r="S12" i="2" s="1"/>
  <c r="E13" i="2"/>
  <c r="S11" i="2"/>
  <c r="J115" i="12" l="1"/>
  <c r="L115" i="12" s="1"/>
  <c r="K115" i="12"/>
  <c r="G117" i="12"/>
  <c r="F118" i="12" s="1"/>
  <c r="H116" i="12"/>
  <c r="I116" i="12" s="1"/>
  <c r="M17" i="9"/>
  <c r="L17" i="9"/>
  <c r="N17" i="9" s="1"/>
  <c r="J19" i="9"/>
  <c r="K18" i="9"/>
  <c r="L16" i="7"/>
  <c r="K17" i="7" s="1"/>
  <c r="M16" i="7"/>
  <c r="N14" i="7"/>
  <c r="O14" i="7" s="1"/>
  <c r="P14" i="7" s="1"/>
  <c r="Q12" i="7"/>
  <c r="R12" i="7" s="1"/>
  <c r="Q13" i="7"/>
  <c r="R13" i="7" s="1"/>
  <c r="O23" i="6"/>
  <c r="M24" i="6"/>
  <c r="N24" i="6" s="1"/>
  <c r="J24" i="6"/>
  <c r="L14" i="3"/>
  <c r="K14" i="3"/>
  <c r="M14" i="3" s="1"/>
  <c r="J15" i="3"/>
  <c r="I16" i="3"/>
  <c r="Q11" i="2"/>
  <c r="E14" i="2"/>
  <c r="M13" i="2"/>
  <c r="N13" i="2" s="1"/>
  <c r="O12" i="2"/>
  <c r="P12" i="2"/>
  <c r="Q12" i="2" s="1"/>
  <c r="K116" i="12" l="1"/>
  <c r="J116" i="12"/>
  <c r="L116" i="12" s="1"/>
  <c r="G118" i="12"/>
  <c r="F119" i="12" s="1"/>
  <c r="H117" i="12"/>
  <c r="I117" i="12" s="1"/>
  <c r="L18" i="9"/>
  <c r="N18" i="9" s="1"/>
  <c r="M18" i="9"/>
  <c r="K19" i="9"/>
  <c r="J20" i="9"/>
  <c r="L17" i="7"/>
  <c r="K18" i="7" s="1"/>
  <c r="M17" i="7"/>
  <c r="Q14" i="7"/>
  <c r="R14" i="7" s="1"/>
  <c r="N15" i="7"/>
  <c r="O15" i="7" s="1"/>
  <c r="Q15" i="7" s="1"/>
  <c r="R15" i="7" s="1"/>
  <c r="K24" i="6"/>
  <c r="M25" i="6" s="1"/>
  <c r="N25" i="6" s="1"/>
  <c r="L24" i="6"/>
  <c r="O24" i="6"/>
  <c r="P24" i="6"/>
  <c r="Q24" i="6" s="1"/>
  <c r="J16" i="3"/>
  <c r="I17" i="3"/>
  <c r="K15" i="3"/>
  <c r="M15" i="3" s="1"/>
  <c r="L15" i="3"/>
  <c r="S13" i="2"/>
  <c r="P13" i="2"/>
  <c r="Q13" i="2" s="1"/>
  <c r="O13" i="2"/>
  <c r="E15" i="2"/>
  <c r="M14" i="2"/>
  <c r="N14" i="2" s="1"/>
  <c r="S14" i="2" s="1"/>
  <c r="G119" i="12" l="1"/>
  <c r="F120" i="12" s="1"/>
  <c r="K117" i="12"/>
  <c r="J117" i="12"/>
  <c r="L117" i="12" s="1"/>
  <c r="H118" i="12"/>
  <c r="I118" i="12" s="1"/>
  <c r="J21" i="9"/>
  <c r="K20" i="9"/>
  <c r="M19" i="9"/>
  <c r="L19" i="9"/>
  <c r="N19" i="9" s="1"/>
  <c r="L18" i="7"/>
  <c r="K19" i="7" s="1"/>
  <c r="M18" i="7"/>
  <c r="N16" i="7"/>
  <c r="O16" i="7" s="1"/>
  <c r="P15" i="7"/>
  <c r="J25" i="6"/>
  <c r="L25" i="6" s="1"/>
  <c r="P25" i="6"/>
  <c r="Q25" i="6" s="1"/>
  <c r="O25" i="6"/>
  <c r="I18" i="3"/>
  <c r="J17" i="3"/>
  <c r="L16" i="3"/>
  <c r="K16" i="3"/>
  <c r="M16" i="3" s="1"/>
  <c r="P14" i="2"/>
  <c r="Q14" i="2" s="1"/>
  <c r="O14" i="2"/>
  <c r="E16" i="2"/>
  <c r="M15" i="2"/>
  <c r="N15" i="2" s="1"/>
  <c r="S15" i="2" s="1"/>
  <c r="G120" i="12" l="1"/>
  <c r="F121" i="12" s="1"/>
  <c r="J118" i="12"/>
  <c r="L118" i="12" s="1"/>
  <c r="K118" i="12"/>
  <c r="H119" i="12"/>
  <c r="I119" i="12" s="1"/>
  <c r="M20" i="9"/>
  <c r="L20" i="9"/>
  <c r="N20" i="9" s="1"/>
  <c r="K21" i="9"/>
  <c r="J22" i="9"/>
  <c r="L19" i="7"/>
  <c r="K20" i="7" s="1"/>
  <c r="M19" i="7"/>
  <c r="K25" i="6"/>
  <c r="M26" i="6" s="1"/>
  <c r="N26" i="6" s="1"/>
  <c r="O26" i="6" s="1"/>
  <c r="Q16" i="7"/>
  <c r="R16" i="7" s="1"/>
  <c r="P16" i="7"/>
  <c r="L17" i="3"/>
  <c r="K17" i="3"/>
  <c r="M17" i="3" s="1"/>
  <c r="J18" i="3"/>
  <c r="I19" i="3"/>
  <c r="E17" i="2"/>
  <c r="M16" i="2"/>
  <c r="N16" i="2" s="1"/>
  <c r="S16" i="2" s="1"/>
  <c r="P15" i="2"/>
  <c r="Q15" i="2" s="1"/>
  <c r="O15" i="2"/>
  <c r="J119" i="12" l="1"/>
  <c r="L119" i="12" s="1"/>
  <c r="K119" i="12"/>
  <c r="G121" i="12"/>
  <c r="F122" i="12" s="1"/>
  <c r="H120" i="12"/>
  <c r="I120" i="12" s="1"/>
  <c r="M21" i="9"/>
  <c r="L21" i="9"/>
  <c r="N21" i="9" s="1"/>
  <c r="K22" i="9"/>
  <c r="J23" i="9"/>
  <c r="L20" i="7"/>
  <c r="K21" i="7" s="1"/>
  <c r="M20" i="7"/>
  <c r="P26" i="6"/>
  <c r="Q26" i="6" s="1"/>
  <c r="J26" i="6"/>
  <c r="K26" i="6" s="1"/>
  <c r="I20" i="3"/>
  <c r="J19" i="3"/>
  <c r="K18" i="3"/>
  <c r="M18" i="3" s="1"/>
  <c r="L18" i="3"/>
  <c r="O16" i="2"/>
  <c r="P16" i="2"/>
  <c r="Q16" i="2" s="1"/>
  <c r="E18" i="2"/>
  <c r="M17" i="2"/>
  <c r="N17" i="2" s="1"/>
  <c r="H121" i="12" l="1"/>
  <c r="I121" i="12" s="1"/>
  <c r="J120" i="12"/>
  <c r="L120" i="12" s="1"/>
  <c r="K120" i="12"/>
  <c r="G122" i="12"/>
  <c r="F123" i="12" s="1"/>
  <c r="J24" i="9"/>
  <c r="K23" i="9"/>
  <c r="L22" i="9"/>
  <c r="N22" i="9" s="1"/>
  <c r="M22" i="9"/>
  <c r="L21" i="7"/>
  <c r="M21" i="7"/>
  <c r="N17" i="7"/>
  <c r="O17" i="7" s="1"/>
  <c r="Q17" i="7" s="1"/>
  <c r="R17" i="7" s="1"/>
  <c r="M27" i="6"/>
  <c r="N27" i="6" s="1"/>
  <c r="P27" i="6" s="1"/>
  <c r="Q27" i="6" s="1"/>
  <c r="J27" i="6"/>
  <c r="K27" i="6" s="1"/>
  <c r="M28" i="6" s="1"/>
  <c r="N28" i="6" s="1"/>
  <c r="L26" i="6"/>
  <c r="L19" i="3"/>
  <c r="K19" i="3"/>
  <c r="M19" i="3" s="1"/>
  <c r="J20" i="3"/>
  <c r="I21" i="3"/>
  <c r="S17" i="2"/>
  <c r="P17" i="2"/>
  <c r="Q17" i="2" s="1"/>
  <c r="O17" i="2"/>
  <c r="E19" i="2"/>
  <c r="M18" i="2"/>
  <c r="N18" i="2" s="1"/>
  <c r="S18" i="2" s="1"/>
  <c r="H122" i="12" l="1"/>
  <c r="I122" i="12" s="1"/>
  <c r="J122" i="12" s="1"/>
  <c r="L122" i="12" s="1"/>
  <c r="G123" i="12"/>
  <c r="F124" i="12" s="1"/>
  <c r="K121" i="12"/>
  <c r="J121" i="12"/>
  <c r="L121" i="12" s="1"/>
  <c r="J25" i="9"/>
  <c r="K24" i="9"/>
  <c r="M23" i="9"/>
  <c r="L23" i="9"/>
  <c r="N23" i="9" s="1"/>
  <c r="P17" i="7"/>
  <c r="N18" i="7"/>
  <c r="O18" i="7" s="1"/>
  <c r="P18" i="7" s="1"/>
  <c r="L27" i="6"/>
  <c r="O27" i="6"/>
  <c r="P28" i="6"/>
  <c r="Q28" i="6" s="1"/>
  <c r="O28" i="6"/>
  <c r="J28" i="6"/>
  <c r="K22" i="7"/>
  <c r="N19" i="7"/>
  <c r="O19" i="7" s="1"/>
  <c r="J21" i="3"/>
  <c r="I22" i="3"/>
  <c r="L20" i="3"/>
  <c r="K20" i="3"/>
  <c r="M20" i="3" s="1"/>
  <c r="E20" i="2"/>
  <c r="M19" i="2"/>
  <c r="N19" i="2" s="1"/>
  <c r="P18" i="2"/>
  <c r="Q18" i="2" s="1"/>
  <c r="O18" i="2"/>
  <c r="K122" i="12" l="1"/>
  <c r="G124" i="12"/>
  <c r="F125" i="12" s="1"/>
  <c r="H123" i="12"/>
  <c r="I123" i="12" s="1"/>
  <c r="J26" i="9"/>
  <c r="K25" i="9"/>
  <c r="M24" i="9"/>
  <c r="L24" i="9"/>
  <c r="N24" i="9" s="1"/>
  <c r="L22" i="7"/>
  <c r="M22" i="7"/>
  <c r="Q18" i="7"/>
  <c r="R18" i="7" s="1"/>
  <c r="K28" i="6"/>
  <c r="L28" i="6"/>
  <c r="P19" i="7"/>
  <c r="Q19" i="7"/>
  <c r="R19" i="7" s="1"/>
  <c r="I23" i="3"/>
  <c r="J22" i="3"/>
  <c r="L21" i="3"/>
  <c r="K21" i="3"/>
  <c r="M21" i="3" s="1"/>
  <c r="P19" i="2"/>
  <c r="Q19" i="2" s="1"/>
  <c r="O19" i="2"/>
  <c r="S19" i="2"/>
  <c r="E21" i="2"/>
  <c r="M20" i="2"/>
  <c r="N20" i="2" s="1"/>
  <c r="S20" i="2" s="1"/>
  <c r="K123" i="12" l="1"/>
  <c r="J123" i="12"/>
  <c r="L123" i="12" s="1"/>
  <c r="G125" i="12"/>
  <c r="F126" i="12" s="1"/>
  <c r="H124" i="12"/>
  <c r="I124" i="12" s="1"/>
  <c r="J27" i="9"/>
  <c r="K26" i="9"/>
  <c r="M25" i="9"/>
  <c r="L25" i="9"/>
  <c r="N25" i="9" s="1"/>
  <c r="K23" i="7"/>
  <c r="N20" i="7"/>
  <c r="O20" i="7" s="1"/>
  <c r="L22" i="3"/>
  <c r="K22" i="3"/>
  <c r="M22" i="3" s="1"/>
  <c r="J23" i="3"/>
  <c r="I24" i="3"/>
  <c r="O20" i="2"/>
  <c r="P20" i="2"/>
  <c r="Q20" i="2" s="1"/>
  <c r="E22" i="2"/>
  <c r="M21" i="2"/>
  <c r="N21" i="2" s="1"/>
  <c r="H125" i="12" l="1"/>
  <c r="I125" i="12" s="1"/>
  <c r="J125" i="12" s="1"/>
  <c r="L125" i="12" s="1"/>
  <c r="G126" i="12"/>
  <c r="F127" i="12" s="1"/>
  <c r="K124" i="12"/>
  <c r="J124" i="12"/>
  <c r="L124" i="12" s="1"/>
  <c r="K27" i="9"/>
  <c r="J28" i="9"/>
  <c r="L26" i="9"/>
  <c r="N26" i="9" s="1"/>
  <c r="M26" i="9"/>
  <c r="L23" i="7"/>
  <c r="K24" i="7" s="1"/>
  <c r="M23" i="7"/>
  <c r="P20" i="7"/>
  <c r="Q20" i="7"/>
  <c r="R20" i="7" s="1"/>
  <c r="J24" i="3"/>
  <c r="I25" i="3"/>
  <c r="K23" i="3"/>
  <c r="M23" i="3" s="1"/>
  <c r="L23" i="3"/>
  <c r="P21" i="2"/>
  <c r="Q21" i="2" s="1"/>
  <c r="O21" i="2"/>
  <c r="E23" i="2"/>
  <c r="M22" i="2"/>
  <c r="N22" i="2" s="1"/>
  <c r="S21" i="2"/>
  <c r="K125" i="12" l="1"/>
  <c r="H126" i="12"/>
  <c r="I126" i="12" s="1"/>
  <c r="G127" i="12"/>
  <c r="F128" i="12" s="1"/>
  <c r="M27" i="9"/>
  <c r="L27" i="9"/>
  <c r="N27" i="9" s="1"/>
  <c r="J29" i="9"/>
  <c r="K28" i="9"/>
  <c r="L24" i="7"/>
  <c r="M24" i="7"/>
  <c r="N21" i="7"/>
  <c r="O21" i="7" s="1"/>
  <c r="Q21" i="7" s="1"/>
  <c r="R21" i="7" s="1"/>
  <c r="L24" i="3"/>
  <c r="K24" i="3"/>
  <c r="M24" i="3" s="1"/>
  <c r="I26" i="3"/>
  <c r="J25" i="3"/>
  <c r="P22" i="2"/>
  <c r="Q22" i="2" s="1"/>
  <c r="O22" i="2"/>
  <c r="E24" i="2"/>
  <c r="M23" i="2"/>
  <c r="N23" i="2" s="1"/>
  <c r="S23" i="2" s="1"/>
  <c r="S22" i="2"/>
  <c r="G128" i="12" l="1"/>
  <c r="F129" i="12" s="1"/>
  <c r="H127" i="12"/>
  <c r="I127" i="12" s="1"/>
  <c r="K126" i="12"/>
  <c r="J126" i="12"/>
  <c r="L126" i="12" s="1"/>
  <c r="J30" i="9"/>
  <c r="K29" i="9"/>
  <c r="M28" i="9"/>
  <c r="L28" i="9"/>
  <c r="N28" i="9" s="1"/>
  <c r="P21" i="7"/>
  <c r="L25" i="3"/>
  <c r="K25" i="3"/>
  <c r="M25" i="3" s="1"/>
  <c r="J26" i="3"/>
  <c r="I27" i="3"/>
  <c r="P23" i="2"/>
  <c r="Q23" i="2" s="1"/>
  <c r="O23" i="2"/>
  <c r="E25" i="2"/>
  <c r="M24" i="2"/>
  <c r="N24" i="2" s="1"/>
  <c r="S24" i="2" s="1"/>
  <c r="K127" i="12" l="1"/>
  <c r="J127" i="12"/>
  <c r="L127" i="12" s="1"/>
  <c r="G129" i="12"/>
  <c r="F130" i="12" s="1"/>
  <c r="H128" i="12"/>
  <c r="I128" i="12" s="1"/>
  <c r="M29" i="9"/>
  <c r="L29" i="9"/>
  <c r="N29" i="9" s="1"/>
  <c r="K30" i="9"/>
  <c r="J31" i="9"/>
  <c r="N22" i="7"/>
  <c r="O22" i="7" s="1"/>
  <c r="Q22" i="7" s="1"/>
  <c r="R22" i="7" s="1"/>
  <c r="I28" i="3"/>
  <c r="J27" i="3"/>
  <c r="K26" i="3"/>
  <c r="M26" i="3" s="1"/>
  <c r="L26" i="3"/>
  <c r="O24" i="2"/>
  <c r="P24" i="2"/>
  <c r="Q24" i="2" s="1"/>
  <c r="E26" i="2"/>
  <c r="M25" i="2"/>
  <c r="N25" i="2" s="1"/>
  <c r="S25" i="2" s="1"/>
  <c r="J128" i="12" l="1"/>
  <c r="L128" i="12" s="1"/>
  <c r="K128" i="12"/>
  <c r="H129" i="12"/>
  <c r="I129" i="12" s="1"/>
  <c r="G130" i="12"/>
  <c r="F131" i="12" s="1"/>
  <c r="L30" i="9"/>
  <c r="N30" i="9" s="1"/>
  <c r="M30" i="9"/>
  <c r="J32" i="9"/>
  <c r="K31" i="9"/>
  <c r="P22" i="7"/>
  <c r="L27" i="3"/>
  <c r="K27" i="3"/>
  <c r="M27" i="3" s="1"/>
  <c r="I29" i="3"/>
  <c r="J28" i="3"/>
  <c r="E27" i="2"/>
  <c r="M26" i="2"/>
  <c r="N26" i="2" s="1"/>
  <c r="S26" i="2" s="1"/>
  <c r="P25" i="2"/>
  <c r="Q25" i="2" s="1"/>
  <c r="O25" i="2"/>
  <c r="G131" i="12" l="1"/>
  <c r="F132" i="12" s="1"/>
  <c r="K129" i="12"/>
  <c r="J129" i="12"/>
  <c r="L129" i="12" s="1"/>
  <c r="H130" i="12"/>
  <c r="I130" i="12" s="1"/>
  <c r="L31" i="9"/>
  <c r="N31" i="9" s="1"/>
  <c r="M31" i="9"/>
  <c r="J33" i="9"/>
  <c r="K32" i="9"/>
  <c r="N24" i="7"/>
  <c r="O24" i="7" s="1"/>
  <c r="N23" i="7"/>
  <c r="O23" i="7" s="1"/>
  <c r="Q23" i="7" s="1"/>
  <c r="R23" i="7" s="1"/>
  <c r="L28" i="3"/>
  <c r="K28" i="3"/>
  <c r="M28" i="3" s="1"/>
  <c r="J29" i="3"/>
  <c r="I30" i="3"/>
  <c r="E28" i="2"/>
  <c r="M27" i="2"/>
  <c r="N27" i="2" s="1"/>
  <c r="O26" i="2"/>
  <c r="P26" i="2"/>
  <c r="Q26" i="2" s="1"/>
  <c r="H131" i="12" l="1"/>
  <c r="I131" i="12" s="1"/>
  <c r="K131" i="12" s="1"/>
  <c r="K130" i="12"/>
  <c r="J130" i="12"/>
  <c r="L130" i="12" s="1"/>
  <c r="G132" i="12"/>
  <c r="F133" i="12" s="1"/>
  <c r="M32" i="9"/>
  <c r="L32" i="9"/>
  <c r="N32" i="9" s="1"/>
  <c r="J34" i="9"/>
  <c r="K33" i="9"/>
  <c r="E9" i="7"/>
  <c r="P23" i="7"/>
  <c r="Q24" i="7"/>
  <c r="R24" i="7" s="1"/>
  <c r="E12" i="7" s="1"/>
  <c r="N26" i="7"/>
  <c r="P24" i="7"/>
  <c r="N25" i="7"/>
  <c r="I31" i="3"/>
  <c r="J30" i="3"/>
  <c r="L29" i="3"/>
  <c r="K29" i="3"/>
  <c r="M29" i="3" s="1"/>
  <c r="S27" i="2"/>
  <c r="O27" i="2"/>
  <c r="P27" i="2"/>
  <c r="Q27" i="2" s="1"/>
  <c r="E29" i="2"/>
  <c r="M28" i="2"/>
  <c r="N28" i="2" s="1"/>
  <c r="S28" i="2" s="1"/>
  <c r="E11" i="7" l="1"/>
  <c r="H132" i="12"/>
  <c r="I132" i="12" s="1"/>
  <c r="J132" i="12" s="1"/>
  <c r="L132" i="12" s="1"/>
  <c r="J131" i="12"/>
  <c r="L131" i="12" s="1"/>
  <c r="G133" i="12"/>
  <c r="F134" i="12" s="1"/>
  <c r="M33" i="9"/>
  <c r="L33" i="9"/>
  <c r="N33" i="9" s="1"/>
  <c r="J35" i="9"/>
  <c r="K34" i="9"/>
  <c r="E10" i="7"/>
  <c r="N28" i="7"/>
  <c r="N27" i="7"/>
  <c r="L30" i="3"/>
  <c r="K30" i="3"/>
  <c r="M30" i="3" s="1"/>
  <c r="J31" i="3"/>
  <c r="I32" i="3"/>
  <c r="P28" i="2"/>
  <c r="Q28" i="2" s="1"/>
  <c r="O28" i="2"/>
  <c r="E30" i="2"/>
  <c r="M29" i="2"/>
  <c r="N29" i="2" s="1"/>
  <c r="K132" i="12" l="1"/>
  <c r="G134" i="12"/>
  <c r="F135" i="12" s="1"/>
  <c r="H133" i="12"/>
  <c r="I133" i="12" s="1"/>
  <c r="L34" i="9"/>
  <c r="N34" i="9" s="1"/>
  <c r="M34" i="9"/>
  <c r="K35" i="9"/>
  <c r="J36" i="9"/>
  <c r="I33" i="3"/>
  <c r="J32" i="3"/>
  <c r="K31" i="3"/>
  <c r="M31" i="3" s="1"/>
  <c r="L31" i="3"/>
  <c r="P29" i="2"/>
  <c r="Q29" i="2" s="1"/>
  <c r="O29" i="2"/>
  <c r="E31" i="2"/>
  <c r="M30" i="2"/>
  <c r="N30" i="2" s="1"/>
  <c r="S29" i="2"/>
  <c r="K133" i="12" l="1"/>
  <c r="J133" i="12"/>
  <c r="L133" i="12" s="1"/>
  <c r="G135" i="12"/>
  <c r="F136" i="12" s="1"/>
  <c r="H134" i="12"/>
  <c r="I134" i="12" s="1"/>
  <c r="K36" i="9"/>
  <c r="J37" i="9"/>
  <c r="M35" i="9"/>
  <c r="L35" i="9"/>
  <c r="N35" i="9" s="1"/>
  <c r="L32" i="3"/>
  <c r="K32" i="3"/>
  <c r="M32" i="3" s="1"/>
  <c r="I34" i="3"/>
  <c r="J33" i="3"/>
  <c r="M31" i="2"/>
  <c r="N31" i="2" s="1"/>
  <c r="S31" i="2" s="1"/>
  <c r="E32" i="2"/>
  <c r="P30" i="2"/>
  <c r="Q30" i="2" s="1"/>
  <c r="O30" i="2"/>
  <c r="S30" i="2"/>
  <c r="H135" i="12" l="1"/>
  <c r="I135" i="12" s="1"/>
  <c r="G136" i="12"/>
  <c r="F137" i="12" s="1"/>
  <c r="K134" i="12"/>
  <c r="J134" i="12"/>
  <c r="L134" i="12" s="1"/>
  <c r="M36" i="9"/>
  <c r="L36" i="9"/>
  <c r="N36" i="9" s="1"/>
  <c r="J38" i="9"/>
  <c r="K37" i="9"/>
  <c r="L33" i="3"/>
  <c r="K33" i="3"/>
  <c r="M33" i="3" s="1"/>
  <c r="J34" i="3"/>
  <c r="I35" i="3"/>
  <c r="M32" i="2"/>
  <c r="N32" i="2" s="1"/>
  <c r="S32" i="2" s="1"/>
  <c r="E33" i="2"/>
  <c r="O31" i="2"/>
  <c r="P31" i="2"/>
  <c r="Q31" i="2" s="1"/>
  <c r="G137" i="12" l="1"/>
  <c r="F138" i="12" s="1"/>
  <c r="H136" i="12"/>
  <c r="I136" i="12" s="1"/>
  <c r="J135" i="12"/>
  <c r="L135" i="12" s="1"/>
  <c r="K135" i="12"/>
  <c r="K38" i="9"/>
  <c r="J39" i="9"/>
  <c r="M37" i="9"/>
  <c r="L37" i="9"/>
  <c r="N37" i="9" s="1"/>
  <c r="I36" i="3"/>
  <c r="J35" i="3"/>
  <c r="K34" i="3"/>
  <c r="M34" i="3" s="1"/>
  <c r="L34" i="3"/>
  <c r="E34" i="2"/>
  <c r="M33" i="2"/>
  <c r="N33" i="2" s="1"/>
  <c r="S33" i="2" s="1"/>
  <c r="P32" i="2"/>
  <c r="Q32" i="2" s="1"/>
  <c r="O32" i="2"/>
  <c r="H137" i="12" l="1"/>
  <c r="I137" i="12" s="1"/>
  <c r="K137" i="12" s="1"/>
  <c r="J136" i="12"/>
  <c r="L136" i="12" s="1"/>
  <c r="K136" i="12"/>
  <c r="G138" i="12"/>
  <c r="F139" i="12" s="1"/>
  <c r="L38" i="9"/>
  <c r="N38" i="9" s="1"/>
  <c r="M38" i="9"/>
  <c r="J40" i="9"/>
  <c r="K39" i="9"/>
  <c r="L35" i="3"/>
  <c r="K35" i="3"/>
  <c r="M35" i="3" s="1"/>
  <c r="I37" i="3"/>
  <c r="J36" i="3"/>
  <c r="O33" i="2"/>
  <c r="P33" i="2"/>
  <c r="Q33" i="2" s="1"/>
  <c r="E35" i="2"/>
  <c r="M34" i="2"/>
  <c r="N34" i="2" s="1"/>
  <c r="S34" i="2" s="1"/>
  <c r="J137" i="12" l="1"/>
  <c r="L137" i="12" s="1"/>
  <c r="G139" i="12"/>
  <c r="F140" i="12" s="1"/>
  <c r="H138" i="12"/>
  <c r="I138" i="12" s="1"/>
  <c r="J41" i="9"/>
  <c r="K40" i="9"/>
  <c r="M39" i="9"/>
  <c r="L39" i="9"/>
  <c r="N39" i="9" s="1"/>
  <c r="L36" i="3"/>
  <c r="K36" i="3"/>
  <c r="M36" i="3" s="1"/>
  <c r="J37" i="3"/>
  <c r="I38" i="3"/>
  <c r="E36" i="2"/>
  <c r="M35" i="2"/>
  <c r="N35" i="2" s="1"/>
  <c r="S35" i="2" s="1"/>
  <c r="P34" i="2"/>
  <c r="Q34" i="2" s="1"/>
  <c r="O34" i="2"/>
  <c r="H139" i="12" l="1"/>
  <c r="I139" i="12" s="1"/>
  <c r="G140" i="12"/>
  <c r="F141" i="12" s="1"/>
  <c r="K138" i="12"/>
  <c r="J138" i="12"/>
  <c r="L138" i="12" s="1"/>
  <c r="M40" i="9"/>
  <c r="L40" i="9"/>
  <c r="N40" i="9" s="1"/>
  <c r="K41" i="9"/>
  <c r="J42" i="9"/>
  <c r="I39" i="3"/>
  <c r="J38" i="3"/>
  <c r="L37" i="3"/>
  <c r="K37" i="3"/>
  <c r="M37" i="3" s="1"/>
  <c r="P35" i="2"/>
  <c r="Q35" i="2" s="1"/>
  <c r="O35" i="2"/>
  <c r="M36" i="2"/>
  <c r="N36" i="2" s="1"/>
  <c r="E37" i="2"/>
  <c r="K139" i="12" l="1"/>
  <c r="J139" i="12"/>
  <c r="L139" i="12" s="1"/>
  <c r="G141" i="12"/>
  <c r="F142" i="12" s="1"/>
  <c r="H140" i="12"/>
  <c r="I140" i="12" s="1"/>
  <c r="M41" i="9"/>
  <c r="L41" i="9"/>
  <c r="N41" i="9" s="1"/>
  <c r="J43" i="9"/>
  <c r="K42" i="9"/>
  <c r="L38" i="3"/>
  <c r="K38" i="3"/>
  <c r="M38" i="3" s="1"/>
  <c r="J39" i="3"/>
  <c r="I40" i="3"/>
  <c r="P36" i="2"/>
  <c r="Q36" i="2" s="1"/>
  <c r="O36" i="2"/>
  <c r="S36" i="2"/>
  <c r="M37" i="2"/>
  <c r="N37" i="2" s="1"/>
  <c r="E38" i="2"/>
  <c r="H141" i="12" l="1"/>
  <c r="I141" i="12" s="1"/>
  <c r="K141" i="12" s="1"/>
  <c r="K140" i="12"/>
  <c r="J140" i="12"/>
  <c r="L140" i="12" s="1"/>
  <c r="G142" i="12"/>
  <c r="F143" i="12" s="1"/>
  <c r="L42" i="9"/>
  <c r="N42" i="9" s="1"/>
  <c r="M42" i="9"/>
  <c r="K43" i="9"/>
  <c r="J44" i="9"/>
  <c r="I41" i="3"/>
  <c r="J40" i="3"/>
  <c r="K39" i="3"/>
  <c r="M39" i="3" s="1"/>
  <c r="L39" i="3"/>
  <c r="S37" i="2"/>
  <c r="M38" i="2"/>
  <c r="N38" i="2" s="1"/>
  <c r="E39" i="2"/>
  <c r="P37" i="2"/>
  <c r="Q37" i="2" s="1"/>
  <c r="O37" i="2"/>
  <c r="J141" i="12" l="1"/>
  <c r="L141" i="12" s="1"/>
  <c r="G143" i="12"/>
  <c r="F144" i="12" s="1"/>
  <c r="H142" i="12"/>
  <c r="I142" i="12" s="1"/>
  <c r="M43" i="9"/>
  <c r="L43" i="9"/>
  <c r="N43" i="9" s="1"/>
  <c r="K44" i="9"/>
  <c r="J45" i="9"/>
  <c r="L40" i="3"/>
  <c r="K40" i="3"/>
  <c r="M40" i="3" s="1"/>
  <c r="I42" i="3"/>
  <c r="J41" i="3"/>
  <c r="P38" i="2"/>
  <c r="Q38" i="2" s="1"/>
  <c r="O38" i="2"/>
  <c r="S38" i="2"/>
  <c r="M39" i="2"/>
  <c r="N39" i="2" s="1"/>
  <c r="E40" i="2"/>
  <c r="G144" i="12" l="1"/>
  <c r="F145" i="12" s="1"/>
  <c r="H143" i="12"/>
  <c r="I143" i="12" s="1"/>
  <c r="J142" i="12"/>
  <c r="L142" i="12" s="1"/>
  <c r="K142" i="12"/>
  <c r="M44" i="9"/>
  <c r="L44" i="9"/>
  <c r="N44" i="9" s="1"/>
  <c r="J46" i="9"/>
  <c r="K45" i="9"/>
  <c r="J42" i="3"/>
  <c r="I43" i="3"/>
  <c r="L41" i="3"/>
  <c r="K41" i="3"/>
  <c r="M41" i="3" s="1"/>
  <c r="M40" i="2"/>
  <c r="N40" i="2" s="1"/>
  <c r="S40" i="2" s="1"/>
  <c r="E41" i="2"/>
  <c r="P39" i="2"/>
  <c r="Q39" i="2" s="1"/>
  <c r="O39" i="2"/>
  <c r="S39" i="2"/>
  <c r="K143" i="12" l="1"/>
  <c r="J143" i="12"/>
  <c r="L143" i="12" s="1"/>
  <c r="G145" i="12"/>
  <c r="F146" i="12" s="1"/>
  <c r="H144" i="12"/>
  <c r="I144" i="12" s="1"/>
  <c r="K46" i="9"/>
  <c r="J47" i="9"/>
  <c r="M45" i="9"/>
  <c r="L45" i="9"/>
  <c r="N45" i="9" s="1"/>
  <c r="I44" i="3"/>
  <c r="J43" i="3"/>
  <c r="K42" i="3"/>
  <c r="M42" i="3" s="1"/>
  <c r="L42" i="3"/>
  <c r="M41" i="2"/>
  <c r="N41" i="2" s="1"/>
  <c r="S41" i="2" s="1"/>
  <c r="E42" i="2"/>
  <c r="P40" i="2"/>
  <c r="Q40" i="2" s="1"/>
  <c r="O40" i="2"/>
  <c r="H145" i="12" l="1"/>
  <c r="I145" i="12" s="1"/>
  <c r="K145" i="12" s="1"/>
  <c r="J144" i="12"/>
  <c r="L144" i="12" s="1"/>
  <c r="K144" i="12"/>
  <c r="G146" i="12"/>
  <c r="F147" i="12" s="1"/>
  <c r="J48" i="9"/>
  <c r="K47" i="9"/>
  <c r="L46" i="9"/>
  <c r="N46" i="9" s="1"/>
  <c r="M46" i="9"/>
  <c r="L43" i="3"/>
  <c r="K43" i="3"/>
  <c r="M43" i="3" s="1"/>
  <c r="J44" i="3"/>
  <c r="I45" i="3"/>
  <c r="E43" i="2"/>
  <c r="M42" i="2"/>
  <c r="N42" i="2" s="1"/>
  <c r="S42" i="2" s="1"/>
  <c r="P41" i="2"/>
  <c r="Q41" i="2" s="1"/>
  <c r="O41" i="2"/>
  <c r="H146" i="12" l="1"/>
  <c r="I146" i="12" s="1"/>
  <c r="J146" i="12" s="1"/>
  <c r="L146" i="12" s="1"/>
  <c r="J145" i="12"/>
  <c r="L145" i="12" s="1"/>
  <c r="G147" i="12"/>
  <c r="F148" i="12" s="1"/>
  <c r="M47" i="9"/>
  <c r="L47" i="9"/>
  <c r="N47" i="9" s="1"/>
  <c r="J49" i="9"/>
  <c r="K48" i="9"/>
  <c r="L44" i="3"/>
  <c r="K44" i="3"/>
  <c r="M44" i="3" s="1"/>
  <c r="J45" i="3"/>
  <c r="I46" i="3"/>
  <c r="O42" i="2"/>
  <c r="P42" i="2"/>
  <c r="Q42" i="2" s="1"/>
  <c r="M43" i="2"/>
  <c r="N43" i="2" s="1"/>
  <c r="E44" i="2"/>
  <c r="K146" i="12" l="1"/>
  <c r="H147" i="12"/>
  <c r="I147" i="12" s="1"/>
  <c r="K147" i="12" s="1"/>
  <c r="G148" i="12"/>
  <c r="F149" i="12" s="1"/>
  <c r="K49" i="9"/>
  <c r="J50" i="9"/>
  <c r="M48" i="9"/>
  <c r="L48" i="9"/>
  <c r="N48" i="9" s="1"/>
  <c r="I47" i="3"/>
  <c r="J46" i="3"/>
  <c r="L45" i="3"/>
  <c r="K45" i="3"/>
  <c r="M45" i="3" s="1"/>
  <c r="S43" i="2"/>
  <c r="M44" i="2"/>
  <c r="N44" i="2" s="1"/>
  <c r="S44" i="2" s="1"/>
  <c r="E45" i="2"/>
  <c r="O43" i="2"/>
  <c r="P43" i="2"/>
  <c r="Q43" i="2" s="1"/>
  <c r="H148" i="12" l="1"/>
  <c r="I148" i="12" s="1"/>
  <c r="J148" i="12" s="1"/>
  <c r="L148" i="12" s="1"/>
  <c r="J147" i="12"/>
  <c r="L147" i="12" s="1"/>
  <c r="G149" i="12"/>
  <c r="F150" i="12" s="1"/>
  <c r="M49" i="9"/>
  <c r="L49" i="9"/>
  <c r="N49" i="9" s="1"/>
  <c r="J51" i="9"/>
  <c r="K50" i="9"/>
  <c r="L46" i="3"/>
  <c r="K46" i="3"/>
  <c r="M46" i="3" s="1"/>
  <c r="J47" i="3"/>
  <c r="I48" i="3"/>
  <c r="M45" i="2"/>
  <c r="N45" i="2" s="1"/>
  <c r="E46" i="2"/>
  <c r="P44" i="2"/>
  <c r="Q44" i="2" s="1"/>
  <c r="O44" i="2"/>
  <c r="K148" i="12" l="1"/>
  <c r="G150" i="12"/>
  <c r="F151" i="12" s="1"/>
  <c r="H149" i="12"/>
  <c r="I149" i="12" s="1"/>
  <c r="L50" i="9"/>
  <c r="N50" i="9" s="1"/>
  <c r="M50" i="9"/>
  <c r="K51" i="9"/>
  <c r="J52" i="9"/>
  <c r="I49" i="3"/>
  <c r="J48" i="3"/>
  <c r="K47" i="3"/>
  <c r="M47" i="3" s="1"/>
  <c r="L47" i="3"/>
  <c r="S45" i="2"/>
  <c r="M46" i="2"/>
  <c r="N46" i="2" s="1"/>
  <c r="E47" i="2"/>
  <c r="P45" i="2"/>
  <c r="Q45" i="2" s="1"/>
  <c r="O45" i="2"/>
  <c r="G151" i="12" l="1"/>
  <c r="F152" i="12" s="1"/>
  <c r="J149" i="12"/>
  <c r="L149" i="12" s="1"/>
  <c r="K149" i="12"/>
  <c r="H150" i="12"/>
  <c r="I150" i="12" s="1"/>
  <c r="J53" i="9"/>
  <c r="K52" i="9"/>
  <c r="M51" i="9"/>
  <c r="L51" i="9"/>
  <c r="N51" i="9" s="1"/>
  <c r="L48" i="3"/>
  <c r="K48" i="3"/>
  <c r="M48" i="3" s="1"/>
  <c r="J49" i="3"/>
  <c r="I50" i="3"/>
  <c r="M47" i="2"/>
  <c r="N47" i="2" s="1"/>
  <c r="S47" i="2" s="1"/>
  <c r="E48" i="2"/>
  <c r="S46" i="2"/>
  <c r="P46" i="2"/>
  <c r="Q46" i="2" s="1"/>
  <c r="O46" i="2"/>
  <c r="H151" i="12" l="1"/>
  <c r="I151" i="12" s="1"/>
  <c r="G152" i="12"/>
  <c r="F153" i="12" s="1"/>
  <c r="K150" i="12"/>
  <c r="J150" i="12"/>
  <c r="L150" i="12" s="1"/>
  <c r="J54" i="9"/>
  <c r="K53" i="9"/>
  <c r="M52" i="9"/>
  <c r="L52" i="9"/>
  <c r="N52" i="9" s="1"/>
  <c r="I51" i="3"/>
  <c r="J50" i="3"/>
  <c r="K49" i="3"/>
  <c r="M49" i="3" s="1"/>
  <c r="L49" i="3"/>
  <c r="M48" i="2"/>
  <c r="N48" i="2" s="1"/>
  <c r="S48" i="2" s="1"/>
  <c r="E49" i="2"/>
  <c r="P47" i="2"/>
  <c r="Q47" i="2" s="1"/>
  <c r="O47" i="2"/>
  <c r="H152" i="12" l="1"/>
  <c r="I152" i="12" s="1"/>
  <c r="K152" i="12" s="1"/>
  <c r="G153" i="12"/>
  <c r="F154" i="12" s="1"/>
  <c r="K151" i="12"/>
  <c r="J151" i="12"/>
  <c r="L151" i="12" s="1"/>
  <c r="M53" i="9"/>
  <c r="L53" i="9"/>
  <c r="N53" i="9" s="1"/>
  <c r="K54" i="9"/>
  <c r="J55" i="9"/>
  <c r="K50" i="3"/>
  <c r="M50" i="3" s="1"/>
  <c r="L50" i="3"/>
  <c r="I52" i="3"/>
  <c r="J51" i="3"/>
  <c r="M49" i="2"/>
  <c r="N49" i="2" s="1"/>
  <c r="S49" i="2" s="1"/>
  <c r="E50" i="2"/>
  <c r="P48" i="2"/>
  <c r="Q48" i="2" s="1"/>
  <c r="O48" i="2"/>
  <c r="J152" i="12" l="1"/>
  <c r="L152" i="12" s="1"/>
  <c r="G154" i="12"/>
  <c r="F155" i="12" s="1"/>
  <c r="H153" i="12"/>
  <c r="I153" i="12" s="1"/>
  <c r="J56" i="9"/>
  <c r="K55" i="9"/>
  <c r="L54" i="9"/>
  <c r="N54" i="9" s="1"/>
  <c r="M54" i="9"/>
  <c r="L51" i="3"/>
  <c r="K51" i="3"/>
  <c r="M51" i="3" s="1"/>
  <c r="I53" i="3"/>
  <c r="J52" i="3"/>
  <c r="E51" i="2"/>
  <c r="M50" i="2"/>
  <c r="N50" i="2" s="1"/>
  <c r="S50" i="2" s="1"/>
  <c r="P49" i="2"/>
  <c r="Q49" i="2" s="1"/>
  <c r="O49" i="2"/>
  <c r="H154" i="12" l="1"/>
  <c r="I154" i="12" s="1"/>
  <c r="K154" i="12" s="1"/>
  <c r="K153" i="12"/>
  <c r="J153" i="12"/>
  <c r="L153" i="12" s="1"/>
  <c r="G155" i="12"/>
  <c r="F156" i="12" s="1"/>
  <c r="J57" i="9"/>
  <c r="K56" i="9"/>
  <c r="M55" i="9"/>
  <c r="L55" i="9"/>
  <c r="N55" i="9" s="1"/>
  <c r="I54" i="3"/>
  <c r="J53" i="3"/>
  <c r="L52" i="3"/>
  <c r="K52" i="3"/>
  <c r="M52" i="3" s="1"/>
  <c r="O50" i="2"/>
  <c r="P50" i="2"/>
  <c r="Q50" i="2" s="1"/>
  <c r="M51" i="2"/>
  <c r="N51" i="2" s="1"/>
  <c r="S51" i="2" s="1"/>
  <c r="E52" i="2"/>
  <c r="J154" i="12" l="1"/>
  <c r="L154" i="12" s="1"/>
  <c r="G156" i="12"/>
  <c r="F157" i="12" s="1"/>
  <c r="H155" i="12"/>
  <c r="I155" i="12" s="1"/>
  <c r="M56" i="9"/>
  <c r="L56" i="9"/>
  <c r="N56" i="9" s="1"/>
  <c r="J58" i="9"/>
  <c r="K57" i="9"/>
  <c r="L53" i="3"/>
  <c r="K53" i="3"/>
  <c r="M53" i="3" s="1"/>
  <c r="J54" i="3"/>
  <c r="I55" i="3"/>
  <c r="M52" i="2"/>
  <c r="N52" i="2" s="1"/>
  <c r="E53" i="2"/>
  <c r="O51" i="2"/>
  <c r="P51" i="2"/>
  <c r="Q51" i="2" s="1"/>
  <c r="G157" i="12" l="1"/>
  <c r="F158" i="12" s="1"/>
  <c r="K155" i="12"/>
  <c r="J155" i="12"/>
  <c r="L155" i="12" s="1"/>
  <c r="H156" i="12"/>
  <c r="I156" i="12" s="1"/>
  <c r="M57" i="9"/>
  <c r="L57" i="9"/>
  <c r="N57" i="9" s="1"/>
  <c r="J59" i="9"/>
  <c r="K58" i="9"/>
  <c r="J55" i="3"/>
  <c r="I56" i="3"/>
  <c r="K54" i="3"/>
  <c r="M54" i="3" s="1"/>
  <c r="L54" i="3"/>
  <c r="S52" i="2"/>
  <c r="M53" i="2"/>
  <c r="N53" i="2" s="1"/>
  <c r="S53" i="2" s="1"/>
  <c r="E54" i="2"/>
  <c r="P52" i="2"/>
  <c r="Q52" i="2" s="1"/>
  <c r="O52" i="2"/>
  <c r="K156" i="12" l="1"/>
  <c r="J156" i="12"/>
  <c r="L156" i="12" s="1"/>
  <c r="H157" i="12"/>
  <c r="I157" i="12" s="1"/>
  <c r="G158" i="12"/>
  <c r="F159" i="12" s="1"/>
  <c r="K59" i="9"/>
  <c r="J60" i="9"/>
  <c r="L58" i="9"/>
  <c r="N58" i="9" s="1"/>
  <c r="M58" i="9"/>
  <c r="L55" i="3"/>
  <c r="K55" i="3"/>
  <c r="M55" i="3" s="1"/>
  <c r="I57" i="3"/>
  <c r="J56" i="3"/>
  <c r="P53" i="2"/>
  <c r="Q53" i="2" s="1"/>
  <c r="O53" i="2"/>
  <c r="M54" i="2"/>
  <c r="N54" i="2" s="1"/>
  <c r="E55" i="2"/>
  <c r="H158" i="12" l="1"/>
  <c r="I158" i="12" s="1"/>
  <c r="K157" i="12"/>
  <c r="J157" i="12"/>
  <c r="L157" i="12" s="1"/>
  <c r="G159" i="12"/>
  <c r="F160" i="12" s="1"/>
  <c r="M59" i="9"/>
  <c r="L59" i="9"/>
  <c r="N59" i="9" s="1"/>
  <c r="J61" i="9"/>
  <c r="K60" i="9"/>
  <c r="L56" i="3"/>
  <c r="K56" i="3"/>
  <c r="M56" i="3" s="1"/>
  <c r="J57" i="3"/>
  <c r="I58" i="3"/>
  <c r="P54" i="2"/>
  <c r="Q54" i="2" s="1"/>
  <c r="O54" i="2"/>
  <c r="M55" i="2"/>
  <c r="N55" i="2" s="1"/>
  <c r="S55" i="2" s="1"/>
  <c r="E56" i="2"/>
  <c r="S54" i="2"/>
  <c r="K158" i="12" l="1"/>
  <c r="J158" i="12"/>
  <c r="L158" i="12" s="1"/>
  <c r="H159" i="12"/>
  <c r="I159" i="12" s="1"/>
  <c r="G160" i="12"/>
  <c r="F161" i="12" s="1"/>
  <c r="M60" i="9"/>
  <c r="L60" i="9"/>
  <c r="N60" i="9" s="1"/>
  <c r="J62" i="9"/>
  <c r="K61" i="9"/>
  <c r="I59" i="3"/>
  <c r="J58" i="3"/>
  <c r="K57" i="3"/>
  <c r="M57" i="3" s="1"/>
  <c r="L57" i="3"/>
  <c r="M56" i="2"/>
  <c r="N56" i="2" s="1"/>
  <c r="S56" i="2" s="1"/>
  <c r="E57" i="2"/>
  <c r="P55" i="2"/>
  <c r="Q55" i="2" s="1"/>
  <c r="O55" i="2"/>
  <c r="G161" i="12" l="1"/>
  <c r="F162" i="12" s="1"/>
  <c r="H160" i="12"/>
  <c r="I160" i="12" s="1"/>
  <c r="K159" i="12"/>
  <c r="J159" i="12"/>
  <c r="L159" i="12" s="1"/>
  <c r="M61" i="9"/>
  <c r="L61" i="9"/>
  <c r="N61" i="9" s="1"/>
  <c r="K62" i="9"/>
  <c r="J63" i="9"/>
  <c r="K58" i="3"/>
  <c r="M58" i="3" s="1"/>
  <c r="L58" i="3"/>
  <c r="I60" i="3"/>
  <c r="J59" i="3"/>
  <c r="M57" i="2"/>
  <c r="N57" i="2" s="1"/>
  <c r="S57" i="2" s="1"/>
  <c r="E58" i="2"/>
  <c r="P56" i="2"/>
  <c r="Q56" i="2" s="1"/>
  <c r="O56" i="2"/>
  <c r="H161" i="12" l="1"/>
  <c r="I161" i="12" s="1"/>
  <c r="K161" i="12" s="1"/>
  <c r="J160" i="12"/>
  <c r="L160" i="12" s="1"/>
  <c r="K160" i="12"/>
  <c r="G162" i="12"/>
  <c r="F163" i="12" s="1"/>
  <c r="L62" i="9"/>
  <c r="N62" i="9" s="1"/>
  <c r="M62" i="9"/>
  <c r="J64" i="9"/>
  <c r="K63" i="9"/>
  <c r="K59" i="3"/>
  <c r="M59" i="3" s="1"/>
  <c r="L59" i="3"/>
  <c r="I61" i="3"/>
  <c r="J60" i="3"/>
  <c r="E59" i="2"/>
  <c r="M58" i="2"/>
  <c r="N58" i="2" s="1"/>
  <c r="S58" i="2" s="1"/>
  <c r="P57" i="2"/>
  <c r="Q57" i="2" s="1"/>
  <c r="O57" i="2"/>
  <c r="J161" i="12" l="1"/>
  <c r="L161" i="12" s="1"/>
  <c r="H162" i="12"/>
  <c r="I162" i="12" s="1"/>
  <c r="J162" i="12" s="1"/>
  <c r="L162" i="12" s="1"/>
  <c r="G163" i="12"/>
  <c r="F164" i="12" s="1"/>
  <c r="M63" i="9"/>
  <c r="L63" i="9"/>
  <c r="N63" i="9" s="1"/>
  <c r="J65" i="9"/>
  <c r="K64" i="9"/>
  <c r="I62" i="3"/>
  <c r="J61" i="3"/>
  <c r="L60" i="3"/>
  <c r="K60" i="3"/>
  <c r="M60" i="3" s="1"/>
  <c r="O58" i="2"/>
  <c r="P58" i="2"/>
  <c r="Q58" i="2" s="1"/>
  <c r="M59" i="2"/>
  <c r="N59" i="2" s="1"/>
  <c r="E60" i="2"/>
  <c r="K162" i="12" l="1"/>
  <c r="G164" i="12"/>
  <c r="F165" i="12" s="1"/>
  <c r="H163" i="12"/>
  <c r="I163" i="12" s="1"/>
  <c r="M64" i="9"/>
  <c r="L64" i="9"/>
  <c r="N64" i="9" s="1"/>
  <c r="K65" i="9"/>
  <c r="J66" i="9"/>
  <c r="L61" i="3"/>
  <c r="K61" i="3"/>
  <c r="M61" i="3" s="1"/>
  <c r="J62" i="3"/>
  <c r="I63" i="3"/>
  <c r="S59" i="2"/>
  <c r="M60" i="2"/>
  <c r="N60" i="2" s="1"/>
  <c r="E61" i="2"/>
  <c r="O59" i="2"/>
  <c r="P59" i="2"/>
  <c r="Q59" i="2" s="1"/>
  <c r="H164" i="12" l="1"/>
  <c r="I164" i="12" s="1"/>
  <c r="K164" i="12" s="1"/>
  <c r="K163" i="12"/>
  <c r="J163" i="12"/>
  <c r="L163" i="12" s="1"/>
  <c r="G165" i="12"/>
  <c r="F166" i="12" s="1"/>
  <c r="J67" i="9"/>
  <c r="K66" i="9"/>
  <c r="M65" i="9"/>
  <c r="L65" i="9"/>
  <c r="N65" i="9" s="1"/>
  <c r="J63" i="3"/>
  <c r="I64" i="3"/>
  <c r="L62" i="3"/>
  <c r="K62" i="3"/>
  <c r="M62" i="3" s="1"/>
  <c r="P60" i="2"/>
  <c r="Q60" i="2" s="1"/>
  <c r="O60" i="2"/>
  <c r="M61" i="2"/>
  <c r="N61" i="2" s="1"/>
  <c r="E62" i="2"/>
  <c r="S60" i="2"/>
  <c r="J164" i="12" l="1"/>
  <c r="L164" i="12" s="1"/>
  <c r="G166" i="12"/>
  <c r="F167" i="12" s="1"/>
  <c r="H165" i="12"/>
  <c r="I165" i="12" s="1"/>
  <c r="K67" i="9"/>
  <c r="J68" i="9"/>
  <c r="L66" i="9"/>
  <c r="N66" i="9" s="1"/>
  <c r="M66" i="9"/>
  <c r="J64" i="3"/>
  <c r="I65" i="3"/>
  <c r="L63" i="3"/>
  <c r="K63" i="3"/>
  <c r="M63" i="3" s="1"/>
  <c r="P61" i="2"/>
  <c r="Q61" i="2" s="1"/>
  <c r="O61" i="2"/>
  <c r="M62" i="2"/>
  <c r="N62" i="2" s="1"/>
  <c r="E63" i="2"/>
  <c r="S61" i="2"/>
  <c r="H166" i="12" l="1"/>
  <c r="I166" i="12" s="1"/>
  <c r="J166" i="12" s="1"/>
  <c r="L166" i="12" s="1"/>
  <c r="J165" i="12"/>
  <c r="L165" i="12" s="1"/>
  <c r="K165" i="12"/>
  <c r="G167" i="12"/>
  <c r="F168" i="12" s="1"/>
  <c r="J69" i="9"/>
  <c r="K68" i="9"/>
  <c r="M67" i="9"/>
  <c r="L67" i="9"/>
  <c r="N67" i="9" s="1"/>
  <c r="J65" i="3"/>
  <c r="I66" i="3"/>
  <c r="K64" i="3"/>
  <c r="M64" i="3" s="1"/>
  <c r="L64" i="3"/>
  <c r="M63" i="2"/>
  <c r="N63" i="2" s="1"/>
  <c r="S63" i="2" s="1"/>
  <c r="E64" i="2"/>
  <c r="P62" i="2"/>
  <c r="Q62" i="2" s="1"/>
  <c r="O62" i="2"/>
  <c r="S62" i="2"/>
  <c r="K166" i="12" l="1"/>
  <c r="G168" i="12"/>
  <c r="F169" i="12" s="1"/>
  <c r="H167" i="12"/>
  <c r="I167" i="12" s="1"/>
  <c r="J70" i="9"/>
  <c r="K69" i="9"/>
  <c r="M68" i="9"/>
  <c r="L68" i="9"/>
  <c r="N68" i="9" s="1"/>
  <c r="I67" i="3"/>
  <c r="J66" i="3"/>
  <c r="K65" i="3"/>
  <c r="M65" i="3" s="1"/>
  <c r="L65" i="3"/>
  <c r="M64" i="2"/>
  <c r="N64" i="2" s="1"/>
  <c r="S64" i="2" s="1"/>
  <c r="E65" i="2"/>
  <c r="P63" i="2"/>
  <c r="Q63" i="2" s="1"/>
  <c r="O63" i="2"/>
  <c r="K167" i="12" l="1"/>
  <c r="J167" i="12"/>
  <c r="L167" i="12" s="1"/>
  <c r="G169" i="12"/>
  <c r="F170" i="12" s="1"/>
  <c r="H168" i="12"/>
  <c r="I168" i="12" s="1"/>
  <c r="K70" i="9"/>
  <c r="J71" i="9"/>
  <c r="M69" i="9"/>
  <c r="L69" i="9"/>
  <c r="N69" i="9" s="1"/>
  <c r="K66" i="3"/>
  <c r="M66" i="3" s="1"/>
  <c r="L66" i="3"/>
  <c r="I68" i="3"/>
  <c r="J67" i="3"/>
  <c r="M65" i="2"/>
  <c r="N65" i="2" s="1"/>
  <c r="E66" i="2"/>
  <c r="P64" i="2"/>
  <c r="Q64" i="2" s="1"/>
  <c r="O64" i="2"/>
  <c r="H169" i="12" l="1"/>
  <c r="I169" i="12" s="1"/>
  <c r="J169" i="12" s="1"/>
  <c r="L169" i="12" s="1"/>
  <c r="G170" i="12"/>
  <c r="F171" i="12" s="1"/>
  <c r="J168" i="12"/>
  <c r="L168" i="12" s="1"/>
  <c r="K168" i="12"/>
  <c r="L70" i="9"/>
  <c r="N70" i="9" s="1"/>
  <c r="M70" i="9"/>
  <c r="J72" i="9"/>
  <c r="K71" i="9"/>
  <c r="K67" i="3"/>
  <c r="M67" i="3" s="1"/>
  <c r="L67" i="3"/>
  <c r="I69" i="3"/>
  <c r="J68" i="3"/>
  <c r="S65" i="2"/>
  <c r="E67" i="2"/>
  <c r="M66" i="2"/>
  <c r="N66" i="2" s="1"/>
  <c r="P65" i="2"/>
  <c r="Q65" i="2" s="1"/>
  <c r="O65" i="2"/>
  <c r="K169" i="12" l="1"/>
  <c r="G171" i="12"/>
  <c r="F172" i="12" s="1"/>
  <c r="H170" i="12"/>
  <c r="I170" i="12" s="1"/>
  <c r="M71" i="9"/>
  <c r="L71" i="9"/>
  <c r="N71" i="9" s="1"/>
  <c r="K72" i="9"/>
  <c r="J73" i="9"/>
  <c r="L68" i="3"/>
  <c r="K68" i="3"/>
  <c r="M68" i="3" s="1"/>
  <c r="I70" i="3"/>
  <c r="J69" i="3"/>
  <c r="O66" i="2"/>
  <c r="P66" i="2"/>
  <c r="Q66" i="2" s="1"/>
  <c r="M67" i="2"/>
  <c r="N67" i="2" s="1"/>
  <c r="E68" i="2"/>
  <c r="S66" i="2"/>
  <c r="G172" i="12" l="1"/>
  <c r="F173" i="12" s="1"/>
  <c r="H171" i="12"/>
  <c r="I171" i="12" s="1"/>
  <c r="K170" i="12"/>
  <c r="J170" i="12"/>
  <c r="L170" i="12" s="1"/>
  <c r="J74" i="9"/>
  <c r="K73" i="9"/>
  <c r="D7" i="9" s="1"/>
  <c r="M72" i="9"/>
  <c r="L72" i="9"/>
  <c r="N72" i="9" s="1"/>
  <c r="L69" i="3"/>
  <c r="K69" i="3"/>
  <c r="M69" i="3" s="1"/>
  <c r="J70" i="3"/>
  <c r="I71" i="3"/>
  <c r="O67" i="2"/>
  <c r="P67" i="2"/>
  <c r="Q67" i="2" s="1"/>
  <c r="S67" i="2"/>
  <c r="M68" i="2"/>
  <c r="N68" i="2" s="1"/>
  <c r="E69" i="2"/>
  <c r="H172" i="12" l="1"/>
  <c r="I172" i="12" s="1"/>
  <c r="J172" i="12" s="1"/>
  <c r="L172" i="12" s="1"/>
  <c r="G173" i="12"/>
  <c r="F174" i="12" s="1"/>
  <c r="K171" i="12"/>
  <c r="J171" i="12"/>
  <c r="L171" i="12" s="1"/>
  <c r="M73" i="9"/>
  <c r="D9" i="9" s="1"/>
  <c r="L73" i="9"/>
  <c r="D8" i="9" s="1"/>
  <c r="J71" i="3"/>
  <c r="I72" i="3"/>
  <c r="L70" i="3"/>
  <c r="K70" i="3"/>
  <c r="M70" i="3" s="1"/>
  <c r="P68" i="2"/>
  <c r="Q68" i="2" s="1"/>
  <c r="O68" i="2"/>
  <c r="S68" i="2"/>
  <c r="M69" i="2"/>
  <c r="N69" i="2" s="1"/>
  <c r="E70" i="2"/>
  <c r="K172" i="12" l="1"/>
  <c r="G174" i="12"/>
  <c r="F175" i="12" s="1"/>
  <c r="H173" i="12"/>
  <c r="I173" i="12" s="1"/>
  <c r="N73" i="9"/>
  <c r="D10" i="9" s="1"/>
  <c r="J72" i="3"/>
  <c r="I73" i="3"/>
  <c r="L71" i="3"/>
  <c r="K71" i="3"/>
  <c r="M71" i="3" s="1"/>
  <c r="S69" i="2"/>
  <c r="M70" i="2"/>
  <c r="N70" i="2" s="1"/>
  <c r="S70" i="2" s="1"/>
  <c r="E71" i="2"/>
  <c r="P69" i="2"/>
  <c r="Q69" i="2" s="1"/>
  <c r="O69" i="2"/>
  <c r="G175" i="12" l="1"/>
  <c r="F176" i="12" s="1"/>
  <c r="H174" i="12"/>
  <c r="I174" i="12" s="1"/>
  <c r="K173" i="12"/>
  <c r="J173" i="12"/>
  <c r="L173" i="12" s="1"/>
  <c r="J73" i="3"/>
  <c r="I74" i="3"/>
  <c r="K72" i="3"/>
  <c r="M72" i="3" s="1"/>
  <c r="L72" i="3"/>
  <c r="M71" i="2"/>
  <c r="N71" i="2" s="1"/>
  <c r="S71" i="2" s="1"/>
  <c r="E72" i="2"/>
  <c r="P70" i="2"/>
  <c r="Q70" i="2" s="1"/>
  <c r="O70" i="2"/>
  <c r="H175" i="12" l="1"/>
  <c r="I175" i="12" s="1"/>
  <c r="K175" i="12" s="1"/>
  <c r="K174" i="12"/>
  <c r="J174" i="12"/>
  <c r="L174" i="12" s="1"/>
  <c r="G176" i="12"/>
  <c r="F177" i="12" s="1"/>
  <c r="I75" i="3"/>
  <c r="J74" i="3"/>
  <c r="K73" i="3"/>
  <c r="M73" i="3" s="1"/>
  <c r="L73" i="3"/>
  <c r="M72" i="2"/>
  <c r="N72" i="2" s="1"/>
  <c r="S72" i="2" s="1"/>
  <c r="E73" i="2"/>
  <c r="P71" i="2"/>
  <c r="Q71" i="2" s="1"/>
  <c r="O71" i="2"/>
  <c r="J175" i="12" l="1"/>
  <c r="L175" i="12" s="1"/>
  <c r="G177" i="12"/>
  <c r="F178" i="12" s="1"/>
  <c r="H176" i="12"/>
  <c r="I176" i="12" s="1"/>
  <c r="K74" i="3"/>
  <c r="M74" i="3" s="1"/>
  <c r="L74" i="3"/>
  <c r="I76" i="3"/>
  <c r="J75" i="3"/>
  <c r="E74" i="2"/>
  <c r="M73" i="2"/>
  <c r="N73" i="2" s="1"/>
  <c r="S73" i="2" s="1"/>
  <c r="P72" i="2"/>
  <c r="Q72" i="2" s="1"/>
  <c r="O72" i="2"/>
  <c r="G178" i="12" l="1"/>
  <c r="F179" i="12" s="1"/>
  <c r="J176" i="12"/>
  <c r="L176" i="12" s="1"/>
  <c r="K176" i="12"/>
  <c r="H177" i="12"/>
  <c r="I177" i="12" s="1"/>
  <c r="L75" i="3"/>
  <c r="K75" i="3"/>
  <c r="M75" i="3" s="1"/>
  <c r="I77" i="3"/>
  <c r="J76" i="3"/>
  <c r="P73" i="2"/>
  <c r="Q73" i="2" s="1"/>
  <c r="O73" i="2"/>
  <c r="E75" i="2"/>
  <c r="M74" i="2"/>
  <c r="N74" i="2" s="1"/>
  <c r="K177" i="12" l="1"/>
  <c r="J177" i="12"/>
  <c r="L177" i="12" s="1"/>
  <c r="G179" i="12"/>
  <c r="F180" i="12" s="1"/>
  <c r="H178" i="12"/>
  <c r="I178" i="12" s="1"/>
  <c r="L76" i="3"/>
  <c r="K76" i="3"/>
  <c r="M76" i="3" s="1"/>
  <c r="I78" i="3"/>
  <c r="J77" i="3"/>
  <c r="O74" i="2"/>
  <c r="P74" i="2"/>
  <c r="Q74" i="2" s="1"/>
  <c r="S74" i="2"/>
  <c r="M75" i="2"/>
  <c r="N75" i="2" s="1"/>
  <c r="E76" i="2"/>
  <c r="H179" i="12" l="1"/>
  <c r="I179" i="12" s="1"/>
  <c r="J179" i="12" s="1"/>
  <c r="L179" i="12" s="1"/>
  <c r="J178" i="12"/>
  <c r="L178" i="12" s="1"/>
  <c r="K178" i="12"/>
  <c r="G180" i="12"/>
  <c r="F181" i="12" s="1"/>
  <c r="J78" i="3"/>
  <c r="I79" i="3"/>
  <c r="L77" i="3"/>
  <c r="K77" i="3"/>
  <c r="M77" i="3" s="1"/>
  <c r="M76" i="2"/>
  <c r="N76" i="2" s="1"/>
  <c r="E77" i="2"/>
  <c r="S75" i="2"/>
  <c r="O75" i="2"/>
  <c r="P75" i="2"/>
  <c r="Q75" i="2" s="1"/>
  <c r="K179" i="12" l="1"/>
  <c r="G181" i="12"/>
  <c r="F182" i="12" s="1"/>
  <c r="H180" i="12"/>
  <c r="I180" i="12" s="1"/>
  <c r="L78" i="3"/>
  <c r="K78" i="3"/>
  <c r="M78" i="3" s="1"/>
  <c r="J79" i="3"/>
  <c r="I80" i="3"/>
  <c r="S76" i="2"/>
  <c r="M77" i="2"/>
  <c r="N77" i="2" s="1"/>
  <c r="E78" i="2"/>
  <c r="P76" i="2"/>
  <c r="Q76" i="2" s="1"/>
  <c r="O76" i="2"/>
  <c r="G182" i="12" l="1"/>
  <c r="F183" i="12" s="1"/>
  <c r="K180" i="12"/>
  <c r="J180" i="12"/>
  <c r="L180" i="12" s="1"/>
  <c r="H181" i="12"/>
  <c r="I181" i="12" s="1"/>
  <c r="J80" i="3"/>
  <c r="I81" i="3"/>
  <c r="L79" i="3"/>
  <c r="K79" i="3"/>
  <c r="M79" i="3" s="1"/>
  <c r="S77" i="2"/>
  <c r="M78" i="2"/>
  <c r="N78" i="2" s="1"/>
  <c r="S78" i="2" s="1"/>
  <c r="E79" i="2"/>
  <c r="P77" i="2"/>
  <c r="Q77" i="2" s="1"/>
  <c r="O77" i="2"/>
  <c r="H182" i="12" l="1"/>
  <c r="I182" i="12" s="1"/>
  <c r="K182" i="12" s="1"/>
  <c r="K181" i="12"/>
  <c r="J181" i="12"/>
  <c r="L181" i="12" s="1"/>
  <c r="G183" i="12"/>
  <c r="F184" i="12" s="1"/>
  <c r="I82" i="3"/>
  <c r="J81" i="3"/>
  <c r="L80" i="3"/>
  <c r="K80" i="3"/>
  <c r="M80" i="3" s="1"/>
  <c r="M79" i="2"/>
  <c r="N79" i="2" s="1"/>
  <c r="S79" i="2" s="1"/>
  <c r="E80" i="2"/>
  <c r="P78" i="2"/>
  <c r="Q78" i="2" s="1"/>
  <c r="O78" i="2"/>
  <c r="J182" i="12" l="1"/>
  <c r="L182" i="12" s="1"/>
  <c r="G184" i="12"/>
  <c r="F185" i="12" s="1"/>
  <c r="H183" i="12"/>
  <c r="I183" i="12" s="1"/>
  <c r="K81" i="3"/>
  <c r="M81" i="3" s="1"/>
  <c r="L81" i="3"/>
  <c r="I83" i="3"/>
  <c r="J82" i="3"/>
  <c r="M80" i="2"/>
  <c r="N80" i="2" s="1"/>
  <c r="S80" i="2" s="1"/>
  <c r="E81" i="2"/>
  <c r="P79" i="2"/>
  <c r="Q79" i="2" s="1"/>
  <c r="O79" i="2"/>
  <c r="J183" i="12" l="1"/>
  <c r="L183" i="12" s="1"/>
  <c r="K183" i="12"/>
  <c r="G185" i="12"/>
  <c r="F186" i="12" s="1"/>
  <c r="H184" i="12"/>
  <c r="I184" i="12" s="1"/>
  <c r="I84" i="3"/>
  <c r="J83" i="3"/>
  <c r="K82" i="3"/>
  <c r="M82" i="3" s="1"/>
  <c r="L82" i="3"/>
  <c r="E82" i="2"/>
  <c r="M81" i="2"/>
  <c r="N81" i="2" s="1"/>
  <c r="S81" i="2" s="1"/>
  <c r="P80" i="2"/>
  <c r="Q80" i="2" s="1"/>
  <c r="O80" i="2"/>
  <c r="H185" i="12" l="1"/>
  <c r="I185" i="12" s="1"/>
  <c r="K185" i="12" s="1"/>
  <c r="J184" i="12"/>
  <c r="L184" i="12" s="1"/>
  <c r="K184" i="12"/>
  <c r="G186" i="12"/>
  <c r="F187" i="12" s="1"/>
  <c r="L83" i="3"/>
  <c r="K83" i="3"/>
  <c r="M83" i="3" s="1"/>
  <c r="I85" i="3"/>
  <c r="J84" i="3"/>
  <c r="P81" i="2"/>
  <c r="Q81" i="2" s="1"/>
  <c r="O81" i="2"/>
  <c r="E83" i="2"/>
  <c r="M82" i="2"/>
  <c r="N82" i="2" s="1"/>
  <c r="J185" i="12" l="1"/>
  <c r="L185" i="12" s="1"/>
  <c r="H186" i="12"/>
  <c r="I186" i="12" s="1"/>
  <c r="G187" i="12"/>
  <c r="F188" i="12" s="1"/>
  <c r="L84" i="3"/>
  <c r="K84" i="3"/>
  <c r="M84" i="3" s="1"/>
  <c r="J85" i="3"/>
  <c r="I86" i="3"/>
  <c r="P82" i="2"/>
  <c r="Q82" i="2" s="1"/>
  <c r="O82" i="2"/>
  <c r="M83" i="2"/>
  <c r="N83" i="2" s="1"/>
  <c r="E84" i="2"/>
  <c r="S82" i="2"/>
  <c r="K186" i="12" l="1"/>
  <c r="J186" i="12"/>
  <c r="L186" i="12" s="1"/>
  <c r="G188" i="12"/>
  <c r="F189" i="12" s="1"/>
  <c r="H187" i="12"/>
  <c r="I187" i="12" s="1"/>
  <c r="L85" i="3"/>
  <c r="K85" i="3"/>
  <c r="M85" i="3" s="1"/>
  <c r="J86" i="3"/>
  <c r="I87" i="3"/>
  <c r="S83" i="2"/>
  <c r="M84" i="2"/>
  <c r="N84" i="2" s="1"/>
  <c r="E85" i="2"/>
  <c r="O83" i="2"/>
  <c r="P83" i="2"/>
  <c r="Q83" i="2" s="1"/>
  <c r="G189" i="12" l="1"/>
  <c r="F190" i="12" s="1"/>
  <c r="H188" i="12"/>
  <c r="I188" i="12" s="1"/>
  <c r="K187" i="12"/>
  <c r="J187" i="12"/>
  <c r="L187" i="12" s="1"/>
  <c r="J87" i="3"/>
  <c r="I88" i="3"/>
  <c r="L86" i="3"/>
  <c r="K86" i="3"/>
  <c r="M86" i="3" s="1"/>
  <c r="P84" i="2"/>
  <c r="Q84" i="2" s="1"/>
  <c r="O84" i="2"/>
  <c r="S84" i="2"/>
  <c r="M85" i="2"/>
  <c r="N85" i="2" s="1"/>
  <c r="E86" i="2"/>
  <c r="H189" i="12" l="1"/>
  <c r="I189" i="12" s="1"/>
  <c r="K189" i="12" s="1"/>
  <c r="K188" i="12"/>
  <c r="J188" i="12"/>
  <c r="L188" i="12" s="1"/>
  <c r="G190" i="12"/>
  <c r="F191" i="12" s="1"/>
  <c r="J88" i="3"/>
  <c r="I89" i="3"/>
  <c r="L87" i="3"/>
  <c r="K87" i="3"/>
  <c r="M87" i="3" s="1"/>
  <c r="M86" i="2"/>
  <c r="N86" i="2" s="1"/>
  <c r="S86" i="2" s="1"/>
  <c r="E87" i="2"/>
  <c r="P85" i="2"/>
  <c r="Q85" i="2" s="1"/>
  <c r="O85" i="2"/>
  <c r="S85" i="2"/>
  <c r="J189" i="12" l="1"/>
  <c r="L189" i="12" s="1"/>
  <c r="H190" i="12"/>
  <c r="I190" i="12" s="1"/>
  <c r="K190" i="12" s="1"/>
  <c r="G191" i="12"/>
  <c r="F192" i="12" s="1"/>
  <c r="I90" i="3"/>
  <c r="J89" i="3"/>
  <c r="K88" i="3"/>
  <c r="M88" i="3" s="1"/>
  <c r="L88" i="3"/>
  <c r="P86" i="2"/>
  <c r="Q86" i="2" s="1"/>
  <c r="O86" i="2"/>
  <c r="E88" i="2"/>
  <c r="M87" i="2"/>
  <c r="N87" i="2" s="1"/>
  <c r="J190" i="12" l="1"/>
  <c r="L190" i="12" s="1"/>
  <c r="G192" i="12"/>
  <c r="F193" i="12" s="1"/>
  <c r="H191" i="12"/>
  <c r="I191" i="12" s="1"/>
  <c r="K89" i="3"/>
  <c r="M89" i="3" s="1"/>
  <c r="L89" i="3"/>
  <c r="I91" i="3"/>
  <c r="J90" i="3"/>
  <c r="P87" i="2"/>
  <c r="Q87" i="2" s="1"/>
  <c r="O87" i="2"/>
  <c r="M88" i="2"/>
  <c r="N88" i="2" s="1"/>
  <c r="S88" i="2" s="1"/>
  <c r="E89" i="2"/>
  <c r="S87" i="2"/>
  <c r="K191" i="12" l="1"/>
  <c r="J191" i="12"/>
  <c r="L191" i="12" s="1"/>
  <c r="G193" i="12"/>
  <c r="F194" i="12" s="1"/>
  <c r="H192" i="12"/>
  <c r="I192" i="12" s="1"/>
  <c r="K90" i="3"/>
  <c r="M90" i="3" s="1"/>
  <c r="L90" i="3"/>
  <c r="I92" i="3"/>
  <c r="J91" i="3"/>
  <c r="E90" i="2"/>
  <c r="M89" i="2"/>
  <c r="N89" i="2" s="1"/>
  <c r="S89" i="2" s="1"/>
  <c r="O88" i="2"/>
  <c r="P88" i="2"/>
  <c r="Q88" i="2" s="1"/>
  <c r="J192" i="12" l="1"/>
  <c r="L192" i="12" s="1"/>
  <c r="K192" i="12"/>
  <c r="G194" i="12"/>
  <c r="F195" i="12" s="1"/>
  <c r="H193" i="12"/>
  <c r="I193" i="12" s="1"/>
  <c r="L91" i="3"/>
  <c r="K91" i="3"/>
  <c r="M91" i="3" s="1"/>
  <c r="I93" i="3"/>
  <c r="J92" i="3"/>
  <c r="P89" i="2"/>
  <c r="Q89" i="2" s="1"/>
  <c r="O89" i="2"/>
  <c r="M90" i="2"/>
  <c r="N90" i="2" s="1"/>
  <c r="E91" i="2"/>
  <c r="K193" i="12" l="1"/>
  <c r="J193" i="12"/>
  <c r="L193" i="12" s="1"/>
  <c r="H194" i="12"/>
  <c r="I194" i="12" s="1"/>
  <c r="G195" i="12"/>
  <c r="F196" i="12" s="1"/>
  <c r="L92" i="3"/>
  <c r="K92" i="3"/>
  <c r="M92" i="3" s="1"/>
  <c r="J93" i="3"/>
  <c r="I94" i="3"/>
  <c r="O90" i="2"/>
  <c r="P90" i="2"/>
  <c r="Q90" i="2" s="1"/>
  <c r="S90" i="2"/>
  <c r="M91" i="2"/>
  <c r="N91" i="2" s="1"/>
  <c r="S91" i="2" s="1"/>
  <c r="E92" i="2"/>
  <c r="G196" i="12" l="1"/>
  <c r="F197" i="12" s="1"/>
  <c r="K194" i="12"/>
  <c r="J194" i="12"/>
  <c r="L194" i="12" s="1"/>
  <c r="H195" i="12"/>
  <c r="I195" i="12" s="1"/>
  <c r="J94" i="3"/>
  <c r="I95" i="3"/>
  <c r="L93" i="3"/>
  <c r="K93" i="3"/>
  <c r="M93" i="3" s="1"/>
  <c r="P91" i="2"/>
  <c r="Q91" i="2" s="1"/>
  <c r="O91" i="2"/>
  <c r="M92" i="2"/>
  <c r="N92" i="2" s="1"/>
  <c r="E93" i="2"/>
  <c r="H196" i="12" l="1"/>
  <c r="I196" i="12" s="1"/>
  <c r="K196" i="12" s="1"/>
  <c r="K195" i="12"/>
  <c r="J195" i="12"/>
  <c r="L195" i="12" s="1"/>
  <c r="G197" i="12"/>
  <c r="F198" i="12" s="1"/>
  <c r="J95" i="3"/>
  <c r="I96" i="3"/>
  <c r="L94" i="3"/>
  <c r="K94" i="3"/>
  <c r="M94" i="3" s="1"/>
  <c r="P92" i="2"/>
  <c r="Q92" i="2" s="1"/>
  <c r="O92" i="2"/>
  <c r="M93" i="2"/>
  <c r="N93" i="2" s="1"/>
  <c r="E94" i="2"/>
  <c r="S92" i="2"/>
  <c r="J196" i="12" l="1"/>
  <c r="L196" i="12" s="1"/>
  <c r="H197" i="12"/>
  <c r="I197" i="12" s="1"/>
  <c r="K197" i="12" s="1"/>
  <c r="G198" i="12"/>
  <c r="F199" i="12" s="1"/>
  <c r="J96" i="3"/>
  <c r="I97" i="3"/>
  <c r="L95" i="3"/>
  <c r="K95" i="3"/>
  <c r="M95" i="3" s="1"/>
  <c r="M94" i="2"/>
  <c r="N94" i="2" s="1"/>
  <c r="S94" i="2" s="1"/>
  <c r="E95" i="2"/>
  <c r="P93" i="2"/>
  <c r="Q93" i="2" s="1"/>
  <c r="O93" i="2"/>
  <c r="S93" i="2"/>
  <c r="J197" i="12" l="1"/>
  <c r="L197" i="12" s="1"/>
  <c r="H198" i="12"/>
  <c r="I198" i="12" s="1"/>
  <c r="G199" i="12"/>
  <c r="F200" i="12" s="1"/>
  <c r="I98" i="3"/>
  <c r="J97" i="3"/>
  <c r="K96" i="3"/>
  <c r="M96" i="3" s="1"/>
  <c r="L96" i="3"/>
  <c r="E96" i="2"/>
  <c r="M95" i="2"/>
  <c r="N95" i="2" s="1"/>
  <c r="P94" i="2"/>
  <c r="Q94" i="2" s="1"/>
  <c r="O94" i="2"/>
  <c r="H199" i="12" l="1"/>
  <c r="I199" i="12" s="1"/>
  <c r="J199" i="12" s="1"/>
  <c r="L199" i="12" s="1"/>
  <c r="K198" i="12"/>
  <c r="J198" i="12"/>
  <c r="L198" i="12" s="1"/>
  <c r="G200" i="12"/>
  <c r="F201" i="12" s="1"/>
  <c r="K97" i="3"/>
  <c r="M97" i="3" s="1"/>
  <c r="L97" i="3"/>
  <c r="I99" i="3"/>
  <c r="J98" i="3"/>
  <c r="P95" i="2"/>
  <c r="Q95" i="2" s="1"/>
  <c r="O95" i="2"/>
  <c r="S95" i="2"/>
  <c r="M96" i="2"/>
  <c r="N96" i="2" s="1"/>
  <c r="E97" i="2"/>
  <c r="K199" i="12" l="1"/>
  <c r="G201" i="12"/>
  <c r="F202" i="12" s="1"/>
  <c r="H200" i="12"/>
  <c r="I200" i="12" s="1"/>
  <c r="K98" i="3"/>
  <c r="M98" i="3" s="1"/>
  <c r="L98" i="3"/>
  <c r="I100" i="3"/>
  <c r="J99" i="3"/>
  <c r="E98" i="2"/>
  <c r="M97" i="2"/>
  <c r="N97" i="2" s="1"/>
  <c r="O96" i="2"/>
  <c r="P96" i="2"/>
  <c r="Q96" i="2" s="1"/>
  <c r="S96" i="2"/>
  <c r="J200" i="12" l="1"/>
  <c r="L200" i="12" s="1"/>
  <c r="K200" i="12"/>
  <c r="G202" i="12"/>
  <c r="F203" i="12" s="1"/>
  <c r="H201" i="12"/>
  <c r="I201" i="12" s="1"/>
  <c r="L99" i="3"/>
  <c r="K99" i="3"/>
  <c r="M99" i="3" s="1"/>
  <c r="I101" i="3"/>
  <c r="J100" i="3"/>
  <c r="S97" i="2"/>
  <c r="P97" i="2"/>
  <c r="Q97" i="2" s="1"/>
  <c r="O97" i="2"/>
  <c r="M98" i="2"/>
  <c r="N98" i="2" s="1"/>
  <c r="S98" i="2" s="1"/>
  <c r="E99" i="2"/>
  <c r="H202" i="12" l="1"/>
  <c r="I202" i="12" s="1"/>
  <c r="K202" i="12" s="1"/>
  <c r="K201" i="12"/>
  <c r="J201" i="12"/>
  <c r="L201" i="12" s="1"/>
  <c r="G203" i="12"/>
  <c r="F204" i="12" s="1"/>
  <c r="L100" i="3"/>
  <c r="K100" i="3"/>
  <c r="M100" i="3" s="1"/>
  <c r="J101" i="3"/>
  <c r="I102" i="3"/>
  <c r="M99" i="2"/>
  <c r="N99" i="2" s="1"/>
  <c r="E100" i="2"/>
  <c r="O98" i="2"/>
  <c r="P98" i="2"/>
  <c r="Q98" i="2" s="1"/>
  <c r="J202" i="12" l="1"/>
  <c r="L202" i="12" s="1"/>
  <c r="G204" i="12"/>
  <c r="F205" i="12" s="1"/>
  <c r="H203" i="12"/>
  <c r="I203" i="12" s="1"/>
  <c r="J102" i="3"/>
  <c r="I103" i="3"/>
  <c r="L101" i="3"/>
  <c r="K101" i="3"/>
  <c r="M101" i="3" s="1"/>
  <c r="S99" i="2"/>
  <c r="M100" i="2"/>
  <c r="N100" i="2" s="1"/>
  <c r="S100" i="2" s="1"/>
  <c r="E101" i="2"/>
  <c r="P99" i="2"/>
  <c r="Q99" i="2" s="1"/>
  <c r="O99" i="2"/>
  <c r="G205" i="12" l="1"/>
  <c r="F206" i="12" s="1"/>
  <c r="H204" i="12"/>
  <c r="I204" i="12" s="1"/>
  <c r="K203" i="12"/>
  <c r="J203" i="12"/>
  <c r="L203" i="12" s="1"/>
  <c r="I104" i="3"/>
  <c r="J103" i="3"/>
  <c r="L102" i="3"/>
  <c r="K102" i="3"/>
  <c r="M102" i="3" s="1"/>
  <c r="M101" i="2"/>
  <c r="N101" i="2" s="1"/>
  <c r="S101" i="2" s="1"/>
  <c r="E102" i="2"/>
  <c r="P100" i="2"/>
  <c r="Q100" i="2" s="1"/>
  <c r="O100" i="2"/>
  <c r="H205" i="12" l="1"/>
  <c r="I205" i="12" s="1"/>
  <c r="K205" i="12" s="1"/>
  <c r="G206" i="12"/>
  <c r="F207" i="12" s="1"/>
  <c r="K204" i="12"/>
  <c r="J204" i="12"/>
  <c r="L204" i="12" s="1"/>
  <c r="J104" i="3"/>
  <c r="I105" i="3"/>
  <c r="L103" i="3"/>
  <c r="K103" i="3"/>
  <c r="M103" i="3" s="1"/>
  <c r="M102" i="2"/>
  <c r="N102" i="2" s="1"/>
  <c r="S102" i="2" s="1"/>
  <c r="E103" i="2"/>
  <c r="P101" i="2"/>
  <c r="Q101" i="2" s="1"/>
  <c r="O101" i="2"/>
  <c r="J205" i="12" l="1"/>
  <c r="L205" i="12" s="1"/>
  <c r="H206" i="12"/>
  <c r="I206" i="12" s="1"/>
  <c r="K206" i="12" s="1"/>
  <c r="G207" i="12"/>
  <c r="F208" i="12" s="1"/>
  <c r="I106" i="3"/>
  <c r="J105" i="3"/>
  <c r="K104" i="3"/>
  <c r="M104" i="3" s="1"/>
  <c r="L104" i="3"/>
  <c r="E104" i="2"/>
  <c r="M103" i="2"/>
  <c r="N103" i="2" s="1"/>
  <c r="S103" i="2" s="1"/>
  <c r="P102" i="2"/>
  <c r="Q102" i="2" s="1"/>
  <c r="O102" i="2"/>
  <c r="J206" i="12" l="1"/>
  <c r="L206" i="12" s="1"/>
  <c r="H207" i="12"/>
  <c r="I207" i="12" s="1"/>
  <c r="G208" i="12"/>
  <c r="F209" i="12" s="1"/>
  <c r="L105" i="3"/>
  <c r="K105" i="3"/>
  <c r="M105" i="3" s="1"/>
  <c r="I107" i="3"/>
  <c r="J106" i="3"/>
  <c r="P103" i="2"/>
  <c r="Q103" i="2" s="1"/>
  <c r="O103" i="2"/>
  <c r="M104" i="2"/>
  <c r="N104" i="2" s="1"/>
  <c r="S104" i="2" s="1"/>
  <c r="E105" i="2"/>
  <c r="K207" i="12" l="1"/>
  <c r="J207" i="12"/>
  <c r="L207" i="12" s="1"/>
  <c r="G209" i="12"/>
  <c r="F210" i="12" s="1"/>
  <c r="H208" i="12"/>
  <c r="I208" i="12" s="1"/>
  <c r="K106" i="3"/>
  <c r="M106" i="3" s="1"/>
  <c r="L106" i="3"/>
  <c r="J107" i="3"/>
  <c r="I108" i="3"/>
  <c r="E106" i="2"/>
  <c r="M105" i="2"/>
  <c r="N105" i="2" s="1"/>
  <c r="S105" i="2" s="1"/>
  <c r="O104" i="2"/>
  <c r="P104" i="2"/>
  <c r="Q104" i="2" s="1"/>
  <c r="J208" i="12" l="1"/>
  <c r="L208" i="12" s="1"/>
  <c r="K208" i="12"/>
  <c r="G210" i="12"/>
  <c r="F211" i="12" s="1"/>
  <c r="H209" i="12"/>
  <c r="I209" i="12" s="1"/>
  <c r="I109" i="3"/>
  <c r="J108" i="3"/>
  <c r="L107" i="3"/>
  <c r="K107" i="3"/>
  <c r="M107" i="3" s="1"/>
  <c r="P105" i="2"/>
  <c r="Q105" i="2" s="1"/>
  <c r="O105" i="2"/>
  <c r="M106" i="2"/>
  <c r="N106" i="2" s="1"/>
  <c r="E107" i="2"/>
  <c r="K209" i="12" l="1"/>
  <c r="J209" i="12"/>
  <c r="L209" i="12" s="1"/>
  <c r="G211" i="12"/>
  <c r="F212" i="12" s="1"/>
  <c r="H210" i="12"/>
  <c r="I210" i="12" s="1"/>
  <c r="L108" i="3"/>
  <c r="K108" i="3"/>
  <c r="M108" i="3" s="1"/>
  <c r="J109" i="3"/>
  <c r="I110" i="3"/>
  <c r="M107" i="2"/>
  <c r="N107" i="2" s="1"/>
  <c r="E108" i="2"/>
  <c r="O106" i="2"/>
  <c r="P106" i="2"/>
  <c r="Q106" i="2" s="1"/>
  <c r="S106" i="2"/>
  <c r="H211" i="12" l="1"/>
  <c r="I211" i="12" s="1"/>
  <c r="K211" i="12" s="1"/>
  <c r="K210" i="12"/>
  <c r="J210" i="12"/>
  <c r="L210" i="12" s="1"/>
  <c r="G212" i="12"/>
  <c r="F213" i="12" s="1"/>
  <c r="J110" i="3"/>
  <c r="I111" i="3"/>
  <c r="L109" i="3"/>
  <c r="K109" i="3"/>
  <c r="M109" i="3" s="1"/>
  <c r="S107" i="2"/>
  <c r="M108" i="2"/>
  <c r="N108" i="2" s="1"/>
  <c r="S108" i="2" s="1"/>
  <c r="E109" i="2"/>
  <c r="P107" i="2"/>
  <c r="Q107" i="2" s="1"/>
  <c r="O107" i="2"/>
  <c r="J211" i="12" l="1"/>
  <c r="L211" i="12" s="1"/>
  <c r="G213" i="12"/>
  <c r="F214" i="12" s="1"/>
  <c r="H212" i="12"/>
  <c r="I212" i="12" s="1"/>
  <c r="I112" i="3"/>
  <c r="J111" i="3"/>
  <c r="L110" i="3"/>
  <c r="K110" i="3"/>
  <c r="M110" i="3" s="1"/>
  <c r="M109" i="2"/>
  <c r="N109" i="2" s="1"/>
  <c r="S109" i="2" s="1"/>
  <c r="E110" i="2"/>
  <c r="P108" i="2"/>
  <c r="Q108" i="2" s="1"/>
  <c r="O108" i="2"/>
  <c r="H213" i="12" l="1"/>
  <c r="I213" i="12" s="1"/>
  <c r="G214" i="12"/>
  <c r="F215" i="12" s="1"/>
  <c r="K212" i="12"/>
  <c r="J212" i="12"/>
  <c r="L212" i="12" s="1"/>
  <c r="L111" i="3"/>
  <c r="K111" i="3"/>
  <c r="M111" i="3" s="1"/>
  <c r="J112" i="3"/>
  <c r="I113" i="3"/>
  <c r="M110" i="2"/>
  <c r="N110" i="2" s="1"/>
  <c r="E111" i="2"/>
  <c r="P109" i="2"/>
  <c r="Q109" i="2" s="1"/>
  <c r="O109" i="2"/>
  <c r="H214" i="12" l="1"/>
  <c r="I214" i="12" s="1"/>
  <c r="J214" i="12" s="1"/>
  <c r="L214" i="12" s="1"/>
  <c r="G215" i="12"/>
  <c r="F216" i="12" s="1"/>
  <c r="J213" i="12"/>
  <c r="L213" i="12" s="1"/>
  <c r="K213" i="12"/>
  <c r="I114" i="3"/>
  <c r="J113" i="3"/>
  <c r="K112" i="3"/>
  <c r="M112" i="3" s="1"/>
  <c r="L112" i="3"/>
  <c r="S110" i="2"/>
  <c r="E112" i="2"/>
  <c r="M111" i="2"/>
  <c r="N111" i="2" s="1"/>
  <c r="S111" i="2" s="1"/>
  <c r="P110" i="2"/>
  <c r="Q110" i="2" s="1"/>
  <c r="O110" i="2"/>
  <c r="K214" i="12" l="1"/>
  <c r="H215" i="12"/>
  <c r="I215" i="12" s="1"/>
  <c r="J215" i="12" s="1"/>
  <c r="L215" i="12" s="1"/>
  <c r="G216" i="12"/>
  <c r="F217" i="12" s="1"/>
  <c r="L113" i="3"/>
  <c r="K113" i="3"/>
  <c r="M113" i="3" s="1"/>
  <c r="I115" i="3"/>
  <c r="J114" i="3"/>
  <c r="P111" i="2"/>
  <c r="Q111" i="2" s="1"/>
  <c r="O111" i="2"/>
  <c r="M112" i="2"/>
  <c r="N112" i="2" s="1"/>
  <c r="E113" i="2"/>
  <c r="K215" i="12" l="1"/>
  <c r="H216" i="12"/>
  <c r="I216" i="12" s="1"/>
  <c r="K216" i="12" s="1"/>
  <c r="G217" i="12"/>
  <c r="F218" i="12" s="1"/>
  <c r="K114" i="3"/>
  <c r="M114" i="3" s="1"/>
  <c r="L114" i="3"/>
  <c r="J115" i="3"/>
  <c r="I116" i="3"/>
  <c r="O112" i="2"/>
  <c r="P112" i="2"/>
  <c r="Q112" i="2" s="1"/>
  <c r="S112" i="2"/>
  <c r="E114" i="2"/>
  <c r="M113" i="2"/>
  <c r="N113" i="2" s="1"/>
  <c r="S113" i="2" s="1"/>
  <c r="J216" i="12" l="1"/>
  <c r="L216" i="12" s="1"/>
  <c r="H217" i="12"/>
  <c r="I217" i="12" s="1"/>
  <c r="K217" i="12" s="1"/>
  <c r="G218" i="12"/>
  <c r="F219" i="12" s="1"/>
  <c r="L115" i="3"/>
  <c r="K115" i="3"/>
  <c r="M115" i="3" s="1"/>
  <c r="I117" i="3"/>
  <c r="J116" i="3"/>
  <c r="M114" i="2"/>
  <c r="N114" i="2" s="1"/>
  <c r="S114" i="2" s="1"/>
  <c r="E115" i="2"/>
  <c r="P113" i="2"/>
  <c r="Q113" i="2" s="1"/>
  <c r="O113" i="2"/>
  <c r="J217" i="12" l="1"/>
  <c r="L217" i="12" s="1"/>
  <c r="G219" i="12"/>
  <c r="F220" i="12" s="1"/>
  <c r="H218" i="12"/>
  <c r="I218" i="12" s="1"/>
  <c r="L116" i="3"/>
  <c r="K116" i="3"/>
  <c r="M116" i="3" s="1"/>
  <c r="J117" i="3"/>
  <c r="I118" i="3"/>
  <c r="M115" i="2"/>
  <c r="N115" i="2" s="1"/>
  <c r="S115" i="2" s="1"/>
  <c r="E116" i="2"/>
  <c r="O114" i="2"/>
  <c r="P114" i="2"/>
  <c r="Q114" i="2" s="1"/>
  <c r="K218" i="12" l="1"/>
  <c r="J218" i="12"/>
  <c r="L218" i="12" s="1"/>
  <c r="H219" i="12"/>
  <c r="I219" i="12" s="1"/>
  <c r="G220" i="12"/>
  <c r="F221" i="12" s="1"/>
  <c r="J118" i="3"/>
  <c r="I119" i="3"/>
  <c r="L117" i="3"/>
  <c r="K117" i="3"/>
  <c r="M117" i="3" s="1"/>
  <c r="M116" i="2"/>
  <c r="N116" i="2" s="1"/>
  <c r="S116" i="2" s="1"/>
  <c r="E117" i="2"/>
  <c r="P115" i="2"/>
  <c r="Q115" i="2" s="1"/>
  <c r="O115" i="2"/>
  <c r="G221" i="12" l="1"/>
  <c r="F222" i="12" s="1"/>
  <c r="H220" i="12"/>
  <c r="I220" i="12" s="1"/>
  <c r="K219" i="12"/>
  <c r="J219" i="12"/>
  <c r="L219" i="12" s="1"/>
  <c r="I120" i="3"/>
  <c r="J119" i="3"/>
  <c r="L118" i="3"/>
  <c r="K118" i="3"/>
  <c r="M118" i="3" s="1"/>
  <c r="M117" i="2"/>
  <c r="N117" i="2" s="1"/>
  <c r="S117" i="2" s="1"/>
  <c r="E118" i="2"/>
  <c r="P116" i="2"/>
  <c r="Q116" i="2" s="1"/>
  <c r="O116" i="2"/>
  <c r="K220" i="12" l="1"/>
  <c r="J220" i="12"/>
  <c r="L220" i="12" s="1"/>
  <c r="H221" i="12"/>
  <c r="I221" i="12" s="1"/>
  <c r="G222" i="12"/>
  <c r="F223" i="12" s="1"/>
  <c r="L119" i="3"/>
  <c r="K119" i="3"/>
  <c r="M119" i="3" s="1"/>
  <c r="J120" i="3"/>
  <c r="I121" i="3"/>
  <c r="M118" i="2"/>
  <c r="N118" i="2" s="1"/>
  <c r="S118" i="2" s="1"/>
  <c r="E119" i="2"/>
  <c r="P117" i="2"/>
  <c r="Q117" i="2" s="1"/>
  <c r="O117" i="2"/>
  <c r="G223" i="12" l="1"/>
  <c r="F224" i="12" s="1"/>
  <c r="H222" i="12"/>
  <c r="I222" i="12" s="1"/>
  <c r="K221" i="12"/>
  <c r="J221" i="12"/>
  <c r="L221" i="12" s="1"/>
  <c r="K120" i="3"/>
  <c r="M120" i="3" s="1"/>
  <c r="L120" i="3"/>
  <c r="I122" i="3"/>
  <c r="J121" i="3"/>
  <c r="E120" i="2"/>
  <c r="M119" i="2"/>
  <c r="N119" i="2" s="1"/>
  <c r="S119" i="2" s="1"/>
  <c r="P118" i="2"/>
  <c r="Q118" i="2" s="1"/>
  <c r="O118" i="2"/>
  <c r="H223" i="12" l="1"/>
  <c r="I223" i="12" s="1"/>
  <c r="K223" i="12" s="1"/>
  <c r="K222" i="12"/>
  <c r="J222" i="12"/>
  <c r="L222" i="12" s="1"/>
  <c r="G224" i="12"/>
  <c r="F225" i="12" s="1"/>
  <c r="L121" i="3"/>
  <c r="K121" i="3"/>
  <c r="M121" i="3" s="1"/>
  <c r="I123" i="3"/>
  <c r="J122" i="3"/>
  <c r="P119" i="2"/>
  <c r="Q119" i="2" s="1"/>
  <c r="O119" i="2"/>
  <c r="M120" i="2"/>
  <c r="N120" i="2" s="1"/>
  <c r="S120" i="2" s="1"/>
  <c r="E121" i="2"/>
  <c r="J223" i="12" l="1"/>
  <c r="L223" i="12" s="1"/>
  <c r="H224" i="12"/>
  <c r="I224" i="12" s="1"/>
  <c r="G225" i="12"/>
  <c r="F226" i="12" s="1"/>
  <c r="K122" i="3"/>
  <c r="M122" i="3" s="1"/>
  <c r="L122" i="3"/>
  <c r="J123" i="3"/>
  <c r="I124" i="3"/>
  <c r="E122" i="2"/>
  <c r="M121" i="2"/>
  <c r="N121" i="2" s="1"/>
  <c r="O120" i="2"/>
  <c r="P120" i="2"/>
  <c r="Q120" i="2" s="1"/>
  <c r="H225" i="12" l="1"/>
  <c r="I225" i="12" s="1"/>
  <c r="K225" i="12" s="1"/>
  <c r="G226" i="12"/>
  <c r="F227" i="12" s="1"/>
  <c r="J224" i="12"/>
  <c r="L224" i="12" s="1"/>
  <c r="K224" i="12"/>
  <c r="I125" i="3"/>
  <c r="J124" i="3"/>
  <c r="L123" i="3"/>
  <c r="K123" i="3"/>
  <c r="M123" i="3" s="1"/>
  <c r="M122" i="2"/>
  <c r="N122" i="2" s="1"/>
  <c r="S122" i="2" s="1"/>
  <c r="E123" i="2"/>
  <c r="S121" i="2"/>
  <c r="P121" i="2"/>
  <c r="Q121" i="2" s="1"/>
  <c r="O121" i="2"/>
  <c r="J225" i="12" l="1"/>
  <c r="L225" i="12" s="1"/>
  <c r="H226" i="12"/>
  <c r="I226" i="12" s="1"/>
  <c r="G227" i="12"/>
  <c r="F228" i="12" s="1"/>
  <c r="L124" i="3"/>
  <c r="K124" i="3"/>
  <c r="M124" i="3" s="1"/>
  <c r="J125" i="3"/>
  <c r="I126" i="3"/>
  <c r="M123" i="2"/>
  <c r="N123" i="2" s="1"/>
  <c r="S123" i="2" s="1"/>
  <c r="E124" i="2"/>
  <c r="O122" i="2"/>
  <c r="P122" i="2"/>
  <c r="Q122" i="2" s="1"/>
  <c r="H227" i="12" l="1"/>
  <c r="I227" i="12" s="1"/>
  <c r="K227" i="12" s="1"/>
  <c r="K226" i="12"/>
  <c r="J226" i="12"/>
  <c r="L226" i="12" s="1"/>
  <c r="G228" i="12"/>
  <c r="F229" i="12" s="1"/>
  <c r="J126" i="3"/>
  <c r="I127" i="3"/>
  <c r="L125" i="3"/>
  <c r="K125" i="3"/>
  <c r="M125" i="3" s="1"/>
  <c r="M124" i="2"/>
  <c r="N124" i="2" s="1"/>
  <c r="S124" i="2" s="1"/>
  <c r="E125" i="2"/>
  <c r="P123" i="2"/>
  <c r="Q123" i="2" s="1"/>
  <c r="O123" i="2"/>
  <c r="J227" i="12" l="1"/>
  <c r="L227" i="12" s="1"/>
  <c r="G229" i="12"/>
  <c r="F230" i="12" s="1"/>
  <c r="H228" i="12"/>
  <c r="I228" i="12" s="1"/>
  <c r="I128" i="3"/>
  <c r="J127" i="3"/>
  <c r="L126" i="3"/>
  <c r="K126" i="3"/>
  <c r="M126" i="3" s="1"/>
  <c r="M125" i="2"/>
  <c r="N125" i="2" s="1"/>
  <c r="S125" i="2" s="1"/>
  <c r="E126" i="2"/>
  <c r="P124" i="2"/>
  <c r="Q124" i="2" s="1"/>
  <c r="O124" i="2"/>
  <c r="H229" i="12" l="1"/>
  <c r="I229" i="12" s="1"/>
  <c r="K229" i="12" s="1"/>
  <c r="J228" i="12"/>
  <c r="L228" i="12" s="1"/>
  <c r="K228" i="12"/>
  <c r="G230" i="12"/>
  <c r="F231" i="12" s="1"/>
  <c r="L127" i="3"/>
  <c r="K127" i="3"/>
  <c r="M127" i="3" s="1"/>
  <c r="J128" i="3"/>
  <c r="I129" i="3"/>
  <c r="M126" i="2"/>
  <c r="N126" i="2" s="1"/>
  <c r="E127" i="2"/>
  <c r="P125" i="2"/>
  <c r="Q125" i="2" s="1"/>
  <c r="O125" i="2"/>
  <c r="J229" i="12" l="1"/>
  <c r="L229" i="12" s="1"/>
  <c r="G231" i="12"/>
  <c r="F232" i="12" s="1"/>
  <c r="H230" i="12"/>
  <c r="I230" i="12" s="1"/>
  <c r="I130" i="3"/>
  <c r="J129" i="3"/>
  <c r="K128" i="3"/>
  <c r="M128" i="3" s="1"/>
  <c r="L128" i="3"/>
  <c r="S126" i="2"/>
  <c r="E128" i="2"/>
  <c r="M127" i="2"/>
  <c r="N127" i="2" s="1"/>
  <c r="S127" i="2" s="1"/>
  <c r="P126" i="2"/>
  <c r="Q126" i="2" s="1"/>
  <c r="O126" i="2"/>
  <c r="H231" i="12" l="1"/>
  <c r="I231" i="12" s="1"/>
  <c r="G232" i="12"/>
  <c r="F233" i="12" s="1"/>
  <c r="K230" i="12"/>
  <c r="J230" i="12"/>
  <c r="L230" i="12" s="1"/>
  <c r="L129" i="3"/>
  <c r="K129" i="3"/>
  <c r="M129" i="3" s="1"/>
  <c r="I131" i="3"/>
  <c r="J130" i="3"/>
  <c r="M128" i="2"/>
  <c r="N128" i="2" s="1"/>
  <c r="S128" i="2" s="1"/>
  <c r="E129" i="2"/>
  <c r="P127" i="2"/>
  <c r="Q127" i="2" s="1"/>
  <c r="O127" i="2"/>
  <c r="H232" i="12" l="1"/>
  <c r="I232" i="12" s="1"/>
  <c r="J232" i="12" s="1"/>
  <c r="L232" i="12" s="1"/>
  <c r="J231" i="12"/>
  <c r="L231" i="12" s="1"/>
  <c r="K231" i="12"/>
  <c r="G233" i="12"/>
  <c r="F234" i="12" s="1"/>
  <c r="K130" i="3"/>
  <c r="M130" i="3" s="1"/>
  <c r="L130" i="3"/>
  <c r="J131" i="3"/>
  <c r="I132" i="3"/>
  <c r="E130" i="2"/>
  <c r="M129" i="2"/>
  <c r="N129" i="2" s="1"/>
  <c r="S129" i="2" s="1"/>
  <c r="O128" i="2"/>
  <c r="P128" i="2"/>
  <c r="Q128" i="2" s="1"/>
  <c r="K232" i="12" l="1"/>
  <c r="H233" i="12"/>
  <c r="I233" i="12" s="1"/>
  <c r="G234" i="12"/>
  <c r="F235" i="12" s="1"/>
  <c r="I133" i="3"/>
  <c r="J132" i="3"/>
  <c r="L131" i="3"/>
  <c r="K131" i="3"/>
  <c r="M131" i="3" s="1"/>
  <c r="P129" i="2"/>
  <c r="Q129" i="2" s="1"/>
  <c r="O129" i="2"/>
  <c r="M130" i="2"/>
  <c r="N130" i="2" s="1"/>
  <c r="E131" i="2"/>
  <c r="H234" i="12" l="1"/>
  <c r="I234" i="12" s="1"/>
  <c r="G235" i="12"/>
  <c r="F236" i="12" s="1"/>
  <c r="K233" i="12"/>
  <c r="J233" i="12"/>
  <c r="L233" i="12" s="1"/>
  <c r="L132" i="3"/>
  <c r="K132" i="3"/>
  <c r="M132" i="3" s="1"/>
  <c r="J133" i="3"/>
  <c r="I134" i="3"/>
  <c r="O130" i="2"/>
  <c r="P130" i="2"/>
  <c r="Q130" i="2" s="1"/>
  <c r="M131" i="2"/>
  <c r="N131" i="2" s="1"/>
  <c r="E132" i="2"/>
  <c r="S130" i="2"/>
  <c r="J234" i="12" l="1"/>
  <c r="L234" i="12" s="1"/>
  <c r="K234" i="12"/>
  <c r="G236" i="12"/>
  <c r="F237" i="12" s="1"/>
  <c r="H235" i="12"/>
  <c r="I235" i="12" s="1"/>
  <c r="L133" i="3"/>
  <c r="K133" i="3"/>
  <c r="M133" i="3" s="1"/>
  <c r="J134" i="3"/>
  <c r="I135" i="3"/>
  <c r="M132" i="2"/>
  <c r="N132" i="2" s="1"/>
  <c r="S132" i="2" s="1"/>
  <c r="E133" i="2"/>
  <c r="P131" i="2"/>
  <c r="Q131" i="2" s="1"/>
  <c r="O131" i="2"/>
  <c r="S131" i="2"/>
  <c r="G237" i="12" l="1"/>
  <c r="F238" i="12" s="1"/>
  <c r="K235" i="12"/>
  <c r="J235" i="12"/>
  <c r="L235" i="12" s="1"/>
  <c r="H236" i="12"/>
  <c r="I236" i="12" s="1"/>
  <c r="I136" i="3"/>
  <c r="J135" i="3"/>
  <c r="L134" i="3"/>
  <c r="K134" i="3"/>
  <c r="M134" i="3" s="1"/>
  <c r="M133" i="2"/>
  <c r="N133" i="2" s="1"/>
  <c r="E134" i="2"/>
  <c r="P132" i="2"/>
  <c r="Q132" i="2" s="1"/>
  <c r="O132" i="2"/>
  <c r="H237" i="12" l="1"/>
  <c r="I237" i="12" s="1"/>
  <c r="J236" i="12"/>
  <c r="L236" i="12" s="1"/>
  <c r="K236" i="12"/>
  <c r="G238" i="12"/>
  <c r="F239" i="12" s="1"/>
  <c r="J136" i="3"/>
  <c r="I137" i="3"/>
  <c r="L135" i="3"/>
  <c r="K135" i="3"/>
  <c r="M135" i="3" s="1"/>
  <c r="S133" i="2"/>
  <c r="M134" i="2"/>
  <c r="N134" i="2" s="1"/>
  <c r="S134" i="2" s="1"/>
  <c r="E135" i="2"/>
  <c r="P133" i="2"/>
  <c r="Q133" i="2" s="1"/>
  <c r="O133" i="2"/>
  <c r="H238" i="12" l="1"/>
  <c r="I238" i="12" s="1"/>
  <c r="K238" i="12" s="1"/>
  <c r="G239" i="12"/>
  <c r="F240" i="12" s="1"/>
  <c r="K237" i="12"/>
  <c r="J237" i="12"/>
  <c r="L237" i="12" s="1"/>
  <c r="I138" i="3"/>
  <c r="J137" i="3"/>
  <c r="K136" i="3"/>
  <c r="M136" i="3" s="1"/>
  <c r="L136" i="3"/>
  <c r="E136" i="2"/>
  <c r="M135" i="2"/>
  <c r="N135" i="2" s="1"/>
  <c r="S135" i="2" s="1"/>
  <c r="P134" i="2"/>
  <c r="Q134" i="2" s="1"/>
  <c r="O134" i="2"/>
  <c r="J238" i="12" l="1"/>
  <c r="L238" i="12" s="1"/>
  <c r="G240" i="12"/>
  <c r="F241" i="12" s="1"/>
  <c r="H239" i="12"/>
  <c r="I239" i="12" s="1"/>
  <c r="L137" i="3"/>
  <c r="K137" i="3"/>
  <c r="M137" i="3" s="1"/>
  <c r="I139" i="3"/>
  <c r="J138" i="3"/>
  <c r="P135" i="2"/>
  <c r="Q135" i="2" s="1"/>
  <c r="O135" i="2"/>
  <c r="M136" i="2"/>
  <c r="N136" i="2" s="1"/>
  <c r="E137" i="2"/>
  <c r="J239" i="12" l="1"/>
  <c r="L239" i="12" s="1"/>
  <c r="K239" i="12"/>
  <c r="G241" i="12"/>
  <c r="F242" i="12" s="1"/>
  <c r="H240" i="12"/>
  <c r="I240" i="12" s="1"/>
  <c r="J139" i="3"/>
  <c r="I140" i="3"/>
  <c r="K138" i="3"/>
  <c r="M138" i="3" s="1"/>
  <c r="L138" i="3"/>
  <c r="O136" i="2"/>
  <c r="P136" i="2"/>
  <c r="Q136" i="2" s="1"/>
  <c r="S136" i="2"/>
  <c r="E138" i="2"/>
  <c r="M137" i="2"/>
  <c r="N137" i="2" s="1"/>
  <c r="S137" i="2" s="1"/>
  <c r="H241" i="12" l="1"/>
  <c r="I241" i="12" s="1"/>
  <c r="K240" i="12"/>
  <c r="J240" i="12"/>
  <c r="L240" i="12" s="1"/>
  <c r="G242" i="12"/>
  <c r="F243" i="12" s="1"/>
  <c r="I141" i="3"/>
  <c r="J140" i="3"/>
  <c r="L139" i="3"/>
  <c r="K139" i="3"/>
  <c r="M139" i="3" s="1"/>
  <c r="P137" i="2"/>
  <c r="Q137" i="2" s="1"/>
  <c r="O137" i="2"/>
  <c r="M138" i="2"/>
  <c r="N138" i="2" s="1"/>
  <c r="E139" i="2"/>
  <c r="G243" i="12" l="1"/>
  <c r="F244" i="12" s="1"/>
  <c r="H242" i="12"/>
  <c r="I242" i="12" s="1"/>
  <c r="J241" i="12"/>
  <c r="L241" i="12" s="1"/>
  <c r="K241" i="12"/>
  <c r="L140" i="3"/>
  <c r="K140" i="3"/>
  <c r="M140" i="3" s="1"/>
  <c r="J141" i="3"/>
  <c r="I142" i="3"/>
  <c r="M139" i="2"/>
  <c r="N139" i="2" s="1"/>
  <c r="S139" i="2" s="1"/>
  <c r="E140" i="2"/>
  <c r="O138" i="2"/>
  <c r="P138" i="2"/>
  <c r="Q138" i="2" s="1"/>
  <c r="S138" i="2"/>
  <c r="H243" i="12" l="1"/>
  <c r="I243" i="12" s="1"/>
  <c r="K243" i="12" s="1"/>
  <c r="K242" i="12"/>
  <c r="J242" i="12"/>
  <c r="L242" i="12" s="1"/>
  <c r="G244" i="12"/>
  <c r="F245" i="12" s="1"/>
  <c r="L141" i="3"/>
  <c r="K141" i="3"/>
  <c r="M141" i="3" s="1"/>
  <c r="J142" i="3"/>
  <c r="I143" i="3"/>
  <c r="M140" i="2"/>
  <c r="N140" i="2" s="1"/>
  <c r="S140" i="2" s="1"/>
  <c r="E141" i="2"/>
  <c r="P139" i="2"/>
  <c r="Q139" i="2" s="1"/>
  <c r="O139" i="2"/>
  <c r="J243" i="12" l="1"/>
  <c r="L243" i="12" s="1"/>
  <c r="H244" i="12"/>
  <c r="I244" i="12" s="1"/>
  <c r="G245" i="12"/>
  <c r="F246" i="12" s="1"/>
  <c r="I144" i="3"/>
  <c r="J143" i="3"/>
  <c r="L142" i="3"/>
  <c r="K142" i="3"/>
  <c r="M142" i="3" s="1"/>
  <c r="M141" i="2"/>
  <c r="N141" i="2" s="1"/>
  <c r="E142" i="2"/>
  <c r="P140" i="2"/>
  <c r="Q140" i="2" s="1"/>
  <c r="O140" i="2"/>
  <c r="G246" i="12" l="1"/>
  <c r="F247" i="12" s="1"/>
  <c r="H245" i="12"/>
  <c r="I245" i="12" s="1"/>
  <c r="J244" i="12"/>
  <c r="L244" i="12" s="1"/>
  <c r="K244" i="12"/>
  <c r="L143" i="3"/>
  <c r="K143" i="3"/>
  <c r="M143" i="3" s="1"/>
  <c r="J144" i="3"/>
  <c r="I145" i="3"/>
  <c r="S141" i="2"/>
  <c r="M142" i="2"/>
  <c r="N142" i="2" s="1"/>
  <c r="S142" i="2" s="1"/>
  <c r="E143" i="2"/>
  <c r="P141" i="2"/>
  <c r="Q141" i="2" s="1"/>
  <c r="O141" i="2"/>
  <c r="H246" i="12" l="1"/>
  <c r="I246" i="12" s="1"/>
  <c r="J245" i="12"/>
  <c r="L245" i="12" s="1"/>
  <c r="K245" i="12"/>
  <c r="G247" i="12"/>
  <c r="F248" i="12" s="1"/>
  <c r="I146" i="3"/>
  <c r="J145" i="3"/>
  <c r="K144" i="3"/>
  <c r="M144" i="3" s="1"/>
  <c r="L144" i="3"/>
  <c r="E144" i="2"/>
  <c r="M143" i="2"/>
  <c r="N143" i="2" s="1"/>
  <c r="S143" i="2" s="1"/>
  <c r="P142" i="2"/>
  <c r="Q142" i="2" s="1"/>
  <c r="O142" i="2"/>
  <c r="H247" i="12" l="1"/>
  <c r="I247" i="12" s="1"/>
  <c r="K247" i="12" s="1"/>
  <c r="G248" i="12"/>
  <c r="F249" i="12" s="1"/>
  <c r="K246" i="12"/>
  <c r="J246" i="12"/>
  <c r="L246" i="12" s="1"/>
  <c r="L145" i="3"/>
  <c r="K145" i="3"/>
  <c r="M145" i="3" s="1"/>
  <c r="I147" i="3"/>
  <c r="J146" i="3"/>
  <c r="P143" i="2"/>
  <c r="Q143" i="2" s="1"/>
  <c r="O143" i="2"/>
  <c r="M144" i="2"/>
  <c r="N144" i="2" s="1"/>
  <c r="S144" i="2" s="1"/>
  <c r="E145" i="2"/>
  <c r="J247" i="12" l="1"/>
  <c r="L247" i="12" s="1"/>
  <c r="H248" i="12"/>
  <c r="I248" i="12" s="1"/>
  <c r="G249" i="12"/>
  <c r="F250" i="12" s="1"/>
  <c r="K146" i="3"/>
  <c r="M146" i="3" s="1"/>
  <c r="L146" i="3"/>
  <c r="J147" i="3"/>
  <c r="I148" i="3"/>
  <c r="E146" i="2"/>
  <c r="M145" i="2"/>
  <c r="N145" i="2" s="1"/>
  <c r="S145" i="2" s="1"/>
  <c r="O144" i="2"/>
  <c r="P144" i="2"/>
  <c r="Q144" i="2" s="1"/>
  <c r="H249" i="12" l="1"/>
  <c r="I249" i="12" s="1"/>
  <c r="G250" i="12"/>
  <c r="F251" i="12" s="1"/>
  <c r="J248" i="12"/>
  <c r="L248" i="12" s="1"/>
  <c r="K248" i="12"/>
  <c r="I149" i="3"/>
  <c r="J148" i="3"/>
  <c r="L147" i="3"/>
  <c r="K147" i="3"/>
  <c r="M147" i="3" s="1"/>
  <c r="P145" i="2"/>
  <c r="Q145" i="2" s="1"/>
  <c r="O145" i="2"/>
  <c r="M146" i="2"/>
  <c r="N146" i="2" s="1"/>
  <c r="E147" i="2"/>
  <c r="G251" i="12" l="1"/>
  <c r="F252" i="12" s="1"/>
  <c r="H250" i="12"/>
  <c r="I250" i="12" s="1"/>
  <c r="J249" i="12"/>
  <c r="L249" i="12" s="1"/>
  <c r="K249" i="12"/>
  <c r="L148" i="3"/>
  <c r="K148" i="3"/>
  <c r="M148" i="3" s="1"/>
  <c r="J149" i="3"/>
  <c r="I150" i="3"/>
  <c r="O146" i="2"/>
  <c r="P146" i="2"/>
  <c r="Q146" i="2" s="1"/>
  <c r="M147" i="2"/>
  <c r="N147" i="2" s="1"/>
  <c r="S147" i="2" s="1"/>
  <c r="E148" i="2"/>
  <c r="S146" i="2"/>
  <c r="G252" i="12" l="1"/>
  <c r="F253" i="12" s="1"/>
  <c r="K250" i="12"/>
  <c r="J250" i="12"/>
  <c r="L250" i="12" s="1"/>
  <c r="H251" i="12"/>
  <c r="I251" i="12" s="1"/>
  <c r="J150" i="3"/>
  <c r="I151" i="3"/>
  <c r="L149" i="3"/>
  <c r="K149" i="3"/>
  <c r="M149" i="3" s="1"/>
  <c r="M148" i="2"/>
  <c r="N148" i="2" s="1"/>
  <c r="S148" i="2" s="1"/>
  <c r="E149" i="2"/>
  <c r="P147" i="2"/>
  <c r="Q147" i="2" s="1"/>
  <c r="O147" i="2"/>
  <c r="G253" i="12" l="1"/>
  <c r="F254" i="12" s="1"/>
  <c r="K251" i="12"/>
  <c r="J251" i="12"/>
  <c r="L251" i="12" s="1"/>
  <c r="H252" i="12"/>
  <c r="I252" i="12" s="1"/>
  <c r="I152" i="3"/>
  <c r="J151" i="3"/>
  <c r="L150" i="3"/>
  <c r="K150" i="3"/>
  <c r="M150" i="3" s="1"/>
  <c r="M149" i="2"/>
  <c r="N149" i="2" s="1"/>
  <c r="S149" i="2" s="1"/>
  <c r="E150" i="2"/>
  <c r="P148" i="2"/>
  <c r="Q148" i="2" s="1"/>
  <c r="O148" i="2"/>
  <c r="H253" i="12" l="1"/>
  <c r="I253" i="12" s="1"/>
  <c r="K252" i="12"/>
  <c r="J252" i="12"/>
  <c r="L252" i="12" s="1"/>
  <c r="G254" i="12"/>
  <c r="F255" i="12" s="1"/>
  <c r="L151" i="3"/>
  <c r="K151" i="3"/>
  <c r="M151" i="3" s="1"/>
  <c r="J152" i="3"/>
  <c r="I153" i="3"/>
  <c r="M150" i="2"/>
  <c r="N150" i="2" s="1"/>
  <c r="S150" i="2" s="1"/>
  <c r="E151" i="2"/>
  <c r="P149" i="2"/>
  <c r="Q149" i="2" s="1"/>
  <c r="O149" i="2"/>
  <c r="H254" i="12" l="1"/>
  <c r="I254" i="12" s="1"/>
  <c r="K254" i="12" s="1"/>
  <c r="G255" i="12"/>
  <c r="F256" i="12" s="1"/>
  <c r="K253" i="12"/>
  <c r="J253" i="12"/>
  <c r="L253" i="12" s="1"/>
  <c r="K152" i="3"/>
  <c r="M152" i="3" s="1"/>
  <c r="L152" i="3"/>
  <c r="I154" i="3"/>
  <c r="J153" i="3"/>
  <c r="E152" i="2"/>
  <c r="M151" i="2"/>
  <c r="N151" i="2" s="1"/>
  <c r="S151" i="2" s="1"/>
  <c r="P150" i="2"/>
  <c r="Q150" i="2" s="1"/>
  <c r="O150" i="2"/>
  <c r="J254" i="12" l="1"/>
  <c r="L254" i="12" s="1"/>
  <c r="G256" i="12"/>
  <c r="F257" i="12" s="1"/>
  <c r="H255" i="12"/>
  <c r="I255" i="12" s="1"/>
  <c r="L153" i="3"/>
  <c r="K153" i="3"/>
  <c r="M153" i="3" s="1"/>
  <c r="I155" i="3"/>
  <c r="J154" i="3"/>
  <c r="P151" i="2"/>
  <c r="Q151" i="2" s="1"/>
  <c r="O151" i="2"/>
  <c r="M152" i="2"/>
  <c r="N152" i="2" s="1"/>
  <c r="S152" i="2" s="1"/>
  <c r="E153" i="2"/>
  <c r="K255" i="12" l="1"/>
  <c r="J255" i="12"/>
  <c r="L255" i="12" s="1"/>
  <c r="G257" i="12"/>
  <c r="F258" i="12" s="1"/>
  <c r="H256" i="12"/>
  <c r="I256" i="12" s="1"/>
  <c r="K154" i="3"/>
  <c r="M154" i="3" s="1"/>
  <c r="L154" i="3"/>
  <c r="J155" i="3"/>
  <c r="I156" i="3"/>
  <c r="E154" i="2"/>
  <c r="M153" i="2"/>
  <c r="N153" i="2" s="1"/>
  <c r="S153" i="2" s="1"/>
  <c r="O152" i="2"/>
  <c r="P152" i="2"/>
  <c r="Q152" i="2" s="1"/>
  <c r="H257" i="12" l="1"/>
  <c r="I257" i="12" s="1"/>
  <c r="K257" i="12" s="1"/>
  <c r="G258" i="12"/>
  <c r="F259" i="12" s="1"/>
  <c r="K256" i="12"/>
  <c r="J256" i="12"/>
  <c r="L256" i="12" s="1"/>
  <c r="I157" i="3"/>
  <c r="J156" i="3"/>
  <c r="L155" i="3"/>
  <c r="K155" i="3"/>
  <c r="M155" i="3" s="1"/>
  <c r="P153" i="2"/>
  <c r="Q153" i="2" s="1"/>
  <c r="O153" i="2"/>
  <c r="M154" i="2"/>
  <c r="N154" i="2" s="1"/>
  <c r="E155" i="2"/>
  <c r="J257" i="12" l="1"/>
  <c r="L257" i="12" s="1"/>
  <c r="G259" i="12"/>
  <c r="F260" i="12" s="1"/>
  <c r="H258" i="12"/>
  <c r="I258" i="12" s="1"/>
  <c r="L156" i="3"/>
  <c r="K156" i="3"/>
  <c r="M156" i="3" s="1"/>
  <c r="J157" i="3"/>
  <c r="I158" i="3"/>
  <c r="M155" i="2"/>
  <c r="N155" i="2" s="1"/>
  <c r="S155" i="2" s="1"/>
  <c r="E156" i="2"/>
  <c r="O154" i="2"/>
  <c r="P154" i="2"/>
  <c r="Q154" i="2" s="1"/>
  <c r="S154" i="2"/>
  <c r="H259" i="12" l="1"/>
  <c r="I259" i="12" s="1"/>
  <c r="K259" i="12" s="1"/>
  <c r="K258" i="12"/>
  <c r="J258" i="12"/>
  <c r="L258" i="12" s="1"/>
  <c r="G260" i="12"/>
  <c r="F261" i="12" s="1"/>
  <c r="J158" i="3"/>
  <c r="I159" i="3"/>
  <c r="L157" i="3"/>
  <c r="K157" i="3"/>
  <c r="M157" i="3" s="1"/>
  <c r="M156" i="2"/>
  <c r="N156" i="2" s="1"/>
  <c r="S156" i="2" s="1"/>
  <c r="E157" i="2"/>
  <c r="P155" i="2"/>
  <c r="Q155" i="2" s="1"/>
  <c r="O155" i="2"/>
  <c r="J259" i="12" l="1"/>
  <c r="L259" i="12" s="1"/>
  <c r="H260" i="12"/>
  <c r="I260" i="12" s="1"/>
  <c r="J260" i="12" s="1"/>
  <c r="L260" i="12" s="1"/>
  <c r="G261" i="12"/>
  <c r="F262" i="12" s="1"/>
  <c r="I160" i="3"/>
  <c r="J159" i="3"/>
  <c r="L158" i="3"/>
  <c r="K158" i="3"/>
  <c r="M158" i="3" s="1"/>
  <c r="M157" i="2"/>
  <c r="N157" i="2" s="1"/>
  <c r="S157" i="2" s="1"/>
  <c r="E158" i="2"/>
  <c r="P156" i="2"/>
  <c r="Q156" i="2" s="1"/>
  <c r="O156" i="2"/>
  <c r="K260" i="12" l="1"/>
  <c r="G262" i="12"/>
  <c r="F263" i="12" s="1"/>
  <c r="H261" i="12"/>
  <c r="I261" i="12" s="1"/>
  <c r="L159" i="3"/>
  <c r="K159" i="3"/>
  <c r="M159" i="3" s="1"/>
  <c r="J160" i="3"/>
  <c r="I161" i="3"/>
  <c r="M158" i="2"/>
  <c r="N158" i="2" s="1"/>
  <c r="S158" i="2" s="1"/>
  <c r="E159" i="2"/>
  <c r="P157" i="2"/>
  <c r="Q157" i="2" s="1"/>
  <c r="O157" i="2"/>
  <c r="H262" i="12" l="1"/>
  <c r="I262" i="12" s="1"/>
  <c r="K261" i="12"/>
  <c r="J261" i="12"/>
  <c r="L261" i="12" s="1"/>
  <c r="G263" i="12"/>
  <c r="F264" i="12" s="1"/>
  <c r="K160" i="3"/>
  <c r="M160" i="3" s="1"/>
  <c r="L160" i="3"/>
  <c r="I162" i="3"/>
  <c r="J161" i="3"/>
  <c r="E160" i="2"/>
  <c r="M159" i="2"/>
  <c r="N159" i="2" s="1"/>
  <c r="S159" i="2" s="1"/>
  <c r="P158" i="2"/>
  <c r="Q158" i="2" s="1"/>
  <c r="O158" i="2"/>
  <c r="H263" i="12" l="1"/>
  <c r="I263" i="12" s="1"/>
  <c r="K262" i="12"/>
  <c r="J262" i="12"/>
  <c r="L262" i="12" s="1"/>
  <c r="G264" i="12"/>
  <c r="F265" i="12" s="1"/>
  <c r="L161" i="3"/>
  <c r="K161" i="3"/>
  <c r="M161" i="3" s="1"/>
  <c r="I163" i="3"/>
  <c r="J162" i="3"/>
  <c r="P159" i="2"/>
  <c r="Q159" i="2" s="1"/>
  <c r="O159" i="2"/>
  <c r="M160" i="2"/>
  <c r="N160" i="2" s="1"/>
  <c r="E161" i="2"/>
  <c r="H264" i="12" l="1"/>
  <c r="I264" i="12" s="1"/>
  <c r="G265" i="12"/>
  <c r="F266" i="12" s="1"/>
  <c r="K263" i="12"/>
  <c r="J263" i="12"/>
  <c r="L263" i="12" s="1"/>
  <c r="K162" i="3"/>
  <c r="M162" i="3" s="1"/>
  <c r="L162" i="3"/>
  <c r="J163" i="3"/>
  <c r="I164" i="3"/>
  <c r="E162" i="2"/>
  <c r="M161" i="2"/>
  <c r="N161" i="2" s="1"/>
  <c r="S161" i="2" s="1"/>
  <c r="O160" i="2"/>
  <c r="P160" i="2"/>
  <c r="Q160" i="2" s="1"/>
  <c r="S160" i="2"/>
  <c r="H265" i="12" l="1"/>
  <c r="I265" i="12" s="1"/>
  <c r="K265" i="12" s="1"/>
  <c r="G266" i="12"/>
  <c r="F267" i="12" s="1"/>
  <c r="J264" i="12"/>
  <c r="L264" i="12" s="1"/>
  <c r="K264" i="12"/>
  <c r="I165" i="3"/>
  <c r="J164" i="3"/>
  <c r="L163" i="3"/>
  <c r="K163" i="3"/>
  <c r="M163" i="3" s="1"/>
  <c r="P161" i="2"/>
  <c r="Q161" i="2" s="1"/>
  <c r="O161" i="2"/>
  <c r="M162" i="2"/>
  <c r="N162" i="2" s="1"/>
  <c r="E163" i="2"/>
  <c r="J265" i="12" l="1"/>
  <c r="L265" i="12" s="1"/>
  <c r="G267" i="12"/>
  <c r="F268" i="12" s="1"/>
  <c r="H266" i="12"/>
  <c r="I266" i="12" s="1"/>
  <c r="L164" i="3"/>
  <c r="K164" i="3"/>
  <c r="M164" i="3" s="1"/>
  <c r="J165" i="3"/>
  <c r="I166" i="3"/>
  <c r="M163" i="2"/>
  <c r="N163" i="2" s="1"/>
  <c r="S163" i="2" s="1"/>
  <c r="E164" i="2"/>
  <c r="O162" i="2"/>
  <c r="P162" i="2"/>
  <c r="Q162" i="2" s="1"/>
  <c r="S162" i="2"/>
  <c r="H267" i="12" l="1"/>
  <c r="I267" i="12" s="1"/>
  <c r="K267" i="12" s="1"/>
  <c r="K266" i="12"/>
  <c r="J266" i="12"/>
  <c r="L266" i="12" s="1"/>
  <c r="G268" i="12"/>
  <c r="F269" i="12" s="1"/>
  <c r="L165" i="3"/>
  <c r="K165" i="3"/>
  <c r="M165" i="3" s="1"/>
  <c r="J166" i="3"/>
  <c r="I167" i="3"/>
  <c r="M164" i="2"/>
  <c r="N164" i="2" s="1"/>
  <c r="S164" i="2" s="1"/>
  <c r="E165" i="2"/>
  <c r="P163" i="2"/>
  <c r="Q163" i="2" s="1"/>
  <c r="O163" i="2"/>
  <c r="J267" i="12" l="1"/>
  <c r="L267" i="12" s="1"/>
  <c r="G269" i="12"/>
  <c r="F270" i="12" s="1"/>
  <c r="H268" i="12"/>
  <c r="I268" i="12" s="1"/>
  <c r="I168" i="3"/>
  <c r="J167" i="3"/>
  <c r="L166" i="3"/>
  <c r="K166" i="3"/>
  <c r="M166" i="3" s="1"/>
  <c r="M165" i="2"/>
  <c r="N165" i="2" s="1"/>
  <c r="S165" i="2" s="1"/>
  <c r="E166" i="2"/>
  <c r="P164" i="2"/>
  <c r="Q164" i="2" s="1"/>
  <c r="O164" i="2"/>
  <c r="G270" i="12" l="1"/>
  <c r="F271" i="12" s="1"/>
  <c r="H269" i="12"/>
  <c r="I269" i="12" s="1"/>
  <c r="K268" i="12"/>
  <c r="J268" i="12"/>
  <c r="L268" i="12" s="1"/>
  <c r="L167" i="3"/>
  <c r="K167" i="3"/>
  <c r="M167" i="3" s="1"/>
  <c r="J168" i="3"/>
  <c r="I169" i="3"/>
  <c r="M166" i="2"/>
  <c r="N166" i="2" s="1"/>
  <c r="S166" i="2" s="1"/>
  <c r="E167" i="2"/>
  <c r="P165" i="2"/>
  <c r="Q165" i="2" s="1"/>
  <c r="O165" i="2"/>
  <c r="H270" i="12" l="1"/>
  <c r="I270" i="12" s="1"/>
  <c r="J270" i="12" s="1"/>
  <c r="L270" i="12" s="1"/>
  <c r="J269" i="12"/>
  <c r="L269" i="12" s="1"/>
  <c r="K269" i="12"/>
  <c r="G271" i="12"/>
  <c r="F272" i="12" s="1"/>
  <c r="I170" i="3"/>
  <c r="J169" i="3"/>
  <c r="K168" i="3"/>
  <c r="M168" i="3" s="1"/>
  <c r="L168" i="3"/>
  <c r="E168" i="2"/>
  <c r="M167" i="2"/>
  <c r="N167" i="2" s="1"/>
  <c r="S167" i="2" s="1"/>
  <c r="P166" i="2"/>
  <c r="Q166" i="2" s="1"/>
  <c r="O166" i="2"/>
  <c r="K270" i="12" l="1"/>
  <c r="H271" i="12"/>
  <c r="I271" i="12" s="1"/>
  <c r="G272" i="12"/>
  <c r="F273" i="12" s="1"/>
  <c r="L169" i="3"/>
  <c r="K169" i="3"/>
  <c r="M169" i="3" s="1"/>
  <c r="I171" i="3"/>
  <c r="J170" i="3"/>
  <c r="P167" i="2"/>
  <c r="Q167" i="2" s="1"/>
  <c r="O167" i="2"/>
  <c r="M168" i="2"/>
  <c r="N168" i="2" s="1"/>
  <c r="E169" i="2"/>
  <c r="G273" i="12" l="1"/>
  <c r="F274" i="12" s="1"/>
  <c r="H272" i="12"/>
  <c r="I272" i="12" s="1"/>
  <c r="J271" i="12"/>
  <c r="L271" i="12" s="1"/>
  <c r="K271" i="12"/>
  <c r="K170" i="3"/>
  <c r="M170" i="3" s="1"/>
  <c r="L170" i="3"/>
  <c r="J171" i="3"/>
  <c r="I172" i="3"/>
  <c r="O168" i="2"/>
  <c r="P168" i="2"/>
  <c r="Q168" i="2" s="1"/>
  <c r="S168" i="2"/>
  <c r="E170" i="2"/>
  <c r="M169" i="2"/>
  <c r="N169" i="2" s="1"/>
  <c r="G274" i="12" l="1"/>
  <c r="F275" i="12" s="1"/>
  <c r="J272" i="12"/>
  <c r="L272" i="12" s="1"/>
  <c r="K272" i="12"/>
  <c r="H273" i="12"/>
  <c r="I273" i="12" s="1"/>
  <c r="L171" i="3"/>
  <c r="K171" i="3"/>
  <c r="M171" i="3" s="1"/>
  <c r="I173" i="3"/>
  <c r="J172" i="3"/>
  <c r="P169" i="2"/>
  <c r="Q169" i="2" s="1"/>
  <c r="O169" i="2"/>
  <c r="M170" i="2"/>
  <c r="N170" i="2" s="1"/>
  <c r="E171" i="2"/>
  <c r="S169" i="2"/>
  <c r="G275" i="12" l="1"/>
  <c r="F276" i="12" s="1"/>
  <c r="J273" i="12"/>
  <c r="L273" i="12" s="1"/>
  <c r="K273" i="12"/>
  <c r="H274" i="12"/>
  <c r="I274" i="12" s="1"/>
  <c r="L172" i="3"/>
  <c r="K172" i="3"/>
  <c r="M172" i="3" s="1"/>
  <c r="J173" i="3"/>
  <c r="I174" i="3"/>
  <c r="O170" i="2"/>
  <c r="P170" i="2"/>
  <c r="Q170" i="2" s="1"/>
  <c r="S170" i="2"/>
  <c r="M171" i="2"/>
  <c r="N171" i="2" s="1"/>
  <c r="E172" i="2"/>
  <c r="H275" i="12" l="1"/>
  <c r="I275" i="12" s="1"/>
  <c r="K275" i="12" s="1"/>
  <c r="K274" i="12"/>
  <c r="J274" i="12"/>
  <c r="L274" i="12" s="1"/>
  <c r="G276" i="12"/>
  <c r="F277" i="12" s="1"/>
  <c r="J174" i="3"/>
  <c r="I175" i="3"/>
  <c r="L173" i="3"/>
  <c r="K173" i="3"/>
  <c r="M173" i="3" s="1"/>
  <c r="M172" i="2"/>
  <c r="N172" i="2" s="1"/>
  <c r="S172" i="2" s="1"/>
  <c r="E173" i="2"/>
  <c r="P171" i="2"/>
  <c r="Q171" i="2" s="1"/>
  <c r="O171" i="2"/>
  <c r="S171" i="2"/>
  <c r="J275" i="12" l="1"/>
  <c r="L275" i="12" s="1"/>
  <c r="H276" i="12"/>
  <c r="I276" i="12" s="1"/>
  <c r="G277" i="12"/>
  <c r="F278" i="12" s="1"/>
  <c r="I176" i="3"/>
  <c r="J175" i="3"/>
  <c r="L174" i="3"/>
  <c r="K174" i="3"/>
  <c r="M174" i="3" s="1"/>
  <c r="M173" i="2"/>
  <c r="N173" i="2" s="1"/>
  <c r="S173" i="2" s="1"/>
  <c r="E174" i="2"/>
  <c r="P172" i="2"/>
  <c r="Q172" i="2" s="1"/>
  <c r="O172" i="2"/>
  <c r="G278" i="12" l="1"/>
  <c r="F279" i="12" s="1"/>
  <c r="H277" i="12"/>
  <c r="I277" i="12" s="1"/>
  <c r="K276" i="12"/>
  <c r="J276" i="12"/>
  <c r="L276" i="12" s="1"/>
  <c r="L175" i="3"/>
  <c r="K175" i="3"/>
  <c r="M175" i="3" s="1"/>
  <c r="J176" i="3"/>
  <c r="I177" i="3"/>
  <c r="M174" i="2"/>
  <c r="N174" i="2" s="1"/>
  <c r="S174" i="2" s="1"/>
  <c r="E175" i="2"/>
  <c r="P173" i="2"/>
  <c r="Q173" i="2" s="1"/>
  <c r="O173" i="2"/>
  <c r="H278" i="12" l="1"/>
  <c r="I278" i="12" s="1"/>
  <c r="K278" i="12" s="1"/>
  <c r="K277" i="12"/>
  <c r="J277" i="12"/>
  <c r="L277" i="12" s="1"/>
  <c r="G279" i="12"/>
  <c r="F280" i="12" s="1"/>
  <c r="I178" i="3"/>
  <c r="J177" i="3"/>
  <c r="K176" i="3"/>
  <c r="M176" i="3" s="1"/>
  <c r="L176" i="3"/>
  <c r="E176" i="2"/>
  <c r="M175" i="2"/>
  <c r="N175" i="2" s="1"/>
  <c r="S175" i="2" s="1"/>
  <c r="P174" i="2"/>
  <c r="Q174" i="2" s="1"/>
  <c r="O174" i="2"/>
  <c r="H279" i="12" l="1"/>
  <c r="I279" i="12" s="1"/>
  <c r="J279" i="12" s="1"/>
  <c r="L279" i="12" s="1"/>
  <c r="J278" i="12"/>
  <c r="L278" i="12" s="1"/>
  <c r="G280" i="12"/>
  <c r="F281" i="12" s="1"/>
  <c r="L177" i="3"/>
  <c r="K177" i="3"/>
  <c r="M177" i="3" s="1"/>
  <c r="I179" i="3"/>
  <c r="J178" i="3"/>
  <c r="P175" i="2"/>
  <c r="Q175" i="2" s="1"/>
  <c r="O175" i="2"/>
  <c r="M176" i="2"/>
  <c r="N176" i="2" s="1"/>
  <c r="E177" i="2"/>
  <c r="K279" i="12" l="1"/>
  <c r="G281" i="12"/>
  <c r="F282" i="12" s="1"/>
  <c r="H280" i="12"/>
  <c r="I280" i="12" s="1"/>
  <c r="J179" i="3"/>
  <c r="I180" i="3"/>
  <c r="K178" i="3"/>
  <c r="M178" i="3" s="1"/>
  <c r="L178" i="3"/>
  <c r="E178" i="2"/>
  <c r="M177" i="2"/>
  <c r="N177" i="2" s="1"/>
  <c r="S177" i="2" s="1"/>
  <c r="O176" i="2"/>
  <c r="P176" i="2"/>
  <c r="Q176" i="2" s="1"/>
  <c r="S176" i="2"/>
  <c r="G282" i="12" l="1"/>
  <c r="F283" i="12" s="1"/>
  <c r="K280" i="12"/>
  <c r="J280" i="12"/>
  <c r="L280" i="12" s="1"/>
  <c r="H281" i="12"/>
  <c r="I281" i="12" s="1"/>
  <c r="I181" i="3"/>
  <c r="J180" i="3"/>
  <c r="L179" i="3"/>
  <c r="K179" i="3"/>
  <c r="M179" i="3" s="1"/>
  <c r="P177" i="2"/>
  <c r="Q177" i="2" s="1"/>
  <c r="O177" i="2"/>
  <c r="M178" i="2"/>
  <c r="N178" i="2" s="1"/>
  <c r="S178" i="2" s="1"/>
  <c r="E179" i="2"/>
  <c r="G283" i="12" l="1"/>
  <c r="F284" i="12" s="1"/>
  <c r="J281" i="12"/>
  <c r="L281" i="12" s="1"/>
  <c r="K281" i="12"/>
  <c r="H282" i="12"/>
  <c r="I282" i="12" s="1"/>
  <c r="L180" i="3"/>
  <c r="K180" i="3"/>
  <c r="M180" i="3" s="1"/>
  <c r="J181" i="3"/>
  <c r="I182" i="3"/>
  <c r="M179" i="2"/>
  <c r="N179" i="2" s="1"/>
  <c r="S179" i="2" s="1"/>
  <c r="E180" i="2"/>
  <c r="O178" i="2"/>
  <c r="P178" i="2"/>
  <c r="Q178" i="2" s="1"/>
  <c r="G284" i="12" l="1"/>
  <c r="F285" i="12" s="1"/>
  <c r="H283" i="12"/>
  <c r="I283" i="12" s="1"/>
  <c r="K282" i="12"/>
  <c r="J282" i="12"/>
  <c r="L282" i="12" s="1"/>
  <c r="L181" i="3"/>
  <c r="K181" i="3"/>
  <c r="M181" i="3" s="1"/>
  <c r="J182" i="3"/>
  <c r="I183" i="3"/>
  <c r="M180" i="2"/>
  <c r="N180" i="2" s="1"/>
  <c r="S180" i="2" s="1"/>
  <c r="E181" i="2"/>
  <c r="P179" i="2"/>
  <c r="Q179" i="2" s="1"/>
  <c r="O179" i="2"/>
  <c r="K283" i="12" l="1"/>
  <c r="J283" i="12"/>
  <c r="L283" i="12" s="1"/>
  <c r="G285" i="12"/>
  <c r="F286" i="12" s="1"/>
  <c r="H284" i="12"/>
  <c r="I284" i="12" s="1"/>
  <c r="L182" i="3"/>
  <c r="K182" i="3"/>
  <c r="M182" i="3" s="1"/>
  <c r="I184" i="3"/>
  <c r="J183" i="3"/>
  <c r="M181" i="2"/>
  <c r="N181" i="2" s="1"/>
  <c r="S181" i="2" s="1"/>
  <c r="E182" i="2"/>
  <c r="P180" i="2"/>
  <c r="Q180" i="2" s="1"/>
  <c r="O180" i="2"/>
  <c r="K284" i="12" l="1"/>
  <c r="J284" i="12"/>
  <c r="L284" i="12" s="1"/>
  <c r="G286" i="12"/>
  <c r="F287" i="12" s="1"/>
  <c r="H285" i="12"/>
  <c r="I285" i="12" s="1"/>
  <c r="L183" i="3"/>
  <c r="K183" i="3"/>
  <c r="M183" i="3" s="1"/>
  <c r="J184" i="3"/>
  <c r="I185" i="3"/>
  <c r="M182" i="2"/>
  <c r="N182" i="2" s="1"/>
  <c r="S182" i="2" s="1"/>
  <c r="E183" i="2"/>
  <c r="P181" i="2"/>
  <c r="Q181" i="2" s="1"/>
  <c r="O181" i="2"/>
  <c r="G287" i="12" l="1"/>
  <c r="F288" i="12" s="1"/>
  <c r="K285" i="12"/>
  <c r="J285" i="12"/>
  <c r="L285" i="12" s="1"/>
  <c r="H286" i="12"/>
  <c r="I286" i="12" s="1"/>
  <c r="I186" i="3"/>
  <c r="J185" i="3"/>
  <c r="K184" i="3"/>
  <c r="M184" i="3" s="1"/>
  <c r="L184" i="3"/>
  <c r="E184" i="2"/>
  <c r="M183" i="2"/>
  <c r="N183" i="2" s="1"/>
  <c r="S183" i="2" s="1"/>
  <c r="P182" i="2"/>
  <c r="Q182" i="2" s="1"/>
  <c r="O182" i="2"/>
  <c r="H287" i="12" l="1"/>
  <c r="I287" i="12" s="1"/>
  <c r="K287" i="12" s="1"/>
  <c r="K286" i="12"/>
  <c r="J286" i="12"/>
  <c r="L286" i="12" s="1"/>
  <c r="G288" i="12"/>
  <c r="F289" i="12" s="1"/>
  <c r="L185" i="3"/>
  <c r="K185" i="3"/>
  <c r="M185" i="3" s="1"/>
  <c r="I187" i="3"/>
  <c r="J186" i="3"/>
  <c r="P183" i="2"/>
  <c r="Q183" i="2" s="1"/>
  <c r="O183" i="2"/>
  <c r="M184" i="2"/>
  <c r="N184" i="2" s="1"/>
  <c r="E185" i="2"/>
  <c r="J287" i="12" l="1"/>
  <c r="L287" i="12" s="1"/>
  <c r="G289" i="12"/>
  <c r="F290" i="12" s="1"/>
  <c r="H288" i="12"/>
  <c r="I288" i="12" s="1"/>
  <c r="J187" i="3"/>
  <c r="I188" i="3"/>
  <c r="K186" i="3"/>
  <c r="M186" i="3" s="1"/>
  <c r="L186" i="3"/>
  <c r="O184" i="2"/>
  <c r="P184" i="2"/>
  <c r="Q184" i="2" s="1"/>
  <c r="S184" i="2"/>
  <c r="E186" i="2"/>
  <c r="M185" i="2"/>
  <c r="N185" i="2" s="1"/>
  <c r="G290" i="12" l="1"/>
  <c r="F291" i="12" s="1"/>
  <c r="H289" i="12"/>
  <c r="I289" i="12" s="1"/>
  <c r="K288" i="12"/>
  <c r="J288" i="12"/>
  <c r="L288" i="12" s="1"/>
  <c r="I189" i="3"/>
  <c r="J188" i="3"/>
  <c r="L187" i="3"/>
  <c r="K187" i="3"/>
  <c r="M187" i="3" s="1"/>
  <c r="S185" i="2"/>
  <c r="M186" i="2"/>
  <c r="N186" i="2" s="1"/>
  <c r="S186" i="2" s="1"/>
  <c r="E187" i="2"/>
  <c r="P185" i="2"/>
  <c r="Q185" i="2" s="1"/>
  <c r="O185" i="2"/>
  <c r="J289" i="12" l="1"/>
  <c r="L289" i="12" s="1"/>
  <c r="K289" i="12"/>
  <c r="G291" i="12"/>
  <c r="F292" i="12" s="1"/>
  <c r="H290" i="12"/>
  <c r="I290" i="12" s="1"/>
  <c r="L188" i="3"/>
  <c r="K188" i="3"/>
  <c r="M188" i="3" s="1"/>
  <c r="J189" i="3"/>
  <c r="I190" i="3"/>
  <c r="M187" i="2"/>
  <c r="N187" i="2" s="1"/>
  <c r="S187" i="2" s="1"/>
  <c r="E188" i="2"/>
  <c r="O186" i="2"/>
  <c r="P186" i="2"/>
  <c r="Q186" i="2" s="1"/>
  <c r="G292" i="12" l="1"/>
  <c r="F293" i="12" s="1"/>
  <c r="H291" i="12"/>
  <c r="I291" i="12" s="1"/>
  <c r="K290" i="12"/>
  <c r="J290" i="12"/>
  <c r="L290" i="12" s="1"/>
  <c r="J190" i="3"/>
  <c r="I191" i="3"/>
  <c r="L189" i="3"/>
  <c r="K189" i="3"/>
  <c r="M189" i="3" s="1"/>
  <c r="M188" i="2"/>
  <c r="N188" i="2" s="1"/>
  <c r="S188" i="2" s="1"/>
  <c r="E189" i="2"/>
  <c r="P187" i="2"/>
  <c r="Q187" i="2" s="1"/>
  <c r="O187" i="2"/>
  <c r="K291" i="12" l="1"/>
  <c r="J291" i="12"/>
  <c r="L291" i="12" s="1"/>
  <c r="G293" i="12"/>
  <c r="F294" i="12" s="1"/>
  <c r="H292" i="12"/>
  <c r="I292" i="12" s="1"/>
  <c r="I192" i="3"/>
  <c r="J191" i="3"/>
  <c r="L190" i="3"/>
  <c r="K190" i="3"/>
  <c r="M190" i="3" s="1"/>
  <c r="M189" i="2"/>
  <c r="N189" i="2" s="1"/>
  <c r="S189" i="2" s="1"/>
  <c r="E190" i="2"/>
  <c r="P188" i="2"/>
  <c r="Q188" i="2" s="1"/>
  <c r="O188" i="2"/>
  <c r="H293" i="12" l="1"/>
  <c r="I293" i="12" s="1"/>
  <c r="K292" i="12"/>
  <c r="J292" i="12"/>
  <c r="L292" i="12" s="1"/>
  <c r="G294" i="12"/>
  <c r="F295" i="12" s="1"/>
  <c r="L191" i="3"/>
  <c r="K191" i="3"/>
  <c r="M191" i="3" s="1"/>
  <c r="J192" i="3"/>
  <c r="I193" i="3"/>
  <c r="M190" i="2"/>
  <c r="N190" i="2" s="1"/>
  <c r="S190" i="2" s="1"/>
  <c r="E191" i="2"/>
  <c r="P189" i="2"/>
  <c r="Q189" i="2" s="1"/>
  <c r="O189" i="2"/>
  <c r="J293" i="12" l="1"/>
  <c r="L293" i="12" s="1"/>
  <c r="K293" i="12"/>
  <c r="H294" i="12"/>
  <c r="I294" i="12" s="1"/>
  <c r="G295" i="12"/>
  <c r="F296" i="12" s="1"/>
  <c r="I194" i="3"/>
  <c r="J193" i="3"/>
  <c r="K192" i="3"/>
  <c r="M192" i="3" s="1"/>
  <c r="L192" i="3"/>
  <c r="E192" i="2"/>
  <c r="M191" i="2"/>
  <c r="N191" i="2" s="1"/>
  <c r="S191" i="2" s="1"/>
  <c r="P190" i="2"/>
  <c r="Q190" i="2" s="1"/>
  <c r="O190" i="2"/>
  <c r="H295" i="12" l="1"/>
  <c r="I295" i="12" s="1"/>
  <c r="J295" i="12" s="1"/>
  <c r="L295" i="12" s="1"/>
  <c r="K294" i="12"/>
  <c r="J294" i="12"/>
  <c r="L294" i="12" s="1"/>
  <c r="G296" i="12"/>
  <c r="F297" i="12" s="1"/>
  <c r="L193" i="3"/>
  <c r="K193" i="3"/>
  <c r="M193" i="3" s="1"/>
  <c r="I195" i="3"/>
  <c r="J194" i="3"/>
  <c r="P191" i="2"/>
  <c r="Q191" i="2" s="1"/>
  <c r="O191" i="2"/>
  <c r="M192" i="2"/>
  <c r="N192" i="2" s="1"/>
  <c r="E193" i="2"/>
  <c r="K295" i="12" l="1"/>
  <c r="G297" i="12"/>
  <c r="F298" i="12" s="1"/>
  <c r="H296" i="12"/>
  <c r="I296" i="12" s="1"/>
  <c r="J195" i="3"/>
  <c r="I196" i="3"/>
  <c r="K194" i="3"/>
  <c r="M194" i="3" s="1"/>
  <c r="L194" i="3"/>
  <c r="O192" i="2"/>
  <c r="P192" i="2"/>
  <c r="Q192" i="2" s="1"/>
  <c r="S192" i="2"/>
  <c r="E194" i="2"/>
  <c r="M193" i="2"/>
  <c r="N193" i="2" s="1"/>
  <c r="H297" i="12" l="1"/>
  <c r="I297" i="12" s="1"/>
  <c r="G298" i="12"/>
  <c r="F299" i="12" s="1"/>
  <c r="K296" i="12"/>
  <c r="J296" i="12"/>
  <c r="L296" i="12" s="1"/>
  <c r="I197" i="3"/>
  <c r="J196" i="3"/>
  <c r="L195" i="3"/>
  <c r="K195" i="3"/>
  <c r="M195" i="3" s="1"/>
  <c r="P193" i="2"/>
  <c r="Q193" i="2" s="1"/>
  <c r="O193" i="2"/>
  <c r="S193" i="2"/>
  <c r="M194" i="2"/>
  <c r="N194" i="2" s="1"/>
  <c r="E195" i="2"/>
  <c r="H298" i="12" l="1"/>
  <c r="I298" i="12" s="1"/>
  <c r="K298" i="12" s="1"/>
  <c r="J297" i="12"/>
  <c r="L297" i="12" s="1"/>
  <c r="K297" i="12"/>
  <c r="G299" i="12"/>
  <c r="F300" i="12" s="1"/>
  <c r="L196" i="3"/>
  <c r="K196" i="3"/>
  <c r="M196" i="3" s="1"/>
  <c r="J197" i="3"/>
  <c r="I198" i="3"/>
  <c r="O194" i="2"/>
  <c r="P194" i="2"/>
  <c r="Q194" i="2" s="1"/>
  <c r="S194" i="2"/>
  <c r="M195" i="2"/>
  <c r="N195" i="2" s="1"/>
  <c r="E196" i="2"/>
  <c r="H299" i="12" l="1"/>
  <c r="I299" i="12" s="1"/>
  <c r="K299" i="12" s="1"/>
  <c r="J298" i="12"/>
  <c r="L298" i="12" s="1"/>
  <c r="G300" i="12"/>
  <c r="F301" i="12" s="1"/>
  <c r="J198" i="3"/>
  <c r="I199" i="3"/>
  <c r="L197" i="3"/>
  <c r="K197" i="3"/>
  <c r="M197" i="3" s="1"/>
  <c r="P195" i="2"/>
  <c r="Q195" i="2" s="1"/>
  <c r="O195" i="2"/>
  <c r="S195" i="2"/>
  <c r="M196" i="2"/>
  <c r="N196" i="2" s="1"/>
  <c r="S196" i="2" s="1"/>
  <c r="E197" i="2"/>
  <c r="J299" i="12" l="1"/>
  <c r="L299" i="12" s="1"/>
  <c r="G301" i="12"/>
  <c r="F302" i="12" s="1"/>
  <c r="H300" i="12"/>
  <c r="I300" i="12" s="1"/>
  <c r="I200" i="3"/>
  <c r="J199" i="3"/>
  <c r="L198" i="3"/>
  <c r="K198" i="3"/>
  <c r="M198" i="3" s="1"/>
  <c r="M197" i="2"/>
  <c r="N197" i="2" s="1"/>
  <c r="S197" i="2" s="1"/>
  <c r="E198" i="2"/>
  <c r="P196" i="2"/>
  <c r="Q196" i="2" s="1"/>
  <c r="O196" i="2"/>
  <c r="H301" i="12" l="1"/>
  <c r="I301" i="12" s="1"/>
  <c r="J301" i="12" s="1"/>
  <c r="L301" i="12" s="1"/>
  <c r="K300" i="12"/>
  <c r="J300" i="12"/>
  <c r="L300" i="12" s="1"/>
  <c r="G302" i="12"/>
  <c r="F303" i="12" s="1"/>
  <c r="L199" i="3"/>
  <c r="K199" i="3"/>
  <c r="M199" i="3" s="1"/>
  <c r="J200" i="3"/>
  <c r="I201" i="3"/>
  <c r="M198" i="2"/>
  <c r="N198" i="2" s="1"/>
  <c r="S198" i="2" s="1"/>
  <c r="E199" i="2"/>
  <c r="P197" i="2"/>
  <c r="Q197" i="2" s="1"/>
  <c r="O197" i="2"/>
  <c r="K301" i="12" l="1"/>
  <c r="H302" i="12"/>
  <c r="I302" i="12" s="1"/>
  <c r="K302" i="12" s="1"/>
  <c r="G303" i="12"/>
  <c r="F304" i="12" s="1"/>
  <c r="I202" i="3"/>
  <c r="J201" i="3"/>
  <c r="K200" i="3"/>
  <c r="M200" i="3" s="1"/>
  <c r="L200" i="3"/>
  <c r="E200" i="2"/>
  <c r="M199" i="2"/>
  <c r="N199" i="2" s="1"/>
  <c r="S199" i="2" s="1"/>
  <c r="P198" i="2"/>
  <c r="Q198" i="2" s="1"/>
  <c r="O198" i="2"/>
  <c r="J302" i="12" l="1"/>
  <c r="L302" i="12" s="1"/>
  <c r="G304" i="12"/>
  <c r="F305" i="12" s="1"/>
  <c r="H303" i="12"/>
  <c r="I303" i="12" s="1"/>
  <c r="L201" i="3"/>
  <c r="K201" i="3"/>
  <c r="M201" i="3" s="1"/>
  <c r="I203" i="3"/>
  <c r="J202" i="3"/>
  <c r="P199" i="2"/>
  <c r="Q199" i="2" s="1"/>
  <c r="O199" i="2"/>
  <c r="M200" i="2"/>
  <c r="N200" i="2" s="1"/>
  <c r="S200" i="2" s="1"/>
  <c r="E201" i="2"/>
  <c r="G305" i="12" l="1"/>
  <c r="F306" i="12" s="1"/>
  <c r="J303" i="12"/>
  <c r="L303" i="12" s="1"/>
  <c r="K303" i="12"/>
  <c r="H304" i="12"/>
  <c r="I304" i="12" s="1"/>
  <c r="K202" i="3"/>
  <c r="M202" i="3" s="1"/>
  <c r="L202" i="3"/>
  <c r="J203" i="3"/>
  <c r="I204" i="3"/>
  <c r="E202" i="2"/>
  <c r="M201" i="2"/>
  <c r="N201" i="2" s="1"/>
  <c r="S201" i="2" s="1"/>
  <c r="O200" i="2"/>
  <c r="P200" i="2"/>
  <c r="Q200" i="2" s="1"/>
  <c r="H305" i="12" l="1"/>
  <c r="I305" i="12" s="1"/>
  <c r="K304" i="12"/>
  <c r="J304" i="12"/>
  <c r="L304" i="12" s="1"/>
  <c r="G306" i="12"/>
  <c r="F307" i="12" s="1"/>
  <c r="I205" i="3"/>
  <c r="J204" i="3"/>
  <c r="L203" i="3"/>
  <c r="K203" i="3"/>
  <c r="M203" i="3" s="1"/>
  <c r="P201" i="2"/>
  <c r="Q201" i="2" s="1"/>
  <c r="O201" i="2"/>
  <c r="M202" i="2"/>
  <c r="N202" i="2" s="1"/>
  <c r="S202" i="2" s="1"/>
  <c r="E203" i="2"/>
  <c r="H306" i="12" l="1"/>
  <c r="I306" i="12" s="1"/>
  <c r="G307" i="12"/>
  <c r="F308" i="12" s="1"/>
  <c r="J305" i="12"/>
  <c r="L305" i="12" s="1"/>
  <c r="K305" i="12"/>
  <c r="L204" i="3"/>
  <c r="K204" i="3"/>
  <c r="M204" i="3" s="1"/>
  <c r="J205" i="3"/>
  <c r="I206" i="3"/>
  <c r="M203" i="2"/>
  <c r="N203" i="2" s="1"/>
  <c r="S203" i="2" s="1"/>
  <c r="E204" i="2"/>
  <c r="O202" i="2"/>
  <c r="P202" i="2"/>
  <c r="Q202" i="2" s="1"/>
  <c r="H307" i="12" l="1"/>
  <c r="I307" i="12" s="1"/>
  <c r="J307" i="12" s="1"/>
  <c r="L307" i="12" s="1"/>
  <c r="G308" i="12"/>
  <c r="F309" i="12" s="1"/>
  <c r="K306" i="12"/>
  <c r="J306" i="12"/>
  <c r="L306" i="12" s="1"/>
  <c r="J206" i="3"/>
  <c r="I207" i="3"/>
  <c r="L205" i="3"/>
  <c r="K205" i="3"/>
  <c r="M205" i="3" s="1"/>
  <c r="M204" i="2"/>
  <c r="N204" i="2" s="1"/>
  <c r="S204" i="2" s="1"/>
  <c r="E205" i="2"/>
  <c r="P203" i="2"/>
  <c r="Q203" i="2" s="1"/>
  <c r="O203" i="2"/>
  <c r="K307" i="12" l="1"/>
  <c r="H308" i="12"/>
  <c r="I308" i="12" s="1"/>
  <c r="G309" i="12"/>
  <c r="F310" i="12" s="1"/>
  <c r="I208" i="3"/>
  <c r="J207" i="3"/>
  <c r="L206" i="3"/>
  <c r="K206" i="3"/>
  <c r="M206" i="3" s="1"/>
  <c r="M205" i="2"/>
  <c r="N205" i="2" s="1"/>
  <c r="S205" i="2" s="1"/>
  <c r="E206" i="2"/>
  <c r="P204" i="2"/>
  <c r="Q204" i="2" s="1"/>
  <c r="O204" i="2"/>
  <c r="H309" i="12" l="1"/>
  <c r="I309" i="12" s="1"/>
  <c r="G310" i="12"/>
  <c r="F311" i="12" s="1"/>
  <c r="K308" i="12"/>
  <c r="J308" i="12"/>
  <c r="L308" i="12" s="1"/>
  <c r="L207" i="3"/>
  <c r="K207" i="3"/>
  <c r="M207" i="3" s="1"/>
  <c r="J208" i="3"/>
  <c r="I209" i="3"/>
  <c r="M206" i="2"/>
  <c r="N206" i="2" s="1"/>
  <c r="S206" i="2" s="1"/>
  <c r="E207" i="2"/>
  <c r="P205" i="2"/>
  <c r="Q205" i="2" s="1"/>
  <c r="O205" i="2"/>
  <c r="G311" i="12" l="1"/>
  <c r="F312" i="12" s="1"/>
  <c r="H310" i="12"/>
  <c r="I310" i="12" s="1"/>
  <c r="K309" i="12"/>
  <c r="J309" i="12"/>
  <c r="L309" i="12" s="1"/>
  <c r="K208" i="3"/>
  <c r="M208" i="3" s="1"/>
  <c r="L208" i="3"/>
  <c r="I210" i="3"/>
  <c r="J209" i="3"/>
  <c r="E208" i="2"/>
  <c r="M207" i="2"/>
  <c r="N207" i="2" s="1"/>
  <c r="S207" i="2" s="1"/>
  <c r="P206" i="2"/>
  <c r="Q206" i="2" s="1"/>
  <c r="O206" i="2"/>
  <c r="K310" i="12" l="1"/>
  <c r="J310" i="12"/>
  <c r="L310" i="12" s="1"/>
  <c r="G312" i="12"/>
  <c r="F313" i="12" s="1"/>
  <c r="H311" i="12"/>
  <c r="I311" i="12" s="1"/>
  <c r="L209" i="3"/>
  <c r="K209" i="3"/>
  <c r="M209" i="3" s="1"/>
  <c r="I211" i="3"/>
  <c r="J210" i="3"/>
  <c r="P207" i="2"/>
  <c r="Q207" i="2" s="1"/>
  <c r="O207" i="2"/>
  <c r="M208" i="2"/>
  <c r="N208" i="2" s="1"/>
  <c r="E209" i="2"/>
  <c r="K311" i="12" l="1"/>
  <c r="J311" i="12"/>
  <c r="L311" i="12" s="1"/>
  <c r="H312" i="12"/>
  <c r="I312" i="12" s="1"/>
  <c r="G313" i="12"/>
  <c r="F314" i="12" s="1"/>
  <c r="K210" i="3"/>
  <c r="M210" i="3" s="1"/>
  <c r="L210" i="3"/>
  <c r="J211" i="3"/>
  <c r="I212" i="3"/>
  <c r="O208" i="2"/>
  <c r="P208" i="2"/>
  <c r="Q208" i="2" s="1"/>
  <c r="E210" i="2"/>
  <c r="M209" i="2"/>
  <c r="N209" i="2" s="1"/>
  <c r="S209" i="2" s="1"/>
  <c r="S208" i="2"/>
  <c r="H313" i="12" l="1"/>
  <c r="I313" i="12" s="1"/>
  <c r="K312" i="12"/>
  <c r="J312" i="12"/>
  <c r="L312" i="12" s="1"/>
  <c r="G314" i="12"/>
  <c r="F315" i="12" s="1"/>
  <c r="I213" i="3"/>
  <c r="J212" i="3"/>
  <c r="L211" i="3"/>
  <c r="K211" i="3"/>
  <c r="M211" i="3" s="1"/>
  <c r="P209" i="2"/>
  <c r="Q209" i="2" s="1"/>
  <c r="O209" i="2"/>
  <c r="M210" i="2"/>
  <c r="N210" i="2" s="1"/>
  <c r="E211" i="2"/>
  <c r="H314" i="12" l="1"/>
  <c r="I314" i="12" s="1"/>
  <c r="J313" i="12"/>
  <c r="L313" i="12" s="1"/>
  <c r="K313" i="12"/>
  <c r="G315" i="12"/>
  <c r="F316" i="12" s="1"/>
  <c r="L212" i="3"/>
  <c r="K212" i="3"/>
  <c r="M212" i="3" s="1"/>
  <c r="J213" i="3"/>
  <c r="I214" i="3"/>
  <c r="O210" i="2"/>
  <c r="P210" i="2"/>
  <c r="Q210" i="2" s="1"/>
  <c r="M211" i="2"/>
  <c r="N211" i="2" s="1"/>
  <c r="S211" i="2" s="1"/>
  <c r="E212" i="2"/>
  <c r="S210" i="2"/>
  <c r="G316" i="12" l="1"/>
  <c r="F317" i="12" s="1"/>
  <c r="H315" i="12"/>
  <c r="I315" i="12" s="1"/>
  <c r="K314" i="12"/>
  <c r="J314" i="12"/>
  <c r="L314" i="12" s="1"/>
  <c r="J214" i="3"/>
  <c r="I215" i="3"/>
  <c r="L213" i="3"/>
  <c r="K213" i="3"/>
  <c r="M213" i="3" s="1"/>
  <c r="M212" i="2"/>
  <c r="N212" i="2" s="1"/>
  <c r="S212" i="2" s="1"/>
  <c r="E213" i="2"/>
  <c r="P211" i="2"/>
  <c r="Q211" i="2" s="1"/>
  <c r="O211" i="2"/>
  <c r="K315" i="12" l="1"/>
  <c r="J315" i="12"/>
  <c r="L315" i="12" s="1"/>
  <c r="G317" i="12"/>
  <c r="F318" i="12" s="1"/>
  <c r="H316" i="12"/>
  <c r="I316" i="12" s="1"/>
  <c r="I216" i="3"/>
  <c r="J215" i="3"/>
  <c r="L214" i="3"/>
  <c r="K214" i="3"/>
  <c r="M214" i="3" s="1"/>
  <c r="M213" i="2"/>
  <c r="N213" i="2" s="1"/>
  <c r="S213" i="2" s="1"/>
  <c r="E214" i="2"/>
  <c r="P212" i="2"/>
  <c r="Q212" i="2" s="1"/>
  <c r="O212" i="2"/>
  <c r="G318" i="12" l="1"/>
  <c r="F319" i="12" s="1"/>
  <c r="K316" i="12"/>
  <c r="J316" i="12"/>
  <c r="L316" i="12" s="1"/>
  <c r="H317" i="12"/>
  <c r="I317" i="12" s="1"/>
  <c r="L215" i="3"/>
  <c r="K215" i="3"/>
  <c r="M215" i="3" s="1"/>
  <c r="J216" i="3"/>
  <c r="I217" i="3"/>
  <c r="M214" i="2"/>
  <c r="N214" i="2" s="1"/>
  <c r="S214" i="2" s="1"/>
  <c r="E215" i="2"/>
  <c r="P213" i="2"/>
  <c r="Q213" i="2" s="1"/>
  <c r="O213" i="2"/>
  <c r="H318" i="12" l="1"/>
  <c r="I318" i="12" s="1"/>
  <c r="K318" i="12" s="1"/>
  <c r="K317" i="12"/>
  <c r="J317" i="12"/>
  <c r="L317" i="12" s="1"/>
  <c r="G319" i="12"/>
  <c r="F320" i="12" s="1"/>
  <c r="K216" i="3"/>
  <c r="M216" i="3" s="1"/>
  <c r="L216" i="3"/>
  <c r="I218" i="3"/>
  <c r="J217" i="3"/>
  <c r="E216" i="2"/>
  <c r="M215" i="2"/>
  <c r="N215" i="2" s="1"/>
  <c r="S215" i="2" s="1"/>
  <c r="P214" i="2"/>
  <c r="Q214" i="2" s="1"/>
  <c r="O214" i="2"/>
  <c r="J318" i="12" l="1"/>
  <c r="L318" i="12" s="1"/>
  <c r="H319" i="12"/>
  <c r="I319" i="12" s="1"/>
  <c r="K319" i="12" s="1"/>
  <c r="G320" i="12"/>
  <c r="F321" i="12" s="1"/>
  <c r="I219" i="3"/>
  <c r="J218" i="3"/>
  <c r="L217" i="3"/>
  <c r="K217" i="3"/>
  <c r="M217" i="3" s="1"/>
  <c r="P215" i="2"/>
  <c r="Q215" i="2" s="1"/>
  <c r="O215" i="2"/>
  <c r="M216" i="2"/>
  <c r="N216" i="2" s="1"/>
  <c r="S216" i="2" s="1"/>
  <c r="E217" i="2"/>
  <c r="J319" i="12" l="1"/>
  <c r="L319" i="12" s="1"/>
  <c r="H320" i="12"/>
  <c r="I320" i="12" s="1"/>
  <c r="K320" i="12" s="1"/>
  <c r="G321" i="12"/>
  <c r="F322" i="12" s="1"/>
  <c r="K218" i="3"/>
  <c r="M218" i="3" s="1"/>
  <c r="L218" i="3"/>
  <c r="J219" i="3"/>
  <c r="I220" i="3"/>
  <c r="E218" i="2"/>
  <c r="M217" i="2"/>
  <c r="N217" i="2" s="1"/>
  <c r="S217" i="2" s="1"/>
  <c r="O216" i="2"/>
  <c r="P216" i="2"/>
  <c r="Q216" i="2" s="1"/>
  <c r="J320" i="12" l="1"/>
  <c r="L320" i="12" s="1"/>
  <c r="G322" i="12"/>
  <c r="F323" i="12" s="1"/>
  <c r="H321" i="12"/>
  <c r="I321" i="12" s="1"/>
  <c r="L219" i="3"/>
  <c r="K219" i="3"/>
  <c r="M219" i="3" s="1"/>
  <c r="I221" i="3"/>
  <c r="J220" i="3"/>
  <c r="P217" i="2"/>
  <c r="Q217" i="2" s="1"/>
  <c r="O217" i="2"/>
  <c r="M218" i="2"/>
  <c r="N218" i="2" s="1"/>
  <c r="E219" i="2"/>
  <c r="H322" i="12" l="1"/>
  <c r="I322" i="12" s="1"/>
  <c r="K322" i="12" s="1"/>
  <c r="J321" i="12"/>
  <c r="L321" i="12" s="1"/>
  <c r="K321" i="12"/>
  <c r="G323" i="12"/>
  <c r="F324" i="12" s="1"/>
  <c r="J221" i="3"/>
  <c r="I222" i="3"/>
  <c r="L220" i="3"/>
  <c r="K220" i="3"/>
  <c r="M220" i="3" s="1"/>
  <c r="O218" i="2"/>
  <c r="P218" i="2"/>
  <c r="Q218" i="2" s="1"/>
  <c r="S218" i="2"/>
  <c r="M219" i="2"/>
  <c r="N219" i="2" s="1"/>
  <c r="E220" i="2"/>
  <c r="J322" i="12" l="1"/>
  <c r="L322" i="12" s="1"/>
  <c r="H323" i="12"/>
  <c r="I323" i="12" s="1"/>
  <c r="K323" i="12" s="1"/>
  <c r="G324" i="12"/>
  <c r="F325" i="12" s="1"/>
  <c r="J222" i="3"/>
  <c r="I223" i="3"/>
  <c r="L221" i="3"/>
  <c r="K221" i="3"/>
  <c r="M221" i="3" s="1"/>
  <c r="M220" i="2"/>
  <c r="N220" i="2" s="1"/>
  <c r="S220" i="2" s="1"/>
  <c r="E221" i="2"/>
  <c r="P219" i="2"/>
  <c r="Q219" i="2" s="1"/>
  <c r="O219" i="2"/>
  <c r="S219" i="2"/>
  <c r="J323" i="12" l="1"/>
  <c r="L323" i="12" s="1"/>
  <c r="G325" i="12"/>
  <c r="F326" i="12" s="1"/>
  <c r="H324" i="12"/>
  <c r="I324" i="12" s="1"/>
  <c r="I224" i="3"/>
  <c r="J223" i="3"/>
  <c r="L222" i="3"/>
  <c r="K222" i="3"/>
  <c r="M222" i="3" s="1"/>
  <c r="M221" i="2"/>
  <c r="N221" i="2" s="1"/>
  <c r="S221" i="2" s="1"/>
  <c r="E222" i="2"/>
  <c r="P220" i="2"/>
  <c r="Q220" i="2" s="1"/>
  <c r="O220" i="2"/>
  <c r="G326" i="12" l="1"/>
  <c r="F327" i="12" s="1"/>
  <c r="K324" i="12"/>
  <c r="J324" i="12"/>
  <c r="L324" i="12" s="1"/>
  <c r="H325" i="12"/>
  <c r="I325" i="12" s="1"/>
  <c r="L223" i="3"/>
  <c r="K223" i="3"/>
  <c r="M223" i="3" s="1"/>
  <c r="J224" i="3"/>
  <c r="I225" i="3"/>
  <c r="M222" i="2"/>
  <c r="N222" i="2" s="1"/>
  <c r="S222" i="2" s="1"/>
  <c r="E223" i="2"/>
  <c r="P221" i="2"/>
  <c r="Q221" i="2" s="1"/>
  <c r="O221" i="2"/>
  <c r="H326" i="12" l="1"/>
  <c r="I326" i="12" s="1"/>
  <c r="J326" i="12" s="1"/>
  <c r="L326" i="12" s="1"/>
  <c r="K325" i="12"/>
  <c r="J325" i="12"/>
  <c r="L325" i="12" s="1"/>
  <c r="G327" i="12"/>
  <c r="F328" i="12" s="1"/>
  <c r="I226" i="3"/>
  <c r="J225" i="3"/>
  <c r="K224" i="3"/>
  <c r="M224" i="3" s="1"/>
  <c r="L224" i="3"/>
  <c r="E224" i="2"/>
  <c r="M223" i="2"/>
  <c r="N223" i="2" s="1"/>
  <c r="S223" i="2" s="1"/>
  <c r="P222" i="2"/>
  <c r="Q222" i="2" s="1"/>
  <c r="O222" i="2"/>
  <c r="K326" i="12" l="1"/>
  <c r="H327" i="12"/>
  <c r="I327" i="12" s="1"/>
  <c r="G328" i="12"/>
  <c r="F329" i="12" s="1"/>
  <c r="L225" i="3"/>
  <c r="K225" i="3"/>
  <c r="M225" i="3" s="1"/>
  <c r="I227" i="3"/>
  <c r="J226" i="3"/>
  <c r="P223" i="2"/>
  <c r="Q223" i="2" s="1"/>
  <c r="O223" i="2"/>
  <c r="M224" i="2"/>
  <c r="N224" i="2" s="1"/>
  <c r="E225" i="2"/>
  <c r="G329" i="12" l="1"/>
  <c r="F330" i="12" s="1"/>
  <c r="H328" i="12"/>
  <c r="I328" i="12" s="1"/>
  <c r="K327" i="12"/>
  <c r="J327" i="12"/>
  <c r="L327" i="12" s="1"/>
  <c r="J227" i="3"/>
  <c r="I228" i="3"/>
  <c r="K226" i="3"/>
  <c r="M226" i="3" s="1"/>
  <c r="L226" i="3"/>
  <c r="O224" i="2"/>
  <c r="P224" i="2"/>
  <c r="Q224" i="2" s="1"/>
  <c r="S224" i="2"/>
  <c r="E226" i="2"/>
  <c r="M225" i="2"/>
  <c r="N225" i="2" s="1"/>
  <c r="J328" i="12" l="1"/>
  <c r="L328" i="12" s="1"/>
  <c r="K328" i="12"/>
  <c r="G330" i="12"/>
  <c r="F331" i="12" s="1"/>
  <c r="H329" i="12"/>
  <c r="I329" i="12" s="1"/>
  <c r="I229" i="3"/>
  <c r="J228" i="3"/>
  <c r="L227" i="3"/>
  <c r="K227" i="3"/>
  <c r="M227" i="3" s="1"/>
  <c r="M226" i="2"/>
  <c r="N226" i="2" s="1"/>
  <c r="S226" i="2" s="1"/>
  <c r="E227" i="2"/>
  <c r="P225" i="2"/>
  <c r="Q225" i="2" s="1"/>
  <c r="O225" i="2"/>
  <c r="S225" i="2"/>
  <c r="H330" i="12" l="1"/>
  <c r="I330" i="12" s="1"/>
  <c r="K330" i="12" s="1"/>
  <c r="G331" i="12"/>
  <c r="F332" i="12" s="1"/>
  <c r="J329" i="12"/>
  <c r="L329" i="12" s="1"/>
  <c r="K329" i="12"/>
  <c r="L228" i="3"/>
  <c r="K228" i="3"/>
  <c r="M228" i="3" s="1"/>
  <c r="J229" i="3"/>
  <c r="I230" i="3"/>
  <c r="M227" i="2"/>
  <c r="N227" i="2" s="1"/>
  <c r="S227" i="2" s="1"/>
  <c r="E228" i="2"/>
  <c r="O226" i="2"/>
  <c r="P226" i="2"/>
  <c r="Q226" i="2" s="1"/>
  <c r="J330" i="12" l="1"/>
  <c r="L330" i="12" s="1"/>
  <c r="H331" i="12"/>
  <c r="I331" i="12" s="1"/>
  <c r="G332" i="12"/>
  <c r="F333" i="12" s="1"/>
  <c r="L229" i="3"/>
  <c r="K229" i="3"/>
  <c r="M229" i="3" s="1"/>
  <c r="J230" i="3"/>
  <c r="I231" i="3"/>
  <c r="M228" i="2"/>
  <c r="N228" i="2" s="1"/>
  <c r="S228" i="2" s="1"/>
  <c r="E229" i="2"/>
  <c r="P227" i="2"/>
  <c r="Q227" i="2" s="1"/>
  <c r="O227" i="2"/>
  <c r="G333" i="12" l="1"/>
  <c r="F334" i="12" s="1"/>
  <c r="H332" i="12"/>
  <c r="I332" i="12" s="1"/>
  <c r="K331" i="12"/>
  <c r="J331" i="12"/>
  <c r="L331" i="12" s="1"/>
  <c r="I232" i="3"/>
  <c r="J231" i="3"/>
  <c r="L230" i="3"/>
  <c r="K230" i="3"/>
  <c r="M230" i="3" s="1"/>
  <c r="M229" i="2"/>
  <c r="N229" i="2" s="1"/>
  <c r="S229" i="2" s="1"/>
  <c r="E230" i="2"/>
  <c r="P228" i="2"/>
  <c r="Q228" i="2" s="1"/>
  <c r="O228" i="2"/>
  <c r="K332" i="12" l="1"/>
  <c r="J332" i="12"/>
  <c r="L332" i="12" s="1"/>
  <c r="G334" i="12"/>
  <c r="F335" i="12" s="1"/>
  <c r="H333" i="12"/>
  <c r="I333" i="12" s="1"/>
  <c r="L231" i="3"/>
  <c r="K231" i="3"/>
  <c r="M231" i="3" s="1"/>
  <c r="J232" i="3"/>
  <c r="I233" i="3"/>
  <c r="M230" i="2"/>
  <c r="N230" i="2" s="1"/>
  <c r="S230" i="2" s="1"/>
  <c r="E231" i="2"/>
  <c r="P229" i="2"/>
  <c r="Q229" i="2" s="1"/>
  <c r="O229" i="2"/>
  <c r="H334" i="12" l="1"/>
  <c r="I334" i="12" s="1"/>
  <c r="J334" i="12" s="1"/>
  <c r="L334" i="12" s="1"/>
  <c r="K333" i="12"/>
  <c r="J333" i="12"/>
  <c r="L333" i="12" s="1"/>
  <c r="G335" i="12"/>
  <c r="F336" i="12" s="1"/>
  <c r="I234" i="3"/>
  <c r="J233" i="3"/>
  <c r="K232" i="3"/>
  <c r="M232" i="3" s="1"/>
  <c r="L232" i="3"/>
  <c r="E232" i="2"/>
  <c r="M231" i="2"/>
  <c r="N231" i="2" s="1"/>
  <c r="S231" i="2" s="1"/>
  <c r="P230" i="2"/>
  <c r="Q230" i="2" s="1"/>
  <c r="O230" i="2"/>
  <c r="H335" i="12" l="1"/>
  <c r="I335" i="12" s="1"/>
  <c r="K335" i="12" s="1"/>
  <c r="K334" i="12"/>
  <c r="G336" i="12"/>
  <c r="F337" i="12" s="1"/>
  <c r="L233" i="3"/>
  <c r="K233" i="3"/>
  <c r="M233" i="3" s="1"/>
  <c r="I235" i="3"/>
  <c r="J234" i="3"/>
  <c r="P231" i="2"/>
  <c r="Q231" i="2" s="1"/>
  <c r="O231" i="2"/>
  <c r="M232" i="2"/>
  <c r="N232" i="2" s="1"/>
  <c r="S232" i="2" s="1"/>
  <c r="E233" i="2"/>
  <c r="J335" i="12" l="1"/>
  <c r="L335" i="12" s="1"/>
  <c r="H336" i="12"/>
  <c r="I336" i="12" s="1"/>
  <c r="G337" i="12"/>
  <c r="F338" i="12" s="1"/>
  <c r="J235" i="3"/>
  <c r="I236" i="3"/>
  <c r="K234" i="3"/>
  <c r="M234" i="3" s="1"/>
  <c r="L234" i="3"/>
  <c r="E234" i="2"/>
  <c r="M233" i="2"/>
  <c r="N233" i="2" s="1"/>
  <c r="S233" i="2" s="1"/>
  <c r="O232" i="2"/>
  <c r="P232" i="2"/>
  <c r="Q232" i="2" s="1"/>
  <c r="G338" i="12" l="1"/>
  <c r="F339" i="12" s="1"/>
  <c r="H337" i="12"/>
  <c r="I337" i="12" s="1"/>
  <c r="J336" i="12"/>
  <c r="L336" i="12" s="1"/>
  <c r="K336" i="12"/>
  <c r="I237" i="3"/>
  <c r="J236" i="3"/>
  <c r="L235" i="3"/>
  <c r="K235" i="3"/>
  <c r="M235" i="3" s="1"/>
  <c r="P233" i="2"/>
  <c r="Q233" i="2" s="1"/>
  <c r="O233" i="2"/>
  <c r="M234" i="2"/>
  <c r="N234" i="2" s="1"/>
  <c r="E235" i="2"/>
  <c r="H338" i="12" l="1"/>
  <c r="I338" i="12" s="1"/>
  <c r="K338" i="12" s="1"/>
  <c r="J337" i="12"/>
  <c r="L337" i="12" s="1"/>
  <c r="K337" i="12"/>
  <c r="G339" i="12"/>
  <c r="F340" i="12" s="1"/>
  <c r="L236" i="3"/>
  <c r="K236" i="3"/>
  <c r="M236" i="3" s="1"/>
  <c r="J237" i="3"/>
  <c r="I238" i="3"/>
  <c r="M235" i="2"/>
  <c r="N235" i="2" s="1"/>
  <c r="S235" i="2" s="1"/>
  <c r="E236" i="2"/>
  <c r="O234" i="2"/>
  <c r="P234" i="2"/>
  <c r="Q234" i="2" s="1"/>
  <c r="S234" i="2"/>
  <c r="J338" i="12" l="1"/>
  <c r="L338" i="12" s="1"/>
  <c r="H339" i="12"/>
  <c r="I339" i="12" s="1"/>
  <c r="K339" i="12" s="1"/>
  <c r="G340" i="12"/>
  <c r="F341" i="12" s="1"/>
  <c r="J238" i="3"/>
  <c r="I239" i="3"/>
  <c r="L237" i="3"/>
  <c r="K237" i="3"/>
  <c r="M237" i="3" s="1"/>
  <c r="M236" i="2"/>
  <c r="N236" i="2" s="1"/>
  <c r="S236" i="2" s="1"/>
  <c r="E237" i="2"/>
  <c r="P235" i="2"/>
  <c r="Q235" i="2" s="1"/>
  <c r="O235" i="2"/>
  <c r="H340" i="12" l="1"/>
  <c r="I340" i="12" s="1"/>
  <c r="K340" i="12" s="1"/>
  <c r="J339" i="12"/>
  <c r="L339" i="12" s="1"/>
  <c r="G341" i="12"/>
  <c r="F342" i="12" s="1"/>
  <c r="I240" i="3"/>
  <c r="J239" i="3"/>
  <c r="L238" i="3"/>
  <c r="K238" i="3"/>
  <c r="M238" i="3" s="1"/>
  <c r="M237" i="2"/>
  <c r="N237" i="2" s="1"/>
  <c r="S237" i="2" s="1"/>
  <c r="E238" i="2"/>
  <c r="P236" i="2"/>
  <c r="Q236" i="2" s="1"/>
  <c r="O236" i="2"/>
  <c r="J340" i="12" l="1"/>
  <c r="L340" i="12" s="1"/>
  <c r="H341" i="12"/>
  <c r="I341" i="12" s="1"/>
  <c r="G342" i="12"/>
  <c r="F343" i="12" s="1"/>
  <c r="L239" i="3"/>
  <c r="K239" i="3"/>
  <c r="M239" i="3" s="1"/>
  <c r="J240" i="3"/>
  <c r="I241" i="3"/>
  <c r="M238" i="2"/>
  <c r="N238" i="2" s="1"/>
  <c r="S238" i="2" s="1"/>
  <c r="E239" i="2"/>
  <c r="P237" i="2"/>
  <c r="Q237" i="2" s="1"/>
  <c r="O237" i="2"/>
  <c r="G343" i="12" l="1"/>
  <c r="F344" i="12" s="1"/>
  <c r="H342" i="12"/>
  <c r="I342" i="12" s="1"/>
  <c r="K341" i="12"/>
  <c r="J341" i="12"/>
  <c r="L341" i="12" s="1"/>
  <c r="K240" i="3"/>
  <c r="M240" i="3" s="1"/>
  <c r="L240" i="3"/>
  <c r="I242" i="3"/>
  <c r="J241" i="3"/>
  <c r="E240" i="2"/>
  <c r="M239" i="2"/>
  <c r="N239" i="2" s="1"/>
  <c r="S239" i="2" s="1"/>
  <c r="P238" i="2"/>
  <c r="Q238" i="2" s="1"/>
  <c r="O238" i="2"/>
  <c r="K342" i="12" l="1"/>
  <c r="J342" i="12"/>
  <c r="L342" i="12" s="1"/>
  <c r="G344" i="12"/>
  <c r="F345" i="12" s="1"/>
  <c r="H343" i="12"/>
  <c r="I343" i="12" s="1"/>
  <c r="I243" i="3"/>
  <c r="J242" i="3"/>
  <c r="L241" i="3"/>
  <c r="K241" i="3"/>
  <c r="M241" i="3" s="1"/>
  <c r="P239" i="2"/>
  <c r="Q239" i="2" s="1"/>
  <c r="O239" i="2"/>
  <c r="M240" i="2"/>
  <c r="N240" i="2" s="1"/>
  <c r="S240" i="2" s="1"/>
  <c r="E241" i="2"/>
  <c r="G345" i="12" l="1"/>
  <c r="F346" i="12" s="1"/>
  <c r="K343" i="12"/>
  <c r="J343" i="12"/>
  <c r="L343" i="12" s="1"/>
  <c r="H344" i="12"/>
  <c r="I344" i="12" s="1"/>
  <c r="K242" i="3"/>
  <c r="M242" i="3" s="1"/>
  <c r="L242" i="3"/>
  <c r="J243" i="3"/>
  <c r="I244" i="3"/>
  <c r="O240" i="2"/>
  <c r="P240" i="2"/>
  <c r="Q240" i="2" s="1"/>
  <c r="E242" i="2"/>
  <c r="M241" i="2"/>
  <c r="N241" i="2" s="1"/>
  <c r="S241" i="2" s="1"/>
  <c r="K344" i="12" l="1"/>
  <c r="J344" i="12"/>
  <c r="L344" i="12" s="1"/>
  <c r="G346" i="12"/>
  <c r="F347" i="12" s="1"/>
  <c r="H345" i="12"/>
  <c r="I345" i="12" s="1"/>
  <c r="L243" i="3"/>
  <c r="K243" i="3"/>
  <c r="M243" i="3" s="1"/>
  <c r="I245" i="3"/>
  <c r="J244" i="3"/>
  <c r="P241" i="2"/>
  <c r="Q241" i="2" s="1"/>
  <c r="O241" i="2"/>
  <c r="M242" i="2"/>
  <c r="N242" i="2" s="1"/>
  <c r="E243" i="2"/>
  <c r="J345" i="12" l="1"/>
  <c r="L345" i="12" s="1"/>
  <c r="K345" i="12"/>
  <c r="G347" i="12"/>
  <c r="F348" i="12" s="1"/>
  <c r="H346" i="12"/>
  <c r="I346" i="12" s="1"/>
  <c r="J245" i="3"/>
  <c r="I246" i="3"/>
  <c r="L244" i="3"/>
  <c r="K244" i="3"/>
  <c r="M244" i="3" s="1"/>
  <c r="O242" i="2"/>
  <c r="P242" i="2"/>
  <c r="Q242" i="2" s="1"/>
  <c r="M243" i="2"/>
  <c r="N243" i="2" s="1"/>
  <c r="E244" i="2"/>
  <c r="S242" i="2"/>
  <c r="K346" i="12" l="1"/>
  <c r="J346" i="12"/>
  <c r="L346" i="12" s="1"/>
  <c r="G348" i="12"/>
  <c r="F349" i="12" s="1"/>
  <c r="H347" i="12"/>
  <c r="I347" i="12" s="1"/>
  <c r="J246" i="3"/>
  <c r="I247" i="3"/>
  <c r="L245" i="3"/>
  <c r="K245" i="3"/>
  <c r="M245" i="3" s="1"/>
  <c r="S243" i="2"/>
  <c r="M244" i="2"/>
  <c r="N244" i="2" s="1"/>
  <c r="S244" i="2" s="1"/>
  <c r="E245" i="2"/>
  <c r="P243" i="2"/>
  <c r="Q243" i="2" s="1"/>
  <c r="O243" i="2"/>
  <c r="G349" i="12" l="1"/>
  <c r="F350" i="12" s="1"/>
  <c r="K347" i="12"/>
  <c r="J347" i="12"/>
  <c r="L347" i="12" s="1"/>
  <c r="H348" i="12"/>
  <c r="I348" i="12" s="1"/>
  <c r="I248" i="3"/>
  <c r="J247" i="3"/>
  <c r="L246" i="3"/>
  <c r="K246" i="3"/>
  <c r="M246" i="3" s="1"/>
  <c r="M245" i="2"/>
  <c r="N245" i="2" s="1"/>
  <c r="S245" i="2" s="1"/>
  <c r="E246" i="2"/>
  <c r="P244" i="2"/>
  <c r="Q244" i="2" s="1"/>
  <c r="O244" i="2"/>
  <c r="K348" i="12" l="1"/>
  <c r="J348" i="12"/>
  <c r="L348" i="12" s="1"/>
  <c r="G350" i="12"/>
  <c r="F351" i="12" s="1"/>
  <c r="H349" i="12"/>
  <c r="I349" i="12" s="1"/>
  <c r="L247" i="3"/>
  <c r="K247" i="3"/>
  <c r="M247" i="3" s="1"/>
  <c r="J248" i="3"/>
  <c r="I249" i="3"/>
  <c r="M246" i="2"/>
  <c r="N246" i="2" s="1"/>
  <c r="S246" i="2" s="1"/>
  <c r="E247" i="2"/>
  <c r="P245" i="2"/>
  <c r="Q245" i="2" s="1"/>
  <c r="O245" i="2"/>
  <c r="H350" i="12" l="1"/>
  <c r="I350" i="12" s="1"/>
  <c r="J350" i="12" s="1"/>
  <c r="L350" i="12" s="1"/>
  <c r="K349" i="12"/>
  <c r="J349" i="12"/>
  <c r="L349" i="12" s="1"/>
  <c r="G351" i="12"/>
  <c r="F352" i="12" s="1"/>
  <c r="K248" i="3"/>
  <c r="M248" i="3" s="1"/>
  <c r="L248" i="3"/>
  <c r="I250" i="3"/>
  <c r="J249" i="3"/>
  <c r="E248" i="2"/>
  <c r="M247" i="2"/>
  <c r="N247" i="2" s="1"/>
  <c r="S247" i="2" s="1"/>
  <c r="P246" i="2"/>
  <c r="Q246" i="2" s="1"/>
  <c r="O246" i="2"/>
  <c r="K350" i="12" l="1"/>
  <c r="H351" i="12"/>
  <c r="I351" i="12" s="1"/>
  <c r="G352" i="12"/>
  <c r="F353" i="12" s="1"/>
  <c r="L249" i="3"/>
  <c r="K249" i="3"/>
  <c r="M249" i="3" s="1"/>
  <c r="I251" i="3"/>
  <c r="J250" i="3"/>
  <c r="P247" i="2"/>
  <c r="Q247" i="2" s="1"/>
  <c r="O247" i="2"/>
  <c r="M248" i="2"/>
  <c r="N248" i="2" s="1"/>
  <c r="E249" i="2"/>
  <c r="K351" i="12" l="1"/>
  <c r="J351" i="12"/>
  <c r="L351" i="12" s="1"/>
  <c r="G353" i="12"/>
  <c r="F354" i="12" s="1"/>
  <c r="H352" i="12"/>
  <c r="I352" i="12" s="1"/>
  <c r="K250" i="3"/>
  <c r="M250" i="3" s="1"/>
  <c r="L250" i="3"/>
  <c r="J251" i="3"/>
  <c r="I252" i="3"/>
  <c r="O248" i="2"/>
  <c r="P248" i="2"/>
  <c r="Q248" i="2" s="1"/>
  <c r="S248" i="2"/>
  <c r="E250" i="2"/>
  <c r="M249" i="2"/>
  <c r="N249" i="2" s="1"/>
  <c r="J352" i="12" l="1"/>
  <c r="L352" i="12" s="1"/>
  <c r="K352" i="12"/>
  <c r="H353" i="12"/>
  <c r="I353" i="12" s="1"/>
  <c r="G354" i="12"/>
  <c r="F355" i="12" s="1"/>
  <c r="I253" i="3"/>
  <c r="J252" i="3"/>
  <c r="L251" i="3"/>
  <c r="K251" i="3"/>
  <c r="M251" i="3" s="1"/>
  <c r="P249" i="2"/>
  <c r="Q249" i="2" s="1"/>
  <c r="O249" i="2"/>
  <c r="S249" i="2"/>
  <c r="M250" i="2"/>
  <c r="N250" i="2" s="1"/>
  <c r="E251" i="2"/>
  <c r="G355" i="12" l="1"/>
  <c r="F356" i="12" s="1"/>
  <c r="J353" i="12"/>
  <c r="L353" i="12" s="1"/>
  <c r="K353" i="12"/>
  <c r="H354" i="12"/>
  <c r="I354" i="12" s="1"/>
  <c r="L252" i="3"/>
  <c r="K252" i="3"/>
  <c r="M252" i="3" s="1"/>
  <c r="J253" i="3"/>
  <c r="I254" i="3"/>
  <c r="M251" i="2"/>
  <c r="N251" i="2" s="1"/>
  <c r="S251" i="2" s="1"/>
  <c r="E252" i="2"/>
  <c r="O250" i="2"/>
  <c r="P250" i="2"/>
  <c r="Q250" i="2" s="1"/>
  <c r="S250" i="2"/>
  <c r="H355" i="12" l="1"/>
  <c r="I355" i="12" s="1"/>
  <c r="K355" i="12" s="1"/>
  <c r="K354" i="12"/>
  <c r="J354" i="12"/>
  <c r="L354" i="12" s="1"/>
  <c r="G356" i="12"/>
  <c r="F357" i="12" s="1"/>
  <c r="J254" i="3"/>
  <c r="I255" i="3"/>
  <c r="L253" i="3"/>
  <c r="K253" i="3"/>
  <c r="M253" i="3" s="1"/>
  <c r="M252" i="2"/>
  <c r="N252" i="2" s="1"/>
  <c r="S252" i="2" s="1"/>
  <c r="E253" i="2"/>
  <c r="P251" i="2"/>
  <c r="Q251" i="2" s="1"/>
  <c r="O251" i="2"/>
  <c r="J355" i="12" l="1"/>
  <c r="L355" i="12" s="1"/>
  <c r="H356" i="12"/>
  <c r="I356" i="12" s="1"/>
  <c r="K356" i="12" s="1"/>
  <c r="G357" i="12"/>
  <c r="F358" i="12" s="1"/>
  <c r="I256" i="3"/>
  <c r="J255" i="3"/>
  <c r="L254" i="3"/>
  <c r="K254" i="3"/>
  <c r="M254" i="3" s="1"/>
  <c r="M253" i="2"/>
  <c r="N253" i="2" s="1"/>
  <c r="S253" i="2" s="1"/>
  <c r="E254" i="2"/>
  <c r="P252" i="2"/>
  <c r="Q252" i="2" s="1"/>
  <c r="O252" i="2"/>
  <c r="H357" i="12" l="1"/>
  <c r="I357" i="12" s="1"/>
  <c r="K357" i="12" s="1"/>
  <c r="J356" i="12"/>
  <c r="L356" i="12" s="1"/>
  <c r="G358" i="12"/>
  <c r="F359" i="12" s="1"/>
  <c r="L255" i="3"/>
  <c r="K255" i="3"/>
  <c r="M255" i="3" s="1"/>
  <c r="J256" i="3"/>
  <c r="I257" i="3"/>
  <c r="M254" i="2"/>
  <c r="N254" i="2" s="1"/>
  <c r="S254" i="2" s="1"/>
  <c r="E255" i="2"/>
  <c r="P253" i="2"/>
  <c r="Q253" i="2" s="1"/>
  <c r="O253" i="2"/>
  <c r="J357" i="12" l="1"/>
  <c r="L357" i="12" s="1"/>
  <c r="H358" i="12"/>
  <c r="I358" i="12" s="1"/>
  <c r="K358" i="12" s="1"/>
  <c r="G359" i="12"/>
  <c r="F360" i="12" s="1"/>
  <c r="K256" i="3"/>
  <c r="M256" i="3" s="1"/>
  <c r="L256" i="3"/>
  <c r="I258" i="3"/>
  <c r="J257" i="3"/>
  <c r="E256" i="2"/>
  <c r="M255" i="2"/>
  <c r="N255" i="2" s="1"/>
  <c r="S255" i="2" s="1"/>
  <c r="P254" i="2"/>
  <c r="Q254" i="2" s="1"/>
  <c r="O254" i="2"/>
  <c r="J358" i="12" l="1"/>
  <c r="L358" i="12" s="1"/>
  <c r="G360" i="12"/>
  <c r="F361" i="12" s="1"/>
  <c r="H359" i="12"/>
  <c r="I359" i="12" s="1"/>
  <c r="I259" i="3"/>
  <c r="J258" i="3"/>
  <c r="L257" i="3"/>
  <c r="K257" i="3"/>
  <c r="M257" i="3" s="1"/>
  <c r="O255" i="2"/>
  <c r="P255" i="2"/>
  <c r="Q255" i="2" s="1"/>
  <c r="E257" i="2"/>
  <c r="M256" i="2"/>
  <c r="N256" i="2" s="1"/>
  <c r="K359" i="12" l="1"/>
  <c r="J359" i="12"/>
  <c r="L359" i="12" s="1"/>
  <c r="H360" i="12"/>
  <c r="I360" i="12" s="1"/>
  <c r="G361" i="12"/>
  <c r="F362" i="12" s="1"/>
  <c r="J259" i="3"/>
  <c r="I260" i="3"/>
  <c r="K258" i="3"/>
  <c r="M258" i="3" s="1"/>
  <c r="L258" i="3"/>
  <c r="O256" i="2"/>
  <c r="P256" i="2"/>
  <c r="Q256" i="2" s="1"/>
  <c r="E258" i="2"/>
  <c r="M257" i="2"/>
  <c r="N257" i="2" s="1"/>
  <c r="S256" i="2"/>
  <c r="G362" i="12" l="1"/>
  <c r="F363" i="12" s="1"/>
  <c r="H361" i="12"/>
  <c r="I361" i="12" s="1"/>
  <c r="K360" i="12"/>
  <c r="J360" i="12"/>
  <c r="L360" i="12" s="1"/>
  <c r="I261" i="3"/>
  <c r="J260" i="3"/>
  <c r="L259" i="3"/>
  <c r="K259" i="3"/>
  <c r="M259" i="3" s="1"/>
  <c r="O257" i="2"/>
  <c r="P257" i="2"/>
  <c r="Q257" i="2" s="1"/>
  <c r="M258" i="2"/>
  <c r="N258" i="2" s="1"/>
  <c r="E259" i="2"/>
  <c r="S257" i="2"/>
  <c r="J361" i="12" l="1"/>
  <c r="L361" i="12" s="1"/>
  <c r="K361" i="12"/>
  <c r="G363" i="12"/>
  <c r="F364" i="12" s="1"/>
  <c r="H362" i="12"/>
  <c r="I362" i="12" s="1"/>
  <c r="L260" i="3"/>
  <c r="K260" i="3"/>
  <c r="M260" i="3" s="1"/>
  <c r="J261" i="3"/>
  <c r="I262" i="3"/>
  <c r="S258" i="2"/>
  <c r="P258" i="2"/>
  <c r="Q258" i="2" s="1"/>
  <c r="O258" i="2"/>
  <c r="M259" i="2"/>
  <c r="N259" i="2" s="1"/>
  <c r="S259" i="2" s="1"/>
  <c r="E260" i="2"/>
  <c r="H363" i="12" l="1"/>
  <c r="I363" i="12" s="1"/>
  <c r="G364" i="12"/>
  <c r="F365" i="12" s="1"/>
  <c r="K362" i="12"/>
  <c r="J362" i="12"/>
  <c r="L362" i="12" s="1"/>
  <c r="J262" i="3"/>
  <c r="I263" i="3"/>
  <c r="L261" i="3"/>
  <c r="K261" i="3"/>
  <c r="M261" i="3" s="1"/>
  <c r="E261" i="2"/>
  <c r="M260" i="2"/>
  <c r="N260" i="2" s="1"/>
  <c r="S260" i="2" s="1"/>
  <c r="P259" i="2"/>
  <c r="Q259" i="2" s="1"/>
  <c r="O259" i="2"/>
  <c r="G365" i="12" l="1"/>
  <c r="F366" i="12" s="1"/>
  <c r="H364" i="12"/>
  <c r="I364" i="12" s="1"/>
  <c r="K363" i="12"/>
  <c r="J363" i="12"/>
  <c r="L363" i="12" s="1"/>
  <c r="I264" i="3"/>
  <c r="J263" i="3"/>
  <c r="L262" i="3"/>
  <c r="K262" i="3"/>
  <c r="M262" i="3" s="1"/>
  <c r="P260" i="2"/>
  <c r="Q260" i="2" s="1"/>
  <c r="O260" i="2"/>
  <c r="E262" i="2"/>
  <c r="M261" i="2"/>
  <c r="N261" i="2" s="1"/>
  <c r="G366" i="12" l="1"/>
  <c r="F367" i="12" s="1"/>
  <c r="K364" i="12"/>
  <c r="J364" i="12"/>
  <c r="L364" i="12" s="1"/>
  <c r="H365" i="12"/>
  <c r="I365" i="12" s="1"/>
  <c r="L263" i="3"/>
  <c r="K263" i="3"/>
  <c r="M263" i="3" s="1"/>
  <c r="J264" i="3"/>
  <c r="I265" i="3"/>
  <c r="M262" i="2"/>
  <c r="N262" i="2" s="1"/>
  <c r="S262" i="2" s="1"/>
  <c r="E263" i="2"/>
  <c r="P261" i="2"/>
  <c r="Q261" i="2" s="1"/>
  <c r="O261" i="2"/>
  <c r="S261" i="2"/>
  <c r="H366" i="12" l="1"/>
  <c r="I366" i="12" s="1"/>
  <c r="J366" i="12" s="1"/>
  <c r="L366" i="12" s="1"/>
  <c r="G367" i="12"/>
  <c r="F368" i="12" s="1"/>
  <c r="K365" i="12"/>
  <c r="J365" i="12"/>
  <c r="L365" i="12" s="1"/>
  <c r="K264" i="3"/>
  <c r="M264" i="3" s="1"/>
  <c r="L264" i="3"/>
  <c r="I266" i="3"/>
  <c r="J265" i="3"/>
  <c r="E264" i="2"/>
  <c r="M263" i="2"/>
  <c r="N263" i="2" s="1"/>
  <c r="S263" i="2" s="1"/>
  <c r="P262" i="2"/>
  <c r="Q262" i="2" s="1"/>
  <c r="O262" i="2"/>
  <c r="K366" i="12" l="1"/>
  <c r="G368" i="12"/>
  <c r="F369" i="12" s="1"/>
  <c r="H367" i="12"/>
  <c r="I367" i="12" s="1"/>
  <c r="I267" i="3"/>
  <c r="J266" i="3"/>
  <c r="L265" i="3"/>
  <c r="K265" i="3"/>
  <c r="M265" i="3" s="1"/>
  <c r="P263" i="2"/>
  <c r="Q263" i="2" s="1"/>
  <c r="O263" i="2"/>
  <c r="E265" i="2"/>
  <c r="M264" i="2"/>
  <c r="N264" i="2" s="1"/>
  <c r="K367" i="12" l="1"/>
  <c r="J367" i="12"/>
  <c r="L367" i="12" s="1"/>
  <c r="G369" i="12"/>
  <c r="F370" i="12" s="1"/>
  <c r="H368" i="12"/>
  <c r="I368" i="12" s="1"/>
  <c r="K266" i="3"/>
  <c r="M266" i="3" s="1"/>
  <c r="L266" i="3"/>
  <c r="J267" i="3"/>
  <c r="I268" i="3"/>
  <c r="O264" i="2"/>
  <c r="P264" i="2"/>
  <c r="Q264" i="2" s="1"/>
  <c r="M265" i="2"/>
  <c r="N265" i="2" s="1"/>
  <c r="E266" i="2"/>
  <c r="S264" i="2"/>
  <c r="J368" i="12" l="1"/>
  <c r="L368" i="12" s="1"/>
  <c r="K368" i="12"/>
  <c r="G370" i="12"/>
  <c r="F371" i="12" s="1"/>
  <c r="H369" i="12"/>
  <c r="I369" i="12" s="1"/>
  <c r="L267" i="3"/>
  <c r="K267" i="3"/>
  <c r="M267" i="3" s="1"/>
  <c r="I269" i="3"/>
  <c r="J268" i="3"/>
  <c r="O265" i="2"/>
  <c r="P265" i="2"/>
  <c r="Q265" i="2" s="1"/>
  <c r="S265" i="2"/>
  <c r="M266" i="2"/>
  <c r="N266" i="2" s="1"/>
  <c r="E267" i="2"/>
  <c r="J369" i="12" l="1"/>
  <c r="L369" i="12" s="1"/>
  <c r="K369" i="12"/>
  <c r="H370" i="12"/>
  <c r="I370" i="12" s="1"/>
  <c r="G371" i="12"/>
  <c r="F372" i="12" s="1"/>
  <c r="L268" i="3"/>
  <c r="K268" i="3"/>
  <c r="M268" i="3" s="1"/>
  <c r="J269" i="3"/>
  <c r="I270" i="3"/>
  <c r="M267" i="2"/>
  <c r="N267" i="2" s="1"/>
  <c r="S267" i="2" s="1"/>
  <c r="E268" i="2"/>
  <c r="P266" i="2"/>
  <c r="Q266" i="2" s="1"/>
  <c r="O266" i="2"/>
  <c r="S266" i="2"/>
  <c r="G372" i="12" l="1"/>
  <c r="F373" i="12" s="1"/>
  <c r="H371" i="12"/>
  <c r="I371" i="12" s="1"/>
  <c r="K370" i="12"/>
  <c r="J370" i="12"/>
  <c r="L370" i="12" s="1"/>
  <c r="J270" i="3"/>
  <c r="I271" i="3"/>
  <c r="L269" i="3"/>
  <c r="K269" i="3"/>
  <c r="M269" i="3" s="1"/>
  <c r="M268" i="2"/>
  <c r="N268" i="2" s="1"/>
  <c r="S268" i="2" s="1"/>
  <c r="E269" i="2"/>
  <c r="P267" i="2"/>
  <c r="Q267" i="2" s="1"/>
  <c r="O267" i="2"/>
  <c r="K371" i="12" l="1"/>
  <c r="J371" i="12"/>
  <c r="L371" i="12" s="1"/>
  <c r="G373" i="12"/>
  <c r="F374" i="12" s="1"/>
  <c r="H372" i="12"/>
  <c r="I372" i="12" s="1"/>
  <c r="I272" i="3"/>
  <c r="J271" i="3"/>
  <c r="L270" i="3"/>
  <c r="K270" i="3"/>
  <c r="M270" i="3" s="1"/>
  <c r="E270" i="2"/>
  <c r="M269" i="2"/>
  <c r="N269" i="2" s="1"/>
  <c r="S269" i="2" s="1"/>
  <c r="P268" i="2"/>
  <c r="Q268" i="2" s="1"/>
  <c r="O268" i="2"/>
  <c r="H373" i="12" l="1"/>
  <c r="I373" i="12" s="1"/>
  <c r="K373" i="12" s="1"/>
  <c r="K372" i="12"/>
  <c r="J372" i="12"/>
  <c r="L372" i="12" s="1"/>
  <c r="G374" i="12"/>
  <c r="F375" i="12" s="1"/>
  <c r="L271" i="3"/>
  <c r="K271" i="3"/>
  <c r="M271" i="3" s="1"/>
  <c r="J272" i="3"/>
  <c r="I273" i="3"/>
  <c r="P269" i="2"/>
  <c r="Q269" i="2" s="1"/>
  <c r="O269" i="2"/>
  <c r="M270" i="2"/>
  <c r="N270" i="2" s="1"/>
  <c r="S270" i="2" s="1"/>
  <c r="E271" i="2"/>
  <c r="J373" i="12" l="1"/>
  <c r="L373" i="12" s="1"/>
  <c r="H374" i="12"/>
  <c r="I374" i="12" s="1"/>
  <c r="K374" i="12" s="1"/>
  <c r="G375" i="12"/>
  <c r="F376" i="12" s="1"/>
  <c r="K272" i="3"/>
  <c r="M272" i="3" s="1"/>
  <c r="L272" i="3"/>
  <c r="I274" i="3"/>
  <c r="J273" i="3"/>
  <c r="E272" i="2"/>
  <c r="M271" i="2"/>
  <c r="N271" i="2" s="1"/>
  <c r="S271" i="2" s="1"/>
  <c r="P270" i="2"/>
  <c r="Q270" i="2" s="1"/>
  <c r="O270" i="2"/>
  <c r="J374" i="12" l="1"/>
  <c r="L374" i="12" s="1"/>
  <c r="G376" i="12"/>
  <c r="F377" i="12" s="1"/>
  <c r="H375" i="12"/>
  <c r="I375" i="12" s="1"/>
  <c r="L273" i="3"/>
  <c r="K273" i="3"/>
  <c r="M273" i="3" s="1"/>
  <c r="I275" i="3"/>
  <c r="J274" i="3"/>
  <c r="P271" i="2"/>
  <c r="Q271" i="2" s="1"/>
  <c r="O271" i="2"/>
  <c r="E273" i="2"/>
  <c r="M272" i="2"/>
  <c r="N272" i="2" s="1"/>
  <c r="K375" i="12" l="1"/>
  <c r="J375" i="12"/>
  <c r="L375" i="12" s="1"/>
  <c r="H376" i="12"/>
  <c r="I376" i="12" s="1"/>
  <c r="G377" i="12"/>
  <c r="F378" i="12" s="1"/>
  <c r="K274" i="3"/>
  <c r="M274" i="3" s="1"/>
  <c r="L274" i="3"/>
  <c r="J275" i="3"/>
  <c r="I276" i="3"/>
  <c r="M273" i="2"/>
  <c r="N273" i="2" s="1"/>
  <c r="S273" i="2" s="1"/>
  <c r="E274" i="2"/>
  <c r="O272" i="2"/>
  <c r="P272" i="2"/>
  <c r="Q272" i="2" s="1"/>
  <c r="S272" i="2"/>
  <c r="G378" i="12" l="1"/>
  <c r="F379" i="12" s="1"/>
  <c r="H377" i="12"/>
  <c r="I377" i="12" s="1"/>
  <c r="K376" i="12"/>
  <c r="J376" i="12"/>
  <c r="L376" i="12" s="1"/>
  <c r="I277" i="3"/>
  <c r="J276" i="3"/>
  <c r="L275" i="3"/>
  <c r="K275" i="3"/>
  <c r="M275" i="3" s="1"/>
  <c r="M274" i="2"/>
  <c r="N274" i="2" s="1"/>
  <c r="S274" i="2" s="1"/>
  <c r="E275" i="2"/>
  <c r="O273" i="2"/>
  <c r="P273" i="2"/>
  <c r="Q273" i="2" s="1"/>
  <c r="G379" i="12" l="1"/>
  <c r="F380" i="12" s="1"/>
  <c r="H378" i="12"/>
  <c r="I378" i="12" s="1"/>
  <c r="J377" i="12"/>
  <c r="L377" i="12" s="1"/>
  <c r="K377" i="12"/>
  <c r="L276" i="3"/>
  <c r="K276" i="3"/>
  <c r="M276" i="3" s="1"/>
  <c r="J277" i="3"/>
  <c r="I278" i="3"/>
  <c r="M275" i="2"/>
  <c r="N275" i="2" s="1"/>
  <c r="S275" i="2" s="1"/>
  <c r="E276" i="2"/>
  <c r="P274" i="2"/>
  <c r="Q274" i="2" s="1"/>
  <c r="O274" i="2"/>
  <c r="K378" i="12" l="1"/>
  <c r="J378" i="12"/>
  <c r="L378" i="12" s="1"/>
  <c r="G380" i="12"/>
  <c r="F381" i="12" s="1"/>
  <c r="H379" i="12"/>
  <c r="I379" i="12" s="1"/>
  <c r="J278" i="3"/>
  <c r="I279" i="3"/>
  <c r="L277" i="3"/>
  <c r="K277" i="3"/>
  <c r="M277" i="3" s="1"/>
  <c r="M276" i="2"/>
  <c r="N276" i="2" s="1"/>
  <c r="S276" i="2" s="1"/>
  <c r="E277" i="2"/>
  <c r="P275" i="2"/>
  <c r="Q275" i="2" s="1"/>
  <c r="O275" i="2"/>
  <c r="G381" i="12" l="1"/>
  <c r="F382" i="12" s="1"/>
  <c r="K379" i="12"/>
  <c r="J379" i="12"/>
  <c r="L379" i="12" s="1"/>
  <c r="H380" i="12"/>
  <c r="I380" i="12" s="1"/>
  <c r="I280" i="3"/>
  <c r="J279" i="3"/>
  <c r="L278" i="3"/>
  <c r="K278" i="3"/>
  <c r="M278" i="3" s="1"/>
  <c r="E278" i="2"/>
  <c r="M277" i="2"/>
  <c r="N277" i="2" s="1"/>
  <c r="S277" i="2" s="1"/>
  <c r="P276" i="2"/>
  <c r="Q276" i="2" s="1"/>
  <c r="O276" i="2"/>
  <c r="G382" i="12" l="1"/>
  <c r="F383" i="12" s="1"/>
  <c r="K380" i="12"/>
  <c r="J380" i="12"/>
  <c r="L380" i="12" s="1"/>
  <c r="H381" i="12"/>
  <c r="I381" i="12" s="1"/>
  <c r="L279" i="3"/>
  <c r="K279" i="3"/>
  <c r="M279" i="3" s="1"/>
  <c r="J280" i="3"/>
  <c r="I281" i="3"/>
  <c r="P277" i="2"/>
  <c r="Q277" i="2" s="1"/>
  <c r="O277" i="2"/>
  <c r="M278" i="2"/>
  <c r="N278" i="2" s="1"/>
  <c r="E279" i="2"/>
  <c r="H382" i="12" l="1"/>
  <c r="I382" i="12" s="1"/>
  <c r="J382" i="12" s="1"/>
  <c r="L382" i="12" s="1"/>
  <c r="K381" i="12"/>
  <c r="J381" i="12"/>
  <c r="L381" i="12" s="1"/>
  <c r="G383" i="12"/>
  <c r="F384" i="12" s="1"/>
  <c r="I282" i="3"/>
  <c r="J281" i="3"/>
  <c r="K280" i="3"/>
  <c r="M280" i="3" s="1"/>
  <c r="L280" i="3"/>
  <c r="O278" i="2"/>
  <c r="P278" i="2"/>
  <c r="Q278" i="2" s="1"/>
  <c r="S278" i="2"/>
  <c r="E280" i="2"/>
  <c r="M279" i="2"/>
  <c r="N279" i="2" s="1"/>
  <c r="K382" i="12" l="1"/>
  <c r="G384" i="12"/>
  <c r="F385" i="12" s="1"/>
  <c r="H383" i="12"/>
  <c r="I383" i="12" s="1"/>
  <c r="L281" i="3"/>
  <c r="K281" i="3"/>
  <c r="M281" i="3" s="1"/>
  <c r="I283" i="3"/>
  <c r="J282" i="3"/>
  <c r="E281" i="2"/>
  <c r="M280" i="2"/>
  <c r="N280" i="2" s="1"/>
  <c r="S280" i="2" s="1"/>
  <c r="P279" i="2"/>
  <c r="Q279" i="2" s="1"/>
  <c r="O279" i="2"/>
  <c r="S279" i="2"/>
  <c r="K383" i="12" l="1"/>
  <c r="J383" i="12"/>
  <c r="L383" i="12" s="1"/>
  <c r="G385" i="12"/>
  <c r="F386" i="12" s="1"/>
  <c r="H384" i="12"/>
  <c r="I384" i="12" s="1"/>
  <c r="K282" i="3"/>
  <c r="M282" i="3" s="1"/>
  <c r="L282" i="3"/>
  <c r="J283" i="3"/>
  <c r="I284" i="3"/>
  <c r="O280" i="2"/>
  <c r="P280" i="2"/>
  <c r="Q280" i="2" s="1"/>
  <c r="M281" i="2"/>
  <c r="N281" i="2" s="1"/>
  <c r="E282" i="2"/>
  <c r="H385" i="12" l="1"/>
  <c r="I385" i="12" s="1"/>
  <c r="J384" i="12"/>
  <c r="L384" i="12" s="1"/>
  <c r="K384" i="12"/>
  <c r="G386" i="12"/>
  <c r="F387" i="12" s="1"/>
  <c r="I285" i="3"/>
  <c r="J284" i="3"/>
  <c r="L283" i="3"/>
  <c r="K283" i="3"/>
  <c r="M283" i="3" s="1"/>
  <c r="S281" i="2"/>
  <c r="M282" i="2"/>
  <c r="N282" i="2" s="1"/>
  <c r="S282" i="2" s="1"/>
  <c r="E283" i="2"/>
  <c r="O281" i="2"/>
  <c r="P281" i="2"/>
  <c r="Q281" i="2" s="1"/>
  <c r="G387" i="12" l="1"/>
  <c r="F388" i="12" s="1"/>
  <c r="H386" i="12"/>
  <c r="I386" i="12" s="1"/>
  <c r="J385" i="12"/>
  <c r="L385" i="12" s="1"/>
  <c r="K385" i="12"/>
  <c r="L284" i="3"/>
  <c r="K284" i="3"/>
  <c r="M284" i="3" s="1"/>
  <c r="J285" i="3"/>
  <c r="I286" i="3"/>
  <c r="M283" i="2"/>
  <c r="N283" i="2" s="1"/>
  <c r="S283" i="2" s="1"/>
  <c r="E284" i="2"/>
  <c r="P282" i="2"/>
  <c r="Q282" i="2" s="1"/>
  <c r="O282" i="2"/>
  <c r="H387" i="12" l="1"/>
  <c r="I387" i="12" s="1"/>
  <c r="J387" i="12" s="1"/>
  <c r="L387" i="12" s="1"/>
  <c r="K386" i="12"/>
  <c r="J386" i="12"/>
  <c r="L386" i="12" s="1"/>
  <c r="G388" i="12"/>
  <c r="F389" i="12" s="1"/>
  <c r="J286" i="3"/>
  <c r="I287" i="3"/>
  <c r="L285" i="3"/>
  <c r="K285" i="3"/>
  <c r="M285" i="3" s="1"/>
  <c r="M284" i="2"/>
  <c r="N284" i="2" s="1"/>
  <c r="S284" i="2" s="1"/>
  <c r="E285" i="2"/>
  <c r="P283" i="2"/>
  <c r="Q283" i="2" s="1"/>
  <c r="O283" i="2"/>
  <c r="K387" i="12" l="1"/>
  <c r="G389" i="12"/>
  <c r="F390" i="12" s="1"/>
  <c r="H388" i="12"/>
  <c r="I388" i="12" s="1"/>
  <c r="I288" i="3"/>
  <c r="J287" i="3"/>
  <c r="L286" i="3"/>
  <c r="K286" i="3"/>
  <c r="M286" i="3" s="1"/>
  <c r="E286" i="2"/>
  <c r="M285" i="2"/>
  <c r="N285" i="2" s="1"/>
  <c r="S285" i="2" s="1"/>
  <c r="P284" i="2"/>
  <c r="Q284" i="2" s="1"/>
  <c r="O284" i="2"/>
  <c r="H389" i="12" l="1"/>
  <c r="I389" i="12" s="1"/>
  <c r="K389" i="12" s="1"/>
  <c r="K388" i="12"/>
  <c r="J388" i="12"/>
  <c r="L388" i="12" s="1"/>
  <c r="G390" i="12"/>
  <c r="F391" i="12" s="1"/>
  <c r="L287" i="3"/>
  <c r="K287" i="3"/>
  <c r="M287" i="3" s="1"/>
  <c r="J288" i="3"/>
  <c r="I289" i="3"/>
  <c r="P285" i="2"/>
  <c r="Q285" i="2" s="1"/>
  <c r="O285" i="2"/>
  <c r="M286" i="2"/>
  <c r="N286" i="2" s="1"/>
  <c r="E287" i="2"/>
  <c r="J389" i="12" l="1"/>
  <c r="L389" i="12" s="1"/>
  <c r="G391" i="12"/>
  <c r="F392" i="12" s="1"/>
  <c r="H390" i="12"/>
  <c r="I390" i="12" s="1"/>
  <c r="K288" i="3"/>
  <c r="M288" i="3" s="1"/>
  <c r="L288" i="3"/>
  <c r="I290" i="3"/>
  <c r="J289" i="3"/>
  <c r="M287" i="2"/>
  <c r="N287" i="2" s="1"/>
  <c r="S287" i="2" s="1"/>
  <c r="E288" i="2"/>
  <c r="P286" i="2"/>
  <c r="Q286" i="2" s="1"/>
  <c r="O286" i="2"/>
  <c r="S286" i="2"/>
  <c r="K390" i="12" l="1"/>
  <c r="J390" i="12"/>
  <c r="L390" i="12" s="1"/>
  <c r="G392" i="12"/>
  <c r="F393" i="12" s="1"/>
  <c r="H391" i="12"/>
  <c r="I391" i="12" s="1"/>
  <c r="I291" i="3"/>
  <c r="J290" i="3"/>
  <c r="L289" i="3"/>
  <c r="K289" i="3"/>
  <c r="M289" i="3" s="1"/>
  <c r="E289" i="2"/>
  <c r="M288" i="2"/>
  <c r="N288" i="2" s="1"/>
  <c r="S288" i="2" s="1"/>
  <c r="P287" i="2"/>
  <c r="Q287" i="2" s="1"/>
  <c r="O287" i="2"/>
  <c r="K391" i="12" l="1"/>
  <c r="J391" i="12"/>
  <c r="L391" i="12" s="1"/>
  <c r="H392" i="12"/>
  <c r="I392" i="12" s="1"/>
  <c r="G393" i="12"/>
  <c r="F394" i="12" s="1"/>
  <c r="K290" i="3"/>
  <c r="M290" i="3" s="1"/>
  <c r="L290" i="3"/>
  <c r="J291" i="3"/>
  <c r="I292" i="3"/>
  <c r="P288" i="2"/>
  <c r="Q288" i="2" s="1"/>
  <c r="O288" i="2"/>
  <c r="M289" i="2"/>
  <c r="N289" i="2" s="1"/>
  <c r="E290" i="2"/>
  <c r="H393" i="12" l="1"/>
  <c r="I393" i="12" s="1"/>
  <c r="G394" i="12"/>
  <c r="F395" i="12" s="1"/>
  <c r="K392" i="12"/>
  <c r="J392" i="12"/>
  <c r="L392" i="12" s="1"/>
  <c r="I293" i="3"/>
  <c r="J292" i="3"/>
  <c r="L291" i="3"/>
  <c r="K291" i="3"/>
  <c r="M291" i="3" s="1"/>
  <c r="O289" i="2"/>
  <c r="P289" i="2"/>
  <c r="Q289" i="2" s="1"/>
  <c r="S289" i="2"/>
  <c r="M290" i="2"/>
  <c r="N290" i="2" s="1"/>
  <c r="E291" i="2"/>
  <c r="G395" i="12" l="1"/>
  <c r="F396" i="12" s="1"/>
  <c r="H394" i="12"/>
  <c r="I394" i="12" s="1"/>
  <c r="J393" i="12"/>
  <c r="L393" i="12" s="1"/>
  <c r="K393" i="12"/>
  <c r="L292" i="3"/>
  <c r="K292" i="3"/>
  <c r="M292" i="3" s="1"/>
  <c r="J293" i="3"/>
  <c r="I294" i="3"/>
  <c r="M291" i="2"/>
  <c r="N291" i="2" s="1"/>
  <c r="S291" i="2" s="1"/>
  <c r="E292" i="2"/>
  <c r="P290" i="2"/>
  <c r="Q290" i="2" s="1"/>
  <c r="O290" i="2"/>
  <c r="S290" i="2"/>
  <c r="K394" i="12" l="1"/>
  <c r="J394" i="12"/>
  <c r="L394" i="12" s="1"/>
  <c r="G396" i="12"/>
  <c r="F397" i="12" s="1"/>
  <c r="H395" i="12"/>
  <c r="I395" i="12" s="1"/>
  <c r="J294" i="3"/>
  <c r="I295" i="3"/>
  <c r="L293" i="3"/>
  <c r="K293" i="3"/>
  <c r="M293" i="3" s="1"/>
  <c r="M292" i="2"/>
  <c r="N292" i="2" s="1"/>
  <c r="S292" i="2" s="1"/>
  <c r="E293" i="2"/>
  <c r="P291" i="2"/>
  <c r="Q291" i="2" s="1"/>
  <c r="O291" i="2"/>
  <c r="H396" i="12" l="1"/>
  <c r="I396" i="12" s="1"/>
  <c r="G397" i="12"/>
  <c r="F398" i="12" s="1"/>
  <c r="K395" i="12"/>
  <c r="J395" i="12"/>
  <c r="L395" i="12" s="1"/>
  <c r="I296" i="3"/>
  <c r="J295" i="3"/>
  <c r="L294" i="3"/>
  <c r="K294" i="3"/>
  <c r="M294" i="3" s="1"/>
  <c r="E294" i="2"/>
  <c r="M293" i="2"/>
  <c r="N293" i="2" s="1"/>
  <c r="S293" i="2" s="1"/>
  <c r="P292" i="2"/>
  <c r="Q292" i="2" s="1"/>
  <c r="O292" i="2"/>
  <c r="G398" i="12" l="1"/>
  <c r="F399" i="12" s="1"/>
  <c r="H397" i="12"/>
  <c r="I397" i="12" s="1"/>
  <c r="K396" i="12"/>
  <c r="J396" i="12"/>
  <c r="L396" i="12" s="1"/>
  <c r="L295" i="3"/>
  <c r="K295" i="3"/>
  <c r="M295" i="3" s="1"/>
  <c r="J296" i="3"/>
  <c r="I297" i="3"/>
  <c r="P293" i="2"/>
  <c r="Q293" i="2" s="1"/>
  <c r="O293" i="2"/>
  <c r="M294" i="2"/>
  <c r="N294" i="2" s="1"/>
  <c r="E295" i="2"/>
  <c r="K397" i="12" l="1"/>
  <c r="J397" i="12"/>
  <c r="L397" i="12" s="1"/>
  <c r="G399" i="12"/>
  <c r="F400" i="12" s="1"/>
  <c r="H398" i="12"/>
  <c r="I398" i="12" s="1"/>
  <c r="I298" i="3"/>
  <c r="J297" i="3"/>
  <c r="K296" i="3"/>
  <c r="M296" i="3" s="1"/>
  <c r="L296" i="3"/>
  <c r="P294" i="2"/>
  <c r="Q294" i="2" s="1"/>
  <c r="O294" i="2"/>
  <c r="S294" i="2"/>
  <c r="M295" i="2"/>
  <c r="N295" i="2" s="1"/>
  <c r="E296" i="2"/>
  <c r="J398" i="12" l="1"/>
  <c r="L398" i="12" s="1"/>
  <c r="K398" i="12"/>
  <c r="H399" i="12"/>
  <c r="I399" i="12" s="1"/>
  <c r="G400" i="12"/>
  <c r="F401" i="12" s="1"/>
  <c r="L297" i="3"/>
  <c r="K297" i="3"/>
  <c r="M297" i="3" s="1"/>
  <c r="I299" i="3"/>
  <c r="J298" i="3"/>
  <c r="E297" i="2"/>
  <c r="M296" i="2"/>
  <c r="N296" i="2" s="1"/>
  <c r="S296" i="2" s="1"/>
  <c r="P295" i="2"/>
  <c r="Q295" i="2" s="1"/>
  <c r="O295" i="2"/>
  <c r="S295" i="2"/>
  <c r="H400" i="12" l="1"/>
  <c r="I400" i="12" s="1"/>
  <c r="J400" i="12" s="1"/>
  <c r="L400" i="12" s="1"/>
  <c r="G401" i="12"/>
  <c r="F402" i="12" s="1"/>
  <c r="K399" i="12"/>
  <c r="J399" i="12"/>
  <c r="L399" i="12" s="1"/>
  <c r="K298" i="3"/>
  <c r="M298" i="3" s="1"/>
  <c r="L298" i="3"/>
  <c r="J299" i="3"/>
  <c r="I300" i="3"/>
  <c r="P296" i="2"/>
  <c r="Q296" i="2" s="1"/>
  <c r="O296" i="2"/>
  <c r="M297" i="2"/>
  <c r="N297" i="2" s="1"/>
  <c r="E298" i="2"/>
  <c r="K400" i="12" l="1"/>
  <c r="G402" i="12"/>
  <c r="F403" i="12" s="1"/>
  <c r="H401" i="12"/>
  <c r="I401" i="12" s="1"/>
  <c r="I301" i="3"/>
  <c r="J300" i="3"/>
  <c r="L299" i="3"/>
  <c r="K299" i="3"/>
  <c r="M299" i="3" s="1"/>
  <c r="M298" i="2"/>
  <c r="N298" i="2" s="1"/>
  <c r="S298" i="2" s="1"/>
  <c r="E299" i="2"/>
  <c r="O297" i="2"/>
  <c r="P297" i="2"/>
  <c r="Q297" i="2" s="1"/>
  <c r="S297" i="2"/>
  <c r="H402" i="12" l="1"/>
  <c r="I402" i="12" s="1"/>
  <c r="G403" i="12"/>
  <c r="F404" i="12" s="1"/>
  <c r="J401" i="12"/>
  <c r="L401" i="12" s="1"/>
  <c r="K401" i="12"/>
  <c r="L300" i="3"/>
  <c r="K300" i="3"/>
  <c r="M300" i="3" s="1"/>
  <c r="J301" i="3"/>
  <c r="I302" i="3"/>
  <c r="M299" i="2"/>
  <c r="N299" i="2" s="1"/>
  <c r="S299" i="2" s="1"/>
  <c r="E300" i="2"/>
  <c r="P298" i="2"/>
  <c r="Q298" i="2" s="1"/>
  <c r="O298" i="2"/>
  <c r="H403" i="12" l="1"/>
  <c r="I403" i="12" s="1"/>
  <c r="K403" i="12" s="1"/>
  <c r="K402" i="12"/>
  <c r="J402" i="12"/>
  <c r="L402" i="12" s="1"/>
  <c r="G404" i="12"/>
  <c r="F405" i="12" s="1"/>
  <c r="L301" i="3"/>
  <c r="K301" i="3"/>
  <c r="M301" i="3" s="1"/>
  <c r="J302" i="3"/>
  <c r="I303" i="3"/>
  <c r="M300" i="2"/>
  <c r="N300" i="2" s="1"/>
  <c r="S300" i="2" s="1"/>
  <c r="E301" i="2"/>
  <c r="P299" i="2"/>
  <c r="Q299" i="2" s="1"/>
  <c r="O299" i="2"/>
  <c r="J403" i="12" l="1"/>
  <c r="L403" i="12" s="1"/>
  <c r="G405" i="12"/>
  <c r="F406" i="12" s="1"/>
  <c r="H404" i="12"/>
  <c r="I404" i="12" s="1"/>
  <c r="I304" i="3"/>
  <c r="J303" i="3"/>
  <c r="L302" i="3"/>
  <c r="K302" i="3"/>
  <c r="M302" i="3" s="1"/>
  <c r="M301" i="2"/>
  <c r="N301" i="2" s="1"/>
  <c r="S301" i="2" s="1"/>
  <c r="E302" i="2"/>
  <c r="P300" i="2"/>
  <c r="Q300" i="2" s="1"/>
  <c r="O300" i="2"/>
  <c r="G406" i="12" l="1"/>
  <c r="F407" i="12" s="1"/>
  <c r="K404" i="12"/>
  <c r="J404" i="12"/>
  <c r="L404" i="12" s="1"/>
  <c r="H405" i="12"/>
  <c r="I405" i="12" s="1"/>
  <c r="J304" i="3"/>
  <c r="I305" i="3"/>
  <c r="L303" i="3"/>
  <c r="K303" i="3"/>
  <c r="M303" i="3" s="1"/>
  <c r="M302" i="2"/>
  <c r="N302" i="2" s="1"/>
  <c r="S302" i="2" s="1"/>
  <c r="E303" i="2"/>
  <c r="P301" i="2"/>
  <c r="Q301" i="2" s="1"/>
  <c r="O301" i="2"/>
  <c r="H406" i="12" l="1"/>
  <c r="I406" i="12" s="1"/>
  <c r="J406" i="12" s="1"/>
  <c r="L406" i="12" s="1"/>
  <c r="K405" i="12"/>
  <c r="J405" i="12"/>
  <c r="L405" i="12" s="1"/>
  <c r="G407" i="12"/>
  <c r="F408" i="12" s="1"/>
  <c r="I306" i="3"/>
  <c r="J305" i="3"/>
  <c r="K304" i="3"/>
  <c r="M304" i="3" s="1"/>
  <c r="L304" i="3"/>
  <c r="M303" i="2"/>
  <c r="N303" i="2" s="1"/>
  <c r="S303" i="2" s="1"/>
  <c r="E304" i="2"/>
  <c r="P302" i="2"/>
  <c r="Q302" i="2" s="1"/>
  <c r="O302" i="2"/>
  <c r="K406" i="12" l="1"/>
  <c r="G408" i="12"/>
  <c r="F409" i="12" s="1"/>
  <c r="H407" i="12"/>
  <c r="I407" i="12" s="1"/>
  <c r="L305" i="3"/>
  <c r="K305" i="3"/>
  <c r="M305" i="3" s="1"/>
  <c r="I307" i="3"/>
  <c r="J306" i="3"/>
  <c r="E305" i="2"/>
  <c r="M304" i="2"/>
  <c r="N304" i="2" s="1"/>
  <c r="S304" i="2" s="1"/>
  <c r="P303" i="2"/>
  <c r="Q303" i="2" s="1"/>
  <c r="O303" i="2"/>
  <c r="H408" i="12" l="1"/>
  <c r="I408" i="12" s="1"/>
  <c r="K407" i="12"/>
  <c r="J407" i="12"/>
  <c r="L407" i="12" s="1"/>
  <c r="G409" i="12"/>
  <c r="F410" i="12" s="1"/>
  <c r="J307" i="3"/>
  <c r="I308" i="3"/>
  <c r="K306" i="3"/>
  <c r="M306" i="3" s="1"/>
  <c r="L306" i="3"/>
  <c r="P304" i="2"/>
  <c r="Q304" i="2" s="1"/>
  <c r="O304" i="2"/>
  <c r="M305" i="2"/>
  <c r="N305" i="2" s="1"/>
  <c r="E306" i="2"/>
  <c r="H409" i="12" l="1"/>
  <c r="I409" i="12" s="1"/>
  <c r="J409" i="12" s="1"/>
  <c r="L409" i="12" s="1"/>
  <c r="K408" i="12"/>
  <c r="J408" i="12"/>
  <c r="L408" i="12" s="1"/>
  <c r="G410" i="12"/>
  <c r="F411" i="12" s="1"/>
  <c r="I309" i="3"/>
  <c r="J308" i="3"/>
  <c r="L307" i="3"/>
  <c r="K307" i="3"/>
  <c r="M307" i="3" s="1"/>
  <c r="O305" i="2"/>
  <c r="P305" i="2"/>
  <c r="Q305" i="2" s="1"/>
  <c r="S305" i="2"/>
  <c r="M306" i="2"/>
  <c r="N306" i="2" s="1"/>
  <c r="S306" i="2" s="1"/>
  <c r="E307" i="2"/>
  <c r="K409" i="12" l="1"/>
  <c r="G411" i="12"/>
  <c r="F412" i="12" s="1"/>
  <c r="H410" i="12"/>
  <c r="I410" i="12" s="1"/>
  <c r="L308" i="3"/>
  <c r="K308" i="3"/>
  <c r="M308" i="3" s="1"/>
  <c r="J309" i="3"/>
  <c r="I310" i="3"/>
  <c r="M307" i="2"/>
  <c r="N307" i="2" s="1"/>
  <c r="S307" i="2" s="1"/>
  <c r="E308" i="2"/>
  <c r="P306" i="2"/>
  <c r="Q306" i="2" s="1"/>
  <c r="O306" i="2"/>
  <c r="G412" i="12" l="1"/>
  <c r="F413" i="12" s="1"/>
  <c r="K410" i="12"/>
  <c r="J410" i="12"/>
  <c r="L410" i="12" s="1"/>
  <c r="H411" i="12"/>
  <c r="I411" i="12" s="1"/>
  <c r="J310" i="3"/>
  <c r="I311" i="3"/>
  <c r="L309" i="3"/>
  <c r="K309" i="3"/>
  <c r="M309" i="3" s="1"/>
  <c r="M308" i="2"/>
  <c r="N308" i="2" s="1"/>
  <c r="S308" i="2" s="1"/>
  <c r="E309" i="2"/>
  <c r="P307" i="2"/>
  <c r="Q307" i="2" s="1"/>
  <c r="O307" i="2"/>
  <c r="H412" i="12" l="1"/>
  <c r="I412" i="12" s="1"/>
  <c r="K411" i="12"/>
  <c r="J411" i="12"/>
  <c r="L411" i="12" s="1"/>
  <c r="G413" i="12"/>
  <c r="F414" i="12" s="1"/>
  <c r="I312" i="3"/>
  <c r="J311" i="3"/>
  <c r="L310" i="3"/>
  <c r="K310" i="3"/>
  <c r="M310" i="3" s="1"/>
  <c r="E310" i="2"/>
  <c r="M309" i="2"/>
  <c r="N309" i="2" s="1"/>
  <c r="S309" i="2" s="1"/>
  <c r="P308" i="2"/>
  <c r="Q308" i="2" s="1"/>
  <c r="O308" i="2"/>
  <c r="H413" i="12" l="1"/>
  <c r="I413" i="12" s="1"/>
  <c r="K413" i="12" s="1"/>
  <c r="K412" i="12"/>
  <c r="J412" i="12"/>
  <c r="L412" i="12" s="1"/>
  <c r="G414" i="12"/>
  <c r="F415" i="12" s="1"/>
  <c r="L311" i="3"/>
  <c r="K311" i="3"/>
  <c r="M311" i="3" s="1"/>
  <c r="J312" i="3"/>
  <c r="I313" i="3"/>
  <c r="P309" i="2"/>
  <c r="Q309" i="2" s="1"/>
  <c r="O309" i="2"/>
  <c r="M310" i="2"/>
  <c r="N310" i="2" s="1"/>
  <c r="S310" i="2" s="1"/>
  <c r="E311" i="2"/>
  <c r="H414" i="12" l="1"/>
  <c r="I414" i="12" s="1"/>
  <c r="J414" i="12" s="1"/>
  <c r="L414" i="12" s="1"/>
  <c r="J413" i="12"/>
  <c r="L413" i="12" s="1"/>
  <c r="G415" i="12"/>
  <c r="F416" i="12" s="1"/>
  <c r="I314" i="3"/>
  <c r="J313" i="3"/>
  <c r="K312" i="3"/>
  <c r="M312" i="3" s="1"/>
  <c r="L312" i="3"/>
  <c r="M311" i="2"/>
  <c r="N311" i="2" s="1"/>
  <c r="S311" i="2" s="1"/>
  <c r="E312" i="2"/>
  <c r="P310" i="2"/>
  <c r="Q310" i="2" s="1"/>
  <c r="O310" i="2"/>
  <c r="K414" i="12" l="1"/>
  <c r="G416" i="12"/>
  <c r="F417" i="12" s="1"/>
  <c r="H415" i="12"/>
  <c r="I415" i="12" s="1"/>
  <c r="K313" i="3"/>
  <c r="M313" i="3" s="1"/>
  <c r="L313" i="3"/>
  <c r="J314" i="3"/>
  <c r="I315" i="3"/>
  <c r="E313" i="2"/>
  <c r="M312" i="2"/>
  <c r="N312" i="2" s="1"/>
  <c r="S312" i="2" s="1"/>
  <c r="P311" i="2"/>
  <c r="Q311" i="2" s="1"/>
  <c r="O311" i="2"/>
  <c r="G417" i="12" l="1"/>
  <c r="F418" i="12" s="1"/>
  <c r="H416" i="12"/>
  <c r="I416" i="12" s="1"/>
  <c r="K415" i="12"/>
  <c r="J415" i="12"/>
  <c r="L415" i="12" s="1"/>
  <c r="K314" i="3"/>
  <c r="M314" i="3" s="1"/>
  <c r="L314" i="3"/>
  <c r="I316" i="3"/>
  <c r="J315" i="3"/>
  <c r="P312" i="2"/>
  <c r="Q312" i="2" s="1"/>
  <c r="O312" i="2"/>
  <c r="M313" i="2"/>
  <c r="N313" i="2" s="1"/>
  <c r="E314" i="2"/>
  <c r="J416" i="12" l="1"/>
  <c r="L416" i="12" s="1"/>
  <c r="K416" i="12"/>
  <c r="H417" i="12"/>
  <c r="I417" i="12" s="1"/>
  <c r="G418" i="12"/>
  <c r="F419" i="12" s="1"/>
  <c r="L315" i="3"/>
  <c r="K315" i="3"/>
  <c r="M315" i="3" s="1"/>
  <c r="I317" i="3"/>
  <c r="J316" i="3"/>
  <c r="M314" i="2"/>
  <c r="N314" i="2" s="1"/>
  <c r="S314" i="2" s="1"/>
  <c r="E315" i="2"/>
  <c r="O313" i="2"/>
  <c r="P313" i="2"/>
  <c r="Q313" i="2" s="1"/>
  <c r="S313" i="2"/>
  <c r="G419" i="12" l="1"/>
  <c r="F420" i="12" s="1"/>
  <c r="H418" i="12"/>
  <c r="I418" i="12" s="1"/>
  <c r="J417" i="12"/>
  <c r="L417" i="12" s="1"/>
  <c r="K417" i="12"/>
  <c r="J317" i="3"/>
  <c r="I318" i="3"/>
  <c r="K316" i="3"/>
  <c r="M316" i="3" s="1"/>
  <c r="L316" i="3"/>
  <c r="M315" i="2"/>
  <c r="N315" i="2" s="1"/>
  <c r="S315" i="2" s="1"/>
  <c r="E316" i="2"/>
  <c r="P314" i="2"/>
  <c r="Q314" i="2" s="1"/>
  <c r="O314" i="2"/>
  <c r="H419" i="12" l="1"/>
  <c r="I419" i="12" s="1"/>
  <c r="K419" i="12" s="1"/>
  <c r="K418" i="12"/>
  <c r="J418" i="12"/>
  <c r="L418" i="12" s="1"/>
  <c r="G420" i="12"/>
  <c r="F421" i="12" s="1"/>
  <c r="I319" i="3"/>
  <c r="J318" i="3"/>
  <c r="L317" i="3"/>
  <c r="K317" i="3"/>
  <c r="M317" i="3" s="1"/>
  <c r="M316" i="2"/>
  <c r="N316" i="2" s="1"/>
  <c r="S316" i="2" s="1"/>
  <c r="E317" i="2"/>
  <c r="P315" i="2"/>
  <c r="Q315" i="2" s="1"/>
  <c r="O315" i="2"/>
  <c r="J419" i="12" l="1"/>
  <c r="L419" i="12" s="1"/>
  <c r="G421" i="12"/>
  <c r="F422" i="12" s="1"/>
  <c r="H420" i="12"/>
  <c r="I420" i="12" s="1"/>
  <c r="L318" i="3"/>
  <c r="K318" i="3"/>
  <c r="M318" i="3" s="1"/>
  <c r="J319" i="3"/>
  <c r="I320" i="3"/>
  <c r="M317" i="2"/>
  <c r="N317" i="2" s="1"/>
  <c r="S317" i="2" s="1"/>
  <c r="E318" i="2"/>
  <c r="P316" i="2"/>
  <c r="Q316" i="2" s="1"/>
  <c r="O316" i="2"/>
  <c r="K420" i="12" l="1"/>
  <c r="J420" i="12"/>
  <c r="L420" i="12" s="1"/>
  <c r="H421" i="12"/>
  <c r="I421" i="12" s="1"/>
  <c r="G422" i="12"/>
  <c r="F423" i="12" s="1"/>
  <c r="J320" i="3"/>
  <c r="I321" i="3"/>
  <c r="L319" i="3"/>
  <c r="K319" i="3"/>
  <c r="M319" i="3" s="1"/>
  <c r="M318" i="2"/>
  <c r="N318" i="2" s="1"/>
  <c r="S318" i="2" s="1"/>
  <c r="E319" i="2"/>
  <c r="P317" i="2"/>
  <c r="Q317" i="2" s="1"/>
  <c r="O317" i="2"/>
  <c r="H422" i="12" l="1"/>
  <c r="I422" i="12" s="1"/>
  <c r="K422" i="12" s="1"/>
  <c r="G423" i="12"/>
  <c r="F424" i="12" s="1"/>
  <c r="K421" i="12"/>
  <c r="J421" i="12"/>
  <c r="L421" i="12" s="1"/>
  <c r="I322" i="3"/>
  <c r="J321" i="3"/>
  <c r="L320" i="3"/>
  <c r="K320" i="3"/>
  <c r="M320" i="3" s="1"/>
  <c r="M319" i="2"/>
  <c r="N319" i="2" s="1"/>
  <c r="S319" i="2" s="1"/>
  <c r="E320" i="2"/>
  <c r="P318" i="2"/>
  <c r="Q318" i="2" s="1"/>
  <c r="O318" i="2"/>
  <c r="J422" i="12" l="1"/>
  <c r="L422" i="12" s="1"/>
  <c r="G424" i="12"/>
  <c r="F425" i="12" s="1"/>
  <c r="H423" i="12"/>
  <c r="I423" i="12" s="1"/>
  <c r="L321" i="3"/>
  <c r="K321" i="3"/>
  <c r="M321" i="3" s="1"/>
  <c r="J322" i="3"/>
  <c r="I323" i="3"/>
  <c r="E321" i="2"/>
  <c r="M320" i="2"/>
  <c r="N320" i="2" s="1"/>
  <c r="S320" i="2" s="1"/>
  <c r="P319" i="2"/>
  <c r="Q319" i="2" s="1"/>
  <c r="O319" i="2"/>
  <c r="G425" i="12" l="1"/>
  <c r="F426" i="12" s="1"/>
  <c r="K423" i="12"/>
  <c r="J423" i="12"/>
  <c r="L423" i="12" s="1"/>
  <c r="H424" i="12"/>
  <c r="I424" i="12" s="1"/>
  <c r="I324" i="3"/>
  <c r="J323" i="3"/>
  <c r="K322" i="3"/>
  <c r="M322" i="3" s="1"/>
  <c r="L322" i="3"/>
  <c r="P320" i="2"/>
  <c r="Q320" i="2" s="1"/>
  <c r="O320" i="2"/>
  <c r="M321" i="2"/>
  <c r="N321" i="2" s="1"/>
  <c r="S321" i="2" s="1"/>
  <c r="E322" i="2"/>
  <c r="K424" i="12" l="1"/>
  <c r="J424" i="12"/>
  <c r="L424" i="12" s="1"/>
  <c r="G426" i="12"/>
  <c r="F427" i="12" s="1"/>
  <c r="H425" i="12"/>
  <c r="I425" i="12" s="1"/>
  <c r="L323" i="3"/>
  <c r="K323" i="3"/>
  <c r="M323" i="3" s="1"/>
  <c r="I325" i="3"/>
  <c r="J324" i="3"/>
  <c r="M322" i="2"/>
  <c r="N322" i="2" s="1"/>
  <c r="S322" i="2" s="1"/>
  <c r="E323" i="2"/>
  <c r="O321" i="2"/>
  <c r="P321" i="2"/>
  <c r="Q321" i="2" s="1"/>
  <c r="G427" i="12" l="1"/>
  <c r="F428" i="12" s="1"/>
  <c r="H426" i="12"/>
  <c r="I426" i="12" s="1"/>
  <c r="J425" i="12"/>
  <c r="L425" i="12" s="1"/>
  <c r="K425" i="12"/>
  <c r="K324" i="3"/>
  <c r="M324" i="3" s="1"/>
  <c r="L324" i="3"/>
  <c r="J325" i="3"/>
  <c r="I326" i="3"/>
  <c r="M323" i="2"/>
  <c r="N323" i="2" s="1"/>
  <c r="S323" i="2" s="1"/>
  <c r="E324" i="2"/>
  <c r="P322" i="2"/>
  <c r="Q322" i="2" s="1"/>
  <c r="O322" i="2"/>
  <c r="G428" i="12" l="1"/>
  <c r="F429" i="12" s="1"/>
  <c r="K426" i="12"/>
  <c r="J426" i="12"/>
  <c r="L426" i="12" s="1"/>
  <c r="H427" i="12"/>
  <c r="I427" i="12" s="1"/>
  <c r="I327" i="3"/>
  <c r="J326" i="3"/>
  <c r="L325" i="3"/>
  <c r="K325" i="3"/>
  <c r="M325" i="3" s="1"/>
  <c r="M324" i="2"/>
  <c r="N324" i="2" s="1"/>
  <c r="S324" i="2" s="1"/>
  <c r="E325" i="2"/>
  <c r="P323" i="2"/>
  <c r="Q323" i="2" s="1"/>
  <c r="O323" i="2"/>
  <c r="G429" i="12" l="1"/>
  <c r="F430" i="12" s="1"/>
  <c r="K427" i="12"/>
  <c r="J427" i="12"/>
  <c r="L427" i="12" s="1"/>
  <c r="H428" i="12"/>
  <c r="I428" i="12" s="1"/>
  <c r="L326" i="3"/>
  <c r="K326" i="3"/>
  <c r="M326" i="3" s="1"/>
  <c r="J327" i="3"/>
  <c r="I328" i="3"/>
  <c r="E326" i="2"/>
  <c r="M325" i="2"/>
  <c r="N325" i="2" s="1"/>
  <c r="S325" i="2" s="1"/>
  <c r="P324" i="2"/>
  <c r="Q324" i="2" s="1"/>
  <c r="O324" i="2"/>
  <c r="K428" i="12" l="1"/>
  <c r="J428" i="12"/>
  <c r="L428" i="12" s="1"/>
  <c r="G430" i="12"/>
  <c r="F431" i="12" s="1"/>
  <c r="H429" i="12"/>
  <c r="I429" i="12" s="1"/>
  <c r="J328" i="3"/>
  <c r="I329" i="3"/>
  <c r="L327" i="3"/>
  <c r="K327" i="3"/>
  <c r="M327" i="3" s="1"/>
  <c r="P325" i="2"/>
  <c r="Q325" i="2" s="1"/>
  <c r="O325" i="2"/>
  <c r="M326" i="2"/>
  <c r="N326" i="2" s="1"/>
  <c r="E327" i="2"/>
  <c r="K429" i="12" l="1"/>
  <c r="J429" i="12"/>
  <c r="L429" i="12" s="1"/>
  <c r="G431" i="12"/>
  <c r="F432" i="12" s="1"/>
  <c r="H430" i="12"/>
  <c r="I430" i="12" s="1"/>
  <c r="I330" i="3"/>
  <c r="J329" i="3"/>
  <c r="L328" i="3"/>
  <c r="K328" i="3"/>
  <c r="M328" i="3" s="1"/>
  <c r="M327" i="2"/>
  <c r="N327" i="2" s="1"/>
  <c r="S327" i="2" s="1"/>
  <c r="E328" i="2"/>
  <c r="P326" i="2"/>
  <c r="Q326" i="2" s="1"/>
  <c r="O326" i="2"/>
  <c r="S326" i="2"/>
  <c r="H431" i="12" l="1"/>
  <c r="I431" i="12" s="1"/>
  <c r="G432" i="12"/>
  <c r="F433" i="12" s="1"/>
  <c r="J430" i="12"/>
  <c r="L430" i="12" s="1"/>
  <c r="K430" i="12"/>
  <c r="L329" i="3"/>
  <c r="K329" i="3"/>
  <c r="M329" i="3" s="1"/>
  <c r="J330" i="3"/>
  <c r="I331" i="3"/>
  <c r="E329" i="2"/>
  <c r="M328" i="2"/>
  <c r="N328" i="2" s="1"/>
  <c r="S328" i="2" s="1"/>
  <c r="P327" i="2"/>
  <c r="Q327" i="2" s="1"/>
  <c r="O327" i="2"/>
  <c r="H432" i="12" l="1"/>
  <c r="I432" i="12" s="1"/>
  <c r="G433" i="12"/>
  <c r="F434" i="12" s="1"/>
  <c r="K431" i="12"/>
  <c r="J431" i="12"/>
  <c r="L431" i="12" s="1"/>
  <c r="I332" i="3"/>
  <c r="J331" i="3"/>
  <c r="K330" i="3"/>
  <c r="M330" i="3" s="1"/>
  <c r="L330" i="3"/>
  <c r="P328" i="2"/>
  <c r="Q328" i="2" s="1"/>
  <c r="O328" i="2"/>
  <c r="M329" i="2"/>
  <c r="N329" i="2" s="1"/>
  <c r="E330" i="2"/>
  <c r="H433" i="12" l="1"/>
  <c r="I433" i="12" s="1"/>
  <c r="G434" i="12"/>
  <c r="F435" i="12" s="1"/>
  <c r="J432" i="12"/>
  <c r="L432" i="12" s="1"/>
  <c r="K432" i="12"/>
  <c r="L331" i="3"/>
  <c r="K331" i="3"/>
  <c r="M331" i="3" s="1"/>
  <c r="I333" i="3"/>
  <c r="J332" i="3"/>
  <c r="O329" i="2"/>
  <c r="P329" i="2"/>
  <c r="Q329" i="2" s="1"/>
  <c r="S329" i="2"/>
  <c r="M330" i="2"/>
  <c r="N330" i="2" s="1"/>
  <c r="E331" i="2"/>
  <c r="H434" i="12" l="1"/>
  <c r="I434" i="12" s="1"/>
  <c r="K434" i="12" s="1"/>
  <c r="G435" i="12"/>
  <c r="F436" i="12" s="1"/>
  <c r="J433" i="12"/>
  <c r="L433" i="12" s="1"/>
  <c r="K433" i="12"/>
  <c r="K332" i="3"/>
  <c r="M332" i="3" s="1"/>
  <c r="L332" i="3"/>
  <c r="J333" i="3"/>
  <c r="I334" i="3"/>
  <c r="M331" i="2"/>
  <c r="N331" i="2" s="1"/>
  <c r="S331" i="2" s="1"/>
  <c r="E332" i="2"/>
  <c r="P330" i="2"/>
  <c r="Q330" i="2" s="1"/>
  <c r="O330" i="2"/>
  <c r="S330" i="2"/>
  <c r="J434" i="12" l="1"/>
  <c r="L434" i="12" s="1"/>
  <c r="H435" i="12"/>
  <c r="I435" i="12" s="1"/>
  <c r="K435" i="12" s="1"/>
  <c r="G436" i="12"/>
  <c r="F437" i="12" s="1"/>
  <c r="L333" i="3"/>
  <c r="K333" i="3"/>
  <c r="M333" i="3" s="1"/>
  <c r="I335" i="3"/>
  <c r="J334" i="3"/>
  <c r="M332" i="2"/>
  <c r="N332" i="2" s="1"/>
  <c r="S332" i="2" s="1"/>
  <c r="E333" i="2"/>
  <c r="P331" i="2"/>
  <c r="Q331" i="2" s="1"/>
  <c r="O331" i="2"/>
  <c r="J435" i="12" l="1"/>
  <c r="L435" i="12" s="1"/>
  <c r="G437" i="12"/>
  <c r="F438" i="12" s="1"/>
  <c r="H436" i="12"/>
  <c r="I436" i="12" s="1"/>
  <c r="L334" i="3"/>
  <c r="K334" i="3"/>
  <c r="M334" i="3" s="1"/>
  <c r="J335" i="3"/>
  <c r="I336" i="3"/>
  <c r="E334" i="2"/>
  <c r="M333" i="2"/>
  <c r="N333" i="2" s="1"/>
  <c r="S333" i="2" s="1"/>
  <c r="P332" i="2"/>
  <c r="Q332" i="2" s="1"/>
  <c r="O332" i="2"/>
  <c r="H437" i="12" l="1"/>
  <c r="I437" i="12" s="1"/>
  <c r="K437" i="12" s="1"/>
  <c r="K436" i="12"/>
  <c r="J436" i="12"/>
  <c r="L436" i="12" s="1"/>
  <c r="G438" i="12"/>
  <c r="F439" i="12" s="1"/>
  <c r="J336" i="3"/>
  <c r="I337" i="3"/>
  <c r="L335" i="3"/>
  <c r="K335" i="3"/>
  <c r="M335" i="3" s="1"/>
  <c r="P333" i="2"/>
  <c r="Q333" i="2" s="1"/>
  <c r="O333" i="2"/>
  <c r="M334" i="2"/>
  <c r="N334" i="2" s="1"/>
  <c r="E335" i="2"/>
  <c r="J437" i="12" l="1"/>
  <c r="L437" i="12" s="1"/>
  <c r="G439" i="12"/>
  <c r="F440" i="12" s="1"/>
  <c r="H438" i="12"/>
  <c r="I438" i="12" s="1"/>
  <c r="I338" i="3"/>
  <c r="J337" i="3"/>
  <c r="L336" i="3"/>
  <c r="K336" i="3"/>
  <c r="M336" i="3" s="1"/>
  <c r="M335" i="2"/>
  <c r="N335" i="2" s="1"/>
  <c r="S335" i="2" s="1"/>
  <c r="E336" i="2"/>
  <c r="P334" i="2"/>
  <c r="Q334" i="2" s="1"/>
  <c r="O334" i="2"/>
  <c r="S334" i="2"/>
  <c r="G440" i="12" l="1"/>
  <c r="F441" i="12" s="1"/>
  <c r="K438" i="12"/>
  <c r="J438" i="12"/>
  <c r="L438" i="12" s="1"/>
  <c r="H439" i="12"/>
  <c r="I439" i="12" s="1"/>
  <c r="L337" i="3"/>
  <c r="K337" i="3"/>
  <c r="M337" i="3" s="1"/>
  <c r="J338" i="3"/>
  <c r="I339" i="3"/>
  <c r="E337" i="2"/>
  <c r="M336" i="2"/>
  <c r="N336" i="2" s="1"/>
  <c r="S336" i="2" s="1"/>
  <c r="P335" i="2"/>
  <c r="Q335" i="2" s="1"/>
  <c r="O335" i="2"/>
  <c r="K439" i="12" l="1"/>
  <c r="J439" i="12"/>
  <c r="L439" i="12" s="1"/>
  <c r="G441" i="12"/>
  <c r="F442" i="12" s="1"/>
  <c r="H440" i="12"/>
  <c r="I440" i="12" s="1"/>
  <c r="K338" i="3"/>
  <c r="M338" i="3" s="1"/>
  <c r="L338" i="3"/>
  <c r="I340" i="3"/>
  <c r="J339" i="3"/>
  <c r="P336" i="2"/>
  <c r="Q336" i="2" s="1"/>
  <c r="O336" i="2"/>
  <c r="M337" i="2"/>
  <c r="N337" i="2" s="1"/>
  <c r="E338" i="2"/>
  <c r="H441" i="12" l="1"/>
  <c r="I441" i="12" s="1"/>
  <c r="G442" i="12"/>
  <c r="F443" i="12" s="1"/>
  <c r="K440" i="12"/>
  <c r="J440" i="12"/>
  <c r="L440" i="12" s="1"/>
  <c r="I341" i="3"/>
  <c r="J340" i="3"/>
  <c r="L339" i="3"/>
  <c r="K339" i="3"/>
  <c r="M339" i="3" s="1"/>
  <c r="O337" i="2"/>
  <c r="P337" i="2"/>
  <c r="Q337" i="2" s="1"/>
  <c r="S337" i="2"/>
  <c r="M338" i="2"/>
  <c r="N338" i="2" s="1"/>
  <c r="E339" i="2"/>
  <c r="G443" i="12" l="1"/>
  <c r="F444" i="12" s="1"/>
  <c r="H442" i="12"/>
  <c r="I442" i="12" s="1"/>
  <c r="J441" i="12"/>
  <c r="L441" i="12" s="1"/>
  <c r="K441" i="12"/>
  <c r="K340" i="3"/>
  <c r="M340" i="3" s="1"/>
  <c r="L340" i="3"/>
  <c r="J341" i="3"/>
  <c r="I342" i="3"/>
  <c r="M339" i="2"/>
  <c r="N339" i="2" s="1"/>
  <c r="S339" i="2" s="1"/>
  <c r="E340" i="2"/>
  <c r="P338" i="2"/>
  <c r="Q338" i="2" s="1"/>
  <c r="O338" i="2"/>
  <c r="S338" i="2"/>
  <c r="G444" i="12" l="1"/>
  <c r="F445" i="12" s="1"/>
  <c r="K442" i="12"/>
  <c r="J442" i="12"/>
  <c r="L442" i="12" s="1"/>
  <c r="H443" i="12"/>
  <c r="I443" i="12" s="1"/>
  <c r="L341" i="3"/>
  <c r="K341" i="3"/>
  <c r="M341" i="3" s="1"/>
  <c r="I343" i="3"/>
  <c r="J342" i="3"/>
  <c r="M340" i="2"/>
  <c r="N340" i="2" s="1"/>
  <c r="S340" i="2" s="1"/>
  <c r="E341" i="2"/>
  <c r="P339" i="2"/>
  <c r="Q339" i="2" s="1"/>
  <c r="O339" i="2"/>
  <c r="G445" i="12" l="1"/>
  <c r="F446" i="12" s="1"/>
  <c r="H444" i="12"/>
  <c r="I444" i="12" s="1"/>
  <c r="K443" i="12"/>
  <c r="J443" i="12"/>
  <c r="L443" i="12" s="1"/>
  <c r="L342" i="3"/>
  <c r="K342" i="3"/>
  <c r="M342" i="3" s="1"/>
  <c r="J343" i="3"/>
  <c r="I344" i="3"/>
  <c r="E342" i="2"/>
  <c r="M341" i="2"/>
  <c r="N341" i="2" s="1"/>
  <c r="S341" i="2" s="1"/>
  <c r="P340" i="2"/>
  <c r="Q340" i="2" s="1"/>
  <c r="O340" i="2"/>
  <c r="K444" i="12" l="1"/>
  <c r="J444" i="12"/>
  <c r="L444" i="12" s="1"/>
  <c r="G446" i="12"/>
  <c r="F447" i="12" s="1"/>
  <c r="H445" i="12"/>
  <c r="I445" i="12" s="1"/>
  <c r="L343" i="3"/>
  <c r="K343" i="3"/>
  <c r="M343" i="3" s="1"/>
  <c r="J344" i="3"/>
  <c r="I345" i="3"/>
  <c r="P341" i="2"/>
  <c r="Q341" i="2" s="1"/>
  <c r="O341" i="2"/>
  <c r="M342" i="2"/>
  <c r="N342" i="2" s="1"/>
  <c r="S342" i="2" s="1"/>
  <c r="E343" i="2"/>
  <c r="H446" i="12" l="1"/>
  <c r="I446" i="12" s="1"/>
  <c r="J446" i="12" s="1"/>
  <c r="L446" i="12" s="1"/>
  <c r="K445" i="12"/>
  <c r="J445" i="12"/>
  <c r="L445" i="12" s="1"/>
  <c r="G447" i="12"/>
  <c r="F448" i="12" s="1"/>
  <c r="I346" i="3"/>
  <c r="J345" i="3"/>
  <c r="L344" i="3"/>
  <c r="K344" i="3"/>
  <c r="M344" i="3" s="1"/>
  <c r="M343" i="2"/>
  <c r="N343" i="2" s="1"/>
  <c r="S343" i="2" s="1"/>
  <c r="E344" i="2"/>
  <c r="O342" i="2"/>
  <c r="P342" i="2"/>
  <c r="Q342" i="2" s="1"/>
  <c r="K446" i="12" l="1"/>
  <c r="H447" i="12"/>
  <c r="I447" i="12" s="1"/>
  <c r="K447" i="12" s="1"/>
  <c r="G448" i="12"/>
  <c r="F449" i="12" s="1"/>
  <c r="L345" i="3"/>
  <c r="K345" i="3"/>
  <c r="M345" i="3" s="1"/>
  <c r="J346" i="3"/>
  <c r="I347" i="3"/>
  <c r="E345" i="2"/>
  <c r="M344" i="2"/>
  <c r="N344" i="2" s="1"/>
  <c r="S344" i="2" s="1"/>
  <c r="P343" i="2"/>
  <c r="Q343" i="2" s="1"/>
  <c r="O343" i="2"/>
  <c r="J447" i="12" l="1"/>
  <c r="L447" i="12" s="1"/>
  <c r="G449" i="12"/>
  <c r="F450" i="12" s="1"/>
  <c r="H448" i="12"/>
  <c r="I448" i="12" s="1"/>
  <c r="K346" i="3"/>
  <c r="M346" i="3" s="1"/>
  <c r="L346" i="3"/>
  <c r="I348" i="3"/>
  <c r="J347" i="3"/>
  <c r="P344" i="2"/>
  <c r="Q344" i="2" s="1"/>
  <c r="O344" i="2"/>
  <c r="M345" i="2"/>
  <c r="N345" i="2" s="1"/>
  <c r="E346" i="2"/>
  <c r="G450" i="12" l="1"/>
  <c r="F451" i="12" s="1"/>
  <c r="J448" i="12"/>
  <c r="L448" i="12" s="1"/>
  <c r="K448" i="12"/>
  <c r="H449" i="12"/>
  <c r="I449" i="12" s="1"/>
  <c r="L347" i="3"/>
  <c r="K347" i="3"/>
  <c r="M347" i="3" s="1"/>
  <c r="I349" i="3"/>
  <c r="J348" i="3"/>
  <c r="M346" i="2"/>
  <c r="N346" i="2" s="1"/>
  <c r="S346" i="2" s="1"/>
  <c r="E347" i="2"/>
  <c r="O345" i="2"/>
  <c r="P345" i="2"/>
  <c r="Q345" i="2" s="1"/>
  <c r="S345" i="2"/>
  <c r="G451" i="12" l="1"/>
  <c r="F452" i="12" s="1"/>
  <c r="J449" i="12"/>
  <c r="L449" i="12" s="1"/>
  <c r="K449" i="12"/>
  <c r="H450" i="12"/>
  <c r="I450" i="12" s="1"/>
  <c r="J349" i="3"/>
  <c r="I350" i="3"/>
  <c r="K348" i="3"/>
  <c r="M348" i="3" s="1"/>
  <c r="L348" i="3"/>
  <c r="M347" i="2"/>
  <c r="N347" i="2" s="1"/>
  <c r="S347" i="2" s="1"/>
  <c r="E348" i="2"/>
  <c r="P346" i="2"/>
  <c r="Q346" i="2" s="1"/>
  <c r="O346" i="2"/>
  <c r="H451" i="12" l="1"/>
  <c r="I451" i="12" s="1"/>
  <c r="K451" i="12" s="1"/>
  <c r="K450" i="12"/>
  <c r="J450" i="12"/>
  <c r="L450" i="12" s="1"/>
  <c r="G452" i="12"/>
  <c r="F453" i="12" s="1"/>
  <c r="I351" i="3"/>
  <c r="J350" i="3"/>
  <c r="L349" i="3"/>
  <c r="K349" i="3"/>
  <c r="M349" i="3" s="1"/>
  <c r="M348" i="2"/>
  <c r="N348" i="2" s="1"/>
  <c r="S348" i="2" s="1"/>
  <c r="E349" i="2"/>
  <c r="P347" i="2"/>
  <c r="Q347" i="2" s="1"/>
  <c r="O347" i="2"/>
  <c r="J451" i="12" l="1"/>
  <c r="L451" i="12" s="1"/>
  <c r="G453" i="12"/>
  <c r="F454" i="12" s="1"/>
  <c r="H452" i="12"/>
  <c r="I452" i="12" s="1"/>
  <c r="L350" i="3"/>
  <c r="K350" i="3"/>
  <c r="M350" i="3" s="1"/>
  <c r="J351" i="3"/>
  <c r="I352" i="3"/>
  <c r="M349" i="2"/>
  <c r="N349" i="2" s="1"/>
  <c r="S349" i="2" s="1"/>
  <c r="E350" i="2"/>
  <c r="P348" i="2"/>
  <c r="Q348" i="2" s="1"/>
  <c r="O348" i="2"/>
  <c r="K452" i="12" l="1"/>
  <c r="J452" i="12"/>
  <c r="L452" i="12" s="1"/>
  <c r="G454" i="12"/>
  <c r="F455" i="12" s="1"/>
  <c r="H453" i="12"/>
  <c r="I453" i="12" s="1"/>
  <c r="J352" i="3"/>
  <c r="I353" i="3"/>
  <c r="L351" i="3"/>
  <c r="K351" i="3"/>
  <c r="M351" i="3" s="1"/>
  <c r="M350" i="2"/>
  <c r="N350" i="2" s="1"/>
  <c r="S350" i="2" s="1"/>
  <c r="E351" i="2"/>
  <c r="P349" i="2"/>
  <c r="Q349" i="2" s="1"/>
  <c r="O349" i="2"/>
  <c r="H454" i="12" l="1"/>
  <c r="I454" i="12" s="1"/>
  <c r="K454" i="12" s="1"/>
  <c r="G455" i="12"/>
  <c r="F456" i="12" s="1"/>
  <c r="K453" i="12"/>
  <c r="J453" i="12"/>
  <c r="L453" i="12" s="1"/>
  <c r="I354" i="3"/>
  <c r="J353" i="3"/>
  <c r="L352" i="3"/>
  <c r="K352" i="3"/>
  <c r="M352" i="3" s="1"/>
  <c r="M351" i="2"/>
  <c r="N351" i="2" s="1"/>
  <c r="S351" i="2" s="1"/>
  <c r="E352" i="2"/>
  <c r="P350" i="2"/>
  <c r="Q350" i="2" s="1"/>
  <c r="O350" i="2"/>
  <c r="J454" i="12" l="1"/>
  <c r="L454" i="12" s="1"/>
  <c r="G456" i="12"/>
  <c r="F457" i="12" s="1"/>
  <c r="H455" i="12"/>
  <c r="I455" i="12" s="1"/>
  <c r="L353" i="3"/>
  <c r="K353" i="3"/>
  <c r="M353" i="3" s="1"/>
  <c r="J354" i="3"/>
  <c r="I355" i="3"/>
  <c r="E353" i="2"/>
  <c r="M352" i="2"/>
  <c r="N352" i="2" s="1"/>
  <c r="S352" i="2" s="1"/>
  <c r="P351" i="2"/>
  <c r="Q351" i="2" s="1"/>
  <c r="O351" i="2"/>
  <c r="G457" i="12" l="1"/>
  <c r="F458" i="12" s="1"/>
  <c r="K455" i="12"/>
  <c r="J455" i="12"/>
  <c r="L455" i="12" s="1"/>
  <c r="H456" i="12"/>
  <c r="I456" i="12" s="1"/>
  <c r="K354" i="3"/>
  <c r="M354" i="3" s="1"/>
  <c r="L354" i="3"/>
  <c r="I356" i="3"/>
  <c r="J355" i="3"/>
  <c r="P352" i="2"/>
  <c r="Q352" i="2" s="1"/>
  <c r="O352" i="2"/>
  <c r="M353" i="2"/>
  <c r="N353" i="2" s="1"/>
  <c r="S353" i="2" s="1"/>
  <c r="E354" i="2"/>
  <c r="K456" i="12" l="1"/>
  <c r="J456" i="12"/>
  <c r="L456" i="12" s="1"/>
  <c r="G458" i="12"/>
  <c r="F459" i="12" s="1"/>
  <c r="H457" i="12"/>
  <c r="I457" i="12" s="1"/>
  <c r="I357" i="3"/>
  <c r="J356" i="3"/>
  <c r="L355" i="3"/>
  <c r="K355" i="3"/>
  <c r="M355" i="3" s="1"/>
  <c r="M354" i="2"/>
  <c r="N354" i="2" s="1"/>
  <c r="S354" i="2" s="1"/>
  <c r="E355" i="2"/>
  <c r="O353" i="2"/>
  <c r="P353" i="2"/>
  <c r="Q353" i="2" s="1"/>
  <c r="G459" i="12" l="1"/>
  <c r="F460" i="12" s="1"/>
  <c r="H458" i="12"/>
  <c r="I458" i="12" s="1"/>
  <c r="J457" i="12"/>
  <c r="L457" i="12" s="1"/>
  <c r="K457" i="12"/>
  <c r="K356" i="3"/>
  <c r="M356" i="3" s="1"/>
  <c r="L356" i="3"/>
  <c r="J357" i="3"/>
  <c r="I358" i="3"/>
  <c r="M355" i="2"/>
  <c r="N355" i="2" s="1"/>
  <c r="S355" i="2" s="1"/>
  <c r="E356" i="2"/>
  <c r="P354" i="2"/>
  <c r="Q354" i="2" s="1"/>
  <c r="O354" i="2"/>
  <c r="H459" i="12" l="1"/>
  <c r="I459" i="12" s="1"/>
  <c r="K458" i="12"/>
  <c r="J458" i="12"/>
  <c r="L458" i="12" s="1"/>
  <c r="G460" i="12"/>
  <c r="F461" i="12" s="1"/>
  <c r="I359" i="3"/>
  <c r="J358" i="3"/>
  <c r="L357" i="3"/>
  <c r="K357" i="3"/>
  <c r="M357" i="3" s="1"/>
  <c r="M356" i="2"/>
  <c r="N356" i="2" s="1"/>
  <c r="S356" i="2" s="1"/>
  <c r="E357" i="2"/>
  <c r="P355" i="2"/>
  <c r="Q355" i="2" s="1"/>
  <c r="O355" i="2"/>
  <c r="G461" i="12" l="1"/>
  <c r="F462" i="12" s="1"/>
  <c r="H460" i="12"/>
  <c r="I460" i="12" s="1"/>
  <c r="K459" i="12"/>
  <c r="J459" i="12"/>
  <c r="L459" i="12" s="1"/>
  <c r="L358" i="3"/>
  <c r="K358" i="3"/>
  <c r="M358" i="3" s="1"/>
  <c r="J359" i="3"/>
  <c r="I360" i="3"/>
  <c r="E358" i="2"/>
  <c r="M357" i="2"/>
  <c r="N357" i="2" s="1"/>
  <c r="S357" i="2" s="1"/>
  <c r="P356" i="2"/>
  <c r="Q356" i="2" s="1"/>
  <c r="O356" i="2"/>
  <c r="K460" i="12" l="1"/>
  <c r="J460" i="12"/>
  <c r="L460" i="12" s="1"/>
  <c r="G462" i="12"/>
  <c r="F463" i="12" s="1"/>
  <c r="H461" i="12"/>
  <c r="I461" i="12" s="1"/>
  <c r="J360" i="3"/>
  <c r="I361" i="3"/>
  <c r="L359" i="3"/>
  <c r="K359" i="3"/>
  <c r="M359" i="3" s="1"/>
  <c r="P357" i="2"/>
  <c r="Q357" i="2" s="1"/>
  <c r="O357" i="2"/>
  <c r="M358" i="2"/>
  <c r="N358" i="2" s="1"/>
  <c r="E359" i="2"/>
  <c r="G463" i="12" l="1"/>
  <c r="F464" i="12" s="1"/>
  <c r="K461" i="12"/>
  <c r="J461" i="12"/>
  <c r="L461" i="12" s="1"/>
  <c r="H462" i="12"/>
  <c r="I462" i="12" s="1"/>
  <c r="I362" i="3"/>
  <c r="J361" i="3"/>
  <c r="L360" i="3"/>
  <c r="K360" i="3"/>
  <c r="M360" i="3" s="1"/>
  <c r="M359" i="2"/>
  <c r="N359" i="2" s="1"/>
  <c r="S359" i="2" s="1"/>
  <c r="E360" i="2"/>
  <c r="P358" i="2"/>
  <c r="Q358" i="2" s="1"/>
  <c r="O358" i="2"/>
  <c r="S358" i="2"/>
  <c r="G464" i="12" l="1"/>
  <c r="F465" i="12" s="1"/>
  <c r="J462" i="12"/>
  <c r="L462" i="12" s="1"/>
  <c r="K462" i="12"/>
  <c r="H463" i="12"/>
  <c r="I463" i="12" s="1"/>
  <c r="L361" i="3"/>
  <c r="K361" i="3"/>
  <c r="M361" i="3" s="1"/>
  <c r="J362" i="3"/>
  <c r="I363" i="3"/>
  <c r="E361" i="2"/>
  <c r="M360" i="2"/>
  <c r="N360" i="2" s="1"/>
  <c r="S360" i="2" s="1"/>
  <c r="P359" i="2"/>
  <c r="Q359" i="2" s="1"/>
  <c r="O359" i="2"/>
  <c r="G465" i="12" l="1"/>
  <c r="F466" i="12" s="1"/>
  <c r="K463" i="12"/>
  <c r="J463" i="12"/>
  <c r="L463" i="12" s="1"/>
  <c r="H464" i="12"/>
  <c r="I464" i="12" s="1"/>
  <c r="I364" i="3"/>
  <c r="J363" i="3"/>
  <c r="K362" i="3"/>
  <c r="M362" i="3" s="1"/>
  <c r="L362" i="3"/>
  <c r="P360" i="2"/>
  <c r="Q360" i="2" s="1"/>
  <c r="O360" i="2"/>
  <c r="M361" i="2"/>
  <c r="N361" i="2" s="1"/>
  <c r="E362" i="2"/>
  <c r="K464" i="12" l="1"/>
  <c r="J464" i="12"/>
  <c r="L464" i="12" s="1"/>
  <c r="G466" i="12"/>
  <c r="F467" i="12" s="1"/>
  <c r="H465" i="12"/>
  <c r="I465" i="12" s="1"/>
  <c r="L363" i="3"/>
  <c r="K363" i="3"/>
  <c r="M363" i="3" s="1"/>
  <c r="I365" i="3"/>
  <c r="J364" i="3"/>
  <c r="M362" i="2"/>
  <c r="N362" i="2" s="1"/>
  <c r="S362" i="2" s="1"/>
  <c r="E363" i="2"/>
  <c r="O361" i="2"/>
  <c r="P361" i="2"/>
  <c r="Q361" i="2" s="1"/>
  <c r="S361" i="2"/>
  <c r="G467" i="12" l="1"/>
  <c r="F468" i="12" s="1"/>
  <c r="J465" i="12"/>
  <c r="L465" i="12" s="1"/>
  <c r="K465" i="12"/>
  <c r="H466" i="12"/>
  <c r="I466" i="12" s="1"/>
  <c r="K364" i="3"/>
  <c r="M364" i="3" s="1"/>
  <c r="L364" i="3"/>
  <c r="J365" i="3"/>
  <c r="I366" i="3"/>
  <c r="M363" i="2"/>
  <c r="N363" i="2" s="1"/>
  <c r="S363" i="2" s="1"/>
  <c r="E364" i="2"/>
  <c r="P362" i="2"/>
  <c r="Q362" i="2" s="1"/>
  <c r="O362" i="2"/>
  <c r="H467" i="12" l="1"/>
  <c r="I467" i="12" s="1"/>
  <c r="K467" i="12" s="1"/>
  <c r="K466" i="12"/>
  <c r="J466" i="12"/>
  <c r="L466" i="12" s="1"/>
  <c r="G468" i="12"/>
  <c r="F469" i="12" s="1"/>
  <c r="I367" i="3"/>
  <c r="J366" i="3"/>
  <c r="L365" i="3"/>
  <c r="K365" i="3"/>
  <c r="M365" i="3" s="1"/>
  <c r="M364" i="2"/>
  <c r="N364" i="2" s="1"/>
  <c r="S364" i="2" s="1"/>
  <c r="E365" i="2"/>
  <c r="P363" i="2"/>
  <c r="Q363" i="2" s="1"/>
  <c r="O363" i="2"/>
  <c r="J467" i="12" l="1"/>
  <c r="L467" i="12" s="1"/>
  <c r="G469" i="12"/>
  <c r="F470" i="12" s="1"/>
  <c r="H468" i="12"/>
  <c r="I468" i="12" s="1"/>
  <c r="L366" i="3"/>
  <c r="K366" i="3"/>
  <c r="M366" i="3" s="1"/>
  <c r="J367" i="3"/>
  <c r="I368" i="3"/>
  <c r="E366" i="2"/>
  <c r="M365" i="2"/>
  <c r="N365" i="2" s="1"/>
  <c r="S365" i="2" s="1"/>
  <c r="P364" i="2"/>
  <c r="Q364" i="2" s="1"/>
  <c r="O364" i="2"/>
  <c r="K468" i="12" l="1"/>
  <c r="J468" i="12"/>
  <c r="L468" i="12" s="1"/>
  <c r="H469" i="12"/>
  <c r="I469" i="12" s="1"/>
  <c r="G470" i="12"/>
  <c r="F471" i="12" s="1"/>
  <c r="L367" i="3"/>
  <c r="K367" i="3"/>
  <c r="M367" i="3" s="1"/>
  <c r="J368" i="3"/>
  <c r="I369" i="3"/>
  <c r="P365" i="2"/>
  <c r="Q365" i="2" s="1"/>
  <c r="O365" i="2"/>
  <c r="M366" i="2"/>
  <c r="N366" i="2" s="1"/>
  <c r="E367" i="2"/>
  <c r="H470" i="12" l="1"/>
  <c r="I470" i="12" s="1"/>
  <c r="K470" i="12" s="1"/>
  <c r="K469" i="12"/>
  <c r="J469" i="12"/>
  <c r="L469" i="12" s="1"/>
  <c r="G471" i="12"/>
  <c r="F472" i="12" s="1"/>
  <c r="L368" i="3"/>
  <c r="K368" i="3"/>
  <c r="M368" i="3" s="1"/>
  <c r="I370" i="3"/>
  <c r="J369" i="3"/>
  <c r="M367" i="2"/>
  <c r="N367" i="2" s="1"/>
  <c r="S367" i="2" s="1"/>
  <c r="E368" i="2"/>
  <c r="P366" i="2"/>
  <c r="Q366" i="2" s="1"/>
  <c r="O366" i="2"/>
  <c r="S366" i="2"/>
  <c r="J470" i="12" l="1"/>
  <c r="L470" i="12" s="1"/>
  <c r="G472" i="12"/>
  <c r="F473" i="12" s="1"/>
  <c r="H471" i="12"/>
  <c r="I471" i="12" s="1"/>
  <c r="J370" i="3"/>
  <c r="I371" i="3"/>
  <c r="L369" i="3"/>
  <c r="K369" i="3"/>
  <c r="M369" i="3" s="1"/>
  <c r="E369" i="2"/>
  <c r="M368" i="2"/>
  <c r="N368" i="2" s="1"/>
  <c r="S368" i="2" s="1"/>
  <c r="P367" i="2"/>
  <c r="Q367" i="2" s="1"/>
  <c r="O367" i="2"/>
  <c r="K471" i="12" l="1"/>
  <c r="J471" i="12"/>
  <c r="L471" i="12" s="1"/>
  <c r="H472" i="12"/>
  <c r="I472" i="12" s="1"/>
  <c r="G473" i="12"/>
  <c r="F474" i="12" s="1"/>
  <c r="I372" i="3"/>
  <c r="J371" i="3"/>
  <c r="K370" i="3"/>
  <c r="M370" i="3" s="1"/>
  <c r="L370" i="3"/>
  <c r="P368" i="2"/>
  <c r="Q368" i="2" s="1"/>
  <c r="O368" i="2"/>
  <c r="M369" i="2"/>
  <c r="N369" i="2" s="1"/>
  <c r="E370" i="2"/>
  <c r="G474" i="12" l="1"/>
  <c r="F475" i="12" s="1"/>
  <c r="K472" i="12"/>
  <c r="J472" i="12"/>
  <c r="L472" i="12" s="1"/>
  <c r="H473" i="12"/>
  <c r="I473" i="12" s="1"/>
  <c r="L371" i="3"/>
  <c r="K371" i="3"/>
  <c r="M371" i="3" s="1"/>
  <c r="I373" i="3"/>
  <c r="J372" i="3"/>
  <c r="O369" i="2"/>
  <c r="P369" i="2"/>
  <c r="Q369" i="2" s="1"/>
  <c r="S369" i="2"/>
  <c r="M370" i="2"/>
  <c r="N370" i="2" s="1"/>
  <c r="S370" i="2" s="1"/>
  <c r="E371" i="2"/>
  <c r="J473" i="12" l="1"/>
  <c r="L473" i="12" s="1"/>
  <c r="K473" i="12"/>
  <c r="G475" i="12"/>
  <c r="F476" i="12" s="1"/>
  <c r="H474" i="12"/>
  <c r="I474" i="12" s="1"/>
  <c r="K372" i="3"/>
  <c r="M372" i="3" s="1"/>
  <c r="L372" i="3"/>
  <c r="J373" i="3"/>
  <c r="I374" i="3"/>
  <c r="M371" i="2"/>
  <c r="N371" i="2" s="1"/>
  <c r="S371" i="2" s="1"/>
  <c r="E372" i="2"/>
  <c r="P370" i="2"/>
  <c r="Q370" i="2" s="1"/>
  <c r="O370" i="2"/>
  <c r="H475" i="12" l="1"/>
  <c r="I475" i="12" s="1"/>
  <c r="J475" i="12" s="1"/>
  <c r="L475" i="12" s="1"/>
  <c r="G476" i="12"/>
  <c r="F477" i="12" s="1"/>
  <c r="K474" i="12"/>
  <c r="J474" i="12"/>
  <c r="L474" i="12" s="1"/>
  <c r="L373" i="3"/>
  <c r="K373" i="3"/>
  <c r="M373" i="3" s="1"/>
  <c r="I375" i="3"/>
  <c r="J374" i="3"/>
  <c r="M372" i="2"/>
  <c r="N372" i="2" s="1"/>
  <c r="S372" i="2" s="1"/>
  <c r="E373" i="2"/>
  <c r="P371" i="2"/>
  <c r="Q371" i="2" s="1"/>
  <c r="O371" i="2"/>
  <c r="K475" i="12" l="1"/>
  <c r="G477" i="12"/>
  <c r="F478" i="12" s="1"/>
  <c r="H476" i="12"/>
  <c r="I476" i="12" s="1"/>
  <c r="J375" i="3"/>
  <c r="I376" i="3"/>
  <c r="L374" i="3"/>
  <c r="K374" i="3"/>
  <c r="M374" i="3" s="1"/>
  <c r="E374" i="2"/>
  <c r="M373" i="2"/>
  <c r="N373" i="2" s="1"/>
  <c r="S373" i="2" s="1"/>
  <c r="P372" i="2"/>
  <c r="Q372" i="2" s="1"/>
  <c r="O372" i="2"/>
  <c r="G478" i="12" l="1"/>
  <c r="F479" i="12" s="1"/>
  <c r="K476" i="12"/>
  <c r="J476" i="12"/>
  <c r="L476" i="12" s="1"/>
  <c r="H477" i="12"/>
  <c r="I477" i="12" s="1"/>
  <c r="J376" i="3"/>
  <c r="I377" i="3"/>
  <c r="L375" i="3"/>
  <c r="K375" i="3"/>
  <c r="M375" i="3" s="1"/>
  <c r="P373" i="2"/>
  <c r="Q373" i="2" s="1"/>
  <c r="O373" i="2"/>
  <c r="M374" i="2"/>
  <c r="N374" i="2" s="1"/>
  <c r="E375" i="2"/>
  <c r="H478" i="12" l="1"/>
  <c r="I478" i="12" s="1"/>
  <c r="J478" i="12" s="1"/>
  <c r="L478" i="12" s="1"/>
  <c r="K477" i="12"/>
  <c r="J477" i="12"/>
  <c r="L477" i="12" s="1"/>
  <c r="G479" i="12"/>
  <c r="F480" i="12" s="1"/>
  <c r="I378" i="3"/>
  <c r="J377" i="3"/>
  <c r="L376" i="3"/>
  <c r="K376" i="3"/>
  <c r="M376" i="3" s="1"/>
  <c r="M375" i="2"/>
  <c r="N375" i="2" s="1"/>
  <c r="S375" i="2" s="1"/>
  <c r="E376" i="2"/>
  <c r="O374" i="2"/>
  <c r="P374" i="2"/>
  <c r="Q374" i="2" s="1"/>
  <c r="S374" i="2"/>
  <c r="K478" i="12" l="1"/>
  <c r="H479" i="12"/>
  <c r="I479" i="12" s="1"/>
  <c r="J479" i="12" s="1"/>
  <c r="L479" i="12" s="1"/>
  <c r="G480" i="12"/>
  <c r="F481" i="12" s="1"/>
  <c r="L377" i="3"/>
  <c r="K377" i="3"/>
  <c r="M377" i="3" s="1"/>
  <c r="J378" i="3"/>
  <c r="I379" i="3"/>
  <c r="E377" i="2"/>
  <c r="M376" i="2"/>
  <c r="N376" i="2" s="1"/>
  <c r="S376" i="2" s="1"/>
  <c r="P375" i="2"/>
  <c r="Q375" i="2" s="1"/>
  <c r="O375" i="2"/>
  <c r="K479" i="12" l="1"/>
  <c r="G481" i="12"/>
  <c r="F482" i="12" s="1"/>
  <c r="H480" i="12"/>
  <c r="I480" i="12" s="1"/>
  <c r="I380" i="3"/>
  <c r="J379" i="3"/>
  <c r="K378" i="3"/>
  <c r="M378" i="3" s="1"/>
  <c r="L378" i="3"/>
  <c r="P376" i="2"/>
  <c r="Q376" i="2" s="1"/>
  <c r="O376" i="2"/>
  <c r="M377" i="2"/>
  <c r="N377" i="2" s="1"/>
  <c r="E378" i="2"/>
  <c r="G482" i="12" l="1"/>
  <c r="F483" i="12" s="1"/>
  <c r="H481" i="12"/>
  <c r="I481" i="12" s="1"/>
  <c r="K480" i="12"/>
  <c r="J480" i="12"/>
  <c r="L480" i="12" s="1"/>
  <c r="L379" i="3"/>
  <c r="K379" i="3"/>
  <c r="M379" i="3" s="1"/>
  <c r="I381" i="3"/>
  <c r="J380" i="3"/>
  <c r="O377" i="2"/>
  <c r="P377" i="2"/>
  <c r="Q377" i="2" s="1"/>
  <c r="S377" i="2"/>
  <c r="M378" i="2"/>
  <c r="N378" i="2" s="1"/>
  <c r="S378" i="2" s="1"/>
  <c r="E379" i="2"/>
  <c r="J481" i="12" l="1"/>
  <c r="L481" i="12" s="1"/>
  <c r="K481" i="12"/>
  <c r="G483" i="12"/>
  <c r="F484" i="12" s="1"/>
  <c r="H482" i="12"/>
  <c r="I482" i="12" s="1"/>
  <c r="J381" i="3"/>
  <c r="I382" i="3"/>
  <c r="K380" i="3"/>
  <c r="M380" i="3" s="1"/>
  <c r="L380" i="3"/>
  <c r="P378" i="2"/>
  <c r="Q378" i="2" s="1"/>
  <c r="O378" i="2"/>
  <c r="M379" i="2"/>
  <c r="N379" i="2" s="1"/>
  <c r="E380" i="2"/>
  <c r="H483" i="12" l="1"/>
  <c r="I483" i="12" s="1"/>
  <c r="J483" i="12" s="1"/>
  <c r="L483" i="12" s="1"/>
  <c r="G484" i="12"/>
  <c r="F485" i="12" s="1"/>
  <c r="K482" i="12"/>
  <c r="J482" i="12"/>
  <c r="L482" i="12" s="1"/>
  <c r="I383" i="3"/>
  <c r="J382" i="3"/>
  <c r="L381" i="3"/>
  <c r="K381" i="3"/>
  <c r="M381" i="3" s="1"/>
  <c r="P379" i="2"/>
  <c r="Q379" i="2" s="1"/>
  <c r="O379" i="2"/>
  <c r="S379" i="2"/>
  <c r="M380" i="2"/>
  <c r="N380" i="2" s="1"/>
  <c r="E381" i="2"/>
  <c r="K483" i="12" l="1"/>
  <c r="G485" i="12"/>
  <c r="F486" i="12" s="1"/>
  <c r="H484" i="12"/>
  <c r="I484" i="12" s="1"/>
  <c r="L382" i="3"/>
  <c r="K382" i="3"/>
  <c r="M382" i="3" s="1"/>
  <c r="J383" i="3"/>
  <c r="I384" i="3"/>
  <c r="E382" i="2"/>
  <c r="M381" i="2"/>
  <c r="N381" i="2" s="1"/>
  <c r="S381" i="2" s="1"/>
  <c r="P380" i="2"/>
  <c r="Q380" i="2" s="1"/>
  <c r="O380" i="2"/>
  <c r="S380" i="2"/>
  <c r="H485" i="12" l="1"/>
  <c r="I485" i="12" s="1"/>
  <c r="J485" i="12" s="1"/>
  <c r="L485" i="12" s="1"/>
  <c r="K484" i="12"/>
  <c r="J484" i="12"/>
  <c r="L484" i="12" s="1"/>
  <c r="G486" i="12"/>
  <c r="F487" i="12" s="1"/>
  <c r="L383" i="3"/>
  <c r="K383" i="3"/>
  <c r="M383" i="3" s="1"/>
  <c r="J384" i="3"/>
  <c r="I385" i="3"/>
  <c r="P381" i="2"/>
  <c r="Q381" i="2" s="1"/>
  <c r="O381" i="2"/>
  <c r="M382" i="2"/>
  <c r="N382" i="2" s="1"/>
  <c r="S382" i="2" s="1"/>
  <c r="E383" i="2"/>
  <c r="K485" i="12" l="1"/>
  <c r="H486" i="12"/>
  <c r="I486" i="12" s="1"/>
  <c r="G487" i="12"/>
  <c r="F488" i="12" s="1"/>
  <c r="I386" i="3"/>
  <c r="J385" i="3"/>
  <c r="L384" i="3"/>
  <c r="K384" i="3"/>
  <c r="M384" i="3" s="1"/>
  <c r="M383" i="2"/>
  <c r="N383" i="2" s="1"/>
  <c r="S383" i="2" s="1"/>
  <c r="E384" i="2"/>
  <c r="P382" i="2"/>
  <c r="Q382" i="2" s="1"/>
  <c r="O382" i="2"/>
  <c r="G488" i="12" l="1"/>
  <c r="F489" i="12" s="1"/>
  <c r="H487" i="12"/>
  <c r="I487" i="12" s="1"/>
  <c r="J486" i="12"/>
  <c r="L486" i="12" s="1"/>
  <c r="K486" i="12"/>
  <c r="L385" i="3"/>
  <c r="K385" i="3"/>
  <c r="M385" i="3" s="1"/>
  <c r="J386" i="3"/>
  <c r="I387" i="3"/>
  <c r="E385" i="2"/>
  <c r="M384" i="2"/>
  <c r="N384" i="2" s="1"/>
  <c r="S384" i="2" s="1"/>
  <c r="P383" i="2"/>
  <c r="Q383" i="2" s="1"/>
  <c r="O383" i="2"/>
  <c r="G489" i="12" l="1"/>
  <c r="F490" i="12" s="1"/>
  <c r="K487" i="12"/>
  <c r="J487" i="12"/>
  <c r="L487" i="12" s="1"/>
  <c r="H488" i="12"/>
  <c r="I488" i="12" s="1"/>
  <c r="I388" i="3"/>
  <c r="J387" i="3"/>
  <c r="K386" i="3"/>
  <c r="M386" i="3" s="1"/>
  <c r="L386" i="3"/>
  <c r="P384" i="2"/>
  <c r="Q384" i="2" s="1"/>
  <c r="O384" i="2"/>
  <c r="M385" i="2"/>
  <c r="N385" i="2" s="1"/>
  <c r="S385" i="2" s="1"/>
  <c r="E386" i="2"/>
  <c r="K488" i="12" l="1"/>
  <c r="J488" i="12"/>
  <c r="L488" i="12" s="1"/>
  <c r="G490" i="12"/>
  <c r="F491" i="12" s="1"/>
  <c r="H489" i="12"/>
  <c r="I489" i="12" s="1"/>
  <c r="L387" i="3"/>
  <c r="K387" i="3"/>
  <c r="M387" i="3" s="1"/>
  <c r="I389" i="3"/>
  <c r="J388" i="3"/>
  <c r="M386" i="2"/>
  <c r="N386" i="2" s="1"/>
  <c r="S386" i="2" s="1"/>
  <c r="E387" i="2"/>
  <c r="O385" i="2"/>
  <c r="P385" i="2"/>
  <c r="Q385" i="2" s="1"/>
  <c r="J489" i="12" l="1"/>
  <c r="L489" i="12" s="1"/>
  <c r="K489" i="12"/>
  <c r="G491" i="12"/>
  <c r="F492" i="12" s="1"/>
  <c r="H490" i="12"/>
  <c r="I490" i="12" s="1"/>
  <c r="J389" i="3"/>
  <c r="I390" i="3"/>
  <c r="K388" i="3"/>
  <c r="M388" i="3" s="1"/>
  <c r="L388" i="3"/>
  <c r="M387" i="2"/>
  <c r="N387" i="2" s="1"/>
  <c r="S387" i="2" s="1"/>
  <c r="E388" i="2"/>
  <c r="P386" i="2"/>
  <c r="Q386" i="2" s="1"/>
  <c r="O386" i="2"/>
  <c r="H491" i="12" l="1"/>
  <c r="I491" i="12" s="1"/>
  <c r="K491" i="12" s="1"/>
  <c r="K490" i="12"/>
  <c r="J490" i="12"/>
  <c r="L490" i="12" s="1"/>
  <c r="G492" i="12"/>
  <c r="F493" i="12" s="1"/>
  <c r="I391" i="3"/>
  <c r="J390" i="3"/>
  <c r="L389" i="3"/>
  <c r="K389" i="3"/>
  <c r="M389" i="3" s="1"/>
  <c r="M388" i="2"/>
  <c r="N388" i="2" s="1"/>
  <c r="S388" i="2" s="1"/>
  <c r="E389" i="2"/>
  <c r="P387" i="2"/>
  <c r="Q387" i="2" s="1"/>
  <c r="O387" i="2"/>
  <c r="J491" i="12" l="1"/>
  <c r="L491" i="12" s="1"/>
  <c r="G493" i="12"/>
  <c r="F494" i="12" s="1"/>
  <c r="H492" i="12"/>
  <c r="I492" i="12" s="1"/>
  <c r="L390" i="3"/>
  <c r="K390" i="3"/>
  <c r="M390" i="3" s="1"/>
  <c r="J391" i="3"/>
  <c r="I392" i="3"/>
  <c r="M389" i="2"/>
  <c r="N389" i="2" s="1"/>
  <c r="S389" i="2" s="1"/>
  <c r="E390" i="2"/>
  <c r="P388" i="2"/>
  <c r="Q388" i="2" s="1"/>
  <c r="O388" i="2"/>
  <c r="K492" i="12" l="1"/>
  <c r="J492" i="12"/>
  <c r="L492" i="12" s="1"/>
  <c r="G494" i="12"/>
  <c r="F495" i="12" s="1"/>
  <c r="H493" i="12"/>
  <c r="I493" i="12" s="1"/>
  <c r="J392" i="3"/>
  <c r="I393" i="3"/>
  <c r="L391" i="3"/>
  <c r="K391" i="3"/>
  <c r="M391" i="3" s="1"/>
  <c r="M390" i="2"/>
  <c r="N390" i="2" s="1"/>
  <c r="S390" i="2" s="1"/>
  <c r="E391" i="2"/>
  <c r="P389" i="2"/>
  <c r="Q389" i="2" s="1"/>
  <c r="O389" i="2"/>
  <c r="K493" i="12" l="1"/>
  <c r="J493" i="12"/>
  <c r="L493" i="12" s="1"/>
  <c r="H494" i="12"/>
  <c r="I494" i="12" s="1"/>
  <c r="G495" i="12"/>
  <c r="F496" i="12" s="1"/>
  <c r="I394" i="3"/>
  <c r="J393" i="3"/>
  <c r="L392" i="3"/>
  <c r="K392" i="3"/>
  <c r="M392" i="3" s="1"/>
  <c r="M391" i="2"/>
  <c r="N391" i="2" s="1"/>
  <c r="S391" i="2" s="1"/>
  <c r="E392" i="2"/>
  <c r="P390" i="2"/>
  <c r="Q390" i="2" s="1"/>
  <c r="O390" i="2"/>
  <c r="H495" i="12" l="1"/>
  <c r="I495" i="12" s="1"/>
  <c r="J494" i="12"/>
  <c r="L494" i="12" s="1"/>
  <c r="K494" i="12"/>
  <c r="G496" i="12"/>
  <c r="F497" i="12" s="1"/>
  <c r="L393" i="3"/>
  <c r="K393" i="3"/>
  <c r="M393" i="3" s="1"/>
  <c r="J394" i="3"/>
  <c r="I395" i="3"/>
  <c r="E393" i="2"/>
  <c r="M392" i="2"/>
  <c r="N392" i="2" s="1"/>
  <c r="S392" i="2" s="1"/>
  <c r="P391" i="2"/>
  <c r="Q391" i="2" s="1"/>
  <c r="O391" i="2"/>
  <c r="H496" i="12" l="1"/>
  <c r="I496" i="12" s="1"/>
  <c r="J496" i="12" s="1"/>
  <c r="L496" i="12" s="1"/>
  <c r="G497" i="12"/>
  <c r="F498" i="12" s="1"/>
  <c r="K495" i="12"/>
  <c r="J495" i="12"/>
  <c r="L495" i="12" s="1"/>
  <c r="I396" i="3"/>
  <c r="J395" i="3"/>
  <c r="K394" i="3"/>
  <c r="M394" i="3" s="1"/>
  <c r="L394" i="3"/>
  <c r="P392" i="2"/>
  <c r="Q392" i="2" s="1"/>
  <c r="O392" i="2"/>
  <c r="M393" i="2"/>
  <c r="N393" i="2" s="1"/>
  <c r="E394" i="2"/>
  <c r="K496" i="12" l="1"/>
  <c r="G498" i="12"/>
  <c r="F499" i="12" s="1"/>
  <c r="H497" i="12"/>
  <c r="I497" i="12" s="1"/>
  <c r="L395" i="3"/>
  <c r="K395" i="3"/>
  <c r="M395" i="3" s="1"/>
  <c r="I397" i="3"/>
  <c r="J396" i="3"/>
  <c r="O393" i="2"/>
  <c r="P393" i="2"/>
  <c r="Q393" i="2" s="1"/>
  <c r="S393" i="2"/>
  <c r="M394" i="2"/>
  <c r="N394" i="2" s="1"/>
  <c r="S394" i="2" s="1"/>
  <c r="E395" i="2"/>
  <c r="G499" i="12" l="1"/>
  <c r="F500" i="12" s="1"/>
  <c r="J497" i="12"/>
  <c r="L497" i="12" s="1"/>
  <c r="K497" i="12"/>
  <c r="H498" i="12"/>
  <c r="I498" i="12" s="1"/>
  <c r="K396" i="3"/>
  <c r="M396" i="3" s="1"/>
  <c r="L396" i="3"/>
  <c r="J397" i="3"/>
  <c r="I398" i="3"/>
  <c r="M395" i="2"/>
  <c r="N395" i="2" s="1"/>
  <c r="S395" i="2" s="1"/>
  <c r="E396" i="2"/>
  <c r="P394" i="2"/>
  <c r="Q394" i="2" s="1"/>
  <c r="O394" i="2"/>
  <c r="H499" i="12" l="1"/>
  <c r="I499" i="12" s="1"/>
  <c r="K499" i="12" s="1"/>
  <c r="K498" i="12"/>
  <c r="J498" i="12"/>
  <c r="L498" i="12" s="1"/>
  <c r="G500" i="12"/>
  <c r="F501" i="12" s="1"/>
  <c r="I399" i="3"/>
  <c r="J398" i="3"/>
  <c r="L397" i="3"/>
  <c r="K397" i="3"/>
  <c r="M397" i="3" s="1"/>
  <c r="M396" i="2"/>
  <c r="N396" i="2" s="1"/>
  <c r="S396" i="2" s="1"/>
  <c r="E397" i="2"/>
  <c r="P395" i="2"/>
  <c r="Q395" i="2" s="1"/>
  <c r="O395" i="2"/>
  <c r="J499" i="12" l="1"/>
  <c r="L499" i="12" s="1"/>
  <c r="G501" i="12"/>
  <c r="F502" i="12" s="1"/>
  <c r="H500" i="12"/>
  <c r="I500" i="12" s="1"/>
  <c r="L398" i="3"/>
  <c r="K398" i="3"/>
  <c r="M398" i="3" s="1"/>
  <c r="J399" i="3"/>
  <c r="I400" i="3"/>
  <c r="E398" i="2"/>
  <c r="M397" i="2"/>
  <c r="N397" i="2" s="1"/>
  <c r="S397" i="2" s="1"/>
  <c r="P396" i="2"/>
  <c r="Q396" i="2" s="1"/>
  <c r="O396" i="2"/>
  <c r="K500" i="12" l="1"/>
  <c r="J500" i="12"/>
  <c r="L500" i="12" s="1"/>
  <c r="G502" i="12"/>
  <c r="F503" i="12" s="1"/>
  <c r="H501" i="12"/>
  <c r="I501" i="12" s="1"/>
  <c r="L399" i="3"/>
  <c r="K399" i="3"/>
  <c r="M399" i="3" s="1"/>
  <c r="J400" i="3"/>
  <c r="I401" i="3"/>
  <c r="P397" i="2"/>
  <c r="Q397" i="2" s="1"/>
  <c r="O397" i="2"/>
  <c r="M398" i="2"/>
  <c r="N398" i="2" s="1"/>
  <c r="E399" i="2"/>
  <c r="K501" i="12" l="1"/>
  <c r="J501" i="12"/>
  <c r="L501" i="12" s="1"/>
  <c r="G503" i="12"/>
  <c r="F504" i="12" s="1"/>
  <c r="H502" i="12"/>
  <c r="I502" i="12" s="1"/>
  <c r="I402" i="3"/>
  <c r="J401" i="3"/>
  <c r="L400" i="3"/>
  <c r="K400" i="3"/>
  <c r="M400" i="3" s="1"/>
  <c r="M399" i="2"/>
  <c r="N399" i="2" s="1"/>
  <c r="S399" i="2" s="1"/>
  <c r="E400" i="2"/>
  <c r="P398" i="2"/>
  <c r="Q398" i="2" s="1"/>
  <c r="O398" i="2"/>
  <c r="S398" i="2"/>
  <c r="H503" i="12" l="1"/>
  <c r="I503" i="12" s="1"/>
  <c r="G504" i="12"/>
  <c r="F505" i="12" s="1"/>
  <c r="J502" i="12"/>
  <c r="L502" i="12" s="1"/>
  <c r="K502" i="12"/>
  <c r="L401" i="3"/>
  <c r="K401" i="3"/>
  <c r="M401" i="3" s="1"/>
  <c r="J402" i="3"/>
  <c r="I403" i="3"/>
  <c r="E401" i="2"/>
  <c r="M400" i="2"/>
  <c r="N400" i="2" s="1"/>
  <c r="S400" i="2" s="1"/>
  <c r="P399" i="2"/>
  <c r="Q399" i="2" s="1"/>
  <c r="O399" i="2"/>
  <c r="G505" i="12" l="1"/>
  <c r="F506" i="12" s="1"/>
  <c r="H504" i="12"/>
  <c r="I504" i="12" s="1"/>
  <c r="K503" i="12"/>
  <c r="J503" i="12"/>
  <c r="L503" i="12" s="1"/>
  <c r="I404" i="3"/>
  <c r="J403" i="3"/>
  <c r="K402" i="3"/>
  <c r="M402" i="3" s="1"/>
  <c r="L402" i="3"/>
  <c r="P400" i="2"/>
  <c r="Q400" i="2" s="1"/>
  <c r="O400" i="2"/>
  <c r="M401" i="2"/>
  <c r="N401" i="2" s="1"/>
  <c r="E402" i="2"/>
  <c r="K504" i="12" l="1"/>
  <c r="J504" i="12"/>
  <c r="L504" i="12" s="1"/>
  <c r="G506" i="12"/>
  <c r="F507" i="12" s="1"/>
  <c r="H505" i="12"/>
  <c r="I505" i="12" s="1"/>
  <c r="L403" i="3"/>
  <c r="K403" i="3"/>
  <c r="M403" i="3" s="1"/>
  <c r="I405" i="3"/>
  <c r="J404" i="3"/>
  <c r="O401" i="2"/>
  <c r="P401" i="2"/>
  <c r="Q401" i="2" s="1"/>
  <c r="S401" i="2"/>
  <c r="M402" i="2"/>
  <c r="N402" i="2" s="1"/>
  <c r="E403" i="2"/>
  <c r="J505" i="12" l="1"/>
  <c r="L505" i="12" s="1"/>
  <c r="K505" i="12"/>
  <c r="H506" i="12"/>
  <c r="I506" i="12" s="1"/>
  <c r="G507" i="12"/>
  <c r="F508" i="12" s="1"/>
  <c r="J405" i="3"/>
  <c r="I406" i="3"/>
  <c r="K404" i="3"/>
  <c r="M404" i="3" s="1"/>
  <c r="L404" i="3"/>
  <c r="M403" i="2"/>
  <c r="N403" i="2" s="1"/>
  <c r="S403" i="2" s="1"/>
  <c r="E404" i="2"/>
  <c r="P402" i="2"/>
  <c r="Q402" i="2" s="1"/>
  <c r="O402" i="2"/>
  <c r="S402" i="2"/>
  <c r="H507" i="12" l="1"/>
  <c r="I507" i="12" s="1"/>
  <c r="J507" i="12" s="1"/>
  <c r="L507" i="12" s="1"/>
  <c r="G508" i="12"/>
  <c r="F509" i="12" s="1"/>
  <c r="K506" i="12"/>
  <c r="J506" i="12"/>
  <c r="L506" i="12" s="1"/>
  <c r="I407" i="3"/>
  <c r="J406" i="3"/>
  <c r="L405" i="3"/>
  <c r="K405" i="3"/>
  <c r="M405" i="3" s="1"/>
  <c r="M404" i="2"/>
  <c r="N404" i="2" s="1"/>
  <c r="S404" i="2" s="1"/>
  <c r="E405" i="2"/>
  <c r="P403" i="2"/>
  <c r="Q403" i="2" s="1"/>
  <c r="O403" i="2"/>
  <c r="K507" i="12" l="1"/>
  <c r="H508" i="12"/>
  <c r="I508" i="12" s="1"/>
  <c r="G509" i="12"/>
  <c r="F510" i="12" s="1"/>
  <c r="L406" i="3"/>
  <c r="K406" i="3"/>
  <c r="M406" i="3" s="1"/>
  <c r="J407" i="3"/>
  <c r="I408" i="3"/>
  <c r="E406" i="2"/>
  <c r="M405" i="2"/>
  <c r="N405" i="2" s="1"/>
  <c r="S405" i="2" s="1"/>
  <c r="P404" i="2"/>
  <c r="Q404" i="2" s="1"/>
  <c r="O404" i="2"/>
  <c r="G510" i="12" l="1"/>
  <c r="F511" i="12" s="1"/>
  <c r="H509" i="12"/>
  <c r="I509" i="12" s="1"/>
  <c r="K508" i="12"/>
  <c r="J508" i="12"/>
  <c r="L508" i="12" s="1"/>
  <c r="J408" i="3"/>
  <c r="I409" i="3"/>
  <c r="L407" i="3"/>
  <c r="K407" i="3"/>
  <c r="M407" i="3" s="1"/>
  <c r="P405" i="2"/>
  <c r="Q405" i="2" s="1"/>
  <c r="O405" i="2"/>
  <c r="M406" i="2"/>
  <c r="N406" i="2" s="1"/>
  <c r="E407" i="2"/>
  <c r="H510" i="12" l="1"/>
  <c r="I510" i="12" s="1"/>
  <c r="J510" i="12" s="1"/>
  <c r="L510" i="12" s="1"/>
  <c r="K509" i="12"/>
  <c r="J509" i="12"/>
  <c r="L509" i="12" s="1"/>
  <c r="G511" i="12"/>
  <c r="F512" i="12" s="1"/>
  <c r="I410" i="3"/>
  <c r="J409" i="3"/>
  <c r="L408" i="3"/>
  <c r="K408" i="3"/>
  <c r="M408" i="3" s="1"/>
  <c r="M407" i="2"/>
  <c r="N407" i="2" s="1"/>
  <c r="S407" i="2" s="1"/>
  <c r="E408" i="2"/>
  <c r="P406" i="2"/>
  <c r="Q406" i="2" s="1"/>
  <c r="O406" i="2"/>
  <c r="S406" i="2"/>
  <c r="K510" i="12" l="1"/>
  <c r="H511" i="12"/>
  <c r="I511" i="12" s="1"/>
  <c r="G512" i="12"/>
  <c r="F513" i="12" s="1"/>
  <c r="L409" i="3"/>
  <c r="K409" i="3"/>
  <c r="M409" i="3" s="1"/>
  <c r="J410" i="3"/>
  <c r="I411" i="3"/>
  <c r="E409" i="2"/>
  <c r="M408" i="2"/>
  <c r="N408" i="2" s="1"/>
  <c r="S408" i="2" s="1"/>
  <c r="P407" i="2"/>
  <c r="Q407" i="2" s="1"/>
  <c r="O407" i="2"/>
  <c r="G513" i="12" l="1"/>
  <c r="F514" i="12" s="1"/>
  <c r="H512" i="12"/>
  <c r="I512" i="12" s="1"/>
  <c r="K511" i="12"/>
  <c r="J511" i="12"/>
  <c r="L511" i="12" s="1"/>
  <c r="K410" i="3"/>
  <c r="M410" i="3" s="1"/>
  <c r="L410" i="3"/>
  <c r="I412" i="3"/>
  <c r="J411" i="3"/>
  <c r="P408" i="2"/>
  <c r="Q408" i="2" s="1"/>
  <c r="O408" i="2"/>
  <c r="M409" i="2"/>
  <c r="N409" i="2" s="1"/>
  <c r="S409" i="2" s="1"/>
  <c r="E410" i="2"/>
  <c r="J512" i="12" l="1"/>
  <c r="L512" i="12" s="1"/>
  <c r="K512" i="12"/>
  <c r="G514" i="12"/>
  <c r="F515" i="12" s="1"/>
  <c r="H513" i="12"/>
  <c r="I513" i="12" s="1"/>
  <c r="L411" i="3"/>
  <c r="K411" i="3"/>
  <c r="M411" i="3" s="1"/>
  <c r="I413" i="3"/>
  <c r="J412" i="3"/>
  <c r="M410" i="2"/>
  <c r="N410" i="2" s="1"/>
  <c r="S410" i="2" s="1"/>
  <c r="E411" i="2"/>
  <c r="O409" i="2"/>
  <c r="P409" i="2"/>
  <c r="Q409" i="2" s="1"/>
  <c r="H514" i="12" l="1"/>
  <c r="I514" i="12" s="1"/>
  <c r="J513" i="12"/>
  <c r="L513" i="12" s="1"/>
  <c r="K513" i="12"/>
  <c r="G515" i="12"/>
  <c r="F516" i="12" s="1"/>
  <c r="K412" i="3"/>
  <c r="M412" i="3" s="1"/>
  <c r="L412" i="3"/>
  <c r="J413" i="3"/>
  <c r="I414" i="3"/>
  <c r="M411" i="2"/>
  <c r="N411" i="2" s="1"/>
  <c r="S411" i="2" s="1"/>
  <c r="E412" i="2"/>
  <c r="P410" i="2"/>
  <c r="Q410" i="2" s="1"/>
  <c r="O410" i="2"/>
  <c r="G516" i="12" l="1"/>
  <c r="F517" i="12" s="1"/>
  <c r="H515" i="12"/>
  <c r="I515" i="12" s="1"/>
  <c r="K514" i="12"/>
  <c r="J514" i="12"/>
  <c r="L514" i="12" s="1"/>
  <c r="L413" i="3"/>
  <c r="K413" i="3"/>
  <c r="M413" i="3" s="1"/>
  <c r="I415" i="3"/>
  <c r="J414" i="3"/>
  <c r="M412" i="2"/>
  <c r="N412" i="2" s="1"/>
  <c r="S412" i="2" s="1"/>
  <c r="E413" i="2"/>
  <c r="P411" i="2"/>
  <c r="Q411" i="2" s="1"/>
  <c r="O411" i="2"/>
  <c r="K515" i="12" l="1"/>
  <c r="J515" i="12"/>
  <c r="L515" i="12" s="1"/>
  <c r="G517" i="12"/>
  <c r="F518" i="12" s="1"/>
  <c r="H516" i="12"/>
  <c r="I516" i="12" s="1"/>
  <c r="J415" i="3"/>
  <c r="I416" i="3"/>
  <c r="L414" i="3"/>
  <c r="K414" i="3"/>
  <c r="M414" i="3" s="1"/>
  <c r="M413" i="2"/>
  <c r="N413" i="2" s="1"/>
  <c r="S413" i="2" s="1"/>
  <c r="E414" i="2"/>
  <c r="P412" i="2"/>
  <c r="Q412" i="2" s="1"/>
  <c r="O412" i="2"/>
  <c r="G518" i="12" l="1"/>
  <c r="F519" i="12" s="1"/>
  <c r="H517" i="12"/>
  <c r="I517" i="12" s="1"/>
  <c r="K516" i="12"/>
  <c r="J516" i="12"/>
  <c r="L516" i="12" s="1"/>
  <c r="J416" i="3"/>
  <c r="I417" i="3"/>
  <c r="L415" i="3"/>
  <c r="K415" i="3"/>
  <c r="M415" i="3" s="1"/>
  <c r="M414" i="2"/>
  <c r="N414" i="2" s="1"/>
  <c r="S414" i="2" s="1"/>
  <c r="E415" i="2"/>
  <c r="P413" i="2"/>
  <c r="Q413" i="2" s="1"/>
  <c r="O413" i="2"/>
  <c r="H518" i="12" l="1"/>
  <c r="I518" i="12" s="1"/>
  <c r="J518" i="12" s="1"/>
  <c r="L518" i="12" s="1"/>
  <c r="K517" i="12"/>
  <c r="J517" i="12"/>
  <c r="L517" i="12" s="1"/>
  <c r="G519" i="12"/>
  <c r="F520" i="12" s="1"/>
  <c r="I418" i="3"/>
  <c r="J417" i="3"/>
  <c r="L416" i="3"/>
  <c r="K416" i="3"/>
  <c r="M416" i="3" s="1"/>
  <c r="M415" i="2"/>
  <c r="N415" i="2" s="1"/>
  <c r="S415" i="2" s="1"/>
  <c r="E416" i="2"/>
  <c r="P414" i="2"/>
  <c r="Q414" i="2" s="1"/>
  <c r="O414" i="2"/>
  <c r="H519" i="12" l="1"/>
  <c r="I519" i="12" s="1"/>
  <c r="J519" i="12" s="1"/>
  <c r="L519" i="12" s="1"/>
  <c r="K518" i="12"/>
  <c r="G520" i="12"/>
  <c r="F521" i="12" s="1"/>
  <c r="L417" i="3"/>
  <c r="K417" i="3"/>
  <c r="M417" i="3" s="1"/>
  <c r="J418" i="3"/>
  <c r="I419" i="3"/>
  <c r="E417" i="2"/>
  <c r="M416" i="2"/>
  <c r="N416" i="2" s="1"/>
  <c r="S416" i="2" s="1"/>
  <c r="P415" i="2"/>
  <c r="Q415" i="2" s="1"/>
  <c r="O415" i="2"/>
  <c r="K519" i="12" l="1"/>
  <c r="G521" i="12"/>
  <c r="F522" i="12" s="1"/>
  <c r="H520" i="12"/>
  <c r="I520" i="12" s="1"/>
  <c r="I420" i="3"/>
  <c r="J419" i="3"/>
  <c r="K418" i="3"/>
  <c r="M418" i="3" s="1"/>
  <c r="L418" i="3"/>
  <c r="P416" i="2"/>
  <c r="Q416" i="2" s="1"/>
  <c r="O416" i="2"/>
  <c r="E418" i="2"/>
  <c r="M417" i="2"/>
  <c r="N417" i="2" s="1"/>
  <c r="S417" i="2" s="1"/>
  <c r="G522" i="12" l="1"/>
  <c r="F523" i="12" s="1"/>
  <c r="K520" i="12"/>
  <c r="J520" i="12"/>
  <c r="L520" i="12" s="1"/>
  <c r="H521" i="12"/>
  <c r="I521" i="12" s="1"/>
  <c r="L419" i="3"/>
  <c r="K419" i="3"/>
  <c r="M419" i="3" s="1"/>
  <c r="I421" i="3"/>
  <c r="J420" i="3"/>
  <c r="M418" i="2"/>
  <c r="N418" i="2" s="1"/>
  <c r="S418" i="2" s="1"/>
  <c r="E419" i="2"/>
  <c r="O417" i="2"/>
  <c r="P417" i="2"/>
  <c r="Q417" i="2" s="1"/>
  <c r="H522" i="12" l="1"/>
  <c r="I522" i="12" s="1"/>
  <c r="J521" i="12"/>
  <c r="L521" i="12" s="1"/>
  <c r="K521" i="12"/>
  <c r="G523" i="12"/>
  <c r="F524" i="12" s="1"/>
  <c r="K420" i="3"/>
  <c r="M420" i="3" s="1"/>
  <c r="L420" i="3"/>
  <c r="J421" i="3"/>
  <c r="I422" i="3"/>
  <c r="E420" i="2"/>
  <c r="M419" i="2"/>
  <c r="N419" i="2" s="1"/>
  <c r="S419" i="2" s="1"/>
  <c r="O418" i="2"/>
  <c r="P418" i="2"/>
  <c r="Q418" i="2" s="1"/>
  <c r="G524" i="12" l="1"/>
  <c r="F525" i="12" s="1"/>
  <c r="H523" i="12"/>
  <c r="I523" i="12" s="1"/>
  <c r="K522" i="12"/>
  <c r="J522" i="12"/>
  <c r="L522" i="12" s="1"/>
  <c r="L421" i="3"/>
  <c r="K421" i="3"/>
  <c r="M421" i="3" s="1"/>
  <c r="I423" i="3"/>
  <c r="J422" i="3"/>
  <c r="P419" i="2"/>
  <c r="Q419" i="2" s="1"/>
  <c r="O419" i="2"/>
  <c r="M420" i="2"/>
  <c r="N420" i="2" s="1"/>
  <c r="E421" i="2"/>
  <c r="K523" i="12" l="1"/>
  <c r="J523" i="12"/>
  <c r="L523" i="12" s="1"/>
  <c r="G525" i="12"/>
  <c r="F526" i="12" s="1"/>
  <c r="H524" i="12"/>
  <c r="I524" i="12" s="1"/>
  <c r="L422" i="3"/>
  <c r="K422" i="3"/>
  <c r="M422" i="3" s="1"/>
  <c r="J423" i="3"/>
  <c r="I424" i="3"/>
  <c r="M421" i="2"/>
  <c r="N421" i="2" s="1"/>
  <c r="S421" i="2" s="1"/>
  <c r="E422" i="2"/>
  <c r="P420" i="2"/>
  <c r="Q420" i="2" s="1"/>
  <c r="O420" i="2"/>
  <c r="S420" i="2"/>
  <c r="K524" i="12" l="1"/>
  <c r="J524" i="12"/>
  <c r="L524" i="12" s="1"/>
  <c r="G526" i="12"/>
  <c r="F527" i="12" s="1"/>
  <c r="H525" i="12"/>
  <c r="I525" i="12" s="1"/>
  <c r="J424" i="3"/>
  <c r="I425" i="3"/>
  <c r="L423" i="3"/>
  <c r="K423" i="3"/>
  <c r="M423" i="3" s="1"/>
  <c r="M422" i="2"/>
  <c r="N422" i="2" s="1"/>
  <c r="S422" i="2" s="1"/>
  <c r="E423" i="2"/>
  <c r="P421" i="2"/>
  <c r="Q421" i="2" s="1"/>
  <c r="O421" i="2"/>
  <c r="K525" i="12" l="1"/>
  <c r="J525" i="12"/>
  <c r="L525" i="12" s="1"/>
  <c r="G527" i="12"/>
  <c r="F528" i="12" s="1"/>
  <c r="H526" i="12"/>
  <c r="I526" i="12" s="1"/>
  <c r="I426" i="3"/>
  <c r="J425" i="3"/>
  <c r="L424" i="3"/>
  <c r="K424" i="3"/>
  <c r="M424" i="3" s="1"/>
  <c r="M423" i="2"/>
  <c r="N423" i="2" s="1"/>
  <c r="S423" i="2" s="1"/>
  <c r="E424" i="2"/>
  <c r="P422" i="2"/>
  <c r="Q422" i="2" s="1"/>
  <c r="O422" i="2"/>
  <c r="H527" i="12" l="1"/>
  <c r="I527" i="12" s="1"/>
  <c r="G528" i="12"/>
  <c r="F529" i="12" s="1"/>
  <c r="J526" i="12"/>
  <c r="L526" i="12" s="1"/>
  <c r="K526" i="12"/>
  <c r="L425" i="3"/>
  <c r="K425" i="3"/>
  <c r="M425" i="3" s="1"/>
  <c r="J426" i="3"/>
  <c r="I427" i="3"/>
  <c r="M424" i="2"/>
  <c r="N424" i="2" s="1"/>
  <c r="S424" i="2" s="1"/>
  <c r="E425" i="2"/>
  <c r="P423" i="2"/>
  <c r="Q423" i="2" s="1"/>
  <c r="O423" i="2"/>
  <c r="H528" i="12" l="1"/>
  <c r="I528" i="12" s="1"/>
  <c r="G529" i="12"/>
  <c r="F530" i="12" s="1"/>
  <c r="K527" i="12"/>
  <c r="J527" i="12"/>
  <c r="L527" i="12" s="1"/>
  <c r="I428" i="3"/>
  <c r="J427" i="3"/>
  <c r="K426" i="3"/>
  <c r="M426" i="3" s="1"/>
  <c r="L426" i="3"/>
  <c r="E426" i="2"/>
  <c r="M425" i="2"/>
  <c r="N425" i="2" s="1"/>
  <c r="S425" i="2" s="1"/>
  <c r="P424" i="2"/>
  <c r="Q424" i="2" s="1"/>
  <c r="O424" i="2"/>
  <c r="G530" i="12" l="1"/>
  <c r="F531" i="12" s="1"/>
  <c r="H529" i="12"/>
  <c r="I529" i="12" s="1"/>
  <c r="J528" i="12"/>
  <c r="L528" i="12" s="1"/>
  <c r="K528" i="12"/>
  <c r="L427" i="3"/>
  <c r="K427" i="3"/>
  <c r="M427" i="3" s="1"/>
  <c r="I429" i="3"/>
  <c r="J428" i="3"/>
  <c r="P425" i="2"/>
  <c r="Q425" i="2" s="1"/>
  <c r="O425" i="2"/>
  <c r="M426" i="2"/>
  <c r="N426" i="2" s="1"/>
  <c r="S426" i="2" s="1"/>
  <c r="E427" i="2"/>
  <c r="K529" i="12" l="1"/>
  <c r="J529" i="12"/>
  <c r="L529" i="12" s="1"/>
  <c r="G531" i="12"/>
  <c r="F532" i="12" s="1"/>
  <c r="H530" i="12"/>
  <c r="I530" i="12" s="1"/>
  <c r="K428" i="3"/>
  <c r="M428" i="3" s="1"/>
  <c r="L428" i="3"/>
  <c r="J429" i="3"/>
  <c r="I430" i="3"/>
  <c r="E428" i="2"/>
  <c r="M427" i="2"/>
  <c r="N427" i="2" s="1"/>
  <c r="S427" i="2" s="1"/>
  <c r="O426" i="2"/>
  <c r="P426" i="2"/>
  <c r="Q426" i="2" s="1"/>
  <c r="G532" i="12" l="1"/>
  <c r="F533" i="12" s="1"/>
  <c r="K530" i="12"/>
  <c r="J530" i="12"/>
  <c r="L530" i="12" s="1"/>
  <c r="H531" i="12"/>
  <c r="I531" i="12" s="1"/>
  <c r="I431" i="3"/>
  <c r="J430" i="3"/>
  <c r="L429" i="3"/>
  <c r="K429" i="3"/>
  <c r="M429" i="3" s="1"/>
  <c r="P427" i="2"/>
  <c r="Q427" i="2" s="1"/>
  <c r="O427" i="2"/>
  <c r="M428" i="2"/>
  <c r="N428" i="2" s="1"/>
  <c r="E429" i="2"/>
  <c r="K531" i="12" l="1"/>
  <c r="J531" i="12"/>
  <c r="L531" i="12" s="1"/>
  <c r="G533" i="12"/>
  <c r="F534" i="12" s="1"/>
  <c r="H532" i="12"/>
  <c r="I532" i="12" s="1"/>
  <c r="L430" i="3"/>
  <c r="K430" i="3"/>
  <c r="M430" i="3" s="1"/>
  <c r="J431" i="3"/>
  <c r="I432" i="3"/>
  <c r="P428" i="2"/>
  <c r="Q428" i="2" s="1"/>
  <c r="O428" i="2"/>
  <c r="S428" i="2"/>
  <c r="M429" i="2"/>
  <c r="N429" i="2" s="1"/>
  <c r="E430" i="2"/>
  <c r="H533" i="12" l="1"/>
  <c r="I533" i="12" s="1"/>
  <c r="K533" i="12" s="1"/>
  <c r="K532" i="12"/>
  <c r="J532" i="12"/>
  <c r="L532" i="12" s="1"/>
  <c r="G534" i="12"/>
  <c r="F535" i="12" s="1"/>
  <c r="J432" i="3"/>
  <c r="I433" i="3"/>
  <c r="L431" i="3"/>
  <c r="K431" i="3"/>
  <c r="M431" i="3" s="1"/>
  <c r="M430" i="2"/>
  <c r="N430" i="2" s="1"/>
  <c r="S430" i="2" s="1"/>
  <c r="E431" i="2"/>
  <c r="P429" i="2"/>
  <c r="Q429" i="2" s="1"/>
  <c r="O429" i="2"/>
  <c r="S429" i="2"/>
  <c r="J533" i="12" l="1"/>
  <c r="L533" i="12" s="1"/>
  <c r="G535" i="12"/>
  <c r="F536" i="12" s="1"/>
  <c r="H534" i="12"/>
  <c r="I534" i="12" s="1"/>
  <c r="I434" i="3"/>
  <c r="J433" i="3"/>
  <c r="L432" i="3"/>
  <c r="K432" i="3"/>
  <c r="M432" i="3" s="1"/>
  <c r="M431" i="2"/>
  <c r="N431" i="2" s="1"/>
  <c r="S431" i="2" s="1"/>
  <c r="E432" i="2"/>
  <c r="P430" i="2"/>
  <c r="Q430" i="2" s="1"/>
  <c r="O430" i="2"/>
  <c r="J534" i="12" l="1"/>
  <c r="L534" i="12" s="1"/>
  <c r="K534" i="12"/>
  <c r="G536" i="12"/>
  <c r="F537" i="12" s="1"/>
  <c r="H535" i="12"/>
  <c r="I535" i="12" s="1"/>
  <c r="L433" i="3"/>
  <c r="K433" i="3"/>
  <c r="M433" i="3" s="1"/>
  <c r="J434" i="3"/>
  <c r="I435" i="3"/>
  <c r="M432" i="2"/>
  <c r="N432" i="2" s="1"/>
  <c r="S432" i="2" s="1"/>
  <c r="E433" i="2"/>
  <c r="P431" i="2"/>
  <c r="Q431" i="2" s="1"/>
  <c r="O431" i="2"/>
  <c r="G537" i="12" l="1"/>
  <c r="F538" i="12" s="1"/>
  <c r="K535" i="12"/>
  <c r="J535" i="12"/>
  <c r="L535" i="12" s="1"/>
  <c r="H536" i="12"/>
  <c r="I536" i="12" s="1"/>
  <c r="I436" i="3"/>
  <c r="J435" i="3"/>
  <c r="K434" i="3"/>
  <c r="M434" i="3" s="1"/>
  <c r="L434" i="3"/>
  <c r="E434" i="2"/>
  <c r="M433" i="2"/>
  <c r="N433" i="2" s="1"/>
  <c r="S433" i="2" s="1"/>
  <c r="P432" i="2"/>
  <c r="Q432" i="2" s="1"/>
  <c r="O432" i="2"/>
  <c r="G538" i="12" l="1"/>
  <c r="F539" i="12" s="1"/>
  <c r="J536" i="12"/>
  <c r="L536" i="12" s="1"/>
  <c r="K536" i="12"/>
  <c r="H537" i="12"/>
  <c r="I537" i="12" s="1"/>
  <c r="L435" i="3"/>
  <c r="K435" i="3"/>
  <c r="M435" i="3" s="1"/>
  <c r="I437" i="3"/>
  <c r="J436" i="3"/>
  <c r="P433" i="2"/>
  <c r="Q433" i="2" s="1"/>
  <c r="O433" i="2"/>
  <c r="M434" i="2"/>
  <c r="N434" i="2" s="1"/>
  <c r="E435" i="2"/>
  <c r="K537" i="12" l="1"/>
  <c r="J537" i="12"/>
  <c r="L537" i="12" s="1"/>
  <c r="G539" i="12"/>
  <c r="F540" i="12" s="1"/>
  <c r="H538" i="12"/>
  <c r="I538" i="12" s="1"/>
  <c r="J437" i="3"/>
  <c r="I438" i="3"/>
  <c r="K436" i="3"/>
  <c r="M436" i="3" s="1"/>
  <c r="L436" i="3"/>
  <c r="O434" i="2"/>
  <c r="P434" i="2"/>
  <c r="Q434" i="2" s="1"/>
  <c r="E436" i="2"/>
  <c r="M435" i="2"/>
  <c r="N435" i="2" s="1"/>
  <c r="S434" i="2"/>
  <c r="H539" i="12" l="1"/>
  <c r="I539" i="12" s="1"/>
  <c r="K539" i="12" s="1"/>
  <c r="K538" i="12"/>
  <c r="J538" i="12"/>
  <c r="L538" i="12" s="1"/>
  <c r="G540" i="12"/>
  <c r="F541" i="12" s="1"/>
  <c r="I439" i="3"/>
  <c r="J438" i="3"/>
  <c r="L437" i="3"/>
  <c r="K437" i="3"/>
  <c r="M437" i="3" s="1"/>
  <c r="P435" i="2"/>
  <c r="Q435" i="2" s="1"/>
  <c r="O435" i="2"/>
  <c r="S435" i="2"/>
  <c r="M436" i="2"/>
  <c r="N436" i="2" s="1"/>
  <c r="E437" i="2"/>
  <c r="J539" i="12" l="1"/>
  <c r="L539" i="12" s="1"/>
  <c r="H540" i="12"/>
  <c r="I540" i="12" s="1"/>
  <c r="K540" i="12" s="1"/>
  <c r="G541" i="12"/>
  <c r="F542" i="12" s="1"/>
  <c r="L438" i="3"/>
  <c r="K438" i="3"/>
  <c r="M438" i="3" s="1"/>
  <c r="J439" i="3"/>
  <c r="I440" i="3"/>
  <c r="M437" i="2"/>
  <c r="N437" i="2" s="1"/>
  <c r="S437" i="2" s="1"/>
  <c r="E438" i="2"/>
  <c r="P436" i="2"/>
  <c r="Q436" i="2" s="1"/>
  <c r="O436" i="2"/>
  <c r="S436" i="2"/>
  <c r="J540" i="12" l="1"/>
  <c r="L540" i="12" s="1"/>
  <c r="G542" i="12"/>
  <c r="F543" i="12" s="1"/>
  <c r="H541" i="12"/>
  <c r="I541" i="12" s="1"/>
  <c r="J440" i="3"/>
  <c r="I441" i="3"/>
  <c r="L439" i="3"/>
  <c r="K439" i="3"/>
  <c r="M439" i="3" s="1"/>
  <c r="M438" i="2"/>
  <c r="N438" i="2" s="1"/>
  <c r="S438" i="2" s="1"/>
  <c r="E439" i="2"/>
  <c r="P437" i="2"/>
  <c r="Q437" i="2" s="1"/>
  <c r="O437" i="2"/>
  <c r="G543" i="12" l="1"/>
  <c r="F544" i="12" s="1"/>
  <c r="K541" i="12"/>
  <c r="J541" i="12"/>
  <c r="L541" i="12" s="1"/>
  <c r="H542" i="12"/>
  <c r="I542" i="12" s="1"/>
  <c r="I442" i="3"/>
  <c r="J441" i="3"/>
  <c r="L440" i="3"/>
  <c r="K440" i="3"/>
  <c r="M440" i="3" s="1"/>
  <c r="M439" i="2"/>
  <c r="N439" i="2" s="1"/>
  <c r="S439" i="2" s="1"/>
  <c r="E440" i="2"/>
  <c r="P438" i="2"/>
  <c r="Q438" i="2" s="1"/>
  <c r="O438" i="2"/>
  <c r="J542" i="12" l="1"/>
  <c r="L542" i="12" s="1"/>
  <c r="K542" i="12"/>
  <c r="G544" i="12"/>
  <c r="F545" i="12" s="1"/>
  <c r="H543" i="12"/>
  <c r="I543" i="12" s="1"/>
  <c r="L441" i="3"/>
  <c r="K441" i="3"/>
  <c r="M441" i="3" s="1"/>
  <c r="J442" i="3"/>
  <c r="I443" i="3"/>
  <c r="M440" i="2"/>
  <c r="N440" i="2" s="1"/>
  <c r="S440" i="2" s="1"/>
  <c r="E441" i="2"/>
  <c r="P439" i="2"/>
  <c r="Q439" i="2" s="1"/>
  <c r="O439" i="2"/>
  <c r="G545" i="12" l="1"/>
  <c r="F546" i="12" s="1"/>
  <c r="K543" i="12"/>
  <c r="J543" i="12"/>
  <c r="L543" i="12" s="1"/>
  <c r="H544" i="12"/>
  <c r="I544" i="12" s="1"/>
  <c r="K442" i="3"/>
  <c r="M442" i="3" s="1"/>
  <c r="L442" i="3"/>
  <c r="I444" i="3"/>
  <c r="J443" i="3"/>
  <c r="E442" i="2"/>
  <c r="M441" i="2"/>
  <c r="N441" i="2" s="1"/>
  <c r="S441" i="2" s="1"/>
  <c r="P440" i="2"/>
  <c r="Q440" i="2" s="1"/>
  <c r="O440" i="2"/>
  <c r="G546" i="12" l="1"/>
  <c r="F547" i="12" s="1"/>
  <c r="J544" i="12"/>
  <c r="L544" i="12" s="1"/>
  <c r="K544" i="12"/>
  <c r="H545" i="12"/>
  <c r="I545" i="12" s="1"/>
  <c r="L443" i="3"/>
  <c r="K443" i="3"/>
  <c r="M443" i="3" s="1"/>
  <c r="I445" i="3"/>
  <c r="J444" i="3"/>
  <c r="P441" i="2"/>
  <c r="Q441" i="2" s="1"/>
  <c r="O441" i="2"/>
  <c r="M442" i="2"/>
  <c r="N442" i="2" s="1"/>
  <c r="S442" i="2" s="1"/>
  <c r="E443" i="2"/>
  <c r="G547" i="12" l="1"/>
  <c r="F548" i="12" s="1"/>
  <c r="K545" i="12"/>
  <c r="J545" i="12"/>
  <c r="L545" i="12" s="1"/>
  <c r="H546" i="12"/>
  <c r="I546" i="12" s="1"/>
  <c r="J445" i="3"/>
  <c r="I446" i="3"/>
  <c r="K444" i="3"/>
  <c r="M444" i="3" s="1"/>
  <c r="L444" i="3"/>
  <c r="E444" i="2"/>
  <c r="M443" i="2"/>
  <c r="N443" i="2" s="1"/>
  <c r="S443" i="2" s="1"/>
  <c r="O442" i="2"/>
  <c r="P442" i="2"/>
  <c r="Q442" i="2" s="1"/>
  <c r="H547" i="12" l="1"/>
  <c r="I547" i="12" s="1"/>
  <c r="K547" i="12" s="1"/>
  <c r="G548" i="12"/>
  <c r="F549" i="12" s="1"/>
  <c r="K546" i="12"/>
  <c r="J546" i="12"/>
  <c r="L546" i="12" s="1"/>
  <c r="I447" i="3"/>
  <c r="J446" i="3"/>
  <c r="L445" i="3"/>
  <c r="K445" i="3"/>
  <c r="M445" i="3" s="1"/>
  <c r="P443" i="2"/>
  <c r="Q443" i="2" s="1"/>
  <c r="O443" i="2"/>
  <c r="M444" i="2"/>
  <c r="N444" i="2" s="1"/>
  <c r="E445" i="2"/>
  <c r="J547" i="12" l="1"/>
  <c r="L547" i="12" s="1"/>
  <c r="G549" i="12"/>
  <c r="F550" i="12" s="1"/>
  <c r="H548" i="12"/>
  <c r="I548" i="12" s="1"/>
  <c r="L446" i="3"/>
  <c r="K446" i="3"/>
  <c r="M446" i="3" s="1"/>
  <c r="J447" i="3"/>
  <c r="I448" i="3"/>
  <c r="P444" i="2"/>
  <c r="Q444" i="2" s="1"/>
  <c r="O444" i="2"/>
  <c r="M445" i="2"/>
  <c r="N445" i="2" s="1"/>
  <c r="E446" i="2"/>
  <c r="S444" i="2"/>
  <c r="H549" i="12" l="1"/>
  <c r="I549" i="12" s="1"/>
  <c r="K549" i="12" s="1"/>
  <c r="K548" i="12"/>
  <c r="J548" i="12"/>
  <c r="L548" i="12" s="1"/>
  <c r="G550" i="12"/>
  <c r="F551" i="12" s="1"/>
  <c r="J448" i="3"/>
  <c r="I449" i="3"/>
  <c r="L447" i="3"/>
  <c r="K447" i="3"/>
  <c r="M447" i="3" s="1"/>
  <c r="M446" i="2"/>
  <c r="N446" i="2" s="1"/>
  <c r="S446" i="2" s="1"/>
  <c r="E447" i="2"/>
  <c r="P445" i="2"/>
  <c r="Q445" i="2" s="1"/>
  <c r="O445" i="2"/>
  <c r="S445" i="2"/>
  <c r="J549" i="12" l="1"/>
  <c r="L549" i="12" s="1"/>
  <c r="H550" i="12"/>
  <c r="I550" i="12" s="1"/>
  <c r="G551" i="12"/>
  <c r="F552" i="12" s="1"/>
  <c r="I450" i="3"/>
  <c r="J449" i="3"/>
  <c r="L448" i="3"/>
  <c r="K448" i="3"/>
  <c r="M448" i="3" s="1"/>
  <c r="M447" i="2"/>
  <c r="N447" i="2" s="1"/>
  <c r="S447" i="2" s="1"/>
  <c r="E448" i="2"/>
  <c r="P446" i="2"/>
  <c r="Q446" i="2" s="1"/>
  <c r="O446" i="2"/>
  <c r="H551" i="12" l="1"/>
  <c r="I551" i="12" s="1"/>
  <c r="G552" i="12"/>
  <c r="F553" i="12" s="1"/>
  <c r="J550" i="12"/>
  <c r="L550" i="12" s="1"/>
  <c r="K550" i="12"/>
  <c r="L449" i="3"/>
  <c r="K449" i="3"/>
  <c r="M449" i="3" s="1"/>
  <c r="J450" i="3"/>
  <c r="I451" i="3"/>
  <c r="M448" i="2"/>
  <c r="N448" i="2" s="1"/>
  <c r="S448" i="2" s="1"/>
  <c r="E449" i="2"/>
  <c r="P447" i="2"/>
  <c r="Q447" i="2" s="1"/>
  <c r="O447" i="2"/>
  <c r="G553" i="12" l="1"/>
  <c r="F554" i="12" s="1"/>
  <c r="H552" i="12"/>
  <c r="I552" i="12" s="1"/>
  <c r="K551" i="12"/>
  <c r="J551" i="12"/>
  <c r="L551" i="12" s="1"/>
  <c r="K450" i="3"/>
  <c r="M450" i="3" s="1"/>
  <c r="L450" i="3"/>
  <c r="I452" i="3"/>
  <c r="J451" i="3"/>
  <c r="E450" i="2"/>
  <c r="M449" i="2"/>
  <c r="N449" i="2" s="1"/>
  <c r="S449" i="2" s="1"/>
  <c r="P448" i="2"/>
  <c r="Q448" i="2" s="1"/>
  <c r="O448" i="2"/>
  <c r="G554" i="12" l="1"/>
  <c r="F555" i="12" s="1"/>
  <c r="J552" i="12"/>
  <c r="L552" i="12" s="1"/>
  <c r="K552" i="12"/>
  <c r="H553" i="12"/>
  <c r="I553" i="12" s="1"/>
  <c r="L451" i="3"/>
  <c r="K451" i="3"/>
  <c r="M451" i="3" s="1"/>
  <c r="I453" i="3"/>
  <c r="J452" i="3"/>
  <c r="P449" i="2"/>
  <c r="Q449" i="2" s="1"/>
  <c r="O449" i="2"/>
  <c r="M450" i="2"/>
  <c r="N450" i="2" s="1"/>
  <c r="E451" i="2"/>
  <c r="H554" i="12" l="1"/>
  <c r="I554" i="12" s="1"/>
  <c r="G555" i="12"/>
  <c r="F556" i="12" s="1"/>
  <c r="K553" i="12"/>
  <c r="J553" i="12"/>
  <c r="L553" i="12" s="1"/>
  <c r="K452" i="3"/>
  <c r="M452" i="3" s="1"/>
  <c r="L452" i="3"/>
  <c r="J453" i="3"/>
  <c r="I454" i="3"/>
  <c r="O450" i="2"/>
  <c r="P450" i="2"/>
  <c r="Q450" i="2" s="1"/>
  <c r="S450" i="2"/>
  <c r="E452" i="2"/>
  <c r="M451" i="2"/>
  <c r="N451" i="2" s="1"/>
  <c r="G556" i="12" l="1"/>
  <c r="F557" i="12" s="1"/>
  <c r="H555" i="12"/>
  <c r="I555" i="12" s="1"/>
  <c r="K554" i="12"/>
  <c r="J554" i="12"/>
  <c r="L554" i="12" s="1"/>
  <c r="L453" i="3"/>
  <c r="K453" i="3"/>
  <c r="M453" i="3" s="1"/>
  <c r="I455" i="3"/>
  <c r="J454" i="3"/>
  <c r="P451" i="2"/>
  <c r="Q451" i="2" s="1"/>
  <c r="O451" i="2"/>
  <c r="S451" i="2"/>
  <c r="M452" i="2"/>
  <c r="N452" i="2" s="1"/>
  <c r="S452" i="2" s="1"/>
  <c r="E453" i="2"/>
  <c r="J555" i="12" l="1"/>
  <c r="L555" i="12" s="1"/>
  <c r="K555" i="12"/>
  <c r="G557" i="12"/>
  <c r="F558" i="12" s="1"/>
  <c r="H556" i="12"/>
  <c r="I556" i="12" s="1"/>
  <c r="L454" i="3"/>
  <c r="K454" i="3"/>
  <c r="M454" i="3" s="1"/>
  <c r="J455" i="3"/>
  <c r="I456" i="3"/>
  <c r="M453" i="2"/>
  <c r="N453" i="2" s="1"/>
  <c r="S453" i="2" s="1"/>
  <c r="E454" i="2"/>
  <c r="P452" i="2"/>
  <c r="Q452" i="2" s="1"/>
  <c r="O452" i="2"/>
  <c r="J556" i="12" l="1"/>
  <c r="L556" i="12" s="1"/>
  <c r="K556" i="12"/>
  <c r="G558" i="12"/>
  <c r="F559" i="12" s="1"/>
  <c r="H557" i="12"/>
  <c r="I557" i="12" s="1"/>
  <c r="L455" i="3"/>
  <c r="K455" i="3"/>
  <c r="M455" i="3" s="1"/>
  <c r="J456" i="3"/>
  <c r="I457" i="3"/>
  <c r="E455" i="2"/>
  <c r="M454" i="2"/>
  <c r="N454" i="2" s="1"/>
  <c r="S454" i="2" s="1"/>
  <c r="P453" i="2"/>
  <c r="Q453" i="2" s="1"/>
  <c r="O453" i="2"/>
  <c r="K557" i="12" l="1"/>
  <c r="J557" i="12"/>
  <c r="L557" i="12" s="1"/>
  <c r="G559" i="12"/>
  <c r="F560" i="12" s="1"/>
  <c r="H558" i="12"/>
  <c r="I558" i="12" s="1"/>
  <c r="I458" i="3"/>
  <c r="J457" i="3"/>
  <c r="L456" i="3"/>
  <c r="K456" i="3"/>
  <c r="M456" i="3" s="1"/>
  <c r="P454" i="2"/>
  <c r="Q454" i="2" s="1"/>
  <c r="O454" i="2"/>
  <c r="M455" i="2"/>
  <c r="N455" i="2" s="1"/>
  <c r="E456" i="2"/>
  <c r="H559" i="12" l="1"/>
  <c r="I559" i="12" s="1"/>
  <c r="G560" i="12"/>
  <c r="F561" i="12" s="1"/>
  <c r="K558" i="12"/>
  <c r="J558" i="12"/>
  <c r="L558" i="12" s="1"/>
  <c r="L457" i="3"/>
  <c r="K457" i="3"/>
  <c r="M457" i="3" s="1"/>
  <c r="J458" i="3"/>
  <c r="I459" i="3"/>
  <c r="M456" i="2"/>
  <c r="N456" i="2" s="1"/>
  <c r="S456" i="2" s="1"/>
  <c r="E457" i="2"/>
  <c r="O455" i="2"/>
  <c r="P455" i="2"/>
  <c r="Q455" i="2" s="1"/>
  <c r="S455" i="2"/>
  <c r="H560" i="12" l="1"/>
  <c r="I560" i="12" s="1"/>
  <c r="G561" i="12"/>
  <c r="F562" i="12" s="1"/>
  <c r="K559" i="12"/>
  <c r="J559" i="12"/>
  <c r="L559" i="12" s="1"/>
  <c r="K458" i="3"/>
  <c r="M458" i="3" s="1"/>
  <c r="L458" i="3"/>
  <c r="I460" i="3"/>
  <c r="J459" i="3"/>
  <c r="E458" i="2"/>
  <c r="M457" i="2"/>
  <c r="N457" i="2" s="1"/>
  <c r="S457" i="2" s="1"/>
  <c r="P456" i="2"/>
  <c r="Q456" i="2" s="1"/>
  <c r="O456" i="2"/>
  <c r="H561" i="12" l="1"/>
  <c r="I561" i="12" s="1"/>
  <c r="K561" i="12" s="1"/>
  <c r="G562" i="12"/>
  <c r="F563" i="12" s="1"/>
  <c r="K560" i="12"/>
  <c r="J560" i="12"/>
  <c r="L560" i="12" s="1"/>
  <c r="L459" i="3"/>
  <c r="K459" i="3"/>
  <c r="M459" i="3" s="1"/>
  <c r="I461" i="3"/>
  <c r="J460" i="3"/>
  <c r="P457" i="2"/>
  <c r="Q457" i="2" s="1"/>
  <c r="O457" i="2"/>
  <c r="M458" i="2"/>
  <c r="N458" i="2" s="1"/>
  <c r="S458" i="2" s="1"/>
  <c r="E459" i="2"/>
  <c r="J561" i="12" l="1"/>
  <c r="L561" i="12" s="1"/>
  <c r="G563" i="12"/>
  <c r="F564" i="12" s="1"/>
  <c r="H562" i="12"/>
  <c r="I562" i="12" s="1"/>
  <c r="K460" i="3"/>
  <c r="M460" i="3" s="1"/>
  <c r="L460" i="3"/>
  <c r="J461" i="3"/>
  <c r="I462" i="3"/>
  <c r="P458" i="2"/>
  <c r="Q458" i="2" s="1"/>
  <c r="O458" i="2"/>
  <c r="E460" i="2"/>
  <c r="M459" i="2"/>
  <c r="N459" i="2" s="1"/>
  <c r="K562" i="12" l="1"/>
  <c r="J562" i="12"/>
  <c r="L562" i="12" s="1"/>
  <c r="G564" i="12"/>
  <c r="F565" i="12" s="1"/>
  <c r="H563" i="12"/>
  <c r="I563" i="12" s="1"/>
  <c r="L461" i="3"/>
  <c r="K461" i="3"/>
  <c r="M461" i="3" s="1"/>
  <c r="I463" i="3"/>
  <c r="J462" i="3"/>
  <c r="P459" i="2"/>
  <c r="Q459" i="2" s="1"/>
  <c r="O459" i="2"/>
  <c r="M460" i="2"/>
  <c r="N460" i="2" s="1"/>
  <c r="E461" i="2"/>
  <c r="S459" i="2"/>
  <c r="H564" i="12" l="1"/>
  <c r="I564" i="12" s="1"/>
  <c r="K563" i="12"/>
  <c r="J563" i="12"/>
  <c r="L563" i="12" s="1"/>
  <c r="G565" i="12"/>
  <c r="F566" i="12" s="1"/>
  <c r="J463" i="3"/>
  <c r="I464" i="3"/>
  <c r="L462" i="3"/>
  <c r="K462" i="3"/>
  <c r="M462" i="3" s="1"/>
  <c r="M461" i="2"/>
  <c r="N461" i="2" s="1"/>
  <c r="S461" i="2" s="1"/>
  <c r="E462" i="2"/>
  <c r="P460" i="2"/>
  <c r="Q460" i="2" s="1"/>
  <c r="O460" i="2"/>
  <c r="S460" i="2"/>
  <c r="H565" i="12" l="1"/>
  <c r="I565" i="12" s="1"/>
  <c r="G566" i="12"/>
  <c r="F567" i="12" s="1"/>
  <c r="J564" i="12"/>
  <c r="L564" i="12" s="1"/>
  <c r="K564" i="12"/>
  <c r="J464" i="3"/>
  <c r="I465" i="3"/>
  <c r="L463" i="3"/>
  <c r="K463" i="3"/>
  <c r="M463" i="3" s="1"/>
  <c r="E463" i="2"/>
  <c r="M462" i="2"/>
  <c r="N462" i="2" s="1"/>
  <c r="S462" i="2" s="1"/>
  <c r="P461" i="2"/>
  <c r="Q461" i="2" s="1"/>
  <c r="O461" i="2"/>
  <c r="G567" i="12" l="1"/>
  <c r="F568" i="12" s="1"/>
  <c r="H566" i="12"/>
  <c r="I566" i="12" s="1"/>
  <c r="K565" i="12"/>
  <c r="J565" i="12"/>
  <c r="L565" i="12" s="1"/>
  <c r="I466" i="3"/>
  <c r="J465" i="3"/>
  <c r="L464" i="3"/>
  <c r="K464" i="3"/>
  <c r="M464" i="3" s="1"/>
  <c r="P462" i="2"/>
  <c r="Q462" i="2" s="1"/>
  <c r="O462" i="2"/>
  <c r="M463" i="2"/>
  <c r="N463" i="2" s="1"/>
  <c r="E464" i="2"/>
  <c r="H567" i="12" l="1"/>
  <c r="I567" i="12" s="1"/>
  <c r="K567" i="12" s="1"/>
  <c r="K566" i="12"/>
  <c r="J566" i="12"/>
  <c r="L566" i="12" s="1"/>
  <c r="G568" i="12"/>
  <c r="F569" i="12" s="1"/>
  <c r="L465" i="3"/>
  <c r="K465" i="3"/>
  <c r="M465" i="3" s="1"/>
  <c r="J466" i="3"/>
  <c r="I467" i="3"/>
  <c r="M464" i="2"/>
  <c r="N464" i="2" s="1"/>
  <c r="S464" i="2" s="1"/>
  <c r="E465" i="2"/>
  <c r="O463" i="2"/>
  <c r="P463" i="2"/>
  <c r="Q463" i="2" s="1"/>
  <c r="S463" i="2"/>
  <c r="J567" i="12" l="1"/>
  <c r="L567" i="12" s="1"/>
  <c r="H568" i="12"/>
  <c r="I568" i="12" s="1"/>
  <c r="G569" i="12"/>
  <c r="F570" i="12" s="1"/>
  <c r="K466" i="3"/>
  <c r="M466" i="3" s="1"/>
  <c r="L466" i="3"/>
  <c r="I468" i="3"/>
  <c r="J467" i="3"/>
  <c r="M465" i="2"/>
  <c r="N465" i="2" s="1"/>
  <c r="S465" i="2" s="1"/>
  <c r="E466" i="2"/>
  <c r="P464" i="2"/>
  <c r="Q464" i="2" s="1"/>
  <c r="O464" i="2"/>
  <c r="H569" i="12" l="1"/>
  <c r="I569" i="12" s="1"/>
  <c r="J569" i="12" s="1"/>
  <c r="L569" i="12" s="1"/>
  <c r="G570" i="12"/>
  <c r="F571" i="12" s="1"/>
  <c r="K568" i="12"/>
  <c r="J568" i="12"/>
  <c r="L568" i="12" s="1"/>
  <c r="I469" i="3"/>
  <c r="J468" i="3"/>
  <c r="L467" i="3"/>
  <c r="K467" i="3"/>
  <c r="M467" i="3" s="1"/>
  <c r="M466" i="2"/>
  <c r="N466" i="2" s="1"/>
  <c r="S466" i="2" s="1"/>
  <c r="E467" i="2"/>
  <c r="P465" i="2"/>
  <c r="Q465" i="2" s="1"/>
  <c r="O465" i="2"/>
  <c r="K569" i="12" l="1"/>
  <c r="G571" i="12"/>
  <c r="F572" i="12" s="1"/>
  <c r="H570" i="12"/>
  <c r="I570" i="12" s="1"/>
  <c r="K468" i="3"/>
  <c r="M468" i="3" s="1"/>
  <c r="L468" i="3"/>
  <c r="J469" i="3"/>
  <c r="I470" i="3"/>
  <c r="E468" i="2"/>
  <c r="M467" i="2"/>
  <c r="N467" i="2" s="1"/>
  <c r="S467" i="2" s="1"/>
  <c r="P466" i="2"/>
  <c r="Q466" i="2" s="1"/>
  <c r="O466" i="2"/>
  <c r="G572" i="12" l="1"/>
  <c r="F573" i="12" s="1"/>
  <c r="K570" i="12"/>
  <c r="J570" i="12"/>
  <c r="L570" i="12" s="1"/>
  <c r="H571" i="12"/>
  <c r="I571" i="12" s="1"/>
  <c r="I471" i="3"/>
  <c r="J470" i="3"/>
  <c r="L469" i="3"/>
  <c r="K469" i="3"/>
  <c r="M469" i="3" s="1"/>
  <c r="P467" i="2"/>
  <c r="Q467" i="2" s="1"/>
  <c r="O467" i="2"/>
  <c r="M468" i="2"/>
  <c r="N468" i="2" s="1"/>
  <c r="E469" i="2"/>
  <c r="G573" i="12" l="1"/>
  <c r="F574" i="12" s="1"/>
  <c r="K571" i="12"/>
  <c r="J571" i="12"/>
  <c r="L571" i="12" s="1"/>
  <c r="H572" i="12"/>
  <c r="I572" i="12" s="1"/>
  <c r="L470" i="3"/>
  <c r="K470" i="3"/>
  <c r="M470" i="3" s="1"/>
  <c r="J471" i="3"/>
  <c r="I472" i="3"/>
  <c r="P468" i="2"/>
  <c r="Q468" i="2" s="1"/>
  <c r="O468" i="2"/>
  <c r="S468" i="2"/>
  <c r="M469" i="2"/>
  <c r="N469" i="2" s="1"/>
  <c r="S469" i="2" s="1"/>
  <c r="E470" i="2"/>
  <c r="J572" i="12" l="1"/>
  <c r="L572" i="12" s="1"/>
  <c r="K572" i="12"/>
  <c r="G574" i="12"/>
  <c r="F575" i="12" s="1"/>
  <c r="H573" i="12"/>
  <c r="I573" i="12" s="1"/>
  <c r="J472" i="3"/>
  <c r="I473" i="3"/>
  <c r="L471" i="3"/>
  <c r="K471" i="3"/>
  <c r="M471" i="3" s="1"/>
  <c r="E471" i="2"/>
  <c r="M470" i="2"/>
  <c r="N470" i="2" s="1"/>
  <c r="S470" i="2" s="1"/>
  <c r="P469" i="2"/>
  <c r="Q469" i="2" s="1"/>
  <c r="O469" i="2"/>
  <c r="G575" i="12" l="1"/>
  <c r="F576" i="12" s="1"/>
  <c r="H574" i="12"/>
  <c r="I574" i="12" s="1"/>
  <c r="K573" i="12"/>
  <c r="J573" i="12"/>
  <c r="L573" i="12" s="1"/>
  <c r="I474" i="3"/>
  <c r="J473" i="3"/>
  <c r="L472" i="3"/>
  <c r="K472" i="3"/>
  <c r="M472" i="3" s="1"/>
  <c r="P470" i="2"/>
  <c r="Q470" i="2" s="1"/>
  <c r="O470" i="2"/>
  <c r="M471" i="2"/>
  <c r="N471" i="2" s="1"/>
  <c r="E472" i="2"/>
  <c r="K574" i="12" l="1"/>
  <c r="J574" i="12"/>
  <c r="L574" i="12" s="1"/>
  <c r="G576" i="12"/>
  <c r="F577" i="12" s="1"/>
  <c r="H575" i="12"/>
  <c r="I575" i="12" s="1"/>
  <c r="L473" i="3"/>
  <c r="K473" i="3"/>
  <c r="M473" i="3" s="1"/>
  <c r="J474" i="3"/>
  <c r="I475" i="3"/>
  <c r="M472" i="2"/>
  <c r="N472" i="2" s="1"/>
  <c r="S472" i="2" s="1"/>
  <c r="E473" i="2"/>
  <c r="O471" i="2"/>
  <c r="P471" i="2"/>
  <c r="Q471" i="2" s="1"/>
  <c r="S471" i="2"/>
  <c r="G577" i="12" l="1"/>
  <c r="F578" i="12" s="1"/>
  <c r="K575" i="12"/>
  <c r="J575" i="12"/>
  <c r="L575" i="12" s="1"/>
  <c r="H576" i="12"/>
  <c r="I576" i="12" s="1"/>
  <c r="I476" i="3"/>
  <c r="J475" i="3"/>
  <c r="K474" i="3"/>
  <c r="M474" i="3" s="1"/>
  <c r="L474" i="3"/>
  <c r="M473" i="2"/>
  <c r="N473" i="2" s="1"/>
  <c r="S473" i="2" s="1"/>
  <c r="E474" i="2"/>
  <c r="P472" i="2"/>
  <c r="Q472" i="2" s="1"/>
  <c r="O472" i="2"/>
  <c r="H577" i="12" l="1"/>
  <c r="I577" i="12" s="1"/>
  <c r="K577" i="12" s="1"/>
  <c r="K576" i="12"/>
  <c r="J576" i="12"/>
  <c r="L576" i="12" s="1"/>
  <c r="G578" i="12"/>
  <c r="F579" i="12" s="1"/>
  <c r="L475" i="3"/>
  <c r="K475" i="3"/>
  <c r="M475" i="3" s="1"/>
  <c r="I477" i="3"/>
  <c r="J476" i="3"/>
  <c r="M474" i="2"/>
  <c r="N474" i="2" s="1"/>
  <c r="S474" i="2" s="1"/>
  <c r="E475" i="2"/>
  <c r="P473" i="2"/>
  <c r="Q473" i="2" s="1"/>
  <c r="O473" i="2"/>
  <c r="J577" i="12" l="1"/>
  <c r="L577" i="12" s="1"/>
  <c r="G579" i="12"/>
  <c r="F580" i="12" s="1"/>
  <c r="H578" i="12"/>
  <c r="I578" i="12" s="1"/>
  <c r="K476" i="3"/>
  <c r="M476" i="3" s="1"/>
  <c r="L476" i="3"/>
  <c r="J477" i="3"/>
  <c r="I478" i="3"/>
  <c r="E476" i="2"/>
  <c r="M475" i="2"/>
  <c r="N475" i="2" s="1"/>
  <c r="S475" i="2" s="1"/>
  <c r="P474" i="2"/>
  <c r="Q474" i="2" s="1"/>
  <c r="O474" i="2"/>
  <c r="K578" i="12" l="1"/>
  <c r="J578" i="12"/>
  <c r="L578" i="12" s="1"/>
  <c r="G580" i="12"/>
  <c r="F581" i="12" s="1"/>
  <c r="H579" i="12"/>
  <c r="I579" i="12" s="1"/>
  <c r="I479" i="3"/>
  <c r="J478" i="3"/>
  <c r="L477" i="3"/>
  <c r="K477" i="3"/>
  <c r="M477" i="3" s="1"/>
  <c r="P475" i="2"/>
  <c r="Q475" i="2" s="1"/>
  <c r="O475" i="2"/>
  <c r="M476" i="2"/>
  <c r="N476" i="2" s="1"/>
  <c r="E477" i="2"/>
  <c r="H580" i="12" l="1"/>
  <c r="I580" i="12" s="1"/>
  <c r="J580" i="12" s="1"/>
  <c r="L580" i="12" s="1"/>
  <c r="G581" i="12"/>
  <c r="F582" i="12" s="1"/>
  <c r="J579" i="12"/>
  <c r="L579" i="12" s="1"/>
  <c r="K579" i="12"/>
  <c r="L478" i="3"/>
  <c r="K478" i="3"/>
  <c r="M478" i="3" s="1"/>
  <c r="J479" i="3"/>
  <c r="I480" i="3"/>
  <c r="P476" i="2"/>
  <c r="Q476" i="2" s="1"/>
  <c r="O476" i="2"/>
  <c r="S476" i="2"/>
  <c r="M477" i="2"/>
  <c r="N477" i="2" s="1"/>
  <c r="S477" i="2" s="1"/>
  <c r="E478" i="2"/>
  <c r="K580" i="12" l="1"/>
  <c r="G582" i="12"/>
  <c r="F583" i="12" s="1"/>
  <c r="H581" i="12"/>
  <c r="I581" i="12" s="1"/>
  <c r="J480" i="3"/>
  <c r="I481" i="3"/>
  <c r="L479" i="3"/>
  <c r="K479" i="3"/>
  <c r="M479" i="3" s="1"/>
  <c r="E479" i="2"/>
  <c r="M478" i="2"/>
  <c r="N478" i="2" s="1"/>
  <c r="S478" i="2" s="1"/>
  <c r="P477" i="2"/>
  <c r="Q477" i="2" s="1"/>
  <c r="O477" i="2"/>
  <c r="K581" i="12" l="1"/>
  <c r="J581" i="12"/>
  <c r="L581" i="12" s="1"/>
  <c r="G583" i="12"/>
  <c r="F584" i="12" s="1"/>
  <c r="H582" i="12"/>
  <c r="I582" i="12" s="1"/>
  <c r="I482" i="3"/>
  <c r="J481" i="3"/>
  <c r="L480" i="3"/>
  <c r="K480" i="3"/>
  <c r="M480" i="3" s="1"/>
  <c r="P478" i="2"/>
  <c r="Q478" i="2" s="1"/>
  <c r="O478" i="2"/>
  <c r="M479" i="2"/>
  <c r="N479" i="2" s="1"/>
  <c r="E480" i="2"/>
  <c r="H583" i="12" l="1"/>
  <c r="I583" i="12" s="1"/>
  <c r="J583" i="12" s="1"/>
  <c r="L583" i="12" s="1"/>
  <c r="K582" i="12"/>
  <c r="J582" i="12"/>
  <c r="L582" i="12" s="1"/>
  <c r="G584" i="12"/>
  <c r="F585" i="12" s="1"/>
  <c r="L481" i="3"/>
  <c r="K481" i="3"/>
  <c r="M481" i="3" s="1"/>
  <c r="J482" i="3"/>
  <c r="I483" i="3"/>
  <c r="M480" i="2"/>
  <c r="N480" i="2" s="1"/>
  <c r="S480" i="2" s="1"/>
  <c r="E481" i="2"/>
  <c r="O479" i="2"/>
  <c r="P479" i="2"/>
  <c r="Q479" i="2" s="1"/>
  <c r="S479" i="2"/>
  <c r="K583" i="12" l="1"/>
  <c r="G585" i="12"/>
  <c r="F586" i="12" s="1"/>
  <c r="H584" i="12"/>
  <c r="I584" i="12" s="1"/>
  <c r="I484" i="3"/>
  <c r="J483" i="3"/>
  <c r="K482" i="3"/>
  <c r="M482" i="3" s="1"/>
  <c r="L482" i="3"/>
  <c r="M481" i="2"/>
  <c r="N481" i="2" s="1"/>
  <c r="S481" i="2" s="1"/>
  <c r="E482" i="2"/>
  <c r="P480" i="2"/>
  <c r="Q480" i="2" s="1"/>
  <c r="O480" i="2"/>
  <c r="H585" i="12" l="1"/>
  <c r="I585" i="12" s="1"/>
  <c r="K585" i="12" s="1"/>
  <c r="K584" i="12"/>
  <c r="J584" i="12"/>
  <c r="L584" i="12" s="1"/>
  <c r="G586" i="12"/>
  <c r="F587" i="12" s="1"/>
  <c r="L483" i="3"/>
  <c r="K483" i="3"/>
  <c r="M483" i="3" s="1"/>
  <c r="I485" i="3"/>
  <c r="J484" i="3"/>
  <c r="M482" i="2"/>
  <c r="N482" i="2" s="1"/>
  <c r="S482" i="2" s="1"/>
  <c r="E483" i="2"/>
  <c r="P481" i="2"/>
  <c r="Q481" i="2" s="1"/>
  <c r="O481" i="2"/>
  <c r="J585" i="12" l="1"/>
  <c r="L585" i="12" s="1"/>
  <c r="H586" i="12"/>
  <c r="I586" i="12" s="1"/>
  <c r="K586" i="12" s="1"/>
  <c r="G587" i="12"/>
  <c r="F588" i="12" s="1"/>
  <c r="K484" i="3"/>
  <c r="M484" i="3" s="1"/>
  <c r="L484" i="3"/>
  <c r="J485" i="3"/>
  <c r="I486" i="3"/>
  <c r="E484" i="2"/>
  <c r="M483" i="2"/>
  <c r="N483" i="2" s="1"/>
  <c r="S483" i="2" s="1"/>
  <c r="P482" i="2"/>
  <c r="Q482" i="2" s="1"/>
  <c r="O482" i="2"/>
  <c r="J586" i="12" l="1"/>
  <c r="L586" i="12" s="1"/>
  <c r="H587" i="12"/>
  <c r="I587" i="12" s="1"/>
  <c r="K587" i="12" s="1"/>
  <c r="G588" i="12"/>
  <c r="F589" i="12" s="1"/>
  <c r="L485" i="3"/>
  <c r="K485" i="3"/>
  <c r="M485" i="3" s="1"/>
  <c r="I487" i="3"/>
  <c r="J486" i="3"/>
  <c r="P483" i="2"/>
  <c r="Q483" i="2" s="1"/>
  <c r="O483" i="2"/>
  <c r="M484" i="2"/>
  <c r="N484" i="2" s="1"/>
  <c r="E485" i="2"/>
  <c r="J587" i="12" l="1"/>
  <c r="L587" i="12" s="1"/>
  <c r="G589" i="12"/>
  <c r="F590" i="12" s="1"/>
  <c r="H588" i="12"/>
  <c r="I588" i="12" s="1"/>
  <c r="L486" i="3"/>
  <c r="K486" i="3"/>
  <c r="M486" i="3" s="1"/>
  <c r="J487" i="3"/>
  <c r="I488" i="3"/>
  <c r="P484" i="2"/>
  <c r="Q484" i="2" s="1"/>
  <c r="O484" i="2"/>
  <c r="S484" i="2"/>
  <c r="M485" i="2"/>
  <c r="N485" i="2" s="1"/>
  <c r="S485" i="2" s="1"/>
  <c r="E486" i="2"/>
  <c r="G590" i="12" l="1"/>
  <c r="F591" i="12" s="1"/>
  <c r="J588" i="12"/>
  <c r="L588" i="12" s="1"/>
  <c r="K588" i="12"/>
  <c r="H589" i="12"/>
  <c r="I589" i="12" s="1"/>
  <c r="J488" i="3"/>
  <c r="I489" i="3"/>
  <c r="L487" i="3"/>
  <c r="K487" i="3"/>
  <c r="M487" i="3" s="1"/>
  <c r="E487" i="2"/>
  <c r="M486" i="2"/>
  <c r="N486" i="2" s="1"/>
  <c r="S486" i="2" s="1"/>
  <c r="P485" i="2"/>
  <c r="Q485" i="2" s="1"/>
  <c r="O485" i="2"/>
  <c r="H590" i="12" l="1"/>
  <c r="I590" i="12" s="1"/>
  <c r="K589" i="12"/>
  <c r="J589" i="12"/>
  <c r="L589" i="12" s="1"/>
  <c r="G591" i="12"/>
  <c r="F592" i="12" s="1"/>
  <c r="I490" i="3"/>
  <c r="J489" i="3"/>
  <c r="L488" i="3"/>
  <c r="K488" i="3"/>
  <c r="M488" i="3" s="1"/>
  <c r="P486" i="2"/>
  <c r="Q486" i="2" s="1"/>
  <c r="O486" i="2"/>
  <c r="M487" i="2"/>
  <c r="N487" i="2" s="1"/>
  <c r="E488" i="2"/>
  <c r="K590" i="12" l="1"/>
  <c r="J590" i="12"/>
  <c r="L590" i="12" s="1"/>
  <c r="H591" i="12"/>
  <c r="I591" i="12" s="1"/>
  <c r="G592" i="12"/>
  <c r="F593" i="12" s="1"/>
  <c r="L489" i="3"/>
  <c r="K489" i="3"/>
  <c r="M489" i="3" s="1"/>
  <c r="J490" i="3"/>
  <c r="I491" i="3"/>
  <c r="M488" i="2"/>
  <c r="N488" i="2" s="1"/>
  <c r="S488" i="2" s="1"/>
  <c r="E489" i="2"/>
  <c r="O487" i="2"/>
  <c r="P487" i="2"/>
  <c r="Q487" i="2" s="1"/>
  <c r="S487" i="2"/>
  <c r="K591" i="12" l="1"/>
  <c r="J591" i="12"/>
  <c r="L591" i="12" s="1"/>
  <c r="H592" i="12"/>
  <c r="I592" i="12" s="1"/>
  <c r="G593" i="12"/>
  <c r="F594" i="12" s="1"/>
  <c r="I492" i="3"/>
  <c r="J491" i="3"/>
  <c r="K490" i="3"/>
  <c r="M490" i="3" s="1"/>
  <c r="L490" i="3"/>
  <c r="M489" i="2"/>
  <c r="N489" i="2" s="1"/>
  <c r="S489" i="2" s="1"/>
  <c r="E490" i="2"/>
  <c r="P488" i="2"/>
  <c r="Q488" i="2" s="1"/>
  <c r="O488" i="2"/>
  <c r="G594" i="12" l="1"/>
  <c r="F595" i="12" s="1"/>
  <c r="H593" i="12"/>
  <c r="I593" i="12" s="1"/>
  <c r="K592" i="12"/>
  <c r="J592" i="12"/>
  <c r="L592" i="12" s="1"/>
  <c r="L491" i="3"/>
  <c r="K491" i="3"/>
  <c r="M491" i="3" s="1"/>
  <c r="I493" i="3"/>
  <c r="J492" i="3"/>
  <c r="M490" i="2"/>
  <c r="N490" i="2" s="1"/>
  <c r="S490" i="2" s="1"/>
  <c r="E491" i="2"/>
  <c r="P489" i="2"/>
  <c r="Q489" i="2" s="1"/>
  <c r="O489" i="2"/>
  <c r="K593" i="12" l="1"/>
  <c r="J593" i="12"/>
  <c r="L593" i="12" s="1"/>
  <c r="G595" i="12"/>
  <c r="F596" i="12" s="1"/>
  <c r="H594" i="12"/>
  <c r="I594" i="12" s="1"/>
  <c r="J493" i="3"/>
  <c r="I494" i="3"/>
  <c r="K492" i="3"/>
  <c r="M492" i="3" s="1"/>
  <c r="L492" i="3"/>
  <c r="E492" i="2"/>
  <c r="M491" i="2"/>
  <c r="N491" i="2" s="1"/>
  <c r="S491" i="2" s="1"/>
  <c r="P490" i="2"/>
  <c r="Q490" i="2" s="1"/>
  <c r="O490" i="2"/>
  <c r="G596" i="12" l="1"/>
  <c r="F597" i="12" s="1"/>
  <c r="J594" i="12"/>
  <c r="L594" i="12" s="1"/>
  <c r="K594" i="12"/>
  <c r="H595" i="12"/>
  <c r="I595" i="12" s="1"/>
  <c r="I495" i="3"/>
  <c r="J494" i="3"/>
  <c r="L493" i="3"/>
  <c r="K493" i="3"/>
  <c r="M493" i="3" s="1"/>
  <c r="P491" i="2"/>
  <c r="Q491" i="2" s="1"/>
  <c r="O491" i="2"/>
  <c r="M492" i="2"/>
  <c r="N492" i="2" s="1"/>
  <c r="S492" i="2" s="1"/>
  <c r="E493" i="2"/>
  <c r="H596" i="12" l="1"/>
  <c r="I596" i="12" s="1"/>
  <c r="J596" i="12" s="1"/>
  <c r="L596" i="12" s="1"/>
  <c r="J595" i="12"/>
  <c r="L595" i="12" s="1"/>
  <c r="K595" i="12"/>
  <c r="G597" i="12"/>
  <c r="F598" i="12" s="1"/>
  <c r="L494" i="3"/>
  <c r="K494" i="3"/>
  <c r="M494" i="3" s="1"/>
  <c r="J495" i="3"/>
  <c r="I496" i="3"/>
  <c r="M493" i="2"/>
  <c r="N493" i="2" s="1"/>
  <c r="S493" i="2" s="1"/>
  <c r="E494" i="2"/>
  <c r="O492" i="2"/>
  <c r="P492" i="2"/>
  <c r="Q492" i="2" s="1"/>
  <c r="K596" i="12" l="1"/>
  <c r="G598" i="12"/>
  <c r="F599" i="12" s="1"/>
  <c r="H597" i="12"/>
  <c r="I597" i="12" s="1"/>
  <c r="L495" i="3"/>
  <c r="K495" i="3"/>
  <c r="M495" i="3" s="1"/>
  <c r="J496" i="3"/>
  <c r="I497" i="3"/>
  <c r="E495" i="2"/>
  <c r="M494" i="2"/>
  <c r="N494" i="2" s="1"/>
  <c r="S494" i="2" s="1"/>
  <c r="P493" i="2"/>
  <c r="Q493" i="2" s="1"/>
  <c r="O493" i="2"/>
  <c r="K597" i="12" l="1"/>
  <c r="J597" i="12"/>
  <c r="L597" i="12" s="1"/>
  <c r="G599" i="12"/>
  <c r="F600" i="12" s="1"/>
  <c r="H598" i="12"/>
  <c r="I598" i="12" s="1"/>
  <c r="L496" i="3"/>
  <c r="K496" i="3"/>
  <c r="M496" i="3" s="1"/>
  <c r="I498" i="3"/>
  <c r="J497" i="3"/>
  <c r="P494" i="2"/>
  <c r="Q494" i="2" s="1"/>
  <c r="O494" i="2"/>
  <c r="M495" i="2"/>
  <c r="N495" i="2" s="1"/>
  <c r="S495" i="2" s="1"/>
  <c r="E496" i="2"/>
  <c r="K598" i="12" l="1"/>
  <c r="J598" i="12"/>
  <c r="L598" i="12" s="1"/>
  <c r="G600" i="12"/>
  <c r="F601" i="12" s="1"/>
  <c r="H599" i="12"/>
  <c r="I599" i="12" s="1"/>
  <c r="L497" i="3"/>
  <c r="K497" i="3"/>
  <c r="M497" i="3" s="1"/>
  <c r="J498" i="3"/>
  <c r="I499" i="3"/>
  <c r="M496" i="2"/>
  <c r="N496" i="2" s="1"/>
  <c r="S496" i="2" s="1"/>
  <c r="E497" i="2"/>
  <c r="O495" i="2"/>
  <c r="P495" i="2"/>
  <c r="Q495" i="2" s="1"/>
  <c r="K599" i="12" l="1"/>
  <c r="J599" i="12"/>
  <c r="L599" i="12" s="1"/>
  <c r="G601" i="12"/>
  <c r="F602" i="12" s="1"/>
  <c r="H600" i="12"/>
  <c r="I600" i="12" s="1"/>
  <c r="I500" i="3"/>
  <c r="J499" i="3"/>
  <c r="K498" i="3"/>
  <c r="M498" i="3" s="1"/>
  <c r="L498" i="3"/>
  <c r="M497" i="2"/>
  <c r="N497" i="2" s="1"/>
  <c r="S497" i="2" s="1"/>
  <c r="E498" i="2"/>
  <c r="P496" i="2"/>
  <c r="Q496" i="2" s="1"/>
  <c r="O496" i="2"/>
  <c r="H601" i="12" l="1"/>
  <c r="I601" i="12" s="1"/>
  <c r="K601" i="12" s="1"/>
  <c r="K600" i="12"/>
  <c r="J600" i="12"/>
  <c r="L600" i="12" s="1"/>
  <c r="G602" i="12"/>
  <c r="F603" i="12" s="1"/>
  <c r="L499" i="3"/>
  <c r="K499" i="3"/>
  <c r="M499" i="3" s="1"/>
  <c r="I501" i="3"/>
  <c r="J500" i="3"/>
  <c r="M498" i="2"/>
  <c r="N498" i="2" s="1"/>
  <c r="S498" i="2" s="1"/>
  <c r="E499" i="2"/>
  <c r="P497" i="2"/>
  <c r="Q497" i="2" s="1"/>
  <c r="O497" i="2"/>
  <c r="J601" i="12" l="1"/>
  <c r="L601" i="12" s="1"/>
  <c r="G603" i="12"/>
  <c r="F604" i="12" s="1"/>
  <c r="H602" i="12"/>
  <c r="I602" i="12" s="1"/>
  <c r="J501" i="3"/>
  <c r="I502" i="3"/>
  <c r="K500" i="3"/>
  <c r="M500" i="3" s="1"/>
  <c r="L500" i="3"/>
  <c r="E500" i="2"/>
  <c r="M499" i="2"/>
  <c r="N499" i="2" s="1"/>
  <c r="S499" i="2" s="1"/>
  <c r="P498" i="2"/>
  <c r="Q498" i="2" s="1"/>
  <c r="O498" i="2"/>
  <c r="H603" i="12" l="1"/>
  <c r="I603" i="12" s="1"/>
  <c r="J603" i="12" s="1"/>
  <c r="L603" i="12" s="1"/>
  <c r="K602" i="12"/>
  <c r="J602" i="12"/>
  <c r="L602" i="12" s="1"/>
  <c r="G604" i="12"/>
  <c r="F605" i="12" s="1"/>
  <c r="I503" i="3"/>
  <c r="J502" i="3"/>
  <c r="L501" i="3"/>
  <c r="K501" i="3"/>
  <c r="M501" i="3" s="1"/>
  <c r="P499" i="2"/>
  <c r="Q499" i="2" s="1"/>
  <c r="O499" i="2"/>
  <c r="M500" i="2"/>
  <c r="N500" i="2" s="1"/>
  <c r="E501" i="2"/>
  <c r="K603" i="12" l="1"/>
  <c r="G605" i="12"/>
  <c r="F606" i="12" s="1"/>
  <c r="H604" i="12"/>
  <c r="I604" i="12" s="1"/>
  <c r="L502" i="3"/>
  <c r="K502" i="3"/>
  <c r="M502" i="3" s="1"/>
  <c r="J503" i="3"/>
  <c r="I504" i="3"/>
  <c r="P500" i="2"/>
  <c r="Q500" i="2" s="1"/>
  <c r="O500" i="2"/>
  <c r="M501" i="2"/>
  <c r="N501" i="2" s="1"/>
  <c r="S501" i="2" s="1"/>
  <c r="E502" i="2"/>
  <c r="S500" i="2"/>
  <c r="G606" i="12" l="1"/>
  <c r="F607" i="12" s="1"/>
  <c r="H605" i="12"/>
  <c r="I605" i="12" s="1"/>
  <c r="J604" i="12"/>
  <c r="L604" i="12" s="1"/>
  <c r="K604" i="12"/>
  <c r="L503" i="3"/>
  <c r="K503" i="3"/>
  <c r="M503" i="3" s="1"/>
  <c r="J504" i="3"/>
  <c r="I505" i="3"/>
  <c r="E503" i="2"/>
  <c r="M502" i="2"/>
  <c r="N502" i="2" s="1"/>
  <c r="S502" i="2" s="1"/>
  <c r="P501" i="2"/>
  <c r="Q501" i="2" s="1"/>
  <c r="O501" i="2"/>
  <c r="G607" i="12" l="1"/>
  <c r="F608" i="12" s="1"/>
  <c r="H606" i="12"/>
  <c r="I606" i="12" s="1"/>
  <c r="K605" i="12"/>
  <c r="J605" i="12"/>
  <c r="L605" i="12" s="1"/>
  <c r="I506" i="3"/>
  <c r="J505" i="3"/>
  <c r="L504" i="3"/>
  <c r="K504" i="3"/>
  <c r="M504" i="3" s="1"/>
  <c r="P502" i="2"/>
  <c r="Q502" i="2" s="1"/>
  <c r="O502" i="2"/>
  <c r="M503" i="2"/>
  <c r="N503" i="2" s="1"/>
  <c r="S503" i="2" s="1"/>
  <c r="E504" i="2"/>
  <c r="K606" i="12" l="1"/>
  <c r="J606" i="12"/>
  <c r="L606" i="12" s="1"/>
  <c r="G608" i="12"/>
  <c r="F609" i="12" s="1"/>
  <c r="H607" i="12"/>
  <c r="I607" i="12" s="1"/>
  <c r="L505" i="3"/>
  <c r="K505" i="3"/>
  <c r="M505" i="3" s="1"/>
  <c r="J506" i="3"/>
  <c r="I507" i="3"/>
  <c r="M504" i="2"/>
  <c r="N504" i="2" s="1"/>
  <c r="S504" i="2" s="1"/>
  <c r="E505" i="2"/>
  <c r="O503" i="2"/>
  <c r="P503" i="2"/>
  <c r="Q503" i="2" s="1"/>
  <c r="H608" i="12" l="1"/>
  <c r="I608" i="12" s="1"/>
  <c r="K608" i="12" s="1"/>
  <c r="K607" i="12"/>
  <c r="J607" i="12"/>
  <c r="L607" i="12" s="1"/>
  <c r="G609" i="12"/>
  <c r="F610" i="12" s="1"/>
  <c r="I508" i="3"/>
  <c r="J507" i="3"/>
  <c r="K506" i="3"/>
  <c r="M506" i="3" s="1"/>
  <c r="L506" i="3"/>
  <c r="M505" i="2"/>
  <c r="N505" i="2" s="1"/>
  <c r="S505" i="2" s="1"/>
  <c r="E506" i="2"/>
  <c r="P504" i="2"/>
  <c r="Q504" i="2" s="1"/>
  <c r="O504" i="2"/>
  <c r="J608" i="12" l="1"/>
  <c r="L608" i="12" s="1"/>
  <c r="G610" i="12"/>
  <c r="F611" i="12" s="1"/>
  <c r="H609" i="12"/>
  <c r="I609" i="12" s="1"/>
  <c r="L507" i="3"/>
  <c r="K507" i="3"/>
  <c r="M507" i="3" s="1"/>
  <c r="I509" i="3"/>
  <c r="J508" i="3"/>
  <c r="M506" i="2"/>
  <c r="N506" i="2" s="1"/>
  <c r="S506" i="2" s="1"/>
  <c r="E507" i="2"/>
  <c r="P505" i="2"/>
  <c r="Q505" i="2" s="1"/>
  <c r="O505" i="2"/>
  <c r="H610" i="12" l="1"/>
  <c r="I610" i="12" s="1"/>
  <c r="J610" i="12" s="1"/>
  <c r="L610" i="12" s="1"/>
  <c r="K609" i="12"/>
  <c r="J609" i="12"/>
  <c r="L609" i="12" s="1"/>
  <c r="G611" i="12"/>
  <c r="F612" i="12" s="1"/>
  <c r="K508" i="3"/>
  <c r="M508" i="3" s="1"/>
  <c r="L508" i="3"/>
  <c r="J509" i="3"/>
  <c r="I510" i="3"/>
  <c r="E508" i="2"/>
  <c r="M507" i="2"/>
  <c r="N507" i="2" s="1"/>
  <c r="S507" i="2" s="1"/>
  <c r="P506" i="2"/>
  <c r="Q506" i="2" s="1"/>
  <c r="O506" i="2"/>
  <c r="K610" i="12" l="1"/>
  <c r="H611" i="12"/>
  <c r="I611" i="12" s="1"/>
  <c r="G612" i="12"/>
  <c r="F613" i="12" s="1"/>
  <c r="I511" i="3"/>
  <c r="J510" i="3"/>
  <c r="L509" i="3"/>
  <c r="K509" i="3"/>
  <c r="M509" i="3" s="1"/>
  <c r="P507" i="2"/>
  <c r="Q507" i="2" s="1"/>
  <c r="O507" i="2"/>
  <c r="M508" i="2"/>
  <c r="N508" i="2" s="1"/>
  <c r="S508" i="2" s="1"/>
  <c r="E509" i="2"/>
  <c r="H612" i="12" l="1"/>
  <c r="I612" i="12" s="1"/>
  <c r="J612" i="12" s="1"/>
  <c r="L612" i="12" s="1"/>
  <c r="K611" i="12"/>
  <c r="J611" i="12"/>
  <c r="L611" i="12" s="1"/>
  <c r="G613" i="12"/>
  <c r="F614" i="12" s="1"/>
  <c r="L510" i="3"/>
  <c r="K510" i="3"/>
  <c r="M510" i="3" s="1"/>
  <c r="J511" i="3"/>
  <c r="I512" i="3"/>
  <c r="M509" i="2"/>
  <c r="N509" i="2" s="1"/>
  <c r="S509" i="2" s="1"/>
  <c r="E510" i="2"/>
  <c r="P508" i="2"/>
  <c r="Q508" i="2" s="1"/>
  <c r="O508" i="2"/>
  <c r="K612" i="12" l="1"/>
  <c r="G614" i="12"/>
  <c r="F615" i="12" s="1"/>
  <c r="H613" i="12"/>
  <c r="I613" i="12" s="1"/>
  <c r="J512" i="3"/>
  <c r="I513" i="3"/>
  <c r="L511" i="3"/>
  <c r="K511" i="3"/>
  <c r="M511" i="3" s="1"/>
  <c r="E511" i="2"/>
  <c r="M510" i="2"/>
  <c r="N510" i="2" s="1"/>
  <c r="S510" i="2" s="1"/>
  <c r="P509" i="2"/>
  <c r="Q509" i="2" s="1"/>
  <c r="O509" i="2"/>
  <c r="K613" i="12" l="1"/>
  <c r="J613" i="12"/>
  <c r="L613" i="12" s="1"/>
  <c r="H614" i="12"/>
  <c r="I614" i="12" s="1"/>
  <c r="G615" i="12"/>
  <c r="F616" i="12" s="1"/>
  <c r="I514" i="3"/>
  <c r="J513" i="3"/>
  <c r="L512" i="3"/>
  <c r="K512" i="3"/>
  <c r="M512" i="3" s="1"/>
  <c r="P510" i="2"/>
  <c r="Q510" i="2" s="1"/>
  <c r="O510" i="2"/>
  <c r="M511" i="2"/>
  <c r="N511" i="2" s="1"/>
  <c r="S511" i="2" s="1"/>
  <c r="E512" i="2"/>
  <c r="H615" i="12" l="1"/>
  <c r="I615" i="12" s="1"/>
  <c r="K614" i="12"/>
  <c r="J614" i="12"/>
  <c r="L614" i="12" s="1"/>
  <c r="G616" i="12"/>
  <c r="F617" i="12" s="1"/>
  <c r="L513" i="3"/>
  <c r="K513" i="3"/>
  <c r="M513" i="3" s="1"/>
  <c r="J514" i="3"/>
  <c r="I515" i="3"/>
  <c r="M512" i="2"/>
  <c r="N512" i="2" s="1"/>
  <c r="S512" i="2" s="1"/>
  <c r="E513" i="2"/>
  <c r="O511" i="2"/>
  <c r="P511" i="2"/>
  <c r="Q511" i="2" s="1"/>
  <c r="H616" i="12" l="1"/>
  <c r="I616" i="12" s="1"/>
  <c r="K615" i="12"/>
  <c r="J615" i="12"/>
  <c r="L615" i="12" s="1"/>
  <c r="G617" i="12"/>
  <c r="F618" i="12" s="1"/>
  <c r="I516" i="3"/>
  <c r="J515" i="3"/>
  <c r="K514" i="3"/>
  <c r="M514" i="3" s="1"/>
  <c r="L514" i="3"/>
  <c r="M513" i="2"/>
  <c r="N513" i="2" s="1"/>
  <c r="S513" i="2" s="1"/>
  <c r="E514" i="2"/>
  <c r="P512" i="2"/>
  <c r="Q512" i="2" s="1"/>
  <c r="O512" i="2"/>
  <c r="H617" i="12" l="1"/>
  <c r="I617" i="12" s="1"/>
  <c r="G618" i="12"/>
  <c r="F619" i="12" s="1"/>
  <c r="K616" i="12"/>
  <c r="J616" i="12"/>
  <c r="L616" i="12" s="1"/>
  <c r="L515" i="3"/>
  <c r="K515" i="3"/>
  <c r="M515" i="3" s="1"/>
  <c r="I517" i="3"/>
  <c r="J516" i="3"/>
  <c r="M514" i="2"/>
  <c r="N514" i="2" s="1"/>
  <c r="S514" i="2" s="1"/>
  <c r="E515" i="2"/>
  <c r="P513" i="2"/>
  <c r="Q513" i="2" s="1"/>
  <c r="O513" i="2"/>
  <c r="H618" i="12" l="1"/>
  <c r="I618" i="12" s="1"/>
  <c r="K618" i="12" s="1"/>
  <c r="K617" i="12"/>
  <c r="J617" i="12"/>
  <c r="L617" i="12" s="1"/>
  <c r="G619" i="12"/>
  <c r="F620" i="12" s="1"/>
  <c r="K516" i="3"/>
  <c r="M516" i="3" s="1"/>
  <c r="L516" i="3"/>
  <c r="J517" i="3"/>
  <c r="I518" i="3"/>
  <c r="E516" i="2"/>
  <c r="M515" i="2"/>
  <c r="N515" i="2" s="1"/>
  <c r="S515" i="2" s="1"/>
  <c r="P514" i="2"/>
  <c r="Q514" i="2" s="1"/>
  <c r="O514" i="2"/>
  <c r="J618" i="12" l="1"/>
  <c r="L618" i="12" s="1"/>
  <c r="H619" i="12"/>
  <c r="I619" i="12" s="1"/>
  <c r="G620" i="12"/>
  <c r="F621" i="12" s="1"/>
  <c r="L517" i="3"/>
  <c r="K517" i="3"/>
  <c r="M517" i="3" s="1"/>
  <c r="I519" i="3"/>
  <c r="J518" i="3"/>
  <c r="P515" i="2"/>
  <c r="Q515" i="2" s="1"/>
  <c r="O515" i="2"/>
  <c r="M516" i="2"/>
  <c r="N516" i="2" s="1"/>
  <c r="S516" i="2" s="1"/>
  <c r="E517" i="2"/>
  <c r="G621" i="12" l="1"/>
  <c r="F622" i="12" s="1"/>
  <c r="H620" i="12"/>
  <c r="I620" i="12" s="1"/>
  <c r="K619" i="12"/>
  <c r="J619" i="12"/>
  <c r="L619" i="12" s="1"/>
  <c r="J519" i="3"/>
  <c r="I520" i="3"/>
  <c r="L518" i="3"/>
  <c r="K518" i="3"/>
  <c r="M518" i="3" s="1"/>
  <c r="M517" i="2"/>
  <c r="N517" i="2" s="1"/>
  <c r="S517" i="2" s="1"/>
  <c r="E518" i="2"/>
  <c r="P516" i="2"/>
  <c r="Q516" i="2" s="1"/>
  <c r="O516" i="2"/>
  <c r="H621" i="12" l="1"/>
  <c r="I621" i="12" s="1"/>
  <c r="G622" i="12"/>
  <c r="F623" i="12" s="1"/>
  <c r="J620" i="12"/>
  <c r="L620" i="12" s="1"/>
  <c r="K620" i="12"/>
  <c r="J520" i="3"/>
  <c r="I521" i="3"/>
  <c r="L519" i="3"/>
  <c r="K519" i="3"/>
  <c r="M519" i="3" s="1"/>
  <c r="E519" i="2"/>
  <c r="M518" i="2"/>
  <c r="N518" i="2" s="1"/>
  <c r="S518" i="2" s="1"/>
  <c r="P517" i="2"/>
  <c r="Q517" i="2" s="1"/>
  <c r="O517" i="2"/>
  <c r="K621" i="12" l="1"/>
  <c r="J621" i="12"/>
  <c r="L621" i="12" s="1"/>
  <c r="G623" i="12"/>
  <c r="F624" i="12" s="1"/>
  <c r="H622" i="12"/>
  <c r="I622" i="12" s="1"/>
  <c r="I522" i="3"/>
  <c r="J521" i="3"/>
  <c r="L520" i="3"/>
  <c r="K520" i="3"/>
  <c r="M520" i="3" s="1"/>
  <c r="P518" i="2"/>
  <c r="Q518" i="2" s="1"/>
  <c r="O518" i="2"/>
  <c r="M519" i="2"/>
  <c r="N519" i="2" s="1"/>
  <c r="S519" i="2" s="1"/>
  <c r="E520" i="2"/>
  <c r="H623" i="12" l="1"/>
  <c r="I623" i="12" s="1"/>
  <c r="K622" i="12"/>
  <c r="J622" i="12"/>
  <c r="L622" i="12" s="1"/>
  <c r="G624" i="12"/>
  <c r="F625" i="12" s="1"/>
  <c r="L521" i="3"/>
  <c r="K521" i="3"/>
  <c r="M521" i="3" s="1"/>
  <c r="J522" i="3"/>
  <c r="I523" i="3"/>
  <c r="M520" i="2"/>
  <c r="N520" i="2" s="1"/>
  <c r="S520" i="2" s="1"/>
  <c r="E521" i="2"/>
  <c r="O519" i="2"/>
  <c r="P519" i="2"/>
  <c r="Q519" i="2" s="1"/>
  <c r="H624" i="12" l="1"/>
  <c r="I624" i="12" s="1"/>
  <c r="K624" i="12" s="1"/>
  <c r="G625" i="12"/>
  <c r="F626" i="12" s="1"/>
  <c r="K623" i="12"/>
  <c r="J623" i="12"/>
  <c r="L623" i="12" s="1"/>
  <c r="I524" i="3"/>
  <c r="J523" i="3"/>
  <c r="K522" i="3"/>
  <c r="M522" i="3" s="1"/>
  <c r="L522" i="3"/>
  <c r="M521" i="2"/>
  <c r="N521" i="2" s="1"/>
  <c r="S521" i="2" s="1"/>
  <c r="E522" i="2"/>
  <c r="P520" i="2"/>
  <c r="Q520" i="2" s="1"/>
  <c r="O520" i="2"/>
  <c r="J624" i="12" l="1"/>
  <c r="L624" i="12" s="1"/>
  <c r="H625" i="12"/>
  <c r="I625" i="12" s="1"/>
  <c r="G626" i="12"/>
  <c r="F627" i="12" s="1"/>
  <c r="L523" i="3"/>
  <c r="K523" i="3"/>
  <c r="M523" i="3" s="1"/>
  <c r="I525" i="3"/>
  <c r="J524" i="3"/>
  <c r="M522" i="2"/>
  <c r="N522" i="2" s="1"/>
  <c r="S522" i="2" s="1"/>
  <c r="E523" i="2"/>
  <c r="P521" i="2"/>
  <c r="Q521" i="2" s="1"/>
  <c r="O521" i="2"/>
  <c r="H626" i="12" l="1"/>
  <c r="I626" i="12" s="1"/>
  <c r="J626" i="12" s="1"/>
  <c r="L626" i="12" s="1"/>
  <c r="G627" i="12"/>
  <c r="F628" i="12" s="1"/>
  <c r="K625" i="12"/>
  <c r="J625" i="12"/>
  <c r="L625" i="12" s="1"/>
  <c r="J525" i="3"/>
  <c r="I526" i="3"/>
  <c r="K524" i="3"/>
  <c r="M524" i="3" s="1"/>
  <c r="L524" i="3"/>
  <c r="E524" i="2"/>
  <c r="M523" i="2"/>
  <c r="N523" i="2" s="1"/>
  <c r="S523" i="2" s="1"/>
  <c r="P522" i="2"/>
  <c r="Q522" i="2" s="1"/>
  <c r="O522" i="2"/>
  <c r="K626" i="12" l="1"/>
  <c r="H627" i="12"/>
  <c r="I627" i="12" s="1"/>
  <c r="J627" i="12" s="1"/>
  <c r="L627" i="12" s="1"/>
  <c r="G628" i="12"/>
  <c r="F629" i="12" s="1"/>
  <c r="I527" i="3"/>
  <c r="J526" i="3"/>
  <c r="L525" i="3"/>
  <c r="K525" i="3"/>
  <c r="M525" i="3" s="1"/>
  <c r="P523" i="2"/>
  <c r="Q523" i="2" s="1"/>
  <c r="O523" i="2"/>
  <c r="M524" i="2"/>
  <c r="N524" i="2" s="1"/>
  <c r="S524" i="2" s="1"/>
  <c r="E525" i="2"/>
  <c r="K627" i="12" l="1"/>
  <c r="H628" i="12"/>
  <c r="I628" i="12" s="1"/>
  <c r="G629" i="12"/>
  <c r="F630" i="12" s="1"/>
  <c r="L526" i="3"/>
  <c r="K526" i="3"/>
  <c r="M526" i="3" s="1"/>
  <c r="J527" i="3"/>
  <c r="I528" i="3"/>
  <c r="M525" i="2"/>
  <c r="N525" i="2" s="1"/>
  <c r="S525" i="2" s="1"/>
  <c r="E526" i="2"/>
  <c r="O524" i="2"/>
  <c r="P524" i="2"/>
  <c r="Q524" i="2" s="1"/>
  <c r="G630" i="12" l="1"/>
  <c r="F631" i="12" s="1"/>
  <c r="H629" i="12"/>
  <c r="I629" i="12" s="1"/>
  <c r="J628" i="12"/>
  <c r="L628" i="12" s="1"/>
  <c r="K628" i="12"/>
  <c r="L527" i="3"/>
  <c r="K527" i="3"/>
  <c r="M527" i="3" s="1"/>
  <c r="J528" i="3"/>
  <c r="I529" i="3"/>
  <c r="E527" i="2"/>
  <c r="M526" i="2"/>
  <c r="N526" i="2" s="1"/>
  <c r="S526" i="2" s="1"/>
  <c r="P525" i="2"/>
  <c r="Q525" i="2" s="1"/>
  <c r="O525" i="2"/>
  <c r="H630" i="12" l="1"/>
  <c r="I630" i="12" s="1"/>
  <c r="G631" i="12"/>
  <c r="F632" i="12" s="1"/>
  <c r="K629" i="12"/>
  <c r="J629" i="12"/>
  <c r="L629" i="12" s="1"/>
  <c r="L528" i="3"/>
  <c r="K528" i="3"/>
  <c r="M528" i="3" s="1"/>
  <c r="I530" i="3"/>
  <c r="J529" i="3"/>
  <c r="P526" i="2"/>
  <c r="Q526" i="2" s="1"/>
  <c r="O526" i="2"/>
  <c r="M527" i="2"/>
  <c r="N527" i="2" s="1"/>
  <c r="S527" i="2" s="1"/>
  <c r="E528" i="2"/>
  <c r="G632" i="12" l="1"/>
  <c r="F633" i="12" s="1"/>
  <c r="H631" i="12"/>
  <c r="I631" i="12" s="1"/>
  <c r="K630" i="12"/>
  <c r="J630" i="12"/>
  <c r="L630" i="12" s="1"/>
  <c r="L529" i="3"/>
  <c r="K529" i="3"/>
  <c r="M529" i="3" s="1"/>
  <c r="J530" i="3"/>
  <c r="I531" i="3"/>
  <c r="M528" i="2"/>
  <c r="N528" i="2" s="1"/>
  <c r="S528" i="2" s="1"/>
  <c r="E529" i="2"/>
  <c r="O527" i="2"/>
  <c r="P527" i="2"/>
  <c r="Q527" i="2" s="1"/>
  <c r="G633" i="12" l="1"/>
  <c r="F634" i="12" s="1"/>
  <c r="K631" i="12"/>
  <c r="J631" i="12"/>
  <c r="L631" i="12" s="1"/>
  <c r="H632" i="12"/>
  <c r="I632" i="12" s="1"/>
  <c r="I532" i="3"/>
  <c r="J531" i="3"/>
  <c r="K530" i="3"/>
  <c r="M530" i="3" s="1"/>
  <c r="L530" i="3"/>
  <c r="M529" i="2"/>
  <c r="N529" i="2" s="1"/>
  <c r="S529" i="2" s="1"/>
  <c r="E530" i="2"/>
  <c r="P528" i="2"/>
  <c r="Q528" i="2" s="1"/>
  <c r="O528" i="2"/>
  <c r="H633" i="12" l="1"/>
  <c r="I633" i="12" s="1"/>
  <c r="J633" i="12" s="1"/>
  <c r="L633" i="12" s="1"/>
  <c r="K632" i="12"/>
  <c r="J632" i="12"/>
  <c r="L632" i="12" s="1"/>
  <c r="G634" i="12"/>
  <c r="F635" i="12" s="1"/>
  <c r="L531" i="3"/>
  <c r="K531" i="3"/>
  <c r="M531" i="3" s="1"/>
  <c r="I533" i="3"/>
  <c r="J532" i="3"/>
  <c r="M530" i="2"/>
  <c r="N530" i="2" s="1"/>
  <c r="S530" i="2" s="1"/>
  <c r="E531" i="2"/>
  <c r="P529" i="2"/>
  <c r="Q529" i="2" s="1"/>
  <c r="O529" i="2"/>
  <c r="K633" i="12" l="1"/>
  <c r="G635" i="12"/>
  <c r="F636" i="12" s="1"/>
  <c r="H634" i="12"/>
  <c r="I634" i="12" s="1"/>
  <c r="K532" i="3"/>
  <c r="M532" i="3" s="1"/>
  <c r="L532" i="3"/>
  <c r="J533" i="3"/>
  <c r="I534" i="3"/>
  <c r="E532" i="2"/>
  <c r="M531" i="2"/>
  <c r="N531" i="2" s="1"/>
  <c r="S531" i="2" s="1"/>
  <c r="P530" i="2"/>
  <c r="Q530" i="2" s="1"/>
  <c r="O530" i="2"/>
  <c r="J634" i="12" l="1"/>
  <c r="L634" i="12" s="1"/>
  <c r="K634" i="12"/>
  <c r="G636" i="12"/>
  <c r="F637" i="12" s="1"/>
  <c r="H635" i="12"/>
  <c r="I635" i="12" s="1"/>
  <c r="I535" i="3"/>
  <c r="J534" i="3"/>
  <c r="L533" i="3"/>
  <c r="K533" i="3"/>
  <c r="M533" i="3" s="1"/>
  <c r="P531" i="2"/>
  <c r="Q531" i="2" s="1"/>
  <c r="O531" i="2"/>
  <c r="M532" i="2"/>
  <c r="N532" i="2" s="1"/>
  <c r="S532" i="2" s="1"/>
  <c r="E533" i="2"/>
  <c r="H636" i="12" l="1"/>
  <c r="I636" i="12" s="1"/>
  <c r="G637" i="12"/>
  <c r="F638" i="12" s="1"/>
  <c r="K635" i="12"/>
  <c r="J635" i="12"/>
  <c r="L635" i="12" s="1"/>
  <c r="L534" i="3"/>
  <c r="K534" i="3"/>
  <c r="M534" i="3" s="1"/>
  <c r="J535" i="3"/>
  <c r="I536" i="3"/>
  <c r="M533" i="2"/>
  <c r="N533" i="2" s="1"/>
  <c r="S533" i="2" s="1"/>
  <c r="E534" i="2"/>
  <c r="O532" i="2"/>
  <c r="P532" i="2"/>
  <c r="Q532" i="2" s="1"/>
  <c r="G638" i="12" l="1"/>
  <c r="F639" i="12" s="1"/>
  <c r="H637" i="12"/>
  <c r="I637" i="12" s="1"/>
  <c r="J636" i="12"/>
  <c r="L636" i="12" s="1"/>
  <c r="K636" i="12"/>
  <c r="J536" i="3"/>
  <c r="I537" i="3"/>
  <c r="L535" i="3"/>
  <c r="K535" i="3"/>
  <c r="M535" i="3" s="1"/>
  <c r="E535" i="2"/>
  <c r="M534" i="2"/>
  <c r="N534" i="2" s="1"/>
  <c r="S534" i="2" s="1"/>
  <c r="P533" i="2"/>
  <c r="Q533" i="2" s="1"/>
  <c r="O533" i="2"/>
  <c r="K637" i="12" l="1"/>
  <c r="J637" i="12"/>
  <c r="L637" i="12" s="1"/>
  <c r="G639" i="12"/>
  <c r="F640" i="12" s="1"/>
  <c r="H638" i="12"/>
  <c r="I638" i="12" s="1"/>
  <c r="I538" i="3"/>
  <c r="J537" i="3"/>
  <c r="L536" i="3"/>
  <c r="K536" i="3"/>
  <c r="M536" i="3" s="1"/>
  <c r="P534" i="2"/>
  <c r="Q534" i="2" s="1"/>
  <c r="O534" i="2"/>
  <c r="M535" i="2"/>
  <c r="N535" i="2" s="1"/>
  <c r="S535" i="2" s="1"/>
  <c r="E536" i="2"/>
  <c r="H639" i="12" l="1"/>
  <c r="I639" i="12" s="1"/>
  <c r="K639" i="12" s="1"/>
  <c r="K638" i="12"/>
  <c r="J638" i="12"/>
  <c r="L638" i="12" s="1"/>
  <c r="G640" i="12"/>
  <c r="F641" i="12" s="1"/>
  <c r="L537" i="3"/>
  <c r="K537" i="3"/>
  <c r="M537" i="3" s="1"/>
  <c r="J538" i="3"/>
  <c r="I539" i="3"/>
  <c r="M536" i="2"/>
  <c r="N536" i="2" s="1"/>
  <c r="S536" i="2" s="1"/>
  <c r="E537" i="2"/>
  <c r="O535" i="2"/>
  <c r="P535" i="2"/>
  <c r="Q535" i="2" s="1"/>
  <c r="J639" i="12" l="1"/>
  <c r="L639" i="12" s="1"/>
  <c r="G641" i="12"/>
  <c r="F642" i="12" s="1"/>
  <c r="H640" i="12"/>
  <c r="I640" i="12" s="1"/>
  <c r="I540" i="3"/>
  <c r="J539" i="3"/>
  <c r="K538" i="3"/>
  <c r="M538" i="3" s="1"/>
  <c r="L538" i="3"/>
  <c r="M537" i="2"/>
  <c r="N537" i="2" s="1"/>
  <c r="S537" i="2" s="1"/>
  <c r="E538" i="2"/>
  <c r="P536" i="2"/>
  <c r="Q536" i="2" s="1"/>
  <c r="O536" i="2"/>
  <c r="H641" i="12" l="1"/>
  <c r="I641" i="12" s="1"/>
  <c r="J641" i="12" s="1"/>
  <c r="L641" i="12" s="1"/>
  <c r="K640" i="12"/>
  <c r="J640" i="12"/>
  <c r="L640" i="12" s="1"/>
  <c r="G642" i="12"/>
  <c r="F643" i="12" s="1"/>
  <c r="L539" i="3"/>
  <c r="K539" i="3"/>
  <c r="M539" i="3" s="1"/>
  <c r="I541" i="3"/>
  <c r="J540" i="3"/>
  <c r="M538" i="2"/>
  <c r="N538" i="2" s="1"/>
  <c r="S538" i="2" s="1"/>
  <c r="E539" i="2"/>
  <c r="P537" i="2"/>
  <c r="Q537" i="2" s="1"/>
  <c r="O537" i="2"/>
  <c r="K641" i="12" l="1"/>
  <c r="G643" i="12"/>
  <c r="F644" i="12" s="1"/>
  <c r="H642" i="12"/>
  <c r="I642" i="12" s="1"/>
  <c r="K540" i="3"/>
  <c r="M540" i="3" s="1"/>
  <c r="L540" i="3"/>
  <c r="J541" i="3"/>
  <c r="I542" i="3"/>
  <c r="M539" i="2"/>
  <c r="N539" i="2" s="1"/>
  <c r="S539" i="2" s="1"/>
  <c r="E540" i="2"/>
  <c r="P538" i="2"/>
  <c r="Q538" i="2" s="1"/>
  <c r="O538" i="2"/>
  <c r="J642" i="12" l="1"/>
  <c r="L642" i="12" s="1"/>
  <c r="K642" i="12"/>
  <c r="G644" i="12"/>
  <c r="F645" i="12" s="1"/>
  <c r="H643" i="12"/>
  <c r="I643" i="12" s="1"/>
  <c r="I543" i="3"/>
  <c r="J542" i="3"/>
  <c r="L541" i="3"/>
  <c r="K541" i="3"/>
  <c r="M541" i="3" s="1"/>
  <c r="M540" i="2"/>
  <c r="N540" i="2" s="1"/>
  <c r="S540" i="2" s="1"/>
  <c r="E541" i="2"/>
  <c r="P539" i="2"/>
  <c r="Q539" i="2" s="1"/>
  <c r="O539" i="2"/>
  <c r="K643" i="12" l="1"/>
  <c r="J643" i="12"/>
  <c r="L643" i="12" s="1"/>
  <c r="G645" i="12"/>
  <c r="F646" i="12" s="1"/>
  <c r="H644" i="12"/>
  <c r="I644" i="12" s="1"/>
  <c r="L542" i="3"/>
  <c r="K542" i="3"/>
  <c r="M542" i="3" s="1"/>
  <c r="J543" i="3"/>
  <c r="I544" i="3"/>
  <c r="M541" i="2"/>
  <c r="N541" i="2" s="1"/>
  <c r="S541" i="2" s="1"/>
  <c r="E542" i="2"/>
  <c r="P540" i="2"/>
  <c r="Q540" i="2" s="1"/>
  <c r="O540" i="2"/>
  <c r="G646" i="12" l="1"/>
  <c r="F647" i="12" s="1"/>
  <c r="J644" i="12"/>
  <c r="L644" i="12" s="1"/>
  <c r="K644" i="12"/>
  <c r="H645" i="12"/>
  <c r="I645" i="12" s="1"/>
  <c r="J544" i="3"/>
  <c r="I545" i="3"/>
  <c r="L543" i="3"/>
  <c r="K543" i="3"/>
  <c r="M543" i="3" s="1"/>
  <c r="E543" i="2"/>
  <c r="M542" i="2"/>
  <c r="N542" i="2" s="1"/>
  <c r="S542" i="2" s="1"/>
  <c r="P541" i="2"/>
  <c r="Q541" i="2" s="1"/>
  <c r="O541" i="2"/>
  <c r="G647" i="12" l="1"/>
  <c r="F648" i="12" s="1"/>
  <c r="K645" i="12"/>
  <c r="J645" i="12"/>
  <c r="L645" i="12" s="1"/>
  <c r="H646" i="12"/>
  <c r="I646" i="12" s="1"/>
  <c r="I546" i="3"/>
  <c r="J545" i="3"/>
  <c r="L544" i="3"/>
  <c r="K544" i="3"/>
  <c r="M544" i="3" s="1"/>
  <c r="P542" i="2"/>
  <c r="Q542" i="2" s="1"/>
  <c r="O542" i="2"/>
  <c r="M543" i="2"/>
  <c r="N543" i="2" s="1"/>
  <c r="E544" i="2"/>
  <c r="H647" i="12" l="1"/>
  <c r="I647" i="12" s="1"/>
  <c r="K647" i="12" s="1"/>
  <c r="K646" i="12"/>
  <c r="J646" i="12"/>
  <c r="L646" i="12" s="1"/>
  <c r="G648" i="12"/>
  <c r="F649" i="12" s="1"/>
  <c r="L545" i="3"/>
  <c r="K545" i="3"/>
  <c r="M545" i="3" s="1"/>
  <c r="J546" i="3"/>
  <c r="I547" i="3"/>
  <c r="M544" i="2"/>
  <c r="N544" i="2" s="1"/>
  <c r="S544" i="2" s="1"/>
  <c r="E545" i="2"/>
  <c r="O543" i="2"/>
  <c r="P543" i="2"/>
  <c r="Q543" i="2" s="1"/>
  <c r="S543" i="2"/>
  <c r="J647" i="12" l="1"/>
  <c r="L647" i="12" s="1"/>
  <c r="G649" i="12"/>
  <c r="F650" i="12" s="1"/>
  <c r="H648" i="12"/>
  <c r="I648" i="12" s="1"/>
  <c r="I548" i="3"/>
  <c r="J547" i="3"/>
  <c r="K546" i="3"/>
  <c r="M546" i="3" s="1"/>
  <c r="L546" i="3"/>
  <c r="M545" i="2"/>
  <c r="N545" i="2" s="1"/>
  <c r="S545" i="2" s="1"/>
  <c r="E546" i="2"/>
  <c r="P544" i="2"/>
  <c r="Q544" i="2" s="1"/>
  <c r="O544" i="2"/>
  <c r="K648" i="12" l="1"/>
  <c r="J648" i="12"/>
  <c r="L648" i="12" s="1"/>
  <c r="H649" i="12"/>
  <c r="I649" i="12" s="1"/>
  <c r="G650" i="12"/>
  <c r="F651" i="12" s="1"/>
  <c r="L547" i="3"/>
  <c r="K547" i="3"/>
  <c r="M547" i="3" s="1"/>
  <c r="I549" i="3"/>
  <c r="J548" i="3"/>
  <c r="M546" i="2"/>
  <c r="N546" i="2" s="1"/>
  <c r="S546" i="2" s="1"/>
  <c r="E547" i="2"/>
  <c r="P545" i="2"/>
  <c r="Q545" i="2" s="1"/>
  <c r="O545" i="2"/>
  <c r="G651" i="12" l="1"/>
  <c r="F652" i="12" s="1"/>
  <c r="H650" i="12"/>
  <c r="I650" i="12" s="1"/>
  <c r="K649" i="12"/>
  <c r="J649" i="12"/>
  <c r="L649" i="12" s="1"/>
  <c r="J549" i="3"/>
  <c r="I550" i="3"/>
  <c r="K548" i="3"/>
  <c r="M548" i="3" s="1"/>
  <c r="L548" i="3"/>
  <c r="E548" i="2"/>
  <c r="M547" i="2"/>
  <c r="N547" i="2" s="1"/>
  <c r="S547" i="2" s="1"/>
  <c r="P546" i="2"/>
  <c r="Q546" i="2" s="1"/>
  <c r="O546" i="2"/>
  <c r="G652" i="12" l="1"/>
  <c r="F653" i="12" s="1"/>
  <c r="J650" i="12"/>
  <c r="L650" i="12" s="1"/>
  <c r="K650" i="12"/>
  <c r="H651" i="12"/>
  <c r="I651" i="12" s="1"/>
  <c r="I551" i="3"/>
  <c r="J550" i="3"/>
  <c r="L549" i="3"/>
  <c r="K549" i="3"/>
  <c r="M549" i="3" s="1"/>
  <c r="P547" i="2"/>
  <c r="Q547" i="2" s="1"/>
  <c r="O547" i="2"/>
  <c r="M548" i="2"/>
  <c r="N548" i="2" s="1"/>
  <c r="E549" i="2"/>
  <c r="G653" i="12" l="1"/>
  <c r="F654" i="12" s="1"/>
  <c r="K651" i="12"/>
  <c r="J651" i="12"/>
  <c r="L651" i="12" s="1"/>
  <c r="H652" i="12"/>
  <c r="I652" i="12" s="1"/>
  <c r="I552" i="3"/>
  <c r="J551" i="3"/>
  <c r="L550" i="3"/>
  <c r="K550" i="3"/>
  <c r="M550" i="3" s="1"/>
  <c r="M549" i="2"/>
  <c r="N549" i="2" s="1"/>
  <c r="S549" i="2" s="1"/>
  <c r="E550" i="2"/>
  <c r="P548" i="2"/>
  <c r="Q548" i="2" s="1"/>
  <c r="O548" i="2"/>
  <c r="S548" i="2"/>
  <c r="J652" i="12" l="1"/>
  <c r="L652" i="12" s="1"/>
  <c r="K652" i="12"/>
  <c r="G654" i="12"/>
  <c r="F655" i="12" s="1"/>
  <c r="H653" i="12"/>
  <c r="I653" i="12" s="1"/>
  <c r="L551" i="3"/>
  <c r="K551" i="3"/>
  <c r="M551" i="3" s="1"/>
  <c r="I553" i="3"/>
  <c r="J552" i="3"/>
  <c r="E551" i="2"/>
  <c r="M550" i="2"/>
  <c r="N550" i="2" s="1"/>
  <c r="S550" i="2" s="1"/>
  <c r="P549" i="2"/>
  <c r="Q549" i="2" s="1"/>
  <c r="O549" i="2"/>
  <c r="K653" i="12" l="1"/>
  <c r="J653" i="12"/>
  <c r="L653" i="12" s="1"/>
  <c r="G655" i="12"/>
  <c r="F656" i="12" s="1"/>
  <c r="H654" i="12"/>
  <c r="I654" i="12" s="1"/>
  <c r="I554" i="3"/>
  <c r="J553" i="3"/>
  <c r="L552" i="3"/>
  <c r="K552" i="3"/>
  <c r="M552" i="3" s="1"/>
  <c r="P550" i="2"/>
  <c r="Q550" i="2" s="1"/>
  <c r="O550" i="2"/>
  <c r="M551" i="2"/>
  <c r="N551" i="2" s="1"/>
  <c r="E552" i="2"/>
  <c r="K654" i="12" l="1"/>
  <c r="J654" i="12"/>
  <c r="L654" i="12" s="1"/>
  <c r="H655" i="12"/>
  <c r="I655" i="12" s="1"/>
  <c r="G656" i="12"/>
  <c r="F657" i="12" s="1"/>
  <c r="I555" i="3"/>
  <c r="J554" i="3"/>
  <c r="L553" i="3"/>
  <c r="K553" i="3"/>
  <c r="M553" i="3" s="1"/>
  <c r="O551" i="2"/>
  <c r="P551" i="2"/>
  <c r="Q551" i="2" s="1"/>
  <c r="S551" i="2"/>
  <c r="M552" i="2"/>
  <c r="N552" i="2" s="1"/>
  <c r="E553" i="2"/>
  <c r="H656" i="12" l="1"/>
  <c r="I656" i="12" s="1"/>
  <c r="K655" i="12"/>
  <c r="J655" i="12"/>
  <c r="L655" i="12" s="1"/>
  <c r="G657" i="12"/>
  <c r="F658" i="12" s="1"/>
  <c r="L554" i="3"/>
  <c r="K554" i="3"/>
  <c r="M554" i="3" s="1"/>
  <c r="J555" i="3"/>
  <c r="I556" i="3"/>
  <c r="M553" i="2"/>
  <c r="N553" i="2" s="1"/>
  <c r="S553" i="2" s="1"/>
  <c r="E554" i="2"/>
  <c r="P552" i="2"/>
  <c r="Q552" i="2" s="1"/>
  <c r="O552" i="2"/>
  <c r="S552" i="2"/>
  <c r="H657" i="12" l="1"/>
  <c r="I657" i="12" s="1"/>
  <c r="J657" i="12" s="1"/>
  <c r="L657" i="12" s="1"/>
  <c r="G658" i="12"/>
  <c r="F659" i="12" s="1"/>
  <c r="K656" i="12"/>
  <c r="J656" i="12"/>
  <c r="L656" i="12" s="1"/>
  <c r="J556" i="3"/>
  <c r="I557" i="3"/>
  <c r="L555" i="3"/>
  <c r="K555" i="3"/>
  <c r="M555" i="3" s="1"/>
  <c r="M554" i="2"/>
  <c r="N554" i="2" s="1"/>
  <c r="S554" i="2" s="1"/>
  <c r="E555" i="2"/>
  <c r="P553" i="2"/>
  <c r="Q553" i="2" s="1"/>
  <c r="O553" i="2"/>
  <c r="K657" i="12" l="1"/>
  <c r="G659" i="12"/>
  <c r="F660" i="12" s="1"/>
  <c r="H658" i="12"/>
  <c r="I658" i="12" s="1"/>
  <c r="J557" i="3"/>
  <c r="I558" i="3"/>
  <c r="L556" i="3"/>
  <c r="K556" i="3"/>
  <c r="M556" i="3" s="1"/>
  <c r="E556" i="2"/>
  <c r="M555" i="2"/>
  <c r="N555" i="2" s="1"/>
  <c r="S555" i="2" s="1"/>
  <c r="P554" i="2"/>
  <c r="Q554" i="2" s="1"/>
  <c r="O554" i="2"/>
  <c r="G660" i="12" l="1"/>
  <c r="F661" i="12" s="1"/>
  <c r="J658" i="12"/>
  <c r="L658" i="12" s="1"/>
  <c r="K658" i="12"/>
  <c r="H659" i="12"/>
  <c r="I659" i="12" s="1"/>
  <c r="I559" i="3"/>
  <c r="J558" i="3"/>
  <c r="L557" i="3"/>
  <c r="K557" i="3"/>
  <c r="M557" i="3" s="1"/>
  <c r="P555" i="2"/>
  <c r="Q555" i="2" s="1"/>
  <c r="O555" i="2"/>
  <c r="M556" i="2"/>
  <c r="N556" i="2" s="1"/>
  <c r="E557" i="2"/>
  <c r="K659" i="12" l="1"/>
  <c r="J659" i="12"/>
  <c r="L659" i="12" s="1"/>
  <c r="G661" i="12"/>
  <c r="F662" i="12" s="1"/>
  <c r="H660" i="12"/>
  <c r="I660" i="12" s="1"/>
  <c r="K558" i="3"/>
  <c r="M558" i="3" s="1"/>
  <c r="L558" i="3"/>
  <c r="I560" i="3"/>
  <c r="J559" i="3"/>
  <c r="M557" i="2"/>
  <c r="N557" i="2" s="1"/>
  <c r="S557" i="2" s="1"/>
  <c r="E558" i="2"/>
  <c r="P556" i="2"/>
  <c r="Q556" i="2" s="1"/>
  <c r="O556" i="2"/>
  <c r="S556" i="2"/>
  <c r="J660" i="12" l="1"/>
  <c r="L660" i="12" s="1"/>
  <c r="K660" i="12"/>
  <c r="G662" i="12"/>
  <c r="F663" i="12" s="1"/>
  <c r="H661" i="12"/>
  <c r="I661" i="12" s="1"/>
  <c r="K559" i="3"/>
  <c r="M559" i="3" s="1"/>
  <c r="L559" i="3"/>
  <c r="I561" i="3"/>
  <c r="J560" i="3"/>
  <c r="E559" i="2"/>
  <c r="M558" i="2"/>
  <c r="N558" i="2" s="1"/>
  <c r="S558" i="2" s="1"/>
  <c r="P557" i="2"/>
  <c r="Q557" i="2" s="1"/>
  <c r="O557" i="2"/>
  <c r="H662" i="12" l="1"/>
  <c r="I662" i="12" s="1"/>
  <c r="K661" i="12"/>
  <c r="J661" i="12"/>
  <c r="L661" i="12" s="1"/>
  <c r="G663" i="12"/>
  <c r="F664" i="12" s="1"/>
  <c r="K560" i="3"/>
  <c r="M560" i="3" s="1"/>
  <c r="L560" i="3"/>
  <c r="J561" i="3"/>
  <c r="I562" i="3"/>
  <c r="P558" i="2"/>
  <c r="Q558" i="2" s="1"/>
  <c r="O558" i="2"/>
  <c r="M559" i="2"/>
  <c r="N559" i="2" s="1"/>
  <c r="E560" i="2"/>
  <c r="G664" i="12" l="1"/>
  <c r="F665" i="12" s="1"/>
  <c r="H663" i="12"/>
  <c r="I663" i="12" s="1"/>
  <c r="K662" i="12"/>
  <c r="J662" i="12"/>
  <c r="L662" i="12" s="1"/>
  <c r="I563" i="3"/>
  <c r="J562" i="3"/>
  <c r="L561" i="3"/>
  <c r="K561" i="3"/>
  <c r="M561" i="3" s="1"/>
  <c r="O559" i="2"/>
  <c r="P559" i="2"/>
  <c r="Q559" i="2" s="1"/>
  <c r="S559" i="2"/>
  <c r="M560" i="2"/>
  <c r="N560" i="2" s="1"/>
  <c r="S560" i="2" s="1"/>
  <c r="E561" i="2"/>
  <c r="K663" i="12" l="1"/>
  <c r="J663" i="12"/>
  <c r="L663" i="12" s="1"/>
  <c r="G665" i="12"/>
  <c r="F666" i="12" s="1"/>
  <c r="H664" i="12"/>
  <c r="I664" i="12" s="1"/>
  <c r="L562" i="3"/>
  <c r="K562" i="3"/>
  <c r="M562" i="3" s="1"/>
  <c r="J563" i="3"/>
  <c r="I564" i="3"/>
  <c r="M561" i="2"/>
  <c r="N561" i="2" s="1"/>
  <c r="S561" i="2" s="1"/>
  <c r="E562" i="2"/>
  <c r="P560" i="2"/>
  <c r="Q560" i="2" s="1"/>
  <c r="O560" i="2"/>
  <c r="H665" i="12" l="1"/>
  <c r="I665" i="12" s="1"/>
  <c r="K665" i="12" s="1"/>
  <c r="G666" i="12"/>
  <c r="F667" i="12" s="1"/>
  <c r="K664" i="12"/>
  <c r="J664" i="12"/>
  <c r="L664" i="12" s="1"/>
  <c r="J564" i="3"/>
  <c r="I565" i="3"/>
  <c r="L563" i="3"/>
  <c r="K563" i="3"/>
  <c r="M563" i="3" s="1"/>
  <c r="M562" i="2"/>
  <c r="N562" i="2" s="1"/>
  <c r="S562" i="2" s="1"/>
  <c r="E563" i="2"/>
  <c r="P561" i="2"/>
  <c r="Q561" i="2" s="1"/>
  <c r="O561" i="2"/>
  <c r="J665" i="12" l="1"/>
  <c r="L665" i="12" s="1"/>
  <c r="G667" i="12"/>
  <c r="F668" i="12" s="1"/>
  <c r="H666" i="12"/>
  <c r="I666" i="12" s="1"/>
  <c r="I566" i="3"/>
  <c r="J565" i="3"/>
  <c r="L564" i="3"/>
  <c r="K564" i="3"/>
  <c r="M564" i="3" s="1"/>
  <c r="E564" i="2"/>
  <c r="M563" i="2"/>
  <c r="N563" i="2" s="1"/>
  <c r="S563" i="2" s="1"/>
  <c r="P562" i="2"/>
  <c r="Q562" i="2" s="1"/>
  <c r="O562" i="2"/>
  <c r="G668" i="12" l="1"/>
  <c r="F669" i="12" s="1"/>
  <c r="J666" i="12"/>
  <c r="L666" i="12" s="1"/>
  <c r="K666" i="12"/>
  <c r="H667" i="12"/>
  <c r="I667" i="12" s="1"/>
  <c r="L565" i="3"/>
  <c r="K565" i="3"/>
  <c r="M565" i="3" s="1"/>
  <c r="J566" i="3"/>
  <c r="I567" i="3"/>
  <c r="P563" i="2"/>
  <c r="Q563" i="2" s="1"/>
  <c r="O563" i="2"/>
  <c r="M564" i="2"/>
  <c r="N564" i="2" s="1"/>
  <c r="E565" i="2"/>
  <c r="K667" i="12" l="1"/>
  <c r="J667" i="12"/>
  <c r="L667" i="12" s="1"/>
  <c r="G669" i="12"/>
  <c r="F670" i="12" s="1"/>
  <c r="H668" i="12"/>
  <c r="I668" i="12" s="1"/>
  <c r="I568" i="3"/>
  <c r="J567" i="3"/>
  <c r="K566" i="3"/>
  <c r="M566" i="3" s="1"/>
  <c r="L566" i="3"/>
  <c r="M565" i="2"/>
  <c r="N565" i="2" s="1"/>
  <c r="S565" i="2" s="1"/>
  <c r="E566" i="2"/>
  <c r="O564" i="2"/>
  <c r="P564" i="2"/>
  <c r="Q564" i="2" s="1"/>
  <c r="S564" i="2"/>
  <c r="H669" i="12" l="1"/>
  <c r="I669" i="12" s="1"/>
  <c r="K669" i="12" s="1"/>
  <c r="G670" i="12"/>
  <c r="F671" i="12" s="1"/>
  <c r="J668" i="12"/>
  <c r="L668" i="12" s="1"/>
  <c r="K668" i="12"/>
  <c r="L567" i="3"/>
  <c r="K567" i="3"/>
  <c r="M567" i="3" s="1"/>
  <c r="I569" i="3"/>
  <c r="J568" i="3"/>
  <c r="E567" i="2"/>
  <c r="M566" i="2"/>
  <c r="N566" i="2" s="1"/>
  <c r="S566" i="2" s="1"/>
  <c r="P565" i="2"/>
  <c r="Q565" i="2" s="1"/>
  <c r="O565" i="2"/>
  <c r="J669" i="12" l="1"/>
  <c r="L669" i="12" s="1"/>
  <c r="G671" i="12"/>
  <c r="F672" i="12" s="1"/>
  <c r="H670" i="12"/>
  <c r="I670" i="12" s="1"/>
  <c r="J569" i="3"/>
  <c r="I570" i="3"/>
  <c r="K568" i="3"/>
  <c r="M568" i="3" s="1"/>
  <c r="L568" i="3"/>
  <c r="P566" i="2"/>
  <c r="Q566" i="2" s="1"/>
  <c r="O566" i="2"/>
  <c r="M567" i="2"/>
  <c r="N567" i="2" s="1"/>
  <c r="E568" i="2"/>
  <c r="H671" i="12" l="1"/>
  <c r="I671" i="12" s="1"/>
  <c r="J671" i="12" s="1"/>
  <c r="L671" i="12" s="1"/>
  <c r="K670" i="12"/>
  <c r="J670" i="12"/>
  <c r="L670" i="12" s="1"/>
  <c r="G672" i="12"/>
  <c r="F673" i="12" s="1"/>
  <c r="L569" i="3"/>
  <c r="K569" i="3"/>
  <c r="M569" i="3" s="1"/>
  <c r="I571" i="3"/>
  <c r="J570" i="3"/>
  <c r="O567" i="2"/>
  <c r="P567" i="2"/>
  <c r="Q567" i="2" s="1"/>
  <c r="S567" i="2"/>
  <c r="M568" i="2"/>
  <c r="N568" i="2" s="1"/>
  <c r="S568" i="2" s="1"/>
  <c r="E569" i="2"/>
  <c r="K671" i="12" l="1"/>
  <c r="H672" i="12"/>
  <c r="I672" i="12" s="1"/>
  <c r="G673" i="12"/>
  <c r="F674" i="12" s="1"/>
  <c r="L570" i="3"/>
  <c r="K570" i="3"/>
  <c r="M570" i="3" s="1"/>
  <c r="J571" i="3"/>
  <c r="I572" i="3"/>
  <c r="M569" i="2"/>
  <c r="N569" i="2" s="1"/>
  <c r="S569" i="2" s="1"/>
  <c r="E570" i="2"/>
  <c r="P568" i="2"/>
  <c r="Q568" i="2" s="1"/>
  <c r="O568" i="2"/>
  <c r="H673" i="12" l="1"/>
  <c r="I673" i="12" s="1"/>
  <c r="G674" i="12"/>
  <c r="F675" i="12" s="1"/>
  <c r="K672" i="12"/>
  <c r="J672" i="12"/>
  <c r="L672" i="12" s="1"/>
  <c r="J572" i="3"/>
  <c r="I573" i="3"/>
  <c r="L571" i="3"/>
  <c r="K571" i="3"/>
  <c r="M571" i="3" s="1"/>
  <c r="M570" i="2"/>
  <c r="N570" i="2" s="1"/>
  <c r="S570" i="2" s="1"/>
  <c r="E571" i="2"/>
  <c r="P569" i="2"/>
  <c r="Q569" i="2" s="1"/>
  <c r="O569" i="2"/>
  <c r="H674" i="12" l="1"/>
  <c r="I674" i="12" s="1"/>
  <c r="J674" i="12" s="1"/>
  <c r="L674" i="12" s="1"/>
  <c r="G675" i="12"/>
  <c r="F676" i="12" s="1"/>
  <c r="K673" i="12"/>
  <c r="J673" i="12"/>
  <c r="L673" i="12" s="1"/>
  <c r="I574" i="3"/>
  <c r="J573" i="3"/>
  <c r="L572" i="3"/>
  <c r="K572" i="3"/>
  <c r="M572" i="3" s="1"/>
  <c r="E572" i="2"/>
  <c r="M571" i="2"/>
  <c r="N571" i="2" s="1"/>
  <c r="S571" i="2" s="1"/>
  <c r="P570" i="2"/>
  <c r="Q570" i="2" s="1"/>
  <c r="O570" i="2"/>
  <c r="K674" i="12" l="1"/>
  <c r="G676" i="12"/>
  <c r="F677" i="12" s="1"/>
  <c r="H675" i="12"/>
  <c r="I675" i="12" s="1"/>
  <c r="L573" i="3"/>
  <c r="K573" i="3"/>
  <c r="M573" i="3" s="1"/>
  <c r="J574" i="3"/>
  <c r="I575" i="3"/>
  <c r="P571" i="2"/>
  <c r="Q571" i="2" s="1"/>
  <c r="O571" i="2"/>
  <c r="M572" i="2"/>
  <c r="N572" i="2" s="1"/>
  <c r="E573" i="2"/>
  <c r="G677" i="12" l="1"/>
  <c r="F678" i="12" s="1"/>
  <c r="K675" i="12"/>
  <c r="J675" i="12"/>
  <c r="L675" i="12" s="1"/>
  <c r="H676" i="12"/>
  <c r="I676" i="12" s="1"/>
  <c r="K574" i="3"/>
  <c r="M574" i="3" s="1"/>
  <c r="L574" i="3"/>
  <c r="I576" i="3"/>
  <c r="J575" i="3"/>
  <c r="M573" i="2"/>
  <c r="N573" i="2" s="1"/>
  <c r="S573" i="2" s="1"/>
  <c r="E574" i="2"/>
  <c r="P572" i="2"/>
  <c r="Q572" i="2" s="1"/>
  <c r="O572" i="2"/>
  <c r="S572" i="2"/>
  <c r="J676" i="12" l="1"/>
  <c r="L676" i="12" s="1"/>
  <c r="K676" i="12"/>
  <c r="G678" i="12"/>
  <c r="F679" i="12" s="1"/>
  <c r="H677" i="12"/>
  <c r="I677" i="12" s="1"/>
  <c r="L575" i="3"/>
  <c r="K575" i="3"/>
  <c r="M575" i="3" s="1"/>
  <c r="I577" i="3"/>
  <c r="J576" i="3"/>
  <c r="E575" i="2"/>
  <c r="M574" i="2"/>
  <c r="N574" i="2" s="1"/>
  <c r="S574" i="2" s="1"/>
  <c r="P573" i="2"/>
  <c r="Q573" i="2" s="1"/>
  <c r="O573" i="2"/>
  <c r="H678" i="12" l="1"/>
  <c r="I678" i="12" s="1"/>
  <c r="K678" i="12" s="1"/>
  <c r="K677" i="12"/>
  <c r="J677" i="12"/>
  <c r="L677" i="12" s="1"/>
  <c r="G679" i="12"/>
  <c r="F680" i="12" s="1"/>
  <c r="J577" i="3"/>
  <c r="I578" i="3"/>
  <c r="K576" i="3"/>
  <c r="M576" i="3" s="1"/>
  <c r="L576" i="3"/>
  <c r="P574" i="2"/>
  <c r="Q574" i="2" s="1"/>
  <c r="O574" i="2"/>
  <c r="M575" i="2"/>
  <c r="N575" i="2" s="1"/>
  <c r="E576" i="2"/>
  <c r="J678" i="12" l="1"/>
  <c r="L678" i="12" s="1"/>
  <c r="H679" i="12"/>
  <c r="I679" i="12" s="1"/>
  <c r="G680" i="12"/>
  <c r="F681" i="12" s="1"/>
  <c r="I579" i="3"/>
  <c r="J578" i="3"/>
  <c r="L577" i="3"/>
  <c r="K577" i="3"/>
  <c r="M577" i="3" s="1"/>
  <c r="O575" i="2"/>
  <c r="P575" i="2"/>
  <c r="Q575" i="2" s="1"/>
  <c r="S575" i="2"/>
  <c r="M576" i="2"/>
  <c r="N576" i="2" s="1"/>
  <c r="S576" i="2" s="1"/>
  <c r="E577" i="2"/>
  <c r="H680" i="12" l="1"/>
  <c r="I680" i="12" s="1"/>
  <c r="G681" i="12"/>
  <c r="F682" i="12" s="1"/>
  <c r="K679" i="12"/>
  <c r="J679" i="12"/>
  <c r="L679" i="12" s="1"/>
  <c r="L578" i="3"/>
  <c r="K578" i="3"/>
  <c r="M578" i="3" s="1"/>
  <c r="J579" i="3"/>
  <c r="I580" i="3"/>
  <c r="M577" i="2"/>
  <c r="N577" i="2" s="1"/>
  <c r="S577" i="2" s="1"/>
  <c r="E578" i="2"/>
  <c r="P576" i="2"/>
  <c r="Q576" i="2" s="1"/>
  <c r="O576" i="2"/>
  <c r="H681" i="12" l="1"/>
  <c r="I681" i="12" s="1"/>
  <c r="K681" i="12" s="1"/>
  <c r="G682" i="12"/>
  <c r="F683" i="12" s="1"/>
  <c r="K680" i="12"/>
  <c r="J680" i="12"/>
  <c r="L680" i="12" s="1"/>
  <c r="L579" i="3"/>
  <c r="K579" i="3"/>
  <c r="M579" i="3" s="1"/>
  <c r="J580" i="3"/>
  <c r="I581" i="3"/>
  <c r="M578" i="2"/>
  <c r="N578" i="2" s="1"/>
  <c r="S578" i="2" s="1"/>
  <c r="E579" i="2"/>
  <c r="P577" i="2"/>
  <c r="Q577" i="2" s="1"/>
  <c r="O577" i="2"/>
  <c r="J681" i="12" l="1"/>
  <c r="L681" i="12" s="1"/>
  <c r="H682" i="12"/>
  <c r="I682" i="12" s="1"/>
  <c r="G683" i="12"/>
  <c r="F684" i="12" s="1"/>
  <c r="I582" i="3"/>
  <c r="J581" i="3"/>
  <c r="L580" i="3"/>
  <c r="K580" i="3"/>
  <c r="M580" i="3" s="1"/>
  <c r="M579" i="2"/>
  <c r="N579" i="2" s="1"/>
  <c r="S579" i="2" s="1"/>
  <c r="E580" i="2"/>
  <c r="P578" i="2"/>
  <c r="Q578" i="2" s="1"/>
  <c r="O578" i="2"/>
  <c r="H683" i="12" l="1"/>
  <c r="I683" i="12" s="1"/>
  <c r="J683" i="12" s="1"/>
  <c r="L683" i="12" s="1"/>
  <c r="G684" i="12"/>
  <c r="F685" i="12" s="1"/>
  <c r="J682" i="12"/>
  <c r="L682" i="12" s="1"/>
  <c r="K682" i="12"/>
  <c r="L581" i="3"/>
  <c r="K581" i="3"/>
  <c r="M581" i="3" s="1"/>
  <c r="J582" i="3"/>
  <c r="I583" i="3"/>
  <c r="M580" i="2"/>
  <c r="N580" i="2" s="1"/>
  <c r="S580" i="2" s="1"/>
  <c r="E581" i="2"/>
  <c r="P579" i="2"/>
  <c r="Q579" i="2" s="1"/>
  <c r="O579" i="2"/>
  <c r="K683" i="12" l="1"/>
  <c r="G685" i="12"/>
  <c r="F686" i="12" s="1"/>
  <c r="H684" i="12"/>
  <c r="I684" i="12" s="1"/>
  <c r="I584" i="3"/>
  <c r="J583" i="3"/>
  <c r="K582" i="3"/>
  <c r="M582" i="3" s="1"/>
  <c r="L582" i="3"/>
  <c r="M581" i="2"/>
  <c r="N581" i="2" s="1"/>
  <c r="S581" i="2" s="1"/>
  <c r="E582" i="2"/>
  <c r="P580" i="2"/>
  <c r="Q580" i="2" s="1"/>
  <c r="O580" i="2"/>
  <c r="G686" i="12" l="1"/>
  <c r="F687" i="12" s="1"/>
  <c r="J684" i="12"/>
  <c r="L684" i="12" s="1"/>
  <c r="K684" i="12"/>
  <c r="H685" i="12"/>
  <c r="I685" i="12" s="1"/>
  <c r="L583" i="3"/>
  <c r="K583" i="3"/>
  <c r="M583" i="3" s="1"/>
  <c r="I585" i="3"/>
  <c r="J584" i="3"/>
  <c r="E583" i="2"/>
  <c r="M582" i="2"/>
  <c r="N582" i="2" s="1"/>
  <c r="S582" i="2" s="1"/>
  <c r="P581" i="2"/>
  <c r="Q581" i="2" s="1"/>
  <c r="O581" i="2"/>
  <c r="K685" i="12" l="1"/>
  <c r="J685" i="12"/>
  <c r="L685" i="12" s="1"/>
  <c r="G687" i="12"/>
  <c r="F688" i="12" s="1"/>
  <c r="H686" i="12"/>
  <c r="I686" i="12" s="1"/>
  <c r="K584" i="3"/>
  <c r="M584" i="3" s="1"/>
  <c r="L584" i="3"/>
  <c r="J585" i="3"/>
  <c r="I586" i="3"/>
  <c r="P582" i="2"/>
  <c r="Q582" i="2" s="1"/>
  <c r="O582" i="2"/>
  <c r="M583" i="2"/>
  <c r="N583" i="2" s="1"/>
  <c r="E584" i="2"/>
  <c r="G688" i="12" l="1"/>
  <c r="F689" i="12" s="1"/>
  <c r="H687" i="12"/>
  <c r="I687" i="12" s="1"/>
  <c r="K686" i="12"/>
  <c r="J686" i="12"/>
  <c r="L686" i="12" s="1"/>
  <c r="I587" i="3"/>
  <c r="J586" i="3"/>
  <c r="L585" i="3"/>
  <c r="K585" i="3"/>
  <c r="M585" i="3" s="1"/>
  <c r="O583" i="2"/>
  <c r="P583" i="2"/>
  <c r="Q583" i="2" s="1"/>
  <c r="S583" i="2"/>
  <c r="M584" i="2"/>
  <c r="N584" i="2" s="1"/>
  <c r="S584" i="2" s="1"/>
  <c r="E585" i="2"/>
  <c r="K687" i="12" l="1"/>
  <c r="J687" i="12"/>
  <c r="L687" i="12" s="1"/>
  <c r="G689" i="12"/>
  <c r="F690" i="12" s="1"/>
  <c r="H688" i="12"/>
  <c r="I688" i="12" s="1"/>
  <c r="L586" i="3"/>
  <c r="K586" i="3"/>
  <c r="M586" i="3" s="1"/>
  <c r="J587" i="3"/>
  <c r="I588" i="3"/>
  <c r="M585" i="2"/>
  <c r="N585" i="2" s="1"/>
  <c r="S585" i="2" s="1"/>
  <c r="E586" i="2"/>
  <c r="P584" i="2"/>
  <c r="Q584" i="2" s="1"/>
  <c r="O584" i="2"/>
  <c r="H689" i="12" l="1"/>
  <c r="I689" i="12" s="1"/>
  <c r="K689" i="12" s="1"/>
  <c r="K688" i="12"/>
  <c r="J688" i="12"/>
  <c r="L688" i="12" s="1"/>
  <c r="G690" i="12"/>
  <c r="F691" i="12" s="1"/>
  <c r="L587" i="3"/>
  <c r="K587" i="3"/>
  <c r="M587" i="3" s="1"/>
  <c r="J588" i="3"/>
  <c r="I589" i="3"/>
  <c r="M586" i="2"/>
  <c r="N586" i="2" s="1"/>
  <c r="S586" i="2" s="1"/>
  <c r="E587" i="2"/>
  <c r="P585" i="2"/>
  <c r="Q585" i="2" s="1"/>
  <c r="O585" i="2"/>
  <c r="J689" i="12" l="1"/>
  <c r="L689" i="12" s="1"/>
  <c r="H690" i="12"/>
  <c r="I690" i="12" s="1"/>
  <c r="G691" i="12"/>
  <c r="F692" i="12" s="1"/>
  <c r="L588" i="3"/>
  <c r="K588" i="3"/>
  <c r="M588" i="3" s="1"/>
  <c r="I590" i="3"/>
  <c r="J589" i="3"/>
  <c r="E588" i="2"/>
  <c r="M587" i="2"/>
  <c r="N587" i="2" s="1"/>
  <c r="S587" i="2" s="1"/>
  <c r="P586" i="2"/>
  <c r="Q586" i="2" s="1"/>
  <c r="O586" i="2"/>
  <c r="H691" i="12" l="1"/>
  <c r="I691" i="12" s="1"/>
  <c r="G692" i="12"/>
  <c r="F693" i="12" s="1"/>
  <c r="J690" i="12"/>
  <c r="L690" i="12" s="1"/>
  <c r="K690" i="12"/>
  <c r="L589" i="3"/>
  <c r="K589" i="3"/>
  <c r="M589" i="3" s="1"/>
  <c r="J590" i="3"/>
  <c r="I591" i="3"/>
  <c r="P587" i="2"/>
  <c r="Q587" i="2" s="1"/>
  <c r="O587" i="2"/>
  <c r="M588" i="2"/>
  <c r="N588" i="2" s="1"/>
  <c r="E589" i="2"/>
  <c r="G693" i="12" l="1"/>
  <c r="F694" i="12" s="1"/>
  <c r="H692" i="12"/>
  <c r="I692" i="12" s="1"/>
  <c r="K691" i="12"/>
  <c r="J691" i="12"/>
  <c r="L691" i="12" s="1"/>
  <c r="I592" i="3"/>
  <c r="J591" i="3"/>
  <c r="K590" i="3"/>
  <c r="M590" i="3" s="1"/>
  <c r="L590" i="3"/>
  <c r="M589" i="2"/>
  <c r="N589" i="2" s="1"/>
  <c r="S589" i="2" s="1"/>
  <c r="E590" i="2"/>
  <c r="P588" i="2"/>
  <c r="Q588" i="2" s="1"/>
  <c r="O588" i="2"/>
  <c r="S588" i="2"/>
  <c r="G694" i="12" l="1"/>
  <c r="F695" i="12" s="1"/>
  <c r="J692" i="12"/>
  <c r="L692" i="12" s="1"/>
  <c r="K692" i="12"/>
  <c r="H693" i="12"/>
  <c r="I693" i="12" s="1"/>
  <c r="L591" i="3"/>
  <c r="K591" i="3"/>
  <c r="M591" i="3" s="1"/>
  <c r="I593" i="3"/>
  <c r="J592" i="3"/>
  <c r="E591" i="2"/>
  <c r="M590" i="2"/>
  <c r="N590" i="2" s="1"/>
  <c r="S590" i="2" s="1"/>
  <c r="P589" i="2"/>
  <c r="Q589" i="2" s="1"/>
  <c r="O589" i="2"/>
  <c r="K693" i="12" l="1"/>
  <c r="J693" i="12"/>
  <c r="L693" i="12" s="1"/>
  <c r="G695" i="12"/>
  <c r="F696" i="12" s="1"/>
  <c r="H694" i="12"/>
  <c r="I694" i="12" s="1"/>
  <c r="K592" i="3"/>
  <c r="M592" i="3" s="1"/>
  <c r="L592" i="3"/>
  <c r="J593" i="3"/>
  <c r="I594" i="3"/>
  <c r="P590" i="2"/>
  <c r="Q590" i="2" s="1"/>
  <c r="O590" i="2"/>
  <c r="M591" i="2"/>
  <c r="N591" i="2" s="1"/>
  <c r="E592" i="2"/>
  <c r="G696" i="12" l="1"/>
  <c r="F697" i="12" s="1"/>
  <c r="K694" i="12"/>
  <c r="J694" i="12"/>
  <c r="L694" i="12" s="1"/>
  <c r="H695" i="12"/>
  <c r="I695" i="12" s="1"/>
  <c r="I595" i="3"/>
  <c r="J594" i="3"/>
  <c r="L593" i="3"/>
  <c r="K593" i="3"/>
  <c r="M593" i="3" s="1"/>
  <c r="O591" i="2"/>
  <c r="P591" i="2"/>
  <c r="Q591" i="2" s="1"/>
  <c r="M592" i="2"/>
  <c r="N592" i="2" s="1"/>
  <c r="S592" i="2" s="1"/>
  <c r="E593" i="2"/>
  <c r="S591" i="2"/>
  <c r="G697" i="12" l="1"/>
  <c r="F698" i="12" s="1"/>
  <c r="K695" i="12"/>
  <c r="J695" i="12"/>
  <c r="L695" i="12" s="1"/>
  <c r="H696" i="12"/>
  <c r="I696" i="12" s="1"/>
  <c r="L594" i="3"/>
  <c r="K594" i="3"/>
  <c r="M594" i="3" s="1"/>
  <c r="J595" i="3"/>
  <c r="I596" i="3"/>
  <c r="M593" i="2"/>
  <c r="N593" i="2" s="1"/>
  <c r="S593" i="2" s="1"/>
  <c r="E594" i="2"/>
  <c r="P592" i="2"/>
  <c r="Q592" i="2" s="1"/>
  <c r="O592" i="2"/>
  <c r="H697" i="12" l="1"/>
  <c r="I697" i="12" s="1"/>
  <c r="J697" i="12" s="1"/>
  <c r="L697" i="12" s="1"/>
  <c r="K696" i="12"/>
  <c r="J696" i="12"/>
  <c r="L696" i="12" s="1"/>
  <c r="G698" i="12"/>
  <c r="F699" i="12" s="1"/>
  <c r="J596" i="3"/>
  <c r="I597" i="3"/>
  <c r="L595" i="3"/>
  <c r="K595" i="3"/>
  <c r="M595" i="3" s="1"/>
  <c r="M594" i="2"/>
  <c r="N594" i="2" s="1"/>
  <c r="S594" i="2" s="1"/>
  <c r="E595" i="2"/>
  <c r="P593" i="2"/>
  <c r="Q593" i="2" s="1"/>
  <c r="O593" i="2"/>
  <c r="K697" i="12" l="1"/>
  <c r="G699" i="12"/>
  <c r="F700" i="12" s="1"/>
  <c r="H698" i="12"/>
  <c r="I698" i="12" s="1"/>
  <c r="I598" i="3"/>
  <c r="J597" i="3"/>
  <c r="L596" i="3"/>
  <c r="K596" i="3"/>
  <c r="M596" i="3" s="1"/>
  <c r="E596" i="2"/>
  <c r="M595" i="2"/>
  <c r="N595" i="2" s="1"/>
  <c r="S595" i="2" s="1"/>
  <c r="P594" i="2"/>
  <c r="Q594" i="2" s="1"/>
  <c r="O594" i="2"/>
  <c r="G700" i="12" l="1"/>
  <c r="F701" i="12" s="1"/>
  <c r="J698" i="12"/>
  <c r="L698" i="12" s="1"/>
  <c r="K698" i="12"/>
  <c r="H699" i="12"/>
  <c r="I699" i="12" s="1"/>
  <c r="L597" i="3"/>
  <c r="K597" i="3"/>
  <c r="M597" i="3" s="1"/>
  <c r="J598" i="3"/>
  <c r="I599" i="3"/>
  <c r="P595" i="2"/>
  <c r="Q595" i="2" s="1"/>
  <c r="O595" i="2"/>
  <c r="M596" i="2"/>
  <c r="N596" i="2" s="1"/>
  <c r="E597" i="2"/>
  <c r="K699" i="12" l="1"/>
  <c r="J699" i="12"/>
  <c r="L699" i="12" s="1"/>
  <c r="G701" i="12"/>
  <c r="F702" i="12" s="1"/>
  <c r="H700" i="12"/>
  <c r="I700" i="12" s="1"/>
  <c r="K598" i="3"/>
  <c r="M598" i="3" s="1"/>
  <c r="L598" i="3"/>
  <c r="I600" i="3"/>
  <c r="J599" i="3"/>
  <c r="M597" i="2"/>
  <c r="N597" i="2" s="1"/>
  <c r="S597" i="2" s="1"/>
  <c r="E598" i="2"/>
  <c r="P596" i="2"/>
  <c r="Q596" i="2" s="1"/>
  <c r="O596" i="2"/>
  <c r="S596" i="2"/>
  <c r="J700" i="12" l="1"/>
  <c r="L700" i="12" s="1"/>
  <c r="K700" i="12"/>
  <c r="G702" i="12"/>
  <c r="F703" i="12" s="1"/>
  <c r="H701" i="12"/>
  <c r="I701" i="12" s="1"/>
  <c r="L599" i="3"/>
  <c r="K599" i="3"/>
  <c r="M599" i="3" s="1"/>
  <c r="I601" i="3"/>
  <c r="J600" i="3"/>
  <c r="E599" i="2"/>
  <c r="M598" i="2"/>
  <c r="N598" i="2" s="1"/>
  <c r="S598" i="2" s="1"/>
  <c r="P597" i="2"/>
  <c r="Q597" i="2" s="1"/>
  <c r="O597" i="2"/>
  <c r="H702" i="12" l="1"/>
  <c r="I702" i="12" s="1"/>
  <c r="G703" i="12"/>
  <c r="F704" i="12" s="1"/>
  <c r="K701" i="12"/>
  <c r="J701" i="12"/>
  <c r="L701" i="12" s="1"/>
  <c r="K600" i="3"/>
  <c r="M600" i="3" s="1"/>
  <c r="L600" i="3"/>
  <c r="J601" i="3"/>
  <c r="I602" i="3"/>
  <c r="P598" i="2"/>
  <c r="Q598" i="2" s="1"/>
  <c r="O598" i="2"/>
  <c r="M599" i="2"/>
  <c r="N599" i="2" s="1"/>
  <c r="E600" i="2"/>
  <c r="G704" i="12" l="1"/>
  <c r="F705" i="12" s="1"/>
  <c r="H703" i="12"/>
  <c r="I703" i="12" s="1"/>
  <c r="K702" i="12"/>
  <c r="J702" i="12"/>
  <c r="L702" i="12" s="1"/>
  <c r="I603" i="3"/>
  <c r="J602" i="3"/>
  <c r="L601" i="3"/>
  <c r="K601" i="3"/>
  <c r="M601" i="3" s="1"/>
  <c r="O599" i="2"/>
  <c r="P599" i="2"/>
  <c r="Q599" i="2" s="1"/>
  <c r="M600" i="2"/>
  <c r="N600" i="2" s="1"/>
  <c r="S600" i="2" s="1"/>
  <c r="E601" i="2"/>
  <c r="S599" i="2"/>
  <c r="K703" i="12" l="1"/>
  <c r="J703" i="12"/>
  <c r="L703" i="12" s="1"/>
  <c r="G705" i="12"/>
  <c r="F706" i="12" s="1"/>
  <c r="H704" i="12"/>
  <c r="I704" i="12" s="1"/>
  <c r="L602" i="3"/>
  <c r="K602" i="3"/>
  <c r="M602" i="3" s="1"/>
  <c r="J603" i="3"/>
  <c r="I604" i="3"/>
  <c r="M601" i="2"/>
  <c r="N601" i="2" s="1"/>
  <c r="S601" i="2" s="1"/>
  <c r="E602" i="2"/>
  <c r="P600" i="2"/>
  <c r="Q600" i="2" s="1"/>
  <c r="O600" i="2"/>
  <c r="K704" i="12" l="1"/>
  <c r="J704" i="12"/>
  <c r="L704" i="12" s="1"/>
  <c r="H705" i="12"/>
  <c r="I705" i="12" s="1"/>
  <c r="G706" i="12"/>
  <c r="F707" i="12" s="1"/>
  <c r="L603" i="3"/>
  <c r="K603" i="3"/>
  <c r="M603" i="3" s="1"/>
  <c r="J604" i="3"/>
  <c r="I605" i="3"/>
  <c r="M602" i="2"/>
  <c r="N602" i="2" s="1"/>
  <c r="S602" i="2" s="1"/>
  <c r="E603" i="2"/>
  <c r="P601" i="2"/>
  <c r="Q601" i="2" s="1"/>
  <c r="O601" i="2"/>
  <c r="H706" i="12" l="1"/>
  <c r="I706" i="12" s="1"/>
  <c r="G707" i="12"/>
  <c r="F708" i="12" s="1"/>
  <c r="K705" i="12"/>
  <c r="J705" i="12"/>
  <c r="L705" i="12" s="1"/>
  <c r="I606" i="3"/>
  <c r="J605" i="3"/>
  <c r="L604" i="3"/>
  <c r="K604" i="3"/>
  <c r="M604" i="3" s="1"/>
  <c r="E604" i="2"/>
  <c r="M603" i="2"/>
  <c r="N603" i="2" s="1"/>
  <c r="S603" i="2" s="1"/>
  <c r="P602" i="2"/>
  <c r="Q602" i="2" s="1"/>
  <c r="O602" i="2"/>
  <c r="G708" i="12" l="1"/>
  <c r="F709" i="12" s="1"/>
  <c r="H707" i="12"/>
  <c r="I707" i="12" s="1"/>
  <c r="J706" i="12"/>
  <c r="L706" i="12" s="1"/>
  <c r="K706" i="12"/>
  <c r="L605" i="3"/>
  <c r="K605" i="3"/>
  <c r="M605" i="3" s="1"/>
  <c r="J606" i="3"/>
  <c r="I607" i="3"/>
  <c r="P603" i="2"/>
  <c r="Q603" i="2" s="1"/>
  <c r="O603" i="2"/>
  <c r="M604" i="2"/>
  <c r="N604" i="2" s="1"/>
  <c r="E605" i="2"/>
  <c r="G709" i="12" l="1"/>
  <c r="F710" i="12" s="1"/>
  <c r="K707" i="12"/>
  <c r="J707" i="12"/>
  <c r="L707" i="12" s="1"/>
  <c r="H708" i="12"/>
  <c r="I708" i="12" s="1"/>
  <c r="I608" i="3"/>
  <c r="J607" i="3"/>
  <c r="K606" i="3"/>
  <c r="M606" i="3" s="1"/>
  <c r="L606" i="3"/>
  <c r="M605" i="2"/>
  <c r="N605" i="2" s="1"/>
  <c r="S605" i="2" s="1"/>
  <c r="E606" i="2"/>
  <c r="P604" i="2"/>
  <c r="Q604" i="2" s="1"/>
  <c r="O604" i="2"/>
  <c r="S604" i="2"/>
  <c r="J708" i="12" l="1"/>
  <c r="L708" i="12" s="1"/>
  <c r="K708" i="12"/>
  <c r="G710" i="12"/>
  <c r="F711" i="12" s="1"/>
  <c r="H709" i="12"/>
  <c r="I709" i="12" s="1"/>
  <c r="L607" i="3"/>
  <c r="K607" i="3"/>
  <c r="M607" i="3" s="1"/>
  <c r="I609" i="3"/>
  <c r="J608" i="3"/>
  <c r="E607" i="2"/>
  <c r="M606" i="2"/>
  <c r="N606" i="2" s="1"/>
  <c r="S606" i="2" s="1"/>
  <c r="P605" i="2"/>
  <c r="Q605" i="2" s="1"/>
  <c r="O605" i="2"/>
  <c r="K709" i="12" l="1"/>
  <c r="J709" i="12"/>
  <c r="L709" i="12" s="1"/>
  <c r="G711" i="12"/>
  <c r="F712" i="12" s="1"/>
  <c r="H710" i="12"/>
  <c r="I710" i="12" s="1"/>
  <c r="K608" i="3"/>
  <c r="M608" i="3" s="1"/>
  <c r="L608" i="3"/>
  <c r="J609" i="3"/>
  <c r="I610" i="3"/>
  <c r="P606" i="2"/>
  <c r="Q606" i="2" s="1"/>
  <c r="O606" i="2"/>
  <c r="M607" i="2"/>
  <c r="N607" i="2" s="1"/>
  <c r="S607" i="2" s="1"/>
  <c r="E608" i="2"/>
  <c r="H711" i="12" l="1"/>
  <c r="I711" i="12" s="1"/>
  <c r="K711" i="12" s="1"/>
  <c r="G712" i="12"/>
  <c r="F713" i="12" s="1"/>
  <c r="K710" i="12"/>
  <c r="J710" i="12"/>
  <c r="L710" i="12" s="1"/>
  <c r="I611" i="3"/>
  <c r="J610" i="3"/>
  <c r="L609" i="3"/>
  <c r="K609" i="3"/>
  <c r="M609" i="3" s="1"/>
  <c r="M608" i="2"/>
  <c r="N608" i="2" s="1"/>
  <c r="S608" i="2" s="1"/>
  <c r="E609" i="2"/>
  <c r="O607" i="2"/>
  <c r="P607" i="2"/>
  <c r="Q607" i="2" s="1"/>
  <c r="J711" i="12" l="1"/>
  <c r="L711" i="12" s="1"/>
  <c r="G713" i="12"/>
  <c r="F714" i="12" s="1"/>
  <c r="H712" i="12"/>
  <c r="I712" i="12" s="1"/>
  <c r="L610" i="3"/>
  <c r="K610" i="3"/>
  <c r="M610" i="3" s="1"/>
  <c r="J611" i="3"/>
  <c r="I612" i="3"/>
  <c r="M609" i="2"/>
  <c r="N609" i="2" s="1"/>
  <c r="S609" i="2" s="1"/>
  <c r="E610" i="2"/>
  <c r="P608" i="2"/>
  <c r="Q608" i="2" s="1"/>
  <c r="O608" i="2"/>
  <c r="H713" i="12" l="1"/>
  <c r="I713" i="12" s="1"/>
  <c r="J713" i="12" s="1"/>
  <c r="L713" i="12" s="1"/>
  <c r="K712" i="12"/>
  <c r="J712" i="12"/>
  <c r="L712" i="12" s="1"/>
  <c r="G714" i="12"/>
  <c r="F715" i="12" s="1"/>
  <c r="J612" i="3"/>
  <c r="I613" i="3"/>
  <c r="L611" i="3"/>
  <c r="K611" i="3"/>
  <c r="M611" i="3" s="1"/>
  <c r="M610" i="2"/>
  <c r="N610" i="2" s="1"/>
  <c r="S610" i="2" s="1"/>
  <c r="E611" i="2"/>
  <c r="P609" i="2"/>
  <c r="Q609" i="2" s="1"/>
  <c r="O609" i="2"/>
  <c r="K713" i="12" l="1"/>
  <c r="H714" i="12"/>
  <c r="I714" i="12" s="1"/>
  <c r="G715" i="12"/>
  <c r="F716" i="12" s="1"/>
  <c r="I614" i="3"/>
  <c r="J613" i="3"/>
  <c r="L612" i="3"/>
  <c r="K612" i="3"/>
  <c r="M612" i="3" s="1"/>
  <c r="E612" i="2"/>
  <c r="M611" i="2"/>
  <c r="N611" i="2" s="1"/>
  <c r="S611" i="2" s="1"/>
  <c r="P610" i="2"/>
  <c r="Q610" i="2" s="1"/>
  <c r="O610" i="2"/>
  <c r="H715" i="12" l="1"/>
  <c r="I715" i="12" s="1"/>
  <c r="G716" i="12"/>
  <c r="F717" i="12" s="1"/>
  <c r="J714" i="12"/>
  <c r="L714" i="12" s="1"/>
  <c r="K714" i="12"/>
  <c r="L613" i="3"/>
  <c r="K613" i="3"/>
  <c r="M613" i="3" s="1"/>
  <c r="J614" i="3"/>
  <c r="I615" i="3"/>
  <c r="P611" i="2"/>
  <c r="Q611" i="2" s="1"/>
  <c r="O611" i="2"/>
  <c r="M612" i="2"/>
  <c r="N612" i="2" s="1"/>
  <c r="S612" i="2" s="1"/>
  <c r="E613" i="2"/>
  <c r="G717" i="12" l="1"/>
  <c r="F718" i="12" s="1"/>
  <c r="H716" i="12"/>
  <c r="I716" i="12" s="1"/>
  <c r="K715" i="12"/>
  <c r="J715" i="12"/>
  <c r="L715" i="12" s="1"/>
  <c r="I616" i="3"/>
  <c r="J615" i="3"/>
  <c r="K614" i="3"/>
  <c r="M614" i="3" s="1"/>
  <c r="L614" i="3"/>
  <c r="M613" i="2"/>
  <c r="N613" i="2" s="1"/>
  <c r="S613" i="2" s="1"/>
  <c r="E614" i="2"/>
  <c r="O612" i="2"/>
  <c r="P612" i="2"/>
  <c r="Q612" i="2" s="1"/>
  <c r="G718" i="12" l="1"/>
  <c r="F719" i="12" s="1"/>
  <c r="J716" i="12"/>
  <c r="L716" i="12" s="1"/>
  <c r="K716" i="12"/>
  <c r="H717" i="12"/>
  <c r="I717" i="12" s="1"/>
  <c r="L615" i="3"/>
  <c r="K615" i="3"/>
  <c r="M615" i="3" s="1"/>
  <c r="I617" i="3"/>
  <c r="J616" i="3"/>
  <c r="E615" i="2"/>
  <c r="M614" i="2"/>
  <c r="N614" i="2" s="1"/>
  <c r="S614" i="2" s="1"/>
  <c r="P613" i="2"/>
  <c r="Q613" i="2" s="1"/>
  <c r="O613" i="2"/>
  <c r="K717" i="12" l="1"/>
  <c r="J717" i="12"/>
  <c r="L717" i="12" s="1"/>
  <c r="G719" i="12"/>
  <c r="F720" i="12" s="1"/>
  <c r="H718" i="12"/>
  <c r="I718" i="12" s="1"/>
  <c r="K616" i="3"/>
  <c r="M616" i="3" s="1"/>
  <c r="L616" i="3"/>
  <c r="J617" i="3"/>
  <c r="I618" i="3"/>
  <c r="P614" i="2"/>
  <c r="Q614" i="2" s="1"/>
  <c r="O614" i="2"/>
  <c r="M615" i="2"/>
  <c r="N615" i="2" s="1"/>
  <c r="E616" i="2"/>
  <c r="G720" i="12" l="1"/>
  <c r="F721" i="12" s="1"/>
  <c r="K718" i="12"/>
  <c r="J718" i="12"/>
  <c r="L718" i="12" s="1"/>
  <c r="H719" i="12"/>
  <c r="I719" i="12" s="1"/>
  <c r="I619" i="3"/>
  <c r="J618" i="3"/>
  <c r="L617" i="3"/>
  <c r="K617" i="3"/>
  <c r="M617" i="3" s="1"/>
  <c r="O615" i="2"/>
  <c r="P615" i="2"/>
  <c r="Q615" i="2" s="1"/>
  <c r="M616" i="2"/>
  <c r="N616" i="2" s="1"/>
  <c r="S616" i="2" s="1"/>
  <c r="E617" i="2"/>
  <c r="S615" i="2"/>
  <c r="K719" i="12" l="1"/>
  <c r="J719" i="12"/>
  <c r="L719" i="12" s="1"/>
  <c r="G721" i="12"/>
  <c r="F722" i="12" s="1"/>
  <c r="H720" i="12"/>
  <c r="I720" i="12" s="1"/>
  <c r="L618" i="3"/>
  <c r="K618" i="3"/>
  <c r="M618" i="3" s="1"/>
  <c r="J619" i="3"/>
  <c r="I620" i="3"/>
  <c r="M617" i="2"/>
  <c r="N617" i="2" s="1"/>
  <c r="S617" i="2" s="1"/>
  <c r="E618" i="2"/>
  <c r="P616" i="2"/>
  <c r="Q616" i="2" s="1"/>
  <c r="O616" i="2"/>
  <c r="G722" i="12" l="1"/>
  <c r="F723" i="12" s="1"/>
  <c r="H721" i="12"/>
  <c r="I721" i="12" s="1"/>
  <c r="K720" i="12"/>
  <c r="J720" i="12"/>
  <c r="L720" i="12" s="1"/>
  <c r="J620" i="3"/>
  <c r="I621" i="3"/>
  <c r="L619" i="3"/>
  <c r="K619" i="3"/>
  <c r="M619" i="3" s="1"/>
  <c r="M618" i="2"/>
  <c r="N618" i="2" s="1"/>
  <c r="S618" i="2" s="1"/>
  <c r="E619" i="2"/>
  <c r="P617" i="2"/>
  <c r="Q617" i="2" s="1"/>
  <c r="O617" i="2"/>
  <c r="K721" i="12" l="1"/>
  <c r="J721" i="12"/>
  <c r="L721" i="12" s="1"/>
  <c r="G723" i="12"/>
  <c r="F724" i="12" s="1"/>
  <c r="H722" i="12"/>
  <c r="I722" i="12" s="1"/>
  <c r="I622" i="3"/>
  <c r="J621" i="3"/>
  <c r="L620" i="3"/>
  <c r="K620" i="3"/>
  <c r="M620" i="3" s="1"/>
  <c r="E620" i="2"/>
  <c r="M619" i="2"/>
  <c r="N619" i="2" s="1"/>
  <c r="S619" i="2" s="1"/>
  <c r="P618" i="2"/>
  <c r="Q618" i="2" s="1"/>
  <c r="O618" i="2"/>
  <c r="G724" i="12" l="1"/>
  <c r="F725" i="12" s="1"/>
  <c r="J722" i="12"/>
  <c r="L722" i="12" s="1"/>
  <c r="K722" i="12"/>
  <c r="H723" i="12"/>
  <c r="I723" i="12" s="1"/>
  <c r="L621" i="3"/>
  <c r="K621" i="3"/>
  <c r="M621" i="3" s="1"/>
  <c r="J622" i="3"/>
  <c r="I623" i="3"/>
  <c r="P619" i="2"/>
  <c r="Q619" i="2" s="1"/>
  <c r="O619" i="2"/>
  <c r="E621" i="2"/>
  <c r="M620" i="2"/>
  <c r="N620" i="2" s="1"/>
  <c r="K723" i="12" l="1"/>
  <c r="J723" i="12"/>
  <c r="L723" i="12" s="1"/>
  <c r="G725" i="12"/>
  <c r="F726" i="12" s="1"/>
  <c r="H724" i="12"/>
  <c r="I724" i="12" s="1"/>
  <c r="I624" i="3"/>
  <c r="J623" i="3"/>
  <c r="K622" i="3"/>
  <c r="M622" i="3" s="1"/>
  <c r="L622" i="3"/>
  <c r="E622" i="2"/>
  <c r="M621" i="2"/>
  <c r="N621" i="2" s="1"/>
  <c r="S621" i="2" s="1"/>
  <c r="P620" i="2"/>
  <c r="Q620" i="2" s="1"/>
  <c r="O620" i="2"/>
  <c r="S620" i="2"/>
  <c r="H725" i="12" l="1"/>
  <c r="I725" i="12" s="1"/>
  <c r="G726" i="12"/>
  <c r="F727" i="12" s="1"/>
  <c r="J724" i="12"/>
  <c r="L724" i="12" s="1"/>
  <c r="K724" i="12"/>
  <c r="L623" i="3"/>
  <c r="K623" i="3"/>
  <c r="M623" i="3" s="1"/>
  <c r="I625" i="3"/>
  <c r="J624" i="3"/>
  <c r="O621" i="2"/>
  <c r="P621" i="2"/>
  <c r="Q621" i="2" s="1"/>
  <c r="M622" i="2"/>
  <c r="N622" i="2" s="1"/>
  <c r="S622" i="2" s="1"/>
  <c r="E623" i="2"/>
  <c r="H726" i="12" l="1"/>
  <c r="I726" i="12" s="1"/>
  <c r="G727" i="12"/>
  <c r="F728" i="12" s="1"/>
  <c r="K725" i="12"/>
  <c r="J725" i="12"/>
  <c r="L725" i="12" s="1"/>
  <c r="K624" i="3"/>
  <c r="M624" i="3" s="1"/>
  <c r="L624" i="3"/>
  <c r="J625" i="3"/>
  <c r="I626" i="3"/>
  <c r="M623" i="2"/>
  <c r="N623" i="2" s="1"/>
  <c r="S623" i="2" s="1"/>
  <c r="E624" i="2"/>
  <c r="O622" i="2"/>
  <c r="P622" i="2"/>
  <c r="Q622" i="2" s="1"/>
  <c r="H727" i="12" l="1"/>
  <c r="I727" i="12" s="1"/>
  <c r="G728" i="12"/>
  <c r="F729" i="12" s="1"/>
  <c r="K726" i="12"/>
  <c r="J726" i="12"/>
  <c r="L726" i="12" s="1"/>
  <c r="I627" i="3"/>
  <c r="J626" i="3"/>
  <c r="L625" i="3"/>
  <c r="K625" i="3"/>
  <c r="M625" i="3" s="1"/>
  <c r="M624" i="2"/>
  <c r="N624" i="2" s="1"/>
  <c r="S624" i="2" s="1"/>
  <c r="E625" i="2"/>
  <c r="P623" i="2"/>
  <c r="Q623" i="2" s="1"/>
  <c r="O623" i="2"/>
  <c r="G729" i="12" l="1"/>
  <c r="F730" i="12" s="1"/>
  <c r="H728" i="12"/>
  <c r="I728" i="12" s="1"/>
  <c r="K727" i="12"/>
  <c r="J727" i="12"/>
  <c r="L727" i="12" s="1"/>
  <c r="L626" i="3"/>
  <c r="K626" i="3"/>
  <c r="M626" i="3" s="1"/>
  <c r="J627" i="3"/>
  <c r="I628" i="3"/>
  <c r="M625" i="2"/>
  <c r="N625" i="2" s="1"/>
  <c r="S625" i="2" s="1"/>
  <c r="E626" i="2"/>
  <c r="P624" i="2"/>
  <c r="Q624" i="2" s="1"/>
  <c r="O624" i="2"/>
  <c r="H729" i="12" l="1"/>
  <c r="I729" i="12" s="1"/>
  <c r="K729" i="12" s="1"/>
  <c r="K728" i="12"/>
  <c r="J728" i="12"/>
  <c r="L728" i="12" s="1"/>
  <c r="G730" i="12"/>
  <c r="F731" i="12" s="1"/>
  <c r="J628" i="3"/>
  <c r="I629" i="3"/>
  <c r="L627" i="3"/>
  <c r="K627" i="3"/>
  <c r="M627" i="3" s="1"/>
  <c r="M626" i="2"/>
  <c r="N626" i="2" s="1"/>
  <c r="S626" i="2" s="1"/>
  <c r="E627" i="2"/>
  <c r="P625" i="2"/>
  <c r="Q625" i="2" s="1"/>
  <c r="O625" i="2"/>
  <c r="J729" i="12" l="1"/>
  <c r="L729" i="12" s="1"/>
  <c r="H730" i="12"/>
  <c r="I730" i="12" s="1"/>
  <c r="J730" i="12" s="1"/>
  <c r="L730" i="12" s="1"/>
  <c r="G731" i="12"/>
  <c r="F732" i="12" s="1"/>
  <c r="I630" i="3"/>
  <c r="J629" i="3"/>
  <c r="L628" i="3"/>
  <c r="K628" i="3"/>
  <c r="M628" i="3" s="1"/>
  <c r="M627" i="2"/>
  <c r="N627" i="2" s="1"/>
  <c r="S627" i="2" s="1"/>
  <c r="E628" i="2"/>
  <c r="P626" i="2"/>
  <c r="Q626" i="2" s="1"/>
  <c r="O626" i="2"/>
  <c r="K730" i="12" l="1"/>
  <c r="H731" i="12"/>
  <c r="I731" i="12" s="1"/>
  <c r="K731" i="12" s="1"/>
  <c r="G732" i="12"/>
  <c r="F733" i="12" s="1"/>
  <c r="L629" i="3"/>
  <c r="K629" i="3"/>
  <c r="M629" i="3" s="1"/>
  <c r="J630" i="3"/>
  <c r="I631" i="3"/>
  <c r="E629" i="2"/>
  <c r="M628" i="2"/>
  <c r="N628" i="2" s="1"/>
  <c r="S628" i="2" s="1"/>
  <c r="P627" i="2"/>
  <c r="Q627" i="2" s="1"/>
  <c r="O627" i="2"/>
  <c r="J731" i="12" l="1"/>
  <c r="L731" i="12" s="1"/>
  <c r="G733" i="12"/>
  <c r="F734" i="12" s="1"/>
  <c r="H732" i="12"/>
  <c r="I732" i="12" s="1"/>
  <c r="I632" i="3"/>
  <c r="J631" i="3"/>
  <c r="K630" i="3"/>
  <c r="M630" i="3" s="1"/>
  <c r="L630" i="3"/>
  <c r="P628" i="2"/>
  <c r="Q628" i="2" s="1"/>
  <c r="O628" i="2"/>
  <c r="E630" i="2"/>
  <c r="M629" i="2"/>
  <c r="N629" i="2" s="1"/>
  <c r="J732" i="12" l="1"/>
  <c r="L732" i="12" s="1"/>
  <c r="K732" i="12"/>
  <c r="G734" i="12"/>
  <c r="F735" i="12" s="1"/>
  <c r="H733" i="12"/>
  <c r="I733" i="12" s="1"/>
  <c r="I633" i="3"/>
  <c r="J632" i="3"/>
  <c r="L631" i="3"/>
  <c r="K631" i="3"/>
  <c r="M631" i="3" s="1"/>
  <c r="O629" i="2"/>
  <c r="P629" i="2"/>
  <c r="Q629" i="2" s="1"/>
  <c r="M630" i="2"/>
  <c r="N630" i="2" s="1"/>
  <c r="E631" i="2"/>
  <c r="S629" i="2"/>
  <c r="H734" i="12" l="1"/>
  <c r="I734" i="12" s="1"/>
  <c r="K733" i="12"/>
  <c r="J733" i="12"/>
  <c r="L733" i="12" s="1"/>
  <c r="G735" i="12"/>
  <c r="F736" i="12" s="1"/>
  <c r="K632" i="3"/>
  <c r="M632" i="3" s="1"/>
  <c r="L632" i="3"/>
  <c r="J633" i="3"/>
  <c r="I634" i="3"/>
  <c r="O630" i="2"/>
  <c r="P630" i="2"/>
  <c r="Q630" i="2" s="1"/>
  <c r="M631" i="2"/>
  <c r="N631" i="2" s="1"/>
  <c r="S631" i="2" s="1"/>
  <c r="E632" i="2"/>
  <c r="S630" i="2"/>
  <c r="H735" i="12" l="1"/>
  <c r="I735" i="12" s="1"/>
  <c r="K735" i="12" s="1"/>
  <c r="G736" i="12"/>
  <c r="F737" i="12" s="1"/>
  <c r="K734" i="12"/>
  <c r="J734" i="12"/>
  <c r="L734" i="12" s="1"/>
  <c r="I635" i="3"/>
  <c r="J634" i="3"/>
  <c r="L633" i="3"/>
  <c r="K633" i="3"/>
  <c r="M633" i="3" s="1"/>
  <c r="M632" i="2"/>
  <c r="N632" i="2" s="1"/>
  <c r="S632" i="2" s="1"/>
  <c r="E633" i="2"/>
  <c r="P631" i="2"/>
  <c r="Q631" i="2" s="1"/>
  <c r="O631" i="2"/>
  <c r="J735" i="12" l="1"/>
  <c r="L735" i="12" s="1"/>
  <c r="G737" i="12"/>
  <c r="F738" i="12" s="1"/>
  <c r="H736" i="12"/>
  <c r="I736" i="12" s="1"/>
  <c r="L634" i="3"/>
  <c r="K634" i="3"/>
  <c r="M634" i="3" s="1"/>
  <c r="J635" i="3"/>
  <c r="I636" i="3"/>
  <c r="M633" i="2"/>
  <c r="N633" i="2" s="1"/>
  <c r="S633" i="2" s="1"/>
  <c r="E634" i="2"/>
  <c r="P632" i="2"/>
  <c r="Q632" i="2" s="1"/>
  <c r="O632" i="2"/>
  <c r="H737" i="12" l="1"/>
  <c r="I737" i="12" s="1"/>
  <c r="K737" i="12" s="1"/>
  <c r="K736" i="12"/>
  <c r="J736" i="12"/>
  <c r="L736" i="12" s="1"/>
  <c r="G738" i="12"/>
  <c r="F739" i="12" s="1"/>
  <c r="J636" i="3"/>
  <c r="I637" i="3"/>
  <c r="L635" i="3"/>
  <c r="K635" i="3"/>
  <c r="M635" i="3" s="1"/>
  <c r="M634" i="2"/>
  <c r="N634" i="2" s="1"/>
  <c r="S634" i="2" s="1"/>
  <c r="E635" i="2"/>
  <c r="P633" i="2"/>
  <c r="Q633" i="2" s="1"/>
  <c r="O633" i="2"/>
  <c r="J737" i="12" l="1"/>
  <c r="L737" i="12" s="1"/>
  <c r="H738" i="12"/>
  <c r="I738" i="12" s="1"/>
  <c r="G739" i="12"/>
  <c r="F740" i="12" s="1"/>
  <c r="I638" i="3"/>
  <c r="J637" i="3"/>
  <c r="L636" i="3"/>
  <c r="K636" i="3"/>
  <c r="M636" i="3" s="1"/>
  <c r="M635" i="2"/>
  <c r="N635" i="2" s="1"/>
  <c r="S635" i="2" s="1"/>
  <c r="E636" i="2"/>
  <c r="P634" i="2"/>
  <c r="Q634" i="2" s="1"/>
  <c r="O634" i="2"/>
  <c r="H739" i="12" l="1"/>
  <c r="I739" i="12" s="1"/>
  <c r="G740" i="12"/>
  <c r="F741" i="12" s="1"/>
  <c r="J738" i="12"/>
  <c r="L738" i="12" s="1"/>
  <c r="K738" i="12"/>
  <c r="L637" i="3"/>
  <c r="K637" i="3"/>
  <c r="M637" i="3" s="1"/>
  <c r="J638" i="3"/>
  <c r="I639" i="3"/>
  <c r="E637" i="2"/>
  <c r="M636" i="2"/>
  <c r="N636" i="2" s="1"/>
  <c r="S636" i="2" s="1"/>
  <c r="P635" i="2"/>
  <c r="Q635" i="2" s="1"/>
  <c r="O635" i="2"/>
  <c r="H740" i="12" l="1"/>
  <c r="I740" i="12" s="1"/>
  <c r="G741" i="12"/>
  <c r="F742" i="12" s="1"/>
  <c r="K739" i="12"/>
  <c r="J739" i="12"/>
  <c r="L739" i="12" s="1"/>
  <c r="I640" i="3"/>
  <c r="J639" i="3"/>
  <c r="K638" i="3"/>
  <c r="M638" i="3" s="1"/>
  <c r="L638" i="3"/>
  <c r="P636" i="2"/>
  <c r="Q636" i="2" s="1"/>
  <c r="O636" i="2"/>
  <c r="E638" i="2"/>
  <c r="M637" i="2"/>
  <c r="N637" i="2" s="1"/>
  <c r="H741" i="12" l="1"/>
  <c r="I741" i="12" s="1"/>
  <c r="G742" i="12"/>
  <c r="F743" i="12" s="1"/>
  <c r="J740" i="12"/>
  <c r="L740" i="12" s="1"/>
  <c r="K740" i="12"/>
  <c r="L639" i="3"/>
  <c r="K639" i="3"/>
  <c r="M639" i="3" s="1"/>
  <c r="I641" i="3"/>
  <c r="J640" i="3"/>
  <c r="O637" i="2"/>
  <c r="P637" i="2"/>
  <c r="Q637" i="2" s="1"/>
  <c r="M638" i="2"/>
  <c r="N638" i="2" s="1"/>
  <c r="E639" i="2"/>
  <c r="S637" i="2"/>
  <c r="H742" i="12" l="1"/>
  <c r="I742" i="12" s="1"/>
  <c r="K741" i="12"/>
  <c r="J741" i="12"/>
  <c r="L741" i="12" s="1"/>
  <c r="G743" i="12"/>
  <c r="F744" i="12" s="1"/>
  <c r="K640" i="3"/>
  <c r="M640" i="3" s="1"/>
  <c r="L640" i="3"/>
  <c r="J641" i="3"/>
  <c r="I642" i="3"/>
  <c r="O638" i="2"/>
  <c r="P638" i="2"/>
  <c r="Q638" i="2" s="1"/>
  <c r="M639" i="2"/>
  <c r="N639" i="2" s="1"/>
  <c r="S639" i="2" s="1"/>
  <c r="E640" i="2"/>
  <c r="S638" i="2"/>
  <c r="H743" i="12" l="1"/>
  <c r="I743" i="12" s="1"/>
  <c r="K743" i="12" s="1"/>
  <c r="G744" i="12"/>
  <c r="F745" i="12" s="1"/>
  <c r="K742" i="12"/>
  <c r="J742" i="12"/>
  <c r="L742" i="12" s="1"/>
  <c r="I643" i="3"/>
  <c r="J642" i="3"/>
  <c r="L641" i="3"/>
  <c r="K641" i="3"/>
  <c r="M641" i="3" s="1"/>
  <c r="M640" i="2"/>
  <c r="N640" i="2" s="1"/>
  <c r="S640" i="2" s="1"/>
  <c r="E641" i="2"/>
  <c r="P639" i="2"/>
  <c r="Q639" i="2" s="1"/>
  <c r="O639" i="2"/>
  <c r="J743" i="12" l="1"/>
  <c r="L743" i="12" s="1"/>
  <c r="G745" i="12"/>
  <c r="F746" i="12" s="1"/>
  <c r="H744" i="12"/>
  <c r="I744" i="12" s="1"/>
  <c r="L642" i="3"/>
  <c r="K642" i="3"/>
  <c r="M642" i="3" s="1"/>
  <c r="J643" i="3"/>
  <c r="I644" i="3"/>
  <c r="M641" i="2"/>
  <c r="N641" i="2" s="1"/>
  <c r="S641" i="2" s="1"/>
  <c r="E642" i="2"/>
  <c r="P640" i="2"/>
  <c r="Q640" i="2" s="1"/>
  <c r="O640" i="2"/>
  <c r="H745" i="12" l="1"/>
  <c r="I745" i="12" s="1"/>
  <c r="K745" i="12" s="1"/>
  <c r="K744" i="12"/>
  <c r="J744" i="12"/>
  <c r="L744" i="12" s="1"/>
  <c r="G746" i="12"/>
  <c r="F747" i="12" s="1"/>
  <c r="J644" i="3"/>
  <c r="I645" i="3"/>
  <c r="L643" i="3"/>
  <c r="K643" i="3"/>
  <c r="M643" i="3" s="1"/>
  <c r="M642" i="2"/>
  <c r="N642" i="2" s="1"/>
  <c r="S642" i="2" s="1"/>
  <c r="E643" i="2"/>
  <c r="P641" i="2"/>
  <c r="Q641" i="2" s="1"/>
  <c r="O641" i="2"/>
  <c r="J745" i="12" l="1"/>
  <c r="L745" i="12" s="1"/>
  <c r="G747" i="12"/>
  <c r="F748" i="12" s="1"/>
  <c r="H746" i="12"/>
  <c r="I746" i="12" s="1"/>
  <c r="I646" i="3"/>
  <c r="J645" i="3"/>
  <c r="L644" i="3"/>
  <c r="K644" i="3"/>
  <c r="M644" i="3" s="1"/>
  <c r="M643" i="2"/>
  <c r="N643" i="2" s="1"/>
  <c r="S643" i="2" s="1"/>
  <c r="E644" i="2"/>
  <c r="P642" i="2"/>
  <c r="Q642" i="2" s="1"/>
  <c r="O642" i="2"/>
  <c r="G748" i="12" l="1"/>
  <c r="F749" i="12" s="1"/>
  <c r="J746" i="12"/>
  <c r="L746" i="12" s="1"/>
  <c r="K746" i="12"/>
  <c r="H747" i="12"/>
  <c r="I747" i="12" s="1"/>
  <c r="L645" i="3"/>
  <c r="K645" i="3"/>
  <c r="M645" i="3" s="1"/>
  <c r="J646" i="3"/>
  <c r="I647" i="3"/>
  <c r="E645" i="2"/>
  <c r="M644" i="2"/>
  <c r="N644" i="2" s="1"/>
  <c r="S644" i="2" s="1"/>
  <c r="P643" i="2"/>
  <c r="Q643" i="2" s="1"/>
  <c r="O643" i="2"/>
  <c r="K747" i="12" l="1"/>
  <c r="J747" i="12"/>
  <c r="L747" i="12" s="1"/>
  <c r="G749" i="12"/>
  <c r="F750" i="12" s="1"/>
  <c r="H748" i="12"/>
  <c r="I748" i="12" s="1"/>
  <c r="I648" i="3"/>
  <c r="J647" i="3"/>
  <c r="K646" i="3"/>
  <c r="M646" i="3" s="1"/>
  <c r="L646" i="3"/>
  <c r="P644" i="2"/>
  <c r="Q644" i="2" s="1"/>
  <c r="O644" i="2"/>
  <c r="E646" i="2"/>
  <c r="M645" i="2"/>
  <c r="N645" i="2" s="1"/>
  <c r="G750" i="12" l="1"/>
  <c r="F751" i="12" s="1"/>
  <c r="J748" i="12"/>
  <c r="L748" i="12" s="1"/>
  <c r="K748" i="12"/>
  <c r="H749" i="12"/>
  <c r="I749" i="12" s="1"/>
  <c r="L647" i="3"/>
  <c r="K647" i="3"/>
  <c r="M647" i="3" s="1"/>
  <c r="I649" i="3"/>
  <c r="J648" i="3"/>
  <c r="O645" i="2"/>
  <c r="P645" i="2"/>
  <c r="Q645" i="2" s="1"/>
  <c r="M646" i="2"/>
  <c r="N646" i="2" s="1"/>
  <c r="S646" i="2" s="1"/>
  <c r="E647" i="2"/>
  <c r="S645" i="2"/>
  <c r="K749" i="12" l="1"/>
  <c r="J749" i="12"/>
  <c r="L749" i="12" s="1"/>
  <c r="G751" i="12"/>
  <c r="F752" i="12" s="1"/>
  <c r="H750" i="12"/>
  <c r="I750" i="12" s="1"/>
  <c r="K648" i="3"/>
  <c r="M648" i="3" s="1"/>
  <c r="L648" i="3"/>
  <c r="J649" i="3"/>
  <c r="I650" i="3"/>
  <c r="M647" i="2"/>
  <c r="N647" i="2" s="1"/>
  <c r="S647" i="2" s="1"/>
  <c r="E648" i="2"/>
  <c r="O646" i="2"/>
  <c r="P646" i="2"/>
  <c r="Q646" i="2" s="1"/>
  <c r="G752" i="12" l="1"/>
  <c r="F753" i="12" s="1"/>
  <c r="K750" i="12"/>
  <c r="J750" i="12"/>
  <c r="L750" i="12" s="1"/>
  <c r="H751" i="12"/>
  <c r="I751" i="12" s="1"/>
  <c r="I651" i="3"/>
  <c r="J650" i="3"/>
  <c r="L649" i="3"/>
  <c r="K649" i="3"/>
  <c r="M649" i="3" s="1"/>
  <c r="M648" i="2"/>
  <c r="N648" i="2" s="1"/>
  <c r="S648" i="2" s="1"/>
  <c r="E649" i="2"/>
  <c r="P647" i="2"/>
  <c r="Q647" i="2" s="1"/>
  <c r="O647" i="2"/>
  <c r="G753" i="12" l="1"/>
  <c r="F754" i="12" s="1"/>
  <c r="K751" i="12"/>
  <c r="J751" i="12"/>
  <c r="L751" i="12" s="1"/>
  <c r="H752" i="12"/>
  <c r="I752" i="12" s="1"/>
  <c r="L650" i="3"/>
  <c r="K650" i="3"/>
  <c r="M650" i="3" s="1"/>
  <c r="J651" i="3"/>
  <c r="I652" i="3"/>
  <c r="M649" i="2"/>
  <c r="N649" i="2" s="1"/>
  <c r="S649" i="2" s="1"/>
  <c r="E650" i="2"/>
  <c r="P648" i="2"/>
  <c r="Q648" i="2" s="1"/>
  <c r="O648" i="2"/>
  <c r="H753" i="12" l="1"/>
  <c r="I753" i="12" s="1"/>
  <c r="J753" i="12" s="1"/>
  <c r="L753" i="12" s="1"/>
  <c r="K752" i="12"/>
  <c r="J752" i="12"/>
  <c r="L752" i="12" s="1"/>
  <c r="G754" i="12"/>
  <c r="F755" i="12" s="1"/>
  <c r="J652" i="3"/>
  <c r="I653" i="3"/>
  <c r="L651" i="3"/>
  <c r="K651" i="3"/>
  <c r="M651" i="3" s="1"/>
  <c r="M650" i="2"/>
  <c r="N650" i="2" s="1"/>
  <c r="S650" i="2" s="1"/>
  <c r="E651" i="2"/>
  <c r="P649" i="2"/>
  <c r="Q649" i="2" s="1"/>
  <c r="O649" i="2"/>
  <c r="K753" i="12" l="1"/>
  <c r="G755" i="12"/>
  <c r="F756" i="12" s="1"/>
  <c r="H754" i="12"/>
  <c r="I754" i="12" s="1"/>
  <c r="I654" i="3"/>
  <c r="J653" i="3"/>
  <c r="L652" i="3"/>
  <c r="K652" i="3"/>
  <c r="M652" i="3" s="1"/>
  <c r="M651" i="2"/>
  <c r="N651" i="2" s="1"/>
  <c r="S651" i="2" s="1"/>
  <c r="E652" i="2"/>
  <c r="P650" i="2"/>
  <c r="Q650" i="2" s="1"/>
  <c r="O650" i="2"/>
  <c r="G756" i="12" l="1"/>
  <c r="F757" i="12" s="1"/>
  <c r="J754" i="12"/>
  <c r="L754" i="12" s="1"/>
  <c r="K754" i="12"/>
  <c r="H755" i="12"/>
  <c r="I755" i="12" s="1"/>
  <c r="L653" i="3"/>
  <c r="K653" i="3"/>
  <c r="M653" i="3" s="1"/>
  <c r="J654" i="3"/>
  <c r="I655" i="3"/>
  <c r="E653" i="2"/>
  <c r="M652" i="2"/>
  <c r="N652" i="2" s="1"/>
  <c r="S652" i="2" s="1"/>
  <c r="P651" i="2"/>
  <c r="Q651" i="2" s="1"/>
  <c r="O651" i="2"/>
  <c r="G757" i="12" l="1"/>
  <c r="F758" i="12" s="1"/>
  <c r="K755" i="12"/>
  <c r="J755" i="12"/>
  <c r="L755" i="12" s="1"/>
  <c r="H756" i="12"/>
  <c r="I756" i="12" s="1"/>
  <c r="I656" i="3"/>
  <c r="J655" i="3"/>
  <c r="K654" i="3"/>
  <c r="M654" i="3" s="1"/>
  <c r="L654" i="3"/>
  <c r="P652" i="2"/>
  <c r="Q652" i="2" s="1"/>
  <c r="O652" i="2"/>
  <c r="E654" i="2"/>
  <c r="M653" i="2"/>
  <c r="N653" i="2" s="1"/>
  <c r="J756" i="12" l="1"/>
  <c r="L756" i="12" s="1"/>
  <c r="K756" i="12"/>
  <c r="G758" i="12"/>
  <c r="F759" i="12" s="1"/>
  <c r="H757" i="12"/>
  <c r="I757" i="12" s="1"/>
  <c r="L655" i="3"/>
  <c r="K655" i="3"/>
  <c r="M655" i="3" s="1"/>
  <c r="J656" i="3"/>
  <c r="I657" i="3"/>
  <c r="O653" i="2"/>
  <c r="P653" i="2"/>
  <c r="Q653" i="2" s="1"/>
  <c r="M654" i="2"/>
  <c r="N654" i="2" s="1"/>
  <c r="E655" i="2"/>
  <c r="S653" i="2"/>
  <c r="G759" i="12" l="1"/>
  <c r="F760" i="12" s="1"/>
  <c r="K757" i="12"/>
  <c r="J757" i="12"/>
  <c r="L757" i="12" s="1"/>
  <c r="H758" i="12"/>
  <c r="I758" i="12" s="1"/>
  <c r="I658" i="3"/>
  <c r="J657" i="3"/>
  <c r="K656" i="3"/>
  <c r="M656" i="3" s="1"/>
  <c r="L656" i="3"/>
  <c r="M655" i="2"/>
  <c r="N655" i="2" s="1"/>
  <c r="S655" i="2" s="1"/>
  <c r="E656" i="2"/>
  <c r="O654" i="2"/>
  <c r="P654" i="2"/>
  <c r="Q654" i="2" s="1"/>
  <c r="S654" i="2"/>
  <c r="H759" i="12" l="1"/>
  <c r="I759" i="12" s="1"/>
  <c r="J759" i="12" s="1"/>
  <c r="L759" i="12" s="1"/>
  <c r="K758" i="12"/>
  <c r="J758" i="12"/>
  <c r="L758" i="12" s="1"/>
  <c r="G760" i="12"/>
  <c r="F761" i="12" s="1"/>
  <c r="L657" i="3"/>
  <c r="K657" i="3"/>
  <c r="M657" i="3" s="1"/>
  <c r="J658" i="3"/>
  <c r="I659" i="3"/>
  <c r="M656" i="2"/>
  <c r="N656" i="2" s="1"/>
  <c r="S656" i="2" s="1"/>
  <c r="E657" i="2"/>
  <c r="P655" i="2"/>
  <c r="Q655" i="2" s="1"/>
  <c r="O655" i="2"/>
  <c r="K759" i="12" l="1"/>
  <c r="G761" i="12"/>
  <c r="F762" i="12" s="1"/>
  <c r="H760" i="12"/>
  <c r="I760" i="12" s="1"/>
  <c r="L658" i="3"/>
  <c r="K658" i="3"/>
  <c r="M658" i="3" s="1"/>
  <c r="I660" i="3"/>
  <c r="J659" i="3"/>
  <c r="M657" i="2"/>
  <c r="N657" i="2" s="1"/>
  <c r="S657" i="2" s="1"/>
  <c r="E658" i="2"/>
  <c r="P656" i="2"/>
  <c r="Q656" i="2" s="1"/>
  <c r="O656" i="2"/>
  <c r="H761" i="12" l="1"/>
  <c r="I761" i="12" s="1"/>
  <c r="K761" i="12" s="1"/>
  <c r="K760" i="12"/>
  <c r="J760" i="12"/>
  <c r="L760" i="12" s="1"/>
  <c r="G762" i="12"/>
  <c r="F763" i="12" s="1"/>
  <c r="L659" i="3"/>
  <c r="K659" i="3"/>
  <c r="M659" i="3" s="1"/>
  <c r="I661" i="3"/>
  <c r="J660" i="3"/>
  <c r="M658" i="2"/>
  <c r="N658" i="2" s="1"/>
  <c r="S658" i="2" s="1"/>
  <c r="E659" i="2"/>
  <c r="P657" i="2"/>
  <c r="Q657" i="2" s="1"/>
  <c r="O657" i="2"/>
  <c r="J761" i="12" l="1"/>
  <c r="L761" i="12" s="1"/>
  <c r="G763" i="12"/>
  <c r="F764" i="12" s="1"/>
  <c r="H762" i="12"/>
  <c r="I762" i="12" s="1"/>
  <c r="K660" i="3"/>
  <c r="M660" i="3" s="1"/>
  <c r="L660" i="3"/>
  <c r="J661" i="3"/>
  <c r="I662" i="3"/>
  <c r="M659" i="2"/>
  <c r="N659" i="2" s="1"/>
  <c r="S659" i="2" s="1"/>
  <c r="E660" i="2"/>
  <c r="P658" i="2"/>
  <c r="Q658" i="2" s="1"/>
  <c r="O658" i="2"/>
  <c r="J762" i="12" l="1"/>
  <c r="L762" i="12" s="1"/>
  <c r="K762" i="12"/>
  <c r="G764" i="12"/>
  <c r="F765" i="12" s="1"/>
  <c r="H763" i="12"/>
  <c r="I763" i="12" s="1"/>
  <c r="I663" i="3"/>
  <c r="J662" i="3"/>
  <c r="L661" i="3"/>
  <c r="K661" i="3"/>
  <c r="M661" i="3" s="1"/>
  <c r="E661" i="2"/>
  <c r="M660" i="2"/>
  <c r="N660" i="2" s="1"/>
  <c r="S660" i="2" s="1"/>
  <c r="P659" i="2"/>
  <c r="Q659" i="2" s="1"/>
  <c r="O659" i="2"/>
  <c r="G765" i="12" l="1"/>
  <c r="F766" i="12" s="1"/>
  <c r="H764" i="12"/>
  <c r="I764" i="12" s="1"/>
  <c r="K763" i="12"/>
  <c r="J763" i="12"/>
  <c r="L763" i="12" s="1"/>
  <c r="L662" i="3"/>
  <c r="K662" i="3"/>
  <c r="M662" i="3" s="1"/>
  <c r="J663" i="3"/>
  <c r="I664" i="3"/>
  <c r="P660" i="2"/>
  <c r="Q660" i="2" s="1"/>
  <c r="O660" i="2"/>
  <c r="E662" i="2"/>
  <c r="M661" i="2"/>
  <c r="N661" i="2" s="1"/>
  <c r="J764" i="12" l="1"/>
  <c r="L764" i="12" s="1"/>
  <c r="K764" i="12"/>
  <c r="G766" i="12"/>
  <c r="F767" i="12" s="1"/>
  <c r="H765" i="12"/>
  <c r="I765" i="12" s="1"/>
  <c r="L663" i="3"/>
  <c r="K663" i="3"/>
  <c r="M663" i="3" s="1"/>
  <c r="I665" i="3"/>
  <c r="J664" i="3"/>
  <c r="O661" i="2"/>
  <c r="P661" i="2"/>
  <c r="Q661" i="2" s="1"/>
  <c r="M662" i="2"/>
  <c r="N662" i="2" s="1"/>
  <c r="S662" i="2" s="1"/>
  <c r="E663" i="2"/>
  <c r="S661" i="2"/>
  <c r="H766" i="12" l="1"/>
  <c r="I766" i="12" s="1"/>
  <c r="K766" i="12" s="1"/>
  <c r="G767" i="12"/>
  <c r="F768" i="12" s="1"/>
  <c r="K765" i="12"/>
  <c r="J765" i="12"/>
  <c r="L765" i="12" s="1"/>
  <c r="K664" i="3"/>
  <c r="M664" i="3" s="1"/>
  <c r="L664" i="3"/>
  <c r="I666" i="3"/>
  <c r="J665" i="3"/>
  <c r="M663" i="2"/>
  <c r="N663" i="2" s="1"/>
  <c r="S663" i="2" s="1"/>
  <c r="E664" i="2"/>
  <c r="O662" i="2"/>
  <c r="P662" i="2"/>
  <c r="Q662" i="2" s="1"/>
  <c r="H767" i="12" l="1"/>
  <c r="I767" i="12" s="1"/>
  <c r="J767" i="12" s="1"/>
  <c r="L767" i="12" s="1"/>
  <c r="J766" i="12"/>
  <c r="L766" i="12" s="1"/>
  <c r="G768" i="12"/>
  <c r="F769" i="12" s="1"/>
  <c r="K665" i="3"/>
  <c r="M665" i="3" s="1"/>
  <c r="L665" i="3"/>
  <c r="I667" i="3"/>
  <c r="J666" i="3"/>
  <c r="M664" i="2"/>
  <c r="N664" i="2" s="1"/>
  <c r="S664" i="2" s="1"/>
  <c r="E665" i="2"/>
  <c r="P663" i="2"/>
  <c r="Q663" i="2" s="1"/>
  <c r="O663" i="2"/>
  <c r="K767" i="12" l="1"/>
  <c r="G769" i="12"/>
  <c r="F770" i="12" s="1"/>
  <c r="H768" i="12"/>
  <c r="I768" i="12" s="1"/>
  <c r="J667" i="3"/>
  <c r="I668" i="3"/>
  <c r="L666" i="3"/>
  <c r="K666" i="3"/>
  <c r="M666" i="3" s="1"/>
  <c r="M665" i="2"/>
  <c r="N665" i="2" s="1"/>
  <c r="S665" i="2" s="1"/>
  <c r="E666" i="2"/>
  <c r="P664" i="2"/>
  <c r="Q664" i="2" s="1"/>
  <c r="O664" i="2"/>
  <c r="K768" i="12" l="1"/>
  <c r="J768" i="12"/>
  <c r="L768" i="12" s="1"/>
  <c r="H769" i="12"/>
  <c r="I769" i="12" s="1"/>
  <c r="G770" i="12"/>
  <c r="F771" i="12" s="1"/>
  <c r="I669" i="3"/>
  <c r="J668" i="3"/>
  <c r="L667" i="3"/>
  <c r="K667" i="3"/>
  <c r="M667" i="3" s="1"/>
  <c r="E667" i="2"/>
  <c r="M666" i="2"/>
  <c r="N666" i="2" s="1"/>
  <c r="S666" i="2" s="1"/>
  <c r="P665" i="2"/>
  <c r="Q665" i="2" s="1"/>
  <c r="O665" i="2"/>
  <c r="G771" i="12" l="1"/>
  <c r="F772" i="12" s="1"/>
  <c r="K769" i="12"/>
  <c r="J769" i="12"/>
  <c r="L769" i="12" s="1"/>
  <c r="H770" i="12"/>
  <c r="I770" i="12" s="1"/>
  <c r="L668" i="3"/>
  <c r="K668" i="3"/>
  <c r="M668" i="3" s="1"/>
  <c r="J669" i="3"/>
  <c r="I670" i="3"/>
  <c r="O666" i="2"/>
  <c r="P666" i="2"/>
  <c r="Q666" i="2" s="1"/>
  <c r="M667" i="2"/>
  <c r="N667" i="2" s="1"/>
  <c r="E668" i="2"/>
  <c r="J770" i="12" l="1"/>
  <c r="L770" i="12" s="1"/>
  <c r="K770" i="12"/>
  <c r="G772" i="12"/>
  <c r="F773" i="12" s="1"/>
  <c r="H771" i="12"/>
  <c r="I771" i="12" s="1"/>
  <c r="I671" i="3"/>
  <c r="J670" i="3"/>
  <c r="L669" i="3"/>
  <c r="K669" i="3"/>
  <c r="M669" i="3" s="1"/>
  <c r="M668" i="2"/>
  <c r="N668" i="2" s="1"/>
  <c r="S668" i="2" s="1"/>
  <c r="E669" i="2"/>
  <c r="O667" i="2"/>
  <c r="P667" i="2"/>
  <c r="Q667" i="2" s="1"/>
  <c r="S667" i="2"/>
  <c r="K771" i="12" l="1"/>
  <c r="J771" i="12"/>
  <c r="L771" i="12" s="1"/>
  <c r="G773" i="12"/>
  <c r="F774" i="12" s="1"/>
  <c r="H772" i="12"/>
  <c r="I772" i="12" s="1"/>
  <c r="L670" i="3"/>
  <c r="K670" i="3"/>
  <c r="M670" i="3" s="1"/>
  <c r="I672" i="3"/>
  <c r="J671" i="3"/>
  <c r="M669" i="2"/>
  <c r="N669" i="2" s="1"/>
  <c r="S669" i="2" s="1"/>
  <c r="E670" i="2"/>
  <c r="P668" i="2"/>
  <c r="Q668" i="2" s="1"/>
  <c r="O668" i="2"/>
  <c r="H773" i="12" l="1"/>
  <c r="I773" i="12" s="1"/>
  <c r="J772" i="12"/>
  <c r="L772" i="12" s="1"/>
  <c r="K772" i="12"/>
  <c r="G774" i="12"/>
  <c r="F775" i="12" s="1"/>
  <c r="K671" i="3"/>
  <c r="M671" i="3" s="1"/>
  <c r="L671" i="3"/>
  <c r="J672" i="3"/>
  <c r="I673" i="3"/>
  <c r="E671" i="2"/>
  <c r="M670" i="2"/>
  <c r="N670" i="2" s="1"/>
  <c r="S670" i="2" s="1"/>
  <c r="P669" i="2"/>
  <c r="Q669" i="2" s="1"/>
  <c r="O669" i="2"/>
  <c r="G775" i="12" l="1"/>
  <c r="F776" i="12" s="1"/>
  <c r="H774" i="12"/>
  <c r="I774" i="12" s="1"/>
  <c r="K773" i="12"/>
  <c r="J773" i="12"/>
  <c r="L773" i="12" s="1"/>
  <c r="I674" i="3"/>
  <c r="J673" i="3"/>
  <c r="K672" i="3"/>
  <c r="M672" i="3" s="1"/>
  <c r="L672" i="3"/>
  <c r="P670" i="2"/>
  <c r="Q670" i="2" s="1"/>
  <c r="O670" i="2"/>
  <c r="E672" i="2"/>
  <c r="M671" i="2"/>
  <c r="N671" i="2" s="1"/>
  <c r="H775" i="12" l="1"/>
  <c r="I775" i="12" s="1"/>
  <c r="J775" i="12" s="1"/>
  <c r="L775" i="12" s="1"/>
  <c r="K774" i="12"/>
  <c r="J774" i="12"/>
  <c r="L774" i="12" s="1"/>
  <c r="G776" i="12"/>
  <c r="F777" i="12" s="1"/>
  <c r="L673" i="3"/>
  <c r="K673" i="3"/>
  <c r="M673" i="3" s="1"/>
  <c r="J674" i="3"/>
  <c r="I675" i="3"/>
  <c r="O671" i="2"/>
  <c r="P671" i="2"/>
  <c r="Q671" i="2" s="1"/>
  <c r="M672" i="2"/>
  <c r="N672" i="2" s="1"/>
  <c r="E673" i="2"/>
  <c r="S671" i="2"/>
  <c r="K775" i="12" l="1"/>
  <c r="G777" i="12"/>
  <c r="F778" i="12" s="1"/>
  <c r="H776" i="12"/>
  <c r="I776" i="12" s="1"/>
  <c r="I676" i="3"/>
  <c r="J675" i="3"/>
  <c r="L674" i="3"/>
  <c r="K674" i="3"/>
  <c r="M674" i="3" s="1"/>
  <c r="P672" i="2"/>
  <c r="Q672" i="2" s="1"/>
  <c r="O672" i="2"/>
  <c r="S672" i="2"/>
  <c r="M673" i="2"/>
  <c r="N673" i="2" s="1"/>
  <c r="S673" i="2" s="1"/>
  <c r="E674" i="2"/>
  <c r="H777" i="12" l="1"/>
  <c r="I777" i="12" s="1"/>
  <c r="K777" i="12" s="1"/>
  <c r="K776" i="12"/>
  <c r="J776" i="12"/>
  <c r="L776" i="12" s="1"/>
  <c r="G778" i="12"/>
  <c r="F779" i="12" s="1"/>
  <c r="L675" i="3"/>
  <c r="K675" i="3"/>
  <c r="M675" i="3" s="1"/>
  <c r="J676" i="3"/>
  <c r="I677" i="3"/>
  <c r="E675" i="2"/>
  <c r="M674" i="2"/>
  <c r="N674" i="2" s="1"/>
  <c r="S674" i="2" s="1"/>
  <c r="P673" i="2"/>
  <c r="Q673" i="2" s="1"/>
  <c r="O673" i="2"/>
  <c r="J777" i="12" l="1"/>
  <c r="L777" i="12" s="1"/>
  <c r="G779" i="12"/>
  <c r="F780" i="12" s="1"/>
  <c r="H778" i="12"/>
  <c r="I778" i="12" s="1"/>
  <c r="J677" i="3"/>
  <c r="I678" i="3"/>
  <c r="K676" i="3"/>
  <c r="M676" i="3" s="1"/>
  <c r="L676" i="3"/>
  <c r="P674" i="2"/>
  <c r="Q674" i="2" s="1"/>
  <c r="O674" i="2"/>
  <c r="M675" i="2"/>
  <c r="N675" i="2" s="1"/>
  <c r="E676" i="2"/>
  <c r="G780" i="12" l="1"/>
  <c r="F781" i="12" s="1"/>
  <c r="J778" i="12"/>
  <c r="L778" i="12" s="1"/>
  <c r="K778" i="12"/>
  <c r="H779" i="12"/>
  <c r="I779" i="12" s="1"/>
  <c r="J678" i="3"/>
  <c r="I679" i="3"/>
  <c r="L677" i="3"/>
  <c r="K677" i="3"/>
  <c r="M677" i="3" s="1"/>
  <c r="M676" i="2"/>
  <c r="N676" i="2" s="1"/>
  <c r="S676" i="2" s="1"/>
  <c r="E677" i="2"/>
  <c r="O675" i="2"/>
  <c r="P675" i="2"/>
  <c r="Q675" i="2" s="1"/>
  <c r="S675" i="2"/>
  <c r="K779" i="12" l="1"/>
  <c r="J779" i="12"/>
  <c r="L779" i="12" s="1"/>
  <c r="G781" i="12"/>
  <c r="F782" i="12" s="1"/>
  <c r="H780" i="12"/>
  <c r="I780" i="12" s="1"/>
  <c r="I680" i="3"/>
  <c r="J679" i="3"/>
  <c r="L678" i="3"/>
  <c r="K678" i="3"/>
  <c r="M678" i="3" s="1"/>
  <c r="M677" i="2"/>
  <c r="N677" i="2" s="1"/>
  <c r="S677" i="2" s="1"/>
  <c r="E678" i="2"/>
  <c r="P676" i="2"/>
  <c r="Q676" i="2" s="1"/>
  <c r="O676" i="2"/>
  <c r="G782" i="12" l="1"/>
  <c r="F783" i="12" s="1"/>
  <c r="J780" i="12"/>
  <c r="L780" i="12" s="1"/>
  <c r="K780" i="12"/>
  <c r="H781" i="12"/>
  <c r="I781" i="12" s="1"/>
  <c r="L679" i="3"/>
  <c r="K679" i="3"/>
  <c r="M679" i="3" s="1"/>
  <c r="I681" i="3"/>
  <c r="J680" i="3"/>
  <c r="E679" i="2"/>
  <c r="M678" i="2"/>
  <c r="N678" i="2" s="1"/>
  <c r="S678" i="2" s="1"/>
  <c r="P677" i="2"/>
  <c r="Q677" i="2" s="1"/>
  <c r="O677" i="2"/>
  <c r="K781" i="12" l="1"/>
  <c r="J781" i="12"/>
  <c r="L781" i="12" s="1"/>
  <c r="G783" i="12"/>
  <c r="F784" i="12" s="1"/>
  <c r="H782" i="12"/>
  <c r="I782" i="12" s="1"/>
  <c r="K680" i="3"/>
  <c r="M680" i="3" s="1"/>
  <c r="L680" i="3"/>
  <c r="I682" i="3"/>
  <c r="J681" i="3"/>
  <c r="P678" i="2"/>
  <c r="Q678" i="2" s="1"/>
  <c r="O678" i="2"/>
  <c r="M679" i="2"/>
  <c r="N679" i="2" s="1"/>
  <c r="E680" i="2"/>
  <c r="H783" i="12" l="1"/>
  <c r="I783" i="12" s="1"/>
  <c r="K783" i="12" s="1"/>
  <c r="K782" i="12"/>
  <c r="J782" i="12"/>
  <c r="L782" i="12" s="1"/>
  <c r="G784" i="12"/>
  <c r="F785" i="12" s="1"/>
  <c r="L681" i="3"/>
  <c r="K681" i="3"/>
  <c r="M681" i="3" s="1"/>
  <c r="I683" i="3"/>
  <c r="J682" i="3"/>
  <c r="M680" i="2"/>
  <c r="N680" i="2" s="1"/>
  <c r="S680" i="2" s="1"/>
  <c r="E681" i="2"/>
  <c r="O679" i="2"/>
  <c r="P679" i="2"/>
  <c r="Q679" i="2" s="1"/>
  <c r="S679" i="2"/>
  <c r="J783" i="12" l="1"/>
  <c r="L783" i="12" s="1"/>
  <c r="H784" i="12"/>
  <c r="I784" i="12" s="1"/>
  <c r="K784" i="12" s="1"/>
  <c r="G785" i="12"/>
  <c r="F786" i="12" s="1"/>
  <c r="J683" i="3"/>
  <c r="I684" i="3"/>
  <c r="K682" i="3"/>
  <c r="M682" i="3" s="1"/>
  <c r="L682" i="3"/>
  <c r="M681" i="2"/>
  <c r="N681" i="2" s="1"/>
  <c r="S681" i="2" s="1"/>
  <c r="E682" i="2"/>
  <c r="P680" i="2"/>
  <c r="Q680" i="2" s="1"/>
  <c r="O680" i="2"/>
  <c r="J784" i="12" l="1"/>
  <c r="L784" i="12" s="1"/>
  <c r="H785" i="12"/>
  <c r="I785" i="12" s="1"/>
  <c r="G786" i="12"/>
  <c r="F787" i="12" s="1"/>
  <c r="I685" i="3"/>
  <c r="J684" i="3"/>
  <c r="L683" i="3"/>
  <c r="K683" i="3"/>
  <c r="M683" i="3" s="1"/>
  <c r="E683" i="2"/>
  <c r="M682" i="2"/>
  <c r="N682" i="2" s="1"/>
  <c r="S682" i="2" s="1"/>
  <c r="P681" i="2"/>
  <c r="Q681" i="2" s="1"/>
  <c r="O681" i="2"/>
  <c r="H786" i="12" l="1"/>
  <c r="I786" i="12" s="1"/>
  <c r="K786" i="12" s="1"/>
  <c r="G787" i="12"/>
  <c r="F788" i="12" s="1"/>
  <c r="J785" i="12"/>
  <c r="L785" i="12" s="1"/>
  <c r="K785" i="12"/>
  <c r="J685" i="3"/>
  <c r="I686" i="3"/>
  <c r="L684" i="3"/>
  <c r="K684" i="3"/>
  <c r="M684" i="3" s="1"/>
  <c r="P682" i="2"/>
  <c r="Q682" i="2" s="1"/>
  <c r="O682" i="2"/>
  <c r="M683" i="2"/>
  <c r="N683" i="2" s="1"/>
  <c r="S683" i="2" s="1"/>
  <c r="E684" i="2"/>
  <c r="J786" i="12" l="1"/>
  <c r="L786" i="12" s="1"/>
  <c r="G788" i="12"/>
  <c r="F789" i="12" s="1"/>
  <c r="H787" i="12"/>
  <c r="I787" i="12" s="1"/>
  <c r="I687" i="3"/>
  <c r="J686" i="3"/>
  <c r="L685" i="3"/>
  <c r="K685" i="3"/>
  <c r="M685" i="3" s="1"/>
  <c r="M684" i="2"/>
  <c r="N684" i="2" s="1"/>
  <c r="S684" i="2" s="1"/>
  <c r="E685" i="2"/>
  <c r="O683" i="2"/>
  <c r="P683" i="2"/>
  <c r="Q683" i="2" s="1"/>
  <c r="H788" i="12" l="1"/>
  <c r="I788" i="12" s="1"/>
  <c r="K788" i="12" s="1"/>
  <c r="J787" i="12"/>
  <c r="L787" i="12" s="1"/>
  <c r="K787" i="12"/>
  <c r="G789" i="12"/>
  <c r="F790" i="12" s="1"/>
  <c r="L686" i="3"/>
  <c r="K686" i="3"/>
  <c r="M686" i="3" s="1"/>
  <c r="J687" i="3"/>
  <c r="I688" i="3"/>
  <c r="M685" i="2"/>
  <c r="N685" i="2" s="1"/>
  <c r="S685" i="2" s="1"/>
  <c r="E686" i="2"/>
  <c r="P684" i="2"/>
  <c r="Q684" i="2" s="1"/>
  <c r="O684" i="2"/>
  <c r="J788" i="12" l="1"/>
  <c r="L788" i="12" s="1"/>
  <c r="H789" i="12"/>
  <c r="I789" i="12" s="1"/>
  <c r="G790" i="12"/>
  <c r="F791" i="12" s="1"/>
  <c r="I689" i="3"/>
  <c r="J688" i="3"/>
  <c r="K687" i="3"/>
  <c r="M687" i="3" s="1"/>
  <c r="L687" i="3"/>
  <c r="E687" i="2"/>
  <c r="M686" i="2"/>
  <c r="N686" i="2" s="1"/>
  <c r="S686" i="2" s="1"/>
  <c r="P685" i="2"/>
  <c r="Q685" i="2" s="1"/>
  <c r="O685" i="2"/>
  <c r="H790" i="12" l="1"/>
  <c r="I790" i="12" s="1"/>
  <c r="J789" i="12"/>
  <c r="L789" i="12" s="1"/>
  <c r="K789" i="12"/>
  <c r="G791" i="12"/>
  <c r="F792" i="12" s="1"/>
  <c r="K688" i="3"/>
  <c r="M688" i="3" s="1"/>
  <c r="L688" i="3"/>
  <c r="I690" i="3"/>
  <c r="J689" i="3"/>
  <c r="P686" i="2"/>
  <c r="Q686" i="2" s="1"/>
  <c r="O686" i="2"/>
  <c r="E688" i="2"/>
  <c r="M687" i="2"/>
  <c r="N687" i="2" s="1"/>
  <c r="G792" i="12" l="1"/>
  <c r="F793" i="12" s="1"/>
  <c r="H791" i="12"/>
  <c r="I791" i="12" s="1"/>
  <c r="K790" i="12"/>
  <c r="J790" i="12"/>
  <c r="L790" i="12" s="1"/>
  <c r="I691" i="3"/>
  <c r="J690" i="3"/>
  <c r="L689" i="3"/>
  <c r="K689" i="3"/>
  <c r="M689" i="3" s="1"/>
  <c r="M688" i="2"/>
  <c r="N688" i="2" s="1"/>
  <c r="S688" i="2" s="1"/>
  <c r="E689" i="2"/>
  <c r="O687" i="2"/>
  <c r="P687" i="2"/>
  <c r="Q687" i="2" s="1"/>
  <c r="S687" i="2"/>
  <c r="H792" i="12" l="1"/>
  <c r="I792" i="12" s="1"/>
  <c r="J792" i="12" s="1"/>
  <c r="L792" i="12" s="1"/>
  <c r="G793" i="12"/>
  <c r="F794" i="12" s="1"/>
  <c r="J791" i="12"/>
  <c r="L791" i="12" s="1"/>
  <c r="K791" i="12"/>
  <c r="K690" i="3"/>
  <c r="M690" i="3" s="1"/>
  <c r="L690" i="3"/>
  <c r="J691" i="3"/>
  <c r="I692" i="3"/>
  <c r="M689" i="2"/>
  <c r="N689" i="2" s="1"/>
  <c r="S689" i="2" s="1"/>
  <c r="E690" i="2"/>
  <c r="P688" i="2"/>
  <c r="Q688" i="2" s="1"/>
  <c r="O688" i="2"/>
  <c r="K792" i="12" l="1"/>
  <c r="G794" i="12"/>
  <c r="F795" i="12" s="1"/>
  <c r="H793" i="12"/>
  <c r="I793" i="12" s="1"/>
  <c r="L691" i="3"/>
  <c r="K691" i="3"/>
  <c r="M691" i="3" s="1"/>
  <c r="I693" i="3"/>
  <c r="J692" i="3"/>
  <c r="E691" i="2"/>
  <c r="M690" i="2"/>
  <c r="N690" i="2" s="1"/>
  <c r="S690" i="2" s="1"/>
  <c r="P689" i="2"/>
  <c r="Q689" i="2" s="1"/>
  <c r="O689" i="2"/>
  <c r="H794" i="12" l="1"/>
  <c r="I794" i="12" s="1"/>
  <c r="J794" i="12" s="1"/>
  <c r="L794" i="12" s="1"/>
  <c r="K793" i="12"/>
  <c r="J793" i="12"/>
  <c r="L793" i="12" s="1"/>
  <c r="G795" i="12"/>
  <c r="F796" i="12" s="1"/>
  <c r="L692" i="3"/>
  <c r="K692" i="3"/>
  <c r="M692" i="3" s="1"/>
  <c r="J693" i="3"/>
  <c r="I694" i="3"/>
  <c r="P690" i="2"/>
  <c r="Q690" i="2" s="1"/>
  <c r="O690" i="2"/>
  <c r="M691" i="2"/>
  <c r="N691" i="2" s="1"/>
  <c r="E692" i="2"/>
  <c r="K794" i="12" l="1"/>
  <c r="H795" i="12"/>
  <c r="I795" i="12" s="1"/>
  <c r="G796" i="12"/>
  <c r="F797" i="12" s="1"/>
  <c r="L693" i="3"/>
  <c r="K693" i="3"/>
  <c r="M693" i="3" s="1"/>
  <c r="J694" i="3"/>
  <c r="I695" i="3"/>
  <c r="O691" i="2"/>
  <c r="P691" i="2"/>
  <c r="Q691" i="2" s="1"/>
  <c r="S691" i="2"/>
  <c r="M692" i="2"/>
  <c r="N692" i="2" s="1"/>
  <c r="S692" i="2" s="1"/>
  <c r="E693" i="2"/>
  <c r="H796" i="12" l="1"/>
  <c r="I796" i="12" s="1"/>
  <c r="K796" i="12" s="1"/>
  <c r="G797" i="12"/>
  <c r="F798" i="12" s="1"/>
  <c r="J795" i="12"/>
  <c r="L795" i="12" s="1"/>
  <c r="K795" i="12"/>
  <c r="I696" i="3"/>
  <c r="J695" i="3"/>
  <c r="L694" i="3"/>
  <c r="K694" i="3"/>
  <c r="M694" i="3" s="1"/>
  <c r="M693" i="2"/>
  <c r="N693" i="2" s="1"/>
  <c r="S693" i="2" s="1"/>
  <c r="E694" i="2"/>
  <c r="P692" i="2"/>
  <c r="Q692" i="2" s="1"/>
  <c r="O692" i="2"/>
  <c r="J796" i="12" l="1"/>
  <c r="L796" i="12" s="1"/>
  <c r="H797" i="12"/>
  <c r="I797" i="12" s="1"/>
  <c r="G798" i="12"/>
  <c r="F799" i="12" s="1"/>
  <c r="L695" i="3"/>
  <c r="K695" i="3"/>
  <c r="M695" i="3" s="1"/>
  <c r="J696" i="3"/>
  <c r="I697" i="3"/>
  <c r="E695" i="2"/>
  <c r="M694" i="2"/>
  <c r="N694" i="2" s="1"/>
  <c r="S694" i="2" s="1"/>
  <c r="P693" i="2"/>
  <c r="Q693" i="2" s="1"/>
  <c r="O693" i="2"/>
  <c r="G799" i="12" l="1"/>
  <c r="F800" i="12" s="1"/>
  <c r="H798" i="12"/>
  <c r="I798" i="12" s="1"/>
  <c r="J797" i="12"/>
  <c r="L797" i="12" s="1"/>
  <c r="K797" i="12"/>
  <c r="I698" i="3"/>
  <c r="J697" i="3"/>
  <c r="K696" i="3"/>
  <c r="M696" i="3" s="1"/>
  <c r="L696" i="3"/>
  <c r="P694" i="2"/>
  <c r="Q694" i="2" s="1"/>
  <c r="O694" i="2"/>
  <c r="M695" i="2"/>
  <c r="N695" i="2" s="1"/>
  <c r="E696" i="2"/>
  <c r="K798" i="12" l="1"/>
  <c r="J798" i="12"/>
  <c r="L798" i="12" s="1"/>
  <c r="G800" i="12"/>
  <c r="F801" i="12" s="1"/>
  <c r="H799" i="12"/>
  <c r="I799" i="12" s="1"/>
  <c r="L697" i="3"/>
  <c r="K697" i="3"/>
  <c r="M697" i="3" s="1"/>
  <c r="I699" i="3"/>
  <c r="J698" i="3"/>
  <c r="O695" i="2"/>
  <c r="P695" i="2"/>
  <c r="Q695" i="2" s="1"/>
  <c r="M696" i="2"/>
  <c r="N696" i="2" s="1"/>
  <c r="S696" i="2" s="1"/>
  <c r="E697" i="2"/>
  <c r="S695" i="2"/>
  <c r="H800" i="12" l="1"/>
  <c r="I800" i="12" s="1"/>
  <c r="J800" i="12" s="1"/>
  <c r="L800" i="12" s="1"/>
  <c r="G801" i="12"/>
  <c r="F802" i="12" s="1"/>
  <c r="J799" i="12"/>
  <c r="L799" i="12" s="1"/>
  <c r="K799" i="12"/>
  <c r="L698" i="3"/>
  <c r="K698" i="3"/>
  <c r="M698" i="3" s="1"/>
  <c r="J699" i="3"/>
  <c r="I700" i="3"/>
  <c r="M697" i="2"/>
  <c r="N697" i="2" s="1"/>
  <c r="S697" i="2" s="1"/>
  <c r="E698" i="2"/>
  <c r="P696" i="2"/>
  <c r="Q696" i="2" s="1"/>
  <c r="O696" i="2"/>
  <c r="K800" i="12" l="1"/>
  <c r="G802" i="12"/>
  <c r="F803" i="12" s="1"/>
  <c r="H801" i="12"/>
  <c r="I801" i="12" s="1"/>
  <c r="I701" i="3"/>
  <c r="J700" i="3"/>
  <c r="L699" i="3"/>
  <c r="K699" i="3"/>
  <c r="M699" i="3" s="1"/>
  <c r="E699" i="2"/>
  <c r="M698" i="2"/>
  <c r="N698" i="2" s="1"/>
  <c r="S698" i="2" s="1"/>
  <c r="P697" i="2"/>
  <c r="Q697" i="2" s="1"/>
  <c r="O697" i="2"/>
  <c r="K801" i="12" l="1"/>
  <c r="J801" i="12"/>
  <c r="L801" i="12" s="1"/>
  <c r="H802" i="12"/>
  <c r="I802" i="12" s="1"/>
  <c r="G803" i="12"/>
  <c r="F804" i="12" s="1"/>
  <c r="L700" i="3"/>
  <c r="K700" i="3"/>
  <c r="M700" i="3" s="1"/>
  <c r="J701" i="3"/>
  <c r="I702" i="3"/>
  <c r="P698" i="2"/>
  <c r="Q698" i="2" s="1"/>
  <c r="O698" i="2"/>
  <c r="M699" i="2"/>
  <c r="N699" i="2" s="1"/>
  <c r="E700" i="2"/>
  <c r="H803" i="12" l="1"/>
  <c r="I803" i="12" s="1"/>
  <c r="J803" i="12" s="1"/>
  <c r="L803" i="12" s="1"/>
  <c r="G804" i="12"/>
  <c r="F805" i="12" s="1"/>
  <c r="K802" i="12"/>
  <c r="J802" i="12"/>
  <c r="L802" i="12" s="1"/>
  <c r="J702" i="3"/>
  <c r="I703" i="3"/>
  <c r="L701" i="3"/>
  <c r="K701" i="3"/>
  <c r="M701" i="3" s="1"/>
  <c r="M700" i="2"/>
  <c r="N700" i="2" s="1"/>
  <c r="S700" i="2" s="1"/>
  <c r="E701" i="2"/>
  <c r="O699" i="2"/>
  <c r="P699" i="2"/>
  <c r="Q699" i="2" s="1"/>
  <c r="S699" i="2"/>
  <c r="K803" i="12" l="1"/>
  <c r="H804" i="12"/>
  <c r="I804" i="12" s="1"/>
  <c r="K804" i="12" s="1"/>
  <c r="G805" i="12"/>
  <c r="F806" i="12" s="1"/>
  <c r="I704" i="3"/>
  <c r="J703" i="3"/>
  <c r="L702" i="3"/>
  <c r="K702" i="3"/>
  <c r="M702" i="3" s="1"/>
  <c r="M701" i="2"/>
  <c r="N701" i="2" s="1"/>
  <c r="S701" i="2" s="1"/>
  <c r="E702" i="2"/>
  <c r="P700" i="2"/>
  <c r="Q700" i="2" s="1"/>
  <c r="O700" i="2"/>
  <c r="J804" i="12" l="1"/>
  <c r="L804" i="12" s="1"/>
  <c r="G806" i="12"/>
  <c r="F807" i="12" s="1"/>
  <c r="H805" i="12"/>
  <c r="I805" i="12" s="1"/>
  <c r="L703" i="3"/>
  <c r="K703" i="3"/>
  <c r="M703" i="3" s="1"/>
  <c r="J704" i="3"/>
  <c r="I705" i="3"/>
  <c r="E703" i="2"/>
  <c r="M702" i="2"/>
  <c r="N702" i="2" s="1"/>
  <c r="S702" i="2" s="1"/>
  <c r="P701" i="2"/>
  <c r="Q701" i="2" s="1"/>
  <c r="O701" i="2"/>
  <c r="J805" i="12" l="1"/>
  <c r="L805" i="12" s="1"/>
  <c r="K805" i="12"/>
  <c r="G807" i="12"/>
  <c r="F808" i="12" s="1"/>
  <c r="H806" i="12"/>
  <c r="I806" i="12" s="1"/>
  <c r="I706" i="3"/>
  <c r="J705" i="3"/>
  <c r="K704" i="3"/>
  <c r="M704" i="3" s="1"/>
  <c r="L704" i="3"/>
  <c r="P702" i="2"/>
  <c r="Q702" i="2" s="1"/>
  <c r="O702" i="2"/>
  <c r="E704" i="2"/>
  <c r="M703" i="2"/>
  <c r="N703" i="2" s="1"/>
  <c r="G808" i="12" l="1"/>
  <c r="F809" i="12" s="1"/>
  <c r="H807" i="12"/>
  <c r="I807" i="12" s="1"/>
  <c r="K806" i="12"/>
  <c r="J806" i="12"/>
  <c r="L806" i="12" s="1"/>
  <c r="L705" i="3"/>
  <c r="K705" i="3"/>
  <c r="M705" i="3" s="1"/>
  <c r="I707" i="3"/>
  <c r="J706" i="3"/>
  <c r="M704" i="2"/>
  <c r="N704" i="2" s="1"/>
  <c r="S704" i="2" s="1"/>
  <c r="E705" i="2"/>
  <c r="O703" i="2"/>
  <c r="P703" i="2"/>
  <c r="Q703" i="2" s="1"/>
  <c r="S703" i="2"/>
  <c r="H808" i="12" l="1"/>
  <c r="I808" i="12" s="1"/>
  <c r="K808" i="12" s="1"/>
  <c r="J807" i="12"/>
  <c r="L807" i="12" s="1"/>
  <c r="K807" i="12"/>
  <c r="G809" i="12"/>
  <c r="F810" i="12" s="1"/>
  <c r="J707" i="3"/>
  <c r="I708" i="3"/>
  <c r="K706" i="3"/>
  <c r="M706" i="3" s="1"/>
  <c r="L706" i="3"/>
  <c r="M705" i="2"/>
  <c r="N705" i="2" s="1"/>
  <c r="S705" i="2" s="1"/>
  <c r="E706" i="2"/>
  <c r="O704" i="2"/>
  <c r="P704" i="2"/>
  <c r="Q704" i="2" s="1"/>
  <c r="J808" i="12" l="1"/>
  <c r="L808" i="12" s="1"/>
  <c r="G810" i="12"/>
  <c r="F811" i="12" s="1"/>
  <c r="H809" i="12"/>
  <c r="I809" i="12" s="1"/>
  <c r="I709" i="3"/>
  <c r="J708" i="3"/>
  <c r="L707" i="3"/>
  <c r="K707" i="3"/>
  <c r="M707" i="3" s="1"/>
  <c r="E707" i="2"/>
  <c r="M706" i="2"/>
  <c r="N706" i="2" s="1"/>
  <c r="S706" i="2" s="1"/>
  <c r="P705" i="2"/>
  <c r="Q705" i="2" s="1"/>
  <c r="O705" i="2"/>
  <c r="H810" i="12" l="1"/>
  <c r="I810" i="12" s="1"/>
  <c r="K810" i="12" s="1"/>
  <c r="K809" i="12"/>
  <c r="J809" i="12"/>
  <c r="L809" i="12" s="1"/>
  <c r="G811" i="12"/>
  <c r="F812" i="12" s="1"/>
  <c r="L708" i="3"/>
  <c r="K708" i="3"/>
  <c r="M708" i="3" s="1"/>
  <c r="J709" i="3"/>
  <c r="I710" i="3"/>
  <c r="P706" i="2"/>
  <c r="Q706" i="2" s="1"/>
  <c r="O706" i="2"/>
  <c r="M707" i="2"/>
  <c r="N707" i="2" s="1"/>
  <c r="E708" i="2"/>
  <c r="J810" i="12" l="1"/>
  <c r="L810" i="12" s="1"/>
  <c r="G812" i="12"/>
  <c r="F813" i="12" s="1"/>
  <c r="H811" i="12"/>
  <c r="I811" i="12" s="1"/>
  <c r="J710" i="3"/>
  <c r="I711" i="3"/>
  <c r="L709" i="3"/>
  <c r="K709" i="3"/>
  <c r="M709" i="3" s="1"/>
  <c r="O707" i="2"/>
  <c r="P707" i="2"/>
  <c r="Q707" i="2" s="1"/>
  <c r="M708" i="2"/>
  <c r="N708" i="2" s="1"/>
  <c r="S708" i="2" s="1"/>
  <c r="E709" i="2"/>
  <c r="S707" i="2"/>
  <c r="G813" i="12" l="1"/>
  <c r="F814" i="12" s="1"/>
  <c r="J811" i="12"/>
  <c r="L811" i="12" s="1"/>
  <c r="K811" i="12"/>
  <c r="H812" i="12"/>
  <c r="I812" i="12" s="1"/>
  <c r="I712" i="3"/>
  <c r="J711" i="3"/>
  <c r="L710" i="3"/>
  <c r="K710" i="3"/>
  <c r="M710" i="3" s="1"/>
  <c r="M709" i="2"/>
  <c r="N709" i="2" s="1"/>
  <c r="S709" i="2" s="1"/>
  <c r="E710" i="2"/>
  <c r="P708" i="2"/>
  <c r="Q708" i="2" s="1"/>
  <c r="O708" i="2"/>
  <c r="H813" i="12" l="1"/>
  <c r="I813" i="12" s="1"/>
  <c r="K812" i="12"/>
  <c r="J812" i="12"/>
  <c r="L812" i="12" s="1"/>
  <c r="G814" i="12"/>
  <c r="F815" i="12" s="1"/>
  <c r="L711" i="3"/>
  <c r="K711" i="3"/>
  <c r="M711" i="3" s="1"/>
  <c r="J712" i="3"/>
  <c r="I713" i="3"/>
  <c r="E711" i="2"/>
  <c r="M710" i="2"/>
  <c r="N710" i="2" s="1"/>
  <c r="S710" i="2" s="1"/>
  <c r="P709" i="2"/>
  <c r="Q709" i="2" s="1"/>
  <c r="O709" i="2"/>
  <c r="G815" i="12" l="1"/>
  <c r="F816" i="12" s="1"/>
  <c r="J813" i="12"/>
  <c r="L813" i="12" s="1"/>
  <c r="K813" i="12"/>
  <c r="H814" i="12"/>
  <c r="I814" i="12" s="1"/>
  <c r="I714" i="3"/>
  <c r="J713" i="3"/>
  <c r="K712" i="3"/>
  <c r="M712" i="3" s="1"/>
  <c r="L712" i="3"/>
  <c r="P710" i="2"/>
  <c r="Q710" i="2" s="1"/>
  <c r="O710" i="2"/>
  <c r="E712" i="2"/>
  <c r="M711" i="2"/>
  <c r="N711" i="2" s="1"/>
  <c r="K814" i="12" l="1"/>
  <c r="J814" i="12"/>
  <c r="L814" i="12" s="1"/>
  <c r="G816" i="12"/>
  <c r="F817" i="12" s="1"/>
  <c r="H815" i="12"/>
  <c r="I815" i="12" s="1"/>
  <c r="L713" i="3"/>
  <c r="K713" i="3"/>
  <c r="M713" i="3" s="1"/>
  <c r="I715" i="3"/>
  <c r="J714" i="3"/>
  <c r="M712" i="2"/>
  <c r="N712" i="2" s="1"/>
  <c r="S712" i="2" s="1"/>
  <c r="E713" i="2"/>
  <c r="O711" i="2"/>
  <c r="P711" i="2"/>
  <c r="Q711" i="2" s="1"/>
  <c r="S711" i="2"/>
  <c r="G817" i="12" l="1"/>
  <c r="F818" i="12" s="1"/>
  <c r="J815" i="12"/>
  <c r="L815" i="12" s="1"/>
  <c r="K815" i="12"/>
  <c r="H816" i="12"/>
  <c r="I816" i="12" s="1"/>
  <c r="L714" i="3"/>
  <c r="K714" i="3"/>
  <c r="M714" i="3" s="1"/>
  <c r="J715" i="3"/>
  <c r="I716" i="3"/>
  <c r="M713" i="2"/>
  <c r="N713" i="2" s="1"/>
  <c r="S713" i="2" s="1"/>
  <c r="E714" i="2"/>
  <c r="O712" i="2"/>
  <c r="P712" i="2"/>
  <c r="Q712" i="2" s="1"/>
  <c r="G818" i="12" l="1"/>
  <c r="F819" i="12" s="1"/>
  <c r="K816" i="12"/>
  <c r="J816" i="12"/>
  <c r="L816" i="12" s="1"/>
  <c r="H817" i="12"/>
  <c r="I817" i="12" s="1"/>
  <c r="L715" i="3"/>
  <c r="K715" i="3"/>
  <c r="M715" i="3" s="1"/>
  <c r="I717" i="3"/>
  <c r="J716" i="3"/>
  <c r="E715" i="2"/>
  <c r="M714" i="2"/>
  <c r="N714" i="2" s="1"/>
  <c r="S714" i="2" s="1"/>
  <c r="P713" i="2"/>
  <c r="Q713" i="2" s="1"/>
  <c r="O713" i="2"/>
  <c r="H818" i="12" l="1"/>
  <c r="I818" i="12" s="1"/>
  <c r="K817" i="12"/>
  <c r="J817" i="12"/>
  <c r="L817" i="12" s="1"/>
  <c r="G819" i="12"/>
  <c r="F820" i="12" s="1"/>
  <c r="L716" i="3"/>
  <c r="K716" i="3"/>
  <c r="M716" i="3" s="1"/>
  <c r="J717" i="3"/>
  <c r="I718" i="3"/>
  <c r="P714" i="2"/>
  <c r="Q714" i="2" s="1"/>
  <c r="O714" i="2"/>
  <c r="M715" i="2"/>
  <c r="N715" i="2" s="1"/>
  <c r="E716" i="2"/>
  <c r="H819" i="12" l="1"/>
  <c r="I819" i="12" s="1"/>
  <c r="G820" i="12"/>
  <c r="F821" i="12" s="1"/>
  <c r="K818" i="12"/>
  <c r="J818" i="12"/>
  <c r="L818" i="12" s="1"/>
  <c r="J718" i="3"/>
  <c r="I719" i="3"/>
  <c r="L717" i="3"/>
  <c r="K717" i="3"/>
  <c r="M717" i="3" s="1"/>
  <c r="O715" i="2"/>
  <c r="P715" i="2"/>
  <c r="Q715" i="2" s="1"/>
  <c r="M716" i="2"/>
  <c r="N716" i="2" s="1"/>
  <c r="S716" i="2" s="1"/>
  <c r="E717" i="2"/>
  <c r="S715" i="2"/>
  <c r="G821" i="12" l="1"/>
  <c r="F822" i="12" s="1"/>
  <c r="H820" i="12"/>
  <c r="I820" i="12" s="1"/>
  <c r="J819" i="12"/>
  <c r="L819" i="12" s="1"/>
  <c r="K819" i="12"/>
  <c r="I720" i="3"/>
  <c r="J719" i="3"/>
  <c r="L718" i="3"/>
  <c r="K718" i="3"/>
  <c r="M718" i="3" s="1"/>
  <c r="M717" i="2"/>
  <c r="N717" i="2" s="1"/>
  <c r="S717" i="2" s="1"/>
  <c r="E718" i="2"/>
  <c r="P716" i="2"/>
  <c r="Q716" i="2" s="1"/>
  <c r="O716" i="2"/>
  <c r="K820" i="12" l="1"/>
  <c r="J820" i="12"/>
  <c r="L820" i="12" s="1"/>
  <c r="G822" i="12"/>
  <c r="F823" i="12" s="1"/>
  <c r="H821" i="12"/>
  <c r="I821" i="12" s="1"/>
  <c r="L719" i="3"/>
  <c r="K719" i="3"/>
  <c r="M719" i="3" s="1"/>
  <c r="J720" i="3"/>
  <c r="I721" i="3"/>
  <c r="E719" i="2"/>
  <c r="M718" i="2"/>
  <c r="N718" i="2" s="1"/>
  <c r="S718" i="2" s="1"/>
  <c r="P717" i="2"/>
  <c r="Q717" i="2" s="1"/>
  <c r="O717" i="2"/>
  <c r="H822" i="12" l="1"/>
  <c r="I822" i="12" s="1"/>
  <c r="J821" i="12"/>
  <c r="L821" i="12" s="1"/>
  <c r="K821" i="12"/>
  <c r="G823" i="12"/>
  <c r="F824" i="12" s="1"/>
  <c r="I722" i="3"/>
  <c r="J721" i="3"/>
  <c r="K720" i="3"/>
  <c r="M720" i="3" s="1"/>
  <c r="L720" i="3"/>
  <c r="P718" i="2"/>
  <c r="Q718" i="2" s="1"/>
  <c r="O718" i="2"/>
  <c r="M719" i="2"/>
  <c r="N719" i="2" s="1"/>
  <c r="E720" i="2"/>
  <c r="H823" i="12" l="1"/>
  <c r="I823" i="12" s="1"/>
  <c r="J823" i="12" s="1"/>
  <c r="L823" i="12" s="1"/>
  <c r="K822" i="12"/>
  <c r="J822" i="12"/>
  <c r="L822" i="12" s="1"/>
  <c r="G824" i="12"/>
  <c r="F825" i="12" s="1"/>
  <c r="L721" i="3"/>
  <c r="K721" i="3"/>
  <c r="M721" i="3" s="1"/>
  <c r="I723" i="3"/>
  <c r="J722" i="3"/>
  <c r="O719" i="2"/>
  <c r="P719" i="2"/>
  <c r="Q719" i="2" s="1"/>
  <c r="M720" i="2"/>
  <c r="N720" i="2" s="1"/>
  <c r="S720" i="2" s="1"/>
  <c r="E721" i="2"/>
  <c r="S719" i="2"/>
  <c r="K823" i="12" l="1"/>
  <c r="H824" i="12"/>
  <c r="I824" i="12" s="1"/>
  <c r="G825" i="12"/>
  <c r="F826" i="12" s="1"/>
  <c r="I724" i="3"/>
  <c r="J723" i="3"/>
  <c r="K722" i="3"/>
  <c r="M722" i="3" s="1"/>
  <c r="L722" i="3"/>
  <c r="M721" i="2"/>
  <c r="N721" i="2" s="1"/>
  <c r="S721" i="2" s="1"/>
  <c r="E722" i="2"/>
  <c r="P720" i="2"/>
  <c r="Q720" i="2" s="1"/>
  <c r="O720" i="2"/>
  <c r="G826" i="12" l="1"/>
  <c r="F827" i="12" s="1"/>
  <c r="H825" i="12"/>
  <c r="I825" i="12" s="1"/>
  <c r="K824" i="12"/>
  <c r="J824" i="12"/>
  <c r="L824" i="12" s="1"/>
  <c r="L723" i="3"/>
  <c r="K723" i="3"/>
  <c r="M723" i="3" s="1"/>
  <c r="I725" i="3"/>
  <c r="J724" i="3"/>
  <c r="E723" i="2"/>
  <c r="M722" i="2"/>
  <c r="N722" i="2" s="1"/>
  <c r="S722" i="2" s="1"/>
  <c r="P721" i="2"/>
  <c r="Q721" i="2" s="1"/>
  <c r="O721" i="2"/>
  <c r="H826" i="12" l="1"/>
  <c r="I826" i="12" s="1"/>
  <c r="K826" i="12" s="1"/>
  <c r="K825" i="12"/>
  <c r="J825" i="12"/>
  <c r="L825" i="12" s="1"/>
  <c r="G827" i="12"/>
  <c r="F828" i="12" s="1"/>
  <c r="L724" i="3"/>
  <c r="K724" i="3"/>
  <c r="M724" i="3" s="1"/>
  <c r="J725" i="3"/>
  <c r="I726" i="3"/>
  <c r="P722" i="2"/>
  <c r="Q722" i="2" s="1"/>
  <c r="O722" i="2"/>
  <c r="M723" i="2"/>
  <c r="N723" i="2" s="1"/>
  <c r="E724" i="2"/>
  <c r="J826" i="12" l="1"/>
  <c r="L826" i="12" s="1"/>
  <c r="H827" i="12"/>
  <c r="I827" i="12" s="1"/>
  <c r="G828" i="12"/>
  <c r="F829" i="12" s="1"/>
  <c r="I727" i="3"/>
  <c r="J726" i="3"/>
  <c r="L725" i="3"/>
  <c r="K725" i="3"/>
  <c r="M725" i="3" s="1"/>
  <c r="O723" i="2"/>
  <c r="P723" i="2"/>
  <c r="Q723" i="2" s="1"/>
  <c r="M724" i="2"/>
  <c r="N724" i="2" s="1"/>
  <c r="S724" i="2" s="1"/>
  <c r="E725" i="2"/>
  <c r="S723" i="2"/>
  <c r="H828" i="12" l="1"/>
  <c r="I828" i="12" s="1"/>
  <c r="G829" i="12"/>
  <c r="F830" i="12" s="1"/>
  <c r="K827" i="12"/>
  <c r="J827" i="12"/>
  <c r="L827" i="12" s="1"/>
  <c r="L726" i="3"/>
  <c r="K726" i="3"/>
  <c r="M726" i="3" s="1"/>
  <c r="J727" i="3"/>
  <c r="I728" i="3"/>
  <c r="M725" i="2"/>
  <c r="N725" i="2" s="1"/>
  <c r="S725" i="2" s="1"/>
  <c r="E726" i="2"/>
  <c r="P724" i="2"/>
  <c r="Q724" i="2" s="1"/>
  <c r="O724" i="2"/>
  <c r="K828" i="12" l="1"/>
  <c r="J828" i="12"/>
  <c r="L828" i="12" s="1"/>
  <c r="G830" i="12"/>
  <c r="F831" i="12" s="1"/>
  <c r="H829" i="12"/>
  <c r="I829" i="12" s="1"/>
  <c r="L727" i="3"/>
  <c r="K727" i="3"/>
  <c r="M727" i="3" s="1"/>
  <c r="J728" i="3"/>
  <c r="I729" i="3"/>
  <c r="E727" i="2"/>
  <c r="M726" i="2"/>
  <c r="N726" i="2" s="1"/>
  <c r="S726" i="2" s="1"/>
  <c r="P725" i="2"/>
  <c r="Q725" i="2" s="1"/>
  <c r="O725" i="2"/>
  <c r="G831" i="12" l="1"/>
  <c r="F832" i="12" s="1"/>
  <c r="J829" i="12"/>
  <c r="L829" i="12" s="1"/>
  <c r="K829" i="12"/>
  <c r="H830" i="12"/>
  <c r="I830" i="12" s="1"/>
  <c r="L728" i="3"/>
  <c r="K728" i="3"/>
  <c r="M728" i="3" s="1"/>
  <c r="I730" i="3"/>
  <c r="J729" i="3"/>
  <c r="P726" i="2"/>
  <c r="Q726" i="2" s="1"/>
  <c r="O726" i="2"/>
  <c r="E728" i="2"/>
  <c r="M727" i="2"/>
  <c r="N727" i="2" s="1"/>
  <c r="G832" i="12" l="1"/>
  <c r="F833" i="12" s="1"/>
  <c r="K830" i="12"/>
  <c r="J830" i="12"/>
  <c r="L830" i="12" s="1"/>
  <c r="H831" i="12"/>
  <c r="I831" i="12" s="1"/>
  <c r="L729" i="3"/>
  <c r="K729" i="3"/>
  <c r="M729" i="3" s="1"/>
  <c r="J730" i="3"/>
  <c r="I731" i="3"/>
  <c r="M728" i="2"/>
  <c r="N728" i="2" s="1"/>
  <c r="S728" i="2" s="1"/>
  <c r="E729" i="2"/>
  <c r="O727" i="2"/>
  <c r="P727" i="2"/>
  <c r="Q727" i="2" s="1"/>
  <c r="S727" i="2"/>
  <c r="K831" i="12" l="1"/>
  <c r="J831" i="12"/>
  <c r="L831" i="12" s="1"/>
  <c r="G833" i="12"/>
  <c r="F834" i="12" s="1"/>
  <c r="H832" i="12"/>
  <c r="I832" i="12" s="1"/>
  <c r="I732" i="3"/>
  <c r="J731" i="3"/>
  <c r="K730" i="3"/>
  <c r="M730" i="3" s="1"/>
  <c r="L730" i="3"/>
  <c r="M729" i="2"/>
  <c r="N729" i="2" s="1"/>
  <c r="S729" i="2" s="1"/>
  <c r="E730" i="2"/>
  <c r="P728" i="2"/>
  <c r="Q728" i="2" s="1"/>
  <c r="O728" i="2"/>
  <c r="J832" i="12" l="1"/>
  <c r="L832" i="12" s="1"/>
  <c r="K832" i="12"/>
  <c r="G834" i="12"/>
  <c r="F835" i="12" s="1"/>
  <c r="H833" i="12"/>
  <c r="I833" i="12" s="1"/>
  <c r="L731" i="3"/>
  <c r="K731" i="3"/>
  <c r="M731" i="3" s="1"/>
  <c r="I733" i="3"/>
  <c r="J732" i="3"/>
  <c r="E731" i="2"/>
  <c r="M730" i="2"/>
  <c r="N730" i="2" s="1"/>
  <c r="S730" i="2" s="1"/>
  <c r="P729" i="2"/>
  <c r="Q729" i="2" s="1"/>
  <c r="O729" i="2"/>
  <c r="J833" i="12" l="1"/>
  <c r="L833" i="12" s="1"/>
  <c r="K833" i="12"/>
  <c r="H834" i="12"/>
  <c r="I834" i="12" s="1"/>
  <c r="G835" i="12"/>
  <c r="F836" i="12" s="1"/>
  <c r="L732" i="3"/>
  <c r="K732" i="3"/>
  <c r="M732" i="3" s="1"/>
  <c r="J733" i="3"/>
  <c r="I734" i="3"/>
  <c r="P730" i="2"/>
  <c r="Q730" i="2" s="1"/>
  <c r="O730" i="2"/>
  <c r="M731" i="2"/>
  <c r="N731" i="2" s="1"/>
  <c r="E732" i="2"/>
  <c r="H835" i="12" l="1"/>
  <c r="I835" i="12" s="1"/>
  <c r="K835" i="12" s="1"/>
  <c r="K834" i="12"/>
  <c r="J834" i="12"/>
  <c r="L834" i="12" s="1"/>
  <c r="G836" i="12"/>
  <c r="F837" i="12" s="1"/>
  <c r="I735" i="3"/>
  <c r="J734" i="3"/>
  <c r="L733" i="3"/>
  <c r="K733" i="3"/>
  <c r="M733" i="3" s="1"/>
  <c r="O731" i="2"/>
  <c r="P731" i="2"/>
  <c r="Q731" i="2" s="1"/>
  <c r="M732" i="2"/>
  <c r="N732" i="2" s="1"/>
  <c r="S732" i="2" s="1"/>
  <c r="E733" i="2"/>
  <c r="S731" i="2"/>
  <c r="J835" i="12" l="1"/>
  <c r="L835" i="12" s="1"/>
  <c r="H836" i="12"/>
  <c r="I836" i="12" s="1"/>
  <c r="G837" i="12"/>
  <c r="F838" i="12" s="1"/>
  <c r="L734" i="3"/>
  <c r="K734" i="3"/>
  <c r="M734" i="3" s="1"/>
  <c r="J735" i="3"/>
  <c r="I736" i="3"/>
  <c r="M733" i="2"/>
  <c r="N733" i="2" s="1"/>
  <c r="S733" i="2" s="1"/>
  <c r="E734" i="2"/>
  <c r="P732" i="2"/>
  <c r="Q732" i="2" s="1"/>
  <c r="O732" i="2"/>
  <c r="G838" i="12" l="1"/>
  <c r="F839" i="12" s="1"/>
  <c r="H837" i="12"/>
  <c r="I837" i="12" s="1"/>
  <c r="J836" i="12"/>
  <c r="L836" i="12" s="1"/>
  <c r="K836" i="12"/>
  <c r="J736" i="3"/>
  <c r="I737" i="3"/>
  <c r="L735" i="3"/>
  <c r="K735" i="3"/>
  <c r="M735" i="3" s="1"/>
  <c r="E735" i="2"/>
  <c r="M734" i="2"/>
  <c r="N734" i="2" s="1"/>
  <c r="S734" i="2" s="1"/>
  <c r="P733" i="2"/>
  <c r="Q733" i="2" s="1"/>
  <c r="O733" i="2"/>
  <c r="G839" i="12" l="1"/>
  <c r="F840" i="12" s="1"/>
  <c r="H838" i="12"/>
  <c r="I838" i="12" s="1"/>
  <c r="J837" i="12"/>
  <c r="L837" i="12" s="1"/>
  <c r="K837" i="12"/>
  <c r="I738" i="3"/>
  <c r="J737" i="3"/>
  <c r="L736" i="3"/>
  <c r="K736" i="3"/>
  <c r="M736" i="3" s="1"/>
  <c r="P734" i="2"/>
  <c r="Q734" i="2" s="1"/>
  <c r="O734" i="2"/>
  <c r="M735" i="2"/>
  <c r="N735" i="2" s="1"/>
  <c r="E736" i="2"/>
  <c r="H839" i="12" l="1"/>
  <c r="I839" i="12" s="1"/>
  <c r="J839" i="12" s="1"/>
  <c r="L839" i="12" s="1"/>
  <c r="G840" i="12"/>
  <c r="F841" i="12" s="1"/>
  <c r="K838" i="12"/>
  <c r="J838" i="12"/>
  <c r="L838" i="12" s="1"/>
  <c r="L737" i="3"/>
  <c r="K737" i="3"/>
  <c r="M737" i="3" s="1"/>
  <c r="J738" i="3"/>
  <c r="I739" i="3"/>
  <c r="O735" i="2"/>
  <c r="P735" i="2"/>
  <c r="Q735" i="2" s="1"/>
  <c r="M736" i="2"/>
  <c r="N736" i="2" s="1"/>
  <c r="S736" i="2" s="1"/>
  <c r="E737" i="2"/>
  <c r="S735" i="2"/>
  <c r="K839" i="12" l="1"/>
  <c r="H840" i="12"/>
  <c r="I840" i="12" s="1"/>
  <c r="J840" i="12" s="1"/>
  <c r="L840" i="12" s="1"/>
  <c r="G841" i="12"/>
  <c r="F842" i="12" s="1"/>
  <c r="K738" i="3"/>
  <c r="M738" i="3" s="1"/>
  <c r="L738" i="3"/>
  <c r="I740" i="3"/>
  <c r="J739" i="3"/>
  <c r="M737" i="2"/>
  <c r="N737" i="2" s="1"/>
  <c r="S737" i="2" s="1"/>
  <c r="E738" i="2"/>
  <c r="P736" i="2"/>
  <c r="Q736" i="2" s="1"/>
  <c r="O736" i="2"/>
  <c r="K840" i="12" l="1"/>
  <c r="G842" i="12"/>
  <c r="F843" i="12" s="1"/>
  <c r="H841" i="12"/>
  <c r="I841" i="12" s="1"/>
  <c r="I741" i="3"/>
  <c r="J740" i="3"/>
  <c r="L739" i="3"/>
  <c r="K739" i="3"/>
  <c r="M739" i="3" s="1"/>
  <c r="E739" i="2"/>
  <c r="M738" i="2"/>
  <c r="N738" i="2" s="1"/>
  <c r="S738" i="2" s="1"/>
  <c r="P737" i="2"/>
  <c r="Q737" i="2" s="1"/>
  <c r="O737" i="2"/>
  <c r="H842" i="12" l="1"/>
  <c r="I842" i="12" s="1"/>
  <c r="K842" i="12" s="1"/>
  <c r="K841" i="12"/>
  <c r="J841" i="12"/>
  <c r="L841" i="12" s="1"/>
  <c r="G843" i="12"/>
  <c r="F844" i="12" s="1"/>
  <c r="L740" i="3"/>
  <c r="K740" i="3"/>
  <c r="M740" i="3" s="1"/>
  <c r="J741" i="3"/>
  <c r="I742" i="3"/>
  <c r="P738" i="2"/>
  <c r="Q738" i="2" s="1"/>
  <c r="O738" i="2"/>
  <c r="M739" i="2"/>
  <c r="N739" i="2" s="1"/>
  <c r="E740" i="2"/>
  <c r="J842" i="12" l="1"/>
  <c r="L842" i="12" s="1"/>
  <c r="G844" i="12"/>
  <c r="F845" i="12" s="1"/>
  <c r="H843" i="12"/>
  <c r="I843" i="12" s="1"/>
  <c r="I743" i="3"/>
  <c r="J742" i="3"/>
  <c r="L741" i="3"/>
  <c r="K741" i="3"/>
  <c r="M741" i="3" s="1"/>
  <c r="M740" i="2"/>
  <c r="N740" i="2" s="1"/>
  <c r="S740" i="2" s="1"/>
  <c r="E741" i="2"/>
  <c r="O739" i="2"/>
  <c r="P739" i="2"/>
  <c r="Q739" i="2" s="1"/>
  <c r="S739" i="2"/>
  <c r="G845" i="12" l="1"/>
  <c r="F846" i="12" s="1"/>
  <c r="K843" i="12"/>
  <c r="J843" i="12"/>
  <c r="L843" i="12" s="1"/>
  <c r="H844" i="12"/>
  <c r="I844" i="12" s="1"/>
  <c r="L742" i="3"/>
  <c r="K742" i="3"/>
  <c r="M742" i="3" s="1"/>
  <c r="J743" i="3"/>
  <c r="I744" i="3"/>
  <c r="M741" i="2"/>
  <c r="N741" i="2" s="1"/>
  <c r="S741" i="2" s="1"/>
  <c r="E742" i="2"/>
  <c r="P740" i="2"/>
  <c r="Q740" i="2" s="1"/>
  <c r="O740" i="2"/>
  <c r="K844" i="12" l="1"/>
  <c r="J844" i="12"/>
  <c r="L844" i="12" s="1"/>
  <c r="G846" i="12"/>
  <c r="F847" i="12" s="1"/>
  <c r="H845" i="12"/>
  <c r="I845" i="12" s="1"/>
  <c r="J744" i="3"/>
  <c r="I745" i="3"/>
  <c r="L743" i="3"/>
  <c r="K743" i="3"/>
  <c r="M743" i="3" s="1"/>
  <c r="E743" i="2"/>
  <c r="M742" i="2"/>
  <c r="N742" i="2" s="1"/>
  <c r="S742" i="2" s="1"/>
  <c r="P741" i="2"/>
  <c r="Q741" i="2" s="1"/>
  <c r="O741" i="2"/>
  <c r="G847" i="12" l="1"/>
  <c r="F848" i="12" s="1"/>
  <c r="J845" i="12"/>
  <c r="L845" i="12" s="1"/>
  <c r="K845" i="12"/>
  <c r="H846" i="12"/>
  <c r="I846" i="12" s="1"/>
  <c r="I746" i="3"/>
  <c r="J745" i="3"/>
  <c r="L744" i="3"/>
  <c r="K744" i="3"/>
  <c r="M744" i="3" s="1"/>
  <c r="P742" i="2"/>
  <c r="Q742" i="2" s="1"/>
  <c r="O742" i="2"/>
  <c r="M743" i="2"/>
  <c r="N743" i="2" s="1"/>
  <c r="E744" i="2"/>
  <c r="H847" i="12" l="1"/>
  <c r="I847" i="12" s="1"/>
  <c r="J847" i="12" s="1"/>
  <c r="L847" i="12" s="1"/>
  <c r="K846" i="12"/>
  <c r="J846" i="12"/>
  <c r="L846" i="12" s="1"/>
  <c r="G848" i="12"/>
  <c r="F849" i="12" s="1"/>
  <c r="L745" i="3"/>
  <c r="K745" i="3"/>
  <c r="M745" i="3" s="1"/>
  <c r="J746" i="3"/>
  <c r="I747" i="3"/>
  <c r="M744" i="2"/>
  <c r="N744" i="2" s="1"/>
  <c r="S744" i="2" s="1"/>
  <c r="E745" i="2"/>
  <c r="O743" i="2"/>
  <c r="P743" i="2"/>
  <c r="Q743" i="2" s="1"/>
  <c r="S743" i="2"/>
  <c r="K847" i="12" l="1"/>
  <c r="H848" i="12"/>
  <c r="I848" i="12" s="1"/>
  <c r="G849" i="12"/>
  <c r="F850" i="12" s="1"/>
  <c r="I748" i="3"/>
  <c r="J747" i="3"/>
  <c r="K746" i="3"/>
  <c r="M746" i="3" s="1"/>
  <c r="L746" i="3"/>
  <c r="M745" i="2"/>
  <c r="N745" i="2" s="1"/>
  <c r="S745" i="2" s="1"/>
  <c r="E746" i="2"/>
  <c r="P744" i="2"/>
  <c r="Q744" i="2" s="1"/>
  <c r="O744" i="2"/>
  <c r="H849" i="12" l="1"/>
  <c r="I849" i="12" s="1"/>
  <c r="J849" i="12" s="1"/>
  <c r="L849" i="12" s="1"/>
  <c r="G850" i="12"/>
  <c r="F851" i="12" s="1"/>
  <c r="J848" i="12"/>
  <c r="L848" i="12" s="1"/>
  <c r="K848" i="12"/>
  <c r="L747" i="3"/>
  <c r="K747" i="3"/>
  <c r="M747" i="3" s="1"/>
  <c r="I749" i="3"/>
  <c r="J748" i="3"/>
  <c r="E747" i="2"/>
  <c r="M746" i="2"/>
  <c r="N746" i="2" s="1"/>
  <c r="S746" i="2" s="1"/>
  <c r="P745" i="2"/>
  <c r="Q745" i="2" s="1"/>
  <c r="O745" i="2"/>
  <c r="K849" i="12" l="1"/>
  <c r="H850" i="12"/>
  <c r="I850" i="12" s="1"/>
  <c r="G851" i="12"/>
  <c r="F852" i="12" s="1"/>
  <c r="L748" i="3"/>
  <c r="K748" i="3"/>
  <c r="M748" i="3" s="1"/>
  <c r="J749" i="3"/>
  <c r="I750" i="3"/>
  <c r="P746" i="2"/>
  <c r="Q746" i="2" s="1"/>
  <c r="O746" i="2"/>
  <c r="M747" i="2"/>
  <c r="N747" i="2" s="1"/>
  <c r="E748" i="2"/>
  <c r="H851" i="12" l="1"/>
  <c r="I851" i="12" s="1"/>
  <c r="J851" i="12" s="1"/>
  <c r="L851" i="12" s="1"/>
  <c r="G852" i="12"/>
  <c r="F853" i="12" s="1"/>
  <c r="K850" i="12"/>
  <c r="J850" i="12"/>
  <c r="L850" i="12" s="1"/>
  <c r="I751" i="3"/>
  <c r="J750" i="3"/>
  <c r="L749" i="3"/>
  <c r="K749" i="3"/>
  <c r="M749" i="3" s="1"/>
  <c r="O747" i="2"/>
  <c r="P747" i="2"/>
  <c r="Q747" i="2" s="1"/>
  <c r="S747" i="2"/>
  <c r="M748" i="2"/>
  <c r="N748" i="2" s="1"/>
  <c r="S748" i="2" s="1"/>
  <c r="E749" i="2"/>
  <c r="K851" i="12" l="1"/>
  <c r="G853" i="12"/>
  <c r="F854" i="12" s="1"/>
  <c r="H852" i="12"/>
  <c r="I852" i="12" s="1"/>
  <c r="L750" i="3"/>
  <c r="K750" i="3"/>
  <c r="M750" i="3" s="1"/>
  <c r="J751" i="3"/>
  <c r="I752" i="3"/>
  <c r="M749" i="2"/>
  <c r="N749" i="2" s="1"/>
  <c r="S749" i="2" s="1"/>
  <c r="E750" i="2"/>
  <c r="P748" i="2"/>
  <c r="Q748" i="2" s="1"/>
  <c r="O748" i="2"/>
  <c r="G854" i="12" l="1"/>
  <c r="F855" i="12" s="1"/>
  <c r="H853" i="12"/>
  <c r="I853" i="12" s="1"/>
  <c r="J852" i="12"/>
  <c r="L852" i="12" s="1"/>
  <c r="K852" i="12"/>
  <c r="L751" i="3"/>
  <c r="K751" i="3"/>
  <c r="M751" i="3" s="1"/>
  <c r="J752" i="3"/>
  <c r="I753" i="3"/>
  <c r="E751" i="2"/>
  <c r="M750" i="2"/>
  <c r="N750" i="2" s="1"/>
  <c r="S750" i="2" s="1"/>
  <c r="P749" i="2"/>
  <c r="Q749" i="2" s="1"/>
  <c r="O749" i="2"/>
  <c r="J853" i="12" l="1"/>
  <c r="L853" i="12" s="1"/>
  <c r="K853" i="12"/>
  <c r="G855" i="12"/>
  <c r="F856" i="12" s="1"/>
  <c r="H854" i="12"/>
  <c r="I854" i="12" s="1"/>
  <c r="I754" i="3"/>
  <c r="J753" i="3"/>
  <c r="L752" i="3"/>
  <c r="K752" i="3"/>
  <c r="M752" i="3" s="1"/>
  <c r="P750" i="2"/>
  <c r="Q750" i="2" s="1"/>
  <c r="O750" i="2"/>
  <c r="E752" i="2"/>
  <c r="M751" i="2"/>
  <c r="N751" i="2" s="1"/>
  <c r="K854" i="12" l="1"/>
  <c r="J854" i="12"/>
  <c r="L854" i="12" s="1"/>
  <c r="G856" i="12"/>
  <c r="F857" i="12" s="1"/>
  <c r="H855" i="12"/>
  <c r="I855" i="12" s="1"/>
  <c r="L753" i="3"/>
  <c r="K753" i="3"/>
  <c r="M753" i="3" s="1"/>
  <c r="J754" i="3"/>
  <c r="I755" i="3"/>
  <c r="M752" i="2"/>
  <c r="N752" i="2" s="1"/>
  <c r="S752" i="2" s="1"/>
  <c r="E753" i="2"/>
  <c r="O751" i="2"/>
  <c r="P751" i="2"/>
  <c r="Q751" i="2" s="1"/>
  <c r="S751" i="2"/>
  <c r="G857" i="12" l="1"/>
  <c r="F858" i="12" s="1"/>
  <c r="H856" i="12"/>
  <c r="I856" i="12" s="1"/>
  <c r="K855" i="12"/>
  <c r="J855" i="12"/>
  <c r="L855" i="12" s="1"/>
  <c r="I756" i="3"/>
  <c r="J755" i="3"/>
  <c r="K754" i="3"/>
  <c r="M754" i="3" s="1"/>
  <c r="L754" i="3"/>
  <c r="M753" i="2"/>
  <c r="N753" i="2" s="1"/>
  <c r="S753" i="2" s="1"/>
  <c r="E754" i="2"/>
  <c r="P752" i="2"/>
  <c r="Q752" i="2" s="1"/>
  <c r="O752" i="2"/>
  <c r="K856" i="12" l="1"/>
  <c r="J856" i="12"/>
  <c r="L856" i="12" s="1"/>
  <c r="G858" i="12"/>
  <c r="F859" i="12" s="1"/>
  <c r="H857" i="12"/>
  <c r="I857" i="12" s="1"/>
  <c r="L755" i="3"/>
  <c r="K755" i="3"/>
  <c r="M755" i="3" s="1"/>
  <c r="I757" i="3"/>
  <c r="J756" i="3"/>
  <c r="E755" i="2"/>
  <c r="M754" i="2"/>
  <c r="N754" i="2" s="1"/>
  <c r="S754" i="2" s="1"/>
  <c r="P753" i="2"/>
  <c r="Q753" i="2" s="1"/>
  <c r="O753" i="2"/>
  <c r="H858" i="12" l="1"/>
  <c r="I858" i="12" s="1"/>
  <c r="K858" i="12" s="1"/>
  <c r="K857" i="12"/>
  <c r="J857" i="12"/>
  <c r="L857" i="12" s="1"/>
  <c r="G859" i="12"/>
  <c r="F860" i="12" s="1"/>
  <c r="J757" i="3"/>
  <c r="I758" i="3"/>
  <c r="L756" i="3"/>
  <c r="K756" i="3"/>
  <c r="M756" i="3" s="1"/>
  <c r="P754" i="2"/>
  <c r="Q754" i="2" s="1"/>
  <c r="O754" i="2"/>
  <c r="M755" i="2"/>
  <c r="N755" i="2" s="1"/>
  <c r="E756" i="2"/>
  <c r="J858" i="12" l="1"/>
  <c r="L858" i="12" s="1"/>
  <c r="H859" i="12"/>
  <c r="I859" i="12" s="1"/>
  <c r="G860" i="12"/>
  <c r="F861" i="12" s="1"/>
  <c r="I759" i="3"/>
  <c r="J758" i="3"/>
  <c r="L757" i="3"/>
  <c r="K757" i="3"/>
  <c r="M757" i="3" s="1"/>
  <c r="O755" i="2"/>
  <c r="P755" i="2"/>
  <c r="Q755" i="2" s="1"/>
  <c r="M756" i="2"/>
  <c r="N756" i="2" s="1"/>
  <c r="S756" i="2" s="1"/>
  <c r="E757" i="2"/>
  <c r="S755" i="2"/>
  <c r="G861" i="12" l="1"/>
  <c r="F862" i="12" s="1"/>
  <c r="H860" i="12"/>
  <c r="I860" i="12" s="1"/>
  <c r="J859" i="12"/>
  <c r="L859" i="12" s="1"/>
  <c r="K859" i="12"/>
  <c r="L758" i="3"/>
  <c r="K758" i="3"/>
  <c r="M758" i="3" s="1"/>
  <c r="J759" i="3"/>
  <c r="I760" i="3"/>
  <c r="M757" i="2"/>
  <c r="N757" i="2" s="1"/>
  <c r="S757" i="2" s="1"/>
  <c r="E758" i="2"/>
  <c r="P756" i="2"/>
  <c r="Q756" i="2" s="1"/>
  <c r="O756" i="2"/>
  <c r="K860" i="12" l="1"/>
  <c r="J860" i="12"/>
  <c r="L860" i="12" s="1"/>
  <c r="G862" i="12"/>
  <c r="F863" i="12" s="1"/>
  <c r="H861" i="12"/>
  <c r="I861" i="12" s="1"/>
  <c r="J760" i="3"/>
  <c r="I761" i="3"/>
  <c r="L759" i="3"/>
  <c r="K759" i="3"/>
  <c r="M759" i="3" s="1"/>
  <c r="E759" i="2"/>
  <c r="M758" i="2"/>
  <c r="N758" i="2" s="1"/>
  <c r="S758" i="2" s="1"/>
  <c r="P757" i="2"/>
  <c r="Q757" i="2" s="1"/>
  <c r="O757" i="2"/>
  <c r="J861" i="12" l="1"/>
  <c r="L861" i="12" s="1"/>
  <c r="K861" i="12"/>
  <c r="H862" i="12"/>
  <c r="I862" i="12" s="1"/>
  <c r="G863" i="12"/>
  <c r="F864" i="12" s="1"/>
  <c r="I762" i="3"/>
  <c r="J761" i="3"/>
  <c r="L760" i="3"/>
  <c r="K760" i="3"/>
  <c r="M760" i="3" s="1"/>
  <c r="P758" i="2"/>
  <c r="Q758" i="2" s="1"/>
  <c r="O758" i="2"/>
  <c r="E760" i="2"/>
  <c r="M759" i="2"/>
  <c r="N759" i="2" s="1"/>
  <c r="H863" i="12" l="1"/>
  <c r="I863" i="12" s="1"/>
  <c r="K863" i="12" s="1"/>
  <c r="G864" i="12"/>
  <c r="F865" i="12" s="1"/>
  <c r="K862" i="12"/>
  <c r="J862" i="12"/>
  <c r="L862" i="12" s="1"/>
  <c r="J762" i="3"/>
  <c r="I763" i="3"/>
  <c r="L761" i="3"/>
  <c r="K761" i="3"/>
  <c r="M761" i="3" s="1"/>
  <c r="M760" i="2"/>
  <c r="N760" i="2" s="1"/>
  <c r="S760" i="2" s="1"/>
  <c r="E761" i="2"/>
  <c r="O759" i="2"/>
  <c r="P759" i="2"/>
  <c r="Q759" i="2" s="1"/>
  <c r="S759" i="2"/>
  <c r="J863" i="12" l="1"/>
  <c r="L863" i="12" s="1"/>
  <c r="H864" i="12"/>
  <c r="I864" i="12" s="1"/>
  <c r="K864" i="12" s="1"/>
  <c r="G865" i="12"/>
  <c r="F866" i="12" s="1"/>
  <c r="I764" i="3"/>
  <c r="J763" i="3"/>
  <c r="K762" i="3"/>
  <c r="M762" i="3" s="1"/>
  <c r="L762" i="3"/>
  <c r="M761" i="2"/>
  <c r="N761" i="2" s="1"/>
  <c r="S761" i="2" s="1"/>
  <c r="E762" i="2"/>
  <c r="O760" i="2"/>
  <c r="P760" i="2"/>
  <c r="Q760" i="2" s="1"/>
  <c r="J864" i="12" l="1"/>
  <c r="L864" i="12" s="1"/>
  <c r="G866" i="12"/>
  <c r="F867" i="12" s="1"/>
  <c r="H865" i="12"/>
  <c r="I865" i="12" s="1"/>
  <c r="L763" i="3"/>
  <c r="K763" i="3"/>
  <c r="M763" i="3" s="1"/>
  <c r="I765" i="3"/>
  <c r="J764" i="3"/>
  <c r="E763" i="2"/>
  <c r="M762" i="2"/>
  <c r="N762" i="2" s="1"/>
  <c r="S762" i="2" s="1"/>
  <c r="P761" i="2"/>
  <c r="Q761" i="2" s="1"/>
  <c r="O761" i="2"/>
  <c r="G867" i="12" l="1"/>
  <c r="F868" i="12" s="1"/>
  <c r="K865" i="12"/>
  <c r="J865" i="12"/>
  <c r="L865" i="12" s="1"/>
  <c r="H866" i="12"/>
  <c r="I866" i="12" s="1"/>
  <c r="J765" i="3"/>
  <c r="I766" i="3"/>
  <c r="L764" i="3"/>
  <c r="K764" i="3"/>
  <c r="M764" i="3" s="1"/>
  <c r="P762" i="2"/>
  <c r="Q762" i="2" s="1"/>
  <c r="O762" i="2"/>
  <c r="M763" i="2"/>
  <c r="N763" i="2" s="1"/>
  <c r="E764" i="2"/>
  <c r="G868" i="12" l="1"/>
  <c r="F869" i="12" s="1"/>
  <c r="J866" i="12"/>
  <c r="L866" i="12" s="1"/>
  <c r="K866" i="12"/>
  <c r="H867" i="12"/>
  <c r="I867" i="12" s="1"/>
  <c r="I767" i="3"/>
  <c r="J766" i="3"/>
  <c r="L765" i="3"/>
  <c r="K765" i="3"/>
  <c r="M765" i="3" s="1"/>
  <c r="M764" i="2"/>
  <c r="N764" i="2" s="1"/>
  <c r="S764" i="2" s="1"/>
  <c r="E765" i="2"/>
  <c r="O763" i="2"/>
  <c r="P763" i="2"/>
  <c r="Q763" i="2" s="1"/>
  <c r="S763" i="2"/>
  <c r="H868" i="12" l="1"/>
  <c r="I868" i="12" s="1"/>
  <c r="J867" i="12"/>
  <c r="L867" i="12" s="1"/>
  <c r="K867" i="12"/>
  <c r="G869" i="12"/>
  <c r="F870" i="12" s="1"/>
  <c r="L766" i="3"/>
  <c r="K766" i="3"/>
  <c r="M766" i="3" s="1"/>
  <c r="J767" i="3"/>
  <c r="I768" i="3"/>
  <c r="M765" i="2"/>
  <c r="N765" i="2" s="1"/>
  <c r="S765" i="2" s="1"/>
  <c r="E766" i="2"/>
  <c r="P764" i="2"/>
  <c r="Q764" i="2" s="1"/>
  <c r="O764" i="2"/>
  <c r="H869" i="12" l="1"/>
  <c r="I869" i="12" s="1"/>
  <c r="G870" i="12"/>
  <c r="F871" i="12" s="1"/>
  <c r="K868" i="12"/>
  <c r="J868" i="12"/>
  <c r="L868" i="12" s="1"/>
  <c r="L767" i="3"/>
  <c r="K767" i="3"/>
  <c r="M767" i="3" s="1"/>
  <c r="J768" i="3"/>
  <c r="I769" i="3"/>
  <c r="M766" i="2"/>
  <c r="N766" i="2" s="1"/>
  <c r="S766" i="2" s="1"/>
  <c r="E767" i="2"/>
  <c r="P765" i="2"/>
  <c r="Q765" i="2" s="1"/>
  <c r="O765" i="2"/>
  <c r="G871" i="12" l="1"/>
  <c r="F872" i="12" s="1"/>
  <c r="H870" i="12"/>
  <c r="I870" i="12" s="1"/>
  <c r="J869" i="12"/>
  <c r="L869" i="12" s="1"/>
  <c r="K869" i="12"/>
  <c r="I770" i="3"/>
  <c r="J769" i="3"/>
  <c r="L768" i="3"/>
  <c r="K768" i="3"/>
  <c r="M768" i="3" s="1"/>
  <c r="E768" i="2"/>
  <c r="M767" i="2"/>
  <c r="N767" i="2" s="1"/>
  <c r="S767" i="2" s="1"/>
  <c r="P766" i="2"/>
  <c r="Q766" i="2" s="1"/>
  <c r="O766" i="2"/>
  <c r="H871" i="12" l="1"/>
  <c r="I871" i="12" s="1"/>
  <c r="K871" i="12" s="1"/>
  <c r="K870" i="12"/>
  <c r="J870" i="12"/>
  <c r="L870" i="12" s="1"/>
  <c r="G872" i="12"/>
  <c r="F873" i="12" s="1"/>
  <c r="L769" i="3"/>
  <c r="K769" i="3"/>
  <c r="M769" i="3" s="1"/>
  <c r="J770" i="3"/>
  <c r="I771" i="3"/>
  <c r="P767" i="2"/>
  <c r="Q767" i="2" s="1"/>
  <c r="O767" i="2"/>
  <c r="M768" i="2"/>
  <c r="N768" i="2" s="1"/>
  <c r="E769" i="2"/>
  <c r="J871" i="12" l="1"/>
  <c r="L871" i="12" s="1"/>
  <c r="G873" i="12"/>
  <c r="F874" i="12" s="1"/>
  <c r="H872" i="12"/>
  <c r="I872" i="12" s="1"/>
  <c r="I772" i="3"/>
  <c r="J771" i="3"/>
  <c r="K770" i="3"/>
  <c r="M770" i="3" s="1"/>
  <c r="L770" i="3"/>
  <c r="O768" i="2"/>
  <c r="P768" i="2"/>
  <c r="Q768" i="2" s="1"/>
  <c r="M769" i="2"/>
  <c r="N769" i="2" s="1"/>
  <c r="E770" i="2"/>
  <c r="S768" i="2"/>
  <c r="K872" i="12" l="1"/>
  <c r="J872" i="12"/>
  <c r="L872" i="12" s="1"/>
  <c r="G874" i="12"/>
  <c r="F875" i="12" s="1"/>
  <c r="H873" i="12"/>
  <c r="I873" i="12" s="1"/>
  <c r="L771" i="3"/>
  <c r="K771" i="3"/>
  <c r="M771" i="3" s="1"/>
  <c r="I773" i="3"/>
  <c r="J772" i="3"/>
  <c r="P769" i="2"/>
  <c r="Q769" i="2" s="1"/>
  <c r="O769" i="2"/>
  <c r="S769" i="2"/>
  <c r="E771" i="2"/>
  <c r="M770" i="2"/>
  <c r="N770" i="2" s="1"/>
  <c r="G875" i="12" l="1"/>
  <c r="F876" i="12" s="1"/>
  <c r="K873" i="12"/>
  <c r="J873" i="12"/>
  <c r="L873" i="12" s="1"/>
  <c r="H874" i="12"/>
  <c r="I874" i="12" s="1"/>
  <c r="J773" i="3"/>
  <c r="I774" i="3"/>
  <c r="L772" i="3"/>
  <c r="K772" i="3"/>
  <c r="M772" i="3" s="1"/>
  <c r="P770" i="2"/>
  <c r="Q770" i="2" s="1"/>
  <c r="O770" i="2"/>
  <c r="M771" i="2"/>
  <c r="N771" i="2" s="1"/>
  <c r="E772" i="2"/>
  <c r="S770" i="2"/>
  <c r="H875" i="12" l="1"/>
  <c r="I875" i="12" s="1"/>
  <c r="K875" i="12" s="1"/>
  <c r="J874" i="12"/>
  <c r="L874" i="12" s="1"/>
  <c r="K874" i="12"/>
  <c r="G876" i="12"/>
  <c r="F877" i="12" s="1"/>
  <c r="I775" i="3"/>
  <c r="J774" i="3"/>
  <c r="L773" i="3"/>
  <c r="K773" i="3"/>
  <c r="M773" i="3" s="1"/>
  <c r="O771" i="2"/>
  <c r="P771" i="2"/>
  <c r="Q771" i="2" s="1"/>
  <c r="M772" i="2"/>
  <c r="N772" i="2" s="1"/>
  <c r="S772" i="2" s="1"/>
  <c r="E773" i="2"/>
  <c r="S771" i="2"/>
  <c r="J875" i="12" l="1"/>
  <c r="L875" i="12" s="1"/>
  <c r="H876" i="12"/>
  <c r="I876" i="12" s="1"/>
  <c r="K876" i="12" s="1"/>
  <c r="G877" i="12"/>
  <c r="F878" i="12" s="1"/>
  <c r="L774" i="3"/>
  <c r="K774" i="3"/>
  <c r="M774" i="3" s="1"/>
  <c r="J775" i="3"/>
  <c r="I776" i="3"/>
  <c r="M773" i="2"/>
  <c r="N773" i="2" s="1"/>
  <c r="S773" i="2" s="1"/>
  <c r="E774" i="2"/>
  <c r="P772" i="2"/>
  <c r="Q772" i="2" s="1"/>
  <c r="O772" i="2"/>
  <c r="J876" i="12" l="1"/>
  <c r="L876" i="12" s="1"/>
  <c r="G878" i="12"/>
  <c r="F879" i="12" s="1"/>
  <c r="H877" i="12"/>
  <c r="I877" i="12" s="1"/>
  <c r="L775" i="3"/>
  <c r="K775" i="3"/>
  <c r="M775" i="3" s="1"/>
  <c r="J776" i="3"/>
  <c r="I777" i="3"/>
  <c r="M774" i="2"/>
  <c r="N774" i="2" s="1"/>
  <c r="S774" i="2" s="1"/>
  <c r="E775" i="2"/>
  <c r="P773" i="2"/>
  <c r="Q773" i="2" s="1"/>
  <c r="O773" i="2"/>
  <c r="J877" i="12" l="1"/>
  <c r="L877" i="12" s="1"/>
  <c r="K877" i="12"/>
  <c r="G879" i="12"/>
  <c r="F880" i="12" s="1"/>
  <c r="H878" i="12"/>
  <c r="I878" i="12" s="1"/>
  <c r="L776" i="3"/>
  <c r="K776" i="3"/>
  <c r="M776" i="3" s="1"/>
  <c r="I778" i="3"/>
  <c r="J777" i="3"/>
  <c r="E776" i="2"/>
  <c r="M775" i="2"/>
  <c r="N775" i="2" s="1"/>
  <c r="S775" i="2" s="1"/>
  <c r="P774" i="2"/>
  <c r="Q774" i="2" s="1"/>
  <c r="O774" i="2"/>
  <c r="H879" i="12" l="1"/>
  <c r="I879" i="12" s="1"/>
  <c r="J879" i="12" s="1"/>
  <c r="L879" i="12" s="1"/>
  <c r="K878" i="12"/>
  <c r="J878" i="12"/>
  <c r="L878" i="12" s="1"/>
  <c r="G880" i="12"/>
  <c r="F881" i="12" s="1"/>
  <c r="J778" i="3"/>
  <c r="I779" i="3"/>
  <c r="L777" i="3"/>
  <c r="K777" i="3"/>
  <c r="M777" i="3" s="1"/>
  <c r="P775" i="2"/>
  <c r="Q775" i="2" s="1"/>
  <c r="O775" i="2"/>
  <c r="M776" i="2"/>
  <c r="N776" i="2" s="1"/>
  <c r="E777" i="2"/>
  <c r="H880" i="12" l="1"/>
  <c r="I880" i="12" s="1"/>
  <c r="K880" i="12" s="1"/>
  <c r="K879" i="12"/>
  <c r="G881" i="12"/>
  <c r="F882" i="12" s="1"/>
  <c r="I780" i="3"/>
  <c r="J779" i="3"/>
  <c r="K778" i="3"/>
  <c r="M778" i="3" s="1"/>
  <c r="L778" i="3"/>
  <c r="P776" i="2"/>
  <c r="Q776" i="2" s="1"/>
  <c r="O776" i="2"/>
  <c r="M777" i="2"/>
  <c r="N777" i="2" s="1"/>
  <c r="E778" i="2"/>
  <c r="S776" i="2"/>
  <c r="J880" i="12" l="1"/>
  <c r="L880" i="12" s="1"/>
  <c r="H881" i="12"/>
  <c r="I881" i="12" s="1"/>
  <c r="K881" i="12" s="1"/>
  <c r="G882" i="12"/>
  <c r="F883" i="12" s="1"/>
  <c r="L779" i="3"/>
  <c r="K779" i="3"/>
  <c r="M779" i="3" s="1"/>
  <c r="I781" i="3"/>
  <c r="J780" i="3"/>
  <c r="E779" i="2"/>
  <c r="M778" i="2"/>
  <c r="N778" i="2" s="1"/>
  <c r="S778" i="2" s="1"/>
  <c r="P777" i="2"/>
  <c r="Q777" i="2" s="1"/>
  <c r="O777" i="2"/>
  <c r="S777" i="2"/>
  <c r="J881" i="12" l="1"/>
  <c r="L881" i="12" s="1"/>
  <c r="H882" i="12"/>
  <c r="I882" i="12" s="1"/>
  <c r="G883" i="12"/>
  <c r="F884" i="12" s="1"/>
  <c r="L780" i="3"/>
  <c r="K780" i="3"/>
  <c r="M780" i="3" s="1"/>
  <c r="J781" i="3"/>
  <c r="I782" i="3"/>
  <c r="P778" i="2"/>
  <c r="Q778" i="2" s="1"/>
  <c r="O778" i="2"/>
  <c r="M779" i="2"/>
  <c r="N779" i="2" s="1"/>
  <c r="E780" i="2"/>
  <c r="G884" i="12" l="1"/>
  <c r="F885" i="12" s="1"/>
  <c r="H883" i="12"/>
  <c r="I883" i="12" s="1"/>
  <c r="K882" i="12"/>
  <c r="J882" i="12"/>
  <c r="L882" i="12" s="1"/>
  <c r="L781" i="3"/>
  <c r="K781" i="3"/>
  <c r="M781" i="3" s="1"/>
  <c r="I783" i="3"/>
  <c r="J782" i="3"/>
  <c r="M780" i="2"/>
  <c r="N780" i="2" s="1"/>
  <c r="S780" i="2" s="1"/>
  <c r="E781" i="2"/>
  <c r="O779" i="2"/>
  <c r="P779" i="2"/>
  <c r="Q779" i="2" s="1"/>
  <c r="S779" i="2"/>
  <c r="H884" i="12" l="1"/>
  <c r="I884" i="12" s="1"/>
  <c r="K884" i="12" s="1"/>
  <c r="J883" i="12"/>
  <c r="L883" i="12" s="1"/>
  <c r="K883" i="12"/>
  <c r="G885" i="12"/>
  <c r="F886" i="12" s="1"/>
  <c r="L782" i="3"/>
  <c r="K782" i="3"/>
  <c r="M782" i="3" s="1"/>
  <c r="J783" i="3"/>
  <c r="I784" i="3"/>
  <c r="M781" i="2"/>
  <c r="N781" i="2" s="1"/>
  <c r="S781" i="2" s="1"/>
  <c r="E782" i="2"/>
  <c r="P780" i="2"/>
  <c r="Q780" i="2" s="1"/>
  <c r="O780" i="2"/>
  <c r="J884" i="12" l="1"/>
  <c r="L884" i="12" s="1"/>
  <c r="H885" i="12"/>
  <c r="I885" i="12" s="1"/>
  <c r="K885" i="12" s="1"/>
  <c r="G886" i="12"/>
  <c r="F887" i="12" s="1"/>
  <c r="J784" i="3"/>
  <c r="I785" i="3"/>
  <c r="L783" i="3"/>
  <c r="K783" i="3"/>
  <c r="M783" i="3" s="1"/>
  <c r="M782" i="2"/>
  <c r="N782" i="2" s="1"/>
  <c r="S782" i="2" s="1"/>
  <c r="E783" i="2"/>
  <c r="P781" i="2"/>
  <c r="Q781" i="2" s="1"/>
  <c r="O781" i="2"/>
  <c r="J885" i="12" l="1"/>
  <c r="L885" i="12" s="1"/>
  <c r="G887" i="12"/>
  <c r="F888" i="12" s="1"/>
  <c r="H886" i="12"/>
  <c r="I886" i="12" s="1"/>
  <c r="I786" i="3"/>
  <c r="J785" i="3"/>
  <c r="L784" i="3"/>
  <c r="K784" i="3"/>
  <c r="M784" i="3" s="1"/>
  <c r="E784" i="2"/>
  <c r="M783" i="2"/>
  <c r="N783" i="2" s="1"/>
  <c r="S783" i="2" s="1"/>
  <c r="P782" i="2"/>
  <c r="Q782" i="2" s="1"/>
  <c r="O782" i="2"/>
  <c r="K886" i="12" l="1"/>
  <c r="J886" i="12"/>
  <c r="L886" i="12" s="1"/>
  <c r="G888" i="12"/>
  <c r="F889" i="12" s="1"/>
  <c r="H887" i="12"/>
  <c r="I887" i="12" s="1"/>
  <c r="L785" i="3"/>
  <c r="K785" i="3"/>
  <c r="M785" i="3" s="1"/>
  <c r="J786" i="3"/>
  <c r="I787" i="3"/>
  <c r="P783" i="2"/>
  <c r="Q783" i="2" s="1"/>
  <c r="O783" i="2"/>
  <c r="M784" i="2"/>
  <c r="N784" i="2" s="1"/>
  <c r="E785" i="2"/>
  <c r="H888" i="12" l="1"/>
  <c r="I888" i="12" s="1"/>
  <c r="J888" i="12" s="1"/>
  <c r="L888" i="12" s="1"/>
  <c r="J887" i="12"/>
  <c r="L887" i="12" s="1"/>
  <c r="K887" i="12"/>
  <c r="G889" i="12"/>
  <c r="F890" i="12" s="1"/>
  <c r="K786" i="3"/>
  <c r="M786" i="3" s="1"/>
  <c r="L786" i="3"/>
  <c r="I788" i="3"/>
  <c r="J787" i="3"/>
  <c r="O784" i="2"/>
  <c r="P784" i="2"/>
  <c r="Q784" i="2" s="1"/>
  <c r="S784" i="2"/>
  <c r="M785" i="2"/>
  <c r="N785" i="2" s="1"/>
  <c r="S785" i="2" s="1"/>
  <c r="E786" i="2"/>
  <c r="K888" i="12" l="1"/>
  <c r="H889" i="12"/>
  <c r="I889" i="12" s="1"/>
  <c r="G890" i="12"/>
  <c r="F891" i="12" s="1"/>
  <c r="L787" i="3"/>
  <c r="K787" i="3"/>
  <c r="M787" i="3" s="1"/>
  <c r="I789" i="3"/>
  <c r="J788" i="3"/>
  <c r="E787" i="2"/>
  <c r="M786" i="2"/>
  <c r="N786" i="2" s="1"/>
  <c r="S786" i="2" s="1"/>
  <c r="P785" i="2"/>
  <c r="Q785" i="2" s="1"/>
  <c r="O785" i="2"/>
  <c r="G891" i="12" l="1"/>
  <c r="F892" i="12" s="1"/>
  <c r="H890" i="12"/>
  <c r="I890" i="12" s="1"/>
  <c r="K889" i="12"/>
  <c r="J889" i="12"/>
  <c r="L889" i="12" s="1"/>
  <c r="L788" i="3"/>
  <c r="K788" i="3"/>
  <c r="M788" i="3" s="1"/>
  <c r="J789" i="3"/>
  <c r="I790" i="3"/>
  <c r="P786" i="2"/>
  <c r="Q786" i="2" s="1"/>
  <c r="O786" i="2"/>
  <c r="M787" i="2"/>
  <c r="N787" i="2" s="1"/>
  <c r="E788" i="2"/>
  <c r="K890" i="12" l="1"/>
  <c r="J890" i="12"/>
  <c r="L890" i="12" s="1"/>
  <c r="G892" i="12"/>
  <c r="F893" i="12" s="1"/>
  <c r="H891" i="12"/>
  <c r="I891" i="12" s="1"/>
  <c r="L789" i="3"/>
  <c r="K789" i="3"/>
  <c r="M789" i="3" s="1"/>
  <c r="I791" i="3"/>
  <c r="J790" i="3"/>
  <c r="M788" i="2"/>
  <c r="N788" i="2" s="1"/>
  <c r="S788" i="2" s="1"/>
  <c r="E789" i="2"/>
  <c r="O787" i="2"/>
  <c r="P787" i="2"/>
  <c r="Q787" i="2" s="1"/>
  <c r="S787" i="2"/>
  <c r="J891" i="12" l="1"/>
  <c r="L891" i="12" s="1"/>
  <c r="K891" i="12"/>
  <c r="G893" i="12"/>
  <c r="F894" i="12" s="1"/>
  <c r="H892" i="12"/>
  <c r="I892" i="12" s="1"/>
  <c r="L790" i="3"/>
  <c r="K790" i="3"/>
  <c r="M790" i="3" s="1"/>
  <c r="J791" i="3"/>
  <c r="I792" i="3"/>
  <c r="M789" i="2"/>
  <c r="N789" i="2" s="1"/>
  <c r="S789" i="2" s="1"/>
  <c r="E790" i="2"/>
  <c r="P788" i="2"/>
  <c r="Q788" i="2" s="1"/>
  <c r="O788" i="2"/>
  <c r="H893" i="12" l="1"/>
  <c r="I893" i="12" s="1"/>
  <c r="K893" i="12" s="1"/>
  <c r="K892" i="12"/>
  <c r="J892" i="12"/>
  <c r="L892" i="12" s="1"/>
  <c r="G894" i="12"/>
  <c r="F895" i="12" s="1"/>
  <c r="J792" i="3"/>
  <c r="I793" i="3"/>
  <c r="L791" i="3"/>
  <c r="K791" i="3"/>
  <c r="M791" i="3" s="1"/>
  <c r="M790" i="2"/>
  <c r="N790" i="2" s="1"/>
  <c r="S790" i="2" s="1"/>
  <c r="E791" i="2"/>
  <c r="P789" i="2"/>
  <c r="Q789" i="2" s="1"/>
  <c r="O789" i="2"/>
  <c r="J893" i="12" l="1"/>
  <c r="L893" i="12" s="1"/>
  <c r="G895" i="12"/>
  <c r="F896" i="12" s="1"/>
  <c r="H894" i="12"/>
  <c r="I894" i="12" s="1"/>
  <c r="I794" i="3"/>
  <c r="J793" i="3"/>
  <c r="L792" i="3"/>
  <c r="K792" i="3"/>
  <c r="M792" i="3" s="1"/>
  <c r="E792" i="2"/>
  <c r="M791" i="2"/>
  <c r="N791" i="2" s="1"/>
  <c r="S791" i="2" s="1"/>
  <c r="P790" i="2"/>
  <c r="Q790" i="2" s="1"/>
  <c r="O790" i="2"/>
  <c r="G896" i="12" l="1"/>
  <c r="F897" i="12" s="1"/>
  <c r="J894" i="12"/>
  <c r="L894" i="12" s="1"/>
  <c r="K894" i="12"/>
  <c r="H895" i="12"/>
  <c r="I895" i="12" s="1"/>
  <c r="L793" i="3"/>
  <c r="K793" i="3"/>
  <c r="M793" i="3" s="1"/>
  <c r="J794" i="3"/>
  <c r="I795" i="3"/>
  <c r="P791" i="2"/>
  <c r="Q791" i="2" s="1"/>
  <c r="O791" i="2"/>
  <c r="M792" i="2"/>
  <c r="N792" i="2" s="1"/>
  <c r="E793" i="2"/>
  <c r="H896" i="12" l="1"/>
  <c r="I896" i="12" s="1"/>
  <c r="K896" i="12" s="1"/>
  <c r="G897" i="12"/>
  <c r="F898" i="12" s="1"/>
  <c r="J895" i="12"/>
  <c r="L895" i="12" s="1"/>
  <c r="K895" i="12"/>
  <c r="K794" i="3"/>
  <c r="M794" i="3" s="1"/>
  <c r="L794" i="3"/>
  <c r="I796" i="3"/>
  <c r="J795" i="3"/>
  <c r="M793" i="2"/>
  <c r="N793" i="2" s="1"/>
  <c r="S793" i="2" s="1"/>
  <c r="E794" i="2"/>
  <c r="P792" i="2"/>
  <c r="Q792" i="2" s="1"/>
  <c r="O792" i="2"/>
  <c r="S792" i="2"/>
  <c r="J896" i="12" l="1"/>
  <c r="L896" i="12" s="1"/>
  <c r="G898" i="12"/>
  <c r="F899" i="12" s="1"/>
  <c r="H897" i="12"/>
  <c r="I897" i="12" s="1"/>
  <c r="I797" i="3"/>
  <c r="J796" i="3"/>
  <c r="L795" i="3"/>
  <c r="K795" i="3"/>
  <c r="M795" i="3" s="1"/>
  <c r="E795" i="2"/>
  <c r="M794" i="2"/>
  <c r="N794" i="2" s="1"/>
  <c r="S794" i="2" s="1"/>
  <c r="P793" i="2"/>
  <c r="Q793" i="2" s="1"/>
  <c r="O793" i="2"/>
  <c r="J897" i="12" l="1"/>
  <c r="L897" i="12" s="1"/>
  <c r="K897" i="12"/>
  <c r="G899" i="12"/>
  <c r="F900" i="12" s="1"/>
  <c r="H898" i="12"/>
  <c r="I898" i="12" s="1"/>
  <c r="L796" i="3"/>
  <c r="K796" i="3"/>
  <c r="M796" i="3" s="1"/>
  <c r="J797" i="3"/>
  <c r="I798" i="3"/>
  <c r="P794" i="2"/>
  <c r="Q794" i="2" s="1"/>
  <c r="O794" i="2"/>
  <c r="M795" i="2"/>
  <c r="N795" i="2" s="1"/>
  <c r="E796" i="2"/>
  <c r="J898" i="12" l="1"/>
  <c r="L898" i="12" s="1"/>
  <c r="K898" i="12"/>
  <c r="G900" i="12"/>
  <c r="F901" i="12" s="1"/>
  <c r="H899" i="12"/>
  <c r="I899" i="12" s="1"/>
  <c r="I799" i="3"/>
  <c r="J798" i="3"/>
  <c r="L797" i="3"/>
  <c r="K797" i="3"/>
  <c r="M797" i="3" s="1"/>
  <c r="O795" i="2"/>
  <c r="P795" i="2"/>
  <c r="Q795" i="2" s="1"/>
  <c r="M796" i="2"/>
  <c r="N796" i="2" s="1"/>
  <c r="S796" i="2" s="1"/>
  <c r="E797" i="2"/>
  <c r="S795" i="2"/>
  <c r="H900" i="12" l="1"/>
  <c r="I900" i="12" s="1"/>
  <c r="J900" i="12" s="1"/>
  <c r="L900" i="12" s="1"/>
  <c r="J899" i="12"/>
  <c r="L899" i="12" s="1"/>
  <c r="K899" i="12"/>
  <c r="G901" i="12"/>
  <c r="F902" i="12" s="1"/>
  <c r="L798" i="3"/>
  <c r="K798" i="3"/>
  <c r="M798" i="3" s="1"/>
  <c r="J799" i="3"/>
  <c r="I800" i="3"/>
  <c r="M797" i="2"/>
  <c r="N797" i="2" s="1"/>
  <c r="S797" i="2" s="1"/>
  <c r="E798" i="2"/>
  <c r="P796" i="2"/>
  <c r="Q796" i="2" s="1"/>
  <c r="O796" i="2"/>
  <c r="K900" i="12" l="1"/>
  <c r="H901" i="12"/>
  <c r="I901" i="12" s="1"/>
  <c r="J901" i="12" s="1"/>
  <c r="L901" i="12" s="1"/>
  <c r="G902" i="12"/>
  <c r="F903" i="12" s="1"/>
  <c r="J800" i="3"/>
  <c r="I801" i="3"/>
  <c r="L799" i="3"/>
  <c r="K799" i="3"/>
  <c r="M799" i="3" s="1"/>
  <c r="M798" i="2"/>
  <c r="N798" i="2" s="1"/>
  <c r="S798" i="2" s="1"/>
  <c r="E799" i="2"/>
  <c r="P797" i="2"/>
  <c r="Q797" i="2" s="1"/>
  <c r="O797" i="2"/>
  <c r="K901" i="12" l="1"/>
  <c r="G903" i="12"/>
  <c r="F904" i="12" s="1"/>
  <c r="H902" i="12"/>
  <c r="I902" i="12" s="1"/>
  <c r="I802" i="3"/>
  <c r="J801" i="3"/>
  <c r="L800" i="3"/>
  <c r="K800" i="3"/>
  <c r="M800" i="3" s="1"/>
  <c r="E800" i="2"/>
  <c r="M799" i="2"/>
  <c r="N799" i="2" s="1"/>
  <c r="S799" i="2" s="1"/>
  <c r="P798" i="2"/>
  <c r="Q798" i="2" s="1"/>
  <c r="O798" i="2"/>
  <c r="H903" i="12" l="1"/>
  <c r="I903" i="12" s="1"/>
  <c r="K903" i="12" s="1"/>
  <c r="J902" i="12"/>
  <c r="L902" i="12" s="1"/>
  <c r="K902" i="12"/>
  <c r="G904" i="12"/>
  <c r="F905" i="12" s="1"/>
  <c r="L801" i="3"/>
  <c r="K801" i="3"/>
  <c r="M801" i="3" s="1"/>
  <c r="J802" i="3"/>
  <c r="I803" i="3"/>
  <c r="P799" i="2"/>
  <c r="Q799" i="2" s="1"/>
  <c r="O799" i="2"/>
  <c r="M800" i="2"/>
  <c r="N800" i="2" s="1"/>
  <c r="E801" i="2"/>
  <c r="J903" i="12" l="1"/>
  <c r="L903" i="12" s="1"/>
  <c r="H904" i="12"/>
  <c r="I904" i="12" s="1"/>
  <c r="G905" i="12"/>
  <c r="F906" i="12" s="1"/>
  <c r="K802" i="3"/>
  <c r="M802" i="3" s="1"/>
  <c r="L802" i="3"/>
  <c r="I804" i="3"/>
  <c r="J803" i="3"/>
  <c r="M801" i="2"/>
  <c r="N801" i="2" s="1"/>
  <c r="S801" i="2" s="1"/>
  <c r="E802" i="2"/>
  <c r="P800" i="2"/>
  <c r="Q800" i="2" s="1"/>
  <c r="O800" i="2"/>
  <c r="S800" i="2"/>
  <c r="K904" i="12" l="1"/>
  <c r="J904" i="12"/>
  <c r="L904" i="12" s="1"/>
  <c r="H905" i="12"/>
  <c r="I905" i="12" s="1"/>
  <c r="G906" i="12"/>
  <c r="F907" i="12" s="1"/>
  <c r="I805" i="3"/>
  <c r="J804" i="3"/>
  <c r="L803" i="3"/>
  <c r="K803" i="3"/>
  <c r="M803" i="3" s="1"/>
  <c r="E803" i="2"/>
  <c r="M802" i="2"/>
  <c r="N802" i="2" s="1"/>
  <c r="S802" i="2" s="1"/>
  <c r="P801" i="2"/>
  <c r="Q801" i="2" s="1"/>
  <c r="O801" i="2"/>
  <c r="J905" i="12" l="1"/>
  <c r="L905" i="12" s="1"/>
  <c r="K905" i="12"/>
  <c r="G907" i="12"/>
  <c r="F908" i="12" s="1"/>
  <c r="H906" i="12"/>
  <c r="I906" i="12" s="1"/>
  <c r="L804" i="3"/>
  <c r="K804" i="3"/>
  <c r="M804" i="3" s="1"/>
  <c r="J805" i="3"/>
  <c r="I806" i="3"/>
  <c r="P802" i="2"/>
  <c r="Q802" i="2" s="1"/>
  <c r="O802" i="2"/>
  <c r="M803" i="2"/>
  <c r="N803" i="2" s="1"/>
  <c r="E804" i="2"/>
  <c r="H907" i="12" l="1"/>
  <c r="I907" i="12" s="1"/>
  <c r="J906" i="12"/>
  <c r="L906" i="12" s="1"/>
  <c r="K906" i="12"/>
  <c r="G908" i="12"/>
  <c r="F909" i="12" s="1"/>
  <c r="I807" i="3"/>
  <c r="J806" i="3"/>
  <c r="L805" i="3"/>
  <c r="K805" i="3"/>
  <c r="M805" i="3" s="1"/>
  <c r="M804" i="2"/>
  <c r="N804" i="2" s="1"/>
  <c r="S804" i="2" s="1"/>
  <c r="E805" i="2"/>
  <c r="O803" i="2"/>
  <c r="P803" i="2"/>
  <c r="Q803" i="2" s="1"/>
  <c r="S803" i="2"/>
  <c r="H908" i="12" l="1"/>
  <c r="I908" i="12" s="1"/>
  <c r="G909" i="12"/>
  <c r="F910" i="12" s="1"/>
  <c r="J907" i="12"/>
  <c r="L907" i="12" s="1"/>
  <c r="K907" i="12"/>
  <c r="L806" i="3"/>
  <c r="K806" i="3"/>
  <c r="M806" i="3" s="1"/>
  <c r="J807" i="3"/>
  <c r="I808" i="3"/>
  <c r="M805" i="2"/>
  <c r="N805" i="2" s="1"/>
  <c r="S805" i="2" s="1"/>
  <c r="E806" i="2"/>
  <c r="P804" i="2"/>
  <c r="Q804" i="2" s="1"/>
  <c r="O804" i="2"/>
  <c r="H909" i="12" l="1"/>
  <c r="I909" i="12" s="1"/>
  <c r="G910" i="12"/>
  <c r="F911" i="12" s="1"/>
  <c r="K908" i="12"/>
  <c r="J908" i="12"/>
  <c r="L908" i="12" s="1"/>
  <c r="J808" i="3"/>
  <c r="I809" i="3"/>
  <c r="L807" i="3"/>
  <c r="K807" i="3"/>
  <c r="M807" i="3" s="1"/>
  <c r="M806" i="2"/>
  <c r="N806" i="2" s="1"/>
  <c r="S806" i="2" s="1"/>
  <c r="E807" i="2"/>
  <c r="P805" i="2"/>
  <c r="Q805" i="2" s="1"/>
  <c r="O805" i="2"/>
  <c r="H910" i="12" l="1"/>
  <c r="I910" i="12" s="1"/>
  <c r="K910" i="12" s="1"/>
  <c r="K909" i="12"/>
  <c r="J909" i="12"/>
  <c r="L909" i="12" s="1"/>
  <c r="G911" i="12"/>
  <c r="F912" i="12" s="1"/>
  <c r="I810" i="3"/>
  <c r="J809" i="3"/>
  <c r="L808" i="3"/>
  <c r="K808" i="3"/>
  <c r="M808" i="3" s="1"/>
  <c r="M807" i="2"/>
  <c r="N807" i="2" s="1"/>
  <c r="S807" i="2" s="1"/>
  <c r="E808" i="2"/>
  <c r="P806" i="2"/>
  <c r="Q806" i="2" s="1"/>
  <c r="O806" i="2"/>
  <c r="J910" i="12" l="1"/>
  <c r="L910" i="12" s="1"/>
  <c r="H911" i="12"/>
  <c r="I911" i="12" s="1"/>
  <c r="G912" i="12"/>
  <c r="F913" i="12" s="1"/>
  <c r="L809" i="3"/>
  <c r="K809" i="3"/>
  <c r="M809" i="3" s="1"/>
  <c r="J810" i="3"/>
  <c r="I811" i="3"/>
  <c r="M808" i="2"/>
  <c r="N808" i="2" s="1"/>
  <c r="S808" i="2" s="1"/>
  <c r="E809" i="2"/>
  <c r="P807" i="2"/>
  <c r="Q807" i="2" s="1"/>
  <c r="O807" i="2"/>
  <c r="H912" i="12" l="1"/>
  <c r="I912" i="12" s="1"/>
  <c r="K912" i="12" s="1"/>
  <c r="G913" i="12"/>
  <c r="F914" i="12" s="1"/>
  <c r="K911" i="12"/>
  <c r="J911" i="12"/>
  <c r="L911" i="12" s="1"/>
  <c r="I812" i="3"/>
  <c r="J811" i="3"/>
  <c r="K810" i="3"/>
  <c r="M810" i="3" s="1"/>
  <c r="L810" i="3"/>
  <c r="M809" i="2"/>
  <c r="N809" i="2" s="1"/>
  <c r="S809" i="2" s="1"/>
  <c r="E810" i="2"/>
  <c r="P808" i="2"/>
  <c r="Q808" i="2" s="1"/>
  <c r="O808" i="2"/>
  <c r="J912" i="12" l="1"/>
  <c r="L912" i="12" s="1"/>
  <c r="H913" i="12"/>
  <c r="I913" i="12" s="1"/>
  <c r="J913" i="12" s="1"/>
  <c r="L913" i="12" s="1"/>
  <c r="G914" i="12"/>
  <c r="F915" i="12" s="1"/>
  <c r="L811" i="3"/>
  <c r="K811" i="3"/>
  <c r="M811" i="3" s="1"/>
  <c r="I813" i="3"/>
  <c r="J812" i="3"/>
  <c r="E811" i="2"/>
  <c r="M810" i="2"/>
  <c r="N810" i="2" s="1"/>
  <c r="S810" i="2" s="1"/>
  <c r="P809" i="2"/>
  <c r="Q809" i="2" s="1"/>
  <c r="O809" i="2"/>
  <c r="K913" i="12" l="1"/>
  <c r="H914" i="12"/>
  <c r="I914" i="12" s="1"/>
  <c r="G915" i="12"/>
  <c r="F916" i="12" s="1"/>
  <c r="L812" i="3"/>
  <c r="K812" i="3"/>
  <c r="M812" i="3" s="1"/>
  <c r="J813" i="3"/>
  <c r="I814" i="3"/>
  <c r="P810" i="2"/>
  <c r="Q810" i="2" s="1"/>
  <c r="O810" i="2"/>
  <c r="M811" i="2"/>
  <c r="N811" i="2" s="1"/>
  <c r="E812" i="2"/>
  <c r="G916" i="12" l="1"/>
  <c r="F917" i="12" s="1"/>
  <c r="H915" i="12"/>
  <c r="I915" i="12" s="1"/>
  <c r="K914" i="12"/>
  <c r="J914" i="12"/>
  <c r="L914" i="12" s="1"/>
  <c r="L813" i="3"/>
  <c r="K813" i="3"/>
  <c r="M813" i="3" s="1"/>
  <c r="I815" i="3"/>
  <c r="J814" i="3"/>
  <c r="O811" i="2"/>
  <c r="P811" i="2"/>
  <c r="Q811" i="2" s="1"/>
  <c r="M812" i="2"/>
  <c r="N812" i="2" s="1"/>
  <c r="S812" i="2" s="1"/>
  <c r="E813" i="2"/>
  <c r="S811" i="2"/>
  <c r="J915" i="12" l="1"/>
  <c r="L915" i="12" s="1"/>
  <c r="K915" i="12"/>
  <c r="G917" i="12"/>
  <c r="F918" i="12" s="1"/>
  <c r="H916" i="12"/>
  <c r="I916" i="12" s="1"/>
  <c r="J815" i="3"/>
  <c r="I816" i="3"/>
  <c r="L814" i="3"/>
  <c r="K814" i="3"/>
  <c r="M814" i="3" s="1"/>
  <c r="M813" i="2"/>
  <c r="N813" i="2" s="1"/>
  <c r="S813" i="2" s="1"/>
  <c r="E814" i="2"/>
  <c r="P812" i="2"/>
  <c r="Q812" i="2" s="1"/>
  <c r="O812" i="2"/>
  <c r="H917" i="12" l="1"/>
  <c r="I917" i="12" s="1"/>
  <c r="K917" i="12" s="1"/>
  <c r="K916" i="12"/>
  <c r="J916" i="12"/>
  <c r="L916" i="12" s="1"/>
  <c r="G918" i="12"/>
  <c r="F919" i="12" s="1"/>
  <c r="J816" i="3"/>
  <c r="I817" i="3"/>
  <c r="L815" i="3"/>
  <c r="K815" i="3"/>
  <c r="M815" i="3" s="1"/>
  <c r="M814" i="2"/>
  <c r="N814" i="2" s="1"/>
  <c r="S814" i="2" s="1"/>
  <c r="E815" i="2"/>
  <c r="P813" i="2"/>
  <c r="Q813" i="2" s="1"/>
  <c r="O813" i="2"/>
  <c r="J917" i="12" l="1"/>
  <c r="L917" i="12" s="1"/>
  <c r="H918" i="12"/>
  <c r="I918" i="12" s="1"/>
  <c r="G919" i="12"/>
  <c r="F920" i="12" s="1"/>
  <c r="I818" i="3"/>
  <c r="J817" i="3"/>
  <c r="L816" i="3"/>
  <c r="K816" i="3"/>
  <c r="M816" i="3" s="1"/>
  <c r="E816" i="2"/>
  <c r="M815" i="2"/>
  <c r="N815" i="2" s="1"/>
  <c r="S815" i="2" s="1"/>
  <c r="P814" i="2"/>
  <c r="Q814" i="2" s="1"/>
  <c r="O814" i="2"/>
  <c r="G920" i="12" l="1"/>
  <c r="F921" i="12" s="1"/>
  <c r="H919" i="12"/>
  <c r="I919" i="12" s="1"/>
  <c r="K918" i="12"/>
  <c r="J918" i="12"/>
  <c r="L918" i="12" s="1"/>
  <c r="L817" i="3"/>
  <c r="K817" i="3"/>
  <c r="M817" i="3" s="1"/>
  <c r="J818" i="3"/>
  <c r="I819" i="3"/>
  <c r="P815" i="2"/>
  <c r="Q815" i="2" s="1"/>
  <c r="O815" i="2"/>
  <c r="M816" i="2"/>
  <c r="N816" i="2" s="1"/>
  <c r="E817" i="2"/>
  <c r="G921" i="12" l="1"/>
  <c r="F922" i="12" s="1"/>
  <c r="K919" i="12"/>
  <c r="J919" i="12"/>
  <c r="L919" i="12" s="1"/>
  <c r="H920" i="12"/>
  <c r="I920" i="12" s="1"/>
  <c r="I820" i="3"/>
  <c r="J819" i="3"/>
  <c r="K818" i="3"/>
  <c r="M818" i="3" s="1"/>
  <c r="L818" i="3"/>
  <c r="M817" i="2"/>
  <c r="N817" i="2" s="1"/>
  <c r="S817" i="2" s="1"/>
  <c r="E818" i="2"/>
  <c r="P816" i="2"/>
  <c r="Q816" i="2" s="1"/>
  <c r="O816" i="2"/>
  <c r="S816" i="2"/>
  <c r="G922" i="12" l="1"/>
  <c r="F923" i="12" s="1"/>
  <c r="K920" i="12"/>
  <c r="J920" i="12"/>
  <c r="L920" i="12" s="1"/>
  <c r="H921" i="12"/>
  <c r="I921" i="12" s="1"/>
  <c r="L819" i="3"/>
  <c r="K819" i="3"/>
  <c r="M819" i="3" s="1"/>
  <c r="I821" i="3"/>
  <c r="J820" i="3"/>
  <c r="E819" i="2"/>
  <c r="M818" i="2"/>
  <c r="N818" i="2" s="1"/>
  <c r="S818" i="2" s="1"/>
  <c r="P817" i="2"/>
  <c r="Q817" i="2" s="1"/>
  <c r="O817" i="2"/>
  <c r="G923" i="12" l="1"/>
  <c r="F924" i="12" s="1"/>
  <c r="K921" i="12"/>
  <c r="J921" i="12"/>
  <c r="L921" i="12" s="1"/>
  <c r="H922" i="12"/>
  <c r="I922" i="12" s="1"/>
  <c r="J821" i="3"/>
  <c r="I822" i="3"/>
  <c r="L820" i="3"/>
  <c r="K820" i="3"/>
  <c r="M820" i="3" s="1"/>
  <c r="P818" i="2"/>
  <c r="Q818" i="2" s="1"/>
  <c r="O818" i="2"/>
  <c r="M819" i="2"/>
  <c r="N819" i="2" s="1"/>
  <c r="E820" i="2"/>
  <c r="G924" i="12" l="1"/>
  <c r="F925" i="12" s="1"/>
  <c r="K922" i="12"/>
  <c r="J922" i="12"/>
  <c r="L922" i="12" s="1"/>
  <c r="H923" i="12"/>
  <c r="I923" i="12" s="1"/>
  <c r="I823" i="3"/>
  <c r="J822" i="3"/>
  <c r="L821" i="3"/>
  <c r="K821" i="3"/>
  <c r="M821" i="3" s="1"/>
  <c r="M820" i="2"/>
  <c r="N820" i="2" s="1"/>
  <c r="S820" i="2" s="1"/>
  <c r="E821" i="2"/>
  <c r="O819" i="2"/>
  <c r="P819" i="2"/>
  <c r="Q819" i="2" s="1"/>
  <c r="S819" i="2"/>
  <c r="J923" i="12" l="1"/>
  <c r="L923" i="12" s="1"/>
  <c r="K923" i="12"/>
  <c r="G925" i="12"/>
  <c r="F926" i="12" s="1"/>
  <c r="H924" i="12"/>
  <c r="I924" i="12" s="1"/>
  <c r="L822" i="3"/>
  <c r="K822" i="3"/>
  <c r="M822" i="3" s="1"/>
  <c r="J823" i="3"/>
  <c r="I824" i="3"/>
  <c r="M821" i="2"/>
  <c r="N821" i="2" s="1"/>
  <c r="S821" i="2" s="1"/>
  <c r="E822" i="2"/>
  <c r="P820" i="2"/>
  <c r="Q820" i="2" s="1"/>
  <c r="O820" i="2"/>
  <c r="H925" i="12" l="1"/>
  <c r="I925" i="12" s="1"/>
  <c r="K925" i="12" s="1"/>
  <c r="K924" i="12"/>
  <c r="J924" i="12"/>
  <c r="L924" i="12" s="1"/>
  <c r="G926" i="12"/>
  <c r="F927" i="12" s="1"/>
  <c r="J824" i="3"/>
  <c r="I825" i="3"/>
  <c r="L823" i="3"/>
  <c r="K823" i="3"/>
  <c r="M823" i="3" s="1"/>
  <c r="M822" i="2"/>
  <c r="N822" i="2" s="1"/>
  <c r="S822" i="2" s="1"/>
  <c r="E823" i="2"/>
  <c r="P821" i="2"/>
  <c r="Q821" i="2" s="1"/>
  <c r="O821" i="2"/>
  <c r="J925" i="12" l="1"/>
  <c r="L925" i="12" s="1"/>
  <c r="G927" i="12"/>
  <c r="F928" i="12" s="1"/>
  <c r="H926" i="12"/>
  <c r="I926" i="12" s="1"/>
  <c r="I826" i="3"/>
  <c r="J825" i="3"/>
  <c r="L824" i="3"/>
  <c r="K824" i="3"/>
  <c r="M824" i="3" s="1"/>
  <c r="M823" i="2"/>
  <c r="N823" i="2" s="1"/>
  <c r="S823" i="2" s="1"/>
  <c r="E824" i="2"/>
  <c r="P822" i="2"/>
  <c r="Q822" i="2" s="1"/>
  <c r="O822" i="2"/>
  <c r="K926" i="12" l="1"/>
  <c r="J926" i="12"/>
  <c r="L926" i="12" s="1"/>
  <c r="G928" i="12"/>
  <c r="F929" i="12" s="1"/>
  <c r="H927" i="12"/>
  <c r="I927" i="12" s="1"/>
  <c r="L825" i="3"/>
  <c r="K825" i="3"/>
  <c r="M825" i="3" s="1"/>
  <c r="J826" i="3"/>
  <c r="I827" i="3"/>
  <c r="M824" i="2"/>
  <c r="N824" i="2" s="1"/>
  <c r="S824" i="2" s="1"/>
  <c r="E825" i="2"/>
  <c r="P823" i="2"/>
  <c r="Q823" i="2" s="1"/>
  <c r="O823" i="2"/>
  <c r="H928" i="12" l="1"/>
  <c r="I928" i="12" s="1"/>
  <c r="K928" i="12" s="1"/>
  <c r="K927" i="12"/>
  <c r="J927" i="12"/>
  <c r="L927" i="12" s="1"/>
  <c r="G929" i="12"/>
  <c r="F930" i="12" s="1"/>
  <c r="K826" i="3"/>
  <c r="M826" i="3" s="1"/>
  <c r="L826" i="3"/>
  <c r="I828" i="3"/>
  <c r="J827" i="3"/>
  <c r="M825" i="2"/>
  <c r="N825" i="2" s="1"/>
  <c r="S825" i="2" s="1"/>
  <c r="E826" i="2"/>
  <c r="O824" i="2"/>
  <c r="P824" i="2"/>
  <c r="Q824" i="2" s="1"/>
  <c r="J928" i="12" l="1"/>
  <c r="L928" i="12" s="1"/>
  <c r="H929" i="12"/>
  <c r="I929" i="12" s="1"/>
  <c r="K929" i="12" s="1"/>
  <c r="G930" i="12"/>
  <c r="F931" i="12" s="1"/>
  <c r="L827" i="3"/>
  <c r="K827" i="3"/>
  <c r="M827" i="3" s="1"/>
  <c r="I829" i="3"/>
  <c r="J828" i="3"/>
  <c r="E827" i="2"/>
  <c r="M826" i="2"/>
  <c r="N826" i="2" s="1"/>
  <c r="S826" i="2" s="1"/>
  <c r="P825" i="2"/>
  <c r="Q825" i="2" s="1"/>
  <c r="O825" i="2"/>
  <c r="J929" i="12" l="1"/>
  <c r="L929" i="12" s="1"/>
  <c r="H930" i="12"/>
  <c r="I930" i="12" s="1"/>
  <c r="G931" i="12"/>
  <c r="F932" i="12" s="1"/>
  <c r="J829" i="3"/>
  <c r="I830" i="3"/>
  <c r="L828" i="3"/>
  <c r="K828" i="3"/>
  <c r="M828" i="3" s="1"/>
  <c r="P826" i="2"/>
  <c r="Q826" i="2" s="1"/>
  <c r="O826" i="2"/>
  <c r="M827" i="2"/>
  <c r="N827" i="2" s="1"/>
  <c r="E828" i="2"/>
  <c r="H931" i="12" l="1"/>
  <c r="I931" i="12" s="1"/>
  <c r="G932" i="12"/>
  <c r="F933" i="12" s="1"/>
  <c r="K930" i="12"/>
  <c r="J930" i="12"/>
  <c r="L930" i="12" s="1"/>
  <c r="I831" i="3"/>
  <c r="J830" i="3"/>
  <c r="L829" i="3"/>
  <c r="K829" i="3"/>
  <c r="M829" i="3" s="1"/>
  <c r="O827" i="2"/>
  <c r="P827" i="2"/>
  <c r="Q827" i="2" s="1"/>
  <c r="M828" i="2"/>
  <c r="N828" i="2" s="1"/>
  <c r="S828" i="2" s="1"/>
  <c r="E829" i="2"/>
  <c r="S827" i="2"/>
  <c r="G933" i="12" l="1"/>
  <c r="F934" i="12" s="1"/>
  <c r="H932" i="12"/>
  <c r="I932" i="12" s="1"/>
  <c r="J931" i="12"/>
  <c r="L931" i="12" s="1"/>
  <c r="K931" i="12"/>
  <c r="L830" i="3"/>
  <c r="K830" i="3"/>
  <c r="M830" i="3" s="1"/>
  <c r="J831" i="3"/>
  <c r="I832" i="3"/>
  <c r="M829" i="2"/>
  <c r="N829" i="2" s="1"/>
  <c r="S829" i="2" s="1"/>
  <c r="E830" i="2"/>
  <c r="P828" i="2"/>
  <c r="Q828" i="2" s="1"/>
  <c r="O828" i="2"/>
  <c r="K932" i="12" l="1"/>
  <c r="J932" i="12"/>
  <c r="L932" i="12" s="1"/>
  <c r="G934" i="12"/>
  <c r="F935" i="12" s="1"/>
  <c r="H933" i="12"/>
  <c r="I933" i="12" s="1"/>
  <c r="J832" i="3"/>
  <c r="I833" i="3"/>
  <c r="L831" i="3"/>
  <c r="K831" i="3"/>
  <c r="M831" i="3" s="1"/>
  <c r="M830" i="2"/>
  <c r="N830" i="2" s="1"/>
  <c r="S830" i="2" s="1"/>
  <c r="E831" i="2"/>
  <c r="P829" i="2"/>
  <c r="Q829" i="2" s="1"/>
  <c r="O829" i="2"/>
  <c r="K933" i="12" l="1"/>
  <c r="J933" i="12"/>
  <c r="L933" i="12" s="1"/>
  <c r="G935" i="12"/>
  <c r="F936" i="12" s="1"/>
  <c r="H934" i="12"/>
  <c r="I934" i="12" s="1"/>
  <c r="I834" i="3"/>
  <c r="J833" i="3"/>
  <c r="L832" i="3"/>
  <c r="K832" i="3"/>
  <c r="M832" i="3" s="1"/>
  <c r="E832" i="2"/>
  <c r="M831" i="2"/>
  <c r="N831" i="2" s="1"/>
  <c r="S831" i="2" s="1"/>
  <c r="P830" i="2"/>
  <c r="Q830" i="2" s="1"/>
  <c r="O830" i="2"/>
  <c r="G936" i="12" l="1"/>
  <c r="F937" i="12" s="1"/>
  <c r="K934" i="12"/>
  <c r="J934" i="12"/>
  <c r="L934" i="12" s="1"/>
  <c r="H935" i="12"/>
  <c r="I935" i="12" s="1"/>
  <c r="L833" i="3"/>
  <c r="K833" i="3"/>
  <c r="M833" i="3" s="1"/>
  <c r="J834" i="3"/>
  <c r="I835" i="3"/>
  <c r="P831" i="2"/>
  <c r="Q831" i="2" s="1"/>
  <c r="O831" i="2"/>
  <c r="M832" i="2"/>
  <c r="N832" i="2" s="1"/>
  <c r="E833" i="2"/>
  <c r="H936" i="12" l="1"/>
  <c r="I936" i="12" s="1"/>
  <c r="K936" i="12" s="1"/>
  <c r="K935" i="12"/>
  <c r="J935" i="12"/>
  <c r="L935" i="12" s="1"/>
  <c r="G937" i="12"/>
  <c r="F938" i="12" s="1"/>
  <c r="K834" i="3"/>
  <c r="M834" i="3" s="1"/>
  <c r="L834" i="3"/>
  <c r="I836" i="3"/>
  <c r="J835" i="3"/>
  <c r="O832" i="2"/>
  <c r="P832" i="2"/>
  <c r="Q832" i="2" s="1"/>
  <c r="M833" i="2"/>
  <c r="N833" i="2" s="1"/>
  <c r="E834" i="2"/>
  <c r="S832" i="2"/>
  <c r="J936" i="12" l="1"/>
  <c r="L936" i="12" s="1"/>
  <c r="H937" i="12"/>
  <c r="I937" i="12" s="1"/>
  <c r="K937" i="12" s="1"/>
  <c r="G938" i="12"/>
  <c r="F939" i="12" s="1"/>
  <c r="I837" i="3"/>
  <c r="J836" i="3"/>
  <c r="L835" i="3"/>
  <c r="K835" i="3"/>
  <c r="M835" i="3" s="1"/>
  <c r="P833" i="2"/>
  <c r="Q833" i="2" s="1"/>
  <c r="O833" i="2"/>
  <c r="S833" i="2"/>
  <c r="E835" i="2"/>
  <c r="M834" i="2"/>
  <c r="N834" i="2" s="1"/>
  <c r="J937" i="12" l="1"/>
  <c r="L937" i="12" s="1"/>
  <c r="G939" i="12"/>
  <c r="F940" i="12" s="1"/>
  <c r="H938" i="12"/>
  <c r="I938" i="12" s="1"/>
  <c r="L836" i="3"/>
  <c r="K836" i="3"/>
  <c r="M836" i="3" s="1"/>
  <c r="J837" i="3"/>
  <c r="I838" i="3"/>
  <c r="P834" i="2"/>
  <c r="Q834" i="2" s="1"/>
  <c r="O834" i="2"/>
  <c r="M835" i="2"/>
  <c r="N835" i="2" s="1"/>
  <c r="E836" i="2"/>
  <c r="S834" i="2"/>
  <c r="K938" i="12" l="1"/>
  <c r="J938" i="12"/>
  <c r="L938" i="12" s="1"/>
  <c r="H939" i="12"/>
  <c r="I939" i="12" s="1"/>
  <c r="G940" i="12"/>
  <c r="F941" i="12" s="1"/>
  <c r="I839" i="3"/>
  <c r="J838" i="3"/>
  <c r="L837" i="3"/>
  <c r="K837" i="3"/>
  <c r="M837" i="3" s="1"/>
  <c r="O835" i="2"/>
  <c r="P835" i="2"/>
  <c r="Q835" i="2" s="1"/>
  <c r="M836" i="2"/>
  <c r="N836" i="2" s="1"/>
  <c r="S836" i="2" s="1"/>
  <c r="E837" i="2"/>
  <c r="S835" i="2"/>
  <c r="G941" i="12" l="1"/>
  <c r="F942" i="12" s="1"/>
  <c r="H940" i="12"/>
  <c r="I940" i="12" s="1"/>
  <c r="J939" i="12"/>
  <c r="L939" i="12" s="1"/>
  <c r="K939" i="12"/>
  <c r="L838" i="3"/>
  <c r="K838" i="3"/>
  <c r="M838" i="3" s="1"/>
  <c r="J839" i="3"/>
  <c r="I840" i="3"/>
  <c r="M837" i="2"/>
  <c r="N837" i="2" s="1"/>
  <c r="S837" i="2" s="1"/>
  <c r="E838" i="2"/>
  <c r="P836" i="2"/>
  <c r="Q836" i="2" s="1"/>
  <c r="O836" i="2"/>
  <c r="H941" i="12" l="1"/>
  <c r="I941" i="12" s="1"/>
  <c r="K941" i="12" s="1"/>
  <c r="K940" i="12"/>
  <c r="J940" i="12"/>
  <c r="L940" i="12" s="1"/>
  <c r="G942" i="12"/>
  <c r="F943" i="12" s="1"/>
  <c r="J840" i="3"/>
  <c r="I841" i="3"/>
  <c r="L839" i="3"/>
  <c r="K839" i="3"/>
  <c r="M839" i="3" s="1"/>
  <c r="M838" i="2"/>
  <c r="N838" i="2" s="1"/>
  <c r="S838" i="2" s="1"/>
  <c r="E839" i="2"/>
  <c r="P837" i="2"/>
  <c r="Q837" i="2" s="1"/>
  <c r="O837" i="2"/>
  <c r="J941" i="12" l="1"/>
  <c r="L941" i="12" s="1"/>
  <c r="G943" i="12"/>
  <c r="F944" i="12" s="1"/>
  <c r="H942" i="12"/>
  <c r="I942" i="12" s="1"/>
  <c r="I842" i="3"/>
  <c r="J841" i="3"/>
  <c r="L840" i="3"/>
  <c r="K840" i="3"/>
  <c r="M840" i="3" s="1"/>
  <c r="E840" i="2"/>
  <c r="M839" i="2"/>
  <c r="N839" i="2" s="1"/>
  <c r="S839" i="2" s="1"/>
  <c r="P838" i="2"/>
  <c r="Q838" i="2" s="1"/>
  <c r="O838" i="2"/>
  <c r="G944" i="12" l="1"/>
  <c r="F945" i="12" s="1"/>
  <c r="K942" i="12"/>
  <c r="J942" i="12"/>
  <c r="L942" i="12" s="1"/>
  <c r="H943" i="12"/>
  <c r="I943" i="12" s="1"/>
  <c r="L841" i="3"/>
  <c r="K841" i="3"/>
  <c r="M841" i="3" s="1"/>
  <c r="J842" i="3"/>
  <c r="I843" i="3"/>
  <c r="P839" i="2"/>
  <c r="Q839" i="2" s="1"/>
  <c r="O839" i="2"/>
  <c r="M840" i="2"/>
  <c r="N840" i="2" s="1"/>
  <c r="E841" i="2"/>
  <c r="H944" i="12" l="1"/>
  <c r="I944" i="12" s="1"/>
  <c r="K944" i="12" s="1"/>
  <c r="K943" i="12"/>
  <c r="J943" i="12"/>
  <c r="L943" i="12" s="1"/>
  <c r="G945" i="12"/>
  <c r="F946" i="12" s="1"/>
  <c r="I844" i="3"/>
  <c r="J843" i="3"/>
  <c r="K842" i="3"/>
  <c r="M842" i="3" s="1"/>
  <c r="L842" i="3"/>
  <c r="P840" i="2"/>
  <c r="Q840" i="2" s="1"/>
  <c r="O840" i="2"/>
  <c r="M841" i="2"/>
  <c r="N841" i="2" s="1"/>
  <c r="S841" i="2" s="1"/>
  <c r="E842" i="2"/>
  <c r="S840" i="2"/>
  <c r="J944" i="12" l="1"/>
  <c r="L944" i="12" s="1"/>
  <c r="H945" i="12"/>
  <c r="I945" i="12" s="1"/>
  <c r="K945" i="12" s="1"/>
  <c r="G946" i="12"/>
  <c r="F947" i="12" s="1"/>
  <c r="L843" i="3"/>
  <c r="K843" i="3"/>
  <c r="M843" i="3" s="1"/>
  <c r="I845" i="3"/>
  <c r="J844" i="3"/>
  <c r="E843" i="2"/>
  <c r="M842" i="2"/>
  <c r="N842" i="2" s="1"/>
  <c r="S842" i="2" s="1"/>
  <c r="P841" i="2"/>
  <c r="Q841" i="2" s="1"/>
  <c r="O841" i="2"/>
  <c r="J945" i="12" l="1"/>
  <c r="L945" i="12" s="1"/>
  <c r="G947" i="12"/>
  <c r="F948" i="12" s="1"/>
  <c r="H946" i="12"/>
  <c r="I946" i="12" s="1"/>
  <c r="L844" i="3"/>
  <c r="K844" i="3"/>
  <c r="M844" i="3" s="1"/>
  <c r="J845" i="3"/>
  <c r="I846" i="3"/>
  <c r="P842" i="2"/>
  <c r="Q842" i="2" s="1"/>
  <c r="O842" i="2"/>
  <c r="M843" i="2"/>
  <c r="N843" i="2" s="1"/>
  <c r="E844" i="2"/>
  <c r="K946" i="12" l="1"/>
  <c r="J946" i="12"/>
  <c r="L946" i="12" s="1"/>
  <c r="G948" i="12"/>
  <c r="F949" i="12" s="1"/>
  <c r="H947" i="12"/>
  <c r="I947" i="12" s="1"/>
  <c r="L845" i="3"/>
  <c r="K845" i="3"/>
  <c r="M845" i="3" s="1"/>
  <c r="I847" i="3"/>
  <c r="J846" i="3"/>
  <c r="O843" i="2"/>
  <c r="P843" i="2"/>
  <c r="Q843" i="2" s="1"/>
  <c r="M844" i="2"/>
  <c r="N844" i="2" s="1"/>
  <c r="S844" i="2" s="1"/>
  <c r="E845" i="2"/>
  <c r="S843" i="2"/>
  <c r="J947" i="12" l="1"/>
  <c r="L947" i="12" s="1"/>
  <c r="K947" i="12"/>
  <c r="G949" i="12"/>
  <c r="F950" i="12" s="1"/>
  <c r="H948" i="12"/>
  <c r="I948" i="12" s="1"/>
  <c r="L846" i="3"/>
  <c r="K846" i="3"/>
  <c r="M846" i="3" s="1"/>
  <c r="J847" i="3"/>
  <c r="I848" i="3"/>
  <c r="M845" i="2"/>
  <c r="N845" i="2" s="1"/>
  <c r="S845" i="2" s="1"/>
  <c r="E846" i="2"/>
  <c r="P844" i="2"/>
  <c r="Q844" i="2" s="1"/>
  <c r="O844" i="2"/>
  <c r="G950" i="12" l="1"/>
  <c r="F951" i="12" s="1"/>
  <c r="K948" i="12"/>
  <c r="J948" i="12"/>
  <c r="L948" i="12" s="1"/>
  <c r="H949" i="12"/>
  <c r="I949" i="12" s="1"/>
  <c r="J848" i="3"/>
  <c r="I849" i="3"/>
  <c r="L847" i="3"/>
  <c r="K847" i="3"/>
  <c r="M847" i="3" s="1"/>
  <c r="M846" i="2"/>
  <c r="N846" i="2" s="1"/>
  <c r="S846" i="2" s="1"/>
  <c r="E847" i="2"/>
  <c r="P845" i="2"/>
  <c r="Q845" i="2" s="1"/>
  <c r="O845" i="2"/>
  <c r="K949" i="12" l="1"/>
  <c r="J949" i="12"/>
  <c r="L949" i="12" s="1"/>
  <c r="G951" i="12"/>
  <c r="F952" i="12" s="1"/>
  <c r="H950" i="12"/>
  <c r="I950" i="12" s="1"/>
  <c r="I850" i="3"/>
  <c r="J849" i="3"/>
  <c r="L848" i="3"/>
  <c r="K848" i="3"/>
  <c r="M848" i="3" s="1"/>
  <c r="E848" i="2"/>
  <c r="M847" i="2"/>
  <c r="N847" i="2" s="1"/>
  <c r="S847" i="2" s="1"/>
  <c r="P846" i="2"/>
  <c r="Q846" i="2" s="1"/>
  <c r="O846" i="2"/>
  <c r="G952" i="12" l="1"/>
  <c r="F953" i="12" s="1"/>
  <c r="K950" i="12"/>
  <c r="J950" i="12"/>
  <c r="L950" i="12" s="1"/>
  <c r="H951" i="12"/>
  <c r="I951" i="12" s="1"/>
  <c r="L849" i="3"/>
  <c r="K849" i="3"/>
  <c r="M849" i="3" s="1"/>
  <c r="J850" i="3"/>
  <c r="I851" i="3"/>
  <c r="P847" i="2"/>
  <c r="Q847" i="2" s="1"/>
  <c r="O847" i="2"/>
  <c r="M848" i="2"/>
  <c r="N848" i="2" s="1"/>
  <c r="E849" i="2"/>
  <c r="H952" i="12" l="1"/>
  <c r="I952" i="12" s="1"/>
  <c r="K951" i="12"/>
  <c r="J951" i="12"/>
  <c r="L951" i="12" s="1"/>
  <c r="G953" i="12"/>
  <c r="F954" i="12" s="1"/>
  <c r="I852" i="3"/>
  <c r="J851" i="3"/>
  <c r="K850" i="3"/>
  <c r="M850" i="3" s="1"/>
  <c r="L850" i="3"/>
  <c r="O848" i="2"/>
  <c r="P848" i="2"/>
  <c r="Q848" i="2" s="1"/>
  <c r="M849" i="2"/>
  <c r="N849" i="2" s="1"/>
  <c r="E850" i="2"/>
  <c r="S848" i="2"/>
  <c r="G954" i="12" l="1"/>
  <c r="F955" i="12" s="1"/>
  <c r="H953" i="12"/>
  <c r="I953" i="12" s="1"/>
  <c r="K952" i="12"/>
  <c r="J952" i="12"/>
  <c r="L952" i="12" s="1"/>
  <c r="L851" i="3"/>
  <c r="K851" i="3"/>
  <c r="M851" i="3" s="1"/>
  <c r="I853" i="3"/>
  <c r="J852" i="3"/>
  <c r="P849" i="2"/>
  <c r="Q849" i="2" s="1"/>
  <c r="O849" i="2"/>
  <c r="E851" i="2"/>
  <c r="M850" i="2"/>
  <c r="N850" i="2" s="1"/>
  <c r="S849" i="2"/>
  <c r="G955" i="12" l="1"/>
  <c r="F956" i="12" s="1"/>
  <c r="K953" i="12"/>
  <c r="J953" i="12"/>
  <c r="L953" i="12" s="1"/>
  <c r="H954" i="12"/>
  <c r="I954" i="12" s="1"/>
  <c r="L852" i="3"/>
  <c r="K852" i="3"/>
  <c r="M852" i="3" s="1"/>
  <c r="J853" i="3"/>
  <c r="I854" i="3"/>
  <c r="M851" i="2"/>
  <c r="N851" i="2" s="1"/>
  <c r="S851" i="2" s="1"/>
  <c r="E852" i="2"/>
  <c r="P850" i="2"/>
  <c r="Q850" i="2" s="1"/>
  <c r="O850" i="2"/>
  <c r="S850" i="2"/>
  <c r="G956" i="12" l="1"/>
  <c r="F957" i="12" s="1"/>
  <c r="K954" i="12"/>
  <c r="J954" i="12"/>
  <c r="L954" i="12" s="1"/>
  <c r="H955" i="12"/>
  <c r="I955" i="12" s="1"/>
  <c r="L853" i="3"/>
  <c r="K853" i="3"/>
  <c r="M853" i="3" s="1"/>
  <c r="I855" i="3"/>
  <c r="J854" i="3"/>
  <c r="M852" i="2"/>
  <c r="N852" i="2" s="1"/>
  <c r="S852" i="2" s="1"/>
  <c r="E853" i="2"/>
  <c r="O851" i="2"/>
  <c r="P851" i="2"/>
  <c r="Q851" i="2" s="1"/>
  <c r="G957" i="12" l="1"/>
  <c r="F958" i="12" s="1"/>
  <c r="J955" i="12"/>
  <c r="L955" i="12" s="1"/>
  <c r="K955" i="12"/>
  <c r="H956" i="12"/>
  <c r="I956" i="12" s="1"/>
  <c r="L854" i="3"/>
  <c r="K854" i="3"/>
  <c r="M854" i="3" s="1"/>
  <c r="J855" i="3"/>
  <c r="I856" i="3"/>
  <c r="M853" i="2"/>
  <c r="N853" i="2" s="1"/>
  <c r="S853" i="2" s="1"/>
  <c r="E854" i="2"/>
  <c r="P852" i="2"/>
  <c r="Q852" i="2" s="1"/>
  <c r="O852" i="2"/>
  <c r="K956" i="12" l="1"/>
  <c r="J956" i="12"/>
  <c r="L956" i="12" s="1"/>
  <c r="G958" i="12"/>
  <c r="F959" i="12" s="1"/>
  <c r="H957" i="12"/>
  <c r="I957" i="12" s="1"/>
  <c r="L855" i="3"/>
  <c r="K855" i="3"/>
  <c r="M855" i="3" s="1"/>
  <c r="J856" i="3"/>
  <c r="I857" i="3"/>
  <c r="M854" i="2"/>
  <c r="N854" i="2" s="1"/>
  <c r="S854" i="2" s="1"/>
  <c r="E855" i="2"/>
  <c r="P853" i="2"/>
  <c r="Q853" i="2" s="1"/>
  <c r="O853" i="2"/>
  <c r="K957" i="12" l="1"/>
  <c r="J957" i="12"/>
  <c r="L957" i="12" s="1"/>
  <c r="H958" i="12"/>
  <c r="I958" i="12" s="1"/>
  <c r="G959" i="12"/>
  <c r="F960" i="12" s="1"/>
  <c r="I858" i="3"/>
  <c r="J857" i="3"/>
  <c r="L856" i="3"/>
  <c r="K856" i="3"/>
  <c r="M856" i="3" s="1"/>
  <c r="E856" i="2"/>
  <c r="M855" i="2"/>
  <c r="N855" i="2" s="1"/>
  <c r="S855" i="2" s="1"/>
  <c r="P854" i="2"/>
  <c r="Q854" i="2" s="1"/>
  <c r="O854" i="2"/>
  <c r="K958" i="12" l="1"/>
  <c r="J958" i="12"/>
  <c r="L958" i="12" s="1"/>
  <c r="H959" i="12"/>
  <c r="I959" i="12" s="1"/>
  <c r="G960" i="12"/>
  <c r="F961" i="12" s="1"/>
  <c r="L857" i="3"/>
  <c r="K857" i="3"/>
  <c r="M857" i="3" s="1"/>
  <c r="J858" i="3"/>
  <c r="I859" i="3"/>
  <c r="P855" i="2"/>
  <c r="Q855" i="2" s="1"/>
  <c r="O855" i="2"/>
  <c r="M856" i="2"/>
  <c r="N856" i="2" s="1"/>
  <c r="E857" i="2"/>
  <c r="G961" i="12" l="1"/>
  <c r="F962" i="12" s="1"/>
  <c r="K959" i="12"/>
  <c r="J959" i="12"/>
  <c r="L959" i="12" s="1"/>
  <c r="H960" i="12"/>
  <c r="I960" i="12" s="1"/>
  <c r="I860" i="3"/>
  <c r="J859" i="3"/>
  <c r="K858" i="3"/>
  <c r="M858" i="3" s="1"/>
  <c r="L858" i="3"/>
  <c r="P856" i="2"/>
  <c r="Q856" i="2" s="1"/>
  <c r="O856" i="2"/>
  <c r="M857" i="2"/>
  <c r="N857" i="2" s="1"/>
  <c r="E858" i="2"/>
  <c r="S856" i="2"/>
  <c r="K960" i="12" l="1"/>
  <c r="J960" i="12"/>
  <c r="L960" i="12" s="1"/>
  <c r="G962" i="12"/>
  <c r="F963" i="12" s="1"/>
  <c r="H961" i="12"/>
  <c r="I961" i="12" s="1"/>
  <c r="L859" i="3"/>
  <c r="K859" i="3"/>
  <c r="M859" i="3" s="1"/>
  <c r="I861" i="3"/>
  <c r="J860" i="3"/>
  <c r="P857" i="2"/>
  <c r="Q857" i="2" s="1"/>
  <c r="O857" i="2"/>
  <c r="S857" i="2"/>
  <c r="E859" i="2"/>
  <c r="M858" i="2"/>
  <c r="N858" i="2" s="1"/>
  <c r="K961" i="12" l="1"/>
  <c r="J961" i="12"/>
  <c r="L961" i="12" s="1"/>
  <c r="H962" i="12"/>
  <c r="I962" i="12" s="1"/>
  <c r="G963" i="12"/>
  <c r="F964" i="12" s="1"/>
  <c r="L860" i="3"/>
  <c r="K860" i="3"/>
  <c r="M860" i="3" s="1"/>
  <c r="J861" i="3"/>
  <c r="I862" i="3"/>
  <c r="P858" i="2"/>
  <c r="Q858" i="2" s="1"/>
  <c r="O858" i="2"/>
  <c r="M859" i="2"/>
  <c r="N859" i="2" s="1"/>
  <c r="E860" i="2"/>
  <c r="S858" i="2"/>
  <c r="H963" i="12" l="1"/>
  <c r="I963" i="12" s="1"/>
  <c r="J963" i="12" s="1"/>
  <c r="L963" i="12" s="1"/>
  <c r="K962" i="12"/>
  <c r="J962" i="12"/>
  <c r="L962" i="12" s="1"/>
  <c r="G964" i="12"/>
  <c r="F965" i="12" s="1"/>
  <c r="L861" i="3"/>
  <c r="K861" i="3"/>
  <c r="M861" i="3" s="1"/>
  <c r="I863" i="3"/>
  <c r="J862" i="3"/>
  <c r="O859" i="2"/>
  <c r="P859" i="2"/>
  <c r="Q859" i="2" s="1"/>
  <c r="M860" i="2"/>
  <c r="N860" i="2" s="1"/>
  <c r="E861" i="2"/>
  <c r="S859" i="2"/>
  <c r="K963" i="12" l="1"/>
  <c r="G965" i="12"/>
  <c r="F966" i="12" s="1"/>
  <c r="H964" i="12"/>
  <c r="I964" i="12" s="1"/>
  <c r="J863" i="3"/>
  <c r="I864" i="3"/>
  <c r="L862" i="3"/>
  <c r="K862" i="3"/>
  <c r="M862" i="3" s="1"/>
  <c r="P860" i="2"/>
  <c r="Q860" i="2" s="1"/>
  <c r="O860" i="2"/>
  <c r="M861" i="2"/>
  <c r="N861" i="2" s="1"/>
  <c r="E862" i="2"/>
  <c r="S860" i="2"/>
  <c r="K964" i="12" l="1"/>
  <c r="J964" i="12"/>
  <c r="L964" i="12" s="1"/>
  <c r="G966" i="12"/>
  <c r="F967" i="12" s="1"/>
  <c r="H965" i="12"/>
  <c r="I965" i="12" s="1"/>
  <c r="I865" i="3"/>
  <c r="J864" i="3"/>
  <c r="K863" i="3"/>
  <c r="M863" i="3" s="1"/>
  <c r="L863" i="3"/>
  <c r="M862" i="2"/>
  <c r="N862" i="2" s="1"/>
  <c r="S862" i="2" s="1"/>
  <c r="E863" i="2"/>
  <c r="P861" i="2"/>
  <c r="Q861" i="2" s="1"/>
  <c r="O861" i="2"/>
  <c r="S861" i="2"/>
  <c r="K965" i="12" l="1"/>
  <c r="J965" i="12"/>
  <c r="L965" i="12" s="1"/>
  <c r="G967" i="12"/>
  <c r="F968" i="12" s="1"/>
  <c r="H966" i="12"/>
  <c r="I966" i="12" s="1"/>
  <c r="K864" i="3"/>
  <c r="M864" i="3" s="1"/>
  <c r="L864" i="3"/>
  <c r="I866" i="3"/>
  <c r="J865" i="3"/>
  <c r="M863" i="2"/>
  <c r="N863" i="2" s="1"/>
  <c r="S863" i="2" s="1"/>
  <c r="E864" i="2"/>
  <c r="P862" i="2"/>
  <c r="Q862" i="2" s="1"/>
  <c r="O862" i="2"/>
  <c r="G968" i="12" l="1"/>
  <c r="F969" i="12" s="1"/>
  <c r="K966" i="12"/>
  <c r="J966" i="12"/>
  <c r="L966" i="12" s="1"/>
  <c r="H967" i="12"/>
  <c r="I967" i="12" s="1"/>
  <c r="L865" i="3"/>
  <c r="K865" i="3"/>
  <c r="M865" i="3" s="1"/>
  <c r="I867" i="3"/>
  <c r="J866" i="3"/>
  <c r="M864" i="2"/>
  <c r="N864" i="2" s="1"/>
  <c r="S864" i="2" s="1"/>
  <c r="E865" i="2"/>
  <c r="P863" i="2"/>
  <c r="Q863" i="2" s="1"/>
  <c r="O863" i="2"/>
  <c r="K967" i="12" l="1"/>
  <c r="J967" i="12"/>
  <c r="L967" i="12" s="1"/>
  <c r="H968" i="12"/>
  <c r="I968" i="12" s="1"/>
  <c r="G969" i="12"/>
  <c r="F970" i="12" s="1"/>
  <c r="L866" i="3"/>
  <c r="K866" i="3"/>
  <c r="M866" i="3" s="1"/>
  <c r="I868" i="3"/>
  <c r="J867" i="3"/>
  <c r="M865" i="2"/>
  <c r="N865" i="2" s="1"/>
  <c r="S865" i="2" s="1"/>
  <c r="E866" i="2"/>
  <c r="P864" i="2"/>
  <c r="Q864" i="2" s="1"/>
  <c r="O864" i="2"/>
  <c r="H969" i="12" l="1"/>
  <c r="I969" i="12" s="1"/>
  <c r="K969" i="12" s="1"/>
  <c r="G970" i="12"/>
  <c r="F971" i="12" s="1"/>
  <c r="K968" i="12"/>
  <c r="J968" i="12"/>
  <c r="L968" i="12" s="1"/>
  <c r="L867" i="3"/>
  <c r="K867" i="3"/>
  <c r="M867" i="3" s="1"/>
  <c r="J868" i="3"/>
  <c r="I869" i="3"/>
  <c r="E867" i="2"/>
  <c r="M866" i="2"/>
  <c r="N866" i="2" s="1"/>
  <c r="S866" i="2" s="1"/>
  <c r="P865" i="2"/>
  <c r="Q865" i="2" s="1"/>
  <c r="O865" i="2"/>
  <c r="J969" i="12" l="1"/>
  <c r="L969" i="12" s="1"/>
  <c r="G971" i="12"/>
  <c r="F972" i="12" s="1"/>
  <c r="H970" i="12"/>
  <c r="I970" i="12" s="1"/>
  <c r="J869" i="3"/>
  <c r="I870" i="3"/>
  <c r="L868" i="3"/>
  <c r="K868" i="3"/>
  <c r="M868" i="3" s="1"/>
  <c r="P866" i="2"/>
  <c r="Q866" i="2" s="1"/>
  <c r="O866" i="2"/>
  <c r="E868" i="2"/>
  <c r="M867" i="2"/>
  <c r="N867" i="2" s="1"/>
  <c r="G972" i="12" l="1"/>
  <c r="F973" i="12" s="1"/>
  <c r="K970" i="12"/>
  <c r="J970" i="12"/>
  <c r="L970" i="12" s="1"/>
  <c r="H971" i="12"/>
  <c r="I971" i="12" s="1"/>
  <c r="J870" i="3"/>
  <c r="I871" i="3"/>
  <c r="L869" i="3"/>
  <c r="K869" i="3"/>
  <c r="M869" i="3" s="1"/>
  <c r="E869" i="2"/>
  <c r="M868" i="2"/>
  <c r="N868" i="2" s="1"/>
  <c r="S868" i="2" s="1"/>
  <c r="P867" i="2"/>
  <c r="Q867" i="2" s="1"/>
  <c r="O867" i="2"/>
  <c r="S867" i="2"/>
  <c r="G973" i="12" l="1"/>
  <c r="F974" i="12" s="1"/>
  <c r="J971" i="12"/>
  <c r="L971" i="12" s="1"/>
  <c r="K971" i="12"/>
  <c r="H972" i="12"/>
  <c r="I972" i="12" s="1"/>
  <c r="I872" i="3"/>
  <c r="J871" i="3"/>
  <c r="L870" i="3"/>
  <c r="K870" i="3"/>
  <c r="M870" i="3" s="1"/>
  <c r="O868" i="2"/>
  <c r="P868" i="2"/>
  <c r="Q868" i="2" s="1"/>
  <c r="E870" i="2"/>
  <c r="M869" i="2"/>
  <c r="N869" i="2" s="1"/>
  <c r="K972" i="12" l="1"/>
  <c r="J972" i="12"/>
  <c r="L972" i="12" s="1"/>
  <c r="G974" i="12"/>
  <c r="F975" i="12" s="1"/>
  <c r="H973" i="12"/>
  <c r="I973" i="12" s="1"/>
  <c r="L871" i="3"/>
  <c r="K871" i="3"/>
  <c r="M871" i="3" s="1"/>
  <c r="J872" i="3"/>
  <c r="I873" i="3"/>
  <c r="O869" i="2"/>
  <c r="P869" i="2"/>
  <c r="Q869" i="2" s="1"/>
  <c r="S869" i="2"/>
  <c r="M870" i="2"/>
  <c r="N870" i="2" s="1"/>
  <c r="S870" i="2" s="1"/>
  <c r="E871" i="2"/>
  <c r="K973" i="12" l="1"/>
  <c r="J973" i="12"/>
  <c r="L973" i="12" s="1"/>
  <c r="G975" i="12"/>
  <c r="F976" i="12" s="1"/>
  <c r="H974" i="12"/>
  <c r="I974" i="12" s="1"/>
  <c r="K872" i="3"/>
  <c r="M872" i="3" s="1"/>
  <c r="L872" i="3"/>
  <c r="I874" i="3"/>
  <c r="J873" i="3"/>
  <c r="M871" i="2"/>
  <c r="N871" i="2" s="1"/>
  <c r="S871" i="2" s="1"/>
  <c r="E872" i="2"/>
  <c r="O870" i="2"/>
  <c r="P870" i="2"/>
  <c r="Q870" i="2" s="1"/>
  <c r="G976" i="12" l="1"/>
  <c r="F977" i="12" s="1"/>
  <c r="H975" i="12"/>
  <c r="I975" i="12" s="1"/>
  <c r="K974" i="12"/>
  <c r="J974" i="12"/>
  <c r="L974" i="12" s="1"/>
  <c r="L873" i="3"/>
  <c r="K873" i="3"/>
  <c r="M873" i="3" s="1"/>
  <c r="J874" i="3"/>
  <c r="I875" i="3"/>
  <c r="M872" i="2"/>
  <c r="N872" i="2" s="1"/>
  <c r="S872" i="2" s="1"/>
  <c r="E873" i="2"/>
  <c r="P871" i="2"/>
  <c r="Q871" i="2" s="1"/>
  <c r="O871" i="2"/>
  <c r="H976" i="12" l="1"/>
  <c r="I976" i="12" s="1"/>
  <c r="K975" i="12"/>
  <c r="J975" i="12"/>
  <c r="L975" i="12" s="1"/>
  <c r="G977" i="12"/>
  <c r="F978" i="12" s="1"/>
  <c r="I876" i="3"/>
  <c r="J875" i="3"/>
  <c r="K874" i="3"/>
  <c r="M874" i="3" s="1"/>
  <c r="L874" i="3"/>
  <c r="M873" i="2"/>
  <c r="N873" i="2" s="1"/>
  <c r="S873" i="2" s="1"/>
  <c r="E874" i="2"/>
  <c r="P872" i="2"/>
  <c r="Q872" i="2" s="1"/>
  <c r="O872" i="2"/>
  <c r="G978" i="12" l="1"/>
  <c r="F979" i="12" s="1"/>
  <c r="H977" i="12"/>
  <c r="I977" i="12" s="1"/>
  <c r="K976" i="12"/>
  <c r="J976" i="12"/>
  <c r="L976" i="12" s="1"/>
  <c r="L875" i="3"/>
  <c r="K875" i="3"/>
  <c r="M875" i="3" s="1"/>
  <c r="J876" i="3"/>
  <c r="I877" i="3"/>
  <c r="E875" i="2"/>
  <c r="M874" i="2"/>
  <c r="N874" i="2" s="1"/>
  <c r="S874" i="2" s="1"/>
  <c r="P873" i="2"/>
  <c r="Q873" i="2" s="1"/>
  <c r="O873" i="2"/>
  <c r="G979" i="12" l="1"/>
  <c r="F980" i="12" s="1"/>
  <c r="K977" i="12"/>
  <c r="J977" i="12"/>
  <c r="L977" i="12" s="1"/>
  <c r="H978" i="12"/>
  <c r="I978" i="12" s="1"/>
  <c r="J877" i="3"/>
  <c r="I878" i="3"/>
  <c r="L876" i="3"/>
  <c r="K876" i="3"/>
  <c r="M876" i="3" s="1"/>
  <c r="P874" i="2"/>
  <c r="Q874" i="2" s="1"/>
  <c r="O874" i="2"/>
  <c r="M875" i="2"/>
  <c r="N875" i="2" s="1"/>
  <c r="E876" i="2"/>
  <c r="H979" i="12" l="1"/>
  <c r="I979" i="12" s="1"/>
  <c r="K978" i="12"/>
  <c r="J978" i="12"/>
  <c r="L978" i="12" s="1"/>
  <c r="G980" i="12"/>
  <c r="F981" i="12" s="1"/>
  <c r="I879" i="3"/>
  <c r="J878" i="3"/>
  <c r="L877" i="3"/>
  <c r="K877" i="3"/>
  <c r="M877" i="3" s="1"/>
  <c r="M876" i="2"/>
  <c r="N876" i="2" s="1"/>
  <c r="S876" i="2" s="1"/>
  <c r="E877" i="2"/>
  <c r="P875" i="2"/>
  <c r="Q875" i="2" s="1"/>
  <c r="O875" i="2"/>
  <c r="S875" i="2"/>
  <c r="J979" i="12" l="1"/>
  <c r="L979" i="12" s="1"/>
  <c r="K979" i="12"/>
  <c r="G981" i="12"/>
  <c r="F982" i="12" s="1"/>
  <c r="H980" i="12"/>
  <c r="I980" i="12" s="1"/>
  <c r="L878" i="3"/>
  <c r="K878" i="3"/>
  <c r="M878" i="3" s="1"/>
  <c r="I880" i="3"/>
  <c r="J879" i="3"/>
  <c r="E878" i="2"/>
  <c r="M877" i="2"/>
  <c r="N877" i="2" s="1"/>
  <c r="S877" i="2" s="1"/>
  <c r="P876" i="2"/>
  <c r="Q876" i="2" s="1"/>
  <c r="O876" i="2"/>
  <c r="H981" i="12" l="1"/>
  <c r="I981" i="12" s="1"/>
  <c r="J981" i="12" s="1"/>
  <c r="L981" i="12" s="1"/>
  <c r="K980" i="12"/>
  <c r="J980" i="12"/>
  <c r="L980" i="12" s="1"/>
  <c r="G982" i="12"/>
  <c r="F983" i="12" s="1"/>
  <c r="J880" i="3"/>
  <c r="I881" i="3"/>
  <c r="L879" i="3"/>
  <c r="K879" i="3"/>
  <c r="M879" i="3" s="1"/>
  <c r="P877" i="2"/>
  <c r="Q877" i="2" s="1"/>
  <c r="O877" i="2"/>
  <c r="M878" i="2"/>
  <c r="N878" i="2" s="1"/>
  <c r="E879" i="2"/>
  <c r="K981" i="12" l="1"/>
  <c r="G983" i="12"/>
  <c r="F984" i="12" s="1"/>
  <c r="H982" i="12"/>
  <c r="I982" i="12" s="1"/>
  <c r="I882" i="3"/>
  <c r="J881" i="3"/>
  <c r="K880" i="3"/>
  <c r="M880" i="3" s="1"/>
  <c r="L880" i="3"/>
  <c r="O878" i="2"/>
  <c r="P878" i="2"/>
  <c r="Q878" i="2" s="1"/>
  <c r="M879" i="2"/>
  <c r="N879" i="2" s="1"/>
  <c r="S879" i="2" s="1"/>
  <c r="E880" i="2"/>
  <c r="S878" i="2"/>
  <c r="K982" i="12" l="1"/>
  <c r="J982" i="12"/>
  <c r="L982" i="12" s="1"/>
  <c r="G984" i="12"/>
  <c r="F985" i="12" s="1"/>
  <c r="H983" i="12"/>
  <c r="I983" i="12" s="1"/>
  <c r="L881" i="3"/>
  <c r="K881" i="3"/>
  <c r="M881" i="3" s="1"/>
  <c r="J882" i="3"/>
  <c r="I883" i="3"/>
  <c r="M880" i="2"/>
  <c r="N880" i="2" s="1"/>
  <c r="S880" i="2" s="1"/>
  <c r="E881" i="2"/>
  <c r="P879" i="2"/>
  <c r="Q879" i="2" s="1"/>
  <c r="O879" i="2"/>
  <c r="K983" i="12" l="1"/>
  <c r="J983" i="12"/>
  <c r="L983" i="12" s="1"/>
  <c r="H984" i="12"/>
  <c r="I984" i="12" s="1"/>
  <c r="G985" i="12"/>
  <c r="F986" i="12" s="1"/>
  <c r="I884" i="3"/>
  <c r="J883" i="3"/>
  <c r="K882" i="3"/>
  <c r="M882" i="3" s="1"/>
  <c r="L882" i="3"/>
  <c r="M881" i="2"/>
  <c r="N881" i="2" s="1"/>
  <c r="S881" i="2" s="1"/>
  <c r="E882" i="2"/>
  <c r="P880" i="2"/>
  <c r="Q880" i="2" s="1"/>
  <c r="O880" i="2"/>
  <c r="G986" i="12" l="1"/>
  <c r="F987" i="12" s="1"/>
  <c r="H985" i="12"/>
  <c r="I985" i="12" s="1"/>
  <c r="K984" i="12"/>
  <c r="J984" i="12"/>
  <c r="L984" i="12" s="1"/>
  <c r="L883" i="3"/>
  <c r="K883" i="3"/>
  <c r="M883" i="3" s="1"/>
  <c r="I885" i="3"/>
  <c r="J884" i="3"/>
  <c r="E883" i="2"/>
  <c r="M882" i="2"/>
  <c r="N882" i="2" s="1"/>
  <c r="S882" i="2" s="1"/>
  <c r="P881" i="2"/>
  <c r="Q881" i="2" s="1"/>
  <c r="O881" i="2"/>
  <c r="H986" i="12" l="1"/>
  <c r="I986" i="12" s="1"/>
  <c r="G987" i="12"/>
  <c r="F988" i="12" s="1"/>
  <c r="K985" i="12"/>
  <c r="J985" i="12"/>
  <c r="L985" i="12" s="1"/>
  <c r="K884" i="3"/>
  <c r="M884" i="3" s="1"/>
  <c r="L884" i="3"/>
  <c r="J885" i="3"/>
  <c r="I886" i="3"/>
  <c r="P882" i="2"/>
  <c r="Q882" i="2" s="1"/>
  <c r="O882" i="2"/>
  <c r="M883" i="2"/>
  <c r="N883" i="2" s="1"/>
  <c r="E884" i="2"/>
  <c r="G988" i="12" l="1"/>
  <c r="F989" i="12" s="1"/>
  <c r="H987" i="12"/>
  <c r="I987" i="12" s="1"/>
  <c r="K986" i="12"/>
  <c r="J986" i="12"/>
  <c r="L986" i="12" s="1"/>
  <c r="J886" i="3"/>
  <c r="I887" i="3"/>
  <c r="L885" i="3"/>
  <c r="K885" i="3"/>
  <c r="M885" i="3" s="1"/>
  <c r="M884" i="2"/>
  <c r="N884" i="2" s="1"/>
  <c r="S884" i="2" s="1"/>
  <c r="E885" i="2"/>
  <c r="P883" i="2"/>
  <c r="Q883" i="2" s="1"/>
  <c r="O883" i="2"/>
  <c r="S883" i="2"/>
  <c r="H988" i="12" l="1"/>
  <c r="I988" i="12" s="1"/>
  <c r="K988" i="12" s="1"/>
  <c r="J987" i="12"/>
  <c r="L987" i="12" s="1"/>
  <c r="K987" i="12"/>
  <c r="G989" i="12"/>
  <c r="F990" i="12" s="1"/>
  <c r="I888" i="3"/>
  <c r="J887" i="3"/>
  <c r="L886" i="3"/>
  <c r="K886" i="3"/>
  <c r="M886" i="3" s="1"/>
  <c r="E886" i="2"/>
  <c r="M885" i="2"/>
  <c r="N885" i="2" s="1"/>
  <c r="S885" i="2" s="1"/>
  <c r="P884" i="2"/>
  <c r="Q884" i="2" s="1"/>
  <c r="O884" i="2"/>
  <c r="J988" i="12" l="1"/>
  <c r="L988" i="12" s="1"/>
  <c r="H989" i="12"/>
  <c r="I989" i="12" s="1"/>
  <c r="G990" i="12"/>
  <c r="F991" i="12" s="1"/>
  <c r="L887" i="3"/>
  <c r="K887" i="3"/>
  <c r="M887" i="3" s="1"/>
  <c r="J888" i="3"/>
  <c r="I889" i="3"/>
  <c r="P885" i="2"/>
  <c r="Q885" i="2" s="1"/>
  <c r="O885" i="2"/>
  <c r="M886" i="2"/>
  <c r="N886" i="2" s="1"/>
  <c r="E887" i="2"/>
  <c r="K989" i="12" l="1"/>
  <c r="J989" i="12"/>
  <c r="L989" i="12" s="1"/>
  <c r="G991" i="12"/>
  <c r="F992" i="12" s="1"/>
  <c r="H990" i="12"/>
  <c r="I990" i="12" s="1"/>
  <c r="I890" i="3"/>
  <c r="J889" i="3"/>
  <c r="K888" i="3"/>
  <c r="M888" i="3" s="1"/>
  <c r="L888" i="3"/>
  <c r="M887" i="2"/>
  <c r="N887" i="2" s="1"/>
  <c r="S887" i="2" s="1"/>
  <c r="E888" i="2"/>
  <c r="O886" i="2"/>
  <c r="P886" i="2"/>
  <c r="Q886" i="2" s="1"/>
  <c r="S886" i="2"/>
  <c r="K990" i="12" l="1"/>
  <c r="J990" i="12"/>
  <c r="L990" i="12" s="1"/>
  <c r="G992" i="12"/>
  <c r="F993" i="12" s="1"/>
  <c r="H991" i="12"/>
  <c r="I991" i="12" s="1"/>
  <c r="L889" i="3"/>
  <c r="K889" i="3"/>
  <c r="M889" i="3" s="1"/>
  <c r="J890" i="3"/>
  <c r="I891" i="3"/>
  <c r="M888" i="2"/>
  <c r="N888" i="2" s="1"/>
  <c r="S888" i="2" s="1"/>
  <c r="E889" i="2"/>
  <c r="P887" i="2"/>
  <c r="Q887" i="2" s="1"/>
  <c r="O887" i="2"/>
  <c r="H992" i="12" l="1"/>
  <c r="I992" i="12" s="1"/>
  <c r="J992" i="12" s="1"/>
  <c r="L992" i="12" s="1"/>
  <c r="K991" i="12"/>
  <c r="J991" i="12"/>
  <c r="L991" i="12" s="1"/>
  <c r="G993" i="12"/>
  <c r="F994" i="12" s="1"/>
  <c r="I892" i="3"/>
  <c r="J891" i="3"/>
  <c r="L890" i="3"/>
  <c r="K890" i="3"/>
  <c r="M890" i="3" s="1"/>
  <c r="M889" i="2"/>
  <c r="N889" i="2" s="1"/>
  <c r="S889" i="2" s="1"/>
  <c r="E890" i="2"/>
  <c r="P888" i="2"/>
  <c r="Q888" i="2" s="1"/>
  <c r="O888" i="2"/>
  <c r="K992" i="12" l="1"/>
  <c r="H993" i="12"/>
  <c r="I993" i="12" s="1"/>
  <c r="G994" i="12"/>
  <c r="F995" i="12" s="1"/>
  <c r="L891" i="3"/>
  <c r="K891" i="3"/>
  <c r="M891" i="3" s="1"/>
  <c r="I893" i="3"/>
  <c r="J892" i="3"/>
  <c r="M890" i="2"/>
  <c r="N890" i="2" s="1"/>
  <c r="S890" i="2" s="1"/>
  <c r="E891" i="2"/>
  <c r="P889" i="2"/>
  <c r="Q889" i="2" s="1"/>
  <c r="O889" i="2"/>
  <c r="K993" i="12" l="1"/>
  <c r="J993" i="12"/>
  <c r="L993" i="12" s="1"/>
  <c r="G995" i="12"/>
  <c r="F996" i="12" s="1"/>
  <c r="H994" i="12"/>
  <c r="I994" i="12" s="1"/>
  <c r="L892" i="3"/>
  <c r="K892" i="3"/>
  <c r="M892" i="3" s="1"/>
  <c r="J893" i="3"/>
  <c r="I894" i="3"/>
  <c r="M891" i="2"/>
  <c r="N891" i="2" s="1"/>
  <c r="S891" i="2" s="1"/>
  <c r="E892" i="2"/>
  <c r="P890" i="2"/>
  <c r="Q890" i="2" s="1"/>
  <c r="O890" i="2"/>
  <c r="K994" i="12" l="1"/>
  <c r="J994" i="12"/>
  <c r="L994" i="12" s="1"/>
  <c r="H995" i="12"/>
  <c r="I995" i="12" s="1"/>
  <c r="G996" i="12"/>
  <c r="F997" i="12" s="1"/>
  <c r="I895" i="3"/>
  <c r="J894" i="3"/>
  <c r="L893" i="3"/>
  <c r="K893" i="3"/>
  <c r="M893" i="3" s="1"/>
  <c r="M892" i="2"/>
  <c r="N892" i="2" s="1"/>
  <c r="S892" i="2" s="1"/>
  <c r="E893" i="2"/>
  <c r="P891" i="2"/>
  <c r="Q891" i="2" s="1"/>
  <c r="O891" i="2"/>
  <c r="H996" i="12" l="1"/>
  <c r="I996" i="12" s="1"/>
  <c r="K996" i="12" s="1"/>
  <c r="J995" i="12"/>
  <c r="L995" i="12" s="1"/>
  <c r="K995" i="12"/>
  <c r="G997" i="12"/>
  <c r="F998" i="12" s="1"/>
  <c r="L894" i="3"/>
  <c r="K894" i="3"/>
  <c r="M894" i="3" s="1"/>
  <c r="J895" i="3"/>
  <c r="I896" i="3"/>
  <c r="E894" i="2"/>
  <c r="M893" i="2"/>
  <c r="N893" i="2" s="1"/>
  <c r="S893" i="2" s="1"/>
  <c r="P892" i="2"/>
  <c r="Q892" i="2" s="1"/>
  <c r="O892" i="2"/>
  <c r="J996" i="12" l="1"/>
  <c r="L996" i="12" s="1"/>
  <c r="H997" i="12"/>
  <c r="I997" i="12" s="1"/>
  <c r="G998" i="12"/>
  <c r="F999" i="12" s="1"/>
  <c r="J896" i="3"/>
  <c r="I897" i="3"/>
  <c r="L895" i="3"/>
  <c r="K895" i="3"/>
  <c r="M895" i="3" s="1"/>
  <c r="P893" i="2"/>
  <c r="Q893" i="2" s="1"/>
  <c r="O893" i="2"/>
  <c r="M894" i="2"/>
  <c r="N894" i="2" s="1"/>
  <c r="E895" i="2"/>
  <c r="G999" i="12" l="1"/>
  <c r="F1000" i="12" s="1"/>
  <c r="H998" i="12"/>
  <c r="I998" i="12" s="1"/>
  <c r="K997" i="12"/>
  <c r="J997" i="12"/>
  <c r="L997" i="12" s="1"/>
  <c r="K896" i="3"/>
  <c r="M896" i="3" s="1"/>
  <c r="L896" i="3"/>
  <c r="I898" i="3"/>
  <c r="J897" i="3"/>
  <c r="O894" i="2"/>
  <c r="P894" i="2"/>
  <c r="Q894" i="2" s="1"/>
  <c r="M895" i="2"/>
  <c r="N895" i="2" s="1"/>
  <c r="S895" i="2" s="1"/>
  <c r="E896" i="2"/>
  <c r="S894" i="2"/>
  <c r="K998" i="12" l="1"/>
  <c r="J998" i="12"/>
  <c r="L998" i="12" s="1"/>
  <c r="G1000" i="12"/>
  <c r="F1001" i="12" s="1"/>
  <c r="H999" i="12"/>
  <c r="I999" i="12" s="1"/>
  <c r="K897" i="3"/>
  <c r="M897" i="3" s="1"/>
  <c r="L897" i="3"/>
  <c r="I899" i="3"/>
  <c r="J898" i="3"/>
  <c r="M896" i="2"/>
  <c r="N896" i="2" s="1"/>
  <c r="S896" i="2" s="1"/>
  <c r="E897" i="2"/>
  <c r="P895" i="2"/>
  <c r="Q895" i="2" s="1"/>
  <c r="O895" i="2"/>
  <c r="K999" i="12" l="1"/>
  <c r="J999" i="12"/>
  <c r="L999" i="12" s="1"/>
  <c r="H1000" i="12"/>
  <c r="I1000" i="12" s="1"/>
  <c r="G1001" i="12"/>
  <c r="F1002" i="12" s="1"/>
  <c r="L898" i="3"/>
  <c r="K898" i="3"/>
  <c r="M898" i="3" s="1"/>
  <c r="I900" i="3"/>
  <c r="J899" i="3"/>
  <c r="M897" i="2"/>
  <c r="N897" i="2" s="1"/>
  <c r="S897" i="2" s="1"/>
  <c r="E898" i="2"/>
  <c r="P896" i="2"/>
  <c r="Q896" i="2" s="1"/>
  <c r="O896" i="2"/>
  <c r="H1001" i="12" l="1"/>
  <c r="I1001" i="12" s="1"/>
  <c r="K1001" i="12" s="1"/>
  <c r="G1002" i="12"/>
  <c r="F1003" i="12" s="1"/>
  <c r="K1000" i="12"/>
  <c r="J1000" i="12"/>
  <c r="L1000" i="12" s="1"/>
  <c r="L899" i="3"/>
  <c r="K899" i="3"/>
  <c r="M899" i="3" s="1"/>
  <c r="I901" i="3"/>
  <c r="J900" i="3"/>
  <c r="E899" i="2"/>
  <c r="M898" i="2"/>
  <c r="N898" i="2" s="1"/>
  <c r="S898" i="2" s="1"/>
  <c r="P897" i="2"/>
  <c r="Q897" i="2" s="1"/>
  <c r="O897" i="2"/>
  <c r="J1001" i="12" l="1"/>
  <c r="L1001" i="12" s="1"/>
  <c r="G1003" i="12"/>
  <c r="F1004" i="12" s="1"/>
  <c r="H1002" i="12"/>
  <c r="I1002" i="12" s="1"/>
  <c r="L900" i="3"/>
  <c r="K900" i="3"/>
  <c r="M900" i="3" s="1"/>
  <c r="J901" i="3"/>
  <c r="I902" i="3"/>
  <c r="P898" i="2"/>
  <c r="Q898" i="2" s="1"/>
  <c r="O898" i="2"/>
  <c r="M899" i="2"/>
  <c r="N899" i="2" s="1"/>
  <c r="E900" i="2"/>
  <c r="H1003" i="12" l="1"/>
  <c r="I1003" i="12" s="1"/>
  <c r="K1002" i="12"/>
  <c r="J1002" i="12"/>
  <c r="L1002" i="12" s="1"/>
  <c r="G1004" i="12"/>
  <c r="F1005" i="12" s="1"/>
  <c r="J902" i="3"/>
  <c r="I903" i="3"/>
  <c r="L901" i="3"/>
  <c r="K901" i="3"/>
  <c r="M901" i="3" s="1"/>
  <c r="M900" i="2"/>
  <c r="N900" i="2" s="1"/>
  <c r="S900" i="2" s="1"/>
  <c r="E901" i="2"/>
  <c r="P899" i="2"/>
  <c r="Q899" i="2" s="1"/>
  <c r="O899" i="2"/>
  <c r="S899" i="2"/>
  <c r="H1004" i="12" l="1"/>
  <c r="I1004" i="12" s="1"/>
  <c r="J1004" i="12" s="1"/>
  <c r="L1004" i="12" s="1"/>
  <c r="G1005" i="12"/>
  <c r="F1006" i="12" s="1"/>
  <c r="J1003" i="12"/>
  <c r="L1003" i="12" s="1"/>
  <c r="K1003" i="12"/>
  <c r="I904" i="3"/>
  <c r="J903" i="3"/>
  <c r="L902" i="3"/>
  <c r="K902" i="3"/>
  <c r="M902" i="3" s="1"/>
  <c r="E902" i="2"/>
  <c r="M901" i="2"/>
  <c r="N901" i="2" s="1"/>
  <c r="S901" i="2" s="1"/>
  <c r="P900" i="2"/>
  <c r="Q900" i="2" s="1"/>
  <c r="O900" i="2"/>
  <c r="K1004" i="12" l="1"/>
  <c r="G1006" i="12"/>
  <c r="F1007" i="12" s="1"/>
  <c r="H1005" i="12"/>
  <c r="I1005" i="12" s="1"/>
  <c r="L903" i="3"/>
  <c r="K903" i="3"/>
  <c r="M903" i="3" s="1"/>
  <c r="J904" i="3"/>
  <c r="I905" i="3"/>
  <c r="P901" i="2"/>
  <c r="Q901" i="2" s="1"/>
  <c r="O901" i="2"/>
  <c r="M902" i="2"/>
  <c r="N902" i="2" s="1"/>
  <c r="E903" i="2"/>
  <c r="G1007" i="12" l="1"/>
  <c r="F1008" i="12" s="1"/>
  <c r="K1005" i="12"/>
  <c r="J1005" i="12"/>
  <c r="L1005" i="12" s="1"/>
  <c r="H1006" i="12"/>
  <c r="I1006" i="12" s="1"/>
  <c r="I906" i="3"/>
  <c r="J905" i="3"/>
  <c r="K904" i="3"/>
  <c r="M904" i="3" s="1"/>
  <c r="L904" i="3"/>
  <c r="M903" i="2"/>
  <c r="N903" i="2" s="1"/>
  <c r="S903" i="2" s="1"/>
  <c r="E904" i="2"/>
  <c r="O902" i="2"/>
  <c r="P902" i="2"/>
  <c r="Q902" i="2" s="1"/>
  <c r="S902" i="2"/>
  <c r="H1007" i="12" l="1"/>
  <c r="I1007" i="12" s="1"/>
  <c r="K1006" i="12"/>
  <c r="J1006" i="12"/>
  <c r="L1006" i="12" s="1"/>
  <c r="G1008" i="12"/>
  <c r="F1009" i="12" s="1"/>
  <c r="K905" i="3"/>
  <c r="M905" i="3" s="1"/>
  <c r="L905" i="3"/>
  <c r="I907" i="3"/>
  <c r="J906" i="3"/>
  <c r="M904" i="2"/>
  <c r="N904" i="2" s="1"/>
  <c r="S904" i="2" s="1"/>
  <c r="E905" i="2"/>
  <c r="P903" i="2"/>
  <c r="Q903" i="2" s="1"/>
  <c r="O903" i="2"/>
  <c r="H1008" i="12" l="1"/>
  <c r="I1008" i="12" s="1"/>
  <c r="G1009" i="12"/>
  <c r="F1010" i="12" s="1"/>
  <c r="K1007" i="12"/>
  <c r="J1007" i="12"/>
  <c r="L1007" i="12" s="1"/>
  <c r="L906" i="3"/>
  <c r="K906" i="3"/>
  <c r="M906" i="3" s="1"/>
  <c r="I908" i="3"/>
  <c r="J907" i="3"/>
  <c r="M905" i="2"/>
  <c r="N905" i="2" s="1"/>
  <c r="S905" i="2" s="1"/>
  <c r="E906" i="2"/>
  <c r="P904" i="2"/>
  <c r="Q904" i="2" s="1"/>
  <c r="O904" i="2"/>
  <c r="G1010" i="12" l="1"/>
  <c r="F1011" i="12" s="1"/>
  <c r="H1009" i="12"/>
  <c r="I1009" i="12" s="1"/>
  <c r="K1008" i="12"/>
  <c r="J1008" i="12"/>
  <c r="L1008" i="12" s="1"/>
  <c r="L907" i="3"/>
  <c r="K907" i="3"/>
  <c r="M907" i="3" s="1"/>
  <c r="I909" i="3"/>
  <c r="J908" i="3"/>
  <c r="E907" i="2"/>
  <c r="M906" i="2"/>
  <c r="N906" i="2" s="1"/>
  <c r="S906" i="2" s="1"/>
  <c r="P905" i="2"/>
  <c r="Q905" i="2" s="1"/>
  <c r="O905" i="2"/>
  <c r="H1010" i="12" l="1"/>
  <c r="I1010" i="12" s="1"/>
  <c r="J1010" i="12" s="1"/>
  <c r="L1010" i="12" s="1"/>
  <c r="K1009" i="12"/>
  <c r="J1009" i="12"/>
  <c r="L1009" i="12" s="1"/>
  <c r="G1011" i="12"/>
  <c r="F1012" i="12" s="1"/>
  <c r="L908" i="3"/>
  <c r="K908" i="3"/>
  <c r="M908" i="3" s="1"/>
  <c r="J909" i="3"/>
  <c r="I910" i="3"/>
  <c r="P906" i="2"/>
  <c r="Q906" i="2" s="1"/>
  <c r="O906" i="2"/>
  <c r="M907" i="2"/>
  <c r="N907" i="2" s="1"/>
  <c r="E908" i="2"/>
  <c r="K1010" i="12" l="1"/>
  <c r="G1012" i="12"/>
  <c r="F1013" i="12" s="1"/>
  <c r="H1011" i="12"/>
  <c r="I1011" i="12" s="1"/>
  <c r="J910" i="3"/>
  <c r="I911" i="3"/>
  <c r="L909" i="3"/>
  <c r="K909" i="3"/>
  <c r="M909" i="3" s="1"/>
  <c r="P907" i="2"/>
  <c r="Q907" i="2" s="1"/>
  <c r="O907" i="2"/>
  <c r="M908" i="2"/>
  <c r="N908" i="2" s="1"/>
  <c r="E909" i="2"/>
  <c r="S907" i="2"/>
  <c r="H1012" i="12" l="1"/>
  <c r="I1012" i="12" s="1"/>
  <c r="K1012" i="12" s="1"/>
  <c r="G1013" i="12"/>
  <c r="F1014" i="12" s="1"/>
  <c r="J1011" i="12"/>
  <c r="L1011" i="12" s="1"/>
  <c r="K1011" i="12"/>
  <c r="I912" i="3"/>
  <c r="J911" i="3"/>
  <c r="L910" i="3"/>
  <c r="K910" i="3"/>
  <c r="M910" i="3" s="1"/>
  <c r="P908" i="2"/>
  <c r="Q908" i="2" s="1"/>
  <c r="O908" i="2"/>
  <c r="S908" i="2"/>
  <c r="E910" i="2"/>
  <c r="M909" i="2"/>
  <c r="N909" i="2" s="1"/>
  <c r="J1012" i="12" l="1"/>
  <c r="L1012" i="12" s="1"/>
  <c r="H1013" i="12"/>
  <c r="I1013" i="12" s="1"/>
  <c r="K1013" i="12" s="1"/>
  <c r="G1014" i="12"/>
  <c r="F1015" i="12" s="1"/>
  <c r="L911" i="3"/>
  <c r="K911" i="3"/>
  <c r="M911" i="3" s="1"/>
  <c r="J912" i="3"/>
  <c r="I913" i="3"/>
  <c r="P909" i="2"/>
  <c r="Q909" i="2" s="1"/>
  <c r="O909" i="2"/>
  <c r="M910" i="2"/>
  <c r="N910" i="2" s="1"/>
  <c r="E911" i="2"/>
  <c r="S909" i="2"/>
  <c r="J1013" i="12" l="1"/>
  <c r="L1013" i="12" s="1"/>
  <c r="H1014" i="12"/>
  <c r="I1014" i="12" s="1"/>
  <c r="K1014" i="12" s="1"/>
  <c r="G1015" i="12"/>
  <c r="F1016" i="12" s="1"/>
  <c r="K912" i="3"/>
  <c r="M912" i="3" s="1"/>
  <c r="L912" i="3"/>
  <c r="I914" i="3"/>
  <c r="J913" i="3"/>
  <c r="M911" i="2"/>
  <c r="N911" i="2" s="1"/>
  <c r="S911" i="2" s="1"/>
  <c r="E912" i="2"/>
  <c r="O910" i="2"/>
  <c r="P910" i="2"/>
  <c r="Q910" i="2" s="1"/>
  <c r="S910" i="2"/>
  <c r="J1014" i="12" l="1"/>
  <c r="L1014" i="12" s="1"/>
  <c r="H1015" i="12"/>
  <c r="I1015" i="12" s="1"/>
  <c r="G1016" i="12"/>
  <c r="F1017" i="12" s="1"/>
  <c r="K913" i="3"/>
  <c r="M913" i="3" s="1"/>
  <c r="L913" i="3"/>
  <c r="I915" i="3"/>
  <c r="J914" i="3"/>
  <c r="M912" i="2"/>
  <c r="N912" i="2" s="1"/>
  <c r="S912" i="2" s="1"/>
  <c r="E913" i="2"/>
  <c r="P911" i="2"/>
  <c r="Q911" i="2" s="1"/>
  <c r="O911" i="2"/>
  <c r="K1015" i="12" l="1"/>
  <c r="J1015" i="12"/>
  <c r="L1015" i="12" s="1"/>
  <c r="G1017" i="12"/>
  <c r="F1018" i="12" s="1"/>
  <c r="H1016" i="12"/>
  <c r="I1016" i="12" s="1"/>
  <c r="L914" i="3"/>
  <c r="K914" i="3"/>
  <c r="M914" i="3" s="1"/>
  <c r="J915" i="3"/>
  <c r="I916" i="3"/>
  <c r="M913" i="2"/>
  <c r="N913" i="2" s="1"/>
  <c r="S913" i="2" s="1"/>
  <c r="E914" i="2"/>
  <c r="P912" i="2"/>
  <c r="Q912" i="2" s="1"/>
  <c r="O912" i="2"/>
  <c r="K1016" i="12" l="1"/>
  <c r="J1016" i="12"/>
  <c r="L1016" i="12" s="1"/>
  <c r="G1018" i="12"/>
  <c r="F1019" i="12" s="1"/>
  <c r="H1017" i="12"/>
  <c r="I1017" i="12" s="1"/>
  <c r="L915" i="3"/>
  <c r="K915" i="3"/>
  <c r="M915" i="3" s="1"/>
  <c r="I917" i="3"/>
  <c r="J916" i="3"/>
  <c r="E915" i="2"/>
  <c r="M914" i="2"/>
  <c r="N914" i="2" s="1"/>
  <c r="S914" i="2" s="1"/>
  <c r="P913" i="2"/>
  <c r="Q913" i="2" s="1"/>
  <c r="O913" i="2"/>
  <c r="K1017" i="12" l="1"/>
  <c r="J1017" i="12"/>
  <c r="L1017" i="12" s="1"/>
  <c r="H1018" i="12"/>
  <c r="I1018" i="12" s="1"/>
  <c r="G1019" i="12"/>
  <c r="F1020" i="12" s="1"/>
  <c r="L916" i="3"/>
  <c r="K916" i="3"/>
  <c r="M916" i="3" s="1"/>
  <c r="J917" i="3"/>
  <c r="I918" i="3"/>
  <c r="P914" i="2"/>
  <c r="Q914" i="2" s="1"/>
  <c r="O914" i="2"/>
  <c r="M915" i="2"/>
  <c r="N915" i="2" s="1"/>
  <c r="E916" i="2"/>
  <c r="H1019" i="12" l="1"/>
  <c r="I1019" i="12" s="1"/>
  <c r="K1018" i="12"/>
  <c r="J1018" i="12"/>
  <c r="L1018" i="12" s="1"/>
  <c r="G1020" i="12"/>
  <c r="F1021" i="12" s="1"/>
  <c r="L917" i="3"/>
  <c r="K917" i="3"/>
  <c r="M917" i="3" s="1"/>
  <c r="J918" i="3"/>
  <c r="I919" i="3"/>
  <c r="M916" i="2"/>
  <c r="N916" i="2" s="1"/>
  <c r="S916" i="2" s="1"/>
  <c r="E917" i="2"/>
  <c r="P915" i="2"/>
  <c r="Q915" i="2" s="1"/>
  <c r="O915" i="2"/>
  <c r="S915" i="2"/>
  <c r="G1021" i="12" l="1"/>
  <c r="F1022" i="12" s="1"/>
  <c r="H1020" i="12"/>
  <c r="I1020" i="12" s="1"/>
  <c r="J1019" i="12"/>
  <c r="L1019" i="12" s="1"/>
  <c r="K1019" i="12"/>
  <c r="I920" i="3"/>
  <c r="J919" i="3"/>
  <c r="L918" i="3"/>
  <c r="K918" i="3"/>
  <c r="M918" i="3" s="1"/>
  <c r="E918" i="2"/>
  <c r="M917" i="2"/>
  <c r="N917" i="2" s="1"/>
  <c r="S917" i="2" s="1"/>
  <c r="P916" i="2"/>
  <c r="Q916" i="2" s="1"/>
  <c r="O916" i="2"/>
  <c r="H1021" i="12" l="1"/>
  <c r="I1021" i="12" s="1"/>
  <c r="K1021" i="12" s="1"/>
  <c r="K1020" i="12"/>
  <c r="J1020" i="12"/>
  <c r="L1020" i="12" s="1"/>
  <c r="G1022" i="12"/>
  <c r="F1023" i="12" s="1"/>
  <c r="L919" i="3"/>
  <c r="K919" i="3"/>
  <c r="M919" i="3" s="1"/>
  <c r="J920" i="3"/>
  <c r="I921" i="3"/>
  <c r="P917" i="2"/>
  <c r="Q917" i="2" s="1"/>
  <c r="O917" i="2"/>
  <c r="M918" i="2"/>
  <c r="N918" i="2" s="1"/>
  <c r="E919" i="2"/>
  <c r="J1021" i="12" l="1"/>
  <c r="L1021" i="12" s="1"/>
  <c r="G1023" i="12"/>
  <c r="F1024" i="12" s="1"/>
  <c r="H1022" i="12"/>
  <c r="I1022" i="12" s="1"/>
  <c r="I922" i="3"/>
  <c r="J921" i="3"/>
  <c r="K920" i="3"/>
  <c r="M920" i="3" s="1"/>
  <c r="L920" i="3"/>
  <c r="O918" i="2"/>
  <c r="P918" i="2"/>
  <c r="Q918" i="2" s="1"/>
  <c r="M919" i="2"/>
  <c r="N919" i="2" s="1"/>
  <c r="S919" i="2" s="1"/>
  <c r="E920" i="2"/>
  <c r="S918" i="2"/>
  <c r="H1023" i="12" l="1"/>
  <c r="I1023" i="12" s="1"/>
  <c r="K1023" i="12" s="1"/>
  <c r="K1022" i="12"/>
  <c r="J1022" i="12"/>
  <c r="L1022" i="12" s="1"/>
  <c r="G1024" i="12"/>
  <c r="F1025" i="12" s="1"/>
  <c r="K921" i="3"/>
  <c r="M921" i="3" s="1"/>
  <c r="L921" i="3"/>
  <c r="I923" i="3"/>
  <c r="J922" i="3"/>
  <c r="M920" i="2"/>
  <c r="N920" i="2" s="1"/>
  <c r="S920" i="2" s="1"/>
  <c r="E921" i="2"/>
  <c r="P919" i="2"/>
  <c r="Q919" i="2" s="1"/>
  <c r="O919" i="2"/>
  <c r="J1023" i="12" l="1"/>
  <c r="L1023" i="12" s="1"/>
  <c r="G1025" i="12"/>
  <c r="F1026" i="12" s="1"/>
  <c r="H1024" i="12"/>
  <c r="I1024" i="12" s="1"/>
  <c r="L922" i="3"/>
  <c r="K922" i="3"/>
  <c r="M922" i="3" s="1"/>
  <c r="J923" i="3"/>
  <c r="I924" i="3"/>
  <c r="M921" i="2"/>
  <c r="N921" i="2" s="1"/>
  <c r="S921" i="2" s="1"/>
  <c r="E922" i="2"/>
  <c r="P920" i="2"/>
  <c r="Q920" i="2" s="1"/>
  <c r="O920" i="2"/>
  <c r="G1026" i="12" l="1"/>
  <c r="F1027" i="12" s="1"/>
  <c r="K1024" i="12"/>
  <c r="J1024" i="12"/>
  <c r="L1024" i="12" s="1"/>
  <c r="H1025" i="12"/>
  <c r="I1025" i="12" s="1"/>
  <c r="I925" i="3"/>
  <c r="J924" i="3"/>
  <c r="L923" i="3"/>
  <c r="K923" i="3"/>
  <c r="M923" i="3" s="1"/>
  <c r="M922" i="2"/>
  <c r="N922" i="2" s="1"/>
  <c r="S922" i="2" s="1"/>
  <c r="E923" i="2"/>
  <c r="P921" i="2"/>
  <c r="Q921" i="2" s="1"/>
  <c r="O921" i="2"/>
  <c r="K1025" i="12" l="1"/>
  <c r="J1025" i="12"/>
  <c r="L1025" i="12" s="1"/>
  <c r="G1027" i="12"/>
  <c r="F1028" i="12" s="1"/>
  <c r="H1026" i="12"/>
  <c r="I1026" i="12" s="1"/>
  <c r="L924" i="3"/>
  <c r="K924" i="3"/>
  <c r="M924" i="3" s="1"/>
  <c r="J925" i="3"/>
  <c r="I926" i="3"/>
  <c r="M923" i="2"/>
  <c r="N923" i="2" s="1"/>
  <c r="S923" i="2" s="1"/>
  <c r="E924" i="2"/>
  <c r="P922" i="2"/>
  <c r="Q922" i="2" s="1"/>
  <c r="O922" i="2"/>
  <c r="J1026" i="12" l="1"/>
  <c r="L1026" i="12" s="1"/>
  <c r="K1026" i="12"/>
  <c r="H1027" i="12"/>
  <c r="I1027" i="12" s="1"/>
  <c r="G1028" i="12"/>
  <c r="F1029" i="12" s="1"/>
  <c r="L925" i="3"/>
  <c r="K925" i="3"/>
  <c r="M925" i="3" s="1"/>
  <c r="J926" i="3"/>
  <c r="I927" i="3"/>
  <c r="M924" i="2"/>
  <c r="N924" i="2" s="1"/>
  <c r="S924" i="2" s="1"/>
  <c r="E925" i="2"/>
  <c r="P923" i="2"/>
  <c r="Q923" i="2" s="1"/>
  <c r="O923" i="2"/>
  <c r="G1029" i="12" l="1"/>
  <c r="F1030" i="12" s="1"/>
  <c r="H1028" i="12"/>
  <c r="I1028" i="12" s="1"/>
  <c r="K1027" i="12"/>
  <c r="J1027" i="12"/>
  <c r="L1027" i="12" s="1"/>
  <c r="L926" i="3"/>
  <c r="K926" i="3"/>
  <c r="M926" i="3" s="1"/>
  <c r="I928" i="3"/>
  <c r="J927" i="3"/>
  <c r="E926" i="2"/>
  <c r="M925" i="2"/>
  <c r="N925" i="2" s="1"/>
  <c r="S925" i="2" s="1"/>
  <c r="P924" i="2"/>
  <c r="Q924" i="2" s="1"/>
  <c r="O924" i="2"/>
  <c r="H1029" i="12" l="1"/>
  <c r="I1029" i="12" s="1"/>
  <c r="G1030" i="12"/>
  <c r="F1031" i="12" s="1"/>
  <c r="K1028" i="12"/>
  <c r="J1028" i="12"/>
  <c r="L1028" i="12" s="1"/>
  <c r="J928" i="3"/>
  <c r="I929" i="3"/>
  <c r="L927" i="3"/>
  <c r="K927" i="3"/>
  <c r="M927" i="3" s="1"/>
  <c r="P925" i="2"/>
  <c r="Q925" i="2" s="1"/>
  <c r="O925" i="2"/>
  <c r="M926" i="2"/>
  <c r="N926" i="2" s="1"/>
  <c r="E927" i="2"/>
  <c r="H1030" i="12" l="1"/>
  <c r="I1030" i="12" s="1"/>
  <c r="J1030" i="12" s="1"/>
  <c r="L1030" i="12" s="1"/>
  <c r="G1031" i="12"/>
  <c r="F1032" i="12" s="1"/>
  <c r="K1029" i="12"/>
  <c r="J1029" i="12"/>
  <c r="L1029" i="12" s="1"/>
  <c r="I930" i="3"/>
  <c r="J929" i="3"/>
  <c r="L928" i="3"/>
  <c r="K928" i="3"/>
  <c r="M928" i="3" s="1"/>
  <c r="O926" i="2"/>
  <c r="P926" i="2"/>
  <c r="Q926" i="2" s="1"/>
  <c r="M927" i="2"/>
  <c r="N927" i="2" s="1"/>
  <c r="S927" i="2" s="1"/>
  <c r="E928" i="2"/>
  <c r="S926" i="2"/>
  <c r="H1031" i="12" l="1"/>
  <c r="I1031" i="12" s="1"/>
  <c r="K1031" i="12" s="1"/>
  <c r="K1030" i="12"/>
  <c r="G1032" i="12"/>
  <c r="F1033" i="12" s="1"/>
  <c r="K929" i="3"/>
  <c r="M929" i="3" s="1"/>
  <c r="L929" i="3"/>
  <c r="J930" i="3"/>
  <c r="I931" i="3"/>
  <c r="M928" i="2"/>
  <c r="N928" i="2" s="1"/>
  <c r="S928" i="2" s="1"/>
  <c r="E929" i="2"/>
  <c r="P927" i="2"/>
  <c r="Q927" i="2" s="1"/>
  <c r="O927" i="2"/>
  <c r="J1031" i="12" l="1"/>
  <c r="L1031" i="12" s="1"/>
  <c r="H1032" i="12"/>
  <c r="I1032" i="12" s="1"/>
  <c r="J1032" i="12" s="1"/>
  <c r="L1032" i="12" s="1"/>
  <c r="G1033" i="12"/>
  <c r="F1034" i="12" s="1"/>
  <c r="I932" i="3"/>
  <c r="J931" i="3"/>
  <c r="K930" i="3"/>
  <c r="M930" i="3" s="1"/>
  <c r="L930" i="3"/>
  <c r="M929" i="2"/>
  <c r="N929" i="2" s="1"/>
  <c r="S929" i="2" s="1"/>
  <c r="E930" i="2"/>
  <c r="P928" i="2"/>
  <c r="Q928" i="2" s="1"/>
  <c r="O928" i="2"/>
  <c r="K1032" i="12" l="1"/>
  <c r="H1033" i="12"/>
  <c r="I1033" i="12" s="1"/>
  <c r="J1033" i="12" s="1"/>
  <c r="L1033" i="12" s="1"/>
  <c r="G1034" i="12"/>
  <c r="F1035" i="12" s="1"/>
  <c r="L931" i="3"/>
  <c r="K931" i="3"/>
  <c r="M931" i="3" s="1"/>
  <c r="I933" i="3"/>
  <c r="J932" i="3"/>
  <c r="E931" i="2"/>
  <c r="M930" i="2"/>
  <c r="N930" i="2" s="1"/>
  <c r="S930" i="2" s="1"/>
  <c r="P929" i="2"/>
  <c r="Q929" i="2" s="1"/>
  <c r="O929" i="2"/>
  <c r="K1033" i="12" l="1"/>
  <c r="G1035" i="12"/>
  <c r="F1036" i="12" s="1"/>
  <c r="H1034" i="12"/>
  <c r="I1034" i="12" s="1"/>
  <c r="J933" i="3"/>
  <c r="I934" i="3"/>
  <c r="L932" i="3"/>
  <c r="K932" i="3"/>
  <c r="M932" i="3" s="1"/>
  <c r="P930" i="2"/>
  <c r="Q930" i="2" s="1"/>
  <c r="O930" i="2"/>
  <c r="M931" i="2"/>
  <c r="N931" i="2" s="1"/>
  <c r="E932" i="2"/>
  <c r="H1035" i="12" l="1"/>
  <c r="I1035" i="12" s="1"/>
  <c r="K1035" i="12" s="1"/>
  <c r="J1034" i="12"/>
  <c r="L1034" i="12" s="1"/>
  <c r="K1034" i="12"/>
  <c r="G1036" i="12"/>
  <c r="F1037" i="12" s="1"/>
  <c r="I935" i="3"/>
  <c r="J934" i="3"/>
  <c r="L933" i="3"/>
  <c r="K933" i="3"/>
  <c r="M933" i="3" s="1"/>
  <c r="P931" i="2"/>
  <c r="Q931" i="2" s="1"/>
  <c r="O931" i="2"/>
  <c r="M932" i="2"/>
  <c r="N932" i="2" s="1"/>
  <c r="E933" i="2"/>
  <c r="S931" i="2"/>
  <c r="J1035" i="12" l="1"/>
  <c r="L1035" i="12" s="1"/>
  <c r="G1037" i="12"/>
  <c r="F1038" i="12" s="1"/>
  <c r="H1036" i="12"/>
  <c r="I1036" i="12" s="1"/>
  <c r="L934" i="3"/>
  <c r="K934" i="3"/>
  <c r="M934" i="3" s="1"/>
  <c r="J935" i="3"/>
  <c r="I936" i="3"/>
  <c r="P932" i="2"/>
  <c r="Q932" i="2" s="1"/>
  <c r="O932" i="2"/>
  <c r="S932" i="2"/>
  <c r="E934" i="2"/>
  <c r="M933" i="2"/>
  <c r="N933" i="2" s="1"/>
  <c r="K1036" i="12" l="1"/>
  <c r="J1036" i="12"/>
  <c r="L1036" i="12" s="1"/>
  <c r="G1038" i="12"/>
  <c r="F1039" i="12" s="1"/>
  <c r="H1037" i="12"/>
  <c r="I1037" i="12" s="1"/>
  <c r="J936" i="3"/>
  <c r="I937" i="3"/>
  <c r="L935" i="3"/>
  <c r="K935" i="3"/>
  <c r="M935" i="3" s="1"/>
  <c r="P933" i="2"/>
  <c r="Q933" i="2" s="1"/>
  <c r="O933" i="2"/>
  <c r="M934" i="2"/>
  <c r="N934" i="2" s="1"/>
  <c r="E935" i="2"/>
  <c r="S933" i="2"/>
  <c r="K1037" i="12" l="1"/>
  <c r="J1037" i="12"/>
  <c r="L1037" i="12" s="1"/>
  <c r="G1039" i="12"/>
  <c r="F1040" i="12" s="1"/>
  <c r="H1038" i="12"/>
  <c r="I1038" i="12" s="1"/>
  <c r="I938" i="3"/>
  <c r="J937" i="3"/>
  <c r="L936" i="3"/>
  <c r="K936" i="3"/>
  <c r="M936" i="3" s="1"/>
  <c r="O934" i="2"/>
  <c r="P934" i="2"/>
  <c r="Q934" i="2" s="1"/>
  <c r="M935" i="2"/>
  <c r="N935" i="2" s="1"/>
  <c r="S935" i="2" s="1"/>
  <c r="E936" i="2"/>
  <c r="S934" i="2"/>
  <c r="H1039" i="12" l="1"/>
  <c r="I1039" i="12" s="1"/>
  <c r="K1039" i="12" s="1"/>
  <c r="J1038" i="12"/>
  <c r="L1038" i="12" s="1"/>
  <c r="K1038" i="12"/>
  <c r="G1040" i="12"/>
  <c r="F1041" i="12" s="1"/>
  <c r="J938" i="3"/>
  <c r="I939" i="3"/>
  <c r="L937" i="3"/>
  <c r="K937" i="3"/>
  <c r="M937" i="3" s="1"/>
  <c r="M936" i="2"/>
  <c r="N936" i="2" s="1"/>
  <c r="S936" i="2" s="1"/>
  <c r="E937" i="2"/>
  <c r="P935" i="2"/>
  <c r="Q935" i="2" s="1"/>
  <c r="O935" i="2"/>
  <c r="J1039" i="12" l="1"/>
  <c r="L1039" i="12" s="1"/>
  <c r="G1041" i="12"/>
  <c r="F1042" i="12" s="1"/>
  <c r="H1040" i="12"/>
  <c r="I1040" i="12" s="1"/>
  <c r="I940" i="3"/>
  <c r="J939" i="3"/>
  <c r="K938" i="3"/>
  <c r="M938" i="3" s="1"/>
  <c r="L938" i="3"/>
  <c r="M937" i="2"/>
  <c r="N937" i="2" s="1"/>
  <c r="S937" i="2" s="1"/>
  <c r="E938" i="2"/>
  <c r="P936" i="2"/>
  <c r="Q936" i="2" s="1"/>
  <c r="O936" i="2"/>
  <c r="H1041" i="12" l="1"/>
  <c r="I1041" i="12" s="1"/>
  <c r="K1040" i="12"/>
  <c r="J1040" i="12"/>
  <c r="L1040" i="12" s="1"/>
  <c r="G1042" i="12"/>
  <c r="F1043" i="12" s="1"/>
  <c r="L939" i="3"/>
  <c r="K939" i="3"/>
  <c r="M939" i="3" s="1"/>
  <c r="I941" i="3"/>
  <c r="J940" i="3"/>
  <c r="E939" i="2"/>
  <c r="M938" i="2"/>
  <c r="N938" i="2" s="1"/>
  <c r="S938" i="2" s="1"/>
  <c r="P937" i="2"/>
  <c r="Q937" i="2" s="1"/>
  <c r="O937" i="2"/>
  <c r="G1043" i="12" l="1"/>
  <c r="F1044" i="12" s="1"/>
  <c r="J1041" i="12"/>
  <c r="L1041" i="12" s="1"/>
  <c r="K1041" i="12"/>
  <c r="H1042" i="12"/>
  <c r="I1042" i="12" s="1"/>
  <c r="L940" i="3"/>
  <c r="K940" i="3"/>
  <c r="M940" i="3" s="1"/>
  <c r="J941" i="3"/>
  <c r="I942" i="3"/>
  <c r="P938" i="2"/>
  <c r="Q938" i="2" s="1"/>
  <c r="O938" i="2"/>
  <c r="M939" i="2"/>
  <c r="N939" i="2" s="1"/>
  <c r="E940" i="2"/>
  <c r="H1043" i="12" l="1"/>
  <c r="I1043" i="12" s="1"/>
  <c r="K1043" i="12" s="1"/>
  <c r="J1042" i="12"/>
  <c r="L1042" i="12" s="1"/>
  <c r="K1042" i="12"/>
  <c r="G1044" i="12"/>
  <c r="F1045" i="12" s="1"/>
  <c r="L941" i="3"/>
  <c r="K941" i="3"/>
  <c r="M941" i="3" s="1"/>
  <c r="I943" i="3"/>
  <c r="J942" i="3"/>
  <c r="E941" i="2"/>
  <c r="M940" i="2"/>
  <c r="N940" i="2" s="1"/>
  <c r="S940" i="2" s="1"/>
  <c r="P939" i="2"/>
  <c r="Q939" i="2" s="1"/>
  <c r="O939" i="2"/>
  <c r="S939" i="2"/>
  <c r="J1043" i="12" l="1"/>
  <c r="L1043" i="12" s="1"/>
  <c r="H1044" i="12"/>
  <c r="I1044" i="12" s="1"/>
  <c r="K1044" i="12" s="1"/>
  <c r="G1045" i="12"/>
  <c r="F1046" i="12" s="1"/>
  <c r="L942" i="3"/>
  <c r="K942" i="3"/>
  <c r="M942" i="3" s="1"/>
  <c r="J943" i="3"/>
  <c r="I944" i="3"/>
  <c r="P940" i="2"/>
  <c r="Q940" i="2" s="1"/>
  <c r="O940" i="2"/>
  <c r="E942" i="2"/>
  <c r="M941" i="2"/>
  <c r="N941" i="2" s="1"/>
  <c r="J1044" i="12" l="1"/>
  <c r="L1044" i="12" s="1"/>
  <c r="H1045" i="12"/>
  <c r="I1045" i="12" s="1"/>
  <c r="G1046" i="12"/>
  <c r="F1047" i="12" s="1"/>
  <c r="J944" i="3"/>
  <c r="I945" i="3"/>
  <c r="L943" i="3"/>
  <c r="K943" i="3"/>
  <c r="M943" i="3" s="1"/>
  <c r="O941" i="2"/>
  <c r="P941" i="2"/>
  <c r="Q941" i="2" s="1"/>
  <c r="M942" i="2"/>
  <c r="N942" i="2" s="1"/>
  <c r="E943" i="2"/>
  <c r="S941" i="2"/>
  <c r="G1047" i="12" l="1"/>
  <c r="F1048" i="12" s="1"/>
  <c r="H1046" i="12"/>
  <c r="I1046" i="12" s="1"/>
  <c r="K1045" i="12"/>
  <c r="J1045" i="12"/>
  <c r="L1045" i="12" s="1"/>
  <c r="I946" i="3"/>
  <c r="J945" i="3"/>
  <c r="L944" i="3"/>
  <c r="K944" i="3"/>
  <c r="M944" i="3" s="1"/>
  <c r="O942" i="2"/>
  <c r="P942" i="2"/>
  <c r="Q942" i="2" s="1"/>
  <c r="S942" i="2"/>
  <c r="M943" i="2"/>
  <c r="N943" i="2" s="1"/>
  <c r="S943" i="2" s="1"/>
  <c r="E944" i="2"/>
  <c r="H1047" i="12" l="1"/>
  <c r="I1047" i="12" s="1"/>
  <c r="G1048" i="12"/>
  <c r="F1049" i="12" s="1"/>
  <c r="J1046" i="12"/>
  <c r="L1046" i="12" s="1"/>
  <c r="K1046" i="12"/>
  <c r="L945" i="3"/>
  <c r="K945" i="3"/>
  <c r="M945" i="3" s="1"/>
  <c r="J946" i="3"/>
  <c r="I947" i="3"/>
  <c r="M944" i="2"/>
  <c r="N944" i="2" s="1"/>
  <c r="S944" i="2" s="1"/>
  <c r="E945" i="2"/>
  <c r="O943" i="2"/>
  <c r="P943" i="2"/>
  <c r="Q943" i="2" s="1"/>
  <c r="G1049" i="12" l="1"/>
  <c r="F1050" i="12" s="1"/>
  <c r="H1048" i="12"/>
  <c r="I1048" i="12" s="1"/>
  <c r="K1047" i="12"/>
  <c r="J1047" i="12"/>
  <c r="L1047" i="12" s="1"/>
  <c r="K946" i="3"/>
  <c r="M946" i="3" s="1"/>
  <c r="L946" i="3"/>
  <c r="I948" i="3"/>
  <c r="J947" i="3"/>
  <c r="E946" i="2"/>
  <c r="M945" i="2"/>
  <c r="N945" i="2" s="1"/>
  <c r="S945" i="2" s="1"/>
  <c r="P944" i="2"/>
  <c r="Q944" i="2" s="1"/>
  <c r="O944" i="2"/>
  <c r="G1050" i="12" l="1"/>
  <c r="F1051" i="12" s="1"/>
  <c r="K1048" i="12"/>
  <c r="J1048" i="12"/>
  <c r="L1048" i="12" s="1"/>
  <c r="H1049" i="12"/>
  <c r="I1049" i="12" s="1"/>
  <c r="L947" i="3"/>
  <c r="K947" i="3"/>
  <c r="M947" i="3" s="1"/>
  <c r="I949" i="3"/>
  <c r="J948" i="3"/>
  <c r="P945" i="2"/>
  <c r="Q945" i="2" s="1"/>
  <c r="O945" i="2"/>
  <c r="E947" i="2"/>
  <c r="M946" i="2"/>
  <c r="N946" i="2" s="1"/>
  <c r="H1050" i="12" l="1"/>
  <c r="I1050" i="12" s="1"/>
  <c r="J1050" i="12" s="1"/>
  <c r="L1050" i="12" s="1"/>
  <c r="K1049" i="12"/>
  <c r="J1049" i="12"/>
  <c r="L1049" i="12" s="1"/>
  <c r="G1051" i="12"/>
  <c r="F1052" i="12" s="1"/>
  <c r="L948" i="3"/>
  <c r="K948" i="3"/>
  <c r="M948" i="3" s="1"/>
  <c r="J949" i="3"/>
  <c r="I950" i="3"/>
  <c r="P946" i="2"/>
  <c r="Q946" i="2" s="1"/>
  <c r="O946" i="2"/>
  <c r="M947" i="2"/>
  <c r="N947" i="2" s="1"/>
  <c r="S947" i="2" s="1"/>
  <c r="E948" i="2"/>
  <c r="S946" i="2"/>
  <c r="K1050" i="12" l="1"/>
  <c r="H1051" i="12"/>
  <c r="I1051" i="12" s="1"/>
  <c r="K1051" i="12" s="1"/>
  <c r="G1052" i="12"/>
  <c r="F1053" i="12" s="1"/>
  <c r="I951" i="3"/>
  <c r="J950" i="3"/>
  <c r="L949" i="3"/>
  <c r="K949" i="3"/>
  <c r="M949" i="3" s="1"/>
  <c r="E949" i="2"/>
  <c r="M948" i="2"/>
  <c r="N948" i="2" s="1"/>
  <c r="S948" i="2" s="1"/>
  <c r="P947" i="2"/>
  <c r="Q947" i="2" s="1"/>
  <c r="O947" i="2"/>
  <c r="J1051" i="12" l="1"/>
  <c r="L1051" i="12" s="1"/>
  <c r="H1052" i="12"/>
  <c r="I1052" i="12" s="1"/>
  <c r="J1052" i="12" s="1"/>
  <c r="L1052" i="12" s="1"/>
  <c r="G1053" i="12"/>
  <c r="F1054" i="12" s="1"/>
  <c r="L950" i="3"/>
  <c r="K950" i="3"/>
  <c r="M950" i="3" s="1"/>
  <c r="J951" i="3"/>
  <c r="I952" i="3"/>
  <c r="P948" i="2"/>
  <c r="Q948" i="2" s="1"/>
  <c r="O948" i="2"/>
  <c r="E950" i="2"/>
  <c r="M949" i="2"/>
  <c r="N949" i="2" s="1"/>
  <c r="K1052" i="12" l="1"/>
  <c r="H1053" i="12"/>
  <c r="I1053" i="12" s="1"/>
  <c r="G1054" i="12"/>
  <c r="F1055" i="12" s="1"/>
  <c r="J952" i="3"/>
  <c r="I953" i="3"/>
  <c r="L951" i="3"/>
  <c r="K951" i="3"/>
  <c r="M951" i="3" s="1"/>
  <c r="E951" i="2"/>
  <c r="M950" i="2"/>
  <c r="N950" i="2" s="1"/>
  <c r="S950" i="2" s="1"/>
  <c r="O949" i="2"/>
  <c r="P949" i="2"/>
  <c r="Q949" i="2" s="1"/>
  <c r="S949" i="2"/>
  <c r="H1054" i="12" l="1"/>
  <c r="I1054" i="12" s="1"/>
  <c r="G1055" i="12"/>
  <c r="F1056" i="12" s="1"/>
  <c r="K1053" i="12"/>
  <c r="J1053" i="12"/>
  <c r="L1053" i="12" s="1"/>
  <c r="I954" i="3"/>
  <c r="J953" i="3"/>
  <c r="L952" i="3"/>
  <c r="K952" i="3"/>
  <c r="M952" i="3" s="1"/>
  <c r="O950" i="2"/>
  <c r="P950" i="2"/>
  <c r="Q950" i="2" s="1"/>
  <c r="M951" i="2"/>
  <c r="N951" i="2" s="1"/>
  <c r="E952" i="2"/>
  <c r="G1056" i="12" l="1"/>
  <c r="F1057" i="12" s="1"/>
  <c r="J1054" i="12"/>
  <c r="L1054" i="12" s="1"/>
  <c r="K1054" i="12"/>
  <c r="H1055" i="12"/>
  <c r="I1055" i="12" s="1"/>
  <c r="L953" i="3"/>
  <c r="K953" i="3"/>
  <c r="M953" i="3" s="1"/>
  <c r="J954" i="3"/>
  <c r="I955" i="3"/>
  <c r="P951" i="2"/>
  <c r="Q951" i="2" s="1"/>
  <c r="O951" i="2"/>
  <c r="S951" i="2"/>
  <c r="M952" i="2"/>
  <c r="N952" i="2" s="1"/>
  <c r="E953" i="2"/>
  <c r="G1057" i="12" l="1"/>
  <c r="F1058" i="12" s="1"/>
  <c r="K1055" i="12"/>
  <c r="J1055" i="12"/>
  <c r="L1055" i="12" s="1"/>
  <c r="H1056" i="12"/>
  <c r="I1056" i="12" s="1"/>
  <c r="I956" i="3"/>
  <c r="J955" i="3"/>
  <c r="K954" i="3"/>
  <c r="M954" i="3" s="1"/>
  <c r="L954" i="3"/>
  <c r="M953" i="2"/>
  <c r="N953" i="2" s="1"/>
  <c r="S953" i="2" s="1"/>
  <c r="E954" i="2"/>
  <c r="P952" i="2"/>
  <c r="Q952" i="2" s="1"/>
  <c r="O952" i="2"/>
  <c r="S952" i="2"/>
  <c r="H1057" i="12" l="1"/>
  <c r="I1057" i="12" s="1"/>
  <c r="J1057" i="12" s="1"/>
  <c r="L1057" i="12" s="1"/>
  <c r="K1056" i="12"/>
  <c r="J1056" i="12"/>
  <c r="L1056" i="12" s="1"/>
  <c r="G1058" i="12"/>
  <c r="F1059" i="12" s="1"/>
  <c r="L955" i="3"/>
  <c r="K955" i="3"/>
  <c r="M955" i="3" s="1"/>
  <c r="I957" i="3"/>
  <c r="J956" i="3"/>
  <c r="M954" i="2"/>
  <c r="N954" i="2" s="1"/>
  <c r="S954" i="2" s="1"/>
  <c r="E955" i="2"/>
  <c r="P953" i="2"/>
  <c r="Q953" i="2" s="1"/>
  <c r="O953" i="2"/>
  <c r="K1057" i="12" l="1"/>
  <c r="G1059" i="12"/>
  <c r="F1060" i="12" s="1"/>
  <c r="H1058" i="12"/>
  <c r="I1058" i="12" s="1"/>
  <c r="L956" i="3"/>
  <c r="K956" i="3"/>
  <c r="M956" i="3" s="1"/>
  <c r="J957" i="3"/>
  <c r="I958" i="3"/>
  <c r="M955" i="2"/>
  <c r="N955" i="2" s="1"/>
  <c r="S955" i="2" s="1"/>
  <c r="E956" i="2"/>
  <c r="P954" i="2"/>
  <c r="Q954" i="2" s="1"/>
  <c r="O954" i="2"/>
  <c r="H1059" i="12" l="1"/>
  <c r="I1059" i="12" s="1"/>
  <c r="J1059" i="12" s="1"/>
  <c r="L1059" i="12" s="1"/>
  <c r="G1060" i="12"/>
  <c r="F1061" i="12" s="1"/>
  <c r="J1058" i="12"/>
  <c r="L1058" i="12" s="1"/>
  <c r="K1058" i="12"/>
  <c r="I959" i="3"/>
  <c r="J958" i="3"/>
  <c r="L957" i="3"/>
  <c r="K957" i="3"/>
  <c r="M957" i="3" s="1"/>
  <c r="E957" i="2"/>
  <c r="M956" i="2"/>
  <c r="N956" i="2" s="1"/>
  <c r="S956" i="2" s="1"/>
  <c r="P955" i="2"/>
  <c r="Q955" i="2" s="1"/>
  <c r="O955" i="2"/>
  <c r="K1059" i="12" l="1"/>
  <c r="H1060" i="12"/>
  <c r="I1060" i="12" s="1"/>
  <c r="K1060" i="12" s="1"/>
  <c r="G1061" i="12"/>
  <c r="F1062" i="12" s="1"/>
  <c r="L958" i="3"/>
  <c r="K958" i="3"/>
  <c r="M958" i="3" s="1"/>
  <c r="J959" i="3"/>
  <c r="I960" i="3"/>
  <c r="P956" i="2"/>
  <c r="Q956" i="2" s="1"/>
  <c r="O956" i="2"/>
  <c r="E958" i="2"/>
  <c r="M957" i="2"/>
  <c r="N957" i="2" s="1"/>
  <c r="J1060" i="12" l="1"/>
  <c r="L1060" i="12" s="1"/>
  <c r="G1062" i="12"/>
  <c r="F1063" i="12" s="1"/>
  <c r="H1061" i="12"/>
  <c r="I1061" i="12" s="1"/>
  <c r="J960" i="3"/>
  <c r="I961" i="3"/>
  <c r="L959" i="3"/>
  <c r="K959" i="3"/>
  <c r="M959" i="3" s="1"/>
  <c r="O957" i="2"/>
  <c r="P957" i="2"/>
  <c r="Q957" i="2" s="1"/>
  <c r="M958" i="2"/>
  <c r="N958" i="2" s="1"/>
  <c r="S958" i="2" s="1"/>
  <c r="E959" i="2"/>
  <c r="S957" i="2"/>
  <c r="K1061" i="12" l="1"/>
  <c r="J1061" i="12"/>
  <c r="L1061" i="12" s="1"/>
  <c r="G1063" i="12"/>
  <c r="F1064" i="12" s="1"/>
  <c r="H1062" i="12"/>
  <c r="I1062" i="12" s="1"/>
  <c r="I962" i="3"/>
  <c r="J961" i="3"/>
  <c r="L960" i="3"/>
  <c r="K960" i="3"/>
  <c r="M960" i="3" s="1"/>
  <c r="M959" i="2"/>
  <c r="N959" i="2" s="1"/>
  <c r="S959" i="2" s="1"/>
  <c r="E960" i="2"/>
  <c r="O958" i="2"/>
  <c r="P958" i="2"/>
  <c r="Q958" i="2" s="1"/>
  <c r="H1063" i="12" l="1"/>
  <c r="I1063" i="12" s="1"/>
  <c r="J1063" i="12" s="1"/>
  <c r="L1063" i="12" s="1"/>
  <c r="J1062" i="12"/>
  <c r="L1062" i="12" s="1"/>
  <c r="K1062" i="12"/>
  <c r="G1064" i="12"/>
  <c r="F1065" i="12" s="1"/>
  <c r="L961" i="3"/>
  <c r="K961" i="3"/>
  <c r="M961" i="3" s="1"/>
  <c r="J962" i="3"/>
  <c r="I963" i="3"/>
  <c r="M960" i="2"/>
  <c r="N960" i="2" s="1"/>
  <c r="S960" i="2" s="1"/>
  <c r="E961" i="2"/>
  <c r="P959" i="2"/>
  <c r="Q959" i="2" s="1"/>
  <c r="O959" i="2"/>
  <c r="K1063" i="12" l="1"/>
  <c r="H1064" i="12"/>
  <c r="I1064" i="12" s="1"/>
  <c r="G1065" i="12"/>
  <c r="F1066" i="12" s="1"/>
  <c r="I964" i="3"/>
  <c r="J963" i="3"/>
  <c r="K962" i="3"/>
  <c r="M962" i="3" s="1"/>
  <c r="L962" i="3"/>
  <c r="M961" i="2"/>
  <c r="N961" i="2" s="1"/>
  <c r="S961" i="2" s="1"/>
  <c r="E962" i="2"/>
  <c r="P960" i="2"/>
  <c r="Q960" i="2" s="1"/>
  <c r="O960" i="2"/>
  <c r="H1065" i="12" l="1"/>
  <c r="I1065" i="12" s="1"/>
  <c r="K1065" i="12" s="1"/>
  <c r="K1064" i="12"/>
  <c r="J1064" i="12"/>
  <c r="L1064" i="12" s="1"/>
  <c r="G1066" i="12"/>
  <c r="F1067" i="12" s="1"/>
  <c r="L963" i="3"/>
  <c r="K963" i="3"/>
  <c r="M963" i="3" s="1"/>
  <c r="I965" i="3"/>
  <c r="J964" i="3"/>
  <c r="E963" i="2"/>
  <c r="M962" i="2"/>
  <c r="N962" i="2" s="1"/>
  <c r="S962" i="2" s="1"/>
  <c r="P961" i="2"/>
  <c r="Q961" i="2" s="1"/>
  <c r="O961" i="2"/>
  <c r="J1065" i="12" l="1"/>
  <c r="L1065" i="12" s="1"/>
  <c r="G1067" i="12"/>
  <c r="F1068" i="12" s="1"/>
  <c r="H1066" i="12"/>
  <c r="I1066" i="12" s="1"/>
  <c r="J965" i="3"/>
  <c r="I966" i="3"/>
  <c r="L964" i="3"/>
  <c r="K964" i="3"/>
  <c r="M964" i="3" s="1"/>
  <c r="P962" i="2"/>
  <c r="Q962" i="2" s="1"/>
  <c r="O962" i="2"/>
  <c r="M963" i="2"/>
  <c r="N963" i="2" s="1"/>
  <c r="E964" i="2"/>
  <c r="H1067" i="12" l="1"/>
  <c r="I1067" i="12" s="1"/>
  <c r="K1067" i="12" s="1"/>
  <c r="G1068" i="12"/>
  <c r="F1069" i="12" s="1"/>
  <c r="J1066" i="12"/>
  <c r="L1066" i="12" s="1"/>
  <c r="K1066" i="12"/>
  <c r="I967" i="3"/>
  <c r="J966" i="3"/>
  <c r="L965" i="3"/>
  <c r="K965" i="3"/>
  <c r="M965" i="3" s="1"/>
  <c r="P963" i="2"/>
  <c r="Q963" i="2" s="1"/>
  <c r="O963" i="2"/>
  <c r="E965" i="2"/>
  <c r="M964" i="2"/>
  <c r="N964" i="2" s="1"/>
  <c r="S963" i="2"/>
  <c r="J1067" i="12" l="1"/>
  <c r="L1067" i="12" s="1"/>
  <c r="G1069" i="12"/>
  <c r="F1070" i="12" s="1"/>
  <c r="H1068" i="12"/>
  <c r="I1068" i="12" s="1"/>
  <c r="L966" i="3"/>
  <c r="K966" i="3"/>
  <c r="M966" i="3" s="1"/>
  <c r="J967" i="3"/>
  <c r="I968" i="3"/>
  <c r="P964" i="2"/>
  <c r="Q964" i="2" s="1"/>
  <c r="O964" i="2"/>
  <c r="E966" i="2"/>
  <c r="M965" i="2"/>
  <c r="N965" i="2" s="1"/>
  <c r="S964" i="2"/>
  <c r="K1068" i="12" l="1"/>
  <c r="J1068" i="12"/>
  <c r="L1068" i="12" s="1"/>
  <c r="G1070" i="12"/>
  <c r="F1071" i="12" s="1"/>
  <c r="H1069" i="12"/>
  <c r="I1069" i="12" s="1"/>
  <c r="L967" i="3"/>
  <c r="K967" i="3"/>
  <c r="M967" i="3" s="1"/>
  <c r="J968" i="3"/>
  <c r="I969" i="3"/>
  <c r="M966" i="2"/>
  <c r="N966" i="2" s="1"/>
  <c r="S966" i="2" s="1"/>
  <c r="E967" i="2"/>
  <c r="O965" i="2"/>
  <c r="P965" i="2"/>
  <c r="Q965" i="2" s="1"/>
  <c r="S965" i="2"/>
  <c r="G1071" i="12" l="1"/>
  <c r="F1072" i="12" s="1"/>
  <c r="K1069" i="12"/>
  <c r="J1069" i="12"/>
  <c r="L1069" i="12" s="1"/>
  <c r="H1070" i="12"/>
  <c r="I1070" i="12" s="1"/>
  <c r="L968" i="3"/>
  <c r="K968" i="3"/>
  <c r="M968" i="3" s="1"/>
  <c r="I970" i="3"/>
  <c r="J969" i="3"/>
  <c r="M967" i="2"/>
  <c r="N967" i="2" s="1"/>
  <c r="S967" i="2" s="1"/>
  <c r="E968" i="2"/>
  <c r="O966" i="2"/>
  <c r="P966" i="2"/>
  <c r="Q966" i="2" s="1"/>
  <c r="H1071" i="12" l="1"/>
  <c r="I1071" i="12" s="1"/>
  <c r="J1070" i="12"/>
  <c r="L1070" i="12" s="1"/>
  <c r="K1070" i="12"/>
  <c r="G1072" i="12"/>
  <c r="F1073" i="12" s="1"/>
  <c r="L969" i="3"/>
  <c r="K969" i="3"/>
  <c r="M969" i="3" s="1"/>
  <c r="J970" i="3"/>
  <c r="I971" i="3"/>
  <c r="M968" i="2"/>
  <c r="N968" i="2" s="1"/>
  <c r="S968" i="2" s="1"/>
  <c r="E969" i="2"/>
  <c r="P967" i="2"/>
  <c r="Q967" i="2" s="1"/>
  <c r="O967" i="2"/>
  <c r="H1072" i="12" l="1"/>
  <c r="I1072" i="12" s="1"/>
  <c r="K1072" i="12" s="1"/>
  <c r="G1073" i="12"/>
  <c r="F1074" i="12" s="1"/>
  <c r="K1071" i="12"/>
  <c r="J1071" i="12"/>
  <c r="L1071" i="12" s="1"/>
  <c r="I972" i="3"/>
  <c r="J971" i="3"/>
  <c r="K970" i="3"/>
  <c r="M970" i="3" s="1"/>
  <c r="L970" i="3"/>
  <c r="M969" i="2"/>
  <c r="N969" i="2" s="1"/>
  <c r="S969" i="2" s="1"/>
  <c r="E970" i="2"/>
  <c r="P968" i="2"/>
  <c r="Q968" i="2" s="1"/>
  <c r="O968" i="2"/>
  <c r="J1072" i="12" l="1"/>
  <c r="L1072" i="12" s="1"/>
  <c r="G1074" i="12"/>
  <c r="F1075" i="12" s="1"/>
  <c r="H1073" i="12"/>
  <c r="I1073" i="12" s="1"/>
  <c r="L971" i="3"/>
  <c r="K971" i="3"/>
  <c r="M971" i="3" s="1"/>
  <c r="I973" i="3"/>
  <c r="J972" i="3"/>
  <c r="E971" i="2"/>
  <c r="M970" i="2"/>
  <c r="N970" i="2" s="1"/>
  <c r="S970" i="2" s="1"/>
  <c r="P969" i="2"/>
  <c r="Q969" i="2" s="1"/>
  <c r="O969" i="2"/>
  <c r="H1074" i="12" l="1"/>
  <c r="I1074" i="12" s="1"/>
  <c r="K1073" i="12"/>
  <c r="J1073" i="12"/>
  <c r="L1073" i="12" s="1"/>
  <c r="G1075" i="12"/>
  <c r="F1076" i="12" s="1"/>
  <c r="J973" i="3"/>
  <c r="I974" i="3"/>
  <c r="L972" i="3"/>
  <c r="K972" i="3"/>
  <c r="M972" i="3" s="1"/>
  <c r="P970" i="2"/>
  <c r="Q970" i="2" s="1"/>
  <c r="O970" i="2"/>
  <c r="M971" i="2"/>
  <c r="N971" i="2" s="1"/>
  <c r="E972" i="2"/>
  <c r="H1075" i="12" l="1"/>
  <c r="I1075" i="12" s="1"/>
  <c r="K1075" i="12" s="1"/>
  <c r="G1076" i="12"/>
  <c r="F1077" i="12" s="1"/>
  <c r="J1074" i="12"/>
  <c r="L1074" i="12" s="1"/>
  <c r="K1074" i="12"/>
  <c r="L973" i="3"/>
  <c r="K973" i="3"/>
  <c r="M973" i="3" s="1"/>
  <c r="I975" i="3"/>
  <c r="J974" i="3"/>
  <c r="P971" i="2"/>
  <c r="Q971" i="2" s="1"/>
  <c r="O971" i="2"/>
  <c r="E973" i="2"/>
  <c r="M972" i="2"/>
  <c r="N972" i="2" s="1"/>
  <c r="S971" i="2"/>
  <c r="J1075" i="12" l="1"/>
  <c r="L1075" i="12" s="1"/>
  <c r="H1076" i="12"/>
  <c r="I1076" i="12" s="1"/>
  <c r="G1077" i="12"/>
  <c r="F1078" i="12" s="1"/>
  <c r="J975" i="3"/>
  <c r="I976" i="3"/>
  <c r="L974" i="3"/>
  <c r="K974" i="3"/>
  <c r="M974" i="3" s="1"/>
  <c r="P972" i="2"/>
  <c r="Q972" i="2" s="1"/>
  <c r="O972" i="2"/>
  <c r="E974" i="2"/>
  <c r="M973" i="2"/>
  <c r="N973" i="2" s="1"/>
  <c r="S972" i="2"/>
  <c r="H1077" i="12" l="1"/>
  <c r="I1077" i="12" s="1"/>
  <c r="G1078" i="12"/>
  <c r="F1079" i="12" s="1"/>
  <c r="K1076" i="12"/>
  <c r="J1076" i="12"/>
  <c r="L1076" i="12" s="1"/>
  <c r="J976" i="3"/>
  <c r="I977" i="3"/>
  <c r="L975" i="3"/>
  <c r="K975" i="3"/>
  <c r="M975" i="3" s="1"/>
  <c r="O973" i="2"/>
  <c r="P973" i="2"/>
  <c r="Q973" i="2" s="1"/>
  <c r="M974" i="2"/>
  <c r="N974" i="2" s="1"/>
  <c r="E975" i="2"/>
  <c r="S973" i="2"/>
  <c r="H1078" i="12" l="1"/>
  <c r="I1078" i="12" s="1"/>
  <c r="K1077" i="12"/>
  <c r="J1077" i="12"/>
  <c r="L1077" i="12" s="1"/>
  <c r="G1079" i="12"/>
  <c r="F1080" i="12" s="1"/>
  <c r="I978" i="3"/>
  <c r="J977" i="3"/>
  <c r="L976" i="3"/>
  <c r="K976" i="3"/>
  <c r="M976" i="3" s="1"/>
  <c r="O974" i="2"/>
  <c r="P974" i="2"/>
  <c r="Q974" i="2" s="1"/>
  <c r="S974" i="2"/>
  <c r="M975" i="2"/>
  <c r="N975" i="2" s="1"/>
  <c r="S975" i="2" s="1"/>
  <c r="E976" i="2"/>
  <c r="H1079" i="12" l="1"/>
  <c r="I1079" i="12" s="1"/>
  <c r="G1080" i="12"/>
  <c r="F1081" i="12" s="1"/>
  <c r="J1078" i="12"/>
  <c r="L1078" i="12" s="1"/>
  <c r="K1078" i="12"/>
  <c r="L977" i="3"/>
  <c r="K977" i="3"/>
  <c r="M977" i="3" s="1"/>
  <c r="J978" i="3"/>
  <c r="I979" i="3"/>
  <c r="M976" i="2"/>
  <c r="N976" i="2" s="1"/>
  <c r="S976" i="2" s="1"/>
  <c r="E977" i="2"/>
  <c r="P975" i="2"/>
  <c r="Q975" i="2" s="1"/>
  <c r="O975" i="2"/>
  <c r="H1080" i="12" l="1"/>
  <c r="I1080" i="12" s="1"/>
  <c r="G1081" i="12"/>
  <c r="F1082" i="12" s="1"/>
  <c r="K1079" i="12"/>
  <c r="J1079" i="12"/>
  <c r="L1079" i="12" s="1"/>
  <c r="I980" i="3"/>
  <c r="J979" i="3"/>
  <c r="K978" i="3"/>
  <c r="M978" i="3" s="1"/>
  <c r="L978" i="3"/>
  <c r="M977" i="2"/>
  <c r="N977" i="2" s="1"/>
  <c r="S977" i="2" s="1"/>
  <c r="E978" i="2"/>
  <c r="P976" i="2"/>
  <c r="Q976" i="2" s="1"/>
  <c r="O976" i="2"/>
  <c r="H1081" i="12" l="1"/>
  <c r="I1081" i="12" s="1"/>
  <c r="K1080" i="12"/>
  <c r="J1080" i="12"/>
  <c r="L1080" i="12" s="1"/>
  <c r="G1082" i="12"/>
  <c r="F1083" i="12" s="1"/>
  <c r="L979" i="3"/>
  <c r="K979" i="3"/>
  <c r="M979" i="3" s="1"/>
  <c r="I981" i="3"/>
  <c r="J980" i="3"/>
  <c r="E979" i="2"/>
  <c r="M978" i="2"/>
  <c r="N978" i="2" s="1"/>
  <c r="S978" i="2" s="1"/>
  <c r="P977" i="2"/>
  <c r="Q977" i="2" s="1"/>
  <c r="O977" i="2"/>
  <c r="H1082" i="12" l="1"/>
  <c r="I1082" i="12" s="1"/>
  <c r="J1082" i="12" s="1"/>
  <c r="L1082" i="12" s="1"/>
  <c r="G1083" i="12"/>
  <c r="F1084" i="12" s="1"/>
  <c r="K1081" i="12"/>
  <c r="J1081" i="12"/>
  <c r="L1081" i="12" s="1"/>
  <c r="L980" i="3"/>
  <c r="K980" i="3"/>
  <c r="M980" i="3" s="1"/>
  <c r="J981" i="3"/>
  <c r="I982" i="3"/>
  <c r="P978" i="2"/>
  <c r="Q978" i="2" s="1"/>
  <c r="O978" i="2"/>
  <c r="M979" i="2"/>
  <c r="N979" i="2" s="1"/>
  <c r="E980" i="2"/>
  <c r="K1082" i="12" l="1"/>
  <c r="H1083" i="12"/>
  <c r="I1083" i="12" s="1"/>
  <c r="K1083" i="12" s="1"/>
  <c r="G1084" i="12"/>
  <c r="F1085" i="12" s="1"/>
  <c r="I983" i="3"/>
  <c r="J982" i="3"/>
  <c r="L981" i="3"/>
  <c r="K981" i="3"/>
  <c r="M981" i="3" s="1"/>
  <c r="P979" i="2"/>
  <c r="Q979" i="2" s="1"/>
  <c r="O979" i="2"/>
  <c r="E981" i="2"/>
  <c r="M980" i="2"/>
  <c r="N980" i="2" s="1"/>
  <c r="S980" i="2" s="1"/>
  <c r="S979" i="2"/>
  <c r="J1083" i="12" l="1"/>
  <c r="L1083" i="12" s="1"/>
  <c r="H1084" i="12"/>
  <c r="I1084" i="12" s="1"/>
  <c r="J1084" i="12" s="1"/>
  <c r="L1084" i="12" s="1"/>
  <c r="G1085" i="12"/>
  <c r="F1086" i="12" s="1"/>
  <c r="L982" i="3"/>
  <c r="K982" i="3"/>
  <c r="M982" i="3" s="1"/>
  <c r="J983" i="3"/>
  <c r="I984" i="3"/>
  <c r="E982" i="2"/>
  <c r="M981" i="2"/>
  <c r="N981" i="2" s="1"/>
  <c r="S981" i="2" s="1"/>
  <c r="P980" i="2"/>
  <c r="Q980" i="2" s="1"/>
  <c r="O980" i="2"/>
  <c r="K1084" i="12" l="1"/>
  <c r="G1086" i="12"/>
  <c r="F1087" i="12" s="1"/>
  <c r="H1085" i="12"/>
  <c r="I1085" i="12" s="1"/>
  <c r="J984" i="3"/>
  <c r="I985" i="3"/>
  <c r="L983" i="3"/>
  <c r="K983" i="3"/>
  <c r="M983" i="3" s="1"/>
  <c r="P981" i="2"/>
  <c r="Q981" i="2" s="1"/>
  <c r="O981" i="2"/>
  <c r="M982" i="2"/>
  <c r="N982" i="2" s="1"/>
  <c r="E983" i="2"/>
  <c r="G1087" i="12" l="1"/>
  <c r="F1088" i="12" s="1"/>
  <c r="K1085" i="12"/>
  <c r="J1085" i="12"/>
  <c r="L1085" i="12" s="1"/>
  <c r="H1086" i="12"/>
  <c r="I1086" i="12" s="1"/>
  <c r="I986" i="3"/>
  <c r="J985" i="3"/>
  <c r="L984" i="3"/>
  <c r="K984" i="3"/>
  <c r="M984" i="3" s="1"/>
  <c r="M983" i="2"/>
  <c r="N983" i="2" s="1"/>
  <c r="S983" i="2" s="1"/>
  <c r="E984" i="2"/>
  <c r="O982" i="2"/>
  <c r="P982" i="2"/>
  <c r="Q982" i="2" s="1"/>
  <c r="S982" i="2"/>
  <c r="H1087" i="12" l="1"/>
  <c r="I1087" i="12" s="1"/>
  <c r="J1087" i="12" s="1"/>
  <c r="L1087" i="12" s="1"/>
  <c r="G1088" i="12"/>
  <c r="F1089" i="12" s="1"/>
  <c r="J1086" i="12"/>
  <c r="L1086" i="12" s="1"/>
  <c r="K1086" i="12"/>
  <c r="L985" i="3"/>
  <c r="K985" i="3"/>
  <c r="M985" i="3" s="1"/>
  <c r="J986" i="3"/>
  <c r="I987" i="3"/>
  <c r="M984" i="2"/>
  <c r="N984" i="2" s="1"/>
  <c r="S984" i="2" s="1"/>
  <c r="E985" i="2"/>
  <c r="P983" i="2"/>
  <c r="Q983" i="2" s="1"/>
  <c r="O983" i="2"/>
  <c r="K1087" i="12" l="1"/>
  <c r="H1088" i="12"/>
  <c r="I1088" i="12" s="1"/>
  <c r="J1088" i="12" s="1"/>
  <c r="L1088" i="12" s="1"/>
  <c r="G1089" i="12"/>
  <c r="F1090" i="12" s="1"/>
  <c r="I988" i="3"/>
  <c r="J987" i="3"/>
  <c r="K986" i="3"/>
  <c r="M986" i="3" s="1"/>
  <c r="L986" i="3"/>
  <c r="M985" i="2"/>
  <c r="N985" i="2" s="1"/>
  <c r="S985" i="2" s="1"/>
  <c r="E986" i="2"/>
  <c r="P984" i="2"/>
  <c r="Q984" i="2" s="1"/>
  <c r="O984" i="2"/>
  <c r="K1088" i="12" l="1"/>
  <c r="H1089" i="12"/>
  <c r="I1089" i="12" s="1"/>
  <c r="K1089" i="12" s="1"/>
  <c r="G1090" i="12"/>
  <c r="F1091" i="12" s="1"/>
  <c r="L987" i="3"/>
  <c r="K987" i="3"/>
  <c r="M987" i="3" s="1"/>
  <c r="I989" i="3"/>
  <c r="J988" i="3"/>
  <c r="E987" i="2"/>
  <c r="M986" i="2"/>
  <c r="N986" i="2" s="1"/>
  <c r="S986" i="2" s="1"/>
  <c r="P985" i="2"/>
  <c r="Q985" i="2" s="1"/>
  <c r="O985" i="2"/>
  <c r="J1089" i="12" l="1"/>
  <c r="L1089" i="12" s="1"/>
  <c r="H1090" i="12"/>
  <c r="I1090" i="12" s="1"/>
  <c r="G1091" i="12"/>
  <c r="F1092" i="12" s="1"/>
  <c r="L988" i="3"/>
  <c r="K988" i="3"/>
  <c r="M988" i="3" s="1"/>
  <c r="J989" i="3"/>
  <c r="I990" i="3"/>
  <c r="P986" i="2"/>
  <c r="Q986" i="2" s="1"/>
  <c r="O986" i="2"/>
  <c r="M987" i="2"/>
  <c r="N987" i="2" s="1"/>
  <c r="E988" i="2"/>
  <c r="G1092" i="12" l="1"/>
  <c r="F1093" i="12" s="1"/>
  <c r="J1090" i="12"/>
  <c r="L1090" i="12" s="1"/>
  <c r="K1090" i="12"/>
  <c r="H1091" i="12"/>
  <c r="I1091" i="12" s="1"/>
  <c r="I991" i="3"/>
  <c r="J990" i="3"/>
  <c r="L989" i="3"/>
  <c r="K989" i="3"/>
  <c r="M989" i="3" s="1"/>
  <c r="P987" i="2"/>
  <c r="Q987" i="2" s="1"/>
  <c r="O987" i="2"/>
  <c r="M988" i="2"/>
  <c r="N988" i="2" s="1"/>
  <c r="E989" i="2"/>
  <c r="S987" i="2"/>
  <c r="K1091" i="12" l="1"/>
  <c r="J1091" i="12"/>
  <c r="L1091" i="12" s="1"/>
  <c r="G1093" i="12"/>
  <c r="F1094" i="12" s="1"/>
  <c r="H1092" i="12"/>
  <c r="I1092" i="12" s="1"/>
  <c r="L990" i="3"/>
  <c r="K990" i="3"/>
  <c r="M990" i="3" s="1"/>
  <c r="J991" i="3"/>
  <c r="I992" i="3"/>
  <c r="P988" i="2"/>
  <c r="Q988" i="2" s="1"/>
  <c r="O988" i="2"/>
  <c r="S988" i="2"/>
  <c r="E990" i="2"/>
  <c r="M989" i="2"/>
  <c r="N989" i="2" s="1"/>
  <c r="K1092" i="12" l="1"/>
  <c r="J1092" i="12"/>
  <c r="L1092" i="12" s="1"/>
  <c r="G1094" i="12"/>
  <c r="F1095" i="12" s="1"/>
  <c r="H1093" i="12"/>
  <c r="I1093" i="12" s="1"/>
  <c r="L991" i="3"/>
  <c r="K991" i="3"/>
  <c r="M991" i="3" s="1"/>
  <c r="J992" i="3"/>
  <c r="I993" i="3"/>
  <c r="P989" i="2"/>
  <c r="Q989" i="2" s="1"/>
  <c r="O989" i="2"/>
  <c r="M990" i="2"/>
  <c r="N990" i="2" s="1"/>
  <c r="E991" i="2"/>
  <c r="S989" i="2"/>
  <c r="H1094" i="12" l="1"/>
  <c r="I1094" i="12" s="1"/>
  <c r="J1094" i="12" s="1"/>
  <c r="L1094" i="12" s="1"/>
  <c r="K1093" i="12"/>
  <c r="J1093" i="12"/>
  <c r="L1093" i="12" s="1"/>
  <c r="G1095" i="12"/>
  <c r="F1096" i="12" s="1"/>
  <c r="I994" i="3"/>
  <c r="J993" i="3"/>
  <c r="L992" i="3"/>
  <c r="K992" i="3"/>
  <c r="M992" i="3" s="1"/>
  <c r="O990" i="2"/>
  <c r="P990" i="2"/>
  <c r="Q990" i="2" s="1"/>
  <c r="M991" i="2"/>
  <c r="N991" i="2" s="1"/>
  <c r="S991" i="2" s="1"/>
  <c r="E992" i="2"/>
  <c r="S990" i="2"/>
  <c r="K1094" i="12" l="1"/>
  <c r="G1096" i="12"/>
  <c r="F1097" i="12" s="1"/>
  <c r="H1095" i="12"/>
  <c r="I1095" i="12" s="1"/>
  <c r="L993" i="3"/>
  <c r="K993" i="3"/>
  <c r="M993" i="3" s="1"/>
  <c r="J994" i="3"/>
  <c r="I995" i="3"/>
  <c r="M992" i="2"/>
  <c r="N992" i="2" s="1"/>
  <c r="S992" i="2" s="1"/>
  <c r="E993" i="2"/>
  <c r="P991" i="2"/>
  <c r="Q991" i="2" s="1"/>
  <c r="O991" i="2"/>
  <c r="K1095" i="12" l="1"/>
  <c r="J1095" i="12"/>
  <c r="L1095" i="12" s="1"/>
  <c r="G1097" i="12"/>
  <c r="F1098" i="12" s="1"/>
  <c r="H1096" i="12"/>
  <c r="I1096" i="12" s="1"/>
  <c r="I996" i="3"/>
  <c r="J995" i="3"/>
  <c r="K994" i="3"/>
  <c r="M994" i="3" s="1"/>
  <c r="L994" i="3"/>
  <c r="M993" i="2"/>
  <c r="N993" i="2" s="1"/>
  <c r="S993" i="2" s="1"/>
  <c r="E994" i="2"/>
  <c r="P992" i="2"/>
  <c r="Q992" i="2" s="1"/>
  <c r="O992" i="2"/>
  <c r="H1097" i="12" l="1"/>
  <c r="I1097" i="12" s="1"/>
  <c r="J1097" i="12" s="1"/>
  <c r="L1097" i="12" s="1"/>
  <c r="K1096" i="12"/>
  <c r="J1096" i="12"/>
  <c r="L1096" i="12" s="1"/>
  <c r="G1098" i="12"/>
  <c r="F1099" i="12" s="1"/>
  <c r="L995" i="3"/>
  <c r="K995" i="3"/>
  <c r="M995" i="3" s="1"/>
  <c r="I997" i="3"/>
  <c r="J996" i="3"/>
  <c r="E995" i="2"/>
  <c r="M994" i="2"/>
  <c r="N994" i="2" s="1"/>
  <c r="S994" i="2" s="1"/>
  <c r="P993" i="2"/>
  <c r="Q993" i="2" s="1"/>
  <c r="O993" i="2"/>
  <c r="K1097" i="12" l="1"/>
  <c r="H1098" i="12"/>
  <c r="I1098" i="12" s="1"/>
  <c r="G1099" i="12"/>
  <c r="F1100" i="12" s="1"/>
  <c r="L996" i="3"/>
  <c r="K996" i="3"/>
  <c r="M996" i="3" s="1"/>
  <c r="J997" i="3"/>
  <c r="I998" i="3"/>
  <c r="P994" i="2"/>
  <c r="Q994" i="2" s="1"/>
  <c r="O994" i="2"/>
  <c r="M995" i="2"/>
  <c r="N995" i="2" s="1"/>
  <c r="E996" i="2"/>
  <c r="J1098" i="12" l="1"/>
  <c r="L1098" i="12" s="1"/>
  <c r="K1098" i="12"/>
  <c r="G1100" i="12"/>
  <c r="F1101" i="12" s="1"/>
  <c r="H1099" i="12"/>
  <c r="I1099" i="12" s="1"/>
  <c r="I999" i="3"/>
  <c r="J998" i="3"/>
  <c r="L997" i="3"/>
  <c r="K997" i="3"/>
  <c r="M997" i="3" s="1"/>
  <c r="P995" i="2"/>
  <c r="Q995" i="2" s="1"/>
  <c r="O995" i="2"/>
  <c r="M996" i="2"/>
  <c r="N996" i="2" s="1"/>
  <c r="E997" i="2"/>
  <c r="S995" i="2"/>
  <c r="K1099" i="12" l="1"/>
  <c r="J1099" i="12"/>
  <c r="L1099" i="12" s="1"/>
  <c r="G1101" i="12"/>
  <c r="F1102" i="12" s="1"/>
  <c r="H1100" i="12"/>
  <c r="I1100" i="12" s="1"/>
  <c r="L998" i="3"/>
  <c r="K998" i="3"/>
  <c r="M998" i="3" s="1"/>
  <c r="J999" i="3"/>
  <c r="I1000" i="3"/>
  <c r="P996" i="2"/>
  <c r="Q996" i="2" s="1"/>
  <c r="O996" i="2"/>
  <c r="S996" i="2"/>
  <c r="E998" i="2"/>
  <c r="M997" i="2"/>
  <c r="N997" i="2" s="1"/>
  <c r="H1101" i="12" l="1"/>
  <c r="I1101" i="12" s="1"/>
  <c r="K1101" i="12" s="1"/>
  <c r="K1100" i="12"/>
  <c r="J1100" i="12"/>
  <c r="L1100" i="12" s="1"/>
  <c r="G1102" i="12"/>
  <c r="F1103" i="12" s="1"/>
  <c r="J1000" i="3"/>
  <c r="I1001" i="3"/>
  <c r="L999" i="3"/>
  <c r="K999" i="3"/>
  <c r="M999" i="3" s="1"/>
  <c r="P997" i="2"/>
  <c r="Q997" i="2" s="1"/>
  <c r="O997" i="2"/>
  <c r="M998" i="2"/>
  <c r="N998" i="2" s="1"/>
  <c r="E999" i="2"/>
  <c r="S997" i="2"/>
  <c r="J1101" i="12" l="1"/>
  <c r="L1101" i="12" s="1"/>
  <c r="G1103" i="12"/>
  <c r="F1104" i="12" s="1"/>
  <c r="H1102" i="12"/>
  <c r="I1102" i="12" s="1"/>
  <c r="I1002" i="3"/>
  <c r="J1001" i="3"/>
  <c r="L1000" i="3"/>
  <c r="K1000" i="3"/>
  <c r="M1000" i="3" s="1"/>
  <c r="O998" i="2"/>
  <c r="P998" i="2"/>
  <c r="Q998" i="2" s="1"/>
  <c r="M999" i="2"/>
  <c r="N999" i="2" s="1"/>
  <c r="S999" i="2" s="1"/>
  <c r="E1000" i="2"/>
  <c r="S998" i="2"/>
  <c r="H1103" i="12" l="1"/>
  <c r="I1103" i="12" s="1"/>
  <c r="K1103" i="12" s="1"/>
  <c r="G1104" i="12"/>
  <c r="F1105" i="12" s="1"/>
  <c r="J1102" i="12"/>
  <c r="L1102" i="12" s="1"/>
  <c r="K1102" i="12"/>
  <c r="L1001" i="3"/>
  <c r="K1001" i="3"/>
  <c r="M1001" i="3" s="1"/>
  <c r="J1002" i="3"/>
  <c r="I1003" i="3"/>
  <c r="M1000" i="2"/>
  <c r="N1000" i="2" s="1"/>
  <c r="S1000" i="2" s="1"/>
  <c r="E1001" i="2"/>
  <c r="P999" i="2"/>
  <c r="Q999" i="2" s="1"/>
  <c r="O999" i="2"/>
  <c r="J1103" i="12" l="1"/>
  <c r="L1103" i="12" s="1"/>
  <c r="H1104" i="12"/>
  <c r="I1104" i="12" s="1"/>
  <c r="G1105" i="12"/>
  <c r="F1106" i="12" s="1"/>
  <c r="I1004" i="3"/>
  <c r="J1003" i="3"/>
  <c r="K1002" i="3"/>
  <c r="M1002" i="3" s="1"/>
  <c r="L1002" i="3"/>
  <c r="M1001" i="2"/>
  <c r="N1001" i="2" s="1"/>
  <c r="S1001" i="2" s="1"/>
  <c r="E1002" i="2"/>
  <c r="P1000" i="2"/>
  <c r="Q1000" i="2" s="1"/>
  <c r="O1000" i="2"/>
  <c r="H1105" i="12" l="1"/>
  <c r="I1105" i="12" s="1"/>
  <c r="K1104" i="12"/>
  <c r="J1104" i="12"/>
  <c r="L1104" i="12" s="1"/>
  <c r="G1106" i="12"/>
  <c r="F1107" i="12" s="1"/>
  <c r="L1003" i="3"/>
  <c r="K1003" i="3"/>
  <c r="M1003" i="3" s="1"/>
  <c r="I1005" i="3"/>
  <c r="J1004" i="3"/>
  <c r="E1003" i="2"/>
  <c r="M1002" i="2"/>
  <c r="N1002" i="2" s="1"/>
  <c r="S1002" i="2" s="1"/>
  <c r="P1001" i="2"/>
  <c r="Q1001" i="2" s="1"/>
  <c r="O1001" i="2"/>
  <c r="H1106" i="12" l="1"/>
  <c r="I1106" i="12" s="1"/>
  <c r="K1106" i="12" s="1"/>
  <c r="G1107" i="12"/>
  <c r="F1108" i="12" s="1"/>
  <c r="J1105" i="12"/>
  <c r="L1105" i="12" s="1"/>
  <c r="K1105" i="12"/>
  <c r="L1004" i="3"/>
  <c r="K1004" i="3"/>
  <c r="M1004" i="3" s="1"/>
  <c r="J1005" i="3"/>
  <c r="I1006" i="3"/>
  <c r="P1002" i="2"/>
  <c r="Q1002" i="2" s="1"/>
  <c r="O1002" i="2"/>
  <c r="M1003" i="2"/>
  <c r="N1003" i="2" s="1"/>
  <c r="E1004" i="2"/>
  <c r="J1106" i="12" l="1"/>
  <c r="L1106" i="12" s="1"/>
  <c r="H1107" i="12"/>
  <c r="I1107" i="12" s="1"/>
  <c r="G1108" i="12"/>
  <c r="F1109" i="12" s="1"/>
  <c r="I1007" i="3"/>
  <c r="J1006" i="3"/>
  <c r="L1005" i="3"/>
  <c r="K1005" i="3"/>
  <c r="M1005" i="3" s="1"/>
  <c r="P1003" i="2"/>
  <c r="Q1003" i="2" s="1"/>
  <c r="O1003" i="2"/>
  <c r="M1004" i="2"/>
  <c r="N1004" i="2" s="1"/>
  <c r="E1005" i="2"/>
  <c r="S1003" i="2"/>
  <c r="H1108" i="12" l="1"/>
  <c r="I1108" i="12" s="1"/>
  <c r="J1108" i="12" s="1"/>
  <c r="L1108" i="12" s="1"/>
  <c r="G1109" i="12"/>
  <c r="F1110" i="12" s="1"/>
  <c r="J1107" i="12"/>
  <c r="L1107" i="12" s="1"/>
  <c r="K1107" i="12"/>
  <c r="L1006" i="3"/>
  <c r="K1006" i="3"/>
  <c r="M1006" i="3" s="1"/>
  <c r="J1007" i="3"/>
  <c r="I1008" i="3"/>
  <c r="P1004" i="2"/>
  <c r="Q1004" i="2" s="1"/>
  <c r="O1004" i="2"/>
  <c r="E1006" i="2"/>
  <c r="M1005" i="2"/>
  <c r="N1005" i="2" s="1"/>
  <c r="S1004" i="2"/>
  <c r="K1108" i="12" l="1"/>
  <c r="G1110" i="12"/>
  <c r="F1111" i="12" s="1"/>
  <c r="H1109" i="12"/>
  <c r="I1109" i="12" s="1"/>
  <c r="L1007" i="3"/>
  <c r="K1007" i="3"/>
  <c r="M1007" i="3" s="1"/>
  <c r="J1008" i="3"/>
  <c r="I1009" i="3"/>
  <c r="P1005" i="2"/>
  <c r="Q1005" i="2" s="1"/>
  <c r="O1005" i="2"/>
  <c r="M1006" i="2"/>
  <c r="N1006" i="2" s="1"/>
  <c r="E1007" i="2"/>
  <c r="S1005" i="2"/>
  <c r="H1110" i="12" l="1"/>
  <c r="I1110" i="12" s="1"/>
  <c r="K1110" i="12" s="1"/>
  <c r="G1111" i="12"/>
  <c r="F1112" i="12" s="1"/>
  <c r="J1109" i="12"/>
  <c r="L1109" i="12" s="1"/>
  <c r="K1109" i="12"/>
  <c r="L1008" i="3"/>
  <c r="K1008" i="3"/>
  <c r="M1008" i="3" s="1"/>
  <c r="I1010" i="3"/>
  <c r="J1009" i="3"/>
  <c r="O1006" i="2"/>
  <c r="P1006" i="2"/>
  <c r="Q1006" i="2" s="1"/>
  <c r="M1007" i="2"/>
  <c r="N1007" i="2" s="1"/>
  <c r="S1007" i="2" s="1"/>
  <c r="E1008" i="2"/>
  <c r="S1006" i="2"/>
  <c r="J1110" i="12" l="1"/>
  <c r="L1110" i="12" s="1"/>
  <c r="G1112" i="12"/>
  <c r="F1113" i="12" s="1"/>
  <c r="H1111" i="12"/>
  <c r="I1111" i="12" s="1"/>
  <c r="J1010" i="3"/>
  <c r="I1011" i="3"/>
  <c r="L1009" i="3"/>
  <c r="K1009" i="3"/>
  <c r="M1009" i="3" s="1"/>
  <c r="M1008" i="2"/>
  <c r="N1008" i="2" s="1"/>
  <c r="S1008" i="2" s="1"/>
  <c r="E1009" i="2"/>
  <c r="P1007" i="2"/>
  <c r="Q1007" i="2" s="1"/>
  <c r="O1007" i="2"/>
  <c r="H1112" i="12" l="1"/>
  <c r="I1112" i="12" s="1"/>
  <c r="J1112" i="12" s="1"/>
  <c r="L1112" i="12" s="1"/>
  <c r="K1111" i="12"/>
  <c r="J1111" i="12"/>
  <c r="L1111" i="12" s="1"/>
  <c r="G1113" i="12"/>
  <c r="F1114" i="12" s="1"/>
  <c r="I1012" i="3"/>
  <c r="J1011" i="3"/>
  <c r="K1010" i="3"/>
  <c r="M1010" i="3" s="1"/>
  <c r="L1010" i="3"/>
  <c r="M1009" i="2"/>
  <c r="N1009" i="2" s="1"/>
  <c r="S1009" i="2" s="1"/>
  <c r="E1010" i="2"/>
  <c r="P1008" i="2"/>
  <c r="Q1008" i="2" s="1"/>
  <c r="O1008" i="2"/>
  <c r="K1112" i="12" l="1"/>
  <c r="H1113" i="12"/>
  <c r="I1113" i="12" s="1"/>
  <c r="K1113" i="12" s="1"/>
  <c r="G1114" i="12"/>
  <c r="F1115" i="12" s="1"/>
  <c r="L1011" i="3"/>
  <c r="K1011" i="3"/>
  <c r="M1011" i="3" s="1"/>
  <c r="I1013" i="3"/>
  <c r="J1012" i="3"/>
  <c r="M1010" i="2"/>
  <c r="N1010" i="2" s="1"/>
  <c r="S1010" i="2" s="1"/>
  <c r="E1011" i="2"/>
  <c r="P1009" i="2"/>
  <c r="Q1009" i="2" s="1"/>
  <c r="O1009" i="2"/>
  <c r="J1113" i="12" l="1"/>
  <c r="L1113" i="12" s="1"/>
  <c r="H1114" i="12"/>
  <c r="I1114" i="12" s="1"/>
  <c r="G1115" i="12"/>
  <c r="F1116" i="12" s="1"/>
  <c r="L1012" i="3"/>
  <c r="K1012" i="3"/>
  <c r="M1012" i="3" s="1"/>
  <c r="J1013" i="3"/>
  <c r="I1014" i="3"/>
  <c r="M1011" i="2"/>
  <c r="N1011" i="2" s="1"/>
  <c r="S1011" i="2" s="1"/>
  <c r="E1012" i="2"/>
  <c r="P1010" i="2"/>
  <c r="Q1010" i="2" s="1"/>
  <c r="O1010" i="2"/>
  <c r="H1115" i="12" l="1"/>
  <c r="I1115" i="12" s="1"/>
  <c r="J1115" i="12" s="1"/>
  <c r="L1115" i="12" s="1"/>
  <c r="K1114" i="12"/>
  <c r="J1114" i="12"/>
  <c r="L1114" i="12" s="1"/>
  <c r="G1116" i="12"/>
  <c r="F1117" i="12" s="1"/>
  <c r="L1013" i="3"/>
  <c r="K1013" i="3"/>
  <c r="M1013" i="3" s="1"/>
  <c r="I1015" i="3"/>
  <c r="J1014" i="3"/>
  <c r="M1012" i="2"/>
  <c r="N1012" i="2" s="1"/>
  <c r="S1012" i="2" s="1"/>
  <c r="E1013" i="2"/>
  <c r="P1011" i="2"/>
  <c r="Q1011" i="2" s="1"/>
  <c r="O1011" i="2"/>
  <c r="K1115" i="12" l="1"/>
  <c r="H1116" i="12"/>
  <c r="I1116" i="12" s="1"/>
  <c r="G1117" i="12"/>
  <c r="F1118" i="12" s="1"/>
  <c r="L1014" i="3"/>
  <c r="K1014" i="3"/>
  <c r="M1014" i="3" s="1"/>
  <c r="J1015" i="3"/>
  <c r="I1016" i="3"/>
  <c r="E1014" i="2"/>
  <c r="M1013" i="2"/>
  <c r="N1013" i="2" s="1"/>
  <c r="S1013" i="2" s="1"/>
  <c r="P1012" i="2"/>
  <c r="Q1012" i="2" s="1"/>
  <c r="O1012" i="2"/>
  <c r="H1117" i="12" l="1"/>
  <c r="I1117" i="12" s="1"/>
  <c r="K1117" i="12" s="1"/>
  <c r="G1118" i="12"/>
  <c r="F1119" i="12" s="1"/>
  <c r="K1116" i="12"/>
  <c r="J1116" i="12"/>
  <c r="L1116" i="12" s="1"/>
  <c r="J1016" i="3"/>
  <c r="I1017" i="3"/>
  <c r="L1015" i="3"/>
  <c r="K1015" i="3"/>
  <c r="M1015" i="3" s="1"/>
  <c r="P1013" i="2"/>
  <c r="Q1013" i="2" s="1"/>
  <c r="O1013" i="2"/>
  <c r="M1014" i="2"/>
  <c r="N1014" i="2" s="1"/>
  <c r="E1015" i="2"/>
  <c r="J1117" i="12" l="1"/>
  <c r="L1117" i="12" s="1"/>
  <c r="H1118" i="12"/>
  <c r="I1118" i="12" s="1"/>
  <c r="G1119" i="12"/>
  <c r="F1120" i="12" s="1"/>
  <c r="I1018" i="3"/>
  <c r="J1017" i="3"/>
  <c r="L1016" i="3"/>
  <c r="K1016" i="3"/>
  <c r="M1016" i="3" s="1"/>
  <c r="O1014" i="2"/>
  <c r="P1014" i="2"/>
  <c r="Q1014" i="2" s="1"/>
  <c r="M1015" i="2"/>
  <c r="N1015" i="2" s="1"/>
  <c r="S1015" i="2" s="1"/>
  <c r="E1016" i="2"/>
  <c r="S1014" i="2"/>
  <c r="H1119" i="12" l="1"/>
  <c r="I1119" i="12" s="1"/>
  <c r="G1120" i="12"/>
  <c r="F1121" i="12" s="1"/>
  <c r="J1118" i="12"/>
  <c r="L1118" i="12" s="1"/>
  <c r="K1118" i="12"/>
  <c r="L1017" i="3"/>
  <c r="K1017" i="3"/>
  <c r="M1017" i="3" s="1"/>
  <c r="J1018" i="3"/>
  <c r="I1019" i="3"/>
  <c r="M1016" i="2"/>
  <c r="N1016" i="2" s="1"/>
  <c r="S1016" i="2" s="1"/>
  <c r="E1017" i="2"/>
  <c r="P1015" i="2"/>
  <c r="Q1015" i="2" s="1"/>
  <c r="O1015" i="2"/>
  <c r="G1121" i="12" l="1"/>
  <c r="F1122" i="12" s="1"/>
  <c r="H1120" i="12"/>
  <c r="I1120" i="12" s="1"/>
  <c r="K1119" i="12"/>
  <c r="J1119" i="12"/>
  <c r="L1119" i="12" s="1"/>
  <c r="I1020" i="3"/>
  <c r="J1019" i="3"/>
  <c r="K1018" i="3"/>
  <c r="M1018" i="3" s="1"/>
  <c r="L1018" i="3"/>
  <c r="M1017" i="2"/>
  <c r="N1017" i="2" s="1"/>
  <c r="S1017" i="2" s="1"/>
  <c r="E1018" i="2"/>
  <c r="P1016" i="2"/>
  <c r="Q1016" i="2" s="1"/>
  <c r="O1016" i="2"/>
  <c r="J1120" i="12" l="1"/>
  <c r="L1120" i="12" s="1"/>
  <c r="K1120" i="12"/>
  <c r="G1122" i="12"/>
  <c r="F1123" i="12" s="1"/>
  <c r="H1121" i="12"/>
  <c r="I1121" i="12" s="1"/>
  <c r="L1019" i="3"/>
  <c r="K1019" i="3"/>
  <c r="M1019" i="3" s="1"/>
  <c r="I1021" i="3"/>
  <c r="J1020" i="3"/>
  <c r="E1019" i="2"/>
  <c r="M1018" i="2"/>
  <c r="N1018" i="2" s="1"/>
  <c r="S1018" i="2" s="1"/>
  <c r="P1017" i="2"/>
  <c r="Q1017" i="2" s="1"/>
  <c r="O1017" i="2"/>
  <c r="G1123" i="12" l="1"/>
  <c r="F1124" i="12" s="1"/>
  <c r="K1121" i="12"/>
  <c r="J1121" i="12"/>
  <c r="L1121" i="12" s="1"/>
  <c r="H1122" i="12"/>
  <c r="I1122" i="12" s="1"/>
  <c r="L1020" i="3"/>
  <c r="K1020" i="3"/>
  <c r="M1020" i="3" s="1"/>
  <c r="J1021" i="3"/>
  <c r="I1022" i="3"/>
  <c r="P1018" i="2"/>
  <c r="Q1018" i="2" s="1"/>
  <c r="O1018" i="2"/>
  <c r="M1019" i="2"/>
  <c r="N1019" i="2" s="1"/>
  <c r="E1020" i="2"/>
  <c r="H1123" i="12" l="1"/>
  <c r="I1123" i="12" s="1"/>
  <c r="K1123" i="12" s="1"/>
  <c r="J1122" i="12"/>
  <c r="L1122" i="12" s="1"/>
  <c r="K1122" i="12"/>
  <c r="G1124" i="12"/>
  <c r="F1125" i="12" s="1"/>
  <c r="L1021" i="3"/>
  <c r="K1021" i="3"/>
  <c r="M1021" i="3" s="1"/>
  <c r="I1023" i="3"/>
  <c r="J1022" i="3"/>
  <c r="P1019" i="2"/>
  <c r="Q1019" i="2" s="1"/>
  <c r="O1019" i="2"/>
  <c r="M1020" i="2"/>
  <c r="N1020" i="2" s="1"/>
  <c r="S1020" i="2" s="1"/>
  <c r="E1021" i="2"/>
  <c r="S1019" i="2"/>
  <c r="J1123" i="12" l="1"/>
  <c r="L1123" i="12" s="1"/>
  <c r="H1124" i="12"/>
  <c r="I1124" i="12" s="1"/>
  <c r="G1125" i="12"/>
  <c r="F1126" i="12" s="1"/>
  <c r="L1022" i="3"/>
  <c r="K1022" i="3"/>
  <c r="M1022" i="3" s="1"/>
  <c r="J1023" i="3"/>
  <c r="I1024" i="3"/>
  <c r="P1020" i="2"/>
  <c r="Q1020" i="2" s="1"/>
  <c r="O1020" i="2"/>
  <c r="E1022" i="2"/>
  <c r="M1021" i="2"/>
  <c r="N1021" i="2" s="1"/>
  <c r="S1021" i="2" s="1"/>
  <c r="H1125" i="12" l="1"/>
  <c r="I1125" i="12" s="1"/>
  <c r="K1125" i="12" s="1"/>
  <c r="G1126" i="12"/>
  <c r="F1127" i="12" s="1"/>
  <c r="J1124" i="12"/>
  <c r="L1124" i="12" s="1"/>
  <c r="K1124" i="12"/>
  <c r="J1024" i="3"/>
  <c r="I1025" i="3"/>
  <c r="L1023" i="3"/>
  <c r="K1023" i="3"/>
  <c r="M1023" i="3" s="1"/>
  <c r="P1021" i="2"/>
  <c r="Q1021" i="2" s="1"/>
  <c r="O1021" i="2"/>
  <c r="M1022" i="2"/>
  <c r="N1022" i="2" s="1"/>
  <c r="E1023" i="2"/>
  <c r="J1125" i="12" l="1"/>
  <c r="L1125" i="12" s="1"/>
  <c r="H1126" i="12"/>
  <c r="I1126" i="12" s="1"/>
  <c r="G1127" i="12"/>
  <c r="F1128" i="12" s="1"/>
  <c r="I1026" i="3"/>
  <c r="J1025" i="3"/>
  <c r="L1024" i="3"/>
  <c r="K1024" i="3"/>
  <c r="M1024" i="3" s="1"/>
  <c r="P1022" i="2"/>
  <c r="Q1022" i="2" s="1"/>
  <c r="O1022" i="2"/>
  <c r="E1024" i="2"/>
  <c r="M1023" i="2"/>
  <c r="N1023" i="2" s="1"/>
  <c r="S1022" i="2"/>
  <c r="H1127" i="12" l="1"/>
  <c r="I1127" i="12" s="1"/>
  <c r="K1127" i="12" s="1"/>
  <c r="G1128" i="12"/>
  <c r="F1129" i="12" s="1"/>
  <c r="J1126" i="12"/>
  <c r="L1126" i="12" s="1"/>
  <c r="K1126" i="12"/>
  <c r="L1025" i="3"/>
  <c r="K1025" i="3"/>
  <c r="M1025" i="3" s="1"/>
  <c r="J1026" i="3"/>
  <c r="I1027" i="3"/>
  <c r="P1023" i="2"/>
  <c r="Q1023" i="2" s="1"/>
  <c r="O1023" i="2"/>
  <c r="E1025" i="2"/>
  <c r="M1024" i="2"/>
  <c r="N1024" i="2" s="1"/>
  <c r="S1023" i="2"/>
  <c r="J1127" i="12" l="1"/>
  <c r="L1127" i="12" s="1"/>
  <c r="G1129" i="12"/>
  <c r="F1130" i="12" s="1"/>
  <c r="H1128" i="12"/>
  <c r="I1128" i="12" s="1"/>
  <c r="K1026" i="3"/>
  <c r="M1026" i="3" s="1"/>
  <c r="L1026" i="3"/>
  <c r="I1028" i="3"/>
  <c r="J1027" i="3"/>
  <c r="O1024" i="2"/>
  <c r="P1024" i="2"/>
  <c r="Q1024" i="2" s="1"/>
  <c r="E1026" i="2"/>
  <c r="M1025" i="2"/>
  <c r="N1025" i="2" s="1"/>
  <c r="S1025" i="2" s="1"/>
  <c r="S1024" i="2"/>
  <c r="H1129" i="12" l="1"/>
  <c r="I1129" i="12" s="1"/>
  <c r="J1129" i="12" s="1"/>
  <c r="L1129" i="12" s="1"/>
  <c r="K1128" i="12"/>
  <c r="J1128" i="12"/>
  <c r="L1128" i="12" s="1"/>
  <c r="G1130" i="12"/>
  <c r="F1131" i="12" s="1"/>
  <c r="L1027" i="3"/>
  <c r="K1027" i="3"/>
  <c r="M1027" i="3" s="1"/>
  <c r="I1029" i="3"/>
  <c r="J1028" i="3"/>
  <c r="O1025" i="2"/>
  <c r="P1025" i="2"/>
  <c r="Q1025" i="2" s="1"/>
  <c r="M1026" i="2"/>
  <c r="N1026" i="2" s="1"/>
  <c r="S1026" i="2" s="1"/>
  <c r="E1027" i="2"/>
  <c r="K1129" i="12" l="1"/>
  <c r="H1130" i="12"/>
  <c r="I1130" i="12" s="1"/>
  <c r="G1131" i="12"/>
  <c r="F1132" i="12" s="1"/>
  <c r="J1029" i="3"/>
  <c r="I1030" i="3"/>
  <c r="L1028" i="3"/>
  <c r="K1028" i="3"/>
  <c r="M1028" i="3" s="1"/>
  <c r="O1026" i="2"/>
  <c r="P1026" i="2"/>
  <c r="Q1026" i="2" s="1"/>
  <c r="M1027" i="2"/>
  <c r="N1027" i="2" s="1"/>
  <c r="E1028" i="2"/>
  <c r="H1131" i="12" l="1"/>
  <c r="I1131" i="12" s="1"/>
  <c r="K1131" i="12" s="1"/>
  <c r="G1132" i="12"/>
  <c r="F1133" i="12" s="1"/>
  <c r="K1130" i="12"/>
  <c r="J1130" i="12"/>
  <c r="L1130" i="12" s="1"/>
  <c r="I1031" i="3"/>
  <c r="J1030" i="3"/>
  <c r="L1029" i="3"/>
  <c r="K1029" i="3"/>
  <c r="M1029" i="3" s="1"/>
  <c r="P1027" i="2"/>
  <c r="Q1027" i="2" s="1"/>
  <c r="O1027" i="2"/>
  <c r="S1027" i="2"/>
  <c r="E1029" i="2"/>
  <c r="M1028" i="2"/>
  <c r="N1028" i="2" s="1"/>
  <c r="J1131" i="12" l="1"/>
  <c r="L1131" i="12" s="1"/>
  <c r="G1133" i="12"/>
  <c r="F1134" i="12" s="1"/>
  <c r="H1132" i="12"/>
  <c r="I1132" i="12" s="1"/>
  <c r="L1030" i="3"/>
  <c r="K1030" i="3"/>
  <c r="M1030" i="3" s="1"/>
  <c r="J1031" i="3"/>
  <c r="I1032" i="3"/>
  <c r="P1028" i="2"/>
  <c r="Q1028" i="2" s="1"/>
  <c r="O1028" i="2"/>
  <c r="M1029" i="2"/>
  <c r="N1029" i="2" s="1"/>
  <c r="E1030" i="2"/>
  <c r="S1028" i="2"/>
  <c r="K1132" i="12" l="1"/>
  <c r="J1132" i="12"/>
  <c r="L1132" i="12" s="1"/>
  <c r="G1134" i="12"/>
  <c r="F1135" i="12" s="1"/>
  <c r="H1133" i="12"/>
  <c r="I1133" i="12" s="1"/>
  <c r="L1031" i="3"/>
  <c r="K1031" i="3"/>
  <c r="M1031" i="3" s="1"/>
  <c r="J1032" i="3"/>
  <c r="I1033" i="3"/>
  <c r="O1029" i="2"/>
  <c r="P1029" i="2"/>
  <c r="Q1029" i="2" s="1"/>
  <c r="M1030" i="2"/>
  <c r="N1030" i="2" s="1"/>
  <c r="S1030" i="2" s="1"/>
  <c r="E1031" i="2"/>
  <c r="S1029" i="2"/>
  <c r="K1133" i="12" l="1"/>
  <c r="J1133" i="12"/>
  <c r="L1133" i="12" s="1"/>
  <c r="G1135" i="12"/>
  <c r="F1136" i="12" s="1"/>
  <c r="H1134" i="12"/>
  <c r="I1134" i="12" s="1"/>
  <c r="I1034" i="3"/>
  <c r="J1033" i="3"/>
  <c r="L1032" i="3"/>
  <c r="K1032" i="3"/>
  <c r="M1032" i="3" s="1"/>
  <c r="M1031" i="2"/>
  <c r="N1031" i="2" s="1"/>
  <c r="S1031" i="2" s="1"/>
  <c r="E1032" i="2"/>
  <c r="P1030" i="2"/>
  <c r="Q1030" i="2" s="1"/>
  <c r="O1030" i="2"/>
  <c r="J1134" i="12" l="1"/>
  <c r="L1134" i="12" s="1"/>
  <c r="K1134" i="12"/>
  <c r="G1136" i="12"/>
  <c r="F1137" i="12" s="1"/>
  <c r="H1135" i="12"/>
  <c r="I1135" i="12" s="1"/>
  <c r="L1033" i="3"/>
  <c r="K1033" i="3"/>
  <c r="M1033" i="3" s="1"/>
  <c r="J1034" i="3"/>
  <c r="I1035" i="3"/>
  <c r="E1033" i="2"/>
  <c r="M1032" i="2"/>
  <c r="N1032" i="2" s="1"/>
  <c r="S1032" i="2" s="1"/>
  <c r="P1031" i="2"/>
  <c r="Q1031" i="2" s="1"/>
  <c r="O1031" i="2"/>
  <c r="K1135" i="12" l="1"/>
  <c r="J1135" i="12"/>
  <c r="L1135" i="12" s="1"/>
  <c r="H1136" i="12"/>
  <c r="I1136" i="12" s="1"/>
  <c r="G1137" i="12"/>
  <c r="F1138" i="12" s="1"/>
  <c r="I1036" i="3"/>
  <c r="J1035" i="3"/>
  <c r="K1034" i="3"/>
  <c r="M1034" i="3" s="1"/>
  <c r="L1034" i="3"/>
  <c r="P1032" i="2"/>
  <c r="Q1032" i="2" s="1"/>
  <c r="O1032" i="2"/>
  <c r="E1034" i="2"/>
  <c r="M1033" i="2"/>
  <c r="N1033" i="2" s="1"/>
  <c r="G1138" i="12" l="1"/>
  <c r="F1139" i="12" s="1"/>
  <c r="H1137" i="12"/>
  <c r="I1137" i="12" s="1"/>
  <c r="K1136" i="12"/>
  <c r="J1136" i="12"/>
  <c r="L1136" i="12" s="1"/>
  <c r="L1035" i="3"/>
  <c r="K1035" i="3"/>
  <c r="M1035" i="3" s="1"/>
  <c r="I1037" i="3"/>
  <c r="J1036" i="3"/>
  <c r="O1033" i="2"/>
  <c r="P1033" i="2"/>
  <c r="Q1033" i="2" s="1"/>
  <c r="M1034" i="2"/>
  <c r="N1034" i="2" s="1"/>
  <c r="E1035" i="2"/>
  <c r="S1033" i="2"/>
  <c r="J1137" i="12" l="1"/>
  <c r="L1137" i="12" s="1"/>
  <c r="K1137" i="12"/>
  <c r="G1139" i="12"/>
  <c r="F1140" i="12" s="1"/>
  <c r="H1138" i="12"/>
  <c r="I1138" i="12" s="1"/>
  <c r="L1036" i="3"/>
  <c r="K1036" i="3"/>
  <c r="M1036" i="3" s="1"/>
  <c r="J1037" i="3"/>
  <c r="I1038" i="3"/>
  <c r="P1034" i="2"/>
  <c r="Q1034" i="2" s="1"/>
  <c r="O1034" i="2"/>
  <c r="S1034" i="2"/>
  <c r="M1035" i="2"/>
  <c r="N1035" i="2" s="1"/>
  <c r="S1035" i="2" s="1"/>
  <c r="E1036" i="2"/>
  <c r="H1139" i="12" l="1"/>
  <c r="I1139" i="12" s="1"/>
  <c r="J1139" i="12" s="1"/>
  <c r="L1139" i="12" s="1"/>
  <c r="K1138" i="12"/>
  <c r="J1138" i="12"/>
  <c r="L1138" i="12" s="1"/>
  <c r="G1140" i="12"/>
  <c r="F1141" i="12" s="1"/>
  <c r="I1039" i="3"/>
  <c r="J1038" i="3"/>
  <c r="L1037" i="3"/>
  <c r="K1037" i="3"/>
  <c r="M1037" i="3" s="1"/>
  <c r="E1037" i="2"/>
  <c r="M1036" i="2"/>
  <c r="N1036" i="2" s="1"/>
  <c r="S1036" i="2" s="1"/>
  <c r="P1035" i="2"/>
  <c r="Q1035" i="2" s="1"/>
  <c r="O1035" i="2"/>
  <c r="K1139" i="12" l="1"/>
  <c r="G1141" i="12"/>
  <c r="F1142" i="12" s="1"/>
  <c r="H1140" i="12"/>
  <c r="I1140" i="12" s="1"/>
  <c r="L1038" i="3"/>
  <c r="K1038" i="3"/>
  <c r="M1038" i="3" s="1"/>
  <c r="J1039" i="3"/>
  <c r="I1040" i="3"/>
  <c r="P1036" i="2"/>
  <c r="Q1036" i="2" s="1"/>
  <c r="O1036" i="2"/>
  <c r="M1037" i="2"/>
  <c r="N1037" i="2" s="1"/>
  <c r="E1038" i="2"/>
  <c r="G1142" i="12" l="1"/>
  <c r="F1143" i="12" s="1"/>
  <c r="K1140" i="12"/>
  <c r="J1140" i="12"/>
  <c r="L1140" i="12" s="1"/>
  <c r="H1141" i="12"/>
  <c r="I1141" i="12" s="1"/>
  <c r="L1039" i="3"/>
  <c r="K1039" i="3"/>
  <c r="M1039" i="3" s="1"/>
  <c r="J1040" i="3"/>
  <c r="I1041" i="3"/>
  <c r="O1037" i="2"/>
  <c r="P1037" i="2"/>
  <c r="Q1037" i="2" s="1"/>
  <c r="M1038" i="2"/>
  <c r="N1038" i="2" s="1"/>
  <c r="S1038" i="2" s="1"/>
  <c r="E1039" i="2"/>
  <c r="S1037" i="2"/>
  <c r="J1141" i="12" l="1"/>
  <c r="L1141" i="12" s="1"/>
  <c r="K1141" i="12"/>
  <c r="H1142" i="12"/>
  <c r="I1142" i="12" s="1"/>
  <c r="G1143" i="12"/>
  <c r="F1144" i="12" s="1"/>
  <c r="L1040" i="3"/>
  <c r="K1040" i="3"/>
  <c r="M1040" i="3" s="1"/>
  <c r="I1042" i="3"/>
  <c r="J1041" i="3"/>
  <c r="M1039" i="2"/>
  <c r="N1039" i="2" s="1"/>
  <c r="S1039" i="2" s="1"/>
  <c r="E1040" i="2"/>
  <c r="P1038" i="2"/>
  <c r="Q1038" i="2" s="1"/>
  <c r="O1038" i="2"/>
  <c r="G1144" i="12" l="1"/>
  <c r="F1145" i="12" s="1"/>
  <c r="H1143" i="12"/>
  <c r="I1143" i="12" s="1"/>
  <c r="J1142" i="12"/>
  <c r="L1142" i="12" s="1"/>
  <c r="K1142" i="12"/>
  <c r="J1042" i="3"/>
  <c r="I1043" i="3"/>
  <c r="L1041" i="3"/>
  <c r="K1041" i="3"/>
  <c r="M1041" i="3" s="1"/>
  <c r="E1041" i="2"/>
  <c r="M1040" i="2"/>
  <c r="N1040" i="2" s="1"/>
  <c r="S1040" i="2" s="1"/>
  <c r="P1039" i="2"/>
  <c r="Q1039" i="2" s="1"/>
  <c r="O1039" i="2"/>
  <c r="K1143" i="12" l="1"/>
  <c r="J1143" i="12"/>
  <c r="L1143" i="12" s="1"/>
  <c r="G1145" i="12"/>
  <c r="F1146" i="12" s="1"/>
  <c r="H1144" i="12"/>
  <c r="I1144" i="12" s="1"/>
  <c r="I1044" i="3"/>
  <c r="J1043" i="3"/>
  <c r="K1042" i="3"/>
  <c r="M1042" i="3" s="1"/>
  <c r="L1042" i="3"/>
  <c r="P1040" i="2"/>
  <c r="Q1040" i="2" s="1"/>
  <c r="O1040" i="2"/>
  <c r="E1042" i="2"/>
  <c r="M1041" i="2"/>
  <c r="N1041" i="2" s="1"/>
  <c r="K1144" i="12" l="1"/>
  <c r="J1144" i="12"/>
  <c r="L1144" i="12" s="1"/>
  <c r="G1146" i="12"/>
  <c r="F1147" i="12" s="1"/>
  <c r="H1145" i="12"/>
  <c r="I1145" i="12" s="1"/>
  <c r="L1043" i="3"/>
  <c r="K1043" i="3"/>
  <c r="M1043" i="3" s="1"/>
  <c r="I1045" i="3"/>
  <c r="J1044" i="3"/>
  <c r="O1041" i="2"/>
  <c r="P1041" i="2"/>
  <c r="Q1041" i="2" s="1"/>
  <c r="M1042" i="2"/>
  <c r="N1042" i="2" s="1"/>
  <c r="S1042" i="2" s="1"/>
  <c r="E1043" i="2"/>
  <c r="S1041" i="2"/>
  <c r="H1146" i="12" l="1"/>
  <c r="I1146" i="12" s="1"/>
  <c r="K1146" i="12" s="1"/>
  <c r="K1145" i="12"/>
  <c r="J1145" i="12"/>
  <c r="L1145" i="12" s="1"/>
  <c r="G1147" i="12"/>
  <c r="F1148" i="12" s="1"/>
  <c r="J1045" i="3"/>
  <c r="I1046" i="3"/>
  <c r="L1044" i="3"/>
  <c r="K1044" i="3"/>
  <c r="M1044" i="3" s="1"/>
  <c r="P1042" i="2"/>
  <c r="Q1042" i="2" s="1"/>
  <c r="O1042" i="2"/>
  <c r="M1043" i="2"/>
  <c r="N1043" i="2" s="1"/>
  <c r="E1044" i="2"/>
  <c r="J1146" i="12" l="1"/>
  <c r="L1146" i="12" s="1"/>
  <c r="G1148" i="12"/>
  <c r="F1149" i="12" s="1"/>
  <c r="H1147" i="12"/>
  <c r="I1147" i="12" s="1"/>
  <c r="I1047" i="3"/>
  <c r="J1046" i="3"/>
  <c r="L1045" i="3"/>
  <c r="K1045" i="3"/>
  <c r="M1045" i="3" s="1"/>
  <c r="P1043" i="2"/>
  <c r="Q1043" i="2" s="1"/>
  <c r="O1043" i="2"/>
  <c r="S1043" i="2"/>
  <c r="E1045" i="2"/>
  <c r="M1044" i="2"/>
  <c r="N1044" i="2" s="1"/>
  <c r="H1148" i="12" l="1"/>
  <c r="I1148" i="12" s="1"/>
  <c r="K1148" i="12" s="1"/>
  <c r="G1149" i="12"/>
  <c r="F1150" i="12" s="1"/>
  <c r="J1147" i="12"/>
  <c r="L1147" i="12" s="1"/>
  <c r="K1147" i="12"/>
  <c r="J1047" i="3"/>
  <c r="I1048" i="3"/>
  <c r="L1046" i="3"/>
  <c r="K1046" i="3"/>
  <c r="M1046" i="3" s="1"/>
  <c r="P1044" i="2"/>
  <c r="Q1044" i="2" s="1"/>
  <c r="O1044" i="2"/>
  <c r="M1045" i="2"/>
  <c r="N1045" i="2" s="1"/>
  <c r="E1046" i="2"/>
  <c r="S1044" i="2"/>
  <c r="J1148" i="12" l="1"/>
  <c r="L1148" i="12" s="1"/>
  <c r="H1149" i="12"/>
  <c r="I1149" i="12" s="1"/>
  <c r="G1150" i="12"/>
  <c r="F1151" i="12" s="1"/>
  <c r="J1048" i="3"/>
  <c r="I1049" i="3"/>
  <c r="L1047" i="3"/>
  <c r="K1047" i="3"/>
  <c r="M1047" i="3" s="1"/>
  <c r="O1045" i="2"/>
  <c r="P1045" i="2"/>
  <c r="Q1045" i="2" s="1"/>
  <c r="M1046" i="2"/>
  <c r="N1046" i="2" s="1"/>
  <c r="S1046" i="2" s="1"/>
  <c r="E1047" i="2"/>
  <c r="S1045" i="2"/>
  <c r="H1150" i="12" l="1"/>
  <c r="I1150" i="12" s="1"/>
  <c r="J1150" i="12" s="1"/>
  <c r="L1150" i="12" s="1"/>
  <c r="G1151" i="12"/>
  <c r="F1152" i="12" s="1"/>
  <c r="J1149" i="12"/>
  <c r="L1149" i="12" s="1"/>
  <c r="K1149" i="12"/>
  <c r="I1050" i="3"/>
  <c r="J1049" i="3"/>
  <c r="L1048" i="3"/>
  <c r="K1048" i="3"/>
  <c r="M1048" i="3" s="1"/>
  <c r="M1047" i="2"/>
  <c r="N1047" i="2" s="1"/>
  <c r="S1047" i="2" s="1"/>
  <c r="E1048" i="2"/>
  <c r="P1046" i="2"/>
  <c r="Q1046" i="2" s="1"/>
  <c r="O1046" i="2"/>
  <c r="K1150" i="12" l="1"/>
  <c r="H1151" i="12"/>
  <c r="I1151" i="12" s="1"/>
  <c r="G1152" i="12"/>
  <c r="F1153" i="12" s="1"/>
  <c r="L1049" i="3"/>
  <c r="K1049" i="3"/>
  <c r="M1049" i="3" s="1"/>
  <c r="J1050" i="3"/>
  <c r="I1051" i="3"/>
  <c r="E1049" i="2"/>
  <c r="M1048" i="2"/>
  <c r="N1048" i="2" s="1"/>
  <c r="S1048" i="2" s="1"/>
  <c r="P1047" i="2"/>
  <c r="Q1047" i="2" s="1"/>
  <c r="O1047" i="2"/>
  <c r="G1153" i="12" l="1"/>
  <c r="F1154" i="12" s="1"/>
  <c r="H1152" i="12"/>
  <c r="I1152" i="12" s="1"/>
  <c r="K1151" i="12"/>
  <c r="J1151" i="12"/>
  <c r="L1151" i="12" s="1"/>
  <c r="K1050" i="3"/>
  <c r="M1050" i="3" s="1"/>
  <c r="L1050" i="3"/>
  <c r="I1052" i="3"/>
  <c r="J1051" i="3"/>
  <c r="P1048" i="2"/>
  <c r="Q1048" i="2" s="1"/>
  <c r="O1048" i="2"/>
  <c r="E1050" i="2"/>
  <c r="M1049" i="2"/>
  <c r="N1049" i="2" s="1"/>
  <c r="H1153" i="12" l="1"/>
  <c r="I1153" i="12" s="1"/>
  <c r="K1153" i="12" s="1"/>
  <c r="K1152" i="12"/>
  <c r="J1152" i="12"/>
  <c r="L1152" i="12" s="1"/>
  <c r="G1154" i="12"/>
  <c r="F1155" i="12" s="1"/>
  <c r="L1051" i="3"/>
  <c r="K1051" i="3"/>
  <c r="M1051" i="3" s="1"/>
  <c r="I1053" i="3"/>
  <c r="J1052" i="3"/>
  <c r="O1049" i="2"/>
  <c r="P1049" i="2"/>
  <c r="Q1049" i="2" s="1"/>
  <c r="M1050" i="2"/>
  <c r="N1050" i="2" s="1"/>
  <c r="E1051" i="2"/>
  <c r="S1049" i="2"/>
  <c r="J1153" i="12" l="1"/>
  <c r="L1153" i="12" s="1"/>
  <c r="G1155" i="12"/>
  <c r="F1156" i="12" s="1"/>
  <c r="H1154" i="12"/>
  <c r="I1154" i="12" s="1"/>
  <c r="L1052" i="3"/>
  <c r="K1052" i="3"/>
  <c r="M1052" i="3" s="1"/>
  <c r="J1053" i="3"/>
  <c r="I1054" i="3"/>
  <c r="P1050" i="2"/>
  <c r="Q1050" i="2" s="1"/>
  <c r="O1050" i="2"/>
  <c r="S1050" i="2"/>
  <c r="M1051" i="2"/>
  <c r="N1051" i="2" s="1"/>
  <c r="E1052" i="2"/>
  <c r="H1155" i="12" l="1"/>
  <c r="I1155" i="12" s="1"/>
  <c r="K1155" i="12" s="1"/>
  <c r="K1154" i="12"/>
  <c r="J1154" i="12"/>
  <c r="L1154" i="12" s="1"/>
  <c r="G1156" i="12"/>
  <c r="F1157" i="12" s="1"/>
  <c r="L1053" i="3"/>
  <c r="K1053" i="3"/>
  <c r="M1053" i="3" s="1"/>
  <c r="I1055" i="3"/>
  <c r="J1054" i="3"/>
  <c r="E1053" i="2"/>
  <c r="M1052" i="2"/>
  <c r="N1052" i="2" s="1"/>
  <c r="S1052" i="2" s="1"/>
  <c r="P1051" i="2"/>
  <c r="Q1051" i="2" s="1"/>
  <c r="O1051" i="2"/>
  <c r="S1051" i="2"/>
  <c r="J1155" i="12" l="1"/>
  <c r="L1155" i="12" s="1"/>
  <c r="H1156" i="12"/>
  <c r="I1156" i="12" s="1"/>
  <c r="G1157" i="12"/>
  <c r="F1158" i="12" s="1"/>
  <c r="L1054" i="3"/>
  <c r="K1054" i="3"/>
  <c r="M1054" i="3" s="1"/>
  <c r="J1055" i="3"/>
  <c r="I1056" i="3"/>
  <c r="P1052" i="2"/>
  <c r="Q1052" i="2" s="1"/>
  <c r="O1052" i="2"/>
  <c r="M1053" i="2"/>
  <c r="N1053" i="2" s="1"/>
  <c r="E1054" i="2"/>
  <c r="G1158" i="12" l="1"/>
  <c r="F1159" i="12" s="1"/>
  <c r="H1157" i="12"/>
  <c r="I1157" i="12" s="1"/>
  <c r="K1156" i="12"/>
  <c r="J1156" i="12"/>
  <c r="L1156" i="12" s="1"/>
  <c r="L1055" i="3"/>
  <c r="K1055" i="3"/>
  <c r="M1055" i="3" s="1"/>
  <c r="J1056" i="3"/>
  <c r="I1057" i="3"/>
  <c r="O1053" i="2"/>
  <c r="P1053" i="2"/>
  <c r="Q1053" i="2" s="1"/>
  <c r="M1054" i="2"/>
  <c r="N1054" i="2" s="1"/>
  <c r="S1054" i="2" s="1"/>
  <c r="E1055" i="2"/>
  <c r="S1053" i="2"/>
  <c r="H1158" i="12" l="1"/>
  <c r="I1158" i="12" s="1"/>
  <c r="J1158" i="12" s="1"/>
  <c r="L1158" i="12" s="1"/>
  <c r="K1157" i="12"/>
  <c r="J1157" i="12"/>
  <c r="L1157" i="12" s="1"/>
  <c r="G1159" i="12"/>
  <c r="F1160" i="12" s="1"/>
  <c r="I1058" i="3"/>
  <c r="J1057" i="3"/>
  <c r="L1056" i="3"/>
  <c r="K1056" i="3"/>
  <c r="M1056" i="3" s="1"/>
  <c r="M1055" i="2"/>
  <c r="N1055" i="2" s="1"/>
  <c r="S1055" i="2" s="1"/>
  <c r="E1056" i="2"/>
  <c r="P1054" i="2"/>
  <c r="Q1054" i="2" s="1"/>
  <c r="O1054" i="2"/>
  <c r="K1158" i="12" l="1"/>
  <c r="G1160" i="12"/>
  <c r="F1161" i="12" s="1"/>
  <c r="H1159" i="12"/>
  <c r="I1159" i="12" s="1"/>
  <c r="L1057" i="3"/>
  <c r="K1057" i="3"/>
  <c r="M1057" i="3" s="1"/>
  <c r="J1058" i="3"/>
  <c r="I1059" i="3"/>
  <c r="E1057" i="2"/>
  <c r="M1056" i="2"/>
  <c r="N1056" i="2" s="1"/>
  <c r="S1056" i="2" s="1"/>
  <c r="P1055" i="2"/>
  <c r="Q1055" i="2" s="1"/>
  <c r="O1055" i="2"/>
  <c r="K1159" i="12" l="1"/>
  <c r="J1159" i="12"/>
  <c r="L1159" i="12" s="1"/>
  <c r="G1161" i="12"/>
  <c r="F1162" i="12" s="1"/>
  <c r="H1160" i="12"/>
  <c r="I1160" i="12" s="1"/>
  <c r="I1060" i="3"/>
  <c r="J1059" i="3"/>
  <c r="K1058" i="3"/>
  <c r="M1058" i="3" s="1"/>
  <c r="L1058" i="3"/>
  <c r="P1056" i="2"/>
  <c r="Q1056" i="2" s="1"/>
  <c r="O1056" i="2"/>
  <c r="E1058" i="2"/>
  <c r="M1057" i="2"/>
  <c r="N1057" i="2" s="1"/>
  <c r="K1160" i="12" l="1"/>
  <c r="J1160" i="12"/>
  <c r="L1160" i="12" s="1"/>
  <c r="G1162" i="12"/>
  <c r="F1163" i="12" s="1"/>
  <c r="H1161" i="12"/>
  <c r="I1161" i="12" s="1"/>
  <c r="L1059" i="3"/>
  <c r="K1059" i="3"/>
  <c r="M1059" i="3" s="1"/>
  <c r="I1061" i="3"/>
  <c r="J1060" i="3"/>
  <c r="O1057" i="2"/>
  <c r="P1057" i="2"/>
  <c r="Q1057" i="2" s="1"/>
  <c r="M1058" i="2"/>
  <c r="N1058" i="2" s="1"/>
  <c r="E1059" i="2"/>
  <c r="S1057" i="2"/>
  <c r="H1162" i="12" l="1"/>
  <c r="I1162" i="12" s="1"/>
  <c r="K1162" i="12" s="1"/>
  <c r="G1163" i="12"/>
  <c r="F1164" i="12" s="1"/>
  <c r="J1161" i="12"/>
  <c r="L1161" i="12" s="1"/>
  <c r="K1161" i="12"/>
  <c r="J1061" i="3"/>
  <c r="I1062" i="3"/>
  <c r="L1060" i="3"/>
  <c r="K1060" i="3"/>
  <c r="M1060" i="3" s="1"/>
  <c r="P1058" i="2"/>
  <c r="Q1058" i="2" s="1"/>
  <c r="O1058" i="2"/>
  <c r="S1058" i="2"/>
  <c r="M1059" i="2"/>
  <c r="N1059" i="2" s="1"/>
  <c r="S1059" i="2" s="1"/>
  <c r="E1060" i="2"/>
  <c r="J1162" i="12" l="1"/>
  <c r="L1162" i="12" s="1"/>
  <c r="G1164" i="12"/>
  <c r="F1165" i="12" s="1"/>
  <c r="H1163" i="12"/>
  <c r="I1163" i="12" s="1"/>
  <c r="I1063" i="3"/>
  <c r="J1062" i="3"/>
  <c r="L1061" i="3"/>
  <c r="K1061" i="3"/>
  <c r="M1061" i="3" s="1"/>
  <c r="E1061" i="2"/>
  <c r="M1060" i="2"/>
  <c r="N1060" i="2" s="1"/>
  <c r="S1060" i="2" s="1"/>
  <c r="P1059" i="2"/>
  <c r="Q1059" i="2" s="1"/>
  <c r="O1059" i="2"/>
  <c r="G1165" i="12" l="1"/>
  <c r="F1166" i="12" s="1"/>
  <c r="K1163" i="12"/>
  <c r="J1163" i="12"/>
  <c r="L1163" i="12" s="1"/>
  <c r="H1164" i="12"/>
  <c r="I1164" i="12" s="1"/>
  <c r="L1062" i="3"/>
  <c r="K1062" i="3"/>
  <c r="M1062" i="3" s="1"/>
  <c r="J1063" i="3"/>
  <c r="I1064" i="3"/>
  <c r="P1060" i="2"/>
  <c r="Q1060" i="2" s="1"/>
  <c r="O1060" i="2"/>
  <c r="M1061" i="2"/>
  <c r="N1061" i="2" s="1"/>
  <c r="E1062" i="2"/>
  <c r="G1166" i="12" l="1"/>
  <c r="F1167" i="12" s="1"/>
  <c r="K1164" i="12"/>
  <c r="J1164" i="12"/>
  <c r="L1164" i="12" s="1"/>
  <c r="H1165" i="12"/>
  <c r="I1165" i="12" s="1"/>
  <c r="J1064" i="3"/>
  <c r="I1065" i="3"/>
  <c r="L1063" i="3"/>
  <c r="K1063" i="3"/>
  <c r="M1063" i="3" s="1"/>
  <c r="M1062" i="2"/>
  <c r="N1062" i="2" s="1"/>
  <c r="S1062" i="2" s="1"/>
  <c r="E1063" i="2"/>
  <c r="O1061" i="2"/>
  <c r="P1061" i="2"/>
  <c r="Q1061" i="2" s="1"/>
  <c r="S1061" i="2"/>
  <c r="H1166" i="12" l="1"/>
  <c r="I1166" i="12" s="1"/>
  <c r="K1166" i="12" s="1"/>
  <c r="K1165" i="12"/>
  <c r="J1165" i="12"/>
  <c r="L1165" i="12" s="1"/>
  <c r="G1167" i="12"/>
  <c r="F1168" i="12" s="1"/>
  <c r="I1066" i="3"/>
  <c r="J1065" i="3"/>
  <c r="L1064" i="3"/>
  <c r="K1064" i="3"/>
  <c r="M1064" i="3" s="1"/>
  <c r="M1063" i="2"/>
  <c r="N1063" i="2" s="1"/>
  <c r="S1063" i="2" s="1"/>
  <c r="E1064" i="2"/>
  <c r="P1062" i="2"/>
  <c r="Q1062" i="2" s="1"/>
  <c r="O1062" i="2"/>
  <c r="J1166" i="12" l="1"/>
  <c r="L1166" i="12" s="1"/>
  <c r="H1167" i="12"/>
  <c r="I1167" i="12" s="1"/>
  <c r="J1167" i="12" s="1"/>
  <c r="L1167" i="12" s="1"/>
  <c r="G1168" i="12"/>
  <c r="F1169" i="12" s="1"/>
  <c r="L1065" i="3"/>
  <c r="K1065" i="3"/>
  <c r="M1065" i="3" s="1"/>
  <c r="J1066" i="3"/>
  <c r="I1067" i="3"/>
  <c r="E1065" i="2"/>
  <c r="M1064" i="2"/>
  <c r="N1064" i="2" s="1"/>
  <c r="S1064" i="2" s="1"/>
  <c r="P1063" i="2"/>
  <c r="Q1063" i="2" s="1"/>
  <c r="O1063" i="2"/>
  <c r="K1167" i="12" l="1"/>
  <c r="H1168" i="12"/>
  <c r="I1168" i="12" s="1"/>
  <c r="G1169" i="12"/>
  <c r="F1170" i="12" s="1"/>
  <c r="I1068" i="3"/>
  <c r="J1067" i="3"/>
  <c r="K1066" i="3"/>
  <c r="M1066" i="3" s="1"/>
  <c r="L1066" i="3"/>
  <c r="P1064" i="2"/>
  <c r="Q1064" i="2" s="1"/>
  <c r="O1064" i="2"/>
  <c r="M1065" i="2"/>
  <c r="N1065" i="2" s="1"/>
  <c r="E1066" i="2"/>
  <c r="G1170" i="12" l="1"/>
  <c r="F1171" i="12" s="1"/>
  <c r="H1169" i="12"/>
  <c r="I1169" i="12" s="1"/>
  <c r="K1168" i="12"/>
  <c r="J1168" i="12"/>
  <c r="L1168" i="12" s="1"/>
  <c r="L1067" i="3"/>
  <c r="K1067" i="3"/>
  <c r="M1067" i="3" s="1"/>
  <c r="I1069" i="3"/>
  <c r="J1068" i="3"/>
  <c r="M1066" i="2"/>
  <c r="N1066" i="2" s="1"/>
  <c r="S1066" i="2" s="1"/>
  <c r="E1067" i="2"/>
  <c r="O1065" i="2"/>
  <c r="P1065" i="2"/>
  <c r="Q1065" i="2" s="1"/>
  <c r="S1065" i="2"/>
  <c r="J1169" i="12" l="1"/>
  <c r="L1169" i="12" s="1"/>
  <c r="K1169" i="12"/>
  <c r="G1171" i="12"/>
  <c r="F1172" i="12" s="1"/>
  <c r="H1170" i="12"/>
  <c r="I1170" i="12" s="1"/>
  <c r="L1068" i="3"/>
  <c r="K1068" i="3"/>
  <c r="M1068" i="3" s="1"/>
  <c r="J1069" i="3"/>
  <c r="I1070" i="3"/>
  <c r="M1067" i="2"/>
  <c r="N1067" i="2" s="1"/>
  <c r="S1067" i="2" s="1"/>
  <c r="E1068" i="2"/>
  <c r="P1066" i="2"/>
  <c r="Q1066" i="2" s="1"/>
  <c r="O1066" i="2"/>
  <c r="H1171" i="12" l="1"/>
  <c r="I1171" i="12" s="1"/>
  <c r="K1171" i="12" s="1"/>
  <c r="K1170" i="12"/>
  <c r="J1170" i="12"/>
  <c r="L1170" i="12" s="1"/>
  <c r="G1172" i="12"/>
  <c r="F1173" i="12" s="1"/>
  <c r="I1071" i="3"/>
  <c r="J1070" i="3"/>
  <c r="L1069" i="3"/>
  <c r="K1069" i="3"/>
  <c r="M1069" i="3" s="1"/>
  <c r="E1069" i="2"/>
  <c r="M1068" i="2"/>
  <c r="N1068" i="2" s="1"/>
  <c r="S1068" i="2" s="1"/>
  <c r="P1067" i="2"/>
  <c r="Q1067" i="2" s="1"/>
  <c r="O1067" i="2"/>
  <c r="J1171" i="12" l="1"/>
  <c r="L1171" i="12" s="1"/>
  <c r="G1173" i="12"/>
  <c r="F1174" i="12" s="1"/>
  <c r="H1172" i="12"/>
  <c r="I1172" i="12" s="1"/>
  <c r="L1070" i="3"/>
  <c r="K1070" i="3"/>
  <c r="M1070" i="3" s="1"/>
  <c r="J1071" i="3"/>
  <c r="I1072" i="3"/>
  <c r="P1068" i="2"/>
  <c r="Q1068" i="2" s="1"/>
  <c r="O1068" i="2"/>
  <c r="M1069" i="2"/>
  <c r="N1069" i="2" s="1"/>
  <c r="E1070" i="2"/>
  <c r="K1172" i="12" l="1"/>
  <c r="J1172" i="12"/>
  <c r="L1172" i="12" s="1"/>
  <c r="G1174" i="12"/>
  <c r="F1175" i="12" s="1"/>
  <c r="H1173" i="12"/>
  <c r="I1173" i="12" s="1"/>
  <c r="J1072" i="3"/>
  <c r="I1073" i="3"/>
  <c r="L1071" i="3"/>
  <c r="K1071" i="3"/>
  <c r="M1071" i="3" s="1"/>
  <c r="O1069" i="2"/>
  <c r="P1069" i="2"/>
  <c r="Q1069" i="2" s="1"/>
  <c r="M1070" i="2"/>
  <c r="N1070" i="2" s="1"/>
  <c r="S1070" i="2" s="1"/>
  <c r="E1071" i="2"/>
  <c r="S1069" i="2"/>
  <c r="G1175" i="12" l="1"/>
  <c r="F1176" i="12" s="1"/>
  <c r="H1174" i="12"/>
  <c r="I1174" i="12" s="1"/>
  <c r="J1173" i="12"/>
  <c r="L1173" i="12" s="1"/>
  <c r="K1173" i="12"/>
  <c r="I1074" i="3"/>
  <c r="J1073" i="3"/>
  <c r="L1072" i="3"/>
  <c r="K1072" i="3"/>
  <c r="M1072" i="3" s="1"/>
  <c r="M1071" i="2"/>
  <c r="N1071" i="2" s="1"/>
  <c r="S1071" i="2" s="1"/>
  <c r="E1072" i="2"/>
  <c r="P1070" i="2"/>
  <c r="Q1070" i="2" s="1"/>
  <c r="O1070" i="2"/>
  <c r="G1176" i="12" l="1"/>
  <c r="F1177" i="12" s="1"/>
  <c r="H1175" i="12"/>
  <c r="I1175" i="12" s="1"/>
  <c r="J1174" i="12"/>
  <c r="L1174" i="12" s="1"/>
  <c r="K1174" i="12"/>
  <c r="L1073" i="3"/>
  <c r="K1073" i="3"/>
  <c r="M1073" i="3" s="1"/>
  <c r="J1074" i="3"/>
  <c r="I1075" i="3"/>
  <c r="E1073" i="2"/>
  <c r="M1072" i="2"/>
  <c r="N1072" i="2" s="1"/>
  <c r="S1072" i="2" s="1"/>
  <c r="P1071" i="2"/>
  <c r="Q1071" i="2" s="1"/>
  <c r="O1071" i="2"/>
  <c r="G1177" i="12" l="1"/>
  <c r="F1178" i="12" s="1"/>
  <c r="H1176" i="12"/>
  <c r="I1176" i="12" s="1"/>
  <c r="K1175" i="12"/>
  <c r="J1175" i="12"/>
  <c r="L1175" i="12" s="1"/>
  <c r="I1076" i="3"/>
  <c r="J1075" i="3"/>
  <c r="K1074" i="3"/>
  <c r="M1074" i="3" s="1"/>
  <c r="L1074" i="3"/>
  <c r="P1072" i="2"/>
  <c r="Q1072" i="2" s="1"/>
  <c r="O1072" i="2"/>
  <c r="E1074" i="2"/>
  <c r="M1073" i="2"/>
  <c r="N1073" i="2" s="1"/>
  <c r="H1177" i="12" l="1"/>
  <c r="I1177" i="12" s="1"/>
  <c r="K1177" i="12" s="1"/>
  <c r="G1178" i="12"/>
  <c r="F1179" i="12" s="1"/>
  <c r="K1176" i="12"/>
  <c r="J1176" i="12"/>
  <c r="L1176" i="12" s="1"/>
  <c r="L1075" i="3"/>
  <c r="K1075" i="3"/>
  <c r="M1075" i="3" s="1"/>
  <c r="I1077" i="3"/>
  <c r="J1076" i="3"/>
  <c r="O1073" i="2"/>
  <c r="P1073" i="2"/>
  <c r="Q1073" i="2" s="1"/>
  <c r="M1074" i="2"/>
  <c r="N1074" i="2" s="1"/>
  <c r="S1074" i="2" s="1"/>
  <c r="E1075" i="2"/>
  <c r="S1073" i="2"/>
  <c r="H1178" i="12" l="1"/>
  <c r="I1178" i="12" s="1"/>
  <c r="K1178" i="12" s="1"/>
  <c r="J1177" i="12"/>
  <c r="L1177" i="12" s="1"/>
  <c r="G1179" i="12"/>
  <c r="F1180" i="12" s="1"/>
  <c r="L1076" i="3"/>
  <c r="K1076" i="3"/>
  <c r="M1076" i="3" s="1"/>
  <c r="J1077" i="3"/>
  <c r="I1078" i="3"/>
  <c r="P1074" i="2"/>
  <c r="Q1074" i="2" s="1"/>
  <c r="O1074" i="2"/>
  <c r="M1075" i="2"/>
  <c r="N1075" i="2" s="1"/>
  <c r="E1076" i="2"/>
  <c r="H1179" i="12" l="1"/>
  <c r="I1179" i="12" s="1"/>
  <c r="J1179" i="12" s="1"/>
  <c r="L1179" i="12" s="1"/>
  <c r="J1178" i="12"/>
  <c r="L1178" i="12" s="1"/>
  <c r="G1180" i="12"/>
  <c r="F1181" i="12" s="1"/>
  <c r="I1079" i="3"/>
  <c r="J1078" i="3"/>
  <c r="L1077" i="3"/>
  <c r="K1077" i="3"/>
  <c r="M1077" i="3" s="1"/>
  <c r="P1075" i="2"/>
  <c r="Q1075" i="2" s="1"/>
  <c r="O1075" i="2"/>
  <c r="E1077" i="2"/>
  <c r="M1076" i="2"/>
  <c r="N1076" i="2" s="1"/>
  <c r="S1075" i="2"/>
  <c r="K1179" i="12" l="1"/>
  <c r="G1181" i="12"/>
  <c r="F1182" i="12" s="1"/>
  <c r="H1180" i="12"/>
  <c r="I1180" i="12" s="1"/>
  <c r="L1078" i="3"/>
  <c r="K1078" i="3"/>
  <c r="M1078" i="3" s="1"/>
  <c r="J1079" i="3"/>
  <c r="I1080" i="3"/>
  <c r="P1076" i="2"/>
  <c r="Q1076" i="2" s="1"/>
  <c r="O1076" i="2"/>
  <c r="M1077" i="2"/>
  <c r="N1077" i="2" s="1"/>
  <c r="E1078" i="2"/>
  <c r="S1076" i="2"/>
  <c r="K1180" i="12" l="1"/>
  <c r="J1180" i="12"/>
  <c r="L1180" i="12" s="1"/>
  <c r="G1182" i="12"/>
  <c r="F1183" i="12" s="1"/>
  <c r="H1181" i="12"/>
  <c r="I1181" i="12" s="1"/>
  <c r="J1080" i="3"/>
  <c r="I1081" i="3"/>
  <c r="L1079" i="3"/>
  <c r="K1079" i="3"/>
  <c r="M1079" i="3" s="1"/>
  <c r="O1077" i="2"/>
  <c r="P1077" i="2"/>
  <c r="Q1077" i="2" s="1"/>
  <c r="M1078" i="2"/>
  <c r="N1078" i="2" s="1"/>
  <c r="S1078" i="2" s="1"/>
  <c r="E1079" i="2"/>
  <c r="S1077" i="2"/>
  <c r="J1181" i="12" l="1"/>
  <c r="L1181" i="12" s="1"/>
  <c r="K1181" i="12"/>
  <c r="G1183" i="12"/>
  <c r="F1184" i="12" s="1"/>
  <c r="H1182" i="12"/>
  <c r="I1182" i="12" s="1"/>
  <c r="I1082" i="3"/>
  <c r="J1081" i="3"/>
  <c r="L1080" i="3"/>
  <c r="K1080" i="3"/>
  <c r="M1080" i="3" s="1"/>
  <c r="M1079" i="2"/>
  <c r="N1079" i="2" s="1"/>
  <c r="S1079" i="2" s="1"/>
  <c r="E1080" i="2"/>
  <c r="P1078" i="2"/>
  <c r="Q1078" i="2" s="1"/>
  <c r="O1078" i="2"/>
  <c r="G1184" i="12" l="1"/>
  <c r="F1185" i="12" s="1"/>
  <c r="J1182" i="12"/>
  <c r="L1182" i="12" s="1"/>
  <c r="K1182" i="12"/>
  <c r="H1183" i="12"/>
  <c r="I1183" i="12" s="1"/>
  <c r="L1081" i="3"/>
  <c r="K1081" i="3"/>
  <c r="M1081" i="3" s="1"/>
  <c r="J1082" i="3"/>
  <c r="I1083" i="3"/>
  <c r="E1081" i="2"/>
  <c r="M1080" i="2"/>
  <c r="N1080" i="2" s="1"/>
  <c r="S1080" i="2" s="1"/>
  <c r="P1079" i="2"/>
  <c r="Q1079" i="2" s="1"/>
  <c r="O1079" i="2"/>
  <c r="H1184" i="12" l="1"/>
  <c r="I1184" i="12" s="1"/>
  <c r="K1183" i="12"/>
  <c r="J1183" i="12"/>
  <c r="L1183" i="12" s="1"/>
  <c r="G1185" i="12"/>
  <c r="F1186" i="12" s="1"/>
  <c r="I1084" i="3"/>
  <c r="J1083" i="3"/>
  <c r="K1082" i="3"/>
  <c r="M1082" i="3" s="1"/>
  <c r="L1082" i="3"/>
  <c r="P1080" i="2"/>
  <c r="Q1080" i="2" s="1"/>
  <c r="O1080" i="2"/>
  <c r="E1082" i="2"/>
  <c r="M1081" i="2"/>
  <c r="N1081" i="2" s="1"/>
  <c r="G1186" i="12" l="1"/>
  <c r="F1187" i="12" s="1"/>
  <c r="H1185" i="12"/>
  <c r="I1185" i="12" s="1"/>
  <c r="K1184" i="12"/>
  <c r="J1184" i="12"/>
  <c r="L1184" i="12" s="1"/>
  <c r="L1083" i="3"/>
  <c r="K1083" i="3"/>
  <c r="M1083" i="3" s="1"/>
  <c r="I1085" i="3"/>
  <c r="J1084" i="3"/>
  <c r="M1082" i="2"/>
  <c r="N1082" i="2" s="1"/>
  <c r="S1082" i="2" s="1"/>
  <c r="E1083" i="2"/>
  <c r="O1081" i="2"/>
  <c r="P1081" i="2"/>
  <c r="Q1081" i="2" s="1"/>
  <c r="S1081" i="2"/>
  <c r="H1186" i="12" l="1"/>
  <c r="I1186" i="12" s="1"/>
  <c r="K1186" i="12" s="1"/>
  <c r="K1185" i="12"/>
  <c r="J1185" i="12"/>
  <c r="L1185" i="12" s="1"/>
  <c r="G1187" i="12"/>
  <c r="F1188" i="12" s="1"/>
  <c r="L1084" i="3"/>
  <c r="K1084" i="3"/>
  <c r="M1084" i="3" s="1"/>
  <c r="J1085" i="3"/>
  <c r="I1086" i="3"/>
  <c r="M1083" i="2"/>
  <c r="N1083" i="2" s="1"/>
  <c r="S1083" i="2" s="1"/>
  <c r="E1084" i="2"/>
  <c r="P1082" i="2"/>
  <c r="Q1082" i="2" s="1"/>
  <c r="O1082" i="2"/>
  <c r="H1187" i="12" l="1"/>
  <c r="I1187" i="12" s="1"/>
  <c r="K1187" i="12" s="1"/>
  <c r="J1186" i="12"/>
  <c r="L1186" i="12" s="1"/>
  <c r="G1188" i="12"/>
  <c r="F1189" i="12" s="1"/>
  <c r="I1087" i="3"/>
  <c r="J1086" i="3"/>
  <c r="L1085" i="3"/>
  <c r="K1085" i="3"/>
  <c r="M1085" i="3" s="1"/>
  <c r="E1085" i="2"/>
  <c r="M1084" i="2"/>
  <c r="N1084" i="2" s="1"/>
  <c r="S1084" i="2" s="1"/>
  <c r="P1083" i="2"/>
  <c r="Q1083" i="2" s="1"/>
  <c r="O1083" i="2"/>
  <c r="J1187" i="12" l="1"/>
  <c r="L1187" i="12" s="1"/>
  <c r="G1189" i="12"/>
  <c r="F1190" i="12" s="1"/>
  <c r="H1188" i="12"/>
  <c r="I1188" i="12" s="1"/>
  <c r="L1086" i="3"/>
  <c r="K1086" i="3"/>
  <c r="M1086" i="3" s="1"/>
  <c r="J1087" i="3"/>
  <c r="I1088" i="3"/>
  <c r="P1084" i="2"/>
  <c r="Q1084" i="2" s="1"/>
  <c r="O1084" i="2"/>
  <c r="M1085" i="2"/>
  <c r="N1085" i="2" s="1"/>
  <c r="E1086" i="2"/>
  <c r="K1188" i="12" l="1"/>
  <c r="J1188" i="12"/>
  <c r="L1188" i="12" s="1"/>
  <c r="G1190" i="12"/>
  <c r="F1191" i="12" s="1"/>
  <c r="H1189" i="12"/>
  <c r="I1189" i="12" s="1"/>
  <c r="L1087" i="3"/>
  <c r="K1087" i="3"/>
  <c r="M1087" i="3" s="1"/>
  <c r="J1088" i="3"/>
  <c r="I1089" i="3"/>
  <c r="M1086" i="2"/>
  <c r="N1086" i="2" s="1"/>
  <c r="S1086" i="2" s="1"/>
  <c r="E1087" i="2"/>
  <c r="O1085" i="2"/>
  <c r="P1085" i="2"/>
  <c r="Q1085" i="2" s="1"/>
  <c r="S1085" i="2"/>
  <c r="G1191" i="12" l="1"/>
  <c r="F1192" i="12" s="1"/>
  <c r="H1190" i="12"/>
  <c r="I1190" i="12" s="1"/>
  <c r="J1189" i="12"/>
  <c r="L1189" i="12" s="1"/>
  <c r="K1189" i="12"/>
  <c r="J1089" i="3"/>
  <c r="I1090" i="3"/>
  <c r="L1088" i="3"/>
  <c r="K1088" i="3"/>
  <c r="M1088" i="3" s="1"/>
  <c r="M1087" i="2"/>
  <c r="N1087" i="2" s="1"/>
  <c r="S1087" i="2" s="1"/>
  <c r="E1088" i="2"/>
  <c r="P1086" i="2"/>
  <c r="Q1086" i="2" s="1"/>
  <c r="O1086" i="2"/>
  <c r="J1190" i="12" l="1"/>
  <c r="L1190" i="12" s="1"/>
  <c r="K1190" i="12"/>
  <c r="G1192" i="12"/>
  <c r="F1193" i="12" s="1"/>
  <c r="H1191" i="12"/>
  <c r="I1191" i="12" s="1"/>
  <c r="I1091" i="3"/>
  <c r="J1090" i="3"/>
  <c r="K1089" i="3"/>
  <c r="M1089" i="3" s="1"/>
  <c r="L1089" i="3"/>
  <c r="E1089" i="2"/>
  <c r="M1088" i="2"/>
  <c r="N1088" i="2" s="1"/>
  <c r="S1088" i="2" s="1"/>
  <c r="P1087" i="2"/>
  <c r="Q1087" i="2" s="1"/>
  <c r="O1087" i="2"/>
  <c r="K1191" i="12" l="1"/>
  <c r="J1191" i="12"/>
  <c r="L1191" i="12" s="1"/>
  <c r="G1193" i="12"/>
  <c r="F1194" i="12" s="1"/>
  <c r="H1192" i="12"/>
  <c r="I1192" i="12" s="1"/>
  <c r="L1090" i="3"/>
  <c r="K1090" i="3"/>
  <c r="M1090" i="3" s="1"/>
  <c r="J1091" i="3"/>
  <c r="I1092" i="3"/>
  <c r="P1088" i="2"/>
  <c r="Q1088" i="2" s="1"/>
  <c r="O1088" i="2"/>
  <c r="E1090" i="2"/>
  <c r="M1089" i="2"/>
  <c r="N1089" i="2" s="1"/>
  <c r="H1193" i="12" l="1"/>
  <c r="I1193" i="12" s="1"/>
  <c r="K1192" i="12"/>
  <c r="J1192" i="12"/>
  <c r="L1192" i="12" s="1"/>
  <c r="G1194" i="12"/>
  <c r="F1195" i="12" s="1"/>
  <c r="I1093" i="3"/>
  <c r="J1092" i="3"/>
  <c r="K1091" i="3"/>
  <c r="M1091" i="3" s="1"/>
  <c r="L1091" i="3"/>
  <c r="O1089" i="2"/>
  <c r="P1089" i="2"/>
  <c r="Q1089" i="2" s="1"/>
  <c r="M1090" i="2"/>
  <c r="N1090" i="2" s="1"/>
  <c r="E1091" i="2"/>
  <c r="S1089" i="2"/>
  <c r="H1194" i="12" l="1"/>
  <c r="I1194" i="12" s="1"/>
  <c r="K1194" i="12" s="1"/>
  <c r="G1195" i="12"/>
  <c r="F1196" i="12" s="1"/>
  <c r="K1193" i="12"/>
  <c r="J1193" i="12"/>
  <c r="L1193" i="12" s="1"/>
  <c r="L1092" i="3"/>
  <c r="K1092" i="3"/>
  <c r="M1092" i="3" s="1"/>
  <c r="J1093" i="3"/>
  <c r="I1094" i="3"/>
  <c r="P1090" i="2"/>
  <c r="Q1090" i="2" s="1"/>
  <c r="O1090" i="2"/>
  <c r="S1090" i="2"/>
  <c r="M1091" i="2"/>
  <c r="N1091" i="2" s="1"/>
  <c r="S1091" i="2" s="1"/>
  <c r="E1092" i="2"/>
  <c r="J1194" i="12" l="1"/>
  <c r="L1194" i="12" s="1"/>
  <c r="G1196" i="12"/>
  <c r="F1197" i="12" s="1"/>
  <c r="H1195" i="12"/>
  <c r="I1195" i="12" s="1"/>
  <c r="I1095" i="3"/>
  <c r="J1094" i="3"/>
  <c r="L1093" i="3"/>
  <c r="K1093" i="3"/>
  <c r="M1093" i="3" s="1"/>
  <c r="E1093" i="2"/>
  <c r="M1092" i="2"/>
  <c r="N1092" i="2" s="1"/>
  <c r="S1092" i="2" s="1"/>
  <c r="P1091" i="2"/>
  <c r="Q1091" i="2" s="1"/>
  <c r="O1091" i="2"/>
  <c r="G1197" i="12" l="1"/>
  <c r="F1198" i="12" s="1"/>
  <c r="K1195" i="12"/>
  <c r="J1195" i="12"/>
  <c r="L1195" i="12" s="1"/>
  <c r="H1196" i="12"/>
  <c r="I1196" i="12" s="1"/>
  <c r="L1094" i="3"/>
  <c r="K1094" i="3"/>
  <c r="M1094" i="3" s="1"/>
  <c r="I1096" i="3"/>
  <c r="J1095" i="3"/>
  <c r="P1092" i="2"/>
  <c r="Q1092" i="2" s="1"/>
  <c r="O1092" i="2"/>
  <c r="M1093" i="2"/>
  <c r="N1093" i="2" s="1"/>
  <c r="E1094" i="2"/>
  <c r="K1196" i="12" l="1"/>
  <c r="J1196" i="12"/>
  <c r="L1196" i="12" s="1"/>
  <c r="G1198" i="12"/>
  <c r="F1199" i="12" s="1"/>
  <c r="H1197" i="12"/>
  <c r="I1197" i="12" s="1"/>
  <c r="L1095" i="3"/>
  <c r="K1095" i="3"/>
  <c r="M1095" i="3" s="1"/>
  <c r="J1096" i="3"/>
  <c r="I1097" i="3"/>
  <c r="O1093" i="2"/>
  <c r="P1093" i="2"/>
  <c r="Q1093" i="2" s="1"/>
  <c r="M1094" i="2"/>
  <c r="N1094" i="2" s="1"/>
  <c r="S1094" i="2" s="1"/>
  <c r="E1095" i="2"/>
  <c r="S1093" i="2"/>
  <c r="J1197" i="12" l="1"/>
  <c r="L1197" i="12" s="1"/>
  <c r="K1197" i="12"/>
  <c r="G1199" i="12"/>
  <c r="F1200" i="12" s="1"/>
  <c r="H1198" i="12"/>
  <c r="I1198" i="12" s="1"/>
  <c r="I1098" i="3"/>
  <c r="J1097" i="3"/>
  <c r="L1096" i="3"/>
  <c r="K1096" i="3"/>
  <c r="M1096" i="3" s="1"/>
  <c r="M1095" i="2"/>
  <c r="N1095" i="2" s="1"/>
  <c r="S1095" i="2" s="1"/>
  <c r="E1096" i="2"/>
  <c r="P1094" i="2"/>
  <c r="Q1094" i="2" s="1"/>
  <c r="O1094" i="2"/>
  <c r="J1198" i="12" l="1"/>
  <c r="L1198" i="12" s="1"/>
  <c r="K1198" i="12"/>
  <c r="G1200" i="12"/>
  <c r="F1201" i="12" s="1"/>
  <c r="H1199" i="12"/>
  <c r="I1199" i="12" s="1"/>
  <c r="L1097" i="3"/>
  <c r="K1097" i="3"/>
  <c r="M1097" i="3" s="1"/>
  <c r="J1098" i="3"/>
  <c r="I1099" i="3"/>
  <c r="M1096" i="2"/>
  <c r="N1096" i="2" s="1"/>
  <c r="S1096" i="2" s="1"/>
  <c r="E1097" i="2"/>
  <c r="O1095" i="2"/>
  <c r="P1095" i="2"/>
  <c r="Q1095" i="2" s="1"/>
  <c r="K1199" i="12" l="1"/>
  <c r="J1199" i="12"/>
  <c r="L1199" i="12" s="1"/>
  <c r="G1201" i="12"/>
  <c r="F1202" i="12" s="1"/>
  <c r="H1200" i="12"/>
  <c r="I1200" i="12" s="1"/>
  <c r="L1098" i="3"/>
  <c r="K1098" i="3"/>
  <c r="M1098" i="3" s="1"/>
  <c r="I1100" i="3"/>
  <c r="J1099" i="3"/>
  <c r="E1098" i="2"/>
  <c r="M1097" i="2"/>
  <c r="N1097" i="2" s="1"/>
  <c r="S1097" i="2" s="1"/>
  <c r="P1096" i="2"/>
  <c r="Q1096" i="2" s="1"/>
  <c r="O1096" i="2"/>
  <c r="K1200" i="12" l="1"/>
  <c r="J1200" i="12"/>
  <c r="L1200" i="12" s="1"/>
  <c r="G1202" i="12"/>
  <c r="F1203" i="12" s="1"/>
  <c r="H1201" i="12"/>
  <c r="I1201" i="12" s="1"/>
  <c r="K1099" i="3"/>
  <c r="M1099" i="3" s="1"/>
  <c r="L1099" i="3"/>
  <c r="I1101" i="3"/>
  <c r="J1100" i="3"/>
  <c r="P1097" i="2"/>
  <c r="Q1097" i="2" s="1"/>
  <c r="O1097" i="2"/>
  <c r="M1098" i="2"/>
  <c r="N1098" i="2" s="1"/>
  <c r="E1099" i="2"/>
  <c r="H1202" i="12" l="1"/>
  <c r="I1202" i="12" s="1"/>
  <c r="J1202" i="12" s="1"/>
  <c r="L1202" i="12" s="1"/>
  <c r="G1203" i="12"/>
  <c r="F1204" i="12" s="1"/>
  <c r="K1201" i="12"/>
  <c r="J1201" i="12"/>
  <c r="L1201" i="12" s="1"/>
  <c r="K1100" i="3"/>
  <c r="M1100" i="3" s="1"/>
  <c r="L1100" i="3"/>
  <c r="I1102" i="3"/>
  <c r="J1101" i="3"/>
  <c r="M1099" i="2"/>
  <c r="N1099" i="2" s="1"/>
  <c r="S1099" i="2" s="1"/>
  <c r="E1100" i="2"/>
  <c r="O1098" i="2"/>
  <c r="P1098" i="2"/>
  <c r="Q1098" i="2" s="1"/>
  <c r="S1098" i="2"/>
  <c r="K1202" i="12" l="1"/>
  <c r="H1203" i="12"/>
  <c r="I1203" i="12" s="1"/>
  <c r="K1203" i="12" s="1"/>
  <c r="G1204" i="12"/>
  <c r="F1205" i="12" s="1"/>
  <c r="J1102" i="3"/>
  <c r="I1103" i="3"/>
  <c r="L1101" i="3"/>
  <c r="K1101" i="3"/>
  <c r="M1101" i="3" s="1"/>
  <c r="M1100" i="2"/>
  <c r="N1100" i="2" s="1"/>
  <c r="S1100" i="2" s="1"/>
  <c r="E1101" i="2"/>
  <c r="P1099" i="2"/>
  <c r="Q1099" i="2" s="1"/>
  <c r="O1099" i="2"/>
  <c r="J1203" i="12" l="1"/>
  <c r="L1203" i="12" s="1"/>
  <c r="G1205" i="12"/>
  <c r="F1206" i="12" s="1"/>
  <c r="H1204" i="12"/>
  <c r="I1204" i="12" s="1"/>
  <c r="I1104" i="3"/>
  <c r="J1103" i="3"/>
  <c r="L1102" i="3"/>
  <c r="K1102" i="3"/>
  <c r="M1102" i="3" s="1"/>
  <c r="E1102" i="2"/>
  <c r="M1101" i="2"/>
  <c r="N1101" i="2" s="1"/>
  <c r="S1101" i="2" s="1"/>
  <c r="P1100" i="2"/>
  <c r="Q1100" i="2" s="1"/>
  <c r="O1100" i="2"/>
  <c r="K1204" i="12" l="1"/>
  <c r="J1204" i="12"/>
  <c r="L1204" i="12" s="1"/>
  <c r="G1206" i="12"/>
  <c r="F1207" i="12" s="1"/>
  <c r="H1205" i="12"/>
  <c r="I1205" i="12" s="1"/>
  <c r="L1103" i="3"/>
  <c r="K1103" i="3"/>
  <c r="M1103" i="3" s="1"/>
  <c r="J1104" i="3"/>
  <c r="I1105" i="3"/>
  <c r="P1101" i="2"/>
  <c r="Q1101" i="2" s="1"/>
  <c r="O1101" i="2"/>
  <c r="M1102" i="2"/>
  <c r="N1102" i="2" s="1"/>
  <c r="E1103" i="2"/>
  <c r="G1207" i="12" l="1"/>
  <c r="F1208" i="12" s="1"/>
  <c r="H1206" i="12"/>
  <c r="I1206" i="12" s="1"/>
  <c r="J1205" i="12"/>
  <c r="L1205" i="12" s="1"/>
  <c r="K1205" i="12"/>
  <c r="I1106" i="3"/>
  <c r="J1105" i="3"/>
  <c r="L1104" i="3"/>
  <c r="K1104" i="3"/>
  <c r="M1104" i="3" s="1"/>
  <c r="O1102" i="2"/>
  <c r="P1102" i="2"/>
  <c r="Q1102" i="2" s="1"/>
  <c r="E1104" i="2"/>
  <c r="M1103" i="2"/>
  <c r="N1103" i="2" s="1"/>
  <c r="S1103" i="2" s="1"/>
  <c r="S1102" i="2"/>
  <c r="G1208" i="12" l="1"/>
  <c r="F1209" i="12" s="1"/>
  <c r="J1206" i="12"/>
  <c r="L1206" i="12" s="1"/>
  <c r="K1206" i="12"/>
  <c r="H1207" i="12"/>
  <c r="I1207" i="12" s="1"/>
  <c r="L1105" i="3"/>
  <c r="K1105" i="3"/>
  <c r="M1105" i="3" s="1"/>
  <c r="I1107" i="3"/>
  <c r="J1106" i="3"/>
  <c r="M1104" i="2"/>
  <c r="N1104" i="2" s="1"/>
  <c r="S1104" i="2" s="1"/>
  <c r="E1105" i="2"/>
  <c r="P1103" i="2"/>
  <c r="Q1103" i="2" s="1"/>
  <c r="O1103" i="2"/>
  <c r="K1207" i="12" l="1"/>
  <c r="J1207" i="12"/>
  <c r="L1207" i="12" s="1"/>
  <c r="G1209" i="12"/>
  <c r="F1210" i="12" s="1"/>
  <c r="H1208" i="12"/>
  <c r="I1208" i="12" s="1"/>
  <c r="J1107" i="3"/>
  <c r="I1108" i="3"/>
  <c r="L1106" i="3"/>
  <c r="K1106" i="3"/>
  <c r="M1106" i="3" s="1"/>
  <c r="E1106" i="2"/>
  <c r="M1105" i="2"/>
  <c r="N1105" i="2" s="1"/>
  <c r="P1104" i="2"/>
  <c r="Q1104" i="2" s="1"/>
  <c r="O1104" i="2"/>
  <c r="G1210" i="12" l="1"/>
  <c r="F1211" i="12" s="1"/>
  <c r="K1208" i="12"/>
  <c r="J1208" i="12"/>
  <c r="L1208" i="12" s="1"/>
  <c r="H1209" i="12"/>
  <c r="I1209" i="12" s="1"/>
  <c r="I1109" i="3"/>
  <c r="J1108" i="3"/>
  <c r="K1107" i="3"/>
  <c r="M1107" i="3" s="1"/>
  <c r="L1107" i="3"/>
  <c r="M1106" i="2"/>
  <c r="N1106" i="2" s="1"/>
  <c r="S1106" i="2" s="1"/>
  <c r="E1107" i="2"/>
  <c r="P1105" i="2"/>
  <c r="Q1105" i="2" s="1"/>
  <c r="O1105" i="2"/>
  <c r="S1105" i="2"/>
  <c r="H1210" i="12" l="1"/>
  <c r="I1210" i="12" s="1"/>
  <c r="J1210" i="12" s="1"/>
  <c r="L1210" i="12" s="1"/>
  <c r="K1209" i="12"/>
  <c r="J1209" i="12"/>
  <c r="L1209" i="12" s="1"/>
  <c r="G1211" i="12"/>
  <c r="F1212" i="12" s="1"/>
  <c r="L1108" i="3"/>
  <c r="K1108" i="3"/>
  <c r="M1108" i="3" s="1"/>
  <c r="I1110" i="3"/>
  <c r="J1109" i="3"/>
  <c r="M1107" i="2"/>
  <c r="N1107" i="2" s="1"/>
  <c r="S1107" i="2" s="1"/>
  <c r="E1108" i="2"/>
  <c r="O1106" i="2"/>
  <c r="P1106" i="2"/>
  <c r="Q1106" i="2" s="1"/>
  <c r="K1210" i="12" l="1"/>
  <c r="H1211" i="12"/>
  <c r="I1211" i="12" s="1"/>
  <c r="G1212" i="12"/>
  <c r="F1213" i="12" s="1"/>
  <c r="K1109" i="3"/>
  <c r="M1109" i="3" s="1"/>
  <c r="L1109" i="3"/>
  <c r="I1111" i="3"/>
  <c r="J1110" i="3"/>
  <c r="M1108" i="2"/>
  <c r="N1108" i="2" s="1"/>
  <c r="S1108" i="2" s="1"/>
  <c r="E1109" i="2"/>
  <c r="P1107" i="2"/>
  <c r="Q1107" i="2" s="1"/>
  <c r="O1107" i="2"/>
  <c r="G1213" i="12" l="1"/>
  <c r="F1214" i="12" s="1"/>
  <c r="H1212" i="12"/>
  <c r="I1212" i="12" s="1"/>
  <c r="K1211" i="12"/>
  <c r="J1211" i="12"/>
  <c r="L1211" i="12" s="1"/>
  <c r="L1110" i="3"/>
  <c r="K1110" i="3"/>
  <c r="M1110" i="3" s="1"/>
  <c r="I1112" i="3"/>
  <c r="J1111" i="3"/>
  <c r="E1110" i="2"/>
  <c r="M1109" i="2"/>
  <c r="N1109" i="2" s="1"/>
  <c r="S1109" i="2" s="1"/>
  <c r="P1108" i="2"/>
  <c r="Q1108" i="2" s="1"/>
  <c r="O1108" i="2"/>
  <c r="G1214" i="12" l="1"/>
  <c r="F1215" i="12" s="1"/>
  <c r="K1212" i="12"/>
  <c r="J1212" i="12"/>
  <c r="L1212" i="12" s="1"/>
  <c r="H1213" i="12"/>
  <c r="I1213" i="12" s="1"/>
  <c r="J1112" i="3"/>
  <c r="I1113" i="3"/>
  <c r="L1111" i="3"/>
  <c r="K1111" i="3"/>
  <c r="M1111" i="3" s="1"/>
  <c r="P1109" i="2"/>
  <c r="Q1109" i="2" s="1"/>
  <c r="O1109" i="2"/>
  <c r="M1110" i="2"/>
  <c r="N1110" i="2" s="1"/>
  <c r="E1111" i="2"/>
  <c r="J1213" i="12" l="1"/>
  <c r="L1213" i="12" s="1"/>
  <c r="K1213" i="12"/>
  <c r="G1215" i="12"/>
  <c r="F1216" i="12" s="1"/>
  <c r="H1214" i="12"/>
  <c r="I1214" i="12" s="1"/>
  <c r="I1114" i="3"/>
  <c r="J1113" i="3"/>
  <c r="L1112" i="3"/>
  <c r="K1112" i="3"/>
  <c r="M1112" i="3" s="1"/>
  <c r="M1111" i="2"/>
  <c r="N1111" i="2" s="1"/>
  <c r="E1112" i="2"/>
  <c r="O1110" i="2"/>
  <c r="P1110" i="2"/>
  <c r="Q1110" i="2" s="1"/>
  <c r="S1110" i="2"/>
  <c r="J1214" i="12" l="1"/>
  <c r="L1214" i="12" s="1"/>
  <c r="K1214" i="12"/>
  <c r="G1216" i="12"/>
  <c r="F1217" i="12" s="1"/>
  <c r="H1215" i="12"/>
  <c r="I1215" i="12" s="1"/>
  <c r="L1113" i="3"/>
  <c r="K1113" i="3"/>
  <c r="M1113" i="3" s="1"/>
  <c r="J1114" i="3"/>
  <c r="I1115" i="3"/>
  <c r="P1111" i="2"/>
  <c r="Q1111" i="2" s="1"/>
  <c r="O1111" i="2"/>
  <c r="S1111" i="2"/>
  <c r="M1112" i="2"/>
  <c r="N1112" i="2" s="1"/>
  <c r="E1113" i="2"/>
  <c r="K1215" i="12" l="1"/>
  <c r="J1215" i="12"/>
  <c r="L1215" i="12" s="1"/>
  <c r="H1216" i="12"/>
  <c r="I1216" i="12" s="1"/>
  <c r="G1217" i="12"/>
  <c r="F1218" i="12" s="1"/>
  <c r="J1115" i="3"/>
  <c r="I1116" i="3"/>
  <c r="L1114" i="3"/>
  <c r="K1114" i="3"/>
  <c r="M1114" i="3" s="1"/>
  <c r="M1113" i="2"/>
  <c r="N1113" i="2" s="1"/>
  <c r="S1113" i="2" s="1"/>
  <c r="E1114" i="2"/>
  <c r="O1112" i="2"/>
  <c r="P1112" i="2"/>
  <c r="Q1112" i="2" s="1"/>
  <c r="S1112" i="2"/>
  <c r="H1217" i="12" l="1"/>
  <c r="I1217" i="12" s="1"/>
  <c r="K1216" i="12"/>
  <c r="J1216" i="12"/>
  <c r="L1216" i="12" s="1"/>
  <c r="G1218" i="12"/>
  <c r="F1219" i="12" s="1"/>
  <c r="I1117" i="3"/>
  <c r="J1116" i="3"/>
  <c r="K1115" i="3"/>
  <c r="M1115" i="3" s="1"/>
  <c r="L1115" i="3"/>
  <c r="M1114" i="2"/>
  <c r="N1114" i="2" s="1"/>
  <c r="S1114" i="2" s="1"/>
  <c r="E1115" i="2"/>
  <c r="P1113" i="2"/>
  <c r="Q1113" i="2" s="1"/>
  <c r="O1113" i="2"/>
  <c r="H1218" i="12" l="1"/>
  <c r="I1218" i="12" s="1"/>
  <c r="K1218" i="12" s="1"/>
  <c r="G1219" i="12"/>
  <c r="F1220" i="12" s="1"/>
  <c r="K1217" i="12"/>
  <c r="J1217" i="12"/>
  <c r="L1217" i="12" s="1"/>
  <c r="L1116" i="3"/>
  <c r="K1116" i="3"/>
  <c r="M1116" i="3" s="1"/>
  <c r="J1117" i="3"/>
  <c r="I1118" i="3"/>
  <c r="M1115" i="2"/>
  <c r="N1115" i="2" s="1"/>
  <c r="S1115" i="2" s="1"/>
  <c r="E1116" i="2"/>
  <c r="P1114" i="2"/>
  <c r="Q1114" i="2" s="1"/>
  <c r="O1114" i="2"/>
  <c r="J1218" i="12" l="1"/>
  <c r="L1218" i="12" s="1"/>
  <c r="H1219" i="12"/>
  <c r="I1219" i="12" s="1"/>
  <c r="J1219" i="12" s="1"/>
  <c r="L1219" i="12" s="1"/>
  <c r="G1220" i="12"/>
  <c r="F1221" i="12" s="1"/>
  <c r="I1119" i="3"/>
  <c r="J1118" i="3"/>
  <c r="K1117" i="3"/>
  <c r="M1117" i="3" s="1"/>
  <c r="L1117" i="3"/>
  <c r="O1115" i="2"/>
  <c r="P1115" i="2"/>
  <c r="Q1115" i="2" s="1"/>
  <c r="M1116" i="2"/>
  <c r="N1116" i="2" s="1"/>
  <c r="E1117" i="2"/>
  <c r="K1219" i="12" l="1"/>
  <c r="G1221" i="12"/>
  <c r="F1222" i="12" s="1"/>
  <c r="H1220" i="12"/>
  <c r="I1220" i="12" s="1"/>
  <c r="L1118" i="3"/>
  <c r="K1118" i="3"/>
  <c r="M1118" i="3" s="1"/>
  <c r="I1120" i="3"/>
  <c r="J1119" i="3"/>
  <c r="E1118" i="2"/>
  <c r="M1117" i="2"/>
  <c r="N1117" i="2" s="1"/>
  <c r="S1117" i="2" s="1"/>
  <c r="P1116" i="2"/>
  <c r="Q1116" i="2" s="1"/>
  <c r="O1116" i="2"/>
  <c r="S1116" i="2"/>
  <c r="K1220" i="12" l="1"/>
  <c r="J1220" i="12"/>
  <c r="L1220" i="12" s="1"/>
  <c r="G1222" i="12"/>
  <c r="F1223" i="12" s="1"/>
  <c r="H1221" i="12"/>
  <c r="I1221" i="12" s="1"/>
  <c r="L1119" i="3"/>
  <c r="K1119" i="3"/>
  <c r="M1119" i="3" s="1"/>
  <c r="J1120" i="3"/>
  <c r="I1121" i="3"/>
  <c r="M1118" i="2"/>
  <c r="N1118" i="2" s="1"/>
  <c r="S1118" i="2" s="1"/>
  <c r="E1119" i="2"/>
  <c r="P1117" i="2"/>
  <c r="Q1117" i="2" s="1"/>
  <c r="O1117" i="2"/>
  <c r="J1221" i="12" l="1"/>
  <c r="L1221" i="12" s="1"/>
  <c r="K1221" i="12"/>
  <c r="G1223" i="12"/>
  <c r="F1224" i="12" s="1"/>
  <c r="H1222" i="12"/>
  <c r="I1222" i="12" s="1"/>
  <c r="L1120" i="3"/>
  <c r="K1120" i="3"/>
  <c r="M1120" i="3" s="1"/>
  <c r="I1122" i="3"/>
  <c r="J1121" i="3"/>
  <c r="E1120" i="2"/>
  <c r="M1119" i="2"/>
  <c r="N1119" i="2" s="1"/>
  <c r="S1119" i="2" s="1"/>
  <c r="O1118" i="2"/>
  <c r="P1118" i="2"/>
  <c r="Q1118" i="2" s="1"/>
  <c r="G1224" i="12" l="1"/>
  <c r="F1225" i="12" s="1"/>
  <c r="J1222" i="12"/>
  <c r="L1222" i="12" s="1"/>
  <c r="K1222" i="12"/>
  <c r="H1223" i="12"/>
  <c r="I1223" i="12" s="1"/>
  <c r="L1121" i="3"/>
  <c r="K1121" i="3"/>
  <c r="M1121" i="3" s="1"/>
  <c r="J1122" i="3"/>
  <c r="I1123" i="3"/>
  <c r="P1119" i="2"/>
  <c r="Q1119" i="2" s="1"/>
  <c r="O1119" i="2"/>
  <c r="M1120" i="2"/>
  <c r="N1120" i="2" s="1"/>
  <c r="E1121" i="2"/>
  <c r="G1225" i="12" l="1"/>
  <c r="F1226" i="12" s="1"/>
  <c r="K1223" i="12"/>
  <c r="J1223" i="12"/>
  <c r="L1223" i="12" s="1"/>
  <c r="H1224" i="12"/>
  <c r="I1224" i="12" s="1"/>
  <c r="J1123" i="3"/>
  <c r="I1124" i="3"/>
  <c r="L1122" i="3"/>
  <c r="K1122" i="3"/>
  <c r="M1122" i="3" s="1"/>
  <c r="M1121" i="2"/>
  <c r="N1121" i="2" s="1"/>
  <c r="S1121" i="2" s="1"/>
  <c r="E1122" i="2"/>
  <c r="P1120" i="2"/>
  <c r="Q1120" i="2" s="1"/>
  <c r="O1120" i="2"/>
  <c r="S1120" i="2"/>
  <c r="K1224" i="12" l="1"/>
  <c r="J1224" i="12"/>
  <c r="L1224" i="12" s="1"/>
  <c r="G1226" i="12"/>
  <c r="F1227" i="12" s="1"/>
  <c r="H1225" i="12"/>
  <c r="I1225" i="12" s="1"/>
  <c r="I1125" i="3"/>
  <c r="J1124" i="3"/>
  <c r="K1123" i="3"/>
  <c r="M1123" i="3" s="1"/>
  <c r="L1123" i="3"/>
  <c r="E1123" i="2"/>
  <c r="M1122" i="2"/>
  <c r="N1122" i="2" s="1"/>
  <c r="P1121" i="2"/>
  <c r="Q1121" i="2" s="1"/>
  <c r="O1121" i="2"/>
  <c r="K1225" i="12" l="1"/>
  <c r="J1225" i="12"/>
  <c r="L1225" i="12" s="1"/>
  <c r="H1226" i="12"/>
  <c r="I1226" i="12" s="1"/>
  <c r="G1227" i="12"/>
  <c r="F1228" i="12" s="1"/>
  <c r="L1124" i="3"/>
  <c r="K1124" i="3"/>
  <c r="M1124" i="3" s="1"/>
  <c r="J1125" i="3"/>
  <c r="I1126" i="3"/>
  <c r="P1122" i="2"/>
  <c r="Q1122" i="2" s="1"/>
  <c r="O1122" i="2"/>
  <c r="M1123" i="2"/>
  <c r="N1123" i="2" s="1"/>
  <c r="E1124" i="2"/>
  <c r="S1122" i="2"/>
  <c r="H1227" i="12" l="1"/>
  <c r="I1227" i="12" s="1"/>
  <c r="K1226" i="12"/>
  <c r="J1226" i="12"/>
  <c r="L1226" i="12" s="1"/>
  <c r="G1228" i="12"/>
  <c r="F1229" i="12" s="1"/>
  <c r="I1127" i="3"/>
  <c r="J1126" i="3"/>
  <c r="K1125" i="3"/>
  <c r="M1125" i="3" s="1"/>
  <c r="L1125" i="3"/>
  <c r="M1124" i="2"/>
  <c r="N1124" i="2" s="1"/>
  <c r="S1124" i="2" s="1"/>
  <c r="E1125" i="2"/>
  <c r="P1123" i="2"/>
  <c r="Q1123" i="2" s="1"/>
  <c r="O1123" i="2"/>
  <c r="S1123" i="2"/>
  <c r="H1228" i="12" l="1"/>
  <c r="I1228" i="12" s="1"/>
  <c r="G1229" i="12"/>
  <c r="F1230" i="12" s="1"/>
  <c r="K1227" i="12"/>
  <c r="J1227" i="12"/>
  <c r="L1227" i="12" s="1"/>
  <c r="L1126" i="3"/>
  <c r="K1126" i="3"/>
  <c r="M1126" i="3" s="1"/>
  <c r="I1128" i="3"/>
  <c r="J1127" i="3"/>
  <c r="E1126" i="2"/>
  <c r="M1125" i="2"/>
  <c r="N1125" i="2" s="1"/>
  <c r="S1125" i="2" s="1"/>
  <c r="P1124" i="2"/>
  <c r="Q1124" i="2" s="1"/>
  <c r="O1124" i="2"/>
  <c r="H1229" i="12" l="1"/>
  <c r="I1229" i="12" s="1"/>
  <c r="G1230" i="12"/>
  <c r="F1231" i="12" s="1"/>
  <c r="K1228" i="12"/>
  <c r="J1228" i="12"/>
  <c r="L1228" i="12" s="1"/>
  <c r="L1127" i="3"/>
  <c r="K1127" i="3"/>
  <c r="M1127" i="3" s="1"/>
  <c r="J1128" i="3"/>
  <c r="I1129" i="3"/>
  <c r="P1125" i="2"/>
  <c r="Q1125" i="2" s="1"/>
  <c r="O1125" i="2"/>
  <c r="M1126" i="2"/>
  <c r="N1126" i="2" s="1"/>
  <c r="E1127" i="2"/>
  <c r="H1230" i="12" l="1"/>
  <c r="I1230" i="12" s="1"/>
  <c r="G1231" i="12"/>
  <c r="F1232" i="12" s="1"/>
  <c r="J1229" i="12"/>
  <c r="L1229" i="12" s="1"/>
  <c r="K1229" i="12"/>
  <c r="I1130" i="3"/>
  <c r="J1129" i="3"/>
  <c r="L1128" i="3"/>
  <c r="K1128" i="3"/>
  <c r="M1128" i="3" s="1"/>
  <c r="E1128" i="2"/>
  <c r="M1127" i="2"/>
  <c r="N1127" i="2" s="1"/>
  <c r="S1127" i="2" s="1"/>
  <c r="O1126" i="2"/>
  <c r="P1126" i="2"/>
  <c r="Q1126" i="2" s="1"/>
  <c r="S1126" i="2"/>
  <c r="H1231" i="12" l="1"/>
  <c r="I1231" i="12" s="1"/>
  <c r="G1232" i="12"/>
  <c r="F1233" i="12" s="1"/>
  <c r="J1230" i="12"/>
  <c r="L1230" i="12" s="1"/>
  <c r="K1230" i="12"/>
  <c r="L1129" i="3"/>
  <c r="K1129" i="3"/>
  <c r="M1129" i="3" s="1"/>
  <c r="J1130" i="3"/>
  <c r="I1131" i="3"/>
  <c r="P1127" i="2"/>
  <c r="Q1127" i="2" s="1"/>
  <c r="O1127" i="2"/>
  <c r="M1128" i="2"/>
  <c r="N1128" i="2" s="1"/>
  <c r="E1129" i="2"/>
  <c r="H1232" i="12" l="1"/>
  <c r="I1232" i="12" s="1"/>
  <c r="K1232" i="12" s="1"/>
  <c r="G1233" i="12"/>
  <c r="F1234" i="12" s="1"/>
  <c r="K1231" i="12"/>
  <c r="J1231" i="12"/>
  <c r="L1231" i="12" s="1"/>
  <c r="J1131" i="3"/>
  <c r="I1132" i="3"/>
  <c r="L1130" i="3"/>
  <c r="K1130" i="3"/>
  <c r="M1130" i="3" s="1"/>
  <c r="P1128" i="2"/>
  <c r="Q1128" i="2" s="1"/>
  <c r="O1128" i="2"/>
  <c r="M1129" i="2"/>
  <c r="N1129" i="2" s="1"/>
  <c r="E1130" i="2"/>
  <c r="S1128" i="2"/>
  <c r="J1232" i="12" l="1"/>
  <c r="L1232" i="12" s="1"/>
  <c r="G1234" i="12"/>
  <c r="F1235" i="12" s="1"/>
  <c r="H1233" i="12"/>
  <c r="I1233" i="12" s="1"/>
  <c r="I1133" i="3"/>
  <c r="J1132" i="3"/>
  <c r="L1131" i="3"/>
  <c r="K1131" i="3"/>
  <c r="M1131" i="3" s="1"/>
  <c r="P1129" i="2"/>
  <c r="Q1129" i="2" s="1"/>
  <c r="O1129" i="2"/>
  <c r="S1129" i="2"/>
  <c r="E1131" i="2"/>
  <c r="M1130" i="2"/>
  <c r="N1130" i="2" s="1"/>
  <c r="H1234" i="12" l="1"/>
  <c r="I1234" i="12" s="1"/>
  <c r="K1234" i="12" s="1"/>
  <c r="K1233" i="12"/>
  <c r="J1233" i="12"/>
  <c r="L1233" i="12" s="1"/>
  <c r="G1235" i="12"/>
  <c r="F1236" i="12" s="1"/>
  <c r="L1132" i="3"/>
  <c r="K1132" i="3"/>
  <c r="M1132" i="3" s="1"/>
  <c r="J1133" i="3"/>
  <c r="I1134" i="3"/>
  <c r="P1130" i="2"/>
  <c r="Q1130" i="2" s="1"/>
  <c r="O1130" i="2"/>
  <c r="M1131" i="2"/>
  <c r="N1131" i="2" s="1"/>
  <c r="E1132" i="2"/>
  <c r="S1130" i="2"/>
  <c r="J1234" i="12" l="1"/>
  <c r="L1234" i="12" s="1"/>
  <c r="H1235" i="12"/>
  <c r="I1235" i="12" s="1"/>
  <c r="G1236" i="12"/>
  <c r="F1237" i="12" s="1"/>
  <c r="I1135" i="3"/>
  <c r="J1134" i="3"/>
  <c r="K1133" i="3"/>
  <c r="M1133" i="3" s="1"/>
  <c r="L1133" i="3"/>
  <c r="P1131" i="2"/>
  <c r="Q1131" i="2" s="1"/>
  <c r="O1131" i="2"/>
  <c r="M1132" i="2"/>
  <c r="N1132" i="2" s="1"/>
  <c r="E1133" i="2"/>
  <c r="S1131" i="2"/>
  <c r="G1237" i="12" l="1"/>
  <c r="F1238" i="12" s="1"/>
  <c r="H1236" i="12"/>
  <c r="I1236" i="12" s="1"/>
  <c r="K1235" i="12"/>
  <c r="J1235" i="12"/>
  <c r="L1235" i="12" s="1"/>
  <c r="L1134" i="3"/>
  <c r="K1134" i="3"/>
  <c r="M1134" i="3" s="1"/>
  <c r="I1136" i="3"/>
  <c r="J1135" i="3"/>
  <c r="P1132" i="2"/>
  <c r="Q1132" i="2" s="1"/>
  <c r="O1132" i="2"/>
  <c r="S1132" i="2"/>
  <c r="E1134" i="2"/>
  <c r="M1133" i="2"/>
  <c r="N1133" i="2" s="1"/>
  <c r="K1236" i="12" l="1"/>
  <c r="J1236" i="12"/>
  <c r="L1236" i="12" s="1"/>
  <c r="G1238" i="12"/>
  <c r="F1239" i="12" s="1"/>
  <c r="H1237" i="12"/>
  <c r="I1237" i="12" s="1"/>
  <c r="L1135" i="3"/>
  <c r="K1135" i="3"/>
  <c r="M1135" i="3" s="1"/>
  <c r="J1136" i="3"/>
  <c r="I1137" i="3"/>
  <c r="P1133" i="2"/>
  <c r="Q1133" i="2" s="1"/>
  <c r="O1133" i="2"/>
  <c r="M1134" i="2"/>
  <c r="N1134" i="2" s="1"/>
  <c r="E1135" i="2"/>
  <c r="S1133" i="2"/>
  <c r="G1239" i="12" l="1"/>
  <c r="F1240" i="12" s="1"/>
  <c r="J1237" i="12"/>
  <c r="L1237" i="12" s="1"/>
  <c r="K1237" i="12"/>
  <c r="H1238" i="12"/>
  <c r="I1238" i="12" s="1"/>
  <c r="I1138" i="3"/>
  <c r="J1137" i="3"/>
  <c r="L1136" i="3"/>
  <c r="K1136" i="3"/>
  <c r="M1136" i="3" s="1"/>
  <c r="O1134" i="2"/>
  <c r="P1134" i="2"/>
  <c r="Q1134" i="2" s="1"/>
  <c r="E1136" i="2"/>
  <c r="M1135" i="2"/>
  <c r="N1135" i="2" s="1"/>
  <c r="S1135" i="2" s="1"/>
  <c r="S1134" i="2"/>
  <c r="G1240" i="12" l="1"/>
  <c r="F1241" i="12" s="1"/>
  <c r="J1238" i="12"/>
  <c r="L1238" i="12" s="1"/>
  <c r="K1238" i="12"/>
  <c r="H1239" i="12"/>
  <c r="I1239" i="12" s="1"/>
  <c r="L1137" i="3"/>
  <c r="K1137" i="3"/>
  <c r="M1137" i="3" s="1"/>
  <c r="J1138" i="3"/>
  <c r="I1139" i="3"/>
  <c r="P1135" i="2"/>
  <c r="Q1135" i="2" s="1"/>
  <c r="O1135" i="2"/>
  <c r="M1136" i="2"/>
  <c r="N1136" i="2" s="1"/>
  <c r="E1137" i="2"/>
  <c r="G1241" i="12" l="1"/>
  <c r="F1242" i="12" s="1"/>
  <c r="H1240" i="12"/>
  <c r="I1240" i="12" s="1"/>
  <c r="K1239" i="12"/>
  <c r="J1239" i="12"/>
  <c r="L1239" i="12" s="1"/>
  <c r="L1138" i="3"/>
  <c r="K1138" i="3"/>
  <c r="M1138" i="3" s="1"/>
  <c r="J1139" i="3"/>
  <c r="I1140" i="3"/>
  <c r="P1136" i="2"/>
  <c r="Q1136" i="2" s="1"/>
  <c r="O1136" i="2"/>
  <c r="M1137" i="2"/>
  <c r="N1137" i="2" s="1"/>
  <c r="E1138" i="2"/>
  <c r="S1136" i="2"/>
  <c r="G1242" i="12" l="1"/>
  <c r="F1243" i="12" s="1"/>
  <c r="H1241" i="12"/>
  <c r="I1241" i="12" s="1"/>
  <c r="K1240" i="12"/>
  <c r="J1240" i="12"/>
  <c r="L1240" i="12" s="1"/>
  <c r="I1141" i="3"/>
  <c r="J1140" i="3"/>
  <c r="L1139" i="3"/>
  <c r="K1139" i="3"/>
  <c r="M1139" i="3" s="1"/>
  <c r="P1137" i="2"/>
  <c r="Q1137" i="2" s="1"/>
  <c r="O1137" i="2"/>
  <c r="S1137" i="2"/>
  <c r="E1139" i="2"/>
  <c r="M1138" i="2"/>
  <c r="N1138" i="2" s="1"/>
  <c r="H1242" i="12" l="1"/>
  <c r="I1242" i="12" s="1"/>
  <c r="K1242" i="12" s="1"/>
  <c r="K1241" i="12"/>
  <c r="J1241" i="12"/>
  <c r="L1241" i="12" s="1"/>
  <c r="G1243" i="12"/>
  <c r="F1244" i="12" s="1"/>
  <c r="L1140" i="3"/>
  <c r="K1140" i="3"/>
  <c r="M1140" i="3" s="1"/>
  <c r="J1141" i="3"/>
  <c r="I1142" i="3"/>
  <c r="P1138" i="2"/>
  <c r="Q1138" i="2" s="1"/>
  <c r="O1138" i="2"/>
  <c r="M1139" i="2"/>
  <c r="N1139" i="2" s="1"/>
  <c r="E1140" i="2"/>
  <c r="S1138" i="2"/>
  <c r="J1242" i="12" l="1"/>
  <c r="L1242" i="12" s="1"/>
  <c r="H1243" i="12"/>
  <c r="I1243" i="12" s="1"/>
  <c r="K1243" i="12" s="1"/>
  <c r="G1244" i="12"/>
  <c r="F1245" i="12" s="1"/>
  <c r="I1143" i="3"/>
  <c r="J1142" i="3"/>
  <c r="K1141" i="3"/>
  <c r="M1141" i="3" s="1"/>
  <c r="L1141" i="3"/>
  <c r="P1139" i="2"/>
  <c r="Q1139" i="2" s="1"/>
  <c r="O1139" i="2"/>
  <c r="M1140" i="2"/>
  <c r="N1140" i="2" s="1"/>
  <c r="S1140" i="2" s="1"/>
  <c r="E1141" i="2"/>
  <c r="S1139" i="2"/>
  <c r="J1243" i="12" l="1"/>
  <c r="L1243" i="12" s="1"/>
  <c r="G1245" i="12"/>
  <c r="F1246" i="12" s="1"/>
  <c r="H1244" i="12"/>
  <c r="I1244" i="12" s="1"/>
  <c r="L1142" i="3"/>
  <c r="K1142" i="3"/>
  <c r="M1142" i="3" s="1"/>
  <c r="I1144" i="3"/>
  <c r="J1143" i="3"/>
  <c r="P1140" i="2"/>
  <c r="Q1140" i="2" s="1"/>
  <c r="O1140" i="2"/>
  <c r="E1142" i="2"/>
  <c r="M1141" i="2"/>
  <c r="N1141" i="2" s="1"/>
  <c r="H1245" i="12" l="1"/>
  <c r="I1245" i="12" s="1"/>
  <c r="G1246" i="12"/>
  <c r="F1247" i="12" s="1"/>
  <c r="K1244" i="12"/>
  <c r="J1244" i="12"/>
  <c r="L1244" i="12" s="1"/>
  <c r="L1143" i="3"/>
  <c r="K1143" i="3"/>
  <c r="M1143" i="3" s="1"/>
  <c r="J1144" i="3"/>
  <c r="I1145" i="3"/>
  <c r="P1141" i="2"/>
  <c r="Q1141" i="2" s="1"/>
  <c r="O1141" i="2"/>
  <c r="M1142" i="2"/>
  <c r="N1142" i="2" s="1"/>
  <c r="E1143" i="2"/>
  <c r="S1141" i="2"/>
  <c r="H1246" i="12" l="1"/>
  <c r="I1246" i="12" s="1"/>
  <c r="J1245" i="12"/>
  <c r="L1245" i="12" s="1"/>
  <c r="K1245" i="12"/>
  <c r="G1247" i="12"/>
  <c r="F1248" i="12" s="1"/>
  <c r="I1146" i="3"/>
  <c r="J1145" i="3"/>
  <c r="L1144" i="3"/>
  <c r="K1144" i="3"/>
  <c r="M1144" i="3" s="1"/>
  <c r="O1142" i="2"/>
  <c r="P1142" i="2"/>
  <c r="Q1142" i="2" s="1"/>
  <c r="E1144" i="2"/>
  <c r="M1143" i="2"/>
  <c r="N1143" i="2" s="1"/>
  <c r="S1142" i="2"/>
  <c r="H1247" i="12" l="1"/>
  <c r="I1247" i="12" s="1"/>
  <c r="K1247" i="12" s="1"/>
  <c r="G1248" i="12"/>
  <c r="F1249" i="12" s="1"/>
  <c r="J1246" i="12"/>
  <c r="L1246" i="12" s="1"/>
  <c r="K1246" i="12"/>
  <c r="L1145" i="3"/>
  <c r="K1145" i="3"/>
  <c r="M1145" i="3" s="1"/>
  <c r="J1146" i="3"/>
  <c r="I1147" i="3"/>
  <c r="P1143" i="2"/>
  <c r="Q1143" i="2" s="1"/>
  <c r="O1143" i="2"/>
  <c r="S1143" i="2"/>
  <c r="M1144" i="2"/>
  <c r="N1144" i="2" s="1"/>
  <c r="E1145" i="2"/>
  <c r="J1247" i="12" l="1"/>
  <c r="L1247" i="12" s="1"/>
  <c r="H1248" i="12"/>
  <c r="I1248" i="12" s="1"/>
  <c r="G1249" i="12"/>
  <c r="F1250" i="12" s="1"/>
  <c r="L1146" i="3"/>
  <c r="K1146" i="3"/>
  <c r="M1146" i="3" s="1"/>
  <c r="J1147" i="3"/>
  <c r="I1148" i="3"/>
  <c r="M1145" i="2"/>
  <c r="N1145" i="2" s="1"/>
  <c r="S1145" i="2" s="1"/>
  <c r="E1146" i="2"/>
  <c r="P1144" i="2"/>
  <c r="Q1144" i="2" s="1"/>
  <c r="O1144" i="2"/>
  <c r="S1144" i="2"/>
  <c r="G1250" i="12" l="1"/>
  <c r="F1251" i="12" s="1"/>
  <c r="H1249" i="12"/>
  <c r="I1249" i="12" s="1"/>
  <c r="K1248" i="12"/>
  <c r="J1248" i="12"/>
  <c r="L1248" i="12" s="1"/>
  <c r="I1149" i="3"/>
  <c r="J1148" i="3"/>
  <c r="L1147" i="3"/>
  <c r="K1147" i="3"/>
  <c r="M1147" i="3" s="1"/>
  <c r="E1147" i="2"/>
  <c r="M1146" i="2"/>
  <c r="N1146" i="2" s="1"/>
  <c r="S1146" i="2" s="1"/>
  <c r="P1145" i="2"/>
  <c r="Q1145" i="2" s="1"/>
  <c r="O1145" i="2"/>
  <c r="H1250" i="12" l="1"/>
  <c r="I1250" i="12" s="1"/>
  <c r="K1249" i="12"/>
  <c r="J1249" i="12"/>
  <c r="L1249" i="12" s="1"/>
  <c r="G1251" i="12"/>
  <c r="F1252" i="12" s="1"/>
  <c r="L1148" i="3"/>
  <c r="K1148" i="3"/>
  <c r="M1148" i="3" s="1"/>
  <c r="J1149" i="3"/>
  <c r="I1150" i="3"/>
  <c r="P1146" i="2"/>
  <c r="Q1146" i="2" s="1"/>
  <c r="O1146" i="2"/>
  <c r="M1147" i="2"/>
  <c r="N1147" i="2" s="1"/>
  <c r="E1148" i="2"/>
  <c r="G1252" i="12" l="1"/>
  <c r="F1253" i="12" s="1"/>
  <c r="K1250" i="12"/>
  <c r="J1250" i="12"/>
  <c r="L1250" i="12" s="1"/>
  <c r="H1251" i="12"/>
  <c r="I1251" i="12" s="1"/>
  <c r="I1151" i="3"/>
  <c r="J1150" i="3"/>
  <c r="K1149" i="3"/>
  <c r="M1149" i="3" s="1"/>
  <c r="L1149" i="3"/>
  <c r="P1147" i="2"/>
  <c r="Q1147" i="2" s="1"/>
  <c r="O1147" i="2"/>
  <c r="M1148" i="2"/>
  <c r="N1148" i="2" s="1"/>
  <c r="E1149" i="2"/>
  <c r="S1147" i="2"/>
  <c r="H1252" i="12" l="1"/>
  <c r="I1252" i="12" s="1"/>
  <c r="G1253" i="12"/>
  <c r="F1254" i="12" s="1"/>
  <c r="K1251" i="12"/>
  <c r="J1251" i="12"/>
  <c r="L1251" i="12" s="1"/>
  <c r="L1150" i="3"/>
  <c r="K1150" i="3"/>
  <c r="M1150" i="3" s="1"/>
  <c r="I1152" i="3"/>
  <c r="J1151" i="3"/>
  <c r="P1148" i="2"/>
  <c r="Q1148" i="2" s="1"/>
  <c r="O1148" i="2"/>
  <c r="S1148" i="2"/>
  <c r="E1150" i="2"/>
  <c r="M1149" i="2"/>
  <c r="N1149" i="2" s="1"/>
  <c r="K1252" i="12" l="1"/>
  <c r="J1252" i="12"/>
  <c r="L1252" i="12" s="1"/>
  <c r="G1254" i="12"/>
  <c r="F1255" i="12" s="1"/>
  <c r="H1253" i="12"/>
  <c r="I1253" i="12" s="1"/>
  <c r="J1152" i="3"/>
  <c r="I1153" i="3"/>
  <c r="L1151" i="3"/>
  <c r="K1151" i="3"/>
  <c r="M1151" i="3" s="1"/>
  <c r="P1149" i="2"/>
  <c r="Q1149" i="2" s="1"/>
  <c r="O1149" i="2"/>
  <c r="M1150" i="2"/>
  <c r="N1150" i="2" s="1"/>
  <c r="E1151" i="2"/>
  <c r="S1149" i="2"/>
  <c r="H1254" i="12" l="1"/>
  <c r="I1254" i="12" s="1"/>
  <c r="J1253" i="12"/>
  <c r="L1253" i="12" s="1"/>
  <c r="K1253" i="12"/>
  <c r="G1255" i="12"/>
  <c r="F1256" i="12" s="1"/>
  <c r="I1154" i="3"/>
  <c r="J1153" i="3"/>
  <c r="L1152" i="3"/>
  <c r="K1152" i="3"/>
  <c r="M1152" i="3" s="1"/>
  <c r="O1150" i="2"/>
  <c r="P1150" i="2"/>
  <c r="Q1150" i="2" s="1"/>
  <c r="M1151" i="2"/>
  <c r="N1151" i="2" s="1"/>
  <c r="S1151" i="2" s="1"/>
  <c r="E1152" i="2"/>
  <c r="S1150" i="2"/>
  <c r="G1256" i="12" l="1"/>
  <c r="F1257" i="12" s="1"/>
  <c r="H1255" i="12"/>
  <c r="I1255" i="12" s="1"/>
  <c r="J1254" i="12"/>
  <c r="L1254" i="12" s="1"/>
  <c r="K1254" i="12"/>
  <c r="L1153" i="3"/>
  <c r="K1153" i="3"/>
  <c r="M1153" i="3" s="1"/>
  <c r="J1154" i="3"/>
  <c r="I1155" i="3"/>
  <c r="M1152" i="2"/>
  <c r="N1152" i="2" s="1"/>
  <c r="S1152" i="2" s="1"/>
  <c r="E1153" i="2"/>
  <c r="P1151" i="2"/>
  <c r="Q1151" i="2" s="1"/>
  <c r="O1151" i="2"/>
  <c r="K1255" i="12" l="1"/>
  <c r="J1255" i="12"/>
  <c r="L1255" i="12" s="1"/>
  <c r="G1257" i="12"/>
  <c r="F1258" i="12" s="1"/>
  <c r="H1256" i="12"/>
  <c r="I1256" i="12" s="1"/>
  <c r="L1154" i="3"/>
  <c r="K1154" i="3"/>
  <c r="M1154" i="3" s="1"/>
  <c r="J1155" i="3"/>
  <c r="I1156" i="3"/>
  <c r="M1153" i="2"/>
  <c r="N1153" i="2" s="1"/>
  <c r="S1153" i="2" s="1"/>
  <c r="E1154" i="2"/>
  <c r="O1152" i="2"/>
  <c r="P1152" i="2"/>
  <c r="Q1152" i="2" s="1"/>
  <c r="G1258" i="12" l="1"/>
  <c r="F1259" i="12" s="1"/>
  <c r="H1257" i="12"/>
  <c r="I1257" i="12" s="1"/>
  <c r="K1256" i="12"/>
  <c r="J1256" i="12"/>
  <c r="L1256" i="12" s="1"/>
  <c r="I1157" i="3"/>
  <c r="J1156" i="3"/>
  <c r="L1155" i="3"/>
  <c r="K1155" i="3"/>
  <c r="M1155" i="3" s="1"/>
  <c r="E1155" i="2"/>
  <c r="M1154" i="2"/>
  <c r="N1154" i="2" s="1"/>
  <c r="S1154" i="2" s="1"/>
  <c r="P1153" i="2"/>
  <c r="Q1153" i="2" s="1"/>
  <c r="O1153" i="2"/>
  <c r="K1257" i="12" l="1"/>
  <c r="J1257" i="12"/>
  <c r="L1257" i="12" s="1"/>
  <c r="H1258" i="12"/>
  <c r="I1258" i="12" s="1"/>
  <c r="G1259" i="12"/>
  <c r="F1260" i="12" s="1"/>
  <c r="L1156" i="3"/>
  <c r="K1156" i="3"/>
  <c r="M1156" i="3" s="1"/>
  <c r="J1157" i="3"/>
  <c r="I1158" i="3"/>
  <c r="P1154" i="2"/>
  <c r="Q1154" i="2" s="1"/>
  <c r="O1154" i="2"/>
  <c r="M1155" i="2"/>
  <c r="N1155" i="2" s="1"/>
  <c r="E1156" i="2"/>
  <c r="G1260" i="12" l="1"/>
  <c r="F1261" i="12" s="1"/>
  <c r="H1259" i="12"/>
  <c r="I1259" i="12" s="1"/>
  <c r="K1258" i="12"/>
  <c r="J1258" i="12"/>
  <c r="L1258" i="12" s="1"/>
  <c r="I1159" i="3"/>
  <c r="J1158" i="3"/>
  <c r="K1157" i="3"/>
  <c r="M1157" i="3" s="1"/>
  <c r="L1157" i="3"/>
  <c r="P1155" i="2"/>
  <c r="Q1155" i="2" s="1"/>
  <c r="O1155" i="2"/>
  <c r="M1156" i="2"/>
  <c r="N1156" i="2" s="1"/>
  <c r="E1157" i="2"/>
  <c r="S1155" i="2"/>
  <c r="K1259" i="12" l="1"/>
  <c r="J1259" i="12"/>
  <c r="L1259" i="12" s="1"/>
  <c r="G1261" i="12"/>
  <c r="F1262" i="12" s="1"/>
  <c r="H1260" i="12"/>
  <c r="I1260" i="12" s="1"/>
  <c r="L1158" i="3"/>
  <c r="K1158" i="3"/>
  <c r="M1158" i="3" s="1"/>
  <c r="I1160" i="3"/>
  <c r="J1159" i="3"/>
  <c r="P1156" i="2"/>
  <c r="Q1156" i="2" s="1"/>
  <c r="O1156" i="2"/>
  <c r="S1156" i="2"/>
  <c r="E1158" i="2"/>
  <c r="M1157" i="2"/>
  <c r="N1157" i="2" s="1"/>
  <c r="K1260" i="12" l="1"/>
  <c r="J1260" i="12"/>
  <c r="L1260" i="12" s="1"/>
  <c r="G1262" i="12"/>
  <c r="F1263" i="12" s="1"/>
  <c r="H1261" i="12"/>
  <c r="I1261" i="12" s="1"/>
  <c r="J1160" i="3"/>
  <c r="I1161" i="3"/>
  <c r="L1159" i="3"/>
  <c r="K1159" i="3"/>
  <c r="M1159" i="3" s="1"/>
  <c r="P1157" i="2"/>
  <c r="Q1157" i="2" s="1"/>
  <c r="O1157" i="2"/>
  <c r="M1158" i="2"/>
  <c r="N1158" i="2" s="1"/>
  <c r="E1159" i="2"/>
  <c r="S1157" i="2"/>
  <c r="G1263" i="12" l="1"/>
  <c r="F1264" i="12" s="1"/>
  <c r="H1262" i="12"/>
  <c r="I1262" i="12" s="1"/>
  <c r="J1261" i="12"/>
  <c r="L1261" i="12" s="1"/>
  <c r="K1261" i="12"/>
  <c r="I1162" i="3"/>
  <c r="J1161" i="3"/>
  <c r="L1160" i="3"/>
  <c r="K1160" i="3"/>
  <c r="M1160" i="3" s="1"/>
  <c r="O1158" i="2"/>
  <c r="P1158" i="2"/>
  <c r="Q1158" i="2" s="1"/>
  <c r="E1160" i="2"/>
  <c r="M1159" i="2"/>
  <c r="N1159" i="2" s="1"/>
  <c r="S1158" i="2"/>
  <c r="J1262" i="12" l="1"/>
  <c r="L1262" i="12" s="1"/>
  <c r="K1262" i="12"/>
  <c r="G1264" i="12"/>
  <c r="F1265" i="12" s="1"/>
  <c r="H1263" i="12"/>
  <c r="I1263" i="12" s="1"/>
  <c r="L1161" i="3"/>
  <c r="K1161" i="3"/>
  <c r="M1161" i="3" s="1"/>
  <c r="J1162" i="3"/>
  <c r="I1163" i="3"/>
  <c r="P1159" i="2"/>
  <c r="Q1159" i="2" s="1"/>
  <c r="O1159" i="2"/>
  <c r="S1159" i="2"/>
  <c r="M1160" i="2"/>
  <c r="N1160" i="2" s="1"/>
  <c r="E1161" i="2"/>
  <c r="K1263" i="12" l="1"/>
  <c r="J1263" i="12"/>
  <c r="L1263" i="12" s="1"/>
  <c r="G1265" i="12"/>
  <c r="F1266" i="12" s="1"/>
  <c r="H1264" i="12"/>
  <c r="I1264" i="12" s="1"/>
  <c r="J1163" i="3"/>
  <c r="I1164" i="3"/>
  <c r="L1162" i="3"/>
  <c r="K1162" i="3"/>
  <c r="M1162" i="3" s="1"/>
  <c r="M1161" i="2"/>
  <c r="N1161" i="2" s="1"/>
  <c r="S1161" i="2" s="1"/>
  <c r="E1162" i="2"/>
  <c r="P1160" i="2"/>
  <c r="Q1160" i="2" s="1"/>
  <c r="O1160" i="2"/>
  <c r="S1160" i="2"/>
  <c r="G1266" i="12" l="1"/>
  <c r="F1267" i="12" s="1"/>
  <c r="H1265" i="12"/>
  <c r="I1265" i="12" s="1"/>
  <c r="K1264" i="12"/>
  <c r="J1264" i="12"/>
  <c r="L1264" i="12" s="1"/>
  <c r="I1165" i="3"/>
  <c r="J1164" i="3"/>
  <c r="L1163" i="3"/>
  <c r="K1163" i="3"/>
  <c r="M1163" i="3" s="1"/>
  <c r="M1162" i="2"/>
  <c r="N1162" i="2" s="1"/>
  <c r="S1162" i="2" s="1"/>
  <c r="E1163" i="2"/>
  <c r="P1161" i="2"/>
  <c r="Q1161" i="2" s="1"/>
  <c r="O1161" i="2"/>
  <c r="K1265" i="12" l="1"/>
  <c r="J1265" i="12"/>
  <c r="L1265" i="12" s="1"/>
  <c r="H1266" i="12"/>
  <c r="I1266" i="12" s="1"/>
  <c r="G1267" i="12"/>
  <c r="F1268" i="12" s="1"/>
  <c r="L1164" i="3"/>
  <c r="K1164" i="3"/>
  <c r="M1164" i="3" s="1"/>
  <c r="J1165" i="3"/>
  <c r="I1166" i="3"/>
  <c r="M1163" i="2"/>
  <c r="N1163" i="2" s="1"/>
  <c r="S1163" i="2" s="1"/>
  <c r="E1164" i="2"/>
  <c r="P1162" i="2"/>
  <c r="Q1162" i="2" s="1"/>
  <c r="O1162" i="2"/>
  <c r="H1267" i="12" l="1"/>
  <c r="I1267" i="12" s="1"/>
  <c r="K1267" i="12" s="1"/>
  <c r="G1268" i="12"/>
  <c r="F1269" i="12" s="1"/>
  <c r="K1266" i="12"/>
  <c r="J1266" i="12"/>
  <c r="L1266" i="12" s="1"/>
  <c r="I1167" i="3"/>
  <c r="J1166" i="3"/>
  <c r="K1165" i="3"/>
  <c r="M1165" i="3" s="1"/>
  <c r="L1165" i="3"/>
  <c r="M1164" i="2"/>
  <c r="N1164" i="2" s="1"/>
  <c r="S1164" i="2" s="1"/>
  <c r="E1165" i="2"/>
  <c r="P1163" i="2"/>
  <c r="Q1163" i="2" s="1"/>
  <c r="O1163" i="2"/>
  <c r="J1267" i="12" l="1"/>
  <c r="L1267" i="12" s="1"/>
  <c r="H1268" i="12"/>
  <c r="I1268" i="12" s="1"/>
  <c r="J1268" i="12" s="1"/>
  <c r="L1268" i="12" s="1"/>
  <c r="G1269" i="12"/>
  <c r="F1270" i="12" s="1"/>
  <c r="L1166" i="3"/>
  <c r="K1166" i="3"/>
  <c r="M1166" i="3" s="1"/>
  <c r="I1168" i="3"/>
  <c r="J1167" i="3"/>
  <c r="E1166" i="2"/>
  <c r="M1165" i="2"/>
  <c r="N1165" i="2" s="1"/>
  <c r="S1165" i="2" s="1"/>
  <c r="P1164" i="2"/>
  <c r="Q1164" i="2" s="1"/>
  <c r="O1164" i="2"/>
  <c r="K1268" i="12" l="1"/>
  <c r="G1270" i="12"/>
  <c r="F1271" i="12" s="1"/>
  <c r="H1269" i="12"/>
  <c r="I1269" i="12" s="1"/>
  <c r="L1167" i="3"/>
  <c r="K1167" i="3"/>
  <c r="M1167" i="3" s="1"/>
  <c r="J1168" i="3"/>
  <c r="I1169" i="3"/>
  <c r="P1165" i="2"/>
  <c r="Q1165" i="2" s="1"/>
  <c r="O1165" i="2"/>
  <c r="M1166" i="2"/>
  <c r="N1166" i="2" s="1"/>
  <c r="E1167" i="2"/>
  <c r="J1269" i="12" l="1"/>
  <c r="L1269" i="12" s="1"/>
  <c r="K1269" i="12"/>
  <c r="G1271" i="12"/>
  <c r="F1272" i="12" s="1"/>
  <c r="H1270" i="12"/>
  <c r="I1270" i="12" s="1"/>
  <c r="L1168" i="3"/>
  <c r="K1168" i="3"/>
  <c r="M1168" i="3" s="1"/>
  <c r="I1170" i="3"/>
  <c r="J1169" i="3"/>
  <c r="O1166" i="2"/>
  <c r="P1166" i="2"/>
  <c r="Q1166" i="2" s="1"/>
  <c r="E1168" i="2"/>
  <c r="M1167" i="2"/>
  <c r="N1167" i="2" s="1"/>
  <c r="S1167" i="2" s="1"/>
  <c r="S1166" i="2"/>
  <c r="J1270" i="12" l="1"/>
  <c r="L1270" i="12" s="1"/>
  <c r="K1270" i="12"/>
  <c r="H1271" i="12"/>
  <c r="I1271" i="12" s="1"/>
  <c r="G1272" i="12"/>
  <c r="F1273" i="12" s="1"/>
  <c r="J1170" i="3"/>
  <c r="I1171" i="3"/>
  <c r="L1169" i="3"/>
  <c r="K1169" i="3"/>
  <c r="M1169" i="3" s="1"/>
  <c r="P1167" i="2"/>
  <c r="Q1167" i="2" s="1"/>
  <c r="O1167" i="2"/>
  <c r="M1168" i="2"/>
  <c r="N1168" i="2" s="1"/>
  <c r="E1169" i="2"/>
  <c r="G1273" i="12" l="1"/>
  <c r="F1274" i="12" s="1"/>
  <c r="K1271" i="12"/>
  <c r="J1271" i="12"/>
  <c r="L1271" i="12" s="1"/>
  <c r="H1272" i="12"/>
  <c r="I1272" i="12" s="1"/>
  <c r="J1171" i="3"/>
  <c r="I1172" i="3"/>
  <c r="L1170" i="3"/>
  <c r="K1170" i="3"/>
  <c r="M1170" i="3" s="1"/>
  <c r="P1168" i="2"/>
  <c r="Q1168" i="2" s="1"/>
  <c r="O1168" i="2"/>
  <c r="M1169" i="2"/>
  <c r="N1169" i="2" s="1"/>
  <c r="E1170" i="2"/>
  <c r="S1168" i="2"/>
  <c r="J1272" i="12" l="1"/>
  <c r="L1272" i="12" s="1"/>
  <c r="K1272" i="12"/>
  <c r="H1273" i="12"/>
  <c r="I1273" i="12" s="1"/>
  <c r="G1274" i="12"/>
  <c r="F1275" i="12" s="1"/>
  <c r="I1173" i="3"/>
  <c r="J1172" i="3"/>
  <c r="L1171" i="3"/>
  <c r="K1171" i="3"/>
  <c r="M1171" i="3" s="1"/>
  <c r="P1169" i="2"/>
  <c r="Q1169" i="2" s="1"/>
  <c r="O1169" i="2"/>
  <c r="S1169" i="2"/>
  <c r="M1170" i="2"/>
  <c r="N1170" i="2" s="1"/>
  <c r="E1171" i="2"/>
  <c r="H1274" i="12" l="1"/>
  <c r="I1274" i="12" s="1"/>
  <c r="K1274" i="12" s="1"/>
  <c r="G1275" i="12"/>
  <c r="F1276" i="12" s="1"/>
  <c r="K1273" i="12"/>
  <c r="J1273" i="12"/>
  <c r="L1273" i="12" s="1"/>
  <c r="L1172" i="3"/>
  <c r="K1172" i="3"/>
  <c r="M1172" i="3" s="1"/>
  <c r="J1173" i="3"/>
  <c r="I1174" i="3"/>
  <c r="M1171" i="2"/>
  <c r="N1171" i="2" s="1"/>
  <c r="S1171" i="2" s="1"/>
  <c r="E1172" i="2"/>
  <c r="P1170" i="2"/>
  <c r="Q1170" i="2" s="1"/>
  <c r="O1170" i="2"/>
  <c r="S1170" i="2"/>
  <c r="J1274" i="12" l="1"/>
  <c r="L1274" i="12" s="1"/>
  <c r="H1275" i="12"/>
  <c r="I1275" i="12" s="1"/>
  <c r="K1275" i="12" s="1"/>
  <c r="G1276" i="12"/>
  <c r="F1277" i="12" s="1"/>
  <c r="I1175" i="3"/>
  <c r="J1174" i="3"/>
  <c r="K1173" i="3"/>
  <c r="M1173" i="3" s="1"/>
  <c r="L1173" i="3"/>
  <c r="M1172" i="2"/>
  <c r="N1172" i="2" s="1"/>
  <c r="S1172" i="2" s="1"/>
  <c r="E1173" i="2"/>
  <c r="O1171" i="2"/>
  <c r="P1171" i="2"/>
  <c r="Q1171" i="2" s="1"/>
  <c r="J1275" i="12" l="1"/>
  <c r="L1275" i="12" s="1"/>
  <c r="G1277" i="12"/>
  <c r="F1278" i="12" s="1"/>
  <c r="H1276" i="12"/>
  <c r="I1276" i="12" s="1"/>
  <c r="L1174" i="3"/>
  <c r="K1174" i="3"/>
  <c r="M1174" i="3" s="1"/>
  <c r="I1176" i="3"/>
  <c r="J1175" i="3"/>
  <c r="E1174" i="2"/>
  <c r="M1173" i="2"/>
  <c r="N1173" i="2" s="1"/>
  <c r="S1173" i="2" s="1"/>
  <c r="P1172" i="2"/>
  <c r="Q1172" i="2" s="1"/>
  <c r="O1172" i="2"/>
  <c r="J1276" i="12" l="1"/>
  <c r="L1276" i="12" s="1"/>
  <c r="K1276" i="12"/>
  <c r="H1277" i="12"/>
  <c r="I1277" i="12" s="1"/>
  <c r="G1278" i="12"/>
  <c r="F1279" i="12" s="1"/>
  <c r="L1175" i="3"/>
  <c r="K1175" i="3"/>
  <c r="M1175" i="3" s="1"/>
  <c r="J1176" i="3"/>
  <c r="I1177" i="3"/>
  <c r="P1173" i="2"/>
  <c r="Q1173" i="2" s="1"/>
  <c r="O1173" i="2"/>
  <c r="M1174" i="2"/>
  <c r="N1174" i="2" s="1"/>
  <c r="E1175" i="2"/>
  <c r="H1278" i="12" l="1"/>
  <c r="I1278" i="12" s="1"/>
  <c r="K1277" i="12"/>
  <c r="J1277" i="12"/>
  <c r="L1277" i="12" s="1"/>
  <c r="G1279" i="12"/>
  <c r="F1280" i="12" s="1"/>
  <c r="I1178" i="3"/>
  <c r="J1177" i="3"/>
  <c r="L1176" i="3"/>
  <c r="K1176" i="3"/>
  <c r="M1176" i="3" s="1"/>
  <c r="O1174" i="2"/>
  <c r="P1174" i="2"/>
  <c r="Q1174" i="2" s="1"/>
  <c r="E1176" i="2"/>
  <c r="M1175" i="2"/>
  <c r="N1175" i="2" s="1"/>
  <c r="S1175" i="2" s="1"/>
  <c r="S1174" i="2"/>
  <c r="G1280" i="12" l="1"/>
  <c r="F1281" i="12" s="1"/>
  <c r="H1279" i="12"/>
  <c r="I1279" i="12" s="1"/>
  <c r="K1278" i="12"/>
  <c r="J1278" i="12"/>
  <c r="L1278" i="12" s="1"/>
  <c r="L1177" i="3"/>
  <c r="K1177" i="3"/>
  <c r="M1177" i="3" s="1"/>
  <c r="J1178" i="3"/>
  <c r="I1179" i="3"/>
  <c r="P1175" i="2"/>
  <c r="Q1175" i="2" s="1"/>
  <c r="O1175" i="2"/>
  <c r="M1176" i="2"/>
  <c r="N1176" i="2" s="1"/>
  <c r="E1177" i="2"/>
  <c r="K1279" i="12" l="1"/>
  <c r="J1279" i="12"/>
  <c r="L1279" i="12" s="1"/>
  <c r="G1281" i="12"/>
  <c r="F1282" i="12" s="1"/>
  <c r="H1280" i="12"/>
  <c r="I1280" i="12" s="1"/>
  <c r="J1179" i="3"/>
  <c r="I1180" i="3"/>
  <c r="L1178" i="3"/>
  <c r="K1178" i="3"/>
  <c r="M1178" i="3" s="1"/>
  <c r="P1176" i="2"/>
  <c r="Q1176" i="2" s="1"/>
  <c r="O1176" i="2"/>
  <c r="M1177" i="2"/>
  <c r="N1177" i="2" s="1"/>
  <c r="E1178" i="2"/>
  <c r="S1176" i="2"/>
  <c r="H1281" i="12" l="1"/>
  <c r="I1281" i="12" s="1"/>
  <c r="K1281" i="12" s="1"/>
  <c r="G1282" i="12"/>
  <c r="F1283" i="12" s="1"/>
  <c r="J1280" i="12"/>
  <c r="L1280" i="12" s="1"/>
  <c r="K1280" i="12"/>
  <c r="J1180" i="3"/>
  <c r="I1181" i="3"/>
  <c r="L1179" i="3"/>
  <c r="K1179" i="3"/>
  <c r="M1179" i="3" s="1"/>
  <c r="P1177" i="2"/>
  <c r="Q1177" i="2" s="1"/>
  <c r="O1177" i="2"/>
  <c r="S1177" i="2"/>
  <c r="E1179" i="2"/>
  <c r="M1178" i="2"/>
  <c r="N1178" i="2" s="1"/>
  <c r="J1281" i="12" l="1"/>
  <c r="L1281" i="12" s="1"/>
  <c r="G1283" i="12"/>
  <c r="F1284" i="12" s="1"/>
  <c r="H1282" i="12"/>
  <c r="I1282" i="12" s="1"/>
  <c r="J1181" i="3"/>
  <c r="I1182" i="3"/>
  <c r="L1180" i="3"/>
  <c r="K1180" i="3"/>
  <c r="M1180" i="3" s="1"/>
  <c r="P1178" i="2"/>
  <c r="Q1178" i="2" s="1"/>
  <c r="O1178" i="2"/>
  <c r="M1179" i="2"/>
  <c r="N1179" i="2" s="1"/>
  <c r="E1180" i="2"/>
  <c r="S1178" i="2"/>
  <c r="K1282" i="12" l="1"/>
  <c r="J1282" i="12"/>
  <c r="L1282" i="12" s="1"/>
  <c r="G1284" i="12"/>
  <c r="F1285" i="12" s="1"/>
  <c r="H1283" i="12"/>
  <c r="I1283" i="12" s="1"/>
  <c r="I1183" i="3"/>
  <c r="J1182" i="3"/>
  <c r="L1181" i="3"/>
  <c r="K1181" i="3"/>
  <c r="M1181" i="3" s="1"/>
  <c r="P1179" i="2"/>
  <c r="Q1179" i="2" s="1"/>
  <c r="O1179" i="2"/>
  <c r="M1180" i="2"/>
  <c r="N1180" i="2" s="1"/>
  <c r="E1181" i="2"/>
  <c r="S1179" i="2"/>
  <c r="K1283" i="12" l="1"/>
  <c r="J1283" i="12"/>
  <c r="L1283" i="12" s="1"/>
  <c r="G1285" i="12"/>
  <c r="F1286" i="12" s="1"/>
  <c r="H1284" i="12"/>
  <c r="I1284" i="12" s="1"/>
  <c r="L1182" i="3"/>
  <c r="K1182" i="3"/>
  <c r="M1182" i="3" s="1"/>
  <c r="J1183" i="3"/>
  <c r="I1184" i="3"/>
  <c r="P1180" i="2"/>
  <c r="Q1180" i="2" s="1"/>
  <c r="O1180" i="2"/>
  <c r="S1180" i="2"/>
  <c r="E1182" i="2"/>
  <c r="M1181" i="2"/>
  <c r="N1181" i="2" s="1"/>
  <c r="H1285" i="12" l="1"/>
  <c r="I1285" i="12" s="1"/>
  <c r="J1285" i="12" s="1"/>
  <c r="L1285" i="12" s="1"/>
  <c r="G1286" i="12"/>
  <c r="F1287" i="12" s="1"/>
  <c r="J1284" i="12"/>
  <c r="L1284" i="12" s="1"/>
  <c r="K1284" i="12"/>
  <c r="K1183" i="3"/>
  <c r="M1183" i="3" s="1"/>
  <c r="L1183" i="3"/>
  <c r="I1185" i="3"/>
  <c r="J1184" i="3"/>
  <c r="P1181" i="2"/>
  <c r="Q1181" i="2" s="1"/>
  <c r="O1181" i="2"/>
  <c r="M1182" i="2"/>
  <c r="N1182" i="2" s="1"/>
  <c r="E1183" i="2"/>
  <c r="S1181" i="2"/>
  <c r="K1285" i="12" l="1"/>
  <c r="H1286" i="12"/>
  <c r="I1286" i="12" s="1"/>
  <c r="G1287" i="12"/>
  <c r="F1288" i="12" s="1"/>
  <c r="L1184" i="3"/>
  <c r="K1184" i="3"/>
  <c r="M1184" i="3" s="1"/>
  <c r="J1185" i="3"/>
  <c r="I1186" i="3"/>
  <c r="E1184" i="2"/>
  <c r="M1183" i="2"/>
  <c r="N1183" i="2" s="1"/>
  <c r="S1183" i="2" s="1"/>
  <c r="O1182" i="2"/>
  <c r="P1182" i="2"/>
  <c r="Q1182" i="2" s="1"/>
  <c r="S1182" i="2"/>
  <c r="G1288" i="12" l="1"/>
  <c r="F1289" i="12" s="1"/>
  <c r="H1287" i="12"/>
  <c r="I1287" i="12" s="1"/>
  <c r="K1286" i="12"/>
  <c r="J1286" i="12"/>
  <c r="L1286" i="12" s="1"/>
  <c r="K1185" i="3"/>
  <c r="M1185" i="3" s="1"/>
  <c r="L1185" i="3"/>
  <c r="I1187" i="3"/>
  <c r="J1186" i="3"/>
  <c r="P1183" i="2"/>
  <c r="Q1183" i="2" s="1"/>
  <c r="O1183" i="2"/>
  <c r="E1185" i="2"/>
  <c r="M1184" i="2"/>
  <c r="N1184" i="2" s="1"/>
  <c r="J1287" i="12" l="1"/>
  <c r="L1287" i="12" s="1"/>
  <c r="K1287" i="12"/>
  <c r="G1289" i="12"/>
  <c r="F1290" i="12" s="1"/>
  <c r="H1288" i="12"/>
  <c r="I1288" i="12" s="1"/>
  <c r="L1186" i="3"/>
  <c r="K1186" i="3"/>
  <c r="M1186" i="3" s="1"/>
  <c r="J1187" i="3"/>
  <c r="I1188" i="3"/>
  <c r="P1184" i="2"/>
  <c r="Q1184" i="2" s="1"/>
  <c r="O1184" i="2"/>
  <c r="M1185" i="2"/>
  <c r="N1185" i="2" s="1"/>
  <c r="E1186" i="2"/>
  <c r="S1184" i="2"/>
  <c r="J1288" i="12" l="1"/>
  <c r="L1288" i="12" s="1"/>
  <c r="K1288" i="12"/>
  <c r="H1289" i="12"/>
  <c r="I1289" i="12" s="1"/>
  <c r="G1290" i="12"/>
  <c r="F1291" i="12" s="1"/>
  <c r="J1188" i="3"/>
  <c r="I1189" i="3"/>
  <c r="L1187" i="3"/>
  <c r="K1187" i="3"/>
  <c r="M1187" i="3" s="1"/>
  <c r="P1185" i="2"/>
  <c r="Q1185" i="2" s="1"/>
  <c r="O1185" i="2"/>
  <c r="M1186" i="2"/>
  <c r="N1186" i="2" s="1"/>
  <c r="E1187" i="2"/>
  <c r="S1185" i="2"/>
  <c r="G1291" i="12" l="1"/>
  <c r="F1292" i="12" s="1"/>
  <c r="H1290" i="12"/>
  <c r="I1290" i="12" s="1"/>
  <c r="K1289" i="12"/>
  <c r="J1289" i="12"/>
  <c r="L1289" i="12" s="1"/>
  <c r="I1190" i="3"/>
  <c r="J1189" i="3"/>
  <c r="L1188" i="3"/>
  <c r="K1188" i="3"/>
  <c r="M1188" i="3" s="1"/>
  <c r="P1186" i="2"/>
  <c r="Q1186" i="2" s="1"/>
  <c r="O1186" i="2"/>
  <c r="S1186" i="2"/>
  <c r="E1188" i="2"/>
  <c r="M1187" i="2"/>
  <c r="N1187" i="2" s="1"/>
  <c r="K1290" i="12" l="1"/>
  <c r="J1290" i="12"/>
  <c r="L1290" i="12" s="1"/>
  <c r="G1292" i="12"/>
  <c r="F1293" i="12" s="1"/>
  <c r="H1291" i="12"/>
  <c r="I1291" i="12" s="1"/>
  <c r="L1189" i="3"/>
  <c r="K1189" i="3"/>
  <c r="M1189" i="3" s="1"/>
  <c r="J1190" i="3"/>
  <c r="I1191" i="3"/>
  <c r="P1187" i="2"/>
  <c r="Q1187" i="2" s="1"/>
  <c r="O1187" i="2"/>
  <c r="M1188" i="2"/>
  <c r="N1188" i="2" s="1"/>
  <c r="E1189" i="2"/>
  <c r="S1187" i="2"/>
  <c r="K1291" i="12" l="1"/>
  <c r="J1291" i="12"/>
  <c r="L1291" i="12" s="1"/>
  <c r="H1292" i="12"/>
  <c r="I1292" i="12" s="1"/>
  <c r="G1293" i="12"/>
  <c r="F1294" i="12" s="1"/>
  <c r="I1192" i="3"/>
  <c r="J1191" i="3"/>
  <c r="L1190" i="3"/>
  <c r="K1190" i="3"/>
  <c r="M1190" i="3" s="1"/>
  <c r="O1188" i="2"/>
  <c r="P1188" i="2"/>
  <c r="Q1188" i="2" s="1"/>
  <c r="E1190" i="2"/>
  <c r="M1189" i="2"/>
  <c r="N1189" i="2" s="1"/>
  <c r="S1189" i="2" s="1"/>
  <c r="S1188" i="2"/>
  <c r="H1293" i="12" l="1"/>
  <c r="I1293" i="12" s="1"/>
  <c r="K1292" i="12"/>
  <c r="J1292" i="12"/>
  <c r="L1292" i="12" s="1"/>
  <c r="G1294" i="12"/>
  <c r="F1295" i="12" s="1"/>
  <c r="K1191" i="3"/>
  <c r="M1191" i="3" s="1"/>
  <c r="L1191" i="3"/>
  <c r="I1193" i="3"/>
  <c r="J1192" i="3"/>
  <c r="P1189" i="2"/>
  <c r="Q1189" i="2" s="1"/>
  <c r="O1189" i="2"/>
  <c r="M1190" i="2"/>
  <c r="N1190" i="2" s="1"/>
  <c r="E1191" i="2"/>
  <c r="G1295" i="12" l="1"/>
  <c r="F1296" i="12" s="1"/>
  <c r="H1294" i="12"/>
  <c r="I1294" i="12" s="1"/>
  <c r="K1293" i="12"/>
  <c r="J1293" i="12"/>
  <c r="L1293" i="12" s="1"/>
  <c r="L1192" i="3"/>
  <c r="K1192" i="3"/>
  <c r="M1192" i="3" s="1"/>
  <c r="I1194" i="3"/>
  <c r="J1193" i="3"/>
  <c r="O1190" i="2"/>
  <c r="P1190" i="2"/>
  <c r="Q1190" i="2" s="1"/>
  <c r="M1191" i="2"/>
  <c r="N1191" i="2" s="1"/>
  <c r="E1192" i="2"/>
  <c r="S1190" i="2"/>
  <c r="K1294" i="12" l="1"/>
  <c r="J1294" i="12"/>
  <c r="L1294" i="12" s="1"/>
  <c r="G1296" i="12"/>
  <c r="F1297" i="12" s="1"/>
  <c r="H1295" i="12"/>
  <c r="I1295" i="12" s="1"/>
  <c r="L1193" i="3"/>
  <c r="K1193" i="3"/>
  <c r="M1193" i="3" s="1"/>
  <c r="J1194" i="3"/>
  <c r="I1195" i="3"/>
  <c r="P1191" i="2"/>
  <c r="Q1191" i="2" s="1"/>
  <c r="O1191" i="2"/>
  <c r="E1193" i="2"/>
  <c r="M1192" i="2"/>
  <c r="N1192" i="2" s="1"/>
  <c r="S1191" i="2"/>
  <c r="K1295" i="12" l="1"/>
  <c r="J1295" i="12"/>
  <c r="L1295" i="12" s="1"/>
  <c r="G1297" i="12"/>
  <c r="F1298" i="12" s="1"/>
  <c r="H1296" i="12"/>
  <c r="I1296" i="12" s="1"/>
  <c r="I1196" i="3"/>
  <c r="J1195" i="3"/>
  <c r="L1194" i="3"/>
  <c r="K1194" i="3"/>
  <c r="M1194" i="3" s="1"/>
  <c r="P1192" i="2"/>
  <c r="Q1192" i="2" s="1"/>
  <c r="O1192" i="2"/>
  <c r="M1193" i="2"/>
  <c r="N1193" i="2" s="1"/>
  <c r="E1194" i="2"/>
  <c r="S1192" i="2"/>
  <c r="G1298" i="12" l="1"/>
  <c r="F1299" i="12" s="1"/>
  <c r="H1297" i="12"/>
  <c r="I1297" i="12" s="1"/>
  <c r="J1296" i="12"/>
  <c r="L1296" i="12" s="1"/>
  <c r="K1296" i="12"/>
  <c r="L1195" i="3"/>
  <c r="K1195" i="3"/>
  <c r="M1195" i="3" s="1"/>
  <c r="J1196" i="3"/>
  <c r="I1197" i="3"/>
  <c r="O1193" i="2"/>
  <c r="P1193" i="2"/>
  <c r="Q1193" i="2" s="1"/>
  <c r="M1194" i="2"/>
  <c r="N1194" i="2" s="1"/>
  <c r="E1195" i="2"/>
  <c r="S1193" i="2"/>
  <c r="K1297" i="12" l="1"/>
  <c r="J1297" i="12"/>
  <c r="L1297" i="12" s="1"/>
  <c r="G1299" i="12"/>
  <c r="F1300" i="12" s="1"/>
  <c r="H1298" i="12"/>
  <c r="I1298" i="12" s="1"/>
  <c r="I1198" i="3"/>
  <c r="J1197" i="3"/>
  <c r="K1196" i="3"/>
  <c r="M1196" i="3" s="1"/>
  <c r="L1196" i="3"/>
  <c r="P1194" i="2"/>
  <c r="Q1194" i="2" s="1"/>
  <c r="O1194" i="2"/>
  <c r="E1196" i="2"/>
  <c r="M1195" i="2"/>
  <c r="N1195" i="2" s="1"/>
  <c r="S1194" i="2"/>
  <c r="G1300" i="12" l="1"/>
  <c r="F1301" i="12" s="1"/>
  <c r="K1298" i="12"/>
  <c r="J1298" i="12"/>
  <c r="L1298" i="12" s="1"/>
  <c r="H1299" i="12"/>
  <c r="I1299" i="12" s="1"/>
  <c r="L1197" i="3"/>
  <c r="K1197" i="3"/>
  <c r="M1197" i="3" s="1"/>
  <c r="J1198" i="3"/>
  <c r="I1199" i="3"/>
  <c r="P1195" i="2"/>
  <c r="Q1195" i="2" s="1"/>
  <c r="O1195" i="2"/>
  <c r="M1196" i="2"/>
  <c r="N1196" i="2" s="1"/>
  <c r="E1197" i="2"/>
  <c r="S1195" i="2"/>
  <c r="K1299" i="12" l="1"/>
  <c r="J1299" i="12"/>
  <c r="L1299" i="12" s="1"/>
  <c r="G1301" i="12"/>
  <c r="F1302" i="12" s="1"/>
  <c r="H1300" i="12"/>
  <c r="I1300" i="12" s="1"/>
  <c r="I1200" i="3"/>
  <c r="J1199" i="3"/>
  <c r="L1198" i="3"/>
  <c r="K1198" i="3"/>
  <c r="M1198" i="3" s="1"/>
  <c r="O1196" i="2"/>
  <c r="P1196" i="2"/>
  <c r="Q1196" i="2" s="1"/>
  <c r="E1198" i="2"/>
  <c r="M1197" i="2"/>
  <c r="N1197" i="2" s="1"/>
  <c r="S1197" i="2" s="1"/>
  <c r="S1196" i="2"/>
  <c r="H1301" i="12" l="1"/>
  <c r="I1301" i="12" s="1"/>
  <c r="J1301" i="12" s="1"/>
  <c r="L1301" i="12" s="1"/>
  <c r="K1300" i="12"/>
  <c r="J1300" i="12"/>
  <c r="L1300" i="12" s="1"/>
  <c r="G1302" i="12"/>
  <c r="F1303" i="12" s="1"/>
  <c r="K1199" i="3"/>
  <c r="M1199" i="3" s="1"/>
  <c r="L1199" i="3"/>
  <c r="I1201" i="3"/>
  <c r="J1200" i="3"/>
  <c r="P1197" i="2"/>
  <c r="Q1197" i="2" s="1"/>
  <c r="O1197" i="2"/>
  <c r="M1198" i="2"/>
  <c r="N1198" i="2" s="1"/>
  <c r="E1199" i="2"/>
  <c r="K1301" i="12" l="1"/>
  <c r="H1302" i="12"/>
  <c r="I1302" i="12" s="1"/>
  <c r="G1303" i="12"/>
  <c r="F1304" i="12" s="1"/>
  <c r="L1200" i="3"/>
  <c r="K1200" i="3"/>
  <c r="M1200" i="3" s="1"/>
  <c r="J1201" i="3"/>
  <c r="I1202" i="3"/>
  <c r="P1198" i="2"/>
  <c r="Q1198" i="2" s="1"/>
  <c r="O1198" i="2"/>
  <c r="M1199" i="2"/>
  <c r="N1199" i="2" s="1"/>
  <c r="E1200" i="2"/>
  <c r="S1198" i="2"/>
  <c r="H1303" i="12" l="1"/>
  <c r="I1303" i="12" s="1"/>
  <c r="G1304" i="12"/>
  <c r="F1305" i="12" s="1"/>
  <c r="K1302" i="12"/>
  <c r="J1302" i="12"/>
  <c r="L1302" i="12" s="1"/>
  <c r="I1203" i="3"/>
  <c r="J1202" i="3"/>
  <c r="L1201" i="3"/>
  <c r="K1201" i="3"/>
  <c r="M1201" i="3" s="1"/>
  <c r="P1199" i="2"/>
  <c r="Q1199" i="2" s="1"/>
  <c r="O1199" i="2"/>
  <c r="S1199" i="2"/>
  <c r="E1201" i="2"/>
  <c r="M1200" i="2"/>
  <c r="N1200" i="2" s="1"/>
  <c r="G1305" i="12" l="1"/>
  <c r="F1306" i="12" s="1"/>
  <c r="H1304" i="12"/>
  <c r="I1304" i="12" s="1"/>
  <c r="K1303" i="12"/>
  <c r="J1303" i="12"/>
  <c r="L1303" i="12" s="1"/>
  <c r="L1202" i="3"/>
  <c r="K1202" i="3"/>
  <c r="M1202" i="3" s="1"/>
  <c r="J1203" i="3"/>
  <c r="I1204" i="3"/>
  <c r="P1200" i="2"/>
  <c r="Q1200" i="2" s="1"/>
  <c r="O1200" i="2"/>
  <c r="M1201" i="2"/>
  <c r="N1201" i="2" s="1"/>
  <c r="E1202" i="2"/>
  <c r="S1200" i="2"/>
  <c r="H1305" i="12" l="1"/>
  <c r="I1305" i="12" s="1"/>
  <c r="K1305" i="12" s="1"/>
  <c r="J1304" i="12"/>
  <c r="L1304" i="12" s="1"/>
  <c r="K1304" i="12"/>
  <c r="G1306" i="12"/>
  <c r="F1307" i="12" s="1"/>
  <c r="J1204" i="3"/>
  <c r="I1205" i="3"/>
  <c r="L1203" i="3"/>
  <c r="K1203" i="3"/>
  <c r="M1203" i="3" s="1"/>
  <c r="P1201" i="2"/>
  <c r="Q1201" i="2" s="1"/>
  <c r="O1201" i="2"/>
  <c r="M1202" i="2"/>
  <c r="N1202" i="2" s="1"/>
  <c r="E1203" i="2"/>
  <c r="S1201" i="2"/>
  <c r="J1305" i="12" l="1"/>
  <c r="L1305" i="12" s="1"/>
  <c r="G1307" i="12"/>
  <c r="F1308" i="12" s="1"/>
  <c r="H1306" i="12"/>
  <c r="I1306" i="12" s="1"/>
  <c r="J1205" i="3"/>
  <c r="I1206" i="3"/>
  <c r="L1204" i="3"/>
  <c r="K1204" i="3"/>
  <c r="M1204" i="3" s="1"/>
  <c r="P1202" i="2"/>
  <c r="Q1202" i="2" s="1"/>
  <c r="O1202" i="2"/>
  <c r="S1202" i="2"/>
  <c r="E1204" i="2"/>
  <c r="M1203" i="2"/>
  <c r="N1203" i="2" s="1"/>
  <c r="K1306" i="12" l="1"/>
  <c r="J1306" i="12"/>
  <c r="L1306" i="12" s="1"/>
  <c r="G1308" i="12"/>
  <c r="F1309" i="12" s="1"/>
  <c r="H1307" i="12"/>
  <c r="I1307" i="12" s="1"/>
  <c r="I1207" i="3"/>
  <c r="J1206" i="3"/>
  <c r="K1205" i="3"/>
  <c r="M1205" i="3" s="1"/>
  <c r="L1205" i="3"/>
  <c r="P1203" i="2"/>
  <c r="Q1203" i="2" s="1"/>
  <c r="O1203" i="2"/>
  <c r="M1204" i="2"/>
  <c r="N1204" i="2" s="1"/>
  <c r="E1205" i="2"/>
  <c r="S1203" i="2"/>
  <c r="G1309" i="12" l="1"/>
  <c r="F1310" i="12" s="1"/>
  <c r="H1308" i="12"/>
  <c r="I1308" i="12" s="1"/>
  <c r="K1307" i="12"/>
  <c r="J1307" i="12"/>
  <c r="L1307" i="12" s="1"/>
  <c r="L1206" i="3"/>
  <c r="K1206" i="3"/>
  <c r="M1206" i="3" s="1"/>
  <c r="J1207" i="3"/>
  <c r="I1208" i="3"/>
  <c r="O1204" i="2"/>
  <c r="P1204" i="2"/>
  <c r="Q1204" i="2" s="1"/>
  <c r="M1205" i="2"/>
  <c r="N1205" i="2" s="1"/>
  <c r="S1205" i="2" s="1"/>
  <c r="E1206" i="2"/>
  <c r="S1204" i="2"/>
  <c r="H1309" i="12" l="1"/>
  <c r="I1309" i="12" s="1"/>
  <c r="K1309" i="12" s="1"/>
  <c r="K1308" i="12"/>
  <c r="J1308" i="12"/>
  <c r="L1308" i="12" s="1"/>
  <c r="G1310" i="12"/>
  <c r="F1311" i="12" s="1"/>
  <c r="I1209" i="3"/>
  <c r="J1208" i="3"/>
  <c r="K1207" i="3"/>
  <c r="M1207" i="3" s="1"/>
  <c r="L1207" i="3"/>
  <c r="M1206" i="2"/>
  <c r="N1206" i="2" s="1"/>
  <c r="S1206" i="2" s="1"/>
  <c r="E1207" i="2"/>
  <c r="P1205" i="2"/>
  <c r="Q1205" i="2" s="1"/>
  <c r="O1205" i="2"/>
  <c r="J1309" i="12" l="1"/>
  <c r="L1309" i="12" s="1"/>
  <c r="G1311" i="12"/>
  <c r="F1312" i="12" s="1"/>
  <c r="H1310" i="12"/>
  <c r="I1310" i="12" s="1"/>
  <c r="L1208" i="3"/>
  <c r="K1208" i="3"/>
  <c r="M1208" i="3" s="1"/>
  <c r="J1209" i="3"/>
  <c r="I1210" i="3"/>
  <c r="M1207" i="2"/>
  <c r="N1207" i="2" s="1"/>
  <c r="S1207" i="2" s="1"/>
  <c r="E1208" i="2"/>
  <c r="P1206" i="2"/>
  <c r="Q1206" i="2" s="1"/>
  <c r="O1206" i="2"/>
  <c r="K1310" i="12" l="1"/>
  <c r="J1310" i="12"/>
  <c r="L1310" i="12" s="1"/>
  <c r="G1312" i="12"/>
  <c r="F1313" i="12" s="1"/>
  <c r="H1311" i="12"/>
  <c r="I1311" i="12" s="1"/>
  <c r="I1211" i="3"/>
  <c r="J1210" i="3"/>
  <c r="L1209" i="3"/>
  <c r="K1209" i="3"/>
  <c r="M1209" i="3" s="1"/>
  <c r="M1208" i="2"/>
  <c r="N1208" i="2" s="1"/>
  <c r="S1208" i="2" s="1"/>
  <c r="E1209" i="2"/>
  <c r="P1207" i="2"/>
  <c r="Q1207" i="2" s="1"/>
  <c r="O1207" i="2"/>
  <c r="K1311" i="12" l="1"/>
  <c r="J1311" i="12"/>
  <c r="L1311" i="12" s="1"/>
  <c r="G1313" i="12"/>
  <c r="F1314" i="12" s="1"/>
  <c r="H1312" i="12"/>
  <c r="I1312" i="12" s="1"/>
  <c r="L1210" i="3"/>
  <c r="K1210" i="3"/>
  <c r="M1210" i="3" s="1"/>
  <c r="I1212" i="3"/>
  <c r="J1211" i="3"/>
  <c r="M1209" i="2"/>
  <c r="N1209" i="2" s="1"/>
  <c r="S1209" i="2" s="1"/>
  <c r="E1210" i="2"/>
  <c r="P1208" i="2"/>
  <c r="Q1208" i="2" s="1"/>
  <c r="O1208" i="2"/>
  <c r="H1313" i="12" l="1"/>
  <c r="I1313" i="12" s="1"/>
  <c r="J1312" i="12"/>
  <c r="L1312" i="12" s="1"/>
  <c r="K1312" i="12"/>
  <c r="G1314" i="12"/>
  <c r="F1315" i="12" s="1"/>
  <c r="L1211" i="3"/>
  <c r="K1211" i="3"/>
  <c r="M1211" i="3" s="1"/>
  <c r="J1212" i="3"/>
  <c r="I1213" i="3"/>
  <c r="M1210" i="2"/>
  <c r="N1210" i="2" s="1"/>
  <c r="S1210" i="2" s="1"/>
  <c r="E1211" i="2"/>
  <c r="P1209" i="2"/>
  <c r="Q1209" i="2" s="1"/>
  <c r="O1209" i="2"/>
  <c r="H1314" i="12" l="1"/>
  <c r="I1314" i="12" s="1"/>
  <c r="G1315" i="12"/>
  <c r="F1316" i="12" s="1"/>
  <c r="K1313" i="12"/>
  <c r="J1313" i="12"/>
  <c r="L1313" i="12" s="1"/>
  <c r="L1212" i="3"/>
  <c r="K1212" i="3"/>
  <c r="M1212" i="3" s="1"/>
  <c r="I1214" i="3"/>
  <c r="J1213" i="3"/>
  <c r="E1212" i="2"/>
  <c r="M1211" i="2"/>
  <c r="N1211" i="2" s="1"/>
  <c r="S1211" i="2" s="1"/>
  <c r="P1210" i="2"/>
  <c r="Q1210" i="2" s="1"/>
  <c r="O1210" i="2"/>
  <c r="G1316" i="12" l="1"/>
  <c r="F1317" i="12" s="1"/>
  <c r="H1315" i="12"/>
  <c r="I1315" i="12" s="1"/>
  <c r="K1314" i="12"/>
  <c r="J1314" i="12"/>
  <c r="L1314" i="12" s="1"/>
  <c r="L1213" i="3"/>
  <c r="K1213" i="3"/>
  <c r="M1213" i="3" s="1"/>
  <c r="J1214" i="3"/>
  <c r="I1215" i="3"/>
  <c r="P1211" i="2"/>
  <c r="Q1211" i="2" s="1"/>
  <c r="O1211" i="2"/>
  <c r="M1212" i="2"/>
  <c r="N1212" i="2" s="1"/>
  <c r="E1213" i="2"/>
  <c r="K1315" i="12" l="1"/>
  <c r="J1315" i="12"/>
  <c r="L1315" i="12" s="1"/>
  <c r="G1317" i="12"/>
  <c r="F1318" i="12" s="1"/>
  <c r="H1316" i="12"/>
  <c r="I1316" i="12" s="1"/>
  <c r="L1214" i="3"/>
  <c r="K1214" i="3"/>
  <c r="M1214" i="3" s="1"/>
  <c r="I1216" i="3"/>
  <c r="J1215" i="3"/>
  <c r="O1212" i="2"/>
  <c r="P1212" i="2"/>
  <c r="Q1212" i="2" s="1"/>
  <c r="E1214" i="2"/>
  <c r="M1213" i="2"/>
  <c r="N1213" i="2" s="1"/>
  <c r="S1213" i="2" s="1"/>
  <c r="S1212" i="2"/>
  <c r="K1316" i="12" l="1"/>
  <c r="J1316" i="12"/>
  <c r="L1316" i="12" s="1"/>
  <c r="G1318" i="12"/>
  <c r="F1319" i="12" s="1"/>
  <c r="H1317" i="12"/>
  <c r="I1317" i="12" s="1"/>
  <c r="K1215" i="3"/>
  <c r="M1215" i="3" s="1"/>
  <c r="L1215" i="3"/>
  <c r="I1217" i="3"/>
  <c r="J1216" i="3"/>
  <c r="P1213" i="2"/>
  <c r="Q1213" i="2" s="1"/>
  <c r="O1213" i="2"/>
  <c r="M1214" i="2"/>
  <c r="N1214" i="2" s="1"/>
  <c r="E1215" i="2"/>
  <c r="G1319" i="12" l="1"/>
  <c r="F1320" i="12" s="1"/>
  <c r="K1317" i="12"/>
  <c r="J1317" i="12"/>
  <c r="L1317" i="12" s="1"/>
  <c r="H1318" i="12"/>
  <c r="I1318" i="12" s="1"/>
  <c r="K1216" i="3"/>
  <c r="M1216" i="3" s="1"/>
  <c r="L1216" i="3"/>
  <c r="I1218" i="3"/>
  <c r="J1217" i="3"/>
  <c r="O1214" i="2"/>
  <c r="P1214" i="2"/>
  <c r="Q1214" i="2" s="1"/>
  <c r="M1215" i="2"/>
  <c r="N1215" i="2" s="1"/>
  <c r="E1216" i="2"/>
  <c r="S1214" i="2"/>
  <c r="K1318" i="12" l="1"/>
  <c r="J1318" i="12"/>
  <c r="L1318" i="12" s="1"/>
  <c r="G1320" i="12"/>
  <c r="F1321" i="12" s="1"/>
  <c r="H1319" i="12"/>
  <c r="I1319" i="12" s="1"/>
  <c r="L1217" i="3"/>
  <c r="K1217" i="3"/>
  <c r="M1217" i="3" s="1"/>
  <c r="J1218" i="3"/>
  <c r="I1219" i="3"/>
  <c r="P1215" i="2"/>
  <c r="Q1215" i="2" s="1"/>
  <c r="O1215" i="2"/>
  <c r="S1215" i="2"/>
  <c r="M1216" i="2"/>
  <c r="N1216" i="2" s="1"/>
  <c r="E1217" i="2"/>
  <c r="G1321" i="12" l="1"/>
  <c r="F1322" i="12" s="1"/>
  <c r="H1320" i="12"/>
  <c r="I1320" i="12" s="1"/>
  <c r="J1319" i="12"/>
  <c r="L1319" i="12" s="1"/>
  <c r="K1319" i="12"/>
  <c r="I1220" i="3"/>
  <c r="J1219" i="3"/>
  <c r="L1218" i="3"/>
  <c r="K1218" i="3"/>
  <c r="M1218" i="3" s="1"/>
  <c r="M1217" i="2"/>
  <c r="N1217" i="2" s="1"/>
  <c r="S1217" i="2" s="1"/>
  <c r="E1218" i="2"/>
  <c r="P1216" i="2"/>
  <c r="Q1216" i="2" s="1"/>
  <c r="O1216" i="2"/>
  <c r="S1216" i="2"/>
  <c r="J1320" i="12" l="1"/>
  <c r="L1320" i="12" s="1"/>
  <c r="K1320" i="12"/>
  <c r="G1322" i="12"/>
  <c r="F1323" i="12" s="1"/>
  <c r="H1321" i="12"/>
  <c r="I1321" i="12" s="1"/>
  <c r="L1219" i="3"/>
  <c r="K1219" i="3"/>
  <c r="M1219" i="3" s="1"/>
  <c r="J1220" i="3"/>
  <c r="I1221" i="3"/>
  <c r="M1218" i="2"/>
  <c r="N1218" i="2" s="1"/>
  <c r="S1218" i="2" s="1"/>
  <c r="E1219" i="2"/>
  <c r="P1217" i="2"/>
  <c r="Q1217" i="2" s="1"/>
  <c r="O1217" i="2"/>
  <c r="K1321" i="12" l="1"/>
  <c r="J1321" i="12"/>
  <c r="L1321" i="12" s="1"/>
  <c r="H1322" i="12"/>
  <c r="I1322" i="12" s="1"/>
  <c r="G1323" i="12"/>
  <c r="F1324" i="12" s="1"/>
  <c r="I1222" i="3"/>
  <c r="J1221" i="3"/>
  <c r="L1220" i="3"/>
  <c r="K1220" i="3"/>
  <c r="M1220" i="3" s="1"/>
  <c r="E1220" i="2"/>
  <c r="M1219" i="2"/>
  <c r="N1219" i="2" s="1"/>
  <c r="S1219" i="2" s="1"/>
  <c r="P1218" i="2"/>
  <c r="Q1218" i="2" s="1"/>
  <c r="O1218" i="2"/>
  <c r="G1324" i="12" l="1"/>
  <c r="F1325" i="12" s="1"/>
  <c r="H1323" i="12"/>
  <c r="I1323" i="12" s="1"/>
  <c r="K1322" i="12"/>
  <c r="J1322" i="12"/>
  <c r="L1322" i="12" s="1"/>
  <c r="L1221" i="3"/>
  <c r="K1221" i="3"/>
  <c r="M1221" i="3" s="1"/>
  <c r="J1222" i="3"/>
  <c r="I1223" i="3"/>
  <c r="P1219" i="2"/>
  <c r="Q1219" i="2" s="1"/>
  <c r="O1219" i="2"/>
  <c r="M1220" i="2"/>
  <c r="N1220" i="2" s="1"/>
  <c r="E1221" i="2"/>
  <c r="K1323" i="12" l="1"/>
  <c r="J1323" i="12"/>
  <c r="L1323" i="12" s="1"/>
  <c r="G1325" i="12"/>
  <c r="F1326" i="12" s="1"/>
  <c r="H1324" i="12"/>
  <c r="I1324" i="12" s="1"/>
  <c r="J1223" i="3"/>
  <c r="I1224" i="3"/>
  <c r="L1222" i="3"/>
  <c r="K1222" i="3"/>
  <c r="M1222" i="3" s="1"/>
  <c r="O1220" i="2"/>
  <c r="P1220" i="2"/>
  <c r="Q1220" i="2" s="1"/>
  <c r="E1222" i="2"/>
  <c r="M1221" i="2"/>
  <c r="N1221" i="2" s="1"/>
  <c r="S1221" i="2" s="1"/>
  <c r="S1220" i="2"/>
  <c r="H1325" i="12" l="1"/>
  <c r="I1325" i="12" s="1"/>
  <c r="K1325" i="12" s="1"/>
  <c r="K1324" i="12"/>
  <c r="J1324" i="12"/>
  <c r="L1324" i="12" s="1"/>
  <c r="G1326" i="12"/>
  <c r="F1327" i="12" s="1"/>
  <c r="I1225" i="3"/>
  <c r="J1224" i="3"/>
  <c r="K1223" i="3"/>
  <c r="M1223" i="3" s="1"/>
  <c r="L1223" i="3"/>
  <c r="P1221" i="2"/>
  <c r="Q1221" i="2" s="1"/>
  <c r="O1221" i="2"/>
  <c r="M1222" i="2"/>
  <c r="N1222" i="2" s="1"/>
  <c r="E1223" i="2"/>
  <c r="J1325" i="12" l="1"/>
  <c r="L1325" i="12" s="1"/>
  <c r="G1327" i="12"/>
  <c r="F1328" i="12" s="1"/>
  <c r="H1326" i="12"/>
  <c r="I1326" i="12" s="1"/>
  <c r="L1224" i="3"/>
  <c r="K1224" i="3"/>
  <c r="M1224" i="3" s="1"/>
  <c r="I1226" i="3"/>
  <c r="J1225" i="3"/>
  <c r="O1222" i="2"/>
  <c r="P1222" i="2"/>
  <c r="Q1222" i="2" s="1"/>
  <c r="M1223" i="2"/>
  <c r="N1223" i="2" s="1"/>
  <c r="E1224" i="2"/>
  <c r="S1222" i="2"/>
  <c r="K1326" i="12" l="1"/>
  <c r="J1326" i="12"/>
  <c r="L1326" i="12" s="1"/>
  <c r="G1328" i="12"/>
  <c r="F1329" i="12" s="1"/>
  <c r="H1327" i="12"/>
  <c r="I1327" i="12" s="1"/>
  <c r="L1225" i="3"/>
  <c r="K1225" i="3"/>
  <c r="M1225" i="3" s="1"/>
  <c r="I1227" i="3"/>
  <c r="J1226" i="3"/>
  <c r="P1223" i="2"/>
  <c r="Q1223" i="2" s="1"/>
  <c r="O1223" i="2"/>
  <c r="S1223" i="2"/>
  <c r="M1224" i="2"/>
  <c r="N1224" i="2" s="1"/>
  <c r="E1225" i="2"/>
  <c r="H1328" i="12" l="1"/>
  <c r="I1328" i="12" s="1"/>
  <c r="G1329" i="12"/>
  <c r="F1330" i="12" s="1"/>
  <c r="K1327" i="12"/>
  <c r="J1327" i="12"/>
  <c r="L1327" i="12" s="1"/>
  <c r="I1228" i="3"/>
  <c r="J1227" i="3"/>
  <c r="L1226" i="3"/>
  <c r="K1226" i="3"/>
  <c r="M1226" i="3" s="1"/>
  <c r="M1225" i="2"/>
  <c r="N1225" i="2" s="1"/>
  <c r="S1225" i="2" s="1"/>
  <c r="E1226" i="2"/>
  <c r="P1224" i="2"/>
  <c r="Q1224" i="2" s="1"/>
  <c r="O1224" i="2"/>
  <c r="S1224" i="2"/>
  <c r="G1330" i="12" l="1"/>
  <c r="F1331" i="12" s="1"/>
  <c r="H1329" i="12"/>
  <c r="I1329" i="12" s="1"/>
  <c r="J1328" i="12"/>
  <c r="L1328" i="12" s="1"/>
  <c r="K1328" i="12"/>
  <c r="L1227" i="3"/>
  <c r="K1227" i="3"/>
  <c r="M1227" i="3" s="1"/>
  <c r="J1228" i="3"/>
  <c r="I1229" i="3"/>
  <c r="M1226" i="2"/>
  <c r="N1226" i="2" s="1"/>
  <c r="S1226" i="2" s="1"/>
  <c r="E1227" i="2"/>
  <c r="P1225" i="2"/>
  <c r="Q1225" i="2" s="1"/>
  <c r="O1225" i="2"/>
  <c r="K1329" i="12" l="1"/>
  <c r="J1329" i="12"/>
  <c r="L1329" i="12" s="1"/>
  <c r="G1331" i="12"/>
  <c r="F1332" i="12" s="1"/>
  <c r="H1330" i="12"/>
  <c r="I1330" i="12" s="1"/>
  <c r="L1228" i="3"/>
  <c r="K1228" i="3"/>
  <c r="M1228" i="3" s="1"/>
  <c r="I1230" i="3"/>
  <c r="J1229" i="3"/>
  <c r="E1228" i="2"/>
  <c r="M1227" i="2"/>
  <c r="N1227" i="2" s="1"/>
  <c r="S1227" i="2" s="1"/>
  <c r="P1226" i="2"/>
  <c r="Q1226" i="2" s="1"/>
  <c r="O1226" i="2"/>
  <c r="K1330" i="12" l="1"/>
  <c r="J1330" i="12"/>
  <c r="L1330" i="12" s="1"/>
  <c r="G1332" i="12"/>
  <c r="F1333" i="12" s="1"/>
  <c r="H1331" i="12"/>
  <c r="I1331" i="12" s="1"/>
  <c r="L1229" i="3"/>
  <c r="K1229" i="3"/>
  <c r="M1229" i="3" s="1"/>
  <c r="I1231" i="3"/>
  <c r="J1230" i="3"/>
  <c r="P1227" i="2"/>
  <c r="Q1227" i="2" s="1"/>
  <c r="O1227" i="2"/>
  <c r="M1228" i="2"/>
  <c r="N1228" i="2" s="1"/>
  <c r="E1229" i="2"/>
  <c r="K1331" i="12" l="1"/>
  <c r="J1331" i="12"/>
  <c r="L1331" i="12" s="1"/>
  <c r="H1332" i="12"/>
  <c r="I1332" i="12" s="1"/>
  <c r="G1333" i="12"/>
  <c r="F1334" i="12" s="1"/>
  <c r="L1230" i="3"/>
  <c r="K1230" i="3"/>
  <c r="M1230" i="3" s="1"/>
  <c r="J1231" i="3"/>
  <c r="I1232" i="3"/>
  <c r="O1228" i="2"/>
  <c r="P1228" i="2"/>
  <c r="Q1228" i="2" s="1"/>
  <c r="E1230" i="2"/>
  <c r="M1229" i="2"/>
  <c r="N1229" i="2" s="1"/>
  <c r="S1229" i="2" s="1"/>
  <c r="S1228" i="2"/>
  <c r="H1333" i="12" l="1"/>
  <c r="I1333" i="12" s="1"/>
  <c r="K1332" i="12"/>
  <c r="J1332" i="12"/>
  <c r="L1332" i="12" s="1"/>
  <c r="G1334" i="12"/>
  <c r="F1335" i="12" s="1"/>
  <c r="I1233" i="3"/>
  <c r="J1232" i="3"/>
  <c r="K1231" i="3"/>
  <c r="M1231" i="3" s="1"/>
  <c r="L1231" i="3"/>
  <c r="P1229" i="2"/>
  <c r="Q1229" i="2" s="1"/>
  <c r="O1229" i="2"/>
  <c r="M1230" i="2"/>
  <c r="N1230" i="2" s="1"/>
  <c r="E1231" i="2"/>
  <c r="H1334" i="12" l="1"/>
  <c r="I1334" i="12" s="1"/>
  <c r="G1335" i="12"/>
  <c r="F1336" i="12" s="1"/>
  <c r="K1333" i="12"/>
  <c r="J1333" i="12"/>
  <c r="L1333" i="12" s="1"/>
  <c r="L1232" i="3"/>
  <c r="K1232" i="3"/>
  <c r="M1232" i="3" s="1"/>
  <c r="J1233" i="3"/>
  <c r="I1234" i="3"/>
  <c r="O1230" i="2"/>
  <c r="P1230" i="2"/>
  <c r="Q1230" i="2" s="1"/>
  <c r="M1231" i="2"/>
  <c r="N1231" i="2" s="1"/>
  <c r="E1232" i="2"/>
  <c r="S1230" i="2"/>
  <c r="G1336" i="12" l="1"/>
  <c r="F1337" i="12" s="1"/>
  <c r="H1335" i="12"/>
  <c r="I1335" i="12" s="1"/>
  <c r="K1334" i="12"/>
  <c r="J1334" i="12"/>
  <c r="L1334" i="12" s="1"/>
  <c r="I1235" i="3"/>
  <c r="J1234" i="3"/>
  <c r="K1233" i="3"/>
  <c r="M1233" i="3" s="1"/>
  <c r="L1233" i="3"/>
  <c r="P1231" i="2"/>
  <c r="Q1231" i="2" s="1"/>
  <c r="O1231" i="2"/>
  <c r="S1231" i="2"/>
  <c r="M1232" i="2"/>
  <c r="N1232" i="2" s="1"/>
  <c r="E1233" i="2"/>
  <c r="K1335" i="12" l="1"/>
  <c r="J1335" i="12"/>
  <c r="L1335" i="12" s="1"/>
  <c r="G1337" i="12"/>
  <c r="F1338" i="12" s="1"/>
  <c r="H1336" i="12"/>
  <c r="I1336" i="12" s="1"/>
  <c r="L1234" i="3"/>
  <c r="K1234" i="3"/>
  <c r="M1234" i="3" s="1"/>
  <c r="I1236" i="3"/>
  <c r="J1235" i="3"/>
  <c r="M1233" i="2"/>
  <c r="N1233" i="2" s="1"/>
  <c r="S1233" i="2" s="1"/>
  <c r="E1234" i="2"/>
  <c r="P1232" i="2"/>
  <c r="Q1232" i="2" s="1"/>
  <c r="O1232" i="2"/>
  <c r="S1232" i="2"/>
  <c r="J1336" i="12" l="1"/>
  <c r="L1336" i="12" s="1"/>
  <c r="K1336" i="12"/>
  <c r="H1337" i="12"/>
  <c r="I1337" i="12" s="1"/>
  <c r="G1338" i="12"/>
  <c r="F1339" i="12" s="1"/>
  <c r="K1235" i="3"/>
  <c r="M1235" i="3" s="1"/>
  <c r="L1235" i="3"/>
  <c r="J1236" i="3"/>
  <c r="I1237" i="3"/>
  <c r="M1234" i="2"/>
  <c r="N1234" i="2" s="1"/>
  <c r="S1234" i="2" s="1"/>
  <c r="E1235" i="2"/>
  <c r="P1233" i="2"/>
  <c r="Q1233" i="2" s="1"/>
  <c r="O1233" i="2"/>
  <c r="G1339" i="12" l="1"/>
  <c r="F1340" i="12" s="1"/>
  <c r="K1337" i="12"/>
  <c r="J1337" i="12"/>
  <c r="L1337" i="12" s="1"/>
  <c r="H1338" i="12"/>
  <c r="I1338" i="12" s="1"/>
  <c r="J1237" i="3"/>
  <c r="I1238" i="3"/>
  <c r="L1236" i="3"/>
  <c r="K1236" i="3"/>
  <c r="M1236" i="3" s="1"/>
  <c r="E1236" i="2"/>
  <c r="M1235" i="2"/>
  <c r="N1235" i="2" s="1"/>
  <c r="S1235" i="2" s="1"/>
  <c r="P1234" i="2"/>
  <c r="Q1234" i="2" s="1"/>
  <c r="O1234" i="2"/>
  <c r="G1340" i="12" l="1"/>
  <c r="F1341" i="12" s="1"/>
  <c r="K1338" i="12"/>
  <c r="J1338" i="12"/>
  <c r="L1338" i="12" s="1"/>
  <c r="H1339" i="12"/>
  <c r="I1339" i="12" s="1"/>
  <c r="I1239" i="3"/>
  <c r="J1238" i="3"/>
  <c r="L1237" i="3"/>
  <c r="K1237" i="3"/>
  <c r="M1237" i="3" s="1"/>
  <c r="P1235" i="2"/>
  <c r="Q1235" i="2" s="1"/>
  <c r="O1235" i="2"/>
  <c r="M1236" i="2"/>
  <c r="N1236" i="2" s="1"/>
  <c r="E1237" i="2"/>
  <c r="K1339" i="12" l="1"/>
  <c r="J1339" i="12"/>
  <c r="L1339" i="12" s="1"/>
  <c r="G1341" i="12"/>
  <c r="F1342" i="12" s="1"/>
  <c r="H1340" i="12"/>
  <c r="I1340" i="12" s="1"/>
  <c r="L1238" i="3"/>
  <c r="K1238" i="3"/>
  <c r="M1238" i="3" s="1"/>
  <c r="J1239" i="3"/>
  <c r="I1240" i="3"/>
  <c r="O1236" i="2"/>
  <c r="P1236" i="2"/>
  <c r="Q1236" i="2" s="1"/>
  <c r="E1238" i="2"/>
  <c r="M1237" i="2"/>
  <c r="N1237" i="2" s="1"/>
  <c r="S1236" i="2"/>
  <c r="G1342" i="12" l="1"/>
  <c r="F1343" i="12" s="1"/>
  <c r="K1340" i="12"/>
  <c r="J1340" i="12"/>
  <c r="L1340" i="12" s="1"/>
  <c r="H1341" i="12"/>
  <c r="I1341" i="12" s="1"/>
  <c r="I1241" i="3"/>
  <c r="J1240" i="3"/>
  <c r="K1239" i="3"/>
  <c r="M1239" i="3" s="1"/>
  <c r="L1239" i="3"/>
  <c r="P1237" i="2"/>
  <c r="Q1237" i="2" s="1"/>
  <c r="O1237" i="2"/>
  <c r="S1237" i="2"/>
  <c r="M1238" i="2"/>
  <c r="N1238" i="2" s="1"/>
  <c r="E1239" i="2"/>
  <c r="H1342" i="12" l="1"/>
  <c r="I1342" i="12" s="1"/>
  <c r="K1342" i="12" s="1"/>
  <c r="K1341" i="12"/>
  <c r="J1341" i="12"/>
  <c r="L1341" i="12" s="1"/>
  <c r="G1343" i="12"/>
  <c r="F1344" i="12" s="1"/>
  <c r="L1240" i="3"/>
  <c r="K1240" i="3"/>
  <c r="M1240" i="3" s="1"/>
  <c r="J1241" i="3"/>
  <c r="I1242" i="3"/>
  <c r="M1239" i="2"/>
  <c r="N1239" i="2" s="1"/>
  <c r="S1239" i="2" s="1"/>
  <c r="E1240" i="2"/>
  <c r="O1238" i="2"/>
  <c r="P1238" i="2"/>
  <c r="Q1238" i="2" s="1"/>
  <c r="S1238" i="2"/>
  <c r="J1342" i="12" l="1"/>
  <c r="L1342" i="12" s="1"/>
  <c r="G1344" i="12"/>
  <c r="F1345" i="12" s="1"/>
  <c r="H1343" i="12"/>
  <c r="I1343" i="12" s="1"/>
  <c r="I1243" i="3"/>
  <c r="J1242" i="3"/>
  <c r="L1241" i="3"/>
  <c r="K1241" i="3"/>
  <c r="M1241" i="3" s="1"/>
  <c r="M1240" i="2"/>
  <c r="N1240" i="2" s="1"/>
  <c r="S1240" i="2" s="1"/>
  <c r="E1241" i="2"/>
  <c r="P1239" i="2"/>
  <c r="Q1239" i="2" s="1"/>
  <c r="O1239" i="2"/>
  <c r="K1343" i="12" l="1"/>
  <c r="J1343" i="12"/>
  <c r="L1343" i="12" s="1"/>
  <c r="G1345" i="12"/>
  <c r="F1346" i="12" s="1"/>
  <c r="H1344" i="12"/>
  <c r="I1344" i="12" s="1"/>
  <c r="L1242" i="3"/>
  <c r="K1242" i="3"/>
  <c r="M1242" i="3" s="1"/>
  <c r="I1244" i="3"/>
  <c r="J1243" i="3"/>
  <c r="M1241" i="2"/>
  <c r="N1241" i="2" s="1"/>
  <c r="S1241" i="2" s="1"/>
  <c r="E1242" i="2"/>
  <c r="P1240" i="2"/>
  <c r="Q1240" i="2" s="1"/>
  <c r="O1240" i="2"/>
  <c r="G1346" i="12" l="1"/>
  <c r="F1347" i="12" s="1"/>
  <c r="H1345" i="12"/>
  <c r="I1345" i="12" s="1"/>
  <c r="J1344" i="12"/>
  <c r="L1344" i="12" s="1"/>
  <c r="K1344" i="12"/>
  <c r="J1244" i="3"/>
  <c r="I1245" i="3"/>
  <c r="L1243" i="3"/>
  <c r="K1243" i="3"/>
  <c r="M1243" i="3" s="1"/>
  <c r="M1242" i="2"/>
  <c r="N1242" i="2" s="1"/>
  <c r="S1242" i="2" s="1"/>
  <c r="E1243" i="2"/>
  <c r="P1241" i="2"/>
  <c r="Q1241" i="2" s="1"/>
  <c r="O1241" i="2"/>
  <c r="K1345" i="12" l="1"/>
  <c r="J1345" i="12"/>
  <c r="L1345" i="12" s="1"/>
  <c r="G1347" i="12"/>
  <c r="F1348" i="12" s="1"/>
  <c r="H1346" i="12"/>
  <c r="I1346" i="12" s="1"/>
  <c r="I1246" i="3"/>
  <c r="J1245" i="3"/>
  <c r="L1244" i="3"/>
  <c r="K1244" i="3"/>
  <c r="M1244" i="3" s="1"/>
  <c r="E1244" i="2"/>
  <c r="M1243" i="2"/>
  <c r="N1243" i="2" s="1"/>
  <c r="S1243" i="2" s="1"/>
  <c r="P1242" i="2"/>
  <c r="Q1242" i="2" s="1"/>
  <c r="O1242" i="2"/>
  <c r="K1346" i="12" l="1"/>
  <c r="J1346" i="12"/>
  <c r="L1346" i="12" s="1"/>
  <c r="H1347" i="12"/>
  <c r="I1347" i="12" s="1"/>
  <c r="G1348" i="12"/>
  <c r="F1349" i="12" s="1"/>
  <c r="L1245" i="3"/>
  <c r="K1245" i="3"/>
  <c r="M1245" i="3" s="1"/>
  <c r="J1246" i="3"/>
  <c r="I1247" i="3"/>
  <c r="P1243" i="2"/>
  <c r="Q1243" i="2" s="1"/>
  <c r="O1243" i="2"/>
  <c r="M1244" i="2"/>
  <c r="N1244" i="2" s="1"/>
  <c r="E1245" i="2"/>
  <c r="G1349" i="12" l="1"/>
  <c r="F1350" i="12" s="1"/>
  <c r="J1347" i="12"/>
  <c r="L1347" i="12" s="1"/>
  <c r="K1347" i="12"/>
  <c r="H1348" i="12"/>
  <c r="I1348" i="12" s="1"/>
  <c r="J1247" i="3"/>
  <c r="I1248" i="3"/>
  <c r="L1246" i="3"/>
  <c r="K1246" i="3"/>
  <c r="M1246" i="3" s="1"/>
  <c r="P1244" i="2"/>
  <c r="Q1244" i="2" s="1"/>
  <c r="O1244" i="2"/>
  <c r="M1245" i="2"/>
  <c r="N1245" i="2" s="1"/>
  <c r="E1246" i="2"/>
  <c r="S1244" i="2"/>
  <c r="K1348" i="12" l="1"/>
  <c r="J1348" i="12"/>
  <c r="L1348" i="12" s="1"/>
  <c r="G1350" i="12"/>
  <c r="F1351" i="12" s="1"/>
  <c r="H1349" i="12"/>
  <c r="I1349" i="12" s="1"/>
  <c r="I1249" i="3"/>
  <c r="J1248" i="3"/>
  <c r="K1247" i="3"/>
  <c r="M1247" i="3" s="1"/>
  <c r="L1247" i="3"/>
  <c r="E1247" i="2"/>
  <c r="M1246" i="2"/>
  <c r="N1246" i="2" s="1"/>
  <c r="S1246" i="2" s="1"/>
  <c r="P1245" i="2"/>
  <c r="Q1245" i="2" s="1"/>
  <c r="O1245" i="2"/>
  <c r="S1245" i="2"/>
  <c r="K1349" i="12" l="1"/>
  <c r="J1349" i="12"/>
  <c r="L1349" i="12" s="1"/>
  <c r="H1350" i="12"/>
  <c r="I1350" i="12" s="1"/>
  <c r="G1351" i="12"/>
  <c r="F1352" i="12" s="1"/>
  <c r="L1248" i="3"/>
  <c r="K1248" i="3"/>
  <c r="M1248" i="3" s="1"/>
  <c r="J1249" i="3"/>
  <c r="I1250" i="3"/>
  <c r="P1246" i="2"/>
  <c r="Q1246" i="2" s="1"/>
  <c r="O1246" i="2"/>
  <c r="M1247" i="2"/>
  <c r="N1247" i="2" s="1"/>
  <c r="E1248" i="2"/>
  <c r="G1352" i="12" l="1"/>
  <c r="F1353" i="12" s="1"/>
  <c r="H1351" i="12"/>
  <c r="I1351" i="12" s="1"/>
  <c r="K1350" i="12"/>
  <c r="J1350" i="12"/>
  <c r="L1350" i="12" s="1"/>
  <c r="I1251" i="3"/>
  <c r="J1250" i="3"/>
  <c r="L1249" i="3"/>
  <c r="K1249" i="3"/>
  <c r="M1249" i="3" s="1"/>
  <c r="P1247" i="2"/>
  <c r="Q1247" i="2" s="1"/>
  <c r="O1247" i="2"/>
  <c r="M1248" i="2"/>
  <c r="N1248" i="2" s="1"/>
  <c r="E1249" i="2"/>
  <c r="S1247" i="2"/>
  <c r="H1352" i="12" l="1"/>
  <c r="I1352" i="12" s="1"/>
  <c r="K1352" i="12" s="1"/>
  <c r="K1351" i="12"/>
  <c r="J1351" i="12"/>
  <c r="L1351" i="12" s="1"/>
  <c r="G1353" i="12"/>
  <c r="F1354" i="12" s="1"/>
  <c r="L1250" i="3"/>
  <c r="K1250" i="3"/>
  <c r="M1250" i="3" s="1"/>
  <c r="J1251" i="3"/>
  <c r="I1252" i="3"/>
  <c r="P1248" i="2"/>
  <c r="Q1248" i="2" s="1"/>
  <c r="O1248" i="2"/>
  <c r="S1248" i="2"/>
  <c r="E1250" i="2"/>
  <c r="M1249" i="2"/>
  <c r="N1249" i="2" s="1"/>
  <c r="J1352" i="12" l="1"/>
  <c r="L1352" i="12" s="1"/>
  <c r="G1354" i="12"/>
  <c r="F1355" i="12" s="1"/>
  <c r="H1353" i="12"/>
  <c r="I1353" i="12" s="1"/>
  <c r="L1251" i="3"/>
  <c r="K1251" i="3"/>
  <c r="M1251" i="3" s="1"/>
  <c r="J1252" i="3"/>
  <c r="I1253" i="3"/>
  <c r="P1249" i="2"/>
  <c r="Q1249" i="2" s="1"/>
  <c r="O1249" i="2"/>
  <c r="M1250" i="2"/>
  <c r="N1250" i="2" s="1"/>
  <c r="E1251" i="2"/>
  <c r="S1249" i="2"/>
  <c r="G1355" i="12" l="1"/>
  <c r="F1356" i="12" s="1"/>
  <c r="H1354" i="12"/>
  <c r="I1354" i="12" s="1"/>
  <c r="K1353" i="12"/>
  <c r="J1353" i="12"/>
  <c r="L1353" i="12" s="1"/>
  <c r="L1252" i="3"/>
  <c r="K1252" i="3"/>
  <c r="M1252" i="3" s="1"/>
  <c r="I1254" i="3"/>
  <c r="J1253" i="3"/>
  <c r="O1250" i="2"/>
  <c r="P1250" i="2"/>
  <c r="Q1250" i="2" s="1"/>
  <c r="M1251" i="2"/>
  <c r="N1251" i="2" s="1"/>
  <c r="S1251" i="2" s="1"/>
  <c r="E1252" i="2"/>
  <c r="S1250" i="2"/>
  <c r="K1354" i="12" l="1"/>
  <c r="J1354" i="12"/>
  <c r="L1354" i="12" s="1"/>
  <c r="G1356" i="12"/>
  <c r="F1357" i="12" s="1"/>
  <c r="H1355" i="12"/>
  <c r="I1355" i="12" s="1"/>
  <c r="J1254" i="3"/>
  <c r="I1255" i="3"/>
  <c r="L1253" i="3"/>
  <c r="K1253" i="3"/>
  <c r="M1253" i="3" s="1"/>
  <c r="M1252" i="2"/>
  <c r="N1252" i="2" s="1"/>
  <c r="S1252" i="2" s="1"/>
  <c r="E1253" i="2"/>
  <c r="P1251" i="2"/>
  <c r="Q1251" i="2" s="1"/>
  <c r="O1251" i="2"/>
  <c r="J1355" i="12" l="1"/>
  <c r="L1355" i="12" s="1"/>
  <c r="K1355" i="12"/>
  <c r="G1357" i="12"/>
  <c r="F1358" i="12" s="1"/>
  <c r="H1356" i="12"/>
  <c r="I1356" i="12" s="1"/>
  <c r="I1256" i="3"/>
  <c r="J1255" i="3"/>
  <c r="K1254" i="3"/>
  <c r="M1254" i="3" s="1"/>
  <c r="L1254" i="3"/>
  <c r="M1253" i="2"/>
  <c r="N1253" i="2" s="1"/>
  <c r="S1253" i="2" s="1"/>
  <c r="E1254" i="2"/>
  <c r="P1252" i="2"/>
  <c r="Q1252" i="2" s="1"/>
  <c r="O1252" i="2"/>
  <c r="H1357" i="12" l="1"/>
  <c r="I1357" i="12" s="1"/>
  <c r="K1356" i="12"/>
  <c r="J1356" i="12"/>
  <c r="L1356" i="12" s="1"/>
  <c r="G1358" i="12"/>
  <c r="F1359" i="12" s="1"/>
  <c r="L1255" i="3"/>
  <c r="K1255" i="3"/>
  <c r="M1255" i="3" s="1"/>
  <c r="I1257" i="3"/>
  <c r="J1256" i="3"/>
  <c r="E1255" i="2"/>
  <c r="M1254" i="2"/>
  <c r="N1254" i="2" s="1"/>
  <c r="S1254" i="2" s="1"/>
  <c r="P1253" i="2"/>
  <c r="Q1253" i="2" s="1"/>
  <c r="O1253" i="2"/>
  <c r="H1358" i="12" l="1"/>
  <c r="I1358" i="12" s="1"/>
  <c r="K1358" i="12" s="1"/>
  <c r="G1359" i="12"/>
  <c r="F1360" i="12" s="1"/>
  <c r="K1357" i="12"/>
  <c r="J1357" i="12"/>
  <c r="L1357" i="12" s="1"/>
  <c r="K1256" i="3"/>
  <c r="M1256" i="3" s="1"/>
  <c r="L1256" i="3"/>
  <c r="J1257" i="3"/>
  <c r="I1258" i="3"/>
  <c r="P1254" i="2"/>
  <c r="Q1254" i="2" s="1"/>
  <c r="O1254" i="2"/>
  <c r="M1255" i="2"/>
  <c r="N1255" i="2" s="1"/>
  <c r="E1256" i="2"/>
  <c r="J1358" i="12" l="1"/>
  <c r="L1358" i="12" s="1"/>
  <c r="H1359" i="12"/>
  <c r="I1359" i="12" s="1"/>
  <c r="G1360" i="12"/>
  <c r="F1361" i="12" s="1"/>
  <c r="I1259" i="3"/>
  <c r="J1258" i="3"/>
  <c r="L1257" i="3"/>
  <c r="K1257" i="3"/>
  <c r="M1257" i="3" s="1"/>
  <c r="P1255" i="2"/>
  <c r="Q1255" i="2" s="1"/>
  <c r="O1255" i="2"/>
  <c r="M1256" i="2"/>
  <c r="N1256" i="2" s="1"/>
  <c r="E1257" i="2"/>
  <c r="S1255" i="2"/>
  <c r="H1360" i="12" l="1"/>
  <c r="I1360" i="12" s="1"/>
  <c r="J1360" i="12" s="1"/>
  <c r="L1360" i="12" s="1"/>
  <c r="G1361" i="12"/>
  <c r="F1362" i="12" s="1"/>
  <c r="K1359" i="12"/>
  <c r="J1359" i="12"/>
  <c r="L1359" i="12" s="1"/>
  <c r="L1258" i="3"/>
  <c r="K1258" i="3"/>
  <c r="M1258" i="3" s="1"/>
  <c r="J1259" i="3"/>
  <c r="I1260" i="3"/>
  <c r="P1256" i="2"/>
  <c r="Q1256" i="2" s="1"/>
  <c r="O1256" i="2"/>
  <c r="E1258" i="2"/>
  <c r="M1257" i="2"/>
  <c r="N1257" i="2" s="1"/>
  <c r="S1256" i="2"/>
  <c r="K1360" i="12" l="1"/>
  <c r="G1362" i="12"/>
  <c r="F1363" i="12" s="1"/>
  <c r="H1361" i="12"/>
  <c r="I1361" i="12" s="1"/>
  <c r="J1260" i="3"/>
  <c r="I1261" i="3"/>
  <c r="L1259" i="3"/>
  <c r="K1259" i="3"/>
  <c r="M1259" i="3" s="1"/>
  <c r="P1257" i="2"/>
  <c r="Q1257" i="2" s="1"/>
  <c r="O1257" i="2"/>
  <c r="M1258" i="2"/>
  <c r="N1258" i="2" s="1"/>
  <c r="E1259" i="2"/>
  <c r="S1257" i="2"/>
  <c r="G1363" i="12" l="1"/>
  <c r="F1364" i="12" s="1"/>
  <c r="H1362" i="12"/>
  <c r="I1362" i="12" s="1"/>
  <c r="K1361" i="12"/>
  <c r="J1361" i="12"/>
  <c r="L1361" i="12" s="1"/>
  <c r="I1262" i="3"/>
  <c r="J1261" i="3"/>
  <c r="L1260" i="3"/>
  <c r="K1260" i="3"/>
  <c r="M1260" i="3" s="1"/>
  <c r="O1258" i="2"/>
  <c r="P1258" i="2"/>
  <c r="Q1258" i="2" s="1"/>
  <c r="M1259" i="2"/>
  <c r="N1259" i="2" s="1"/>
  <c r="S1259" i="2" s="1"/>
  <c r="E1260" i="2"/>
  <c r="S1258" i="2"/>
  <c r="G1364" i="12" l="1"/>
  <c r="F1365" i="12" s="1"/>
  <c r="K1362" i="12"/>
  <c r="J1362" i="12"/>
  <c r="L1362" i="12" s="1"/>
  <c r="H1363" i="12"/>
  <c r="I1363" i="12" s="1"/>
  <c r="L1261" i="3"/>
  <c r="K1261" i="3"/>
  <c r="M1261" i="3" s="1"/>
  <c r="J1262" i="3"/>
  <c r="I1263" i="3"/>
  <c r="M1260" i="2"/>
  <c r="N1260" i="2" s="1"/>
  <c r="S1260" i="2" s="1"/>
  <c r="E1261" i="2"/>
  <c r="P1259" i="2"/>
  <c r="Q1259" i="2" s="1"/>
  <c r="O1259" i="2"/>
  <c r="H1364" i="12" l="1"/>
  <c r="I1364" i="12" s="1"/>
  <c r="K1364" i="12" s="1"/>
  <c r="J1363" i="12"/>
  <c r="L1363" i="12" s="1"/>
  <c r="K1363" i="12"/>
  <c r="G1365" i="12"/>
  <c r="F1366" i="12" s="1"/>
  <c r="I1264" i="3"/>
  <c r="J1263" i="3"/>
  <c r="K1262" i="3"/>
  <c r="M1262" i="3" s="1"/>
  <c r="L1262" i="3"/>
  <c r="M1261" i="2"/>
  <c r="N1261" i="2" s="1"/>
  <c r="S1261" i="2" s="1"/>
  <c r="E1262" i="2"/>
  <c r="P1260" i="2"/>
  <c r="Q1260" i="2" s="1"/>
  <c r="O1260" i="2"/>
  <c r="J1364" i="12" l="1"/>
  <c r="L1364" i="12" s="1"/>
  <c r="H1365" i="12"/>
  <c r="I1365" i="12" s="1"/>
  <c r="G1366" i="12"/>
  <c r="F1367" i="12" s="1"/>
  <c r="L1263" i="3"/>
  <c r="K1263" i="3"/>
  <c r="M1263" i="3" s="1"/>
  <c r="I1265" i="3"/>
  <c r="J1264" i="3"/>
  <c r="E1263" i="2"/>
  <c r="M1262" i="2"/>
  <c r="N1262" i="2" s="1"/>
  <c r="S1262" i="2" s="1"/>
  <c r="P1261" i="2"/>
  <c r="Q1261" i="2" s="1"/>
  <c r="O1261" i="2"/>
  <c r="K1365" i="12" l="1"/>
  <c r="J1365" i="12"/>
  <c r="L1365" i="12" s="1"/>
  <c r="G1367" i="12"/>
  <c r="F1368" i="12" s="1"/>
  <c r="H1366" i="12"/>
  <c r="I1366" i="12" s="1"/>
  <c r="K1264" i="3"/>
  <c r="M1264" i="3" s="1"/>
  <c r="L1264" i="3"/>
  <c r="J1265" i="3"/>
  <c r="I1266" i="3"/>
  <c r="P1262" i="2"/>
  <c r="Q1262" i="2" s="1"/>
  <c r="O1262" i="2"/>
  <c r="M1263" i="2"/>
  <c r="N1263" i="2" s="1"/>
  <c r="E1264" i="2"/>
  <c r="K1366" i="12" l="1"/>
  <c r="J1366" i="12"/>
  <c r="L1366" i="12" s="1"/>
  <c r="G1368" i="12"/>
  <c r="F1369" i="12" s="1"/>
  <c r="H1367" i="12"/>
  <c r="I1367" i="12" s="1"/>
  <c r="I1267" i="3"/>
  <c r="J1266" i="3"/>
  <c r="L1265" i="3"/>
  <c r="K1265" i="3"/>
  <c r="M1265" i="3" s="1"/>
  <c r="O1263" i="2"/>
  <c r="P1263" i="2"/>
  <c r="Q1263" i="2" s="1"/>
  <c r="M1264" i="2"/>
  <c r="N1264" i="2" s="1"/>
  <c r="E1265" i="2"/>
  <c r="S1263" i="2"/>
  <c r="K1367" i="12" l="1"/>
  <c r="J1367" i="12"/>
  <c r="L1367" i="12" s="1"/>
  <c r="G1369" i="12"/>
  <c r="F1370" i="12" s="1"/>
  <c r="H1368" i="12"/>
  <c r="I1368" i="12" s="1"/>
  <c r="L1266" i="3"/>
  <c r="K1266" i="3"/>
  <c r="M1266" i="3" s="1"/>
  <c r="J1267" i="3"/>
  <c r="I1268" i="3"/>
  <c r="P1264" i="2"/>
  <c r="Q1264" i="2" s="1"/>
  <c r="O1264" i="2"/>
  <c r="E1266" i="2"/>
  <c r="M1265" i="2"/>
  <c r="N1265" i="2" s="1"/>
  <c r="S1264" i="2"/>
  <c r="G1370" i="12" l="1"/>
  <c r="F1371" i="12" s="1"/>
  <c r="H1369" i="12"/>
  <c r="I1369" i="12" s="1"/>
  <c r="K1368" i="12"/>
  <c r="J1368" i="12"/>
  <c r="L1368" i="12" s="1"/>
  <c r="L1267" i="3"/>
  <c r="K1267" i="3"/>
  <c r="M1267" i="3" s="1"/>
  <c r="J1268" i="3"/>
  <c r="I1269" i="3"/>
  <c r="P1265" i="2"/>
  <c r="Q1265" i="2" s="1"/>
  <c r="O1265" i="2"/>
  <c r="M1266" i="2"/>
  <c r="N1266" i="2" s="1"/>
  <c r="E1267" i="2"/>
  <c r="S1265" i="2"/>
  <c r="G1371" i="12" l="1"/>
  <c r="F1372" i="12" s="1"/>
  <c r="K1369" i="12"/>
  <c r="J1369" i="12"/>
  <c r="L1369" i="12" s="1"/>
  <c r="H1370" i="12"/>
  <c r="I1370" i="12" s="1"/>
  <c r="I1270" i="3"/>
  <c r="J1269" i="3"/>
  <c r="L1268" i="3"/>
  <c r="K1268" i="3"/>
  <c r="M1268" i="3" s="1"/>
  <c r="O1266" i="2"/>
  <c r="P1266" i="2"/>
  <c r="Q1266" i="2" s="1"/>
  <c r="M1267" i="2"/>
  <c r="N1267" i="2" s="1"/>
  <c r="S1267" i="2" s="1"/>
  <c r="E1268" i="2"/>
  <c r="S1266" i="2"/>
  <c r="G1372" i="12" l="1"/>
  <c r="F1373" i="12" s="1"/>
  <c r="H1371" i="12"/>
  <c r="I1371" i="12" s="1"/>
  <c r="K1370" i="12"/>
  <c r="J1370" i="12"/>
  <c r="L1370" i="12" s="1"/>
  <c r="L1269" i="3"/>
  <c r="K1269" i="3"/>
  <c r="M1269" i="3" s="1"/>
  <c r="J1270" i="3"/>
  <c r="I1271" i="3"/>
  <c r="M1268" i="2"/>
  <c r="N1268" i="2" s="1"/>
  <c r="S1268" i="2" s="1"/>
  <c r="E1269" i="2"/>
  <c r="P1267" i="2"/>
  <c r="Q1267" i="2" s="1"/>
  <c r="O1267" i="2"/>
  <c r="J1371" i="12" l="1"/>
  <c r="L1371" i="12" s="1"/>
  <c r="K1371" i="12"/>
  <c r="G1373" i="12"/>
  <c r="F1374" i="12" s="1"/>
  <c r="H1372" i="12"/>
  <c r="I1372" i="12" s="1"/>
  <c r="I1272" i="3"/>
  <c r="J1271" i="3"/>
  <c r="K1270" i="3"/>
  <c r="M1270" i="3" s="1"/>
  <c r="L1270" i="3"/>
  <c r="M1269" i="2"/>
  <c r="N1269" i="2" s="1"/>
  <c r="S1269" i="2" s="1"/>
  <c r="E1270" i="2"/>
  <c r="P1268" i="2"/>
  <c r="Q1268" i="2" s="1"/>
  <c r="O1268" i="2"/>
  <c r="G1374" i="12" l="1"/>
  <c r="F1375" i="12" s="1"/>
  <c r="H1373" i="12"/>
  <c r="I1373" i="12" s="1"/>
  <c r="K1372" i="12"/>
  <c r="J1372" i="12"/>
  <c r="L1372" i="12" s="1"/>
  <c r="L1271" i="3"/>
  <c r="K1271" i="3"/>
  <c r="M1271" i="3" s="1"/>
  <c r="I1273" i="3"/>
  <c r="J1272" i="3"/>
  <c r="M1270" i="2"/>
  <c r="N1270" i="2" s="1"/>
  <c r="S1270" i="2" s="1"/>
  <c r="E1271" i="2"/>
  <c r="P1269" i="2"/>
  <c r="Q1269" i="2" s="1"/>
  <c r="O1269" i="2"/>
  <c r="K1373" i="12" l="1"/>
  <c r="J1373" i="12"/>
  <c r="L1373" i="12" s="1"/>
  <c r="G1375" i="12"/>
  <c r="F1376" i="12" s="1"/>
  <c r="H1374" i="12"/>
  <c r="I1374" i="12" s="1"/>
  <c r="K1272" i="3"/>
  <c r="M1272" i="3" s="1"/>
  <c r="L1272" i="3"/>
  <c r="J1273" i="3"/>
  <c r="I1274" i="3"/>
  <c r="M1271" i="2"/>
  <c r="N1271" i="2" s="1"/>
  <c r="S1271" i="2" s="1"/>
  <c r="E1272" i="2"/>
  <c r="P1270" i="2"/>
  <c r="Q1270" i="2" s="1"/>
  <c r="O1270" i="2"/>
  <c r="H1375" i="12" l="1"/>
  <c r="I1375" i="12" s="1"/>
  <c r="K1375" i="12" s="1"/>
  <c r="K1374" i="12"/>
  <c r="J1374" i="12"/>
  <c r="L1374" i="12" s="1"/>
  <c r="G1376" i="12"/>
  <c r="F1377" i="12" s="1"/>
  <c r="L1273" i="3"/>
  <c r="K1273" i="3"/>
  <c r="M1273" i="3" s="1"/>
  <c r="I1275" i="3"/>
  <c r="J1274" i="3"/>
  <c r="M1272" i="2"/>
  <c r="N1272" i="2" s="1"/>
  <c r="S1272" i="2" s="1"/>
  <c r="E1273" i="2"/>
  <c r="P1271" i="2"/>
  <c r="Q1271" i="2" s="1"/>
  <c r="O1271" i="2"/>
  <c r="J1375" i="12" l="1"/>
  <c r="L1375" i="12" s="1"/>
  <c r="H1376" i="12"/>
  <c r="I1376" i="12" s="1"/>
  <c r="K1376" i="12" s="1"/>
  <c r="G1377" i="12"/>
  <c r="F1378" i="12" s="1"/>
  <c r="L1274" i="3"/>
  <c r="K1274" i="3"/>
  <c r="M1274" i="3" s="1"/>
  <c r="J1275" i="3"/>
  <c r="I1276" i="3"/>
  <c r="E1274" i="2"/>
  <c r="M1273" i="2"/>
  <c r="N1273" i="2" s="1"/>
  <c r="S1273" i="2" s="1"/>
  <c r="P1272" i="2"/>
  <c r="Q1272" i="2" s="1"/>
  <c r="O1272" i="2"/>
  <c r="J1376" i="12" l="1"/>
  <c r="L1376" i="12" s="1"/>
  <c r="H1377" i="12"/>
  <c r="I1377" i="12" s="1"/>
  <c r="G1378" i="12"/>
  <c r="F1379" i="12" s="1"/>
  <c r="J1276" i="3"/>
  <c r="I1277" i="3"/>
  <c r="L1275" i="3"/>
  <c r="K1275" i="3"/>
  <c r="M1275" i="3" s="1"/>
  <c r="P1273" i="2"/>
  <c r="Q1273" i="2" s="1"/>
  <c r="O1273" i="2"/>
  <c r="M1274" i="2"/>
  <c r="N1274" i="2" s="1"/>
  <c r="E1275" i="2"/>
  <c r="H1378" i="12" l="1"/>
  <c r="I1378" i="12" s="1"/>
  <c r="G1379" i="12"/>
  <c r="F1380" i="12" s="1"/>
  <c r="K1377" i="12"/>
  <c r="J1377" i="12"/>
  <c r="L1377" i="12" s="1"/>
  <c r="I1278" i="3"/>
  <c r="J1277" i="3"/>
  <c r="L1276" i="3"/>
  <c r="K1276" i="3"/>
  <c r="M1276" i="3" s="1"/>
  <c r="O1274" i="2"/>
  <c r="P1274" i="2"/>
  <c r="Q1274" i="2" s="1"/>
  <c r="M1275" i="2"/>
  <c r="N1275" i="2" s="1"/>
  <c r="S1275" i="2" s="1"/>
  <c r="E1276" i="2"/>
  <c r="S1274" i="2"/>
  <c r="G1380" i="12" l="1"/>
  <c r="F1381" i="12" s="1"/>
  <c r="H1379" i="12"/>
  <c r="I1379" i="12" s="1"/>
  <c r="J1378" i="12"/>
  <c r="L1378" i="12" s="1"/>
  <c r="K1378" i="12"/>
  <c r="L1277" i="3"/>
  <c r="K1277" i="3"/>
  <c r="M1277" i="3" s="1"/>
  <c r="J1278" i="3"/>
  <c r="I1279" i="3"/>
  <c r="M1276" i="2"/>
  <c r="N1276" i="2" s="1"/>
  <c r="S1276" i="2" s="1"/>
  <c r="E1277" i="2"/>
  <c r="P1275" i="2"/>
  <c r="Q1275" i="2" s="1"/>
  <c r="O1275" i="2"/>
  <c r="K1379" i="12" l="1"/>
  <c r="J1379" i="12"/>
  <c r="L1379" i="12" s="1"/>
  <c r="G1381" i="12"/>
  <c r="F1382" i="12" s="1"/>
  <c r="H1380" i="12"/>
  <c r="I1380" i="12" s="1"/>
  <c r="I1280" i="3"/>
  <c r="J1279" i="3"/>
  <c r="K1278" i="3"/>
  <c r="M1278" i="3" s="1"/>
  <c r="L1278" i="3"/>
  <c r="M1277" i="2"/>
  <c r="N1277" i="2" s="1"/>
  <c r="S1277" i="2" s="1"/>
  <c r="E1278" i="2"/>
  <c r="P1276" i="2"/>
  <c r="Q1276" i="2" s="1"/>
  <c r="O1276" i="2"/>
  <c r="H1381" i="12" l="1"/>
  <c r="I1381" i="12" s="1"/>
  <c r="J1381" i="12" s="1"/>
  <c r="L1381" i="12" s="1"/>
  <c r="G1382" i="12"/>
  <c r="F1383" i="12" s="1"/>
  <c r="K1380" i="12"/>
  <c r="J1380" i="12"/>
  <c r="L1380" i="12" s="1"/>
  <c r="L1279" i="3"/>
  <c r="K1279" i="3"/>
  <c r="M1279" i="3" s="1"/>
  <c r="J1280" i="3"/>
  <c r="I1281" i="3"/>
  <c r="M1278" i="2"/>
  <c r="N1278" i="2" s="1"/>
  <c r="S1278" i="2" s="1"/>
  <c r="E1279" i="2"/>
  <c r="P1277" i="2"/>
  <c r="Q1277" i="2" s="1"/>
  <c r="O1277" i="2"/>
  <c r="K1381" i="12" l="1"/>
  <c r="G1383" i="12"/>
  <c r="F1384" i="12" s="1"/>
  <c r="H1382" i="12"/>
  <c r="I1382" i="12" s="1"/>
  <c r="L1280" i="3"/>
  <c r="K1280" i="3"/>
  <c r="M1280" i="3" s="1"/>
  <c r="I1282" i="3"/>
  <c r="J1281" i="3"/>
  <c r="M1279" i="2"/>
  <c r="N1279" i="2" s="1"/>
  <c r="S1279" i="2" s="1"/>
  <c r="E1280" i="2"/>
  <c r="P1278" i="2"/>
  <c r="Q1278" i="2" s="1"/>
  <c r="O1278" i="2"/>
  <c r="H1383" i="12" l="1"/>
  <c r="I1383" i="12" s="1"/>
  <c r="K1383" i="12" s="1"/>
  <c r="J1382" i="12"/>
  <c r="L1382" i="12" s="1"/>
  <c r="K1382" i="12"/>
  <c r="G1384" i="12"/>
  <c r="F1385" i="12" s="1"/>
  <c r="L1281" i="3"/>
  <c r="K1281" i="3"/>
  <c r="M1281" i="3" s="1"/>
  <c r="I1283" i="3"/>
  <c r="J1282" i="3"/>
  <c r="M1280" i="2"/>
  <c r="N1280" i="2" s="1"/>
  <c r="S1280" i="2" s="1"/>
  <c r="E1281" i="2"/>
  <c r="P1279" i="2"/>
  <c r="Q1279" i="2" s="1"/>
  <c r="O1279" i="2"/>
  <c r="J1383" i="12" l="1"/>
  <c r="L1383" i="12" s="1"/>
  <c r="G1385" i="12"/>
  <c r="F1386" i="12" s="1"/>
  <c r="H1384" i="12"/>
  <c r="I1384" i="12" s="1"/>
  <c r="K1282" i="3"/>
  <c r="M1282" i="3" s="1"/>
  <c r="L1282" i="3"/>
  <c r="J1283" i="3"/>
  <c r="I1284" i="3"/>
  <c r="E1282" i="2"/>
  <c r="M1281" i="2"/>
  <c r="N1281" i="2" s="1"/>
  <c r="S1281" i="2" s="1"/>
  <c r="P1280" i="2"/>
  <c r="Q1280" i="2" s="1"/>
  <c r="O1280" i="2"/>
  <c r="K1384" i="12" l="1"/>
  <c r="J1384" i="12"/>
  <c r="L1384" i="12" s="1"/>
  <c r="G1386" i="12"/>
  <c r="F1387" i="12" s="1"/>
  <c r="H1385" i="12"/>
  <c r="I1385" i="12" s="1"/>
  <c r="J1284" i="3"/>
  <c r="I1285" i="3"/>
  <c r="L1283" i="3"/>
  <c r="K1283" i="3"/>
  <c r="M1283" i="3" s="1"/>
  <c r="P1281" i="2"/>
  <c r="Q1281" i="2" s="1"/>
  <c r="O1281" i="2"/>
  <c r="M1282" i="2"/>
  <c r="N1282" i="2" s="1"/>
  <c r="E1283" i="2"/>
  <c r="G1387" i="12" l="1"/>
  <c r="F1388" i="12" s="1"/>
  <c r="K1385" i="12"/>
  <c r="J1385" i="12"/>
  <c r="L1385" i="12" s="1"/>
  <c r="H1386" i="12"/>
  <c r="I1386" i="12" s="1"/>
  <c r="I1286" i="3"/>
  <c r="J1285" i="3"/>
  <c r="L1284" i="3"/>
  <c r="K1284" i="3"/>
  <c r="M1284" i="3" s="1"/>
  <c r="O1282" i="2"/>
  <c r="P1282" i="2"/>
  <c r="Q1282" i="2" s="1"/>
  <c r="M1283" i="2"/>
  <c r="N1283" i="2" s="1"/>
  <c r="S1283" i="2" s="1"/>
  <c r="E1284" i="2"/>
  <c r="S1282" i="2"/>
  <c r="H1387" i="12" l="1"/>
  <c r="I1387" i="12" s="1"/>
  <c r="K1387" i="12" s="1"/>
  <c r="J1386" i="12"/>
  <c r="L1386" i="12" s="1"/>
  <c r="K1386" i="12"/>
  <c r="G1388" i="12"/>
  <c r="F1389" i="12" s="1"/>
  <c r="L1285" i="3"/>
  <c r="K1285" i="3"/>
  <c r="M1285" i="3" s="1"/>
  <c r="J1286" i="3"/>
  <c r="I1287" i="3"/>
  <c r="M1284" i="2"/>
  <c r="N1284" i="2" s="1"/>
  <c r="S1284" i="2" s="1"/>
  <c r="E1285" i="2"/>
  <c r="P1283" i="2"/>
  <c r="Q1283" i="2" s="1"/>
  <c r="O1283" i="2"/>
  <c r="J1387" i="12" l="1"/>
  <c r="L1387" i="12" s="1"/>
  <c r="G1389" i="12"/>
  <c r="F1390" i="12" s="1"/>
  <c r="H1388" i="12"/>
  <c r="I1388" i="12" s="1"/>
  <c r="K1286" i="3"/>
  <c r="M1286" i="3" s="1"/>
  <c r="L1286" i="3"/>
  <c r="I1288" i="3"/>
  <c r="J1287" i="3"/>
  <c r="M1285" i="2"/>
  <c r="N1285" i="2" s="1"/>
  <c r="S1285" i="2" s="1"/>
  <c r="E1286" i="2"/>
  <c r="P1284" i="2"/>
  <c r="Q1284" i="2" s="1"/>
  <c r="O1284" i="2"/>
  <c r="K1388" i="12" l="1"/>
  <c r="J1388" i="12"/>
  <c r="L1388" i="12" s="1"/>
  <c r="G1390" i="12"/>
  <c r="F1391" i="12" s="1"/>
  <c r="H1389" i="12"/>
  <c r="I1389" i="12" s="1"/>
  <c r="L1287" i="3"/>
  <c r="K1287" i="3"/>
  <c r="M1287" i="3" s="1"/>
  <c r="I1289" i="3"/>
  <c r="J1288" i="3"/>
  <c r="E1287" i="2"/>
  <c r="M1286" i="2"/>
  <c r="N1286" i="2" s="1"/>
  <c r="S1286" i="2" s="1"/>
  <c r="P1285" i="2"/>
  <c r="Q1285" i="2" s="1"/>
  <c r="O1285" i="2"/>
  <c r="G1391" i="12" l="1"/>
  <c r="F1392" i="12" s="1"/>
  <c r="H1390" i="12"/>
  <c r="I1390" i="12" s="1"/>
  <c r="K1389" i="12"/>
  <c r="J1389" i="12"/>
  <c r="L1389" i="12" s="1"/>
  <c r="L1288" i="3"/>
  <c r="K1288" i="3"/>
  <c r="M1288" i="3" s="1"/>
  <c r="J1289" i="3"/>
  <c r="I1290" i="3"/>
  <c r="P1286" i="2"/>
  <c r="Q1286" i="2" s="1"/>
  <c r="O1286" i="2"/>
  <c r="M1287" i="2"/>
  <c r="N1287" i="2" s="1"/>
  <c r="E1288" i="2"/>
  <c r="H1391" i="12" l="1"/>
  <c r="I1391" i="12" s="1"/>
  <c r="K1391" i="12" s="1"/>
  <c r="J1390" i="12"/>
  <c r="L1390" i="12" s="1"/>
  <c r="K1390" i="12"/>
  <c r="G1392" i="12"/>
  <c r="F1393" i="12" s="1"/>
  <c r="I1291" i="3"/>
  <c r="J1290" i="3"/>
  <c r="L1289" i="3"/>
  <c r="K1289" i="3"/>
  <c r="M1289" i="3" s="1"/>
  <c r="P1287" i="2"/>
  <c r="Q1287" i="2" s="1"/>
  <c r="O1287" i="2"/>
  <c r="M1288" i="2"/>
  <c r="N1288" i="2" s="1"/>
  <c r="E1289" i="2"/>
  <c r="S1287" i="2"/>
  <c r="J1391" i="12" l="1"/>
  <c r="L1391" i="12" s="1"/>
  <c r="G1393" i="12"/>
  <c r="F1394" i="12" s="1"/>
  <c r="H1392" i="12"/>
  <c r="I1392" i="12" s="1"/>
  <c r="L1290" i="3"/>
  <c r="K1290" i="3"/>
  <c r="M1290" i="3" s="1"/>
  <c r="J1291" i="3"/>
  <c r="I1292" i="3"/>
  <c r="P1288" i="2"/>
  <c r="Q1288" i="2" s="1"/>
  <c r="O1288" i="2"/>
  <c r="S1288" i="2"/>
  <c r="E1290" i="2"/>
  <c r="M1289" i="2"/>
  <c r="N1289" i="2" s="1"/>
  <c r="G1394" i="12" l="1"/>
  <c r="F1395" i="12" s="1"/>
  <c r="K1392" i="12"/>
  <c r="J1392" i="12"/>
  <c r="L1392" i="12" s="1"/>
  <c r="H1393" i="12"/>
  <c r="I1393" i="12" s="1"/>
  <c r="I1293" i="3"/>
  <c r="J1292" i="3"/>
  <c r="L1291" i="3"/>
  <c r="K1291" i="3"/>
  <c r="M1291" i="3" s="1"/>
  <c r="P1289" i="2"/>
  <c r="Q1289" i="2" s="1"/>
  <c r="O1289" i="2"/>
  <c r="M1290" i="2"/>
  <c r="N1290" i="2" s="1"/>
  <c r="E1291" i="2"/>
  <c r="S1289" i="2"/>
  <c r="K1393" i="12" l="1"/>
  <c r="J1393" i="12"/>
  <c r="L1393" i="12" s="1"/>
  <c r="G1395" i="12"/>
  <c r="F1396" i="12" s="1"/>
  <c r="H1394" i="12"/>
  <c r="I1394" i="12" s="1"/>
  <c r="L1292" i="3"/>
  <c r="K1292" i="3"/>
  <c r="M1292" i="3" s="1"/>
  <c r="I1294" i="3"/>
  <c r="J1293" i="3"/>
  <c r="O1290" i="2"/>
  <c r="P1290" i="2"/>
  <c r="Q1290" i="2" s="1"/>
  <c r="M1291" i="2"/>
  <c r="N1291" i="2" s="1"/>
  <c r="S1291" i="2" s="1"/>
  <c r="E1292" i="2"/>
  <c r="S1290" i="2"/>
  <c r="H1395" i="12" l="1"/>
  <c r="I1395" i="12" s="1"/>
  <c r="J1394" i="12"/>
  <c r="L1394" i="12" s="1"/>
  <c r="K1394" i="12"/>
  <c r="G1396" i="12"/>
  <c r="F1397" i="12" s="1"/>
  <c r="J1294" i="3"/>
  <c r="I1295" i="3"/>
  <c r="L1293" i="3"/>
  <c r="K1293" i="3"/>
  <c r="M1293" i="3" s="1"/>
  <c r="M1292" i="2"/>
  <c r="N1292" i="2" s="1"/>
  <c r="S1292" i="2" s="1"/>
  <c r="E1293" i="2"/>
  <c r="P1291" i="2"/>
  <c r="Q1291" i="2" s="1"/>
  <c r="O1291" i="2"/>
  <c r="H1396" i="12" l="1"/>
  <c r="I1396" i="12" s="1"/>
  <c r="K1396" i="12" s="1"/>
  <c r="K1395" i="12"/>
  <c r="J1395" i="12"/>
  <c r="L1395" i="12" s="1"/>
  <c r="G1397" i="12"/>
  <c r="F1398" i="12" s="1"/>
  <c r="I1296" i="3"/>
  <c r="J1295" i="3"/>
  <c r="K1294" i="3"/>
  <c r="M1294" i="3" s="1"/>
  <c r="L1294" i="3"/>
  <c r="M1293" i="2"/>
  <c r="N1293" i="2" s="1"/>
  <c r="S1293" i="2" s="1"/>
  <c r="E1294" i="2"/>
  <c r="P1292" i="2"/>
  <c r="Q1292" i="2" s="1"/>
  <c r="O1292" i="2"/>
  <c r="J1396" i="12" l="1"/>
  <c r="L1396" i="12" s="1"/>
  <c r="H1397" i="12"/>
  <c r="I1397" i="12" s="1"/>
  <c r="J1397" i="12" s="1"/>
  <c r="L1397" i="12" s="1"/>
  <c r="G1398" i="12"/>
  <c r="F1399" i="12" s="1"/>
  <c r="L1295" i="3"/>
  <c r="K1295" i="3"/>
  <c r="M1295" i="3" s="1"/>
  <c r="I1297" i="3"/>
  <c r="J1296" i="3"/>
  <c r="E1295" i="2"/>
  <c r="M1294" i="2"/>
  <c r="N1294" i="2" s="1"/>
  <c r="S1294" i="2" s="1"/>
  <c r="P1293" i="2"/>
  <c r="Q1293" i="2" s="1"/>
  <c r="O1293" i="2"/>
  <c r="K1397" i="12" l="1"/>
  <c r="H1398" i="12"/>
  <c r="I1398" i="12" s="1"/>
  <c r="J1398" i="12" s="1"/>
  <c r="L1398" i="12" s="1"/>
  <c r="G1399" i="12"/>
  <c r="F1400" i="12" s="1"/>
  <c r="L1296" i="3"/>
  <c r="K1296" i="3"/>
  <c r="M1296" i="3" s="1"/>
  <c r="J1297" i="3"/>
  <c r="I1298" i="3"/>
  <c r="P1294" i="2"/>
  <c r="Q1294" i="2" s="1"/>
  <c r="O1294" i="2"/>
  <c r="M1295" i="2"/>
  <c r="N1295" i="2" s="1"/>
  <c r="E1296" i="2"/>
  <c r="H1399" i="12" l="1"/>
  <c r="I1399" i="12" s="1"/>
  <c r="J1399" i="12" s="1"/>
  <c r="L1399" i="12" s="1"/>
  <c r="K1398" i="12"/>
  <c r="G1400" i="12"/>
  <c r="F1401" i="12" s="1"/>
  <c r="L1297" i="3"/>
  <c r="K1297" i="3"/>
  <c r="M1297" i="3" s="1"/>
  <c r="I1299" i="3"/>
  <c r="J1298" i="3"/>
  <c r="O1295" i="2"/>
  <c r="P1295" i="2"/>
  <c r="Q1295" i="2" s="1"/>
  <c r="M1296" i="2"/>
  <c r="N1296" i="2" s="1"/>
  <c r="S1296" i="2" s="1"/>
  <c r="E1297" i="2"/>
  <c r="S1295" i="2"/>
  <c r="K1399" i="12" l="1"/>
  <c r="G1401" i="12"/>
  <c r="F1402" i="12" s="1"/>
  <c r="H1400" i="12"/>
  <c r="I1400" i="12" s="1"/>
  <c r="L1298" i="3"/>
  <c r="K1298" i="3"/>
  <c r="M1298" i="3" s="1"/>
  <c r="J1299" i="3"/>
  <c r="I1300" i="3"/>
  <c r="P1296" i="2"/>
  <c r="Q1296" i="2" s="1"/>
  <c r="O1296" i="2"/>
  <c r="E1298" i="2"/>
  <c r="M1297" i="2"/>
  <c r="N1297" i="2" s="1"/>
  <c r="H1401" i="12" l="1"/>
  <c r="I1401" i="12" s="1"/>
  <c r="K1401" i="12" s="1"/>
  <c r="J1400" i="12"/>
  <c r="L1400" i="12" s="1"/>
  <c r="K1400" i="12"/>
  <c r="G1402" i="12"/>
  <c r="F1403" i="12" s="1"/>
  <c r="J1300" i="3"/>
  <c r="I1301" i="3"/>
  <c r="L1299" i="3"/>
  <c r="K1299" i="3"/>
  <c r="M1299" i="3" s="1"/>
  <c r="P1297" i="2"/>
  <c r="Q1297" i="2" s="1"/>
  <c r="O1297" i="2"/>
  <c r="M1298" i="2"/>
  <c r="N1298" i="2" s="1"/>
  <c r="E1299" i="2"/>
  <c r="S1297" i="2"/>
  <c r="J1401" i="12" l="1"/>
  <c r="L1401" i="12" s="1"/>
  <c r="G1403" i="12"/>
  <c r="F1404" i="12" s="1"/>
  <c r="H1402" i="12"/>
  <c r="I1402" i="12" s="1"/>
  <c r="I1302" i="3"/>
  <c r="J1301" i="3"/>
  <c r="L1300" i="3"/>
  <c r="K1300" i="3"/>
  <c r="M1300" i="3" s="1"/>
  <c r="O1298" i="2"/>
  <c r="P1298" i="2"/>
  <c r="Q1298" i="2" s="1"/>
  <c r="M1299" i="2"/>
  <c r="N1299" i="2" s="1"/>
  <c r="S1299" i="2" s="1"/>
  <c r="E1300" i="2"/>
  <c r="S1298" i="2"/>
  <c r="H1403" i="12" l="1"/>
  <c r="I1403" i="12" s="1"/>
  <c r="J1403" i="12" s="1"/>
  <c r="L1403" i="12" s="1"/>
  <c r="J1402" i="12"/>
  <c r="L1402" i="12" s="1"/>
  <c r="K1402" i="12"/>
  <c r="G1404" i="12"/>
  <c r="F1405" i="12" s="1"/>
  <c r="L1301" i="3"/>
  <c r="K1301" i="3"/>
  <c r="M1301" i="3" s="1"/>
  <c r="J1302" i="3"/>
  <c r="I1303" i="3"/>
  <c r="M1300" i="2"/>
  <c r="N1300" i="2" s="1"/>
  <c r="S1300" i="2" s="1"/>
  <c r="E1301" i="2"/>
  <c r="P1299" i="2"/>
  <c r="Q1299" i="2" s="1"/>
  <c r="O1299" i="2"/>
  <c r="K1403" i="12" l="1"/>
  <c r="G1405" i="12"/>
  <c r="F1406" i="12" s="1"/>
  <c r="H1404" i="12"/>
  <c r="I1404" i="12" s="1"/>
  <c r="I1304" i="3"/>
  <c r="J1303" i="3"/>
  <c r="K1302" i="3"/>
  <c r="M1302" i="3" s="1"/>
  <c r="L1302" i="3"/>
  <c r="M1301" i="2"/>
  <c r="N1301" i="2" s="1"/>
  <c r="S1301" i="2" s="1"/>
  <c r="E1302" i="2"/>
  <c r="P1300" i="2"/>
  <c r="Q1300" i="2" s="1"/>
  <c r="O1300" i="2"/>
  <c r="H1405" i="12" l="1"/>
  <c r="I1405" i="12" s="1"/>
  <c r="J1405" i="12" s="1"/>
  <c r="L1405" i="12" s="1"/>
  <c r="K1404" i="12"/>
  <c r="J1404" i="12"/>
  <c r="L1404" i="12" s="1"/>
  <c r="G1406" i="12"/>
  <c r="F1407" i="12" s="1"/>
  <c r="L1303" i="3"/>
  <c r="K1303" i="3"/>
  <c r="M1303" i="3" s="1"/>
  <c r="J1304" i="3"/>
  <c r="I1305" i="3"/>
  <c r="E1303" i="2"/>
  <c r="M1302" i="2"/>
  <c r="N1302" i="2" s="1"/>
  <c r="S1302" i="2" s="1"/>
  <c r="P1301" i="2"/>
  <c r="Q1301" i="2" s="1"/>
  <c r="O1301" i="2"/>
  <c r="K1405" i="12" l="1"/>
  <c r="H1406" i="12"/>
  <c r="I1406" i="12" s="1"/>
  <c r="G1407" i="12"/>
  <c r="F1408" i="12" s="1"/>
  <c r="J1305" i="3"/>
  <c r="I1306" i="3"/>
  <c r="L1304" i="3"/>
  <c r="K1304" i="3"/>
  <c r="M1304" i="3" s="1"/>
  <c r="P1302" i="2"/>
  <c r="Q1302" i="2" s="1"/>
  <c r="O1302" i="2"/>
  <c r="M1303" i="2"/>
  <c r="N1303" i="2" s="1"/>
  <c r="E1304" i="2"/>
  <c r="H1407" i="12" l="1"/>
  <c r="I1407" i="12" s="1"/>
  <c r="K1407" i="12" s="1"/>
  <c r="G1408" i="12"/>
  <c r="F1409" i="12" s="1"/>
  <c r="J1406" i="12"/>
  <c r="L1406" i="12" s="1"/>
  <c r="K1406" i="12"/>
  <c r="I1307" i="3"/>
  <c r="J1306" i="3"/>
  <c r="L1305" i="3"/>
  <c r="K1305" i="3"/>
  <c r="M1305" i="3" s="1"/>
  <c r="P1303" i="2"/>
  <c r="Q1303" i="2" s="1"/>
  <c r="O1303" i="2"/>
  <c r="M1304" i="2"/>
  <c r="N1304" i="2" s="1"/>
  <c r="S1304" i="2" s="1"/>
  <c r="E1305" i="2"/>
  <c r="S1303" i="2"/>
  <c r="J1407" i="12" l="1"/>
  <c r="L1407" i="12" s="1"/>
  <c r="G1409" i="12"/>
  <c r="F1410" i="12" s="1"/>
  <c r="H1408" i="12"/>
  <c r="I1408" i="12" s="1"/>
  <c r="L1306" i="3"/>
  <c r="K1306" i="3"/>
  <c r="M1306" i="3" s="1"/>
  <c r="J1307" i="3"/>
  <c r="I1308" i="3"/>
  <c r="P1304" i="2"/>
  <c r="Q1304" i="2" s="1"/>
  <c r="O1304" i="2"/>
  <c r="E1306" i="2"/>
  <c r="M1305" i="2"/>
  <c r="N1305" i="2" s="1"/>
  <c r="G1410" i="12" l="1"/>
  <c r="F1411" i="12" s="1"/>
  <c r="K1408" i="12"/>
  <c r="J1408" i="12"/>
  <c r="L1408" i="12" s="1"/>
  <c r="H1409" i="12"/>
  <c r="I1409" i="12" s="1"/>
  <c r="I1309" i="3"/>
  <c r="J1308" i="3"/>
  <c r="L1307" i="3"/>
  <c r="K1307" i="3"/>
  <c r="M1307" i="3" s="1"/>
  <c r="P1305" i="2"/>
  <c r="Q1305" i="2" s="1"/>
  <c r="O1305" i="2"/>
  <c r="M1306" i="2"/>
  <c r="N1306" i="2" s="1"/>
  <c r="E1307" i="2"/>
  <c r="S1305" i="2"/>
  <c r="G1411" i="12" l="1"/>
  <c r="F1412" i="12" s="1"/>
  <c r="K1409" i="12"/>
  <c r="J1409" i="12"/>
  <c r="L1409" i="12" s="1"/>
  <c r="H1410" i="12"/>
  <c r="I1410" i="12" s="1"/>
  <c r="L1308" i="3"/>
  <c r="K1308" i="3"/>
  <c r="M1308" i="3" s="1"/>
  <c r="I1310" i="3"/>
  <c r="J1309" i="3"/>
  <c r="M1307" i="2"/>
  <c r="N1307" i="2" s="1"/>
  <c r="S1307" i="2" s="1"/>
  <c r="E1308" i="2"/>
  <c r="O1306" i="2"/>
  <c r="P1306" i="2"/>
  <c r="Q1306" i="2" s="1"/>
  <c r="S1306" i="2"/>
  <c r="H1411" i="12" l="1"/>
  <c r="I1411" i="12" s="1"/>
  <c r="J1411" i="12" s="1"/>
  <c r="L1411" i="12" s="1"/>
  <c r="J1410" i="12"/>
  <c r="L1410" i="12" s="1"/>
  <c r="K1410" i="12"/>
  <c r="G1412" i="12"/>
  <c r="F1413" i="12" s="1"/>
  <c r="J1310" i="3"/>
  <c r="I1311" i="3"/>
  <c r="L1309" i="3"/>
  <c r="K1309" i="3"/>
  <c r="M1309" i="3" s="1"/>
  <c r="M1308" i="2"/>
  <c r="N1308" i="2" s="1"/>
  <c r="S1308" i="2" s="1"/>
  <c r="E1309" i="2"/>
  <c r="P1307" i="2"/>
  <c r="Q1307" i="2" s="1"/>
  <c r="O1307" i="2"/>
  <c r="K1411" i="12" l="1"/>
  <c r="G1413" i="12"/>
  <c r="F1414" i="12" s="1"/>
  <c r="H1412" i="12"/>
  <c r="I1412" i="12" s="1"/>
  <c r="I1312" i="3"/>
  <c r="J1311" i="3"/>
  <c r="K1310" i="3"/>
  <c r="M1310" i="3" s="1"/>
  <c r="L1310" i="3"/>
  <c r="M1309" i="2"/>
  <c r="N1309" i="2" s="1"/>
  <c r="S1309" i="2" s="1"/>
  <c r="E1310" i="2"/>
  <c r="P1308" i="2"/>
  <c r="Q1308" i="2" s="1"/>
  <c r="O1308" i="2"/>
  <c r="K1412" i="12" l="1"/>
  <c r="J1412" i="12"/>
  <c r="L1412" i="12" s="1"/>
  <c r="G1414" i="12"/>
  <c r="F1415" i="12" s="1"/>
  <c r="H1413" i="12"/>
  <c r="I1413" i="12" s="1"/>
  <c r="L1311" i="3"/>
  <c r="K1311" i="3"/>
  <c r="M1311" i="3" s="1"/>
  <c r="J1312" i="3"/>
  <c r="I1313" i="3"/>
  <c r="E1311" i="2"/>
  <c r="M1310" i="2"/>
  <c r="N1310" i="2" s="1"/>
  <c r="S1310" i="2" s="1"/>
  <c r="P1309" i="2"/>
  <c r="Q1309" i="2" s="1"/>
  <c r="O1309" i="2"/>
  <c r="G1415" i="12" l="1"/>
  <c r="F1416" i="12" s="1"/>
  <c r="H1414" i="12"/>
  <c r="I1414" i="12" s="1"/>
  <c r="K1413" i="12"/>
  <c r="J1413" i="12"/>
  <c r="L1413" i="12" s="1"/>
  <c r="J1313" i="3"/>
  <c r="I1314" i="3"/>
  <c r="L1312" i="3"/>
  <c r="K1312" i="3"/>
  <c r="M1312" i="3" s="1"/>
  <c r="P1310" i="2"/>
  <c r="Q1310" i="2" s="1"/>
  <c r="O1310" i="2"/>
  <c r="M1311" i="2"/>
  <c r="N1311" i="2" s="1"/>
  <c r="E1312" i="2"/>
  <c r="H1415" i="12" l="1"/>
  <c r="I1415" i="12" s="1"/>
  <c r="J1415" i="12" s="1"/>
  <c r="L1415" i="12" s="1"/>
  <c r="J1414" i="12"/>
  <c r="L1414" i="12" s="1"/>
  <c r="K1414" i="12"/>
  <c r="G1416" i="12"/>
  <c r="F1417" i="12" s="1"/>
  <c r="I1315" i="3"/>
  <c r="J1314" i="3"/>
  <c r="L1313" i="3"/>
  <c r="K1313" i="3"/>
  <c r="M1313" i="3" s="1"/>
  <c r="P1311" i="2"/>
  <c r="Q1311" i="2" s="1"/>
  <c r="O1311" i="2"/>
  <c r="M1312" i="2"/>
  <c r="N1312" i="2" s="1"/>
  <c r="S1312" i="2" s="1"/>
  <c r="E1313" i="2"/>
  <c r="S1311" i="2"/>
  <c r="K1415" i="12" l="1"/>
  <c r="G1417" i="12"/>
  <c r="F1418" i="12" s="1"/>
  <c r="H1416" i="12"/>
  <c r="I1416" i="12" s="1"/>
  <c r="L1314" i="3"/>
  <c r="K1314" i="3"/>
  <c r="M1314" i="3" s="1"/>
  <c r="J1315" i="3"/>
  <c r="I1316" i="3"/>
  <c r="P1312" i="2"/>
  <c r="Q1312" i="2" s="1"/>
  <c r="O1312" i="2"/>
  <c r="E1314" i="2"/>
  <c r="M1313" i="2"/>
  <c r="N1313" i="2" s="1"/>
  <c r="G1418" i="12" l="1"/>
  <c r="F1419" i="12" s="1"/>
  <c r="K1416" i="12"/>
  <c r="J1416" i="12"/>
  <c r="L1416" i="12" s="1"/>
  <c r="H1417" i="12"/>
  <c r="I1417" i="12" s="1"/>
  <c r="K1315" i="3"/>
  <c r="M1315" i="3" s="1"/>
  <c r="L1315" i="3"/>
  <c r="I1317" i="3"/>
  <c r="J1316" i="3"/>
  <c r="P1313" i="2"/>
  <c r="Q1313" i="2" s="1"/>
  <c r="O1313" i="2"/>
  <c r="M1314" i="2"/>
  <c r="N1314" i="2" s="1"/>
  <c r="E1315" i="2"/>
  <c r="S1313" i="2"/>
  <c r="K1417" i="12" l="1"/>
  <c r="J1417" i="12"/>
  <c r="L1417" i="12" s="1"/>
  <c r="G1419" i="12"/>
  <c r="F1420" i="12" s="1"/>
  <c r="H1418" i="12"/>
  <c r="I1418" i="12" s="1"/>
  <c r="L1316" i="3"/>
  <c r="K1316" i="3"/>
  <c r="M1316" i="3" s="1"/>
  <c r="I1318" i="3"/>
  <c r="J1317" i="3"/>
  <c r="O1314" i="2"/>
  <c r="P1314" i="2"/>
  <c r="Q1314" i="2" s="1"/>
  <c r="M1315" i="2"/>
  <c r="N1315" i="2" s="1"/>
  <c r="S1315" i="2" s="1"/>
  <c r="E1316" i="2"/>
  <c r="S1314" i="2"/>
  <c r="H1419" i="12" l="1"/>
  <c r="I1419" i="12" s="1"/>
  <c r="K1419" i="12" s="1"/>
  <c r="G1420" i="12"/>
  <c r="F1421" i="12" s="1"/>
  <c r="J1418" i="12"/>
  <c r="L1418" i="12" s="1"/>
  <c r="K1418" i="12"/>
  <c r="J1318" i="3"/>
  <c r="I1319" i="3"/>
  <c r="L1317" i="3"/>
  <c r="K1317" i="3"/>
  <c r="M1317" i="3" s="1"/>
  <c r="M1316" i="2"/>
  <c r="N1316" i="2" s="1"/>
  <c r="S1316" i="2" s="1"/>
  <c r="E1317" i="2"/>
  <c r="P1315" i="2"/>
  <c r="Q1315" i="2" s="1"/>
  <c r="O1315" i="2"/>
  <c r="J1419" i="12" l="1"/>
  <c r="L1419" i="12" s="1"/>
  <c r="G1421" i="12"/>
  <c r="F1422" i="12" s="1"/>
  <c r="H1420" i="12"/>
  <c r="I1420" i="12" s="1"/>
  <c r="I1320" i="3"/>
  <c r="J1319" i="3"/>
  <c r="K1318" i="3"/>
  <c r="M1318" i="3" s="1"/>
  <c r="L1318" i="3"/>
  <c r="M1317" i="2"/>
  <c r="N1317" i="2" s="1"/>
  <c r="S1317" i="2" s="1"/>
  <c r="E1318" i="2"/>
  <c r="P1316" i="2"/>
  <c r="Q1316" i="2" s="1"/>
  <c r="O1316" i="2"/>
  <c r="K1420" i="12" l="1"/>
  <c r="J1420" i="12"/>
  <c r="L1420" i="12" s="1"/>
  <c r="G1422" i="12"/>
  <c r="F1423" i="12" s="1"/>
  <c r="H1421" i="12"/>
  <c r="I1421" i="12" s="1"/>
  <c r="L1319" i="3"/>
  <c r="K1319" i="3"/>
  <c r="M1319" i="3" s="1"/>
  <c r="I1321" i="3"/>
  <c r="J1320" i="3"/>
  <c r="E1319" i="2"/>
  <c r="M1318" i="2"/>
  <c r="N1318" i="2" s="1"/>
  <c r="S1318" i="2" s="1"/>
  <c r="P1317" i="2"/>
  <c r="Q1317" i="2" s="1"/>
  <c r="O1317" i="2"/>
  <c r="H1422" i="12" l="1"/>
  <c r="I1422" i="12" s="1"/>
  <c r="K1422" i="12" s="1"/>
  <c r="G1423" i="12"/>
  <c r="F1424" i="12" s="1"/>
  <c r="K1421" i="12"/>
  <c r="J1421" i="12"/>
  <c r="L1421" i="12" s="1"/>
  <c r="L1320" i="3"/>
  <c r="K1320" i="3"/>
  <c r="M1320" i="3" s="1"/>
  <c r="J1321" i="3"/>
  <c r="I1322" i="3"/>
  <c r="P1318" i="2"/>
  <c r="Q1318" i="2" s="1"/>
  <c r="O1318" i="2"/>
  <c r="M1319" i="2"/>
  <c r="N1319" i="2" s="1"/>
  <c r="E1320" i="2"/>
  <c r="J1422" i="12" l="1"/>
  <c r="L1422" i="12" s="1"/>
  <c r="H1423" i="12"/>
  <c r="I1423" i="12" s="1"/>
  <c r="J1423" i="12" s="1"/>
  <c r="L1423" i="12" s="1"/>
  <c r="G1424" i="12"/>
  <c r="F1425" i="12" s="1"/>
  <c r="I1323" i="3"/>
  <c r="J1322" i="3"/>
  <c r="L1321" i="3"/>
  <c r="K1321" i="3"/>
  <c r="M1321" i="3" s="1"/>
  <c r="P1319" i="2"/>
  <c r="Q1319" i="2" s="1"/>
  <c r="O1319" i="2"/>
  <c r="M1320" i="2"/>
  <c r="N1320" i="2" s="1"/>
  <c r="S1320" i="2" s="1"/>
  <c r="E1321" i="2"/>
  <c r="S1319" i="2"/>
  <c r="K1423" i="12" l="1"/>
  <c r="H1424" i="12"/>
  <c r="I1424" i="12" s="1"/>
  <c r="G1425" i="12"/>
  <c r="F1426" i="12" s="1"/>
  <c r="K1322" i="3"/>
  <c r="M1322" i="3" s="1"/>
  <c r="L1322" i="3"/>
  <c r="J1323" i="3"/>
  <c r="I1324" i="3"/>
  <c r="P1320" i="2"/>
  <c r="Q1320" i="2" s="1"/>
  <c r="O1320" i="2"/>
  <c r="E1322" i="2"/>
  <c r="M1321" i="2"/>
  <c r="N1321" i="2" s="1"/>
  <c r="G1426" i="12" l="1"/>
  <c r="F1427" i="12" s="1"/>
  <c r="H1425" i="12"/>
  <c r="I1425" i="12" s="1"/>
  <c r="K1424" i="12"/>
  <c r="J1424" i="12"/>
  <c r="L1424" i="12" s="1"/>
  <c r="J1324" i="3"/>
  <c r="I1325" i="3"/>
  <c r="L1323" i="3"/>
  <c r="K1323" i="3"/>
  <c r="M1323" i="3" s="1"/>
  <c r="P1321" i="2"/>
  <c r="Q1321" i="2" s="1"/>
  <c r="O1321" i="2"/>
  <c r="M1322" i="2"/>
  <c r="N1322" i="2" s="1"/>
  <c r="E1323" i="2"/>
  <c r="S1321" i="2"/>
  <c r="K1425" i="12" l="1"/>
  <c r="J1425" i="12"/>
  <c r="L1425" i="12" s="1"/>
  <c r="G1427" i="12"/>
  <c r="F1428" i="12" s="1"/>
  <c r="H1426" i="12"/>
  <c r="I1426" i="12" s="1"/>
  <c r="I1326" i="3"/>
  <c r="J1325" i="3"/>
  <c r="L1324" i="3"/>
  <c r="K1324" i="3"/>
  <c r="M1324" i="3" s="1"/>
  <c r="O1322" i="2"/>
  <c r="P1322" i="2"/>
  <c r="Q1322" i="2" s="1"/>
  <c r="M1323" i="2"/>
  <c r="N1323" i="2" s="1"/>
  <c r="S1323" i="2" s="1"/>
  <c r="E1324" i="2"/>
  <c r="S1322" i="2"/>
  <c r="J1426" i="12" l="1"/>
  <c r="L1426" i="12" s="1"/>
  <c r="K1426" i="12"/>
  <c r="H1427" i="12"/>
  <c r="I1427" i="12" s="1"/>
  <c r="G1428" i="12"/>
  <c r="F1429" i="12" s="1"/>
  <c r="L1325" i="3"/>
  <c r="K1325" i="3"/>
  <c r="M1325" i="3" s="1"/>
  <c r="J1326" i="3"/>
  <c r="I1327" i="3"/>
  <c r="M1324" i="2"/>
  <c r="N1324" i="2" s="1"/>
  <c r="S1324" i="2" s="1"/>
  <c r="E1325" i="2"/>
  <c r="P1323" i="2"/>
  <c r="Q1323" i="2" s="1"/>
  <c r="O1323" i="2"/>
  <c r="H1428" i="12" l="1"/>
  <c r="I1428" i="12" s="1"/>
  <c r="G1429" i="12"/>
  <c r="F1430" i="12" s="1"/>
  <c r="K1427" i="12"/>
  <c r="J1427" i="12"/>
  <c r="L1427" i="12" s="1"/>
  <c r="I1328" i="3"/>
  <c r="J1327" i="3"/>
  <c r="K1326" i="3"/>
  <c r="M1326" i="3" s="1"/>
  <c r="L1326" i="3"/>
  <c r="M1325" i="2"/>
  <c r="N1325" i="2" s="1"/>
  <c r="S1325" i="2" s="1"/>
  <c r="E1326" i="2"/>
  <c r="P1324" i="2"/>
  <c r="Q1324" i="2" s="1"/>
  <c r="O1324" i="2"/>
  <c r="G1430" i="12" l="1"/>
  <c r="F1431" i="12" s="1"/>
  <c r="H1429" i="12"/>
  <c r="I1429" i="12" s="1"/>
  <c r="K1428" i="12"/>
  <c r="J1428" i="12"/>
  <c r="L1428" i="12" s="1"/>
  <c r="L1327" i="3"/>
  <c r="K1327" i="3"/>
  <c r="M1327" i="3" s="1"/>
  <c r="I1329" i="3"/>
  <c r="J1328" i="3"/>
  <c r="E1327" i="2"/>
  <c r="M1326" i="2"/>
  <c r="N1326" i="2" s="1"/>
  <c r="S1326" i="2" s="1"/>
  <c r="P1325" i="2"/>
  <c r="Q1325" i="2" s="1"/>
  <c r="O1325" i="2"/>
  <c r="G1431" i="12" l="1"/>
  <c r="F1432" i="12" s="1"/>
  <c r="J1429" i="12"/>
  <c r="L1429" i="12" s="1"/>
  <c r="K1429" i="12"/>
  <c r="H1430" i="12"/>
  <c r="I1430" i="12" s="1"/>
  <c r="K1328" i="3"/>
  <c r="M1328" i="3" s="1"/>
  <c r="L1328" i="3"/>
  <c r="J1329" i="3"/>
  <c r="I1330" i="3"/>
  <c r="P1326" i="2"/>
  <c r="Q1326" i="2" s="1"/>
  <c r="O1326" i="2"/>
  <c r="M1327" i="2"/>
  <c r="N1327" i="2" s="1"/>
  <c r="E1328" i="2"/>
  <c r="H1431" i="12" l="1"/>
  <c r="I1431" i="12" s="1"/>
  <c r="K1431" i="12" s="1"/>
  <c r="J1430" i="12"/>
  <c r="L1430" i="12" s="1"/>
  <c r="K1430" i="12"/>
  <c r="G1432" i="12"/>
  <c r="F1433" i="12" s="1"/>
  <c r="L1329" i="3"/>
  <c r="K1329" i="3"/>
  <c r="M1329" i="3" s="1"/>
  <c r="I1331" i="3"/>
  <c r="J1330" i="3"/>
  <c r="O1327" i="2"/>
  <c r="P1327" i="2"/>
  <c r="Q1327" i="2" s="1"/>
  <c r="M1328" i="2"/>
  <c r="N1328" i="2" s="1"/>
  <c r="E1329" i="2"/>
  <c r="S1327" i="2"/>
  <c r="J1431" i="12" l="1"/>
  <c r="L1431" i="12" s="1"/>
  <c r="G1433" i="12"/>
  <c r="F1434" i="12" s="1"/>
  <c r="H1432" i="12"/>
  <c r="I1432" i="12" s="1"/>
  <c r="J1331" i="3"/>
  <c r="I1332" i="3"/>
  <c r="K1330" i="3"/>
  <c r="M1330" i="3" s="1"/>
  <c r="L1330" i="3"/>
  <c r="P1328" i="2"/>
  <c r="Q1328" i="2" s="1"/>
  <c r="O1328" i="2"/>
  <c r="E1330" i="2"/>
  <c r="M1329" i="2"/>
  <c r="N1329" i="2" s="1"/>
  <c r="S1328" i="2"/>
  <c r="H1433" i="12" l="1"/>
  <c r="I1433" i="12" s="1"/>
  <c r="J1433" i="12" s="1"/>
  <c r="L1433" i="12" s="1"/>
  <c r="J1432" i="12"/>
  <c r="L1432" i="12" s="1"/>
  <c r="K1432" i="12"/>
  <c r="G1434" i="12"/>
  <c r="F1435" i="12" s="1"/>
  <c r="I1333" i="3"/>
  <c r="J1332" i="3"/>
  <c r="L1331" i="3"/>
  <c r="K1331" i="3"/>
  <c r="M1331" i="3" s="1"/>
  <c r="P1329" i="2"/>
  <c r="Q1329" i="2" s="1"/>
  <c r="O1329" i="2"/>
  <c r="M1330" i="2"/>
  <c r="N1330" i="2" s="1"/>
  <c r="E1331" i="2"/>
  <c r="S1329" i="2"/>
  <c r="K1433" i="12" l="1"/>
  <c r="G1435" i="12"/>
  <c r="F1436" i="12" s="1"/>
  <c r="H1434" i="12"/>
  <c r="I1434" i="12" s="1"/>
  <c r="L1332" i="3"/>
  <c r="K1332" i="3"/>
  <c r="M1332" i="3" s="1"/>
  <c r="I1334" i="3"/>
  <c r="J1333" i="3"/>
  <c r="O1330" i="2"/>
  <c r="P1330" i="2"/>
  <c r="Q1330" i="2" s="1"/>
  <c r="M1331" i="2"/>
  <c r="N1331" i="2" s="1"/>
  <c r="S1331" i="2" s="1"/>
  <c r="E1332" i="2"/>
  <c r="S1330" i="2"/>
  <c r="H1435" i="12" l="1"/>
  <c r="I1435" i="12" s="1"/>
  <c r="K1435" i="12" s="1"/>
  <c r="J1434" i="12"/>
  <c r="L1434" i="12" s="1"/>
  <c r="K1434" i="12"/>
  <c r="G1436" i="12"/>
  <c r="F1437" i="12" s="1"/>
  <c r="J1334" i="3"/>
  <c r="I1335" i="3"/>
  <c r="L1333" i="3"/>
  <c r="K1333" i="3"/>
  <c r="M1333" i="3" s="1"/>
  <c r="M1332" i="2"/>
  <c r="N1332" i="2" s="1"/>
  <c r="S1332" i="2" s="1"/>
  <c r="E1333" i="2"/>
  <c r="P1331" i="2"/>
  <c r="Q1331" i="2" s="1"/>
  <c r="O1331" i="2"/>
  <c r="J1435" i="12" l="1"/>
  <c r="L1435" i="12" s="1"/>
  <c r="G1437" i="12"/>
  <c r="F1438" i="12" s="1"/>
  <c r="H1436" i="12"/>
  <c r="I1436" i="12" s="1"/>
  <c r="I1336" i="3"/>
  <c r="J1335" i="3"/>
  <c r="K1334" i="3"/>
  <c r="M1334" i="3" s="1"/>
  <c r="L1334" i="3"/>
  <c r="M1333" i="2"/>
  <c r="N1333" i="2" s="1"/>
  <c r="S1333" i="2" s="1"/>
  <c r="E1334" i="2"/>
  <c r="O1332" i="2"/>
  <c r="P1332" i="2"/>
  <c r="Q1332" i="2" s="1"/>
  <c r="H1437" i="12" l="1"/>
  <c r="I1437" i="12" s="1"/>
  <c r="K1437" i="12" s="1"/>
  <c r="K1436" i="12"/>
  <c r="J1436" i="12"/>
  <c r="L1436" i="12" s="1"/>
  <c r="G1438" i="12"/>
  <c r="F1439" i="12" s="1"/>
  <c r="L1335" i="3"/>
  <c r="K1335" i="3"/>
  <c r="M1335" i="3" s="1"/>
  <c r="I1337" i="3"/>
  <c r="J1336" i="3"/>
  <c r="M1334" i="2"/>
  <c r="N1334" i="2" s="1"/>
  <c r="S1334" i="2" s="1"/>
  <c r="E1335" i="2"/>
  <c r="P1333" i="2"/>
  <c r="Q1333" i="2" s="1"/>
  <c r="O1333" i="2"/>
  <c r="J1437" i="12" l="1"/>
  <c r="L1437" i="12" s="1"/>
  <c r="H1438" i="12"/>
  <c r="I1438" i="12" s="1"/>
  <c r="G1439" i="12"/>
  <c r="F1440" i="12" s="1"/>
  <c r="L1336" i="3"/>
  <c r="K1336" i="3"/>
  <c r="M1336" i="3" s="1"/>
  <c r="J1337" i="3"/>
  <c r="I1338" i="3"/>
  <c r="E1336" i="2"/>
  <c r="M1335" i="2"/>
  <c r="N1335" i="2" s="1"/>
  <c r="S1335" i="2" s="1"/>
  <c r="O1334" i="2"/>
  <c r="P1334" i="2"/>
  <c r="Q1334" i="2" s="1"/>
  <c r="H1439" i="12" l="1"/>
  <c r="I1439" i="12" s="1"/>
  <c r="K1439" i="12" s="1"/>
  <c r="G1440" i="12"/>
  <c r="F1441" i="12" s="1"/>
  <c r="J1438" i="12"/>
  <c r="L1438" i="12" s="1"/>
  <c r="K1438" i="12"/>
  <c r="I1339" i="3"/>
  <c r="J1338" i="3"/>
  <c r="L1337" i="3"/>
  <c r="K1337" i="3"/>
  <c r="M1337" i="3" s="1"/>
  <c r="P1335" i="2"/>
  <c r="Q1335" i="2" s="1"/>
  <c r="O1335" i="2"/>
  <c r="M1336" i="2"/>
  <c r="N1336" i="2" s="1"/>
  <c r="E1337" i="2"/>
  <c r="J1439" i="12" l="1"/>
  <c r="L1439" i="12" s="1"/>
  <c r="H1440" i="12"/>
  <c r="I1440" i="12" s="1"/>
  <c r="G1441" i="12"/>
  <c r="F1442" i="12" s="1"/>
  <c r="K1338" i="3"/>
  <c r="M1338" i="3" s="1"/>
  <c r="L1338" i="3"/>
  <c r="J1339" i="3"/>
  <c r="I1340" i="3"/>
  <c r="O1336" i="2"/>
  <c r="P1336" i="2"/>
  <c r="Q1336" i="2" s="1"/>
  <c r="S1336" i="2"/>
  <c r="E1338" i="2"/>
  <c r="M1337" i="2"/>
  <c r="N1337" i="2" s="1"/>
  <c r="G1442" i="12" l="1"/>
  <c r="F1443" i="12" s="1"/>
  <c r="H1441" i="12"/>
  <c r="I1441" i="12" s="1"/>
  <c r="J1440" i="12"/>
  <c r="L1440" i="12" s="1"/>
  <c r="K1440" i="12"/>
  <c r="K1339" i="3"/>
  <c r="M1339" i="3" s="1"/>
  <c r="L1339" i="3"/>
  <c r="I1341" i="3"/>
  <c r="J1340" i="3"/>
  <c r="P1337" i="2"/>
  <c r="Q1337" i="2" s="1"/>
  <c r="O1337" i="2"/>
  <c r="M1338" i="2"/>
  <c r="N1338" i="2" s="1"/>
  <c r="E1339" i="2"/>
  <c r="S1337" i="2"/>
  <c r="G1443" i="12" l="1"/>
  <c r="F1444" i="12" s="1"/>
  <c r="K1441" i="12"/>
  <c r="J1441" i="12"/>
  <c r="L1441" i="12" s="1"/>
  <c r="H1442" i="12"/>
  <c r="I1442" i="12" s="1"/>
  <c r="I1342" i="3"/>
  <c r="J1341" i="3"/>
  <c r="L1340" i="3"/>
  <c r="K1340" i="3"/>
  <c r="M1340" i="3" s="1"/>
  <c r="O1338" i="2"/>
  <c r="P1338" i="2"/>
  <c r="Q1338" i="2" s="1"/>
  <c r="E1340" i="2"/>
  <c r="M1339" i="2"/>
  <c r="N1339" i="2" s="1"/>
  <c r="S1338" i="2"/>
  <c r="H1443" i="12" l="1"/>
  <c r="I1443" i="12" s="1"/>
  <c r="J1443" i="12" s="1"/>
  <c r="L1443" i="12" s="1"/>
  <c r="J1442" i="12"/>
  <c r="L1442" i="12" s="1"/>
  <c r="K1442" i="12"/>
  <c r="G1444" i="12"/>
  <c r="F1445" i="12" s="1"/>
  <c r="L1341" i="3"/>
  <c r="K1341" i="3"/>
  <c r="M1341" i="3" s="1"/>
  <c r="J1342" i="3"/>
  <c r="I1343" i="3"/>
  <c r="P1339" i="2"/>
  <c r="Q1339" i="2" s="1"/>
  <c r="O1339" i="2"/>
  <c r="S1339" i="2"/>
  <c r="M1340" i="2"/>
  <c r="N1340" i="2" s="1"/>
  <c r="E1341" i="2"/>
  <c r="K1443" i="12" l="1"/>
  <c r="G1445" i="12"/>
  <c r="F1446" i="12" s="1"/>
  <c r="H1444" i="12"/>
  <c r="I1444" i="12" s="1"/>
  <c r="I1344" i="3"/>
  <c r="J1343" i="3"/>
  <c r="L1342" i="3"/>
  <c r="K1342" i="3"/>
  <c r="M1342" i="3" s="1"/>
  <c r="E1342" i="2"/>
  <c r="M1341" i="2"/>
  <c r="N1341" i="2" s="1"/>
  <c r="S1341" i="2" s="1"/>
  <c r="P1340" i="2"/>
  <c r="Q1340" i="2" s="1"/>
  <c r="O1340" i="2"/>
  <c r="S1340" i="2"/>
  <c r="H1445" i="12" l="1"/>
  <c r="I1445" i="12" s="1"/>
  <c r="J1445" i="12" s="1"/>
  <c r="L1445" i="12" s="1"/>
  <c r="K1444" i="12"/>
  <c r="J1444" i="12"/>
  <c r="L1444" i="12" s="1"/>
  <c r="G1446" i="12"/>
  <c r="F1447" i="12" s="1"/>
  <c r="L1343" i="3"/>
  <c r="K1343" i="3"/>
  <c r="M1343" i="3" s="1"/>
  <c r="J1344" i="3"/>
  <c r="I1345" i="3"/>
  <c r="P1341" i="2"/>
  <c r="Q1341" i="2" s="1"/>
  <c r="O1341" i="2"/>
  <c r="M1342" i="2"/>
  <c r="N1342" i="2" s="1"/>
  <c r="E1343" i="2"/>
  <c r="K1445" i="12" l="1"/>
  <c r="G1447" i="12"/>
  <c r="F1448" i="12" s="1"/>
  <c r="H1446" i="12"/>
  <c r="I1446" i="12" s="1"/>
  <c r="J1345" i="3"/>
  <c r="I1346" i="3"/>
  <c r="L1344" i="3"/>
  <c r="K1344" i="3"/>
  <c r="M1344" i="3" s="1"/>
  <c r="M1343" i="2"/>
  <c r="N1343" i="2" s="1"/>
  <c r="S1343" i="2" s="1"/>
  <c r="E1344" i="2"/>
  <c r="O1342" i="2"/>
  <c r="P1342" i="2"/>
  <c r="Q1342" i="2" s="1"/>
  <c r="S1342" i="2"/>
  <c r="H1447" i="12" l="1"/>
  <c r="I1447" i="12" s="1"/>
  <c r="K1447" i="12" s="1"/>
  <c r="J1446" i="12"/>
  <c r="L1446" i="12" s="1"/>
  <c r="K1446" i="12"/>
  <c r="G1448" i="12"/>
  <c r="F1449" i="12" s="1"/>
  <c r="I1347" i="3"/>
  <c r="J1346" i="3"/>
  <c r="K1345" i="3"/>
  <c r="M1345" i="3" s="1"/>
  <c r="L1345" i="3"/>
  <c r="M1344" i="2"/>
  <c r="N1344" i="2" s="1"/>
  <c r="S1344" i="2" s="1"/>
  <c r="E1345" i="2"/>
  <c r="P1343" i="2"/>
  <c r="Q1343" i="2" s="1"/>
  <c r="O1343" i="2"/>
  <c r="J1447" i="12" l="1"/>
  <c r="L1447" i="12" s="1"/>
  <c r="G1449" i="12"/>
  <c r="F1450" i="12" s="1"/>
  <c r="H1448" i="12"/>
  <c r="I1448" i="12" s="1"/>
  <c r="L1346" i="3"/>
  <c r="K1346" i="3"/>
  <c r="M1346" i="3" s="1"/>
  <c r="J1347" i="3"/>
  <c r="I1348" i="3"/>
  <c r="E1346" i="2"/>
  <c r="M1345" i="2"/>
  <c r="N1345" i="2" s="1"/>
  <c r="S1345" i="2" s="1"/>
  <c r="P1344" i="2"/>
  <c r="Q1344" i="2" s="1"/>
  <c r="O1344" i="2"/>
  <c r="G1450" i="12" l="1"/>
  <c r="F1451" i="12" s="1"/>
  <c r="J1448" i="12"/>
  <c r="L1448" i="12" s="1"/>
  <c r="K1448" i="12"/>
  <c r="H1449" i="12"/>
  <c r="I1449" i="12" s="1"/>
  <c r="K1347" i="3"/>
  <c r="M1347" i="3" s="1"/>
  <c r="L1347" i="3"/>
  <c r="I1349" i="3"/>
  <c r="J1348" i="3"/>
  <c r="P1345" i="2"/>
  <c r="Q1345" i="2" s="1"/>
  <c r="O1345" i="2"/>
  <c r="M1346" i="2"/>
  <c r="N1346" i="2" s="1"/>
  <c r="E1347" i="2"/>
  <c r="K1449" i="12" l="1"/>
  <c r="J1449" i="12"/>
  <c r="L1449" i="12" s="1"/>
  <c r="G1451" i="12"/>
  <c r="F1452" i="12" s="1"/>
  <c r="H1450" i="12"/>
  <c r="I1450" i="12" s="1"/>
  <c r="L1348" i="3"/>
  <c r="K1348" i="3"/>
  <c r="M1348" i="3" s="1"/>
  <c r="I1350" i="3"/>
  <c r="J1349" i="3"/>
  <c r="O1346" i="2"/>
  <c r="P1346" i="2"/>
  <c r="Q1346" i="2" s="1"/>
  <c r="E1348" i="2"/>
  <c r="M1347" i="2"/>
  <c r="N1347" i="2" s="1"/>
  <c r="S1346" i="2"/>
  <c r="G1452" i="12" l="1"/>
  <c r="F1453" i="12" s="1"/>
  <c r="J1450" i="12"/>
  <c r="L1450" i="12" s="1"/>
  <c r="K1450" i="12"/>
  <c r="H1451" i="12"/>
  <c r="I1451" i="12" s="1"/>
  <c r="J1350" i="3"/>
  <c r="I1351" i="3"/>
  <c r="L1349" i="3"/>
  <c r="K1349" i="3"/>
  <c r="M1349" i="3" s="1"/>
  <c r="P1347" i="2"/>
  <c r="Q1347" i="2" s="1"/>
  <c r="O1347" i="2"/>
  <c r="S1347" i="2"/>
  <c r="M1348" i="2"/>
  <c r="N1348" i="2" s="1"/>
  <c r="E1349" i="2"/>
  <c r="G1453" i="12" l="1"/>
  <c r="F1454" i="12" s="1"/>
  <c r="K1451" i="12"/>
  <c r="J1451" i="12"/>
  <c r="L1451" i="12" s="1"/>
  <c r="H1452" i="12"/>
  <c r="I1452" i="12" s="1"/>
  <c r="I1352" i="3"/>
  <c r="J1351" i="3"/>
  <c r="L1350" i="3"/>
  <c r="K1350" i="3"/>
  <c r="M1350" i="3" s="1"/>
  <c r="M1349" i="2"/>
  <c r="N1349" i="2" s="1"/>
  <c r="S1349" i="2" s="1"/>
  <c r="E1350" i="2"/>
  <c r="P1348" i="2"/>
  <c r="Q1348" i="2" s="1"/>
  <c r="O1348" i="2"/>
  <c r="S1348" i="2"/>
  <c r="H1453" i="12" l="1"/>
  <c r="I1453" i="12" s="1"/>
  <c r="K1453" i="12" s="1"/>
  <c r="K1452" i="12"/>
  <c r="J1452" i="12"/>
  <c r="L1452" i="12" s="1"/>
  <c r="G1454" i="12"/>
  <c r="F1455" i="12" s="1"/>
  <c r="L1351" i="3"/>
  <c r="K1351" i="3"/>
  <c r="M1351" i="3" s="1"/>
  <c r="J1352" i="3"/>
  <c r="I1353" i="3"/>
  <c r="M1350" i="2"/>
  <c r="N1350" i="2" s="1"/>
  <c r="S1350" i="2" s="1"/>
  <c r="E1351" i="2"/>
  <c r="P1349" i="2"/>
  <c r="Q1349" i="2" s="1"/>
  <c r="O1349" i="2"/>
  <c r="J1453" i="12" l="1"/>
  <c r="L1453" i="12" s="1"/>
  <c r="G1455" i="12"/>
  <c r="F1456" i="12" s="1"/>
  <c r="H1454" i="12"/>
  <c r="I1454" i="12" s="1"/>
  <c r="J1353" i="3"/>
  <c r="I1354" i="3"/>
  <c r="L1352" i="3"/>
  <c r="K1352" i="3"/>
  <c r="M1352" i="3" s="1"/>
  <c r="M1351" i="2"/>
  <c r="N1351" i="2" s="1"/>
  <c r="S1351" i="2" s="1"/>
  <c r="E1352" i="2"/>
  <c r="P1350" i="2"/>
  <c r="Q1350" i="2" s="1"/>
  <c r="O1350" i="2"/>
  <c r="H1455" i="12" l="1"/>
  <c r="I1455" i="12" s="1"/>
  <c r="K1455" i="12" s="1"/>
  <c r="J1454" i="12"/>
  <c r="L1454" i="12" s="1"/>
  <c r="K1454" i="12"/>
  <c r="G1456" i="12"/>
  <c r="F1457" i="12" s="1"/>
  <c r="I1355" i="3"/>
  <c r="J1354" i="3"/>
  <c r="K1353" i="3"/>
  <c r="M1353" i="3" s="1"/>
  <c r="L1353" i="3"/>
  <c r="M1352" i="2"/>
  <c r="N1352" i="2" s="1"/>
  <c r="S1352" i="2" s="1"/>
  <c r="E1353" i="2"/>
  <c r="P1351" i="2"/>
  <c r="Q1351" i="2" s="1"/>
  <c r="O1351" i="2"/>
  <c r="J1455" i="12" l="1"/>
  <c r="L1455" i="12" s="1"/>
  <c r="G1457" i="12"/>
  <c r="F1458" i="12" s="1"/>
  <c r="H1456" i="12"/>
  <c r="I1456" i="12" s="1"/>
  <c r="L1354" i="3"/>
  <c r="K1354" i="3"/>
  <c r="M1354" i="3" s="1"/>
  <c r="J1355" i="3"/>
  <c r="I1356" i="3"/>
  <c r="E1354" i="2"/>
  <c r="M1353" i="2"/>
  <c r="N1353" i="2" s="1"/>
  <c r="S1353" i="2" s="1"/>
  <c r="P1352" i="2"/>
  <c r="Q1352" i="2" s="1"/>
  <c r="O1352" i="2"/>
  <c r="J1456" i="12" l="1"/>
  <c r="L1456" i="12" s="1"/>
  <c r="K1456" i="12"/>
  <c r="G1458" i="12"/>
  <c r="F1459" i="12" s="1"/>
  <c r="H1457" i="12"/>
  <c r="I1457" i="12" s="1"/>
  <c r="I1357" i="3"/>
  <c r="J1356" i="3"/>
  <c r="K1355" i="3"/>
  <c r="M1355" i="3" s="1"/>
  <c r="L1355" i="3"/>
  <c r="P1353" i="2"/>
  <c r="Q1353" i="2" s="1"/>
  <c r="O1353" i="2"/>
  <c r="M1354" i="2"/>
  <c r="N1354" i="2" s="1"/>
  <c r="E1355" i="2"/>
  <c r="G1459" i="12" l="1"/>
  <c r="F1460" i="12" s="1"/>
  <c r="K1457" i="12"/>
  <c r="J1457" i="12"/>
  <c r="L1457" i="12" s="1"/>
  <c r="H1458" i="12"/>
  <c r="I1458" i="12" s="1"/>
  <c r="L1356" i="3"/>
  <c r="K1356" i="3"/>
  <c r="M1356" i="3" s="1"/>
  <c r="I1358" i="3"/>
  <c r="J1357" i="3"/>
  <c r="O1354" i="2"/>
  <c r="P1354" i="2"/>
  <c r="Q1354" i="2" s="1"/>
  <c r="E1356" i="2"/>
  <c r="M1355" i="2"/>
  <c r="N1355" i="2" s="1"/>
  <c r="S1355" i="2" s="1"/>
  <c r="S1354" i="2"/>
  <c r="H1459" i="12" l="1"/>
  <c r="I1459" i="12" s="1"/>
  <c r="K1459" i="12" s="1"/>
  <c r="J1458" i="12"/>
  <c r="L1458" i="12" s="1"/>
  <c r="K1458" i="12"/>
  <c r="G1460" i="12"/>
  <c r="F1461" i="12" s="1"/>
  <c r="J1358" i="3"/>
  <c r="I1359" i="3"/>
  <c r="L1357" i="3"/>
  <c r="K1357" i="3"/>
  <c r="M1357" i="3" s="1"/>
  <c r="P1355" i="2"/>
  <c r="Q1355" i="2" s="1"/>
  <c r="O1355" i="2"/>
  <c r="M1356" i="2"/>
  <c r="N1356" i="2" s="1"/>
  <c r="E1357" i="2"/>
  <c r="J1459" i="12" l="1"/>
  <c r="L1459" i="12" s="1"/>
  <c r="G1461" i="12"/>
  <c r="F1462" i="12" s="1"/>
  <c r="H1460" i="12"/>
  <c r="I1460" i="12" s="1"/>
  <c r="I1360" i="3"/>
  <c r="J1359" i="3"/>
  <c r="L1358" i="3"/>
  <c r="K1358" i="3"/>
  <c r="M1358" i="3" s="1"/>
  <c r="P1356" i="2"/>
  <c r="Q1356" i="2" s="1"/>
  <c r="O1356" i="2"/>
  <c r="M1357" i="2"/>
  <c r="N1357" i="2" s="1"/>
  <c r="E1358" i="2"/>
  <c r="S1356" i="2"/>
  <c r="H1461" i="12" l="1"/>
  <c r="I1461" i="12" s="1"/>
  <c r="K1461" i="12" s="1"/>
  <c r="J1460" i="12"/>
  <c r="L1460" i="12" s="1"/>
  <c r="K1460" i="12"/>
  <c r="G1462" i="12"/>
  <c r="F1463" i="12" s="1"/>
  <c r="L1359" i="3"/>
  <c r="K1359" i="3"/>
  <c r="M1359" i="3" s="1"/>
  <c r="J1360" i="3"/>
  <c r="I1361" i="3"/>
  <c r="P1357" i="2"/>
  <c r="Q1357" i="2" s="1"/>
  <c r="O1357" i="2"/>
  <c r="S1357" i="2"/>
  <c r="E1359" i="2"/>
  <c r="M1358" i="2"/>
  <c r="N1358" i="2" s="1"/>
  <c r="J1461" i="12" l="1"/>
  <c r="L1461" i="12" s="1"/>
  <c r="H1462" i="12"/>
  <c r="I1462" i="12" s="1"/>
  <c r="G1463" i="12"/>
  <c r="F1464" i="12" s="1"/>
  <c r="K1360" i="3"/>
  <c r="M1360" i="3" s="1"/>
  <c r="L1360" i="3"/>
  <c r="J1361" i="3"/>
  <c r="I1362" i="3"/>
  <c r="P1358" i="2"/>
  <c r="Q1358" i="2" s="1"/>
  <c r="O1358" i="2"/>
  <c r="M1359" i="2"/>
  <c r="N1359" i="2" s="1"/>
  <c r="E1360" i="2"/>
  <c r="S1358" i="2"/>
  <c r="H1463" i="12" l="1"/>
  <c r="I1463" i="12" s="1"/>
  <c r="K1463" i="12" s="1"/>
  <c r="G1464" i="12"/>
  <c r="F1465" i="12" s="1"/>
  <c r="J1462" i="12"/>
  <c r="L1462" i="12" s="1"/>
  <c r="K1462" i="12"/>
  <c r="K1361" i="3"/>
  <c r="M1361" i="3" s="1"/>
  <c r="L1361" i="3"/>
  <c r="I1363" i="3"/>
  <c r="J1362" i="3"/>
  <c r="P1359" i="2"/>
  <c r="Q1359" i="2" s="1"/>
  <c r="O1359" i="2"/>
  <c r="M1360" i="2"/>
  <c r="N1360" i="2" s="1"/>
  <c r="E1361" i="2"/>
  <c r="S1359" i="2"/>
  <c r="J1463" i="12" l="1"/>
  <c r="L1463" i="12" s="1"/>
  <c r="H1464" i="12"/>
  <c r="I1464" i="12" s="1"/>
  <c r="G1465" i="12"/>
  <c r="F1466" i="12" s="1"/>
  <c r="L1362" i="3"/>
  <c r="K1362" i="3"/>
  <c r="M1362" i="3" s="1"/>
  <c r="I1364" i="3"/>
  <c r="J1363" i="3"/>
  <c r="P1360" i="2"/>
  <c r="Q1360" i="2" s="1"/>
  <c r="O1360" i="2"/>
  <c r="E1362" i="2"/>
  <c r="M1361" i="2"/>
  <c r="N1361" i="2" s="1"/>
  <c r="S1360" i="2"/>
  <c r="G1466" i="12" l="1"/>
  <c r="F1467" i="12" s="1"/>
  <c r="H1465" i="12"/>
  <c r="I1465" i="12" s="1"/>
  <c r="J1464" i="12"/>
  <c r="L1464" i="12" s="1"/>
  <c r="K1464" i="12"/>
  <c r="K1363" i="3"/>
  <c r="M1363" i="3" s="1"/>
  <c r="L1363" i="3"/>
  <c r="I1365" i="3"/>
  <c r="J1364" i="3"/>
  <c r="P1361" i="2"/>
  <c r="Q1361" i="2" s="1"/>
  <c r="O1361" i="2"/>
  <c r="M1362" i="2"/>
  <c r="N1362" i="2" s="1"/>
  <c r="E1363" i="2"/>
  <c r="S1361" i="2"/>
  <c r="H1466" i="12" l="1"/>
  <c r="I1466" i="12" s="1"/>
  <c r="J1466" i="12" s="1"/>
  <c r="L1466" i="12" s="1"/>
  <c r="K1465" i="12"/>
  <c r="J1465" i="12"/>
  <c r="L1465" i="12" s="1"/>
  <c r="G1467" i="12"/>
  <c r="F1468" i="12" s="1"/>
  <c r="I1366" i="3"/>
  <c r="J1365" i="3"/>
  <c r="L1364" i="3"/>
  <c r="K1364" i="3"/>
  <c r="M1364" i="3" s="1"/>
  <c r="O1362" i="2"/>
  <c r="P1362" i="2"/>
  <c r="Q1362" i="2" s="1"/>
  <c r="M1363" i="2"/>
  <c r="N1363" i="2" s="1"/>
  <c r="S1363" i="2" s="1"/>
  <c r="E1364" i="2"/>
  <c r="S1362" i="2"/>
  <c r="K1466" i="12" l="1"/>
  <c r="H1467" i="12"/>
  <c r="I1467" i="12" s="1"/>
  <c r="G1468" i="12"/>
  <c r="F1469" i="12" s="1"/>
  <c r="K1365" i="3"/>
  <c r="M1365" i="3" s="1"/>
  <c r="L1365" i="3"/>
  <c r="J1366" i="3"/>
  <c r="I1367" i="3"/>
  <c r="M1364" i="2"/>
  <c r="N1364" i="2" s="1"/>
  <c r="S1364" i="2" s="1"/>
  <c r="E1365" i="2"/>
  <c r="P1363" i="2"/>
  <c r="Q1363" i="2" s="1"/>
  <c r="O1363" i="2"/>
  <c r="G1469" i="12" l="1"/>
  <c r="F1470" i="12" s="1"/>
  <c r="H1468" i="12"/>
  <c r="I1468" i="12" s="1"/>
  <c r="K1467" i="12"/>
  <c r="J1467" i="12"/>
  <c r="L1467" i="12" s="1"/>
  <c r="L1366" i="3"/>
  <c r="K1366" i="3"/>
  <c r="M1366" i="3" s="1"/>
  <c r="I1368" i="3"/>
  <c r="J1367" i="3"/>
  <c r="M1365" i="2"/>
  <c r="N1365" i="2" s="1"/>
  <c r="S1365" i="2" s="1"/>
  <c r="E1366" i="2"/>
  <c r="P1364" i="2"/>
  <c r="Q1364" i="2" s="1"/>
  <c r="O1364" i="2"/>
  <c r="H1469" i="12" l="1"/>
  <c r="I1469" i="12" s="1"/>
  <c r="K1469" i="12" s="1"/>
  <c r="K1468" i="12"/>
  <c r="J1468" i="12"/>
  <c r="L1468" i="12" s="1"/>
  <c r="G1470" i="12"/>
  <c r="F1471" i="12" s="1"/>
  <c r="J1368" i="3"/>
  <c r="I1369" i="3"/>
  <c r="L1367" i="3"/>
  <c r="K1367" i="3"/>
  <c r="M1367" i="3" s="1"/>
  <c r="E1367" i="2"/>
  <c r="M1366" i="2"/>
  <c r="N1366" i="2" s="1"/>
  <c r="S1366" i="2" s="1"/>
  <c r="P1365" i="2"/>
  <c r="Q1365" i="2" s="1"/>
  <c r="O1365" i="2"/>
  <c r="J1469" i="12" l="1"/>
  <c r="L1469" i="12" s="1"/>
  <c r="H1470" i="12"/>
  <c r="I1470" i="12" s="1"/>
  <c r="J1470" i="12" s="1"/>
  <c r="L1470" i="12" s="1"/>
  <c r="G1471" i="12"/>
  <c r="F1472" i="12" s="1"/>
  <c r="J1369" i="3"/>
  <c r="I1370" i="3"/>
  <c r="L1368" i="3"/>
  <c r="K1368" i="3"/>
  <c r="M1368" i="3" s="1"/>
  <c r="P1366" i="2"/>
  <c r="Q1366" i="2" s="1"/>
  <c r="O1366" i="2"/>
  <c r="M1367" i="2"/>
  <c r="N1367" i="2" s="1"/>
  <c r="E1368" i="2"/>
  <c r="K1470" i="12" l="1"/>
  <c r="G1472" i="12"/>
  <c r="H1472" i="12" s="1"/>
  <c r="I1472" i="12" s="1"/>
  <c r="H1471" i="12"/>
  <c r="I1471" i="12" s="1"/>
  <c r="I1371" i="3"/>
  <c r="J1370" i="3"/>
  <c r="K1369" i="3"/>
  <c r="M1369" i="3" s="1"/>
  <c r="L1369" i="3"/>
  <c r="O1367" i="2"/>
  <c r="P1367" i="2"/>
  <c r="Q1367" i="2" s="1"/>
  <c r="M1368" i="2"/>
  <c r="N1368" i="2" s="1"/>
  <c r="E1369" i="2"/>
  <c r="S1367" i="2"/>
  <c r="K1472" i="12" l="1"/>
  <c r="B10" i="12" s="1"/>
  <c r="J1472" i="12"/>
  <c r="B8" i="12"/>
  <c r="K1471" i="12"/>
  <c r="J1471" i="12"/>
  <c r="L1471" i="12" s="1"/>
  <c r="K1370" i="3"/>
  <c r="M1370" i="3" s="1"/>
  <c r="L1370" i="3"/>
  <c r="I1372" i="3"/>
  <c r="J1371" i="3"/>
  <c r="P1368" i="2"/>
  <c r="Q1368" i="2" s="1"/>
  <c r="O1368" i="2"/>
  <c r="S1368" i="2"/>
  <c r="E1370" i="2"/>
  <c r="M1369" i="2"/>
  <c r="N1369" i="2" s="1"/>
  <c r="L1472" i="12" l="1"/>
  <c r="B11" i="12" s="1"/>
  <c r="B9" i="12"/>
  <c r="K1371" i="3"/>
  <c r="M1371" i="3" s="1"/>
  <c r="L1371" i="3"/>
  <c r="I1373" i="3"/>
  <c r="J1372" i="3"/>
  <c r="P1369" i="2"/>
  <c r="Q1369" i="2" s="1"/>
  <c r="O1369" i="2"/>
  <c r="M1370" i="2"/>
  <c r="N1370" i="2" s="1"/>
  <c r="E1371" i="2"/>
  <c r="S1369" i="2"/>
  <c r="I1374" i="3" l="1"/>
  <c r="J1373" i="3"/>
  <c r="L1372" i="3"/>
  <c r="K1372" i="3"/>
  <c r="M1372" i="3" s="1"/>
  <c r="O1370" i="2"/>
  <c r="P1370" i="2"/>
  <c r="Q1370" i="2" s="1"/>
  <c r="E1372" i="2"/>
  <c r="M1371" i="2"/>
  <c r="N1371" i="2" s="1"/>
  <c r="S1371" i="2" s="1"/>
  <c r="S1370" i="2"/>
  <c r="L1373" i="3" l="1"/>
  <c r="K1373" i="3"/>
  <c r="M1373" i="3" s="1"/>
  <c r="J1374" i="3"/>
  <c r="I1375" i="3"/>
  <c r="P1371" i="2"/>
  <c r="Q1371" i="2" s="1"/>
  <c r="O1371" i="2"/>
  <c r="M1372" i="2"/>
  <c r="N1372" i="2" s="1"/>
  <c r="E1373" i="2"/>
  <c r="J1375" i="3" l="1"/>
  <c r="I1376" i="3"/>
  <c r="L1374" i="3"/>
  <c r="K1374" i="3"/>
  <c r="M1374" i="3" s="1"/>
  <c r="P1372" i="2"/>
  <c r="Q1372" i="2" s="1"/>
  <c r="O1372" i="2"/>
  <c r="M1373" i="2"/>
  <c r="N1373" i="2" s="1"/>
  <c r="E1374" i="2"/>
  <c r="S1372" i="2"/>
  <c r="J1376" i="3" l="1"/>
  <c r="I1377" i="3"/>
  <c r="L1375" i="3"/>
  <c r="K1375" i="3"/>
  <c r="M1375" i="3" s="1"/>
  <c r="P1373" i="2"/>
  <c r="Q1373" i="2" s="1"/>
  <c r="O1373" i="2"/>
  <c r="S1373" i="2"/>
  <c r="E1375" i="2"/>
  <c r="M1374" i="2"/>
  <c r="N1374" i="2" s="1"/>
  <c r="J1377" i="3" l="1"/>
  <c r="I1378" i="3"/>
  <c r="L1376" i="3"/>
  <c r="K1376" i="3"/>
  <c r="M1376" i="3" s="1"/>
  <c r="P1374" i="2"/>
  <c r="Q1374" i="2" s="1"/>
  <c r="O1374" i="2"/>
  <c r="M1375" i="2"/>
  <c r="N1375" i="2" s="1"/>
  <c r="E1376" i="2"/>
  <c r="S1374" i="2"/>
  <c r="I1379" i="3" l="1"/>
  <c r="J1378" i="3"/>
  <c r="K1377" i="3"/>
  <c r="M1377" i="3" s="1"/>
  <c r="L1377" i="3"/>
  <c r="P1375" i="2"/>
  <c r="Q1375" i="2" s="1"/>
  <c r="O1375" i="2"/>
  <c r="M1376" i="2"/>
  <c r="N1376" i="2" s="1"/>
  <c r="E1377" i="2"/>
  <c r="S1375" i="2"/>
  <c r="L1378" i="3" l="1"/>
  <c r="K1378" i="3"/>
  <c r="M1378" i="3" s="1"/>
  <c r="I1380" i="3"/>
  <c r="J1379" i="3"/>
  <c r="P1376" i="2"/>
  <c r="Q1376" i="2" s="1"/>
  <c r="O1376" i="2"/>
  <c r="E1378" i="2"/>
  <c r="M1377" i="2"/>
  <c r="N1377" i="2" s="1"/>
  <c r="S1376" i="2"/>
  <c r="K1379" i="3" l="1"/>
  <c r="M1379" i="3" s="1"/>
  <c r="L1379" i="3"/>
  <c r="I1381" i="3"/>
  <c r="J1380" i="3"/>
  <c r="P1377" i="2"/>
  <c r="Q1377" i="2" s="1"/>
  <c r="O1377" i="2"/>
  <c r="M1378" i="2"/>
  <c r="N1378" i="2" s="1"/>
  <c r="E1379" i="2"/>
  <c r="S1377" i="2"/>
  <c r="L1380" i="3" l="1"/>
  <c r="K1380" i="3"/>
  <c r="M1380" i="3" s="1"/>
  <c r="I1382" i="3"/>
  <c r="J1381" i="3"/>
  <c r="E1380" i="2"/>
  <c r="M1379" i="2"/>
  <c r="N1379" i="2" s="1"/>
  <c r="S1379" i="2" s="1"/>
  <c r="P1378" i="2"/>
  <c r="Q1378" i="2" s="1"/>
  <c r="O1378" i="2"/>
  <c r="S1378" i="2"/>
  <c r="J1382" i="3" l="1"/>
  <c r="I1383" i="3"/>
  <c r="L1381" i="3"/>
  <c r="K1381" i="3"/>
  <c r="M1381" i="3" s="1"/>
  <c r="P1379" i="2"/>
  <c r="Q1379" i="2" s="1"/>
  <c r="O1379" i="2"/>
  <c r="E1381" i="2"/>
  <c r="M1380" i="2"/>
  <c r="N1380" i="2" s="1"/>
  <c r="S1380" i="2" s="1"/>
  <c r="J1383" i="3" l="1"/>
  <c r="I1384" i="3"/>
  <c r="L1382" i="3"/>
  <c r="K1382" i="3"/>
  <c r="M1382" i="3" s="1"/>
  <c r="E1382" i="2"/>
  <c r="M1381" i="2"/>
  <c r="N1381" i="2" s="1"/>
  <c r="S1381" i="2" s="1"/>
  <c r="O1380" i="2"/>
  <c r="P1380" i="2"/>
  <c r="Q1380" i="2" s="1"/>
  <c r="J1384" i="3" l="1"/>
  <c r="I1385" i="3"/>
  <c r="L1383" i="3"/>
  <c r="K1383" i="3"/>
  <c r="M1383" i="3" s="1"/>
  <c r="O1381" i="2"/>
  <c r="P1381" i="2"/>
  <c r="Q1381" i="2" s="1"/>
  <c r="M1382" i="2"/>
  <c r="N1382" i="2" s="1"/>
  <c r="E1383" i="2"/>
  <c r="J1385" i="3" l="1"/>
  <c r="I1386" i="3"/>
  <c r="L1384" i="3"/>
  <c r="K1384" i="3"/>
  <c r="M1384" i="3" s="1"/>
  <c r="O1382" i="2"/>
  <c r="P1382" i="2"/>
  <c r="Q1382" i="2" s="1"/>
  <c r="M1383" i="2"/>
  <c r="N1383" i="2" s="1"/>
  <c r="S1383" i="2" s="1"/>
  <c r="E1384" i="2"/>
  <c r="S1382" i="2"/>
  <c r="I1387" i="3" l="1"/>
  <c r="J1386" i="3"/>
  <c r="K1385" i="3"/>
  <c r="M1385" i="3" s="1"/>
  <c r="L1385" i="3"/>
  <c r="M1384" i="2"/>
  <c r="N1384" i="2" s="1"/>
  <c r="S1384" i="2" s="1"/>
  <c r="E1385" i="2"/>
  <c r="P1383" i="2"/>
  <c r="Q1383" i="2" s="1"/>
  <c r="O1383" i="2"/>
  <c r="L1386" i="3" l="1"/>
  <c r="K1386" i="3"/>
  <c r="M1386" i="3" s="1"/>
  <c r="I1388" i="3"/>
  <c r="J1387" i="3"/>
  <c r="E1386" i="2"/>
  <c r="M1385" i="2"/>
  <c r="N1385" i="2" s="1"/>
  <c r="S1385" i="2" s="1"/>
  <c r="P1384" i="2"/>
  <c r="Q1384" i="2" s="1"/>
  <c r="O1384" i="2"/>
  <c r="K1387" i="3" l="1"/>
  <c r="M1387" i="3" s="1"/>
  <c r="L1387" i="3"/>
  <c r="I1389" i="3"/>
  <c r="J1388" i="3"/>
  <c r="P1385" i="2"/>
  <c r="Q1385" i="2" s="1"/>
  <c r="O1385" i="2"/>
  <c r="E1387" i="2"/>
  <c r="M1386" i="2"/>
  <c r="N1386" i="2" s="1"/>
  <c r="L1388" i="3" l="1"/>
  <c r="K1388" i="3"/>
  <c r="M1388" i="3" s="1"/>
  <c r="I1390" i="3"/>
  <c r="J1389" i="3"/>
  <c r="O1386" i="2"/>
  <c r="P1386" i="2"/>
  <c r="Q1386" i="2" s="1"/>
  <c r="M1387" i="2"/>
  <c r="N1387" i="2" s="1"/>
  <c r="E1388" i="2"/>
  <c r="S1386" i="2"/>
  <c r="J1390" i="3" l="1"/>
  <c r="I1391" i="3"/>
  <c r="L1389" i="3"/>
  <c r="K1389" i="3"/>
  <c r="M1389" i="3" s="1"/>
  <c r="O1387" i="2"/>
  <c r="P1387" i="2"/>
  <c r="Q1387" i="2" s="1"/>
  <c r="S1387" i="2"/>
  <c r="M1388" i="2"/>
  <c r="N1388" i="2" s="1"/>
  <c r="E1389" i="2"/>
  <c r="I1392" i="3" l="1"/>
  <c r="J1391" i="3"/>
  <c r="L1390" i="3"/>
  <c r="K1390" i="3"/>
  <c r="M1390" i="3" s="1"/>
  <c r="E1390" i="2"/>
  <c r="M1389" i="2"/>
  <c r="N1389" i="2" s="1"/>
  <c r="S1389" i="2" s="1"/>
  <c r="P1388" i="2"/>
  <c r="Q1388" i="2" s="1"/>
  <c r="O1388" i="2"/>
  <c r="S1388" i="2"/>
  <c r="L1391" i="3" l="1"/>
  <c r="K1391" i="3"/>
  <c r="M1391" i="3" s="1"/>
  <c r="J1392" i="3"/>
  <c r="I1393" i="3"/>
  <c r="P1389" i="2"/>
  <c r="Q1389" i="2" s="1"/>
  <c r="O1389" i="2"/>
  <c r="M1390" i="2"/>
  <c r="N1390" i="2" s="1"/>
  <c r="E1391" i="2"/>
  <c r="J1393" i="3" l="1"/>
  <c r="I1394" i="3"/>
  <c r="K1392" i="3"/>
  <c r="M1392" i="3" s="1"/>
  <c r="L1392" i="3"/>
  <c r="O1390" i="2"/>
  <c r="P1390" i="2"/>
  <c r="Q1390" i="2" s="1"/>
  <c r="M1391" i="2"/>
  <c r="N1391" i="2" s="1"/>
  <c r="S1391" i="2" s="1"/>
  <c r="E1392" i="2"/>
  <c r="S1390" i="2"/>
  <c r="I1395" i="3" l="1"/>
  <c r="J1394" i="3"/>
  <c r="K1393" i="3"/>
  <c r="M1393" i="3" s="1"/>
  <c r="L1393" i="3"/>
  <c r="M1392" i="2"/>
  <c r="N1392" i="2" s="1"/>
  <c r="S1392" i="2" s="1"/>
  <c r="E1393" i="2"/>
  <c r="P1391" i="2"/>
  <c r="Q1391" i="2" s="1"/>
  <c r="O1391" i="2"/>
  <c r="L1394" i="3" l="1"/>
  <c r="K1394" i="3"/>
  <c r="M1394" i="3" s="1"/>
  <c r="I1396" i="3"/>
  <c r="J1395" i="3"/>
  <c r="E1394" i="2"/>
  <c r="M1393" i="2"/>
  <c r="N1393" i="2" s="1"/>
  <c r="S1393" i="2" s="1"/>
  <c r="P1392" i="2"/>
  <c r="Q1392" i="2" s="1"/>
  <c r="O1392" i="2"/>
  <c r="K1395" i="3" l="1"/>
  <c r="M1395" i="3" s="1"/>
  <c r="L1395" i="3"/>
  <c r="I1397" i="3"/>
  <c r="J1396" i="3"/>
  <c r="P1393" i="2"/>
  <c r="Q1393" i="2" s="1"/>
  <c r="O1393" i="2"/>
  <c r="M1394" i="2"/>
  <c r="N1394" i="2" s="1"/>
  <c r="E1395" i="2"/>
  <c r="L1396" i="3" l="1"/>
  <c r="K1396" i="3"/>
  <c r="M1396" i="3" s="1"/>
  <c r="I1398" i="3"/>
  <c r="J1397" i="3"/>
  <c r="M1395" i="2"/>
  <c r="N1395" i="2" s="1"/>
  <c r="S1395" i="2" s="1"/>
  <c r="E1396" i="2"/>
  <c r="O1394" i="2"/>
  <c r="P1394" i="2"/>
  <c r="Q1394" i="2" s="1"/>
  <c r="S1394" i="2"/>
  <c r="K1397" i="3" l="1"/>
  <c r="M1397" i="3" s="1"/>
  <c r="L1397" i="3"/>
  <c r="J1398" i="3"/>
  <c r="I1399" i="3"/>
  <c r="M1396" i="2"/>
  <c r="N1396" i="2" s="1"/>
  <c r="S1396" i="2" s="1"/>
  <c r="E1397" i="2"/>
  <c r="P1395" i="2"/>
  <c r="Q1395" i="2" s="1"/>
  <c r="O1395" i="2"/>
  <c r="L1398" i="3" l="1"/>
  <c r="K1398" i="3"/>
  <c r="M1398" i="3" s="1"/>
  <c r="I1400" i="3"/>
  <c r="J1399" i="3"/>
  <c r="E1398" i="2"/>
  <c r="M1397" i="2"/>
  <c r="N1397" i="2" s="1"/>
  <c r="S1397" i="2" s="1"/>
  <c r="P1396" i="2"/>
  <c r="Q1396" i="2" s="1"/>
  <c r="O1396" i="2"/>
  <c r="J1400" i="3" l="1"/>
  <c r="I1401" i="3"/>
  <c r="L1399" i="3"/>
  <c r="K1399" i="3"/>
  <c r="M1399" i="3" s="1"/>
  <c r="P1397" i="2"/>
  <c r="Q1397" i="2" s="1"/>
  <c r="O1397" i="2"/>
  <c r="M1398" i="2"/>
  <c r="N1398" i="2" s="1"/>
  <c r="E1399" i="2"/>
  <c r="J1401" i="3" l="1"/>
  <c r="I1402" i="3"/>
  <c r="L1400" i="3"/>
  <c r="K1400" i="3"/>
  <c r="M1400" i="3" s="1"/>
  <c r="O1398" i="2"/>
  <c r="P1398" i="2"/>
  <c r="Q1398" i="2" s="1"/>
  <c r="M1399" i="2"/>
  <c r="N1399" i="2" s="1"/>
  <c r="S1399" i="2" s="1"/>
  <c r="E1400" i="2"/>
  <c r="S1398" i="2"/>
  <c r="I1403" i="3" l="1"/>
  <c r="J1402" i="3"/>
  <c r="K1401" i="3"/>
  <c r="M1401" i="3" s="1"/>
  <c r="L1401" i="3"/>
  <c r="M1400" i="2"/>
  <c r="N1400" i="2" s="1"/>
  <c r="S1400" i="2" s="1"/>
  <c r="E1401" i="2"/>
  <c r="P1399" i="2"/>
  <c r="Q1399" i="2" s="1"/>
  <c r="O1399" i="2"/>
  <c r="K1402" i="3" l="1"/>
  <c r="M1402" i="3" s="1"/>
  <c r="L1402" i="3"/>
  <c r="J1403" i="3"/>
  <c r="I1404" i="3"/>
  <c r="E1402" i="2"/>
  <c r="M1401" i="2"/>
  <c r="N1401" i="2" s="1"/>
  <c r="S1401" i="2" s="1"/>
  <c r="P1400" i="2"/>
  <c r="Q1400" i="2" s="1"/>
  <c r="O1400" i="2"/>
  <c r="I1405" i="3" l="1"/>
  <c r="J1404" i="3"/>
  <c r="K1403" i="3"/>
  <c r="M1403" i="3" s="1"/>
  <c r="L1403" i="3"/>
  <c r="P1401" i="2"/>
  <c r="Q1401" i="2" s="1"/>
  <c r="O1401" i="2"/>
  <c r="M1402" i="2"/>
  <c r="N1402" i="2" s="1"/>
  <c r="E1403" i="2"/>
  <c r="L1404" i="3" l="1"/>
  <c r="K1404" i="3"/>
  <c r="M1404" i="3" s="1"/>
  <c r="I1406" i="3"/>
  <c r="J1405" i="3"/>
  <c r="M1403" i="2"/>
  <c r="N1403" i="2" s="1"/>
  <c r="S1403" i="2" s="1"/>
  <c r="E1404" i="2"/>
  <c r="O1402" i="2"/>
  <c r="P1402" i="2"/>
  <c r="Q1402" i="2" s="1"/>
  <c r="S1402" i="2"/>
  <c r="L1405" i="3" l="1"/>
  <c r="K1405" i="3"/>
  <c r="M1405" i="3" s="1"/>
  <c r="J1406" i="3"/>
  <c r="I1407" i="3"/>
  <c r="M1404" i="2"/>
  <c r="N1404" i="2" s="1"/>
  <c r="S1404" i="2" s="1"/>
  <c r="E1405" i="2"/>
  <c r="P1403" i="2"/>
  <c r="Q1403" i="2" s="1"/>
  <c r="O1403" i="2"/>
  <c r="L1406" i="3" l="1"/>
  <c r="K1406" i="3"/>
  <c r="M1406" i="3" s="1"/>
  <c r="I1408" i="3"/>
  <c r="J1407" i="3"/>
  <c r="E1406" i="2"/>
  <c r="M1405" i="2"/>
  <c r="N1405" i="2" s="1"/>
  <c r="S1405" i="2" s="1"/>
  <c r="P1404" i="2"/>
  <c r="Q1404" i="2" s="1"/>
  <c r="O1404" i="2"/>
  <c r="J1408" i="3" l="1"/>
  <c r="I1409" i="3"/>
  <c r="L1407" i="3"/>
  <c r="K1407" i="3"/>
  <c r="M1407" i="3" s="1"/>
  <c r="P1405" i="2"/>
  <c r="Q1405" i="2" s="1"/>
  <c r="O1405" i="2"/>
  <c r="M1406" i="2"/>
  <c r="N1406" i="2" s="1"/>
  <c r="E1407" i="2"/>
  <c r="J1409" i="3" l="1"/>
  <c r="I1410" i="3"/>
  <c r="L1408" i="3"/>
  <c r="K1408" i="3"/>
  <c r="M1408" i="3" s="1"/>
  <c r="O1406" i="2"/>
  <c r="P1406" i="2"/>
  <c r="Q1406" i="2" s="1"/>
  <c r="M1407" i="2"/>
  <c r="N1407" i="2" s="1"/>
  <c r="S1407" i="2" s="1"/>
  <c r="E1408" i="2"/>
  <c r="S1406" i="2"/>
  <c r="I1411" i="3" l="1"/>
  <c r="J1410" i="3"/>
  <c r="K1409" i="3"/>
  <c r="M1409" i="3" s="1"/>
  <c r="L1409" i="3"/>
  <c r="M1408" i="2"/>
  <c r="N1408" i="2" s="1"/>
  <c r="S1408" i="2" s="1"/>
  <c r="E1409" i="2"/>
  <c r="P1407" i="2"/>
  <c r="Q1407" i="2" s="1"/>
  <c r="O1407" i="2"/>
  <c r="L1410" i="3" l="1"/>
  <c r="K1410" i="3"/>
  <c r="M1410" i="3" s="1"/>
  <c r="J1411" i="3"/>
  <c r="I1412" i="3"/>
  <c r="M1409" i="2"/>
  <c r="N1409" i="2" s="1"/>
  <c r="S1409" i="2" s="1"/>
  <c r="E1410" i="2"/>
  <c r="P1408" i="2"/>
  <c r="Q1408" i="2" s="1"/>
  <c r="O1408" i="2"/>
  <c r="K1411" i="3" l="1"/>
  <c r="M1411" i="3" s="1"/>
  <c r="L1411" i="3"/>
  <c r="I1413" i="3"/>
  <c r="J1412" i="3"/>
  <c r="E1411" i="2"/>
  <c r="M1410" i="2"/>
  <c r="N1410" i="2" s="1"/>
  <c r="S1410" i="2" s="1"/>
  <c r="P1409" i="2"/>
  <c r="Q1409" i="2" s="1"/>
  <c r="O1409" i="2"/>
  <c r="L1412" i="3" l="1"/>
  <c r="K1412" i="3"/>
  <c r="M1412" i="3" s="1"/>
  <c r="I1414" i="3"/>
  <c r="J1413" i="3"/>
  <c r="P1410" i="2"/>
  <c r="Q1410" i="2" s="1"/>
  <c r="O1410" i="2"/>
  <c r="M1411" i="2"/>
  <c r="N1411" i="2" s="1"/>
  <c r="E1412" i="2"/>
  <c r="J1414" i="3" l="1"/>
  <c r="I1415" i="3"/>
  <c r="L1413" i="3"/>
  <c r="K1413" i="3"/>
  <c r="M1413" i="3" s="1"/>
  <c r="P1411" i="2"/>
  <c r="Q1411" i="2" s="1"/>
  <c r="O1411" i="2"/>
  <c r="M1412" i="2"/>
  <c r="N1412" i="2" s="1"/>
  <c r="E1413" i="2"/>
  <c r="S1411" i="2"/>
  <c r="I1416" i="3" l="1"/>
  <c r="J1415" i="3"/>
  <c r="L1414" i="3"/>
  <c r="K1414" i="3"/>
  <c r="M1414" i="3" s="1"/>
  <c r="P1412" i="2"/>
  <c r="Q1412" i="2" s="1"/>
  <c r="O1412" i="2"/>
  <c r="S1412" i="2"/>
  <c r="M1413" i="2"/>
  <c r="N1413" i="2" s="1"/>
  <c r="S1413" i="2" s="1"/>
  <c r="E1414" i="2"/>
  <c r="L1415" i="3" l="1"/>
  <c r="K1415" i="3"/>
  <c r="M1415" i="3" s="1"/>
  <c r="J1416" i="3"/>
  <c r="I1417" i="3"/>
  <c r="E1415" i="2"/>
  <c r="M1414" i="2"/>
  <c r="N1414" i="2" s="1"/>
  <c r="S1414" i="2" s="1"/>
  <c r="O1413" i="2"/>
  <c r="P1413" i="2"/>
  <c r="Q1413" i="2" s="1"/>
  <c r="J1417" i="3" l="1"/>
  <c r="I1418" i="3"/>
  <c r="L1416" i="3"/>
  <c r="K1416" i="3"/>
  <c r="M1416" i="3" s="1"/>
  <c r="P1414" i="2"/>
  <c r="Q1414" i="2" s="1"/>
  <c r="O1414" i="2"/>
  <c r="M1415" i="2"/>
  <c r="N1415" i="2" s="1"/>
  <c r="E1416" i="2"/>
  <c r="I1419" i="3" l="1"/>
  <c r="J1418" i="3"/>
  <c r="K1417" i="3"/>
  <c r="M1417" i="3" s="1"/>
  <c r="L1417" i="3"/>
  <c r="P1415" i="2"/>
  <c r="Q1415" i="2" s="1"/>
  <c r="O1415" i="2"/>
  <c r="M1416" i="2"/>
  <c r="N1416" i="2" s="1"/>
  <c r="E1417" i="2"/>
  <c r="S1415" i="2"/>
  <c r="L1418" i="3" l="1"/>
  <c r="K1418" i="3"/>
  <c r="M1418" i="3" s="1"/>
  <c r="J1419" i="3"/>
  <c r="I1420" i="3"/>
  <c r="P1416" i="2"/>
  <c r="Q1416" i="2" s="1"/>
  <c r="O1416" i="2"/>
  <c r="S1416" i="2"/>
  <c r="E1418" i="2"/>
  <c r="M1417" i="2"/>
  <c r="N1417" i="2" s="1"/>
  <c r="I1421" i="3" l="1"/>
  <c r="J1420" i="3"/>
  <c r="K1419" i="3"/>
  <c r="M1419" i="3" s="1"/>
  <c r="L1419" i="3"/>
  <c r="P1417" i="2"/>
  <c r="Q1417" i="2" s="1"/>
  <c r="O1417" i="2"/>
  <c r="M1418" i="2"/>
  <c r="N1418" i="2" s="1"/>
  <c r="E1419" i="2"/>
  <c r="S1417" i="2"/>
  <c r="L1420" i="3" l="1"/>
  <c r="K1420" i="3"/>
  <c r="M1420" i="3" s="1"/>
  <c r="I1422" i="3"/>
  <c r="J1421" i="3"/>
  <c r="O1418" i="2"/>
  <c r="P1418" i="2"/>
  <c r="Q1418" i="2" s="1"/>
  <c r="M1419" i="2"/>
  <c r="N1419" i="2" s="1"/>
  <c r="S1419" i="2" s="1"/>
  <c r="E1420" i="2"/>
  <c r="S1418" i="2"/>
  <c r="L1421" i="3" l="1"/>
  <c r="K1421" i="3"/>
  <c r="M1421" i="3" s="1"/>
  <c r="J1422" i="3"/>
  <c r="I1423" i="3"/>
  <c r="M1420" i="2"/>
  <c r="N1420" i="2" s="1"/>
  <c r="S1420" i="2" s="1"/>
  <c r="E1421" i="2"/>
  <c r="P1419" i="2"/>
  <c r="Q1419" i="2" s="1"/>
  <c r="O1419" i="2"/>
  <c r="I1424" i="3" l="1"/>
  <c r="J1423" i="3"/>
  <c r="L1422" i="3"/>
  <c r="K1422" i="3"/>
  <c r="M1422" i="3" s="1"/>
  <c r="M1421" i="2"/>
  <c r="N1421" i="2" s="1"/>
  <c r="S1421" i="2" s="1"/>
  <c r="E1422" i="2"/>
  <c r="P1420" i="2"/>
  <c r="Q1420" i="2" s="1"/>
  <c r="O1420" i="2"/>
  <c r="L1423" i="3" l="1"/>
  <c r="K1423" i="3"/>
  <c r="M1423" i="3" s="1"/>
  <c r="J1424" i="3"/>
  <c r="I1425" i="3"/>
  <c r="E1423" i="2"/>
  <c r="M1422" i="2"/>
  <c r="N1422" i="2" s="1"/>
  <c r="S1422" i="2" s="1"/>
  <c r="P1421" i="2"/>
  <c r="Q1421" i="2" s="1"/>
  <c r="O1421" i="2"/>
  <c r="K1424" i="3" l="1"/>
  <c r="M1424" i="3" s="1"/>
  <c r="L1424" i="3"/>
  <c r="J1425" i="3"/>
  <c r="I1426" i="3"/>
  <c r="P1422" i="2"/>
  <c r="Q1422" i="2" s="1"/>
  <c r="O1422" i="2"/>
  <c r="M1423" i="2"/>
  <c r="N1423" i="2" s="1"/>
  <c r="E1424" i="2"/>
  <c r="I1427" i="3" l="1"/>
  <c r="J1426" i="3"/>
  <c r="K1425" i="3"/>
  <c r="M1425" i="3" s="1"/>
  <c r="L1425" i="3"/>
  <c r="P1423" i="2"/>
  <c r="Q1423" i="2" s="1"/>
  <c r="O1423" i="2"/>
  <c r="M1424" i="2"/>
  <c r="N1424" i="2" s="1"/>
  <c r="S1424" i="2" s="1"/>
  <c r="E1425" i="2"/>
  <c r="S1423" i="2"/>
  <c r="L1426" i="3" l="1"/>
  <c r="K1426" i="3"/>
  <c r="M1426" i="3" s="1"/>
  <c r="I1428" i="3"/>
  <c r="J1427" i="3"/>
  <c r="P1424" i="2"/>
  <c r="Q1424" i="2" s="1"/>
  <c r="O1424" i="2"/>
  <c r="E1426" i="2"/>
  <c r="M1425" i="2"/>
  <c r="N1425" i="2" s="1"/>
  <c r="K1427" i="3" l="1"/>
  <c r="M1427" i="3" s="1"/>
  <c r="L1427" i="3"/>
  <c r="I1429" i="3"/>
  <c r="J1428" i="3"/>
  <c r="P1425" i="2"/>
  <c r="Q1425" i="2" s="1"/>
  <c r="O1425" i="2"/>
  <c r="M1426" i="2"/>
  <c r="N1426" i="2" s="1"/>
  <c r="E1427" i="2"/>
  <c r="S1425" i="2"/>
  <c r="I1430" i="3" l="1"/>
  <c r="J1429" i="3"/>
  <c r="L1428" i="3"/>
  <c r="K1428" i="3"/>
  <c r="M1428" i="3" s="1"/>
  <c r="O1426" i="2"/>
  <c r="P1426" i="2"/>
  <c r="Q1426" i="2" s="1"/>
  <c r="E1428" i="2"/>
  <c r="M1427" i="2"/>
  <c r="N1427" i="2" s="1"/>
  <c r="S1427" i="2" s="1"/>
  <c r="S1426" i="2"/>
  <c r="K1429" i="3" l="1"/>
  <c r="M1429" i="3" s="1"/>
  <c r="L1429" i="3"/>
  <c r="J1430" i="3"/>
  <c r="I1431" i="3"/>
  <c r="P1427" i="2"/>
  <c r="Q1427" i="2" s="1"/>
  <c r="O1427" i="2"/>
  <c r="M1428" i="2"/>
  <c r="N1428" i="2" s="1"/>
  <c r="E1429" i="2"/>
  <c r="L1430" i="3" l="1"/>
  <c r="K1430" i="3"/>
  <c r="M1430" i="3" s="1"/>
  <c r="I1432" i="3"/>
  <c r="J1431" i="3"/>
  <c r="P1428" i="2"/>
  <c r="Q1428" i="2" s="1"/>
  <c r="O1428" i="2"/>
  <c r="M1429" i="2"/>
  <c r="N1429" i="2" s="1"/>
  <c r="E1430" i="2"/>
  <c r="S1428" i="2"/>
  <c r="L1431" i="3" l="1"/>
  <c r="K1431" i="3"/>
  <c r="M1431" i="3" s="1"/>
  <c r="J1432" i="3"/>
  <c r="I1433" i="3"/>
  <c r="P1429" i="2"/>
  <c r="Q1429" i="2" s="1"/>
  <c r="O1429" i="2"/>
  <c r="S1429" i="2"/>
  <c r="E1431" i="2"/>
  <c r="M1430" i="2"/>
  <c r="N1430" i="2" s="1"/>
  <c r="J1433" i="3" l="1"/>
  <c r="I1434" i="3"/>
  <c r="L1432" i="3"/>
  <c r="K1432" i="3"/>
  <c r="M1432" i="3" s="1"/>
  <c r="P1430" i="2"/>
  <c r="Q1430" i="2" s="1"/>
  <c r="O1430" i="2"/>
  <c r="M1431" i="2"/>
  <c r="N1431" i="2" s="1"/>
  <c r="E1432" i="2"/>
  <c r="S1430" i="2"/>
  <c r="I1435" i="3" l="1"/>
  <c r="J1434" i="3"/>
  <c r="L1433" i="3"/>
  <c r="K1433" i="3"/>
  <c r="M1433" i="3" s="1"/>
  <c r="P1431" i="2"/>
  <c r="Q1431" i="2" s="1"/>
  <c r="O1431" i="2"/>
  <c r="M1432" i="2"/>
  <c r="N1432" i="2" s="1"/>
  <c r="E1433" i="2"/>
  <c r="S1431" i="2"/>
  <c r="L1434" i="3" l="1"/>
  <c r="K1434" i="3"/>
  <c r="M1434" i="3" s="1"/>
  <c r="J1435" i="3"/>
  <c r="I1436" i="3"/>
  <c r="P1432" i="2"/>
  <c r="Q1432" i="2" s="1"/>
  <c r="O1432" i="2"/>
  <c r="S1432" i="2"/>
  <c r="E1434" i="2"/>
  <c r="M1433" i="2"/>
  <c r="N1433" i="2" s="1"/>
  <c r="K1435" i="3" l="1"/>
  <c r="M1435" i="3" s="1"/>
  <c r="L1435" i="3"/>
  <c r="I1437" i="3"/>
  <c r="J1436" i="3"/>
  <c r="P1433" i="2"/>
  <c r="Q1433" i="2" s="1"/>
  <c r="O1433" i="2"/>
  <c r="M1434" i="2"/>
  <c r="N1434" i="2" s="1"/>
  <c r="E1435" i="2"/>
  <c r="S1433" i="2"/>
  <c r="L1436" i="3" l="1"/>
  <c r="K1436" i="3"/>
  <c r="M1436" i="3" s="1"/>
  <c r="I1438" i="3"/>
  <c r="J1437" i="3"/>
  <c r="O1434" i="2"/>
  <c r="P1434" i="2"/>
  <c r="Q1434" i="2" s="1"/>
  <c r="E1436" i="2"/>
  <c r="M1435" i="2"/>
  <c r="N1435" i="2" s="1"/>
  <c r="S1435" i="2" s="1"/>
  <c r="S1434" i="2"/>
  <c r="J1438" i="3" l="1"/>
  <c r="I1439" i="3"/>
  <c r="L1437" i="3"/>
  <c r="K1437" i="3"/>
  <c r="M1437" i="3" s="1"/>
  <c r="M1436" i="2"/>
  <c r="N1436" i="2" s="1"/>
  <c r="S1436" i="2" s="1"/>
  <c r="E1437" i="2"/>
  <c r="P1435" i="2"/>
  <c r="Q1435" i="2" s="1"/>
  <c r="O1435" i="2"/>
  <c r="I1440" i="3" l="1"/>
  <c r="J1439" i="3"/>
  <c r="L1438" i="3"/>
  <c r="K1438" i="3"/>
  <c r="M1438" i="3" s="1"/>
  <c r="M1437" i="2"/>
  <c r="N1437" i="2" s="1"/>
  <c r="S1437" i="2" s="1"/>
  <c r="E1438" i="2"/>
  <c r="P1436" i="2"/>
  <c r="Q1436" i="2" s="1"/>
  <c r="O1436" i="2"/>
  <c r="L1439" i="3" l="1"/>
  <c r="K1439" i="3"/>
  <c r="M1439" i="3" s="1"/>
  <c r="J1440" i="3"/>
  <c r="I1441" i="3"/>
  <c r="E1439" i="2"/>
  <c r="M1438" i="2"/>
  <c r="N1438" i="2" s="1"/>
  <c r="S1438" i="2" s="1"/>
  <c r="P1437" i="2"/>
  <c r="Q1437" i="2" s="1"/>
  <c r="O1437" i="2"/>
  <c r="J1441" i="3" l="1"/>
  <c r="I1442" i="3"/>
  <c r="L1440" i="3"/>
  <c r="K1440" i="3"/>
  <c r="M1440" i="3" s="1"/>
  <c r="P1438" i="2"/>
  <c r="Q1438" i="2" s="1"/>
  <c r="O1438" i="2"/>
  <c r="M1439" i="2"/>
  <c r="N1439" i="2" s="1"/>
  <c r="E1440" i="2"/>
  <c r="I1443" i="3" l="1"/>
  <c r="J1442" i="3"/>
  <c r="L1441" i="3"/>
  <c r="K1441" i="3"/>
  <c r="M1441" i="3" s="1"/>
  <c r="M1440" i="2"/>
  <c r="N1440" i="2" s="1"/>
  <c r="S1440" i="2" s="1"/>
  <c r="E1441" i="2"/>
  <c r="O1439" i="2"/>
  <c r="P1439" i="2"/>
  <c r="Q1439" i="2" s="1"/>
  <c r="S1439" i="2"/>
  <c r="L1442" i="3" l="1"/>
  <c r="K1442" i="3"/>
  <c r="M1442" i="3" s="1"/>
  <c r="J1443" i="3"/>
  <c r="I1444" i="3"/>
  <c r="E1442" i="2"/>
  <c r="M1441" i="2"/>
  <c r="N1441" i="2" s="1"/>
  <c r="S1441" i="2" s="1"/>
  <c r="P1440" i="2"/>
  <c r="Q1440" i="2" s="1"/>
  <c r="O1440" i="2"/>
  <c r="K1443" i="3" l="1"/>
  <c r="M1443" i="3" s="1"/>
  <c r="L1443" i="3"/>
  <c r="I1445" i="3"/>
  <c r="J1444" i="3"/>
  <c r="P1441" i="2"/>
  <c r="Q1441" i="2" s="1"/>
  <c r="O1441" i="2"/>
  <c r="M1442" i="2"/>
  <c r="N1442" i="2" s="1"/>
  <c r="E1443" i="2"/>
  <c r="L1444" i="3" l="1"/>
  <c r="K1444" i="3"/>
  <c r="M1444" i="3" s="1"/>
  <c r="I1446" i="3"/>
  <c r="J1445" i="3"/>
  <c r="O1442" i="2"/>
  <c r="P1442" i="2"/>
  <c r="Q1442" i="2" s="1"/>
  <c r="M1443" i="2"/>
  <c r="N1443" i="2" s="1"/>
  <c r="S1443" i="2" s="1"/>
  <c r="E1444" i="2"/>
  <c r="S1442" i="2"/>
  <c r="J1446" i="3" l="1"/>
  <c r="I1447" i="3"/>
  <c r="L1445" i="3"/>
  <c r="K1445" i="3"/>
  <c r="M1445" i="3" s="1"/>
  <c r="M1444" i="2"/>
  <c r="N1444" i="2" s="1"/>
  <c r="S1444" i="2" s="1"/>
  <c r="E1445" i="2"/>
  <c r="P1443" i="2"/>
  <c r="Q1443" i="2" s="1"/>
  <c r="O1443" i="2"/>
  <c r="I1448" i="3" l="1"/>
  <c r="J1447" i="3"/>
  <c r="L1446" i="3"/>
  <c r="K1446" i="3"/>
  <c r="M1446" i="3" s="1"/>
  <c r="M1445" i="2"/>
  <c r="N1445" i="2" s="1"/>
  <c r="S1445" i="2" s="1"/>
  <c r="E1446" i="2"/>
  <c r="P1444" i="2"/>
  <c r="Q1444" i="2" s="1"/>
  <c r="O1444" i="2"/>
  <c r="L1447" i="3" l="1"/>
  <c r="K1447" i="3"/>
  <c r="M1447" i="3" s="1"/>
  <c r="J1448" i="3"/>
  <c r="I1449" i="3"/>
  <c r="M1446" i="2"/>
  <c r="N1446" i="2" s="1"/>
  <c r="S1446" i="2" s="1"/>
  <c r="E1447" i="2"/>
  <c r="P1445" i="2"/>
  <c r="Q1445" i="2" s="1"/>
  <c r="O1445" i="2"/>
  <c r="J1449" i="3" l="1"/>
  <c r="I1450" i="3"/>
  <c r="L1448" i="3"/>
  <c r="K1448" i="3"/>
  <c r="M1448" i="3" s="1"/>
  <c r="M1447" i="2"/>
  <c r="N1447" i="2" s="1"/>
  <c r="S1447" i="2" s="1"/>
  <c r="E1448" i="2"/>
  <c r="P1446" i="2"/>
  <c r="Q1446" i="2" s="1"/>
  <c r="O1446" i="2"/>
  <c r="I1451" i="3" l="1"/>
  <c r="J1450" i="3"/>
  <c r="L1449" i="3"/>
  <c r="K1449" i="3"/>
  <c r="M1449" i="3" s="1"/>
  <c r="M1448" i="2"/>
  <c r="N1448" i="2" s="1"/>
  <c r="S1448" i="2" s="1"/>
  <c r="E1449" i="2"/>
  <c r="P1447" i="2"/>
  <c r="Q1447" i="2" s="1"/>
  <c r="O1447" i="2"/>
  <c r="L1450" i="3" l="1"/>
  <c r="K1450" i="3"/>
  <c r="M1450" i="3" s="1"/>
  <c r="J1451" i="3"/>
  <c r="I1452" i="3"/>
  <c r="E1450" i="2"/>
  <c r="M1449" i="2"/>
  <c r="N1449" i="2" s="1"/>
  <c r="S1449" i="2" s="1"/>
  <c r="P1448" i="2"/>
  <c r="Q1448" i="2" s="1"/>
  <c r="O1448" i="2"/>
  <c r="I1453" i="3" l="1"/>
  <c r="J1452" i="3"/>
  <c r="K1451" i="3"/>
  <c r="M1451" i="3" s="1"/>
  <c r="L1451" i="3"/>
  <c r="P1449" i="2"/>
  <c r="Q1449" i="2" s="1"/>
  <c r="O1449" i="2"/>
  <c r="M1450" i="2"/>
  <c r="N1450" i="2" s="1"/>
  <c r="E1451" i="2"/>
  <c r="L1452" i="3" l="1"/>
  <c r="K1452" i="3"/>
  <c r="M1452" i="3" s="1"/>
  <c r="I1454" i="3"/>
  <c r="J1453" i="3"/>
  <c r="O1450" i="2"/>
  <c r="P1450" i="2"/>
  <c r="Q1450" i="2" s="1"/>
  <c r="E1452" i="2"/>
  <c r="M1451" i="2"/>
  <c r="N1451" i="2" s="1"/>
  <c r="S1451" i="2" s="1"/>
  <c r="S1450" i="2"/>
  <c r="L1453" i="3" l="1"/>
  <c r="K1453" i="3"/>
  <c r="M1453" i="3" s="1"/>
  <c r="J1454" i="3"/>
  <c r="I1455" i="3"/>
  <c r="P1451" i="2"/>
  <c r="Q1451" i="2" s="1"/>
  <c r="O1451" i="2"/>
  <c r="M1452" i="2"/>
  <c r="N1452" i="2" s="1"/>
  <c r="E1453" i="2"/>
  <c r="I1456" i="3" l="1"/>
  <c r="J1455" i="3"/>
  <c r="L1454" i="3"/>
  <c r="K1454" i="3"/>
  <c r="M1454" i="3" s="1"/>
  <c r="P1452" i="2"/>
  <c r="Q1452" i="2" s="1"/>
  <c r="O1452" i="2"/>
  <c r="M1453" i="2"/>
  <c r="N1453" i="2" s="1"/>
  <c r="E1454" i="2"/>
  <c r="S1452" i="2"/>
  <c r="L1455" i="3" l="1"/>
  <c r="K1455" i="3"/>
  <c r="M1455" i="3" s="1"/>
  <c r="J1456" i="3"/>
  <c r="I1457" i="3"/>
  <c r="P1453" i="2"/>
  <c r="Q1453" i="2" s="1"/>
  <c r="O1453" i="2"/>
  <c r="S1453" i="2"/>
  <c r="E1455" i="2"/>
  <c r="M1454" i="2"/>
  <c r="N1454" i="2" s="1"/>
  <c r="L1456" i="3" l="1"/>
  <c r="K1456" i="3"/>
  <c r="M1456" i="3" s="1"/>
  <c r="J1457" i="3"/>
  <c r="I1458" i="3"/>
  <c r="P1454" i="2"/>
  <c r="Q1454" i="2" s="1"/>
  <c r="O1454" i="2"/>
  <c r="M1455" i="2"/>
  <c r="N1455" i="2" s="1"/>
  <c r="E1456" i="2"/>
  <c r="S1454" i="2"/>
  <c r="I1459" i="3" l="1"/>
  <c r="J1458" i="3"/>
  <c r="L1457" i="3"/>
  <c r="K1457" i="3"/>
  <c r="M1457" i="3" s="1"/>
  <c r="P1455" i="2"/>
  <c r="Q1455" i="2" s="1"/>
  <c r="O1455" i="2"/>
  <c r="M1456" i="2"/>
  <c r="N1456" i="2" s="1"/>
  <c r="E1457" i="2"/>
  <c r="S1455" i="2"/>
  <c r="L1458" i="3" l="1"/>
  <c r="K1458" i="3"/>
  <c r="M1458" i="3" s="1"/>
  <c r="J1459" i="3"/>
  <c r="I1460" i="3"/>
  <c r="P1456" i="2"/>
  <c r="Q1456" i="2" s="1"/>
  <c r="O1456" i="2"/>
  <c r="S1456" i="2"/>
  <c r="E1458" i="2"/>
  <c r="M1457" i="2"/>
  <c r="N1457" i="2" s="1"/>
  <c r="I1461" i="3" l="1"/>
  <c r="J1460" i="3"/>
  <c r="K1459" i="3"/>
  <c r="M1459" i="3" s="1"/>
  <c r="L1459" i="3"/>
  <c r="P1457" i="2"/>
  <c r="Q1457" i="2" s="1"/>
  <c r="O1457" i="2"/>
  <c r="M1458" i="2"/>
  <c r="N1458" i="2" s="1"/>
  <c r="E1459" i="2"/>
  <c r="S1457" i="2"/>
  <c r="L1460" i="3" l="1"/>
  <c r="K1460" i="3"/>
  <c r="M1460" i="3" s="1"/>
  <c r="I1462" i="3"/>
  <c r="J1461" i="3"/>
  <c r="O1458" i="2"/>
  <c r="P1458" i="2"/>
  <c r="Q1458" i="2" s="1"/>
  <c r="E1460" i="2"/>
  <c r="M1459" i="2"/>
  <c r="N1459" i="2" s="1"/>
  <c r="S1459" i="2" s="1"/>
  <c r="S1458" i="2"/>
  <c r="J1462" i="3" l="1"/>
  <c r="I1463" i="3"/>
  <c r="K1461" i="3"/>
  <c r="M1461" i="3" s="1"/>
  <c r="L1461" i="3"/>
  <c r="P1459" i="2"/>
  <c r="Q1459" i="2" s="1"/>
  <c r="O1459" i="2"/>
  <c r="M1460" i="2"/>
  <c r="N1460" i="2" s="1"/>
  <c r="E1461" i="2"/>
  <c r="I1464" i="3" l="1"/>
  <c r="J1463" i="3"/>
  <c r="L1462" i="3"/>
  <c r="K1462" i="3"/>
  <c r="M1462" i="3" s="1"/>
  <c r="P1460" i="2"/>
  <c r="Q1460" i="2" s="1"/>
  <c r="O1460" i="2"/>
  <c r="M1461" i="2"/>
  <c r="N1461" i="2" s="1"/>
  <c r="E1462" i="2"/>
  <c r="S1460" i="2"/>
  <c r="L1463" i="3" l="1"/>
  <c r="K1463" i="3"/>
  <c r="M1463" i="3" s="1"/>
  <c r="J1464" i="3"/>
  <c r="I1465" i="3"/>
  <c r="P1461" i="2"/>
  <c r="Q1461" i="2" s="1"/>
  <c r="O1461" i="2"/>
  <c r="S1461" i="2"/>
  <c r="E1463" i="2"/>
  <c r="M1462" i="2"/>
  <c r="N1462" i="2" s="1"/>
  <c r="J1465" i="3" l="1"/>
  <c r="I1466" i="3"/>
  <c r="L1464" i="3"/>
  <c r="K1464" i="3"/>
  <c r="M1464" i="3" s="1"/>
  <c r="P1462" i="2"/>
  <c r="Q1462" i="2" s="1"/>
  <c r="O1462" i="2"/>
  <c r="M1463" i="2"/>
  <c r="N1463" i="2" s="1"/>
  <c r="E1464" i="2"/>
  <c r="S1462" i="2"/>
  <c r="I1467" i="3" l="1"/>
  <c r="J1466" i="3"/>
  <c r="L1465" i="3"/>
  <c r="K1465" i="3"/>
  <c r="M1465" i="3" s="1"/>
  <c r="P1463" i="2"/>
  <c r="Q1463" i="2" s="1"/>
  <c r="O1463" i="2"/>
  <c r="M1464" i="2"/>
  <c r="N1464" i="2" s="1"/>
  <c r="E1465" i="2"/>
  <c r="S1463" i="2"/>
  <c r="L1466" i="3" l="1"/>
  <c r="K1466" i="3"/>
  <c r="M1466" i="3" s="1"/>
  <c r="J1467" i="3"/>
  <c r="I1468" i="3"/>
  <c r="P1464" i="2"/>
  <c r="Q1464" i="2" s="1"/>
  <c r="O1464" i="2"/>
  <c r="E1466" i="2"/>
  <c r="M1465" i="2"/>
  <c r="N1465" i="2" s="1"/>
  <c r="S1464" i="2"/>
  <c r="I1469" i="3" l="1"/>
  <c r="J1468" i="3"/>
  <c r="K1467" i="3"/>
  <c r="M1467" i="3" s="1"/>
  <c r="L1467" i="3"/>
  <c r="P1465" i="2"/>
  <c r="Q1465" i="2" s="1"/>
  <c r="O1465" i="2"/>
  <c r="M1466" i="2"/>
  <c r="N1466" i="2" s="1"/>
  <c r="E1467" i="2"/>
  <c r="S1465" i="2"/>
  <c r="L1468" i="3" l="1"/>
  <c r="K1468" i="3"/>
  <c r="M1468" i="3" s="1"/>
  <c r="I1470" i="3"/>
  <c r="J1469" i="3"/>
  <c r="O1466" i="2"/>
  <c r="P1466" i="2"/>
  <c r="Q1466" i="2" s="1"/>
  <c r="M1467" i="2"/>
  <c r="N1467" i="2" s="1"/>
  <c r="E1468" i="2"/>
  <c r="S1466" i="2"/>
  <c r="L1469" i="3" l="1"/>
  <c r="K1469" i="3"/>
  <c r="M1469" i="3" s="1"/>
  <c r="J1470" i="3"/>
  <c r="I1471" i="3"/>
  <c r="P1467" i="2"/>
  <c r="Q1467" i="2" s="1"/>
  <c r="O1467" i="2"/>
  <c r="M1468" i="2"/>
  <c r="N1468" i="2" s="1"/>
  <c r="E1469" i="2"/>
  <c r="S1467" i="2"/>
  <c r="I1472" i="3" l="1"/>
  <c r="J1471" i="3"/>
  <c r="L1470" i="3"/>
  <c r="K1470" i="3"/>
  <c r="M1470" i="3" s="1"/>
  <c r="M1469" i="2"/>
  <c r="N1469" i="2" s="1"/>
  <c r="S1469" i="2" s="1"/>
  <c r="E1470" i="2"/>
  <c r="M1470" i="2" s="1"/>
  <c r="N1470" i="2" s="1"/>
  <c r="P1468" i="2"/>
  <c r="Q1468" i="2" s="1"/>
  <c r="O1468" i="2"/>
  <c r="S1468" i="2"/>
  <c r="R1468" i="2" l="1"/>
  <c r="L1471" i="3"/>
  <c r="K1471" i="3"/>
  <c r="M1471" i="3" s="1"/>
  <c r="J1472" i="3"/>
  <c r="I1473" i="3"/>
  <c r="J1473" i="3" s="1"/>
  <c r="D7" i="3" s="1"/>
  <c r="R1470" i="2"/>
  <c r="P1470" i="2"/>
  <c r="O1470" i="2"/>
  <c r="R5" i="2"/>
  <c r="B28" i="2"/>
  <c r="R2" i="2"/>
  <c r="B29" i="2"/>
  <c r="R3" i="2"/>
  <c r="R7" i="2"/>
  <c r="R4" i="2"/>
  <c r="B30" i="2"/>
  <c r="R6" i="2"/>
  <c r="R8" i="2"/>
  <c r="R10" i="2"/>
  <c r="R9" i="2"/>
  <c r="R11" i="2"/>
  <c r="R12" i="2"/>
  <c r="R13" i="2"/>
  <c r="R15" i="2"/>
  <c r="R16" i="2"/>
  <c r="R14" i="2"/>
  <c r="R17" i="2"/>
  <c r="R18" i="2"/>
  <c r="R20" i="2"/>
  <c r="R22" i="2"/>
  <c r="R21" i="2"/>
  <c r="R19" i="2"/>
  <c r="R23" i="2"/>
  <c r="R24" i="2"/>
  <c r="R26" i="2"/>
  <c r="R25" i="2"/>
  <c r="R27" i="2"/>
  <c r="R29" i="2"/>
  <c r="R28" i="2"/>
  <c r="R31" i="2"/>
  <c r="R30" i="2"/>
  <c r="R32" i="2"/>
  <c r="R33" i="2"/>
  <c r="R36" i="2"/>
  <c r="R35" i="2"/>
  <c r="R34" i="2"/>
  <c r="R39" i="2"/>
  <c r="R37" i="2"/>
  <c r="R41" i="2"/>
  <c r="R38" i="2"/>
  <c r="R40" i="2"/>
  <c r="R44" i="2"/>
  <c r="R43" i="2"/>
  <c r="R45" i="2"/>
  <c r="R42" i="2"/>
  <c r="R46" i="2"/>
  <c r="R50" i="2"/>
  <c r="R48" i="2"/>
  <c r="R47" i="2"/>
  <c r="R49" i="2"/>
  <c r="R52" i="2"/>
  <c r="R51" i="2"/>
  <c r="R54" i="2"/>
  <c r="R53" i="2"/>
  <c r="R57" i="2"/>
  <c r="R55" i="2"/>
  <c r="R56" i="2"/>
  <c r="R58" i="2"/>
  <c r="R59" i="2"/>
  <c r="R60" i="2"/>
  <c r="R61" i="2"/>
  <c r="R64" i="2"/>
  <c r="R65" i="2"/>
  <c r="R63" i="2"/>
  <c r="R62" i="2"/>
  <c r="R66" i="2"/>
  <c r="R68" i="2"/>
  <c r="R67" i="2"/>
  <c r="R70" i="2"/>
  <c r="R69" i="2"/>
  <c r="R74" i="2"/>
  <c r="R71" i="2"/>
  <c r="R72" i="2"/>
  <c r="R75" i="2"/>
  <c r="R73" i="2"/>
  <c r="R76" i="2"/>
  <c r="R77" i="2"/>
  <c r="R78" i="2"/>
  <c r="R79" i="2"/>
  <c r="R80" i="2"/>
  <c r="R81" i="2"/>
  <c r="R82" i="2"/>
  <c r="R84" i="2"/>
  <c r="R83" i="2"/>
  <c r="R88" i="2"/>
  <c r="R85" i="2"/>
  <c r="R87" i="2"/>
  <c r="R89" i="2"/>
  <c r="R86" i="2"/>
  <c r="R91" i="2"/>
  <c r="R92" i="2"/>
  <c r="R94" i="2"/>
  <c r="R90" i="2"/>
  <c r="R93" i="2"/>
  <c r="R96" i="2"/>
  <c r="R95" i="2"/>
  <c r="R98" i="2"/>
  <c r="R97" i="2"/>
  <c r="R99" i="2"/>
  <c r="R100" i="2"/>
  <c r="R101" i="2"/>
  <c r="R102" i="2"/>
  <c r="R105" i="2"/>
  <c r="R103" i="2"/>
  <c r="R104" i="2"/>
  <c r="R107" i="2"/>
  <c r="R109" i="2"/>
  <c r="R108" i="2"/>
  <c r="R106" i="2"/>
  <c r="R110" i="2"/>
  <c r="R111" i="2"/>
  <c r="R112" i="2"/>
  <c r="R113" i="2"/>
  <c r="R114" i="2"/>
  <c r="R116" i="2"/>
  <c r="R115" i="2"/>
  <c r="R120" i="2"/>
  <c r="R117" i="2"/>
  <c r="R119" i="2"/>
  <c r="R118" i="2"/>
  <c r="R123" i="2"/>
  <c r="R121" i="2"/>
  <c r="R122" i="2"/>
  <c r="R127" i="2"/>
  <c r="R124" i="2"/>
  <c r="R125" i="2"/>
  <c r="R126" i="2"/>
  <c r="R131" i="2"/>
  <c r="R128" i="2"/>
  <c r="R129" i="2"/>
  <c r="R132" i="2"/>
  <c r="R133" i="2"/>
  <c r="R130" i="2"/>
  <c r="R134" i="2"/>
  <c r="R135" i="2"/>
  <c r="R136" i="2"/>
  <c r="R140" i="2"/>
  <c r="R137" i="2"/>
  <c r="R139" i="2"/>
  <c r="R138" i="2"/>
  <c r="R141" i="2"/>
  <c r="R143" i="2"/>
  <c r="R142" i="2"/>
  <c r="R144" i="2"/>
  <c r="R145" i="2"/>
  <c r="R146" i="2"/>
  <c r="R147" i="2"/>
  <c r="R148" i="2"/>
  <c r="R150" i="2"/>
  <c r="R151" i="2"/>
  <c r="R149" i="2"/>
  <c r="R153" i="2"/>
  <c r="R152" i="2"/>
  <c r="R155" i="2"/>
  <c r="R154" i="2"/>
  <c r="R156" i="2"/>
  <c r="R157" i="2"/>
  <c r="R159" i="2"/>
  <c r="R158" i="2"/>
  <c r="R160" i="2"/>
  <c r="R161" i="2"/>
  <c r="R164" i="2"/>
  <c r="R163" i="2"/>
  <c r="R162" i="2"/>
  <c r="R165" i="2"/>
  <c r="R168" i="2"/>
  <c r="R167" i="2"/>
  <c r="R166" i="2"/>
  <c r="R169" i="2"/>
  <c r="R170" i="2"/>
  <c r="R171" i="2"/>
  <c r="R172" i="2"/>
  <c r="R173" i="2"/>
  <c r="R175" i="2"/>
  <c r="R174" i="2"/>
  <c r="R176" i="2"/>
  <c r="R177" i="2"/>
  <c r="R180" i="2"/>
  <c r="R178" i="2"/>
  <c r="R181" i="2"/>
  <c r="R179" i="2"/>
  <c r="R184" i="2"/>
  <c r="R183" i="2"/>
  <c r="R182" i="2"/>
  <c r="R185" i="2"/>
  <c r="R186" i="2"/>
  <c r="R189" i="2"/>
  <c r="R187" i="2"/>
  <c r="R188" i="2"/>
  <c r="R192" i="2"/>
  <c r="R191" i="2"/>
  <c r="R190" i="2"/>
  <c r="R193" i="2"/>
  <c r="R194" i="2"/>
  <c r="R196" i="2"/>
  <c r="R195" i="2"/>
  <c r="R198" i="2"/>
  <c r="R197" i="2"/>
  <c r="R199" i="2"/>
  <c r="R201" i="2"/>
  <c r="R200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8" i="2"/>
  <c r="R217" i="2"/>
  <c r="R216" i="2"/>
  <c r="R219" i="2"/>
  <c r="R220" i="2"/>
  <c r="R221" i="2"/>
  <c r="R224" i="2"/>
  <c r="R222" i="2"/>
  <c r="R223" i="2"/>
  <c r="R225" i="2"/>
  <c r="R226" i="2"/>
  <c r="R227" i="2"/>
  <c r="R228" i="2"/>
  <c r="R231" i="2"/>
  <c r="R229" i="2"/>
  <c r="R230" i="2"/>
  <c r="R232" i="2"/>
  <c r="R235" i="2"/>
  <c r="R233" i="2"/>
  <c r="R234" i="2"/>
  <c r="R237" i="2"/>
  <c r="R236" i="2"/>
  <c r="R238" i="2"/>
  <c r="R239" i="2"/>
  <c r="R240" i="2"/>
  <c r="R243" i="2"/>
  <c r="R241" i="2"/>
  <c r="R242" i="2"/>
  <c r="R245" i="2"/>
  <c r="R244" i="2"/>
  <c r="R247" i="2"/>
  <c r="R246" i="2"/>
  <c r="R248" i="2"/>
  <c r="R249" i="2"/>
  <c r="R250" i="2"/>
  <c r="R253" i="2"/>
  <c r="R252" i="2"/>
  <c r="R251" i="2"/>
  <c r="R255" i="2"/>
  <c r="R254" i="2"/>
  <c r="R257" i="2"/>
  <c r="R256" i="2"/>
  <c r="R258" i="2"/>
  <c r="R259" i="2"/>
  <c r="R260" i="2"/>
  <c r="R262" i="2"/>
  <c r="R261" i="2"/>
  <c r="R263" i="2"/>
  <c r="R264" i="2"/>
  <c r="R265" i="2"/>
  <c r="R266" i="2"/>
  <c r="R267" i="2"/>
  <c r="R269" i="2"/>
  <c r="R268" i="2"/>
  <c r="R271" i="2"/>
  <c r="R270" i="2"/>
  <c r="R272" i="2"/>
  <c r="R277" i="2"/>
  <c r="R275" i="2"/>
  <c r="R273" i="2"/>
  <c r="R274" i="2"/>
  <c r="R276" i="2"/>
  <c r="R278" i="2"/>
  <c r="R280" i="2"/>
  <c r="R279" i="2"/>
  <c r="R281" i="2"/>
  <c r="R284" i="2"/>
  <c r="R286" i="2"/>
  <c r="R282" i="2"/>
  <c r="R283" i="2"/>
  <c r="R285" i="2"/>
  <c r="R287" i="2"/>
  <c r="R288" i="2"/>
  <c r="R289" i="2"/>
  <c r="R290" i="2"/>
  <c r="R291" i="2"/>
  <c r="R292" i="2"/>
  <c r="R293" i="2"/>
  <c r="R294" i="2"/>
  <c r="R296" i="2"/>
  <c r="R295" i="2"/>
  <c r="R297" i="2"/>
  <c r="R300" i="2"/>
  <c r="R298" i="2"/>
  <c r="R299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6" i="2"/>
  <c r="R314" i="2"/>
  <c r="R315" i="2"/>
  <c r="R317" i="2"/>
  <c r="R318" i="2"/>
  <c r="R320" i="2"/>
  <c r="R319" i="2"/>
  <c r="R322" i="2"/>
  <c r="R321" i="2"/>
  <c r="R323" i="2"/>
  <c r="R324" i="2"/>
  <c r="R325" i="2"/>
  <c r="R326" i="2"/>
  <c r="R327" i="2"/>
  <c r="R328" i="2"/>
  <c r="R330" i="2"/>
  <c r="R329" i="2"/>
  <c r="R331" i="2"/>
  <c r="R332" i="2"/>
  <c r="R334" i="2"/>
  <c r="R333" i="2"/>
  <c r="R336" i="2"/>
  <c r="R335" i="2"/>
  <c r="R337" i="2"/>
  <c r="R338" i="2"/>
  <c r="R339" i="2"/>
  <c r="R341" i="2"/>
  <c r="R340" i="2"/>
  <c r="R342" i="2"/>
  <c r="R343" i="2"/>
  <c r="R344" i="2"/>
  <c r="R345" i="2"/>
  <c r="R346" i="2"/>
  <c r="R347" i="2"/>
  <c r="R348" i="2"/>
  <c r="R349" i="2"/>
  <c r="R350" i="2"/>
  <c r="R352" i="2"/>
  <c r="R351" i="2"/>
  <c r="R354" i="2"/>
  <c r="R353" i="2"/>
  <c r="R355" i="2"/>
  <c r="R356" i="2"/>
  <c r="R357" i="2"/>
  <c r="R358" i="2"/>
  <c r="R360" i="2"/>
  <c r="R359" i="2"/>
  <c r="R361" i="2"/>
  <c r="R362" i="2"/>
  <c r="R363" i="2"/>
  <c r="R364" i="2"/>
  <c r="R365" i="2"/>
  <c r="R366" i="2"/>
  <c r="R367" i="2"/>
  <c r="R368" i="2"/>
  <c r="R370" i="2"/>
  <c r="R369" i="2"/>
  <c r="R373" i="2"/>
  <c r="R374" i="2"/>
  <c r="R372" i="2"/>
  <c r="R371" i="2"/>
  <c r="R376" i="2"/>
  <c r="R375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6" i="2"/>
  <c r="R394" i="2"/>
  <c r="R395" i="2"/>
  <c r="R398" i="2"/>
  <c r="R397" i="2"/>
  <c r="R400" i="2"/>
  <c r="R399" i="2"/>
  <c r="R401" i="2"/>
  <c r="R402" i="2"/>
  <c r="R403" i="2"/>
  <c r="R404" i="2"/>
  <c r="R405" i="2"/>
  <c r="R406" i="2"/>
  <c r="R408" i="2"/>
  <c r="R407" i="2"/>
  <c r="R409" i="2"/>
  <c r="R410" i="2"/>
  <c r="R411" i="2"/>
  <c r="R412" i="2"/>
  <c r="R413" i="2"/>
  <c r="R414" i="2"/>
  <c r="R416" i="2"/>
  <c r="R415" i="2"/>
  <c r="R417" i="2"/>
  <c r="R418" i="2"/>
  <c r="R419" i="2"/>
  <c r="R421" i="2"/>
  <c r="R420" i="2"/>
  <c r="R422" i="2"/>
  <c r="R423" i="2"/>
  <c r="R425" i="2"/>
  <c r="R424" i="2"/>
  <c r="R427" i="2"/>
  <c r="R426" i="2"/>
  <c r="R428" i="2"/>
  <c r="R429" i="2"/>
  <c r="R430" i="2"/>
  <c r="R431" i="2"/>
  <c r="R433" i="2"/>
  <c r="R432" i="2"/>
  <c r="R434" i="2"/>
  <c r="R435" i="2"/>
  <c r="R436" i="2"/>
  <c r="R437" i="2"/>
  <c r="R438" i="2"/>
  <c r="R439" i="2"/>
  <c r="R440" i="2"/>
  <c r="R441" i="2"/>
  <c r="R442" i="2"/>
  <c r="R443" i="2"/>
  <c r="R445" i="2"/>
  <c r="R444" i="2"/>
  <c r="R446" i="2"/>
  <c r="R447" i="2"/>
  <c r="R449" i="2"/>
  <c r="R448" i="2"/>
  <c r="R451" i="2"/>
  <c r="R450" i="2"/>
  <c r="R452" i="2"/>
  <c r="R453" i="2"/>
  <c r="R454" i="2"/>
  <c r="R455" i="2"/>
  <c r="R456" i="2"/>
  <c r="R457" i="2"/>
  <c r="R459" i="2"/>
  <c r="R458" i="2"/>
  <c r="R460" i="2"/>
  <c r="R461" i="2"/>
  <c r="R462" i="2"/>
  <c r="R463" i="2"/>
  <c r="R464" i="2"/>
  <c r="R465" i="2"/>
  <c r="R467" i="2"/>
  <c r="R466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6" i="2"/>
  <c r="R485" i="2"/>
  <c r="R487" i="2"/>
  <c r="R488" i="2"/>
  <c r="R489" i="2"/>
  <c r="R491" i="2"/>
  <c r="R490" i="2"/>
  <c r="R495" i="2"/>
  <c r="R492" i="2"/>
  <c r="R493" i="2"/>
  <c r="R494" i="2"/>
  <c r="R496" i="2"/>
  <c r="R497" i="2"/>
  <c r="R499" i="2"/>
  <c r="R498" i="2"/>
  <c r="R500" i="2"/>
  <c r="R502" i="2"/>
  <c r="R501" i="2"/>
  <c r="R503" i="2"/>
  <c r="R504" i="2"/>
  <c r="R505" i="2"/>
  <c r="R507" i="2"/>
  <c r="R506" i="2"/>
  <c r="R508" i="2"/>
  <c r="R509" i="2"/>
  <c r="R510" i="2"/>
  <c r="R511" i="2"/>
  <c r="R512" i="2"/>
  <c r="R513" i="2"/>
  <c r="R515" i="2"/>
  <c r="R514" i="2"/>
  <c r="R516" i="2"/>
  <c r="R517" i="2"/>
  <c r="R518" i="2"/>
  <c r="R519" i="2"/>
  <c r="R520" i="2"/>
  <c r="R521" i="2"/>
  <c r="R523" i="2"/>
  <c r="R522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2" i="2"/>
  <c r="R541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8" i="2"/>
  <c r="R557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4" i="2"/>
  <c r="R573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11" i="2"/>
  <c r="R609" i="2"/>
  <c r="R610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9" i="2"/>
  <c r="R628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1" i="2"/>
  <c r="R660" i="2"/>
  <c r="R662" i="2"/>
  <c r="R663" i="2"/>
  <c r="R664" i="2"/>
  <c r="R665" i="2"/>
  <c r="R666" i="2"/>
  <c r="R667" i="2"/>
  <c r="R668" i="2"/>
  <c r="R669" i="2"/>
  <c r="R671" i="2"/>
  <c r="R670" i="2"/>
  <c r="R672" i="2"/>
  <c r="R673" i="2"/>
  <c r="R674" i="2"/>
  <c r="R675" i="2"/>
  <c r="R676" i="2"/>
  <c r="R677" i="2"/>
  <c r="R678" i="2"/>
  <c r="R679" i="2"/>
  <c r="R680" i="2"/>
  <c r="R682" i="2"/>
  <c r="R681" i="2"/>
  <c r="R683" i="2"/>
  <c r="R684" i="2"/>
  <c r="R685" i="2"/>
  <c r="R686" i="2"/>
  <c r="R687" i="2"/>
  <c r="R688" i="2"/>
  <c r="R690" i="2"/>
  <c r="R689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6" i="2"/>
  <c r="R705" i="2"/>
  <c r="R707" i="2"/>
  <c r="R708" i="2"/>
  <c r="R709" i="2"/>
  <c r="R710" i="2"/>
  <c r="R711" i="2"/>
  <c r="R712" i="2"/>
  <c r="R714" i="2"/>
  <c r="R713" i="2"/>
  <c r="R715" i="2"/>
  <c r="R716" i="2"/>
  <c r="R717" i="2"/>
  <c r="R718" i="2"/>
  <c r="R719" i="2"/>
  <c r="R720" i="2"/>
  <c r="R722" i="2"/>
  <c r="R721" i="2"/>
  <c r="R723" i="2"/>
  <c r="R724" i="2"/>
  <c r="R725" i="2"/>
  <c r="R726" i="2"/>
  <c r="R727" i="2"/>
  <c r="R728" i="2"/>
  <c r="R730" i="2"/>
  <c r="R729" i="2"/>
  <c r="R731" i="2"/>
  <c r="R732" i="2"/>
  <c r="R734" i="2"/>
  <c r="R733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4" i="2"/>
  <c r="R753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5" i="2"/>
  <c r="R774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9" i="2"/>
  <c r="R838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8" i="2"/>
  <c r="R857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7" i="2"/>
  <c r="R876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3" i="2"/>
  <c r="R892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7" i="2"/>
  <c r="R916" i="2"/>
  <c r="R918" i="2"/>
  <c r="R919" i="2"/>
  <c r="R920" i="2"/>
  <c r="R921" i="2"/>
  <c r="R922" i="2"/>
  <c r="R923" i="2"/>
  <c r="R924" i="2"/>
  <c r="R925" i="2"/>
  <c r="R926" i="2"/>
  <c r="R927" i="2"/>
  <c r="R928" i="2"/>
  <c r="R930" i="2"/>
  <c r="R929" i="2"/>
  <c r="R931" i="2"/>
  <c r="R933" i="2"/>
  <c r="R932" i="2"/>
  <c r="R934" i="2"/>
  <c r="R935" i="2"/>
  <c r="R936" i="2"/>
  <c r="R937" i="2"/>
  <c r="R938" i="2"/>
  <c r="R939" i="2"/>
  <c r="R940" i="2"/>
  <c r="R941" i="2"/>
  <c r="R942" i="2"/>
  <c r="R943" i="2"/>
  <c r="R944" i="2"/>
  <c r="R946" i="2"/>
  <c r="R945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2" i="2"/>
  <c r="R961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6" i="2"/>
  <c r="R1075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100" i="2"/>
  <c r="R1099" i="2"/>
  <c r="R1101" i="2"/>
  <c r="R1102" i="2"/>
  <c r="R1103" i="2"/>
  <c r="R1104" i="2"/>
  <c r="R1105" i="2"/>
  <c r="R1106" i="2"/>
  <c r="R1109" i="2"/>
  <c r="R1107" i="2"/>
  <c r="R1108" i="2"/>
  <c r="R1111" i="2"/>
  <c r="R1110" i="2"/>
  <c r="R1112" i="2"/>
  <c r="R1113" i="2"/>
  <c r="R1114" i="2"/>
  <c r="R1115" i="2"/>
  <c r="R1117" i="2"/>
  <c r="R1116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5" i="2"/>
  <c r="R1424" i="2"/>
  <c r="R1426" i="2"/>
  <c r="R1427" i="2"/>
  <c r="R1428" i="2"/>
  <c r="R1429" i="2"/>
  <c r="R1431" i="2"/>
  <c r="R1430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60" i="2"/>
  <c r="R1459" i="2"/>
  <c r="S1470" i="2"/>
  <c r="B31" i="2" s="1"/>
  <c r="P1469" i="2"/>
  <c r="Q1469" i="2" s="1"/>
  <c r="O1469" i="2"/>
  <c r="R1469" i="2"/>
  <c r="R1462" i="2"/>
  <c r="R1461" i="2"/>
  <c r="R1467" i="2"/>
  <c r="R1466" i="2"/>
  <c r="R1463" i="2"/>
  <c r="R1464" i="2"/>
  <c r="R1465" i="2"/>
  <c r="L1473" i="3" l="1"/>
  <c r="K1473" i="3"/>
  <c r="D8" i="3" s="1"/>
  <c r="L1472" i="3"/>
  <c r="K1472" i="3"/>
  <c r="M1472" i="3" s="1"/>
  <c r="B32" i="2"/>
  <c r="B33" i="2" s="1"/>
  <c r="B34" i="2" s="1"/>
  <c r="B35" i="2" s="1"/>
  <c r="B24" i="2"/>
  <c r="B20" i="2"/>
  <c r="B16" i="2"/>
  <c r="B15" i="2"/>
  <c r="B14" i="2"/>
  <c r="B25" i="2"/>
  <c r="B21" i="2"/>
  <c r="B17" i="2"/>
  <c r="B22" i="2"/>
  <c r="B18" i="2"/>
  <c r="B23" i="2"/>
  <c r="B19" i="2"/>
  <c r="C9" i="2"/>
  <c r="Q1470" i="2"/>
  <c r="C10" i="2" s="1"/>
  <c r="C8" i="2"/>
  <c r="D9" i="3" l="1"/>
  <c r="M1473" i="3"/>
  <c r="D10" i="3" s="1"/>
  <c r="L17" i="6" l="1"/>
  <c r="M29" i="6" s="1"/>
  <c r="N29" i="6" s="1"/>
  <c r="O29" i="6" l="1"/>
  <c r="P29" i="6"/>
  <c r="Q29" i="6" s="1"/>
  <c r="J29" i="6"/>
  <c r="L29" i="6" l="1"/>
  <c r="K29" i="6"/>
  <c r="J30" i="6" s="1"/>
  <c r="M30" i="6" l="1"/>
  <c r="N30" i="6" s="1"/>
  <c r="O30" i="6" s="1"/>
  <c r="L30" i="6"/>
  <c r="K30" i="6"/>
  <c r="J31" i="6" s="1"/>
  <c r="P30" i="6" l="1"/>
  <c r="Q30" i="6" s="1"/>
  <c r="M31" i="6"/>
  <c r="N31" i="6" s="1"/>
  <c r="L31" i="6"/>
  <c r="K31" i="6"/>
  <c r="M32" i="6" s="1"/>
  <c r="N32" i="6" s="1"/>
  <c r="J32" i="6" l="1"/>
  <c r="L32" i="6" s="1"/>
  <c r="O32" i="6"/>
  <c r="P32" i="6"/>
  <c r="Q32" i="6" s="1"/>
  <c r="O31" i="6"/>
  <c r="P31" i="6"/>
  <c r="Q31" i="6" s="1"/>
  <c r="K32" i="6" l="1"/>
  <c r="J33" i="6" s="1"/>
  <c r="L33" i="6" s="1"/>
  <c r="K33" i="6" l="1"/>
  <c r="J34" i="6" s="1"/>
  <c r="L34" i="6" s="1"/>
  <c r="M33" i="6"/>
  <c r="N33" i="6" s="1"/>
  <c r="O33" i="6" s="1"/>
  <c r="K34" i="6" l="1"/>
  <c r="J35" i="6" s="1"/>
  <c r="L35" i="6" s="1"/>
  <c r="P33" i="6"/>
  <c r="Q33" i="6" s="1"/>
  <c r="M34" i="6"/>
  <c r="N34" i="6" s="1"/>
  <c r="P34" i="6" s="1"/>
  <c r="Q34" i="6" s="1"/>
  <c r="O34" i="6" l="1"/>
  <c r="K35" i="6"/>
  <c r="M36" i="6" s="1"/>
  <c r="N36" i="6" s="1"/>
  <c r="P36" i="6" s="1"/>
  <c r="Q36" i="6" s="1"/>
  <c r="M35" i="6"/>
  <c r="N35" i="6" s="1"/>
  <c r="P35" i="6" s="1"/>
  <c r="Q35" i="6" s="1"/>
  <c r="O35" i="6" l="1"/>
  <c r="O36" i="6"/>
  <c r="J36" i="6"/>
  <c r="K36" i="6" s="1"/>
  <c r="M37" i="6" s="1"/>
  <c r="N37" i="6" s="1"/>
  <c r="O37" i="6" s="1"/>
  <c r="L36" i="6" l="1"/>
  <c r="P37" i="6"/>
  <c r="Q37" i="6" s="1"/>
  <c r="J37" i="6"/>
  <c r="K37" i="6" s="1"/>
  <c r="M38" i="6" s="1"/>
  <c r="N38" i="6" s="1"/>
  <c r="P38" i="6" s="1"/>
  <c r="Q38" i="6" s="1"/>
  <c r="L37" i="6" l="1"/>
  <c r="J38" i="6"/>
  <c r="K38" i="6" s="1"/>
  <c r="J39" i="6" s="1"/>
  <c r="L39" i="6" s="1"/>
  <c r="O38" i="6"/>
  <c r="L38" i="6" l="1"/>
  <c r="M39" i="6"/>
  <c r="N39" i="6" s="1"/>
  <c r="P39" i="6" s="1"/>
  <c r="Q39" i="6" s="1"/>
  <c r="K39" i="6"/>
  <c r="J40" i="6" s="1"/>
  <c r="L40" i="6" s="1"/>
  <c r="O39" i="6" l="1"/>
  <c r="M40" i="6"/>
  <c r="N40" i="6" s="1"/>
  <c r="O40" i="6" s="1"/>
  <c r="K40" i="6"/>
  <c r="M41" i="6" s="1"/>
  <c r="N41" i="6" s="1"/>
  <c r="P41" i="6" s="1"/>
  <c r="Q41" i="6" s="1"/>
  <c r="O41" i="6" l="1"/>
  <c r="J41" i="6"/>
  <c r="K41" i="6" s="1"/>
  <c r="M42" i="6" s="1"/>
  <c r="N42" i="6" s="1"/>
  <c r="O42" i="6" s="1"/>
  <c r="P40" i="6"/>
  <c r="Q40" i="6" s="1"/>
  <c r="P42" i="6" l="1"/>
  <c r="Q42" i="6" s="1"/>
  <c r="J42" i="6"/>
  <c r="K42" i="6" s="1"/>
  <c r="M43" i="6" s="1"/>
  <c r="N43" i="6" s="1"/>
  <c r="P43" i="6" s="1"/>
  <c r="Q43" i="6" s="1"/>
  <c r="L41" i="6"/>
  <c r="O43" i="6" l="1"/>
  <c r="J43" i="6"/>
  <c r="L43" i="6" s="1"/>
  <c r="L42" i="6"/>
  <c r="K43" i="6" l="1"/>
  <c r="M44" i="6" s="1"/>
  <c r="N44" i="6" s="1"/>
  <c r="O44" i="6" s="1"/>
  <c r="J44" i="6" l="1"/>
  <c r="K44" i="6" s="1"/>
  <c r="M45" i="6" s="1"/>
  <c r="N45" i="6" s="1"/>
  <c r="P44" i="6"/>
  <c r="Q44" i="6" s="1"/>
  <c r="L44" i="6" l="1"/>
  <c r="O45" i="6"/>
  <c r="P45" i="6"/>
  <c r="Q45" i="6" s="1"/>
  <c r="J45" i="6"/>
  <c r="L45" i="6" l="1"/>
  <c r="K45" i="6"/>
  <c r="J46" i="6" s="1"/>
  <c r="M46" i="6" l="1"/>
  <c r="N46" i="6" s="1"/>
  <c r="O46" i="6" s="1"/>
  <c r="L46" i="6"/>
  <c r="K46" i="6"/>
  <c r="M47" i="6" s="1"/>
  <c r="N47" i="6" s="1"/>
  <c r="J47" i="6" l="1"/>
  <c r="L47" i="6" s="1"/>
  <c r="P46" i="6"/>
  <c r="Q46" i="6" s="1"/>
  <c r="O47" i="6"/>
  <c r="P47" i="6"/>
  <c r="Q47" i="6" s="1"/>
  <c r="K47" i="6" l="1"/>
  <c r="M48" i="6" s="1"/>
  <c r="N48" i="6" s="1"/>
  <c r="O48" i="6" s="1"/>
  <c r="P48" i="6" l="1"/>
  <c r="Q48" i="6" s="1"/>
  <c r="J48" i="6"/>
  <c r="L48" i="6" s="1"/>
  <c r="K48" i="6" l="1"/>
  <c r="M49" i="6" s="1"/>
  <c r="N49" i="6" s="1"/>
  <c r="O49" i="6" s="1"/>
  <c r="P49" i="6" l="1"/>
  <c r="Q49" i="6" s="1"/>
  <c r="J49" i="6"/>
  <c r="K49" i="6" s="1"/>
  <c r="M50" i="6" s="1"/>
  <c r="N50" i="6" s="1"/>
  <c r="L49" i="6" l="1"/>
  <c r="O50" i="6"/>
  <c r="P50" i="6"/>
  <c r="Q50" i="6" s="1"/>
  <c r="J50" i="6"/>
  <c r="K50" i="6" l="1"/>
  <c r="M51" i="6" s="1"/>
  <c r="N51" i="6" s="1"/>
  <c r="L50" i="6"/>
  <c r="J51" i="6" l="1"/>
  <c r="K51" i="6" s="1"/>
  <c r="M52" i="6" s="1"/>
  <c r="N52" i="6" s="1"/>
  <c r="P51" i="6"/>
  <c r="Q51" i="6" s="1"/>
  <c r="O51" i="6"/>
  <c r="L51" i="6" l="1"/>
  <c r="J52" i="6"/>
  <c r="O52" i="6"/>
  <c r="P52" i="6"/>
  <c r="Q52" i="6" s="1"/>
  <c r="L52" i="6" l="1"/>
  <c r="K52" i="6"/>
  <c r="M53" i="6" s="1"/>
  <c r="N53" i="6" s="1"/>
  <c r="P53" i="6" l="1"/>
  <c r="Q53" i="6" s="1"/>
  <c r="O53" i="6"/>
  <c r="J53" i="6"/>
  <c r="L53" i="6" l="1"/>
  <c r="K53" i="6"/>
  <c r="J54" i="6" s="1"/>
  <c r="M54" i="6" l="1"/>
  <c r="N54" i="6" s="1"/>
  <c r="K54" i="6"/>
  <c r="J55" i="6" s="1"/>
  <c r="L54" i="6"/>
  <c r="M55" i="6" l="1"/>
  <c r="N55" i="6" s="1"/>
  <c r="O55" i="6" s="1"/>
  <c r="K55" i="6"/>
  <c r="M56" i="6" s="1"/>
  <c r="N56" i="6" s="1"/>
  <c r="L55" i="6"/>
  <c r="P54" i="6"/>
  <c r="Q54" i="6" s="1"/>
  <c r="O54" i="6"/>
  <c r="P55" i="6" l="1"/>
  <c r="Q55" i="6" s="1"/>
  <c r="J56" i="6"/>
  <c r="K56" i="6" s="1"/>
  <c r="J57" i="6" s="1"/>
  <c r="O56" i="6"/>
  <c r="P56" i="6"/>
  <c r="Q56" i="6" s="1"/>
  <c r="L56" i="6" l="1"/>
  <c r="M57" i="6"/>
  <c r="N57" i="6" s="1"/>
  <c r="P57" i="6" s="1"/>
  <c r="Q57" i="6" s="1"/>
  <c r="K57" i="6"/>
  <c r="J58" i="6" s="1"/>
  <c r="L57" i="6"/>
  <c r="O57" i="6" l="1"/>
  <c r="M58" i="6"/>
  <c r="N58" i="6" s="1"/>
  <c r="O58" i="6" s="1"/>
  <c r="K58" i="6"/>
  <c r="M59" i="6" s="1"/>
  <c r="N59" i="6" s="1"/>
  <c r="L58" i="6"/>
  <c r="P58" i="6" l="1"/>
  <c r="Q58" i="6" s="1"/>
  <c r="J59" i="6"/>
  <c r="O59" i="6"/>
  <c r="P59" i="6"/>
  <c r="Q59" i="6" s="1"/>
  <c r="L59" i="6" l="1"/>
  <c r="K59" i="6"/>
  <c r="M60" i="6" s="1"/>
  <c r="N60" i="6" s="1"/>
  <c r="O60" i="6" l="1"/>
  <c r="P60" i="6"/>
  <c r="Q60" i="6" s="1"/>
  <c r="J60" i="6"/>
  <c r="L60" i="6" l="1"/>
  <c r="K60" i="6"/>
  <c r="M61" i="6" s="1"/>
  <c r="N61" i="6" s="1"/>
  <c r="O61" i="6" l="1"/>
  <c r="P61" i="6"/>
  <c r="Q61" i="6" s="1"/>
  <c r="J61" i="6"/>
  <c r="K61" i="6" l="1"/>
  <c r="M62" i="6" s="1"/>
  <c r="N62" i="6" s="1"/>
  <c r="L61" i="6"/>
  <c r="J62" i="6" l="1"/>
  <c r="L62" i="6" s="1"/>
  <c r="P62" i="6"/>
  <c r="Q62" i="6" s="1"/>
  <c r="O62" i="6"/>
  <c r="K62" i="6" l="1"/>
  <c r="J63" i="6" s="1"/>
  <c r="L63" i="6" s="1"/>
  <c r="M63" i="6" l="1"/>
  <c r="N63" i="6" s="1"/>
  <c r="P63" i="6" s="1"/>
  <c r="Q63" i="6" s="1"/>
  <c r="K63" i="6"/>
  <c r="M64" i="6" s="1"/>
  <c r="N64" i="6" s="1"/>
  <c r="P64" i="6" s="1"/>
  <c r="Q64" i="6" s="1"/>
  <c r="J64" i="6" l="1"/>
  <c r="L64" i="6" s="1"/>
  <c r="O63" i="6"/>
  <c r="O64" i="6"/>
  <c r="K64" i="6" l="1"/>
  <c r="M65" i="6" s="1"/>
  <c r="N65" i="6" s="1"/>
  <c r="P65" i="6" s="1"/>
  <c r="Q65" i="6" s="1"/>
  <c r="J65" i="6" l="1"/>
  <c r="K65" i="6" s="1"/>
  <c r="M66" i="6" s="1"/>
  <c r="N66" i="6" s="1"/>
  <c r="O66" i="6" s="1"/>
  <c r="O65" i="6"/>
  <c r="L65" i="6" l="1"/>
  <c r="J66" i="6"/>
  <c r="L66" i="6" s="1"/>
  <c r="P66" i="6"/>
  <c r="Q66" i="6" s="1"/>
  <c r="K66" i="6" l="1"/>
  <c r="J67" i="6" s="1"/>
  <c r="K67" i="6" s="1"/>
  <c r="J68" i="6" s="1"/>
  <c r="K68" i="6" s="1"/>
  <c r="M69" i="6" s="1"/>
  <c r="N69" i="6" s="1"/>
  <c r="L67" i="6" l="1"/>
  <c r="M68" i="6"/>
  <c r="N68" i="6" s="1"/>
  <c r="P68" i="6" s="1"/>
  <c r="Q68" i="6" s="1"/>
  <c r="L68" i="6"/>
  <c r="M67" i="6"/>
  <c r="N67" i="6" s="1"/>
  <c r="P67" i="6" s="1"/>
  <c r="Q67" i="6" s="1"/>
  <c r="J69" i="6"/>
  <c r="K69" i="6" s="1"/>
  <c r="J70" i="6" s="1"/>
  <c r="O69" i="6"/>
  <c r="P69" i="6"/>
  <c r="Q69" i="6" s="1"/>
  <c r="O68" i="6" l="1"/>
  <c r="O67" i="6"/>
  <c r="L69" i="6"/>
  <c r="K70" i="6"/>
  <c r="M71" i="6" s="1"/>
  <c r="N71" i="6" s="1"/>
  <c r="L70" i="6"/>
  <c r="M70" i="6"/>
  <c r="N70" i="6" s="1"/>
  <c r="J71" i="6" l="1"/>
  <c r="K71" i="6" s="1"/>
  <c r="M72" i="6" s="1"/>
  <c r="N72" i="6" s="1"/>
  <c r="P70" i="6"/>
  <c r="O70" i="6"/>
  <c r="O71" i="6"/>
  <c r="P71" i="6"/>
  <c r="Q71" i="6" s="1"/>
  <c r="L71" i="6" l="1"/>
  <c r="J72" i="6"/>
  <c r="K72" i="6" s="1"/>
  <c r="M73" i="6" s="1"/>
  <c r="N73" i="6" s="1"/>
  <c r="P72" i="6"/>
  <c r="Q72" i="6" s="1"/>
  <c r="O72" i="6"/>
  <c r="Q70" i="6"/>
  <c r="L72" i="6" l="1"/>
  <c r="J73" i="6"/>
  <c r="K73" i="6" s="1"/>
  <c r="M77" i="6" s="1"/>
  <c r="O73" i="6"/>
  <c r="E11" i="6" s="1"/>
  <c r="P73" i="6"/>
  <c r="E9" i="6"/>
  <c r="M81" i="6" l="1"/>
  <c r="M76" i="6"/>
  <c r="M82" i="6"/>
  <c r="M80" i="6"/>
  <c r="L73" i="6"/>
  <c r="M85" i="6" s="1"/>
  <c r="M74" i="6"/>
  <c r="M84" i="6"/>
  <c r="M79" i="6"/>
  <c r="M75" i="6"/>
  <c r="M78" i="6"/>
  <c r="M83" i="6"/>
  <c r="Q73" i="6"/>
  <c r="E12" i="6" s="1"/>
  <c r="E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32" authorId="0" shapeId="0" xr:uid="{CC94947E-E45F-4404-8580-E7F2B9B4A7FD}">
      <text>
        <r>
          <rPr>
            <sz val="9"/>
            <rFont val="Tahoma"/>
            <family val="2"/>
          </rPr>
          <t>assuming randomness of errors</t>
        </r>
      </text>
    </comment>
    <comment ref="A34" authorId="0" shapeId="0" xr:uid="{3DE966F4-68AE-481F-976F-D7E3E65FB143}">
      <text>
        <r>
          <rPr>
            <sz val="9"/>
            <rFont val="Tahoma"/>
            <family val="2"/>
          </rPr>
          <t>negative value means fewer runs than expected; positive value means more runs than expected</t>
        </r>
      </text>
    </comment>
    <comment ref="A39" authorId="0" shapeId="0" xr:uid="{D4661797-1B7C-4BB1-9BDE-F7660E9EEDBA}">
      <text>
        <r>
          <rPr>
            <sz val="9"/>
            <rFont val="Aptos Narrow"/>
            <family val="2"/>
            <scheme val="minor"/>
          </rPr>
          <t>span varied from 1 to 12</t>
        </r>
      </text>
    </comment>
    <comment ref="A40" authorId="0" shapeId="0" xr:uid="{356BA54B-5229-4F20-8ED8-0ACB6A95DF43}">
      <text>
        <r>
          <rPr>
            <sz val="9"/>
            <rFont val="Aptos Narrow"/>
            <family val="2"/>
            <scheme val="minor"/>
          </rPr>
          <t>ME closest to 0</t>
        </r>
      </text>
    </comment>
    <comment ref="A49" authorId="0" shapeId="0" xr:uid="{2DA99E0D-06CB-4481-8E86-DE0D15AA4C3D}">
      <text>
        <r>
          <rPr>
            <sz val="9"/>
            <rFont val="Aptos Narrow"/>
            <family val="2"/>
            <scheme val="minor"/>
          </rPr>
          <t>span varied from 1 to 12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8" authorId="0" shapeId="0" xr:uid="{2940C467-A045-4953-9638-7FC77FD2369D}">
      <text>
        <r>
          <rPr>
            <sz val="9"/>
            <rFont val="Aptos Narrow"/>
            <family val="2"/>
            <scheme val="minor"/>
          </rPr>
          <t>span varied from 1 to 12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5" authorId="0" shapeId="0" xr:uid="{59DC2E20-CDDA-49A6-827C-E4E02DB75EAF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A16" authorId="0" shapeId="0" xr:uid="{240C3564-A1BB-45AC-B6C3-A6BDE0BB6EA0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3" authorId="0" shapeId="0" xr:uid="{8D0053CA-2EC1-4621-B3B5-CCBBCEB6FDD2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A14" authorId="0" shapeId="0" xr:uid="{764CA326-86D1-4D4B-A082-3C612485131B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3" authorId="0" shapeId="0" xr:uid="{A5CD387F-517A-4926-ACFB-FF9A53B95332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A14" authorId="0" shapeId="0" xr:uid="{7D70918B-A9A5-49FB-9170-3883C2EDBAB3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5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A16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3" authorId="0" shapeId="0" xr:uid="{DA4FD451-776B-4E9F-8DA3-2BDFD750FD83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A14" authorId="0" shapeId="0" xr:uid="{3197CCB1-3971-4D0E-8CD8-466B72C2DD6E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<sst xmlns="http://schemas.openxmlformats.org/spreadsheetml/2006/main" count="383" uniqueCount="146">
  <si>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</si>
  <si>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</si>
  <si>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</si>
  <si>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</si>
  <si>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</si>
  <si>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</si>
  <si>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</si>
  <si>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</si>
  <si>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</si>
  <si>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</si>
  <si>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</si>
  <si>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</si>
  <si>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</si>
  <si>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</si>
  <si>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</si>
  <si>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</si>
  <si>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</si>
  <si>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Moving averages for TESLA</t>
  </si>
  <si>
    <t>Error measures</t>
  </si>
  <si>
    <t>Mean absolute error (MAE)</t>
  </si>
  <si>
    <t>Root mean square error (RMSE)</t>
  </si>
  <si>
    <t>Mean absolute pct error (MAPE)</t>
  </si>
  <si>
    <t>MOVING AVERAGES FOR TESLA</t>
  </si>
  <si>
    <t>Index</t>
  </si>
  <si>
    <t>Erorr</t>
  </si>
  <si>
    <t>Erorr^2</t>
  </si>
  <si>
    <t xml:space="preserve"> |Erorr|</t>
  </si>
  <si>
    <t>Pct  |Erorr|</t>
  </si>
  <si>
    <t xml:space="preserve">Forecast </t>
  </si>
  <si>
    <t xml:space="preserve">ErorrMA </t>
  </si>
  <si>
    <t>Sq Error</t>
  </si>
  <si>
    <t>Abs Erorr</t>
  </si>
  <si>
    <t>Abs Pct Error</t>
  </si>
  <si>
    <t>Centered Erorr</t>
  </si>
  <si>
    <t>Run starts</t>
  </si>
  <si>
    <t>Moving averages</t>
  </si>
  <si>
    <t>Step - MA</t>
  </si>
  <si>
    <t>Span</t>
  </si>
  <si>
    <t xml:space="preserve"> </t>
  </si>
  <si>
    <t>Lag</t>
  </si>
  <si>
    <t>Autocorr</t>
  </si>
  <si>
    <t>Number of observations</t>
  </si>
  <si>
    <t>Number &lt;= 0</t>
  </si>
  <si>
    <t>Number &gt; 0</t>
  </si>
  <si>
    <t>Number of runs</t>
  </si>
  <si>
    <t>Expected number of runs</t>
  </si>
  <si>
    <t>Std dev of number of runs</t>
  </si>
  <si>
    <t>z-value for test</t>
  </si>
  <si>
    <t>p-value for two-tailed test</t>
  </si>
  <si>
    <t xml:space="preserve">Best error measures with respect to span from 3 to 6 </t>
  </si>
  <si>
    <t>Least bias</t>
  </si>
  <si>
    <t>Smallest MAE</t>
  </si>
  <si>
    <t>Smallest RMSE</t>
  </si>
  <si>
    <t>Smallest MAPE</t>
  </si>
  <si>
    <t>Best error measures with respect to span from 1 to 10</t>
  </si>
  <si>
    <r>
      <t>Mean error (</t>
    </r>
    <r>
      <rPr>
        <b/>
        <sz val="11"/>
        <rFont val="Calibri"/>
        <family val="2"/>
      </rPr>
      <t>ME</t>
    </r>
    <r>
      <rPr>
        <sz val="11"/>
        <rFont val="Calibri"/>
        <family val="2"/>
      </rPr>
      <t>)</t>
    </r>
  </si>
  <si>
    <r>
      <t>Mean absolute error (</t>
    </r>
    <r>
      <rPr>
        <b/>
        <sz val="11"/>
        <rFont val="Calibri"/>
        <family val="2"/>
      </rPr>
      <t>MAE</t>
    </r>
    <r>
      <rPr>
        <sz val="11"/>
        <rFont val="Calibri"/>
        <family val="2"/>
      </rPr>
      <t>)</t>
    </r>
  </si>
  <si>
    <r>
      <t>Root mean square error (</t>
    </r>
    <r>
      <rPr>
        <b/>
        <sz val="11"/>
        <rFont val="Calibri"/>
        <family val="2"/>
      </rPr>
      <t>RMSE</t>
    </r>
    <r>
      <rPr>
        <sz val="11"/>
        <rFont val="Calibri"/>
        <family val="2"/>
      </rPr>
      <t>)</t>
    </r>
  </si>
  <si>
    <r>
      <t>Mean absolute pct error (</t>
    </r>
    <r>
      <rPr>
        <b/>
        <sz val="11"/>
        <rFont val="Calibri"/>
        <family val="2"/>
      </rPr>
      <t>MAPE</t>
    </r>
    <r>
      <rPr>
        <sz val="11"/>
        <rFont val="Calibri"/>
        <family val="2"/>
      </rPr>
      <t>)</t>
    </r>
  </si>
  <si>
    <r>
      <rPr>
        <b/>
        <sz val="11"/>
        <rFont val="Calibri"/>
        <family val="2"/>
      </rPr>
      <t>Smallest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MAPE</t>
    </r>
  </si>
  <si>
    <t>SIMPLE EXPONENTIAL SMOOTHING FOR ADJ CLOSE OF TESLA</t>
  </si>
  <si>
    <t>Smoothing constant(s)</t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</si>
  <si>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</si>
  <si>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</si>
  <si>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</si>
  <si>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</si>
  <si>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</si>
  <si>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</si>
  <si>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</si>
  <si>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</si>
  <si>
    <t>Holt's exponential smoothing for TESLA</t>
  </si>
  <si>
    <t>Level</t>
  </si>
  <si>
    <t>Trend</t>
  </si>
  <si>
    <t>Holt's Forecast</t>
  </si>
  <si>
    <t>For trend (beta)</t>
  </si>
  <si>
    <t>Best error measures with respect to smoothing constant(s)</t>
  </si>
  <si>
    <t>Seasonal</t>
  </si>
  <si>
    <t>For seasonality (gamma)</t>
  </si>
  <si>
    <t>k</t>
  </si>
  <si>
    <r>
      <t>Mean error (</t>
    </r>
    <r>
      <rPr>
        <b/>
        <sz val="11"/>
        <color rgb="FF000000"/>
        <rFont val="Calibri"/>
        <family val="2"/>
      </rPr>
      <t>ME</t>
    </r>
    <r>
      <rPr>
        <sz val="11"/>
        <color indexed="8"/>
        <rFont val="Calibri"/>
        <family val="2"/>
      </rPr>
      <t>)</t>
    </r>
  </si>
  <si>
    <r>
      <t>Mean absolute error (</t>
    </r>
    <r>
      <rPr>
        <b/>
        <sz val="11"/>
        <color rgb="FF000000"/>
        <rFont val="Calibri"/>
        <family val="2"/>
      </rPr>
      <t>MAE</t>
    </r>
    <r>
      <rPr>
        <sz val="11"/>
        <color indexed="8"/>
        <rFont val="Calibri"/>
        <family val="2"/>
      </rPr>
      <t>)</t>
    </r>
  </si>
  <si>
    <r>
      <t>Root mean square error (</t>
    </r>
    <r>
      <rPr>
        <b/>
        <sz val="11"/>
        <color rgb="FF000000"/>
        <rFont val="Calibri"/>
        <family val="2"/>
      </rPr>
      <t>RMSE</t>
    </r>
    <r>
      <rPr>
        <sz val="11"/>
        <color indexed="8"/>
        <rFont val="Calibri"/>
        <family val="2"/>
      </rPr>
      <t>)</t>
    </r>
  </si>
  <si>
    <r>
      <t>Mean absolute pct error (</t>
    </r>
    <r>
      <rPr>
        <b/>
        <sz val="11"/>
        <color rgb="FF000000"/>
        <rFont val="Calibri"/>
        <family val="2"/>
      </rPr>
      <t>MAPE</t>
    </r>
    <r>
      <rPr>
        <sz val="11"/>
        <color indexed="8"/>
        <rFont val="Calibri"/>
        <family val="2"/>
      </rPr>
      <t>)</t>
    </r>
  </si>
  <si>
    <t xml:space="preserve">alpha </t>
  </si>
  <si>
    <t>beta</t>
  </si>
  <si>
    <t>gamma</t>
  </si>
  <si>
    <t>Smalles MAPE</t>
  </si>
  <si>
    <t>Q1 - 2019</t>
  </si>
  <si>
    <t>Q2 - 2019</t>
  </si>
  <si>
    <t>Q3 - 2019</t>
  </si>
  <si>
    <t>Q4 - 2019</t>
  </si>
  <si>
    <t>Q1 - 2020</t>
  </si>
  <si>
    <t>Q2 - 2020</t>
  </si>
  <si>
    <t>Q3 - 2020</t>
  </si>
  <si>
    <t>Q4 - 2020</t>
  </si>
  <si>
    <t>Q1 - 2021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</si>
  <si>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</si>
  <si>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</si>
  <si>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</si>
  <si>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</si>
  <si>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</si>
  <si>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</si>
  <si>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</si>
  <si>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</si>
  <si>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</si>
  <si>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Q3 - 2023</t>
  </si>
  <si>
    <t>Q4 - 2023</t>
  </si>
  <si>
    <t>Q1 - 2024</t>
  </si>
  <si>
    <t>Q2 - 2024</t>
  </si>
  <si>
    <t>Q3 - 2024</t>
  </si>
  <si>
    <t xml:space="preserve">Forcast </t>
  </si>
  <si>
    <t>Q4 - 2024</t>
  </si>
  <si>
    <t>Q1 - 2025</t>
  </si>
  <si>
    <t>Q2 - 2025</t>
  </si>
  <si>
    <t>Q3 - 2025</t>
  </si>
  <si>
    <t>Sq Erorr</t>
  </si>
  <si>
    <t>Abs Pct Erorr</t>
  </si>
  <si>
    <t>K</t>
  </si>
  <si>
    <t xml:space="preserve">Percent </t>
  </si>
  <si>
    <t>3 Period Weighted</t>
  </si>
  <si>
    <t xml:space="preserve">Erorr </t>
  </si>
  <si>
    <t xml:space="preserve">Sq Erorr </t>
  </si>
  <si>
    <t xml:space="preserve">Abs Erorr </t>
  </si>
  <si>
    <t xml:space="preserve">Abs Pct Erorr </t>
  </si>
  <si>
    <t>6 Period Weighted</t>
  </si>
  <si>
    <t>Forecast 3 Period</t>
  </si>
  <si>
    <t xml:space="preserve">Forecast 6 Period </t>
  </si>
  <si>
    <t>Abs Erorr 4</t>
  </si>
  <si>
    <t>Abs Pct Erorr 5</t>
  </si>
  <si>
    <t xml:space="preserve">Error measures </t>
  </si>
  <si>
    <t>3 Period</t>
  </si>
  <si>
    <t>6 Period</t>
  </si>
  <si>
    <t>97%, 3%, 0%</t>
  </si>
  <si>
    <t>98%, 2%, 0%</t>
  </si>
  <si>
    <t>96%, 4%, 0%</t>
  </si>
  <si>
    <t>96%, 4%, 0%, 0%, 0%, 0%</t>
  </si>
  <si>
    <t>97%, 3%, 0%, 0%, 0%, 0%</t>
  </si>
  <si>
    <r>
      <t xml:space="preserve">For level </t>
    </r>
    <r>
      <rPr>
        <b/>
        <sz val="11"/>
        <rFont val="Calibri"/>
        <family val="2"/>
      </rPr>
      <t>(alpha)</t>
    </r>
  </si>
  <si>
    <r>
      <t xml:space="preserve">For trend </t>
    </r>
    <r>
      <rPr>
        <b/>
        <sz val="11"/>
        <rFont val="Calibri"/>
        <family val="2"/>
      </rPr>
      <t>(beta)</t>
    </r>
  </si>
  <si>
    <t>alpha</t>
  </si>
  <si>
    <t>Winters' exponential smoothing for TESLA</t>
  </si>
  <si>
    <t xml:space="preserve">Winters' exponential smoothing for TESLA </t>
  </si>
  <si>
    <t>Runs test for randomness of TESLA's errors</t>
  </si>
  <si>
    <t>Autocorrelations of TESLA's errors</t>
  </si>
  <si>
    <t>TESLA</t>
  </si>
  <si>
    <t>Best error measures with respect to 3 and 6 period of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</si>
</sst>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"/>
    <numFmt numFmtId="166" formatCode="0.0000"/>
    <numFmt numFmtId="167" formatCode="#,##0.0"/>
    <numFmt numFmtId="168" formatCode="_(&quot;$&quot;* #,##0_);_(&quot;$&quot;* \(#,##0\);_(&quot;$&quot;* &quot;-&quot;??_);_(@_)"/>
    <numFmt numFmtId="169" formatCode="_(* #,##0_);_(* \(#,##0\);_(* &quot;-&quot;??_);_(@_)"/>
    <numFmt numFmtId="170" formatCode="[$-409]mmm\-yy;@"/>
    <numFmt numFmtId="171" formatCode="&quot;$&quot;#,##0.00"/>
  </numFmts>
  <fonts count="3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b/>
      <sz val="12"/>
      <color theme="0"/>
      <name val="Times New Roman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Tahoma"/>
      <family val="2"/>
    </font>
    <font>
      <sz val="9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b/>
      <sz val="12"/>
      <color rgb="FFFA7D00"/>
      <name val="Times New Roman"/>
      <family val="2"/>
    </font>
    <font>
      <sz val="12"/>
      <color theme="0"/>
      <name val="Times New Roman"/>
      <family val="2"/>
    </font>
    <font>
      <b/>
      <sz val="11"/>
      <color theme="0"/>
      <name val="Calibri"/>
      <family val="2"/>
    </font>
    <font>
      <b/>
      <sz val="11"/>
      <color rgb="FFFF0000"/>
      <name val="Times New Roman"/>
      <family val="2"/>
    </font>
    <font>
      <b/>
      <sz val="12"/>
      <color theme="0"/>
      <name val="Times New Roman"/>
      <family val="1"/>
    </font>
    <font>
      <b/>
      <sz val="11"/>
      <color rgb="FFC00000"/>
      <name val="Times New Roman"/>
      <family val="2"/>
    </font>
    <font>
      <b/>
      <sz val="11"/>
      <color theme="2"/>
      <name val="Calibri"/>
      <family val="2"/>
    </font>
    <font>
      <b/>
      <sz val="12"/>
      <color rgb="FFFF0000"/>
      <name val="Times New Roman"/>
      <family val="1"/>
    </font>
    <font>
      <b/>
      <sz val="11"/>
      <color theme="0" tint="-4.9989318521683403E-2"/>
      <name val="Calibri"/>
      <family val="2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2"/>
      <color rgb="FFC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9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13" borderId="1" applyNumberFormat="0" applyAlignment="0" applyProtection="0"/>
    <xf numFmtId="0" fontId="21" fillId="14" borderId="0" applyNumberFormat="0" applyBorder="0" applyAlignment="0" applyProtection="0"/>
  </cellStyleXfs>
  <cellXfs count="243">
    <xf numFmtId="0" fontId="0" fillId="0" borderId="0" xfId="0"/>
    <xf numFmtId="0" fontId="6" fillId="6" borderId="3" xfId="0" applyFont="1" applyFill="1" applyBorder="1" applyAlignment="1">
      <alignment horizontal="center"/>
    </xf>
    <xf numFmtId="43" fontId="6" fillId="6" borderId="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2" fontId="0" fillId="7" borderId="7" xfId="0" applyNumberFormat="1" applyFill="1" applyBorder="1"/>
    <xf numFmtId="43" fontId="0" fillId="7" borderId="6" xfId="1" applyFont="1" applyFill="1" applyBorder="1"/>
    <xf numFmtId="0" fontId="7" fillId="8" borderId="6" xfId="0" applyFont="1" applyFill="1" applyBorder="1" applyAlignment="1">
      <alignment horizontal="center"/>
    </xf>
    <xf numFmtId="9" fontId="7" fillId="8" borderId="6" xfId="3" applyFont="1" applyFill="1" applyBorder="1" applyAlignment="1">
      <alignment horizontal="center"/>
    </xf>
    <xf numFmtId="22" fontId="0" fillId="0" borderId="7" xfId="0" applyNumberFormat="1" applyBorder="1"/>
    <xf numFmtId="43" fontId="0" fillId="0" borderId="6" xfId="1" applyFont="1" applyBorder="1"/>
    <xf numFmtId="44" fontId="0" fillId="0" borderId="6" xfId="2" applyFont="1" applyBorder="1"/>
    <xf numFmtId="0" fontId="0" fillId="0" borderId="6" xfId="0" applyBorder="1"/>
    <xf numFmtId="9" fontId="0" fillId="0" borderId="6" xfId="3" applyFont="1" applyBorder="1" applyAlignment="1">
      <alignment horizontal="center"/>
    </xf>
    <xf numFmtId="0" fontId="0" fillId="0" borderId="6" xfId="2" applyNumberFormat="1" applyFont="1" applyBorder="1"/>
    <xf numFmtId="43" fontId="0" fillId="10" borderId="6" xfId="1" applyFont="1" applyFill="1" applyBorder="1"/>
    <xf numFmtId="0" fontId="0" fillId="0" borderId="8" xfId="1" applyNumberFormat="1" applyFont="1" applyBorder="1"/>
    <xf numFmtId="43" fontId="0" fillId="0" borderId="8" xfId="1" applyFont="1" applyBorder="1"/>
    <xf numFmtId="0" fontId="0" fillId="8" borderId="6" xfId="0" applyFill="1" applyBorder="1"/>
    <xf numFmtId="22" fontId="0" fillId="7" borderId="9" xfId="0" applyNumberFormat="1" applyFill="1" applyBorder="1"/>
    <xf numFmtId="22" fontId="0" fillId="11" borderId="12" xfId="0" applyNumberFormat="1" applyFill="1" applyBorder="1"/>
    <xf numFmtId="44" fontId="0" fillId="0" borderId="0" xfId="0" applyNumberFormat="1"/>
    <xf numFmtId="44" fontId="0" fillId="0" borderId="0" xfId="2" applyFont="1"/>
    <xf numFmtId="22" fontId="0" fillId="11" borderId="13" xfId="0" applyNumberFormat="1" applyFill="1" applyBorder="1"/>
    <xf numFmtId="43" fontId="6" fillId="6" borderId="4" xfId="1" applyFont="1" applyFill="1" applyBorder="1" applyAlignment="1"/>
    <xf numFmtId="43" fontId="0" fillId="7" borderId="6" xfId="1" applyFont="1" applyFill="1" applyBorder="1" applyAlignment="1"/>
    <xf numFmtId="43" fontId="0" fillId="0" borderId="6" xfId="1" applyFont="1" applyBorder="1" applyAlignment="1"/>
    <xf numFmtId="0" fontId="0" fillId="0" borderId="4" xfId="1" applyNumberFormat="1" applyFont="1" applyBorder="1" applyAlignment="1">
      <alignment horizontal="center"/>
    </xf>
    <xf numFmtId="0" fontId="7" fillId="8" borderId="6" xfId="1" applyNumberFormat="1" applyFont="1" applyFill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2" fontId="0" fillId="7" borderId="6" xfId="0" applyNumberFormat="1" applyFill="1" applyBorder="1"/>
    <xf numFmtId="10" fontId="0" fillId="0" borderId="6" xfId="3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2" fontId="0" fillId="0" borderId="6" xfId="0" applyNumberFormat="1" applyBorder="1"/>
    <xf numFmtId="44" fontId="0" fillId="0" borderId="6" xfId="0" applyNumberFormat="1" applyBorder="1"/>
    <xf numFmtId="0" fontId="8" fillId="10" borderId="6" xfId="0" applyFont="1" applyFill="1" applyBorder="1" applyAlignment="1">
      <alignment horizontal="center"/>
    </xf>
    <xf numFmtId="1" fontId="9" fillId="10" borderId="6" xfId="0" applyNumberFormat="1" applyFont="1" applyFill="1" applyBorder="1" applyAlignment="1">
      <alignment horizontal="center"/>
    </xf>
    <xf numFmtId="0" fontId="9" fillId="10" borderId="6" xfId="0" applyFont="1" applyFill="1" applyBorder="1" applyAlignment="1">
      <alignment horizontal="left"/>
    </xf>
    <xf numFmtId="2" fontId="9" fillId="10" borderId="6" xfId="0" applyNumberFormat="1" applyFont="1" applyFill="1" applyBorder="1"/>
    <xf numFmtId="2" fontId="9" fillId="0" borderId="0" xfId="0" applyNumberFormat="1" applyFont="1"/>
    <xf numFmtId="164" fontId="9" fillId="10" borderId="6" xfId="0" applyNumberFormat="1" applyFont="1" applyFill="1" applyBorder="1"/>
    <xf numFmtId="164" fontId="9" fillId="0" borderId="0" xfId="0" applyNumberFormat="1" applyFont="1"/>
    <xf numFmtId="0" fontId="8" fillId="0" borderId="0" xfId="0" applyFont="1"/>
    <xf numFmtId="0" fontId="8" fillId="0" borderId="14" xfId="0" applyFont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165" fontId="9" fillId="10" borderId="6" xfId="0" applyNumberFormat="1" applyFont="1" applyFill="1" applyBorder="1" applyAlignment="1">
      <alignment horizontal="center"/>
    </xf>
    <xf numFmtId="1" fontId="9" fillId="10" borderId="6" xfId="0" applyNumberFormat="1" applyFont="1" applyFill="1" applyBorder="1"/>
    <xf numFmtId="0" fontId="9" fillId="0" borderId="0" xfId="0" applyFont="1"/>
    <xf numFmtId="165" fontId="9" fillId="10" borderId="6" xfId="0" applyNumberFormat="1" applyFont="1" applyFill="1" applyBorder="1"/>
    <xf numFmtId="2" fontId="9" fillId="10" borderId="6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64" fontId="9" fillId="10" borderId="6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22" fontId="0" fillId="7" borderId="10" xfId="0" applyNumberFormat="1" applyFill="1" applyBorder="1"/>
    <xf numFmtId="43" fontId="0" fillId="7" borderId="10" xfId="1" applyFont="1" applyFill="1" applyBorder="1"/>
    <xf numFmtId="44" fontId="0" fillId="0" borderId="10" xfId="0" applyNumberFormat="1" applyBorder="1"/>
    <xf numFmtId="0" fontId="0" fillId="0" borderId="10" xfId="0" applyBorder="1"/>
    <xf numFmtId="10" fontId="0" fillId="0" borderId="10" xfId="3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13" fillId="0" borderId="6" xfId="0" applyNumberFormat="1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11" xfId="3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43" fontId="0" fillId="10" borderId="6" xfId="1" applyFont="1" applyFill="1" applyBorder="1" applyAlignment="1"/>
    <xf numFmtId="2" fontId="13" fillId="10" borderId="6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8" fillId="10" borderId="6" xfId="0" applyNumberFormat="1" applyFont="1" applyFill="1" applyBorder="1" applyAlignment="1">
      <alignment horizontal="center"/>
    </xf>
    <xf numFmtId="0" fontId="9" fillId="10" borderId="6" xfId="0" applyFont="1" applyFill="1" applyBorder="1" applyAlignment="1">
      <alignment horizontal="right"/>
    </xf>
    <xf numFmtId="2" fontId="9" fillId="10" borderId="6" xfId="0" applyNumberFormat="1" applyFont="1" applyFill="1" applyBorder="1" applyAlignment="1">
      <alignment horizontal="left"/>
    </xf>
    <xf numFmtId="4" fontId="0" fillId="0" borderId="6" xfId="1" applyNumberFormat="1" applyFon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9" fontId="0" fillId="10" borderId="6" xfId="3" applyFont="1" applyFill="1" applyBorder="1" applyAlignment="1">
      <alignment horizontal="center"/>
    </xf>
    <xf numFmtId="10" fontId="0" fillId="10" borderId="6" xfId="3" applyNumberFormat="1" applyFont="1" applyFill="1" applyBorder="1" applyAlignment="1">
      <alignment horizontal="center"/>
    </xf>
    <xf numFmtId="2" fontId="0" fillId="0" borderId="0" xfId="0" applyNumberFormat="1"/>
    <xf numFmtId="4" fontId="0" fillId="0" borderId="6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6" xfId="0" applyBorder="1" applyAlignment="1">
      <alignment horizontal="left"/>
    </xf>
    <xf numFmtId="3" fontId="0" fillId="0" borderId="6" xfId="1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7" fontId="0" fillId="10" borderId="6" xfId="1" applyNumberFormat="1" applyFont="1" applyFill="1" applyBorder="1" applyAlignment="1">
      <alignment horizontal="center"/>
    </xf>
    <xf numFmtId="4" fontId="0" fillId="7" borderId="6" xfId="1" applyNumberFormat="1" applyFont="1" applyFill="1" applyBorder="1" applyAlignment="1">
      <alignment horizontal="center"/>
    </xf>
    <xf numFmtId="4" fontId="0" fillId="7" borderId="10" xfId="1" applyNumberFormat="1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5" fillId="6" borderId="4" xfId="0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5" fillId="6" borderId="5" xfId="0" applyNumberFormat="1" applyFont="1" applyFill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9" fontId="0" fillId="0" borderId="10" xfId="3" applyFont="1" applyBorder="1" applyAlignment="1">
      <alignment horizontal="center"/>
    </xf>
    <xf numFmtId="9" fontId="0" fillId="10" borderId="6" xfId="3" applyFont="1" applyFill="1" applyBorder="1" applyAlignment="1"/>
    <xf numFmtId="9" fontId="0" fillId="10" borderId="6" xfId="3" applyFont="1" applyFill="1" applyBorder="1"/>
    <xf numFmtId="17" fontId="0" fillId="0" borderId="6" xfId="0" applyNumberFormat="1" applyBorder="1" applyAlignment="1">
      <alignment horizontal="left" indent="1"/>
    </xf>
    <xf numFmtId="0" fontId="5" fillId="5" borderId="6" xfId="7" applyBorder="1"/>
    <xf numFmtId="0" fontId="5" fillId="5" borderId="6" xfId="7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0" fontId="20" fillId="13" borderId="1" xfId="10" applyAlignment="1">
      <alignment horizontal="center"/>
    </xf>
    <xf numFmtId="0" fontId="19" fillId="9" borderId="17" xfId="9" applyFill="1"/>
    <xf numFmtId="3" fontId="0" fillId="10" borderId="6" xfId="1" applyNumberFormat="1" applyFont="1" applyFill="1" applyBorder="1" applyAlignment="1">
      <alignment horizontal="center"/>
    </xf>
    <xf numFmtId="3" fontId="0" fillId="10" borderId="6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8" fontId="0" fillId="0" borderId="7" xfId="2" applyNumberFormat="1" applyFont="1" applyBorder="1" applyAlignment="1">
      <alignment horizontal="center"/>
    </xf>
    <xf numFmtId="169" fontId="0" fillId="0" borderId="6" xfId="1" applyNumberFormat="1" applyFont="1" applyBorder="1"/>
    <xf numFmtId="14" fontId="19" fillId="9" borderId="17" xfId="9" applyNumberFormat="1" applyFill="1"/>
    <xf numFmtId="43" fontId="5" fillId="15" borderId="6" xfId="1" applyFont="1" applyFill="1" applyBorder="1" applyAlignment="1">
      <alignment horizontal="center"/>
    </xf>
    <xf numFmtId="22" fontId="19" fillId="7" borderId="17" xfId="9" applyNumberFormat="1" applyFill="1"/>
    <xf numFmtId="0" fontId="19" fillId="8" borderId="17" xfId="9" applyFill="1"/>
    <xf numFmtId="44" fontId="19" fillId="8" borderId="17" xfId="9" applyNumberFormat="1" applyFill="1"/>
    <xf numFmtId="9" fontId="19" fillId="8" borderId="17" xfId="9" applyNumberFormat="1" applyFill="1"/>
    <xf numFmtId="43" fontId="19" fillId="8" borderId="17" xfId="9" applyNumberFormat="1" applyFill="1"/>
    <xf numFmtId="44" fontId="23" fillId="0" borderId="17" xfId="9" applyNumberFormat="1" applyFont="1"/>
    <xf numFmtId="0" fontId="23" fillId="0" borderId="17" xfId="9" applyNumberFormat="1" applyFont="1"/>
    <xf numFmtId="43" fontId="23" fillId="0" borderId="17" xfId="9" applyNumberFormat="1" applyFont="1"/>
    <xf numFmtId="44" fontId="23" fillId="8" borderId="17" xfId="9" applyNumberFormat="1" applyFont="1" applyFill="1"/>
    <xf numFmtId="43" fontId="23" fillId="8" borderId="17" xfId="9" applyNumberFormat="1" applyFont="1" applyFill="1"/>
    <xf numFmtId="0" fontId="23" fillId="8" borderId="17" xfId="9" applyFont="1" applyFill="1"/>
    <xf numFmtId="10" fontId="23" fillId="0" borderId="17" xfId="9" applyNumberFormat="1" applyFont="1" applyAlignment="1">
      <alignment horizontal="center"/>
    </xf>
    <xf numFmtId="2" fontId="23" fillId="0" borderId="17" xfId="9" applyNumberFormat="1" applyFont="1" applyAlignment="1">
      <alignment horizontal="center"/>
    </xf>
    <xf numFmtId="0" fontId="23" fillId="0" borderId="17" xfId="9" applyFont="1" applyAlignment="1">
      <alignment horizontal="center"/>
    </xf>
    <xf numFmtId="0" fontId="21" fillId="15" borderId="6" xfId="0" applyFont="1" applyFill="1" applyBorder="1"/>
    <xf numFmtId="0" fontId="22" fillId="15" borderId="6" xfId="0" applyFont="1" applyFill="1" applyBorder="1" applyAlignment="1">
      <alignment horizontal="center"/>
    </xf>
    <xf numFmtId="0" fontId="24" fillId="15" borderId="6" xfId="0" applyFont="1" applyFill="1" applyBorder="1" applyAlignment="1">
      <alignment horizontal="center"/>
    </xf>
    <xf numFmtId="9" fontId="24" fillId="15" borderId="6" xfId="3" applyFont="1" applyFill="1" applyBorder="1" applyAlignment="1">
      <alignment horizontal="center"/>
    </xf>
    <xf numFmtId="4" fontId="25" fillId="3" borderId="17" xfId="9" applyNumberFormat="1" applyFont="1" applyFill="1" applyAlignment="1">
      <alignment horizontal="center"/>
    </xf>
    <xf numFmtId="9" fontId="25" fillId="3" borderId="17" xfId="9" applyNumberFormat="1" applyFont="1" applyFill="1" applyAlignment="1">
      <alignment horizontal="center"/>
    </xf>
    <xf numFmtId="4" fontId="25" fillId="4" borderId="17" xfId="9" applyNumberFormat="1" applyFont="1" applyFill="1" applyAlignment="1">
      <alignment horizontal="center"/>
    </xf>
    <xf numFmtId="9" fontId="25" fillId="4" borderId="17" xfId="9" applyNumberFormat="1" applyFont="1" applyFill="1" applyAlignment="1">
      <alignment horizontal="center"/>
    </xf>
    <xf numFmtId="22" fontId="21" fillId="14" borderId="1" xfId="11" applyNumberFormat="1" applyBorder="1"/>
    <xf numFmtId="0" fontId="21" fillId="14" borderId="1" xfId="11" applyBorder="1"/>
    <xf numFmtId="4" fontId="21" fillId="14" borderId="1" xfId="11" applyNumberFormat="1" applyBorder="1" applyAlignment="1">
      <alignment horizontal="center"/>
    </xf>
    <xf numFmtId="0" fontId="23" fillId="12" borderId="17" xfId="9" applyFont="1" applyFill="1" applyAlignment="1">
      <alignment horizontal="center"/>
    </xf>
    <xf numFmtId="10" fontId="23" fillId="12" borderId="17" xfId="9" applyNumberFormat="1" applyFont="1" applyFill="1" applyAlignment="1">
      <alignment horizontal="center"/>
    </xf>
    <xf numFmtId="4" fontId="23" fillId="12" borderId="17" xfId="9" applyNumberFormat="1" applyFont="1" applyFill="1" applyAlignment="1">
      <alignment horizontal="center"/>
    </xf>
    <xf numFmtId="4" fontId="0" fillId="0" borderId="10" xfId="1" applyNumberFormat="1" applyFont="1" applyBorder="1" applyAlignment="1">
      <alignment horizontal="center"/>
    </xf>
    <xf numFmtId="4" fontId="0" fillId="10" borderId="6" xfId="1" applyNumberFormat="1" applyFont="1" applyFill="1" applyBorder="1" applyAlignment="1">
      <alignment horizontal="center"/>
    </xf>
    <xf numFmtId="4" fontId="0" fillId="10" borderId="6" xfId="1" applyNumberFormat="1" applyFont="1" applyFill="1" applyBorder="1"/>
    <xf numFmtId="170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4" fontId="27" fillId="4" borderId="0" xfId="6" applyNumberFormat="1" applyFont="1" applyAlignment="1">
      <alignment horizontal="center"/>
    </xf>
    <xf numFmtId="2" fontId="27" fillId="4" borderId="0" xfId="6" applyNumberFormat="1" applyFont="1" applyAlignment="1">
      <alignment horizontal="center"/>
    </xf>
    <xf numFmtId="9" fontId="27" fillId="4" borderId="0" xfId="6" applyNumberFormat="1" applyFont="1" applyAlignment="1">
      <alignment horizontal="center"/>
    </xf>
    <xf numFmtId="0" fontId="4" fillId="4" borderId="0" xfId="6" applyAlignment="1">
      <alignment horizontal="center"/>
    </xf>
    <xf numFmtId="170" fontId="27" fillId="4" borderId="0" xfId="6" applyNumberFormat="1" applyFont="1" applyAlignment="1">
      <alignment horizontal="center"/>
    </xf>
    <xf numFmtId="0" fontId="27" fillId="4" borderId="0" xfId="6" applyFont="1" applyAlignment="1">
      <alignment horizontal="center"/>
    </xf>
    <xf numFmtId="166" fontId="9" fillId="10" borderId="6" xfId="0" applyNumberFormat="1" applyFont="1" applyFill="1" applyBorder="1" applyAlignment="1">
      <alignment horizontal="center"/>
    </xf>
    <xf numFmtId="0" fontId="27" fillId="4" borderId="6" xfId="6" applyFont="1" applyBorder="1"/>
    <xf numFmtId="171" fontId="0" fillId="0" borderId="0" xfId="2" applyNumberFormat="1" applyFont="1" applyAlignment="1">
      <alignment horizontal="center"/>
    </xf>
    <xf numFmtId="168" fontId="0" fillId="0" borderId="0" xfId="2" applyNumberFormat="1" applyFont="1" applyAlignment="1">
      <alignment horizontal="center"/>
    </xf>
    <xf numFmtId="171" fontId="27" fillId="4" borderId="0" xfId="6" applyNumberFormat="1" applyFont="1" applyAlignment="1">
      <alignment horizontal="center"/>
    </xf>
    <xf numFmtId="0" fontId="25" fillId="3" borderId="17" xfId="9" applyFont="1" applyFill="1"/>
    <xf numFmtId="0" fontId="25" fillId="3" borderId="17" xfId="9" applyFont="1" applyFill="1" applyAlignment="1">
      <alignment horizontal="center"/>
    </xf>
    <xf numFmtId="43" fontId="25" fillId="3" borderId="17" xfId="9" applyNumberFormat="1" applyFont="1" applyFill="1" applyAlignment="1">
      <alignment horizontal="center"/>
    </xf>
    <xf numFmtId="2" fontId="25" fillId="3" borderId="17" xfId="9" applyNumberFormat="1" applyFont="1" applyFill="1" applyAlignment="1">
      <alignment horizontal="center"/>
    </xf>
    <xf numFmtId="44" fontId="25" fillId="3" borderId="17" xfId="9" applyNumberFormat="1" applyFont="1" applyFill="1" applyAlignment="1">
      <alignment horizontal="center"/>
    </xf>
    <xf numFmtId="2" fontId="19" fillId="3" borderId="17" xfId="9" applyNumberFormat="1" applyFill="1" applyAlignment="1">
      <alignment horizontal="center"/>
    </xf>
    <xf numFmtId="44" fontId="19" fillId="3" borderId="17" xfId="9" applyNumberFormat="1" applyFill="1" applyAlignment="1">
      <alignment horizontal="center"/>
    </xf>
    <xf numFmtId="164" fontId="8" fillId="10" borderId="6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6" fillId="16" borderId="6" xfId="0" applyFont="1" applyFill="1" applyBorder="1" applyAlignment="1">
      <alignment horizontal="center"/>
    </xf>
    <xf numFmtId="2" fontId="6" fillId="16" borderId="6" xfId="1" applyNumberFormat="1" applyFont="1" applyFill="1" applyBorder="1" applyAlignment="1">
      <alignment horizontal="center"/>
    </xf>
    <xf numFmtId="0" fontId="14" fillId="15" borderId="6" xfId="0" applyFont="1" applyFill="1" applyBorder="1" applyAlignment="1">
      <alignment horizontal="center"/>
    </xf>
    <xf numFmtId="44" fontId="29" fillId="9" borderId="17" xfId="9" applyNumberFormat="1" applyFont="1" applyFill="1"/>
    <xf numFmtId="0" fontId="29" fillId="9" borderId="17" xfId="9" applyFont="1" applyFill="1"/>
    <xf numFmtId="9" fontId="29" fillId="9" borderId="17" xfId="3" applyFont="1" applyFill="1" applyBorder="1" applyAlignment="1">
      <alignment horizontal="center"/>
    </xf>
    <xf numFmtId="4" fontId="29" fillId="9" borderId="17" xfId="1" applyNumberFormat="1" applyFont="1" applyFill="1" applyBorder="1" applyAlignment="1">
      <alignment horizontal="center"/>
    </xf>
    <xf numFmtId="3" fontId="29" fillId="9" borderId="17" xfId="1" applyNumberFormat="1" applyFont="1" applyFill="1" applyBorder="1" applyAlignment="1">
      <alignment horizontal="center"/>
    </xf>
    <xf numFmtId="17" fontId="30" fillId="0" borderId="16" xfId="8" applyNumberFormat="1" applyFont="1" applyAlignment="1">
      <alignment horizontal="left" indent="1"/>
    </xf>
    <xf numFmtId="44" fontId="30" fillId="0" borderId="16" xfId="8" applyNumberFormat="1" applyFont="1"/>
    <xf numFmtId="0" fontId="30" fillId="0" borderId="16" xfId="8" applyFont="1"/>
    <xf numFmtId="0" fontId="30" fillId="0" borderId="16" xfId="8" applyNumberFormat="1" applyFont="1"/>
    <xf numFmtId="44" fontId="27" fillId="2" borderId="16" xfId="4" applyNumberFormat="1" applyFont="1" applyBorder="1"/>
    <xf numFmtId="0" fontId="31" fillId="3" borderId="6" xfId="5" applyFont="1" applyBorder="1" applyAlignment="1">
      <alignment horizontal="left"/>
    </xf>
    <xf numFmtId="44" fontId="31" fillId="3" borderId="6" xfId="2" applyFont="1" applyFill="1" applyBorder="1" applyAlignment="1">
      <alignment horizontal="center"/>
    </xf>
    <xf numFmtId="43" fontId="31" fillId="3" borderId="6" xfId="5" applyNumberFormat="1" applyFont="1" applyBorder="1"/>
    <xf numFmtId="2" fontId="31" fillId="3" borderId="6" xfId="5" applyNumberFormat="1" applyFont="1" applyBorder="1" applyAlignment="1">
      <alignment horizontal="center"/>
    </xf>
    <xf numFmtId="4" fontId="31" fillId="3" borderId="6" xfId="5" applyNumberFormat="1" applyFont="1" applyBorder="1" applyAlignment="1">
      <alignment horizontal="center"/>
    </xf>
    <xf numFmtId="43" fontId="31" fillId="3" borderId="6" xfId="5" applyNumberFormat="1" applyFont="1" applyBorder="1" applyAlignment="1">
      <alignment horizontal="center"/>
    </xf>
    <xf numFmtId="1" fontId="31" fillId="3" borderId="6" xfId="5" applyNumberFormat="1" applyFont="1" applyBorder="1" applyAlignment="1">
      <alignment horizontal="center"/>
    </xf>
    <xf numFmtId="3" fontId="31" fillId="3" borderId="6" xfId="5" applyNumberFormat="1" applyFont="1" applyBorder="1" applyAlignment="1">
      <alignment horizontal="center"/>
    </xf>
    <xf numFmtId="9" fontId="31" fillId="3" borderId="6" xfId="5" applyNumberFormat="1" applyFont="1" applyBorder="1" applyAlignment="1">
      <alignment horizontal="center"/>
    </xf>
    <xf numFmtId="9" fontId="0" fillId="10" borderId="6" xfId="1" applyNumberFormat="1" applyFont="1" applyFill="1" applyBorder="1" applyAlignment="1">
      <alignment horizontal="center"/>
    </xf>
    <xf numFmtId="0" fontId="22" fillId="15" borderId="5" xfId="0" applyFont="1" applyFill="1" applyBorder="1" applyAlignment="1">
      <alignment horizontal="center"/>
    </xf>
    <xf numFmtId="0" fontId="22" fillId="15" borderId="18" xfId="0" applyFont="1" applyFill="1" applyBorder="1" applyAlignment="1">
      <alignment horizontal="center"/>
    </xf>
    <xf numFmtId="43" fontId="8" fillId="10" borderId="6" xfId="1" applyFont="1" applyFill="1" applyBorder="1" applyAlignment="1" applyProtection="1">
      <alignment horizontal="left"/>
    </xf>
    <xf numFmtId="43" fontId="22" fillId="15" borderId="8" xfId="1" applyFont="1" applyFill="1" applyBorder="1" applyAlignment="1" applyProtection="1">
      <alignment horizontal="center"/>
    </xf>
    <xf numFmtId="43" fontId="22" fillId="15" borderId="15" xfId="1" applyFont="1" applyFill="1" applyBorder="1" applyAlignment="1" applyProtection="1">
      <alignment horizontal="center"/>
    </xf>
    <xf numFmtId="43" fontId="22" fillId="15" borderId="7" xfId="1" applyFont="1" applyFill="1" applyBorder="1" applyAlignment="1" applyProtection="1">
      <alignment horizontal="center"/>
    </xf>
    <xf numFmtId="0" fontId="22" fillId="15" borderId="6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9" fontId="0" fillId="10" borderId="8" xfId="0" applyNumberFormat="1" applyFill="1" applyBorder="1" applyAlignment="1">
      <alignment horizontal="center"/>
    </xf>
    <xf numFmtId="0" fontId="22" fillId="15" borderId="8" xfId="0" applyFont="1" applyFill="1" applyBorder="1" applyAlignment="1">
      <alignment horizontal="center"/>
    </xf>
    <xf numFmtId="0" fontId="22" fillId="15" borderId="15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10" borderId="6" xfId="0" applyFont="1" applyFill="1" applyBorder="1" applyAlignment="1">
      <alignment horizontal="center"/>
    </xf>
    <xf numFmtId="0" fontId="22" fillId="15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15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26" fillId="15" borderId="8" xfId="0" applyFont="1" applyFill="1" applyBorder="1" applyAlignment="1">
      <alignment horizontal="center"/>
    </xf>
    <xf numFmtId="0" fontId="26" fillId="15" borderId="15" xfId="0" applyFont="1" applyFill="1" applyBorder="1" applyAlignment="1">
      <alignment horizontal="center"/>
    </xf>
    <xf numFmtId="0" fontId="26" fillId="15" borderId="7" xfId="0" applyFont="1" applyFill="1" applyBorder="1" applyAlignment="1">
      <alignment horizontal="center"/>
    </xf>
    <xf numFmtId="0" fontId="26" fillId="15" borderId="6" xfId="0" applyFont="1" applyFill="1" applyBorder="1" applyAlignment="1">
      <alignment horizontal="center"/>
    </xf>
    <xf numFmtId="0" fontId="24" fillId="15" borderId="18" xfId="0" applyFont="1" applyFill="1" applyBorder="1" applyAlignment="1">
      <alignment horizontal="center"/>
    </xf>
    <xf numFmtId="0" fontId="28" fillId="15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2" fontId="13" fillId="10" borderId="8" xfId="0" applyNumberFormat="1" applyFont="1" applyFill="1" applyBorder="1" applyAlignment="1">
      <alignment horizontal="center"/>
    </xf>
    <xf numFmtId="2" fontId="13" fillId="10" borderId="7" xfId="0" applyNumberFormat="1" applyFont="1" applyFill="1" applyBorder="1" applyAlignment="1">
      <alignment horizontal="center"/>
    </xf>
    <xf numFmtId="0" fontId="0" fillId="10" borderId="6" xfId="0" applyFill="1" applyBorder="1" applyAlignment="1">
      <alignment horizontal="right"/>
    </xf>
    <xf numFmtId="2" fontId="13" fillId="10" borderId="8" xfId="0" applyNumberFormat="1" applyFont="1" applyFill="1" applyBorder="1" applyAlignment="1">
      <alignment horizontal="right"/>
    </xf>
    <xf numFmtId="2" fontId="13" fillId="10" borderId="7" xfId="0" applyNumberFormat="1" applyFont="1" applyFill="1" applyBorder="1" applyAlignment="1">
      <alignment horizontal="right"/>
    </xf>
    <xf numFmtId="0" fontId="16" fillId="10" borderId="6" xfId="0" applyFont="1" applyFill="1" applyBorder="1" applyAlignment="1">
      <alignment horizontal="center"/>
    </xf>
    <xf numFmtId="10" fontId="16" fillId="10" borderId="6" xfId="0" applyNumberFormat="1" applyFont="1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2" fontId="13" fillId="10" borderId="8" xfId="0" applyNumberFormat="1" applyFont="1" applyFill="1" applyBorder="1" applyAlignment="1">
      <alignment horizontal="left"/>
    </xf>
    <xf numFmtId="2" fontId="13" fillId="10" borderId="7" xfId="0" applyNumberFormat="1" applyFont="1" applyFill="1" applyBorder="1" applyAlignment="1">
      <alignment horizontal="left"/>
    </xf>
    <xf numFmtId="3" fontId="16" fillId="10" borderId="6" xfId="0" applyNumberFormat="1" applyFont="1" applyFill="1" applyBorder="1" applyAlignment="1">
      <alignment horizontal="center"/>
    </xf>
    <xf numFmtId="0" fontId="12" fillId="10" borderId="6" xfId="0" applyFont="1" applyFill="1" applyBorder="1" applyAlignment="1">
      <alignment horizontal="left"/>
    </xf>
    <xf numFmtId="0" fontId="13" fillId="10" borderId="6" xfId="0" applyFont="1" applyFill="1" applyBorder="1" applyAlignment="1">
      <alignment horizontal="left"/>
    </xf>
    <xf numFmtId="0" fontId="24" fillId="15" borderId="6" xfId="0" applyFont="1" applyFill="1" applyBorder="1" applyAlignment="1">
      <alignment horizontal="center"/>
    </xf>
    <xf numFmtId="10" fontId="16" fillId="10" borderId="8" xfId="0" applyNumberFormat="1" applyFont="1" applyFill="1" applyBorder="1" applyAlignment="1">
      <alignment horizontal="center"/>
    </xf>
    <xf numFmtId="10" fontId="16" fillId="10" borderId="7" xfId="0" applyNumberFormat="1" applyFont="1" applyFill="1" applyBorder="1" applyAlignment="1">
      <alignment horizontal="center"/>
    </xf>
    <xf numFmtId="4" fontId="1" fillId="9" borderId="6" xfId="1" applyNumberFormat="1" applyFont="1" applyFill="1" applyBorder="1" applyAlignment="1">
      <alignment horizontal="center"/>
    </xf>
  </cellXfs>
  <cellStyles count="12">
    <cellStyle name="Accent3" xfId="11" builtinId="37"/>
    <cellStyle name="Bad" xfId="5" builtinId="27"/>
    <cellStyle name="Calculation" xfId="10" builtinId="22"/>
    <cellStyle name="Check Cell" xfId="7" builtinId="23"/>
    <cellStyle name="Comma" xfId="1" builtinId="3"/>
    <cellStyle name="Currency" xfId="2" builtinId="4"/>
    <cellStyle name="Good" xfId="4" builtinId="26"/>
    <cellStyle name="Heading 2" xfId="8" builtinId="17"/>
    <cellStyle name="Heading 3" xfId="9" builtinId="18"/>
    <cellStyle name="Neutral" xfId="6" builtinId="28"/>
    <cellStyle name="Normal" xfId="0" builtinId="0"/>
    <cellStyle name="Percent" xfId="3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outline="0">
        <left style="thin">
          <color indexed="64"/>
        </left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[$-409]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numFmt numFmtId="170" formatCode="[$-409]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4" formatCode="#,##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105A29"/>
      <color rgb="FF1D4D2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  <a:r>
              <a:rPr lang="en-US" baseline="0"/>
              <a:t> of Forecast's 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 '!$B$1</c:f>
              <c:strCache>
                <c:ptCount val="1"/>
                <c:pt idx="0">
                  <c:v> Adj Close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[1]SMA!$A$2:$A$1485</c:f>
              <c:numCache>
                <c:formatCode>General</c:formatCode>
                <c:ptCount val="1484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  <c:pt idx="1469">
                  <c:v>45597.291666608799</c:v>
                </c:pt>
                <c:pt idx="1470">
                  <c:v>45598.291666608799</c:v>
                </c:pt>
                <c:pt idx="1471">
                  <c:v>45599.291666608799</c:v>
                </c:pt>
                <c:pt idx="1472">
                  <c:v>45600.291666608799</c:v>
                </c:pt>
                <c:pt idx="1473">
                  <c:v>45601.291666608799</c:v>
                </c:pt>
                <c:pt idx="1474">
                  <c:v>45602.291666608799</c:v>
                </c:pt>
              </c:numCache>
            </c:numRef>
          </c:cat>
          <c:val>
            <c:numRef>
              <c:f>'Simple Moving Average '!$B$2:$B$1470</c:f>
              <c:numCache>
                <c:formatCode>_(* #,##0.00_);_(* \(#,##0.00\);_(* "-"??_);_(@_)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  <c:pt idx="1468">
                  <c:v>249.85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'Simple Moving Average '!$C$1</c:f>
              <c:strCache>
                <c:ptCount val="1"/>
                <c:pt idx="0">
                  <c:v>Naive Trend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[1]SMA!$A$2:$A$1485</c:f>
              <c:numCache>
                <c:formatCode>General</c:formatCode>
                <c:ptCount val="1484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  <c:pt idx="1469">
                  <c:v>45597.291666608799</c:v>
                </c:pt>
                <c:pt idx="1470">
                  <c:v>45598.291666608799</c:v>
                </c:pt>
                <c:pt idx="1471">
                  <c:v>45599.291666608799</c:v>
                </c:pt>
                <c:pt idx="1472">
                  <c:v>45600.291666608799</c:v>
                </c:pt>
                <c:pt idx="1473">
                  <c:v>45601.291666608799</c:v>
                </c:pt>
                <c:pt idx="1474">
                  <c:v>45602.291666608799</c:v>
                </c:pt>
              </c:numCache>
            </c:numRef>
          </c:cat>
          <c:val>
            <c:numRef>
              <c:f>'Simple Moving Average '!$C$3:$C$1470</c:f>
              <c:numCache>
                <c:formatCode>_("$"* #,##0.00_);_("$"* \(#,##0.00\);_("$"* "-"??_);_(@_)</c:formatCode>
                <c:ptCount val="1468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'Simple Moving Average '!$H$1</c:f>
              <c:strCache>
                <c:ptCount val="1"/>
                <c:pt idx="0">
                  <c:v>3-MA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[1]SMA!$A$2:$A$1485</c:f>
              <c:numCache>
                <c:formatCode>General</c:formatCode>
                <c:ptCount val="1484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  <c:pt idx="1469">
                  <c:v>45597.291666608799</c:v>
                </c:pt>
                <c:pt idx="1470">
                  <c:v>45598.291666608799</c:v>
                </c:pt>
                <c:pt idx="1471">
                  <c:v>45599.291666608799</c:v>
                </c:pt>
                <c:pt idx="1472">
                  <c:v>45600.291666608799</c:v>
                </c:pt>
                <c:pt idx="1473">
                  <c:v>45601.291666608799</c:v>
                </c:pt>
                <c:pt idx="1474">
                  <c:v>45602.291666608799</c:v>
                </c:pt>
              </c:numCache>
            </c:numRef>
          </c:cat>
          <c:val>
            <c:numRef>
              <c:f>'Simple Moving Average '!$H$5:$H$1470</c:f>
              <c:numCache>
                <c:formatCode>_("$"* #,##0.00_);_("$"* \(#,##0.00\);_("$"* "-"??_);_(@_)</c:formatCode>
                <c:ptCount val="1466"/>
                <c:pt idx="0">
                  <c:v>20.626000000000001</c:v>
                </c:pt>
                <c:pt idx="1">
                  <c:v>21.178000000000001</c:v>
                </c:pt>
                <c:pt idx="2">
                  <c:v>21.95556666666667</c:v>
                </c:pt>
                <c:pt idx="3">
                  <c:v>22.418700000000001</c:v>
                </c:pt>
                <c:pt idx="4">
                  <c:v>22.641133333333332</c:v>
                </c:pt>
                <c:pt idx="5">
                  <c:v>22.905799999999999</c:v>
                </c:pt>
                <c:pt idx="6">
                  <c:v>22.814000000000004</c:v>
                </c:pt>
                <c:pt idx="7">
                  <c:v>22.802000000000003</c:v>
                </c:pt>
                <c:pt idx="8">
                  <c:v>22.775099999999998</c:v>
                </c:pt>
                <c:pt idx="9">
                  <c:v>23.061999999999998</c:v>
                </c:pt>
                <c:pt idx="10">
                  <c:v>22.1249</c:v>
                </c:pt>
                <c:pt idx="11">
                  <c:v>21.077566666666666</c:v>
                </c:pt>
                <c:pt idx="12">
                  <c:v>19.750466666666664</c:v>
                </c:pt>
                <c:pt idx="13">
                  <c:v>19.511566666666667</c:v>
                </c:pt>
                <c:pt idx="14">
                  <c:v>19.469800000000003</c:v>
                </c:pt>
                <c:pt idx="15">
                  <c:v>19.665133333333333</c:v>
                </c:pt>
                <c:pt idx="16">
                  <c:v>19.797366666666669</c:v>
                </c:pt>
                <c:pt idx="17">
                  <c:v>20.058033333333331</c:v>
                </c:pt>
                <c:pt idx="18">
                  <c:v>20.294466666666668</c:v>
                </c:pt>
                <c:pt idx="19">
                  <c:v>20.622233333333334</c:v>
                </c:pt>
                <c:pt idx="20">
                  <c:v>20.713766666666668</c:v>
                </c:pt>
                <c:pt idx="21">
                  <c:v>21.0322</c:v>
                </c:pt>
                <c:pt idx="22">
                  <c:v>21.143533333333334</c:v>
                </c:pt>
                <c:pt idx="23">
                  <c:v>21.024000000000001</c:v>
                </c:pt>
                <c:pt idx="24">
                  <c:v>20.678466666666665</c:v>
                </c:pt>
                <c:pt idx="25">
                  <c:v>20.581133333333334</c:v>
                </c:pt>
                <c:pt idx="26">
                  <c:v>20.676666666666666</c:v>
                </c:pt>
                <c:pt idx="27">
                  <c:v>20.729333333333333</c:v>
                </c:pt>
                <c:pt idx="28">
                  <c:v>20.527766666666665</c:v>
                </c:pt>
                <c:pt idx="29">
                  <c:v>20.440433333333335</c:v>
                </c:pt>
                <c:pt idx="30">
                  <c:v>20.384200000000003</c:v>
                </c:pt>
                <c:pt idx="31">
                  <c:v>20.357333333333333</c:v>
                </c:pt>
                <c:pt idx="32">
                  <c:v>19.987333333333336</c:v>
                </c:pt>
                <c:pt idx="33">
                  <c:v>19.744433333333333</c:v>
                </c:pt>
                <c:pt idx="34">
                  <c:v>19.6602</c:v>
                </c:pt>
                <c:pt idx="35">
                  <c:v>19.807533333333335</c:v>
                </c:pt>
                <c:pt idx="36">
                  <c:v>20.252666666666666</c:v>
                </c:pt>
                <c:pt idx="37">
                  <c:v>20.721766666666667</c:v>
                </c:pt>
                <c:pt idx="38">
                  <c:v>20.653566666666666</c:v>
                </c:pt>
                <c:pt idx="39">
                  <c:v>20.000666666666664</c:v>
                </c:pt>
                <c:pt idx="40">
                  <c:v>19.037566666666667</c:v>
                </c:pt>
                <c:pt idx="41">
                  <c:v>18.625333333333334</c:v>
                </c:pt>
                <c:pt idx="42">
                  <c:v>18.430433333333337</c:v>
                </c:pt>
                <c:pt idx="43">
                  <c:v>18.599333333333334</c:v>
                </c:pt>
                <c:pt idx="44">
                  <c:v>18.925566666666665</c:v>
                </c:pt>
                <c:pt idx="45">
                  <c:v>19.076033333333331</c:v>
                </c:pt>
                <c:pt idx="46">
                  <c:v>19.18313333333333</c:v>
                </c:pt>
                <c:pt idx="47">
                  <c:v>19.161799999999999</c:v>
                </c:pt>
                <c:pt idx="48">
                  <c:v>18.985566666666667</c:v>
                </c:pt>
                <c:pt idx="49">
                  <c:v>18.552900000000001</c:v>
                </c:pt>
                <c:pt idx="50">
                  <c:v>18.053100000000001</c:v>
                </c:pt>
                <c:pt idx="51">
                  <c:v>18.012433333333334</c:v>
                </c:pt>
                <c:pt idx="52">
                  <c:v>18.113099999999999</c:v>
                </c:pt>
                <c:pt idx="53">
                  <c:v>18.047766666666664</c:v>
                </c:pt>
                <c:pt idx="54">
                  <c:v>17.754866666666668</c:v>
                </c:pt>
                <c:pt idx="55">
                  <c:v>17.615966666666665</c:v>
                </c:pt>
                <c:pt idx="56">
                  <c:v>17.844866666666665</c:v>
                </c:pt>
                <c:pt idx="57">
                  <c:v>18.249333333333333</c:v>
                </c:pt>
                <c:pt idx="58">
                  <c:v>18.517999999999997</c:v>
                </c:pt>
                <c:pt idx="59">
                  <c:v>18.8369</c:v>
                </c:pt>
                <c:pt idx="60">
                  <c:v>18.998233333333335</c:v>
                </c:pt>
                <c:pt idx="61">
                  <c:v>19.2638</c:v>
                </c:pt>
                <c:pt idx="62">
                  <c:v>18.788233333333334</c:v>
                </c:pt>
                <c:pt idx="63">
                  <c:v>18.545566666666666</c:v>
                </c:pt>
                <c:pt idx="64">
                  <c:v>18.132000000000001</c:v>
                </c:pt>
                <c:pt idx="65">
                  <c:v>18.232666666666663</c:v>
                </c:pt>
                <c:pt idx="66">
                  <c:v>18.257099999999998</c:v>
                </c:pt>
                <c:pt idx="67">
                  <c:v>18.1509</c:v>
                </c:pt>
                <c:pt idx="68">
                  <c:v>18.048466666666666</c:v>
                </c:pt>
                <c:pt idx="69">
                  <c:v>17.833366666666667</c:v>
                </c:pt>
                <c:pt idx="70">
                  <c:v>17.943133333333336</c:v>
                </c:pt>
                <c:pt idx="71">
                  <c:v>18.021566666666669</c:v>
                </c:pt>
                <c:pt idx="72">
                  <c:v>18.174433333333333</c:v>
                </c:pt>
                <c:pt idx="73">
                  <c:v>17.938666666666666</c:v>
                </c:pt>
                <c:pt idx="74">
                  <c:v>17.775766666666666</c:v>
                </c:pt>
                <c:pt idx="75">
                  <c:v>17.451333333333334</c:v>
                </c:pt>
                <c:pt idx="76">
                  <c:v>17.115333333333336</c:v>
                </c:pt>
                <c:pt idx="77">
                  <c:v>16.476233333333337</c:v>
                </c:pt>
                <c:pt idx="78">
                  <c:v>16.094233333333332</c:v>
                </c:pt>
                <c:pt idx="79">
                  <c:v>15.895566666666667</c:v>
                </c:pt>
                <c:pt idx="80">
                  <c:v>15.870466666666667</c:v>
                </c:pt>
                <c:pt idx="81">
                  <c:v>15.928899999999999</c:v>
                </c:pt>
                <c:pt idx="82">
                  <c:v>16.291999999999998</c:v>
                </c:pt>
                <c:pt idx="83">
                  <c:v>16.766000000000002</c:v>
                </c:pt>
                <c:pt idx="84">
                  <c:v>16.831799999999998</c:v>
                </c:pt>
                <c:pt idx="85">
                  <c:v>16.605366666666669</c:v>
                </c:pt>
                <c:pt idx="86">
                  <c:v>16.308466666666671</c:v>
                </c:pt>
                <c:pt idx="87">
                  <c:v>16.140900000000002</c:v>
                </c:pt>
                <c:pt idx="88">
                  <c:v>15.744666666666667</c:v>
                </c:pt>
                <c:pt idx="89">
                  <c:v>15.529766666666667</c:v>
                </c:pt>
                <c:pt idx="90">
                  <c:v>15.361533333333332</c:v>
                </c:pt>
                <c:pt idx="91">
                  <c:v>15.390866666666668</c:v>
                </c:pt>
                <c:pt idx="92">
                  <c:v>14.917999999999999</c:v>
                </c:pt>
                <c:pt idx="93">
                  <c:v>14.327133333333334</c:v>
                </c:pt>
                <c:pt idx="94">
                  <c:v>13.810466666666665</c:v>
                </c:pt>
                <c:pt idx="95">
                  <c:v>13.403799999999999</c:v>
                </c:pt>
                <c:pt idx="96">
                  <c:v>13.184466666666665</c:v>
                </c:pt>
                <c:pt idx="97">
                  <c:v>12.863366666666666</c:v>
                </c:pt>
                <c:pt idx="98">
                  <c:v>12.7738</c:v>
                </c:pt>
                <c:pt idx="99">
                  <c:v>12.648666666666665</c:v>
                </c:pt>
                <c:pt idx="100">
                  <c:v>12.5951</c:v>
                </c:pt>
                <c:pt idx="101">
                  <c:v>12.516433333333334</c:v>
                </c:pt>
                <c:pt idx="102">
                  <c:v>12.274433333333334</c:v>
                </c:pt>
                <c:pt idx="103">
                  <c:v>12.394</c:v>
                </c:pt>
                <c:pt idx="104">
                  <c:v>12.648000000000001</c:v>
                </c:pt>
                <c:pt idx="105">
                  <c:v>13.247566666666666</c:v>
                </c:pt>
                <c:pt idx="106">
                  <c:v>13.489766666666666</c:v>
                </c:pt>
                <c:pt idx="107">
                  <c:v>13.851766666666668</c:v>
                </c:pt>
                <c:pt idx="108">
                  <c:v>14.099533333333333</c:v>
                </c:pt>
                <c:pt idx="109">
                  <c:v>14.205333333333334</c:v>
                </c:pt>
                <c:pt idx="110">
                  <c:v>14.228233333333334</c:v>
                </c:pt>
                <c:pt idx="111">
                  <c:v>14.1798</c:v>
                </c:pt>
                <c:pt idx="112">
                  <c:v>14.530233333333333</c:v>
                </c:pt>
                <c:pt idx="113">
                  <c:v>14.770899999999999</c:v>
                </c:pt>
                <c:pt idx="114">
                  <c:v>15.026666666666666</c:v>
                </c:pt>
                <c:pt idx="115">
                  <c:v>14.906433333333332</c:v>
                </c:pt>
                <c:pt idx="116">
                  <c:v>14.842433333333332</c:v>
                </c:pt>
                <c:pt idx="117">
                  <c:v>14.780433333333333</c:v>
                </c:pt>
                <c:pt idx="118">
                  <c:v>14.783566666666667</c:v>
                </c:pt>
                <c:pt idx="119">
                  <c:v>14.726000000000001</c:v>
                </c:pt>
                <c:pt idx="120">
                  <c:v>14.708233333333334</c:v>
                </c:pt>
                <c:pt idx="121">
                  <c:v>14.790433333333333</c:v>
                </c:pt>
                <c:pt idx="122">
                  <c:v>14.965999999999999</c:v>
                </c:pt>
                <c:pt idx="123">
                  <c:v>15.004</c:v>
                </c:pt>
                <c:pt idx="124">
                  <c:v>15.258233333333331</c:v>
                </c:pt>
                <c:pt idx="125">
                  <c:v>15.39</c:v>
                </c:pt>
                <c:pt idx="126">
                  <c:v>15.518666666666666</c:v>
                </c:pt>
                <c:pt idx="127">
                  <c:v>15.411099999999999</c:v>
                </c:pt>
                <c:pt idx="128">
                  <c:v>15.540433333333334</c:v>
                </c:pt>
                <c:pt idx="129">
                  <c:v>15.724000000000002</c:v>
                </c:pt>
                <c:pt idx="130">
                  <c:v>16.0578</c:v>
                </c:pt>
                <c:pt idx="131">
                  <c:v>16.381800000000002</c:v>
                </c:pt>
                <c:pt idx="132">
                  <c:v>16.687999999999999</c:v>
                </c:pt>
                <c:pt idx="133">
                  <c:v>16.905333333333331</c:v>
                </c:pt>
                <c:pt idx="134">
                  <c:v>16.906233333333333</c:v>
                </c:pt>
                <c:pt idx="135">
                  <c:v>17.035133333333334</c:v>
                </c:pt>
                <c:pt idx="136">
                  <c:v>17.053333333333331</c:v>
                </c:pt>
                <c:pt idx="137">
                  <c:v>17.200666666666667</c:v>
                </c:pt>
                <c:pt idx="138">
                  <c:v>17.349566666666664</c:v>
                </c:pt>
                <c:pt idx="139">
                  <c:v>16.752700000000001</c:v>
                </c:pt>
                <c:pt idx="140">
                  <c:v>16.038699999999999</c:v>
                </c:pt>
                <c:pt idx="141">
                  <c:v>15.391799999999998</c:v>
                </c:pt>
                <c:pt idx="142">
                  <c:v>15.690466666666666</c:v>
                </c:pt>
                <c:pt idx="143">
                  <c:v>15.991999999999999</c:v>
                </c:pt>
                <c:pt idx="144">
                  <c:v>15.949333333333334</c:v>
                </c:pt>
                <c:pt idx="145">
                  <c:v>15.773333333333333</c:v>
                </c:pt>
                <c:pt idx="146">
                  <c:v>15.478</c:v>
                </c:pt>
                <c:pt idx="147">
                  <c:v>15.4091</c:v>
                </c:pt>
                <c:pt idx="148">
                  <c:v>15.388633333333331</c:v>
                </c:pt>
                <c:pt idx="149">
                  <c:v>15.610433333333333</c:v>
                </c:pt>
                <c:pt idx="150">
                  <c:v>15.7051</c:v>
                </c:pt>
                <c:pt idx="151">
                  <c:v>15.607100000000001</c:v>
                </c:pt>
                <c:pt idx="152">
                  <c:v>15.533766666666667</c:v>
                </c:pt>
                <c:pt idx="153">
                  <c:v>15.191766666666666</c:v>
                </c:pt>
                <c:pt idx="154">
                  <c:v>14.894666666666666</c:v>
                </c:pt>
                <c:pt idx="155">
                  <c:v>14.56</c:v>
                </c:pt>
                <c:pt idx="156">
                  <c:v>14.720233333333333</c:v>
                </c:pt>
                <c:pt idx="157">
                  <c:v>14.947333333333333</c:v>
                </c:pt>
                <c:pt idx="158">
                  <c:v>14.9671</c:v>
                </c:pt>
                <c:pt idx="159">
                  <c:v>14.863100000000001</c:v>
                </c:pt>
                <c:pt idx="160">
                  <c:v>14.541766666666666</c:v>
                </c:pt>
                <c:pt idx="161">
                  <c:v>14.4122</c:v>
                </c:pt>
                <c:pt idx="162">
                  <c:v>14.232866666666666</c:v>
                </c:pt>
                <c:pt idx="163">
                  <c:v>14.326000000000001</c:v>
                </c:pt>
                <c:pt idx="164">
                  <c:v>14.475133333333332</c:v>
                </c:pt>
                <c:pt idx="165">
                  <c:v>14.731366666666666</c:v>
                </c:pt>
                <c:pt idx="166">
                  <c:v>14.9407</c:v>
                </c:pt>
                <c:pt idx="167">
                  <c:v>14.9178</c:v>
                </c:pt>
                <c:pt idx="168">
                  <c:v>15.006</c:v>
                </c:pt>
                <c:pt idx="169">
                  <c:v>15.0602</c:v>
                </c:pt>
                <c:pt idx="170">
                  <c:v>15.3071</c:v>
                </c:pt>
                <c:pt idx="171">
                  <c:v>15.439566666666666</c:v>
                </c:pt>
                <c:pt idx="172">
                  <c:v>15.876233333333332</c:v>
                </c:pt>
                <c:pt idx="173">
                  <c:v>16.1891</c:v>
                </c:pt>
                <c:pt idx="174">
                  <c:v>16.403766666666666</c:v>
                </c:pt>
                <c:pt idx="175">
                  <c:v>16.308433333333333</c:v>
                </c:pt>
                <c:pt idx="176">
                  <c:v>16.284433333333332</c:v>
                </c:pt>
                <c:pt idx="177">
                  <c:v>16.246433333333332</c:v>
                </c:pt>
                <c:pt idx="178">
                  <c:v>16.330666666666669</c:v>
                </c:pt>
                <c:pt idx="179">
                  <c:v>16.238000000000003</c:v>
                </c:pt>
                <c:pt idx="180">
                  <c:v>16.187766666666668</c:v>
                </c:pt>
                <c:pt idx="181">
                  <c:v>15.667999999999999</c:v>
                </c:pt>
                <c:pt idx="182">
                  <c:v>15.403133333333335</c:v>
                </c:pt>
                <c:pt idx="183">
                  <c:v>15.432700000000002</c:v>
                </c:pt>
                <c:pt idx="184">
                  <c:v>15.853133333333332</c:v>
                </c:pt>
                <c:pt idx="185">
                  <c:v>16.123566666666665</c:v>
                </c:pt>
                <c:pt idx="186">
                  <c:v>16.1709</c:v>
                </c:pt>
                <c:pt idx="187">
                  <c:v>16.193133333333332</c:v>
                </c:pt>
                <c:pt idx="188">
                  <c:v>16.018899999999999</c:v>
                </c:pt>
                <c:pt idx="189">
                  <c:v>15.724233333333332</c:v>
                </c:pt>
                <c:pt idx="190">
                  <c:v>15.603999999999999</c:v>
                </c:pt>
                <c:pt idx="191">
                  <c:v>15.76</c:v>
                </c:pt>
                <c:pt idx="192">
                  <c:v>16.051100000000002</c:v>
                </c:pt>
                <c:pt idx="193">
                  <c:v>16.207100000000001</c:v>
                </c:pt>
                <c:pt idx="194">
                  <c:v>16.38133333333333</c:v>
                </c:pt>
                <c:pt idx="195">
                  <c:v>16.657566666666668</c:v>
                </c:pt>
                <c:pt idx="196">
                  <c:v>16.9498</c:v>
                </c:pt>
                <c:pt idx="197">
                  <c:v>17.213366666666669</c:v>
                </c:pt>
                <c:pt idx="198">
                  <c:v>17.3247</c:v>
                </c:pt>
                <c:pt idx="199">
                  <c:v>17.303799999999999</c:v>
                </c:pt>
                <c:pt idx="200">
                  <c:v>17.164899999999999</c:v>
                </c:pt>
                <c:pt idx="201">
                  <c:v>17.0229</c:v>
                </c:pt>
                <c:pt idx="202">
                  <c:v>16.972466666666666</c:v>
                </c:pt>
                <c:pt idx="203">
                  <c:v>17.998699999999999</c:v>
                </c:pt>
                <c:pt idx="204">
                  <c:v>19.610900000000001</c:v>
                </c:pt>
                <c:pt idx="205">
                  <c:v>21.233766666666668</c:v>
                </c:pt>
                <c:pt idx="206">
                  <c:v>21.601299999999998</c:v>
                </c:pt>
                <c:pt idx="207">
                  <c:v>21.309766666666665</c:v>
                </c:pt>
                <c:pt idx="208">
                  <c:v>21.025566666666666</c:v>
                </c:pt>
                <c:pt idx="209">
                  <c:v>20.960899999999999</c:v>
                </c:pt>
                <c:pt idx="210">
                  <c:v>21.015566666666668</c:v>
                </c:pt>
                <c:pt idx="211">
                  <c:v>21.066666666666666</c:v>
                </c:pt>
                <c:pt idx="212">
                  <c:v>21.361566666666665</c:v>
                </c:pt>
                <c:pt idx="213">
                  <c:v>21.763099999999998</c:v>
                </c:pt>
                <c:pt idx="214">
                  <c:v>22.205766666666666</c:v>
                </c:pt>
                <c:pt idx="215">
                  <c:v>22.617099999999997</c:v>
                </c:pt>
                <c:pt idx="216">
                  <c:v>22.936899999999998</c:v>
                </c:pt>
                <c:pt idx="217">
                  <c:v>23.136233333333333</c:v>
                </c:pt>
                <c:pt idx="218">
                  <c:v>23.230900000000002</c:v>
                </c:pt>
                <c:pt idx="219">
                  <c:v>23.280666666666672</c:v>
                </c:pt>
                <c:pt idx="220">
                  <c:v>23.366900000000001</c:v>
                </c:pt>
                <c:pt idx="221">
                  <c:v>23.5929</c:v>
                </c:pt>
                <c:pt idx="222">
                  <c:v>23.593999999999998</c:v>
                </c:pt>
                <c:pt idx="223">
                  <c:v>23.701533333333334</c:v>
                </c:pt>
                <c:pt idx="224">
                  <c:v>23.113100000000003</c:v>
                </c:pt>
                <c:pt idx="225">
                  <c:v>22.760233333333332</c:v>
                </c:pt>
                <c:pt idx="226">
                  <c:v>22.184466666666665</c:v>
                </c:pt>
                <c:pt idx="227">
                  <c:v>22.145566666666667</c:v>
                </c:pt>
                <c:pt idx="228">
                  <c:v>22.00333333333333</c:v>
                </c:pt>
                <c:pt idx="229">
                  <c:v>22.135566666666666</c:v>
                </c:pt>
                <c:pt idx="230">
                  <c:v>22.244666666666671</c:v>
                </c:pt>
                <c:pt idx="231">
                  <c:v>22.313333333333333</c:v>
                </c:pt>
                <c:pt idx="232">
                  <c:v>22.213333333333335</c:v>
                </c:pt>
                <c:pt idx="233">
                  <c:v>22.206466666666667</c:v>
                </c:pt>
                <c:pt idx="234">
                  <c:v>22.350899999999999</c:v>
                </c:pt>
                <c:pt idx="235">
                  <c:v>22.761333333333337</c:v>
                </c:pt>
                <c:pt idx="236">
                  <c:v>23.134866666666667</c:v>
                </c:pt>
                <c:pt idx="237">
                  <c:v>23.582666666666668</c:v>
                </c:pt>
                <c:pt idx="238">
                  <c:v>23.794900000000002</c:v>
                </c:pt>
                <c:pt idx="239">
                  <c:v>24.434899999999999</c:v>
                </c:pt>
                <c:pt idx="240">
                  <c:v>24.864000000000001</c:v>
                </c:pt>
                <c:pt idx="241">
                  <c:v>25.636433333333333</c:v>
                </c:pt>
                <c:pt idx="242">
                  <c:v>26.137333333333334</c:v>
                </c:pt>
                <c:pt idx="243">
                  <c:v>26.728433333333331</c:v>
                </c:pt>
                <c:pt idx="244">
                  <c:v>27.307766666666669</c:v>
                </c:pt>
                <c:pt idx="245">
                  <c:v>27.7791</c:v>
                </c:pt>
                <c:pt idx="246">
                  <c:v>28.342433333333332</c:v>
                </c:pt>
                <c:pt idx="247">
                  <c:v>28.590433333333333</c:v>
                </c:pt>
                <c:pt idx="248">
                  <c:v>28.355999999999998</c:v>
                </c:pt>
                <c:pt idx="249">
                  <c:v>28.075800000000001</c:v>
                </c:pt>
                <c:pt idx="250">
                  <c:v>28.073133333333331</c:v>
                </c:pt>
                <c:pt idx="251">
                  <c:v>28.702233333333329</c:v>
                </c:pt>
                <c:pt idx="252">
                  <c:v>29.440233333333335</c:v>
                </c:pt>
                <c:pt idx="253">
                  <c:v>30.302466666666664</c:v>
                </c:pt>
                <c:pt idx="254">
                  <c:v>31.394233333333336</c:v>
                </c:pt>
                <c:pt idx="255">
                  <c:v>32.056433333333331</c:v>
                </c:pt>
                <c:pt idx="256">
                  <c:v>32.258433333333336</c:v>
                </c:pt>
                <c:pt idx="257">
                  <c:v>32.985566666666664</c:v>
                </c:pt>
                <c:pt idx="258">
                  <c:v>34.242899999999999</c:v>
                </c:pt>
                <c:pt idx="259">
                  <c:v>35.139566666666667</c:v>
                </c:pt>
                <c:pt idx="260">
                  <c:v>34.886899999999997</c:v>
                </c:pt>
                <c:pt idx="261">
                  <c:v>34.277566666666665</c:v>
                </c:pt>
                <c:pt idx="262">
                  <c:v>34.915333333333329</c:v>
                </c:pt>
                <c:pt idx="263">
                  <c:v>36.161333333333324</c:v>
                </c:pt>
                <c:pt idx="264">
                  <c:v>37.532466666666664</c:v>
                </c:pt>
                <c:pt idx="265">
                  <c:v>37.924033333333334</c:v>
                </c:pt>
                <c:pt idx="266">
                  <c:v>37.667566666666666</c:v>
                </c:pt>
                <c:pt idx="267">
                  <c:v>37.549766666666663</c:v>
                </c:pt>
                <c:pt idx="268">
                  <c:v>37.909100000000002</c:v>
                </c:pt>
                <c:pt idx="269">
                  <c:v>39.748899999999999</c:v>
                </c:pt>
                <c:pt idx="270">
                  <c:v>41.608233333333338</c:v>
                </c:pt>
                <c:pt idx="271">
                  <c:v>46.030666666666662</c:v>
                </c:pt>
                <c:pt idx="272">
                  <c:v>51.502866666666669</c:v>
                </c:pt>
                <c:pt idx="273">
                  <c:v>53.372433333333333</c:v>
                </c:pt>
                <c:pt idx="274">
                  <c:v>52.68266666666667</c:v>
                </c:pt>
                <c:pt idx="275">
                  <c:v>49.593999999999994</c:v>
                </c:pt>
                <c:pt idx="276">
                  <c:v>50.4069</c:v>
                </c:pt>
                <c:pt idx="277">
                  <c:v>50.971766666666667</c:v>
                </c:pt>
                <c:pt idx="278">
                  <c:v>51.398900000000005</c:v>
                </c:pt>
                <c:pt idx="279">
                  <c:v>52.126000000000005</c:v>
                </c:pt>
                <c:pt idx="280">
                  <c:v>52.695999999999998</c:v>
                </c:pt>
                <c:pt idx="281">
                  <c:v>54.720666666666666</c:v>
                </c:pt>
                <c:pt idx="282">
                  <c:v>57.241099999999996</c:v>
                </c:pt>
                <c:pt idx="283">
                  <c:v>59.449566666666669</c:v>
                </c:pt>
                <c:pt idx="284">
                  <c:v>60.396233333333328</c:v>
                </c:pt>
                <c:pt idx="285">
                  <c:v>58.537800000000004</c:v>
                </c:pt>
                <c:pt idx="286">
                  <c:v>56.326666666666661</c:v>
                </c:pt>
                <c:pt idx="287">
                  <c:v>53.6111</c:v>
                </c:pt>
                <c:pt idx="288">
                  <c:v>50.171333333333337</c:v>
                </c:pt>
                <c:pt idx="289">
                  <c:v>47.239800000000002</c:v>
                </c:pt>
                <c:pt idx="290">
                  <c:v>46.458033333333333</c:v>
                </c:pt>
                <c:pt idx="291">
                  <c:v>47.936033333333334</c:v>
                </c:pt>
                <c:pt idx="292">
                  <c:v>49.747366666666665</c:v>
                </c:pt>
                <c:pt idx="293">
                  <c:v>49.323366666666665</c:v>
                </c:pt>
                <c:pt idx="294">
                  <c:v>48.389366666666668</c:v>
                </c:pt>
                <c:pt idx="295">
                  <c:v>45.244900000000001</c:v>
                </c:pt>
                <c:pt idx="296">
                  <c:v>43.484666666666662</c:v>
                </c:pt>
                <c:pt idx="297">
                  <c:v>41.945766666666664</c:v>
                </c:pt>
                <c:pt idx="298">
                  <c:v>40.891333333333336</c:v>
                </c:pt>
                <c:pt idx="299">
                  <c:v>38.697766666666659</c:v>
                </c:pt>
                <c:pt idx="300">
                  <c:v>34.494199999999999</c:v>
                </c:pt>
                <c:pt idx="301">
                  <c:v>31.597533333333331</c:v>
                </c:pt>
                <c:pt idx="302">
                  <c:v>27.47753333333333</c:v>
                </c:pt>
                <c:pt idx="303">
                  <c:v>27.090199999999999</c:v>
                </c:pt>
                <c:pt idx="304">
                  <c:v>27.030866666666665</c:v>
                </c:pt>
                <c:pt idx="305">
                  <c:v>28.654666666666667</c:v>
                </c:pt>
                <c:pt idx="306">
                  <c:v>30.373799999999999</c:v>
                </c:pt>
                <c:pt idx="307">
                  <c:v>32.85646666666667</c:v>
                </c:pt>
                <c:pt idx="308">
                  <c:v>34.942466666666668</c:v>
                </c:pt>
                <c:pt idx="309">
                  <c:v>35.150466666666667</c:v>
                </c:pt>
                <c:pt idx="310">
                  <c:v>34.325566666666667</c:v>
                </c:pt>
                <c:pt idx="311">
                  <c:v>34.2331</c:v>
                </c:pt>
                <c:pt idx="312">
                  <c:v>33.504200000000004</c:v>
                </c:pt>
                <c:pt idx="313">
                  <c:v>32.445100000000004</c:v>
                </c:pt>
                <c:pt idx="314">
                  <c:v>31.46756666666667</c:v>
                </c:pt>
                <c:pt idx="315">
                  <c:v>32.238233333333334</c:v>
                </c:pt>
                <c:pt idx="316">
                  <c:v>34.26</c:v>
                </c:pt>
                <c:pt idx="317">
                  <c:v>35.789533333333338</c:v>
                </c:pt>
                <c:pt idx="318">
                  <c:v>37.050866666666671</c:v>
                </c:pt>
                <c:pt idx="319">
                  <c:v>39.395333333333333</c:v>
                </c:pt>
                <c:pt idx="320">
                  <c:v>42.974233333333331</c:v>
                </c:pt>
                <c:pt idx="321">
                  <c:v>46.459333333333326</c:v>
                </c:pt>
                <c:pt idx="322">
                  <c:v>48.554000000000002</c:v>
                </c:pt>
                <c:pt idx="323">
                  <c:v>49.53176666666667</c:v>
                </c:pt>
                <c:pt idx="324">
                  <c:v>49.899099999999997</c:v>
                </c:pt>
                <c:pt idx="325">
                  <c:v>48.599300000000007</c:v>
                </c:pt>
                <c:pt idx="326">
                  <c:v>48.115299999999998</c:v>
                </c:pt>
                <c:pt idx="327">
                  <c:v>47.210200000000007</c:v>
                </c:pt>
                <c:pt idx="328">
                  <c:v>48.0642</c:v>
                </c:pt>
                <c:pt idx="329">
                  <c:v>49.545099999999998</c:v>
                </c:pt>
                <c:pt idx="330">
                  <c:v>50.955999999999996</c:v>
                </c:pt>
                <c:pt idx="331">
                  <c:v>52.630666666666663</c:v>
                </c:pt>
                <c:pt idx="332">
                  <c:v>52.255766666666666</c:v>
                </c:pt>
                <c:pt idx="333">
                  <c:v>50.749099999999999</c:v>
                </c:pt>
                <c:pt idx="334">
                  <c:v>49.875333333333337</c:v>
                </c:pt>
                <c:pt idx="335">
                  <c:v>49.571566666666662</c:v>
                </c:pt>
                <c:pt idx="336">
                  <c:v>51.377333333333333</c:v>
                </c:pt>
                <c:pt idx="337">
                  <c:v>51.796233333333333</c:v>
                </c:pt>
                <c:pt idx="338">
                  <c:v>52.934233333333339</c:v>
                </c:pt>
                <c:pt idx="339">
                  <c:v>53.572233333333337</c:v>
                </c:pt>
                <c:pt idx="340">
                  <c:v>54.224899999999998</c:v>
                </c:pt>
                <c:pt idx="341">
                  <c:v>53.592466666666667</c:v>
                </c:pt>
                <c:pt idx="342">
                  <c:v>53.41556666666667</c:v>
                </c:pt>
                <c:pt idx="343">
                  <c:v>53.187999999999995</c:v>
                </c:pt>
                <c:pt idx="344">
                  <c:v>53.691766666666666</c:v>
                </c:pt>
                <c:pt idx="345">
                  <c:v>53.795766666666658</c:v>
                </c:pt>
                <c:pt idx="346">
                  <c:v>54.16</c:v>
                </c:pt>
                <c:pt idx="347">
                  <c:v>54.470433333333325</c:v>
                </c:pt>
                <c:pt idx="348">
                  <c:v>54.667566666666666</c:v>
                </c:pt>
                <c:pt idx="349">
                  <c:v>54.741099999999996</c:v>
                </c:pt>
                <c:pt idx="350">
                  <c:v>54.577333333333335</c:v>
                </c:pt>
                <c:pt idx="351">
                  <c:v>54.331333333333333</c:v>
                </c:pt>
                <c:pt idx="352">
                  <c:v>54.689799999999998</c:v>
                </c:pt>
                <c:pt idx="353">
                  <c:v>56.420233333333329</c:v>
                </c:pt>
                <c:pt idx="354">
                  <c:v>58.103566666666666</c:v>
                </c:pt>
                <c:pt idx="355">
                  <c:v>59.169333333333334</c:v>
                </c:pt>
                <c:pt idx="356">
                  <c:v>58.419999999999995</c:v>
                </c:pt>
                <c:pt idx="357">
                  <c:v>58.511099999999999</c:v>
                </c:pt>
                <c:pt idx="358">
                  <c:v>59.999099999999999</c:v>
                </c:pt>
                <c:pt idx="359">
                  <c:v>61.694433333333336</c:v>
                </c:pt>
                <c:pt idx="360">
                  <c:v>64.791999999999987</c:v>
                </c:pt>
                <c:pt idx="361">
                  <c:v>65.301333333333332</c:v>
                </c:pt>
                <c:pt idx="362">
                  <c:v>65.181566666666669</c:v>
                </c:pt>
                <c:pt idx="363">
                  <c:v>64.422666666666672</c:v>
                </c:pt>
                <c:pt idx="364">
                  <c:v>64.629100000000008</c:v>
                </c:pt>
                <c:pt idx="365">
                  <c:v>65.884866666666667</c:v>
                </c:pt>
                <c:pt idx="366">
                  <c:v>66.1751</c:v>
                </c:pt>
                <c:pt idx="367">
                  <c:v>66.59223333333334</c:v>
                </c:pt>
                <c:pt idx="368">
                  <c:v>66.648466666666664</c:v>
                </c:pt>
                <c:pt idx="369">
                  <c:v>66.600000000000009</c:v>
                </c:pt>
                <c:pt idx="370">
                  <c:v>65.710000000000008</c:v>
                </c:pt>
                <c:pt idx="371">
                  <c:v>65.524666666666675</c:v>
                </c:pt>
                <c:pt idx="372">
                  <c:v>64.590466666666671</c:v>
                </c:pt>
                <c:pt idx="373">
                  <c:v>65.668233333333333</c:v>
                </c:pt>
                <c:pt idx="374">
                  <c:v>67.753333333333345</c:v>
                </c:pt>
                <c:pt idx="375">
                  <c:v>71.306433333333345</c:v>
                </c:pt>
                <c:pt idx="376">
                  <c:v>75.735533333333322</c:v>
                </c:pt>
                <c:pt idx="377">
                  <c:v>82.219333333333324</c:v>
                </c:pt>
                <c:pt idx="378">
                  <c:v>88.224433333333323</c:v>
                </c:pt>
                <c:pt idx="379">
                  <c:v>91.71823333333333</c:v>
                </c:pt>
                <c:pt idx="380">
                  <c:v>92.222666666666669</c:v>
                </c:pt>
                <c:pt idx="381">
                  <c:v>95.66246666666666</c:v>
                </c:pt>
                <c:pt idx="382">
                  <c:v>98.577566666666669</c:v>
                </c:pt>
                <c:pt idx="383">
                  <c:v>101.30023333333334</c:v>
                </c:pt>
                <c:pt idx="384">
                  <c:v>101.33043333333335</c:v>
                </c:pt>
                <c:pt idx="385">
                  <c:v>101.41000000000001</c:v>
                </c:pt>
                <c:pt idx="386">
                  <c:v>101.05533333333334</c:v>
                </c:pt>
                <c:pt idx="387">
                  <c:v>103.21066666666667</c:v>
                </c:pt>
                <c:pt idx="388">
                  <c:v>104.71553333333333</c:v>
                </c:pt>
                <c:pt idx="389">
                  <c:v>106.74863333333333</c:v>
                </c:pt>
                <c:pt idx="390">
                  <c:v>103.86130000000001</c:v>
                </c:pt>
                <c:pt idx="391">
                  <c:v>100.49776666666666</c:v>
                </c:pt>
                <c:pt idx="392">
                  <c:v>99.326000000000008</c:v>
                </c:pt>
                <c:pt idx="393">
                  <c:v>98.513133333333329</c:v>
                </c:pt>
                <c:pt idx="394">
                  <c:v>100.3378</c:v>
                </c:pt>
                <c:pt idx="395">
                  <c:v>99.1798</c:v>
                </c:pt>
                <c:pt idx="396">
                  <c:v>98.163566666666668</c:v>
                </c:pt>
                <c:pt idx="397">
                  <c:v>97.850000000000009</c:v>
                </c:pt>
                <c:pt idx="398">
                  <c:v>97.839100000000016</c:v>
                </c:pt>
                <c:pt idx="399">
                  <c:v>99.044866666666678</c:v>
                </c:pt>
                <c:pt idx="400">
                  <c:v>99.146633333333341</c:v>
                </c:pt>
                <c:pt idx="401">
                  <c:v>98.38463333333334</c:v>
                </c:pt>
                <c:pt idx="402">
                  <c:v>96.907966666666667</c:v>
                </c:pt>
                <c:pt idx="403">
                  <c:v>94.348200000000006</c:v>
                </c:pt>
                <c:pt idx="404">
                  <c:v>96.615999999999985</c:v>
                </c:pt>
                <c:pt idx="405">
                  <c:v>101.11446666666666</c:v>
                </c:pt>
                <c:pt idx="406">
                  <c:v>107.25490000000001</c:v>
                </c:pt>
                <c:pt idx="407">
                  <c:v>113.49666666666667</c:v>
                </c:pt>
                <c:pt idx="408">
                  <c:v>119.40976666666667</c:v>
                </c:pt>
                <c:pt idx="409">
                  <c:v>124.47243333333334</c:v>
                </c:pt>
                <c:pt idx="410">
                  <c:v>128.16553333333331</c:v>
                </c:pt>
                <c:pt idx="411">
                  <c:v>131.78530000000001</c:v>
                </c:pt>
                <c:pt idx="412">
                  <c:v>134.80019999999999</c:v>
                </c:pt>
                <c:pt idx="413">
                  <c:v>135.2782</c:v>
                </c:pt>
                <c:pt idx="414">
                  <c:v>137.57133333333334</c:v>
                </c:pt>
                <c:pt idx="415">
                  <c:v>142.56133333333332</c:v>
                </c:pt>
                <c:pt idx="416">
                  <c:v>146.78490000000002</c:v>
                </c:pt>
                <c:pt idx="417">
                  <c:v>154.30556666666666</c:v>
                </c:pt>
                <c:pt idx="418">
                  <c:v>157.3389</c:v>
                </c:pt>
                <c:pt idx="419">
                  <c:v>157.85999999999999</c:v>
                </c:pt>
                <c:pt idx="420">
                  <c:v>147.71333333333334</c:v>
                </c:pt>
                <c:pt idx="421">
                  <c:v>141.41</c:v>
                </c:pt>
                <c:pt idx="422">
                  <c:v>128.39223333333334</c:v>
                </c:pt>
                <c:pt idx="423">
                  <c:v>123.86776666666667</c:v>
                </c:pt>
                <c:pt idx="424">
                  <c:v>118.64776666666667</c:v>
                </c:pt>
                <c:pt idx="425">
                  <c:v>123.3711</c:v>
                </c:pt>
                <c:pt idx="426">
                  <c:v>129.29776666666666</c:v>
                </c:pt>
                <c:pt idx="427">
                  <c:v>138.01109999999997</c:v>
                </c:pt>
                <c:pt idx="428">
                  <c:v>145.68219999999999</c:v>
                </c:pt>
                <c:pt idx="429">
                  <c:v>146.10553333333334</c:v>
                </c:pt>
                <c:pt idx="430">
                  <c:v>145.25996666666666</c:v>
                </c:pt>
                <c:pt idx="431">
                  <c:v>146.10776666666666</c:v>
                </c:pt>
                <c:pt idx="432">
                  <c:v>146.19666666666663</c:v>
                </c:pt>
                <c:pt idx="433">
                  <c:v>139.33113333333333</c:v>
                </c:pt>
                <c:pt idx="434">
                  <c:v>132.48666666666665</c:v>
                </c:pt>
                <c:pt idx="435">
                  <c:v>130.60999999999999</c:v>
                </c:pt>
                <c:pt idx="436">
                  <c:v>135.14776666666668</c:v>
                </c:pt>
                <c:pt idx="437">
                  <c:v>138.62333333333333</c:v>
                </c:pt>
                <c:pt idx="438">
                  <c:v>141.03110000000001</c:v>
                </c:pt>
                <c:pt idx="439">
                  <c:v>144.02666666666667</c:v>
                </c:pt>
                <c:pt idx="440">
                  <c:v>143.58443333333332</c:v>
                </c:pt>
                <c:pt idx="441">
                  <c:v>143.21443333333335</c:v>
                </c:pt>
                <c:pt idx="442">
                  <c:v>139.41663333333335</c:v>
                </c:pt>
                <c:pt idx="443">
                  <c:v>140.55110000000002</c:v>
                </c:pt>
                <c:pt idx="444">
                  <c:v>140.57776666666666</c:v>
                </c:pt>
                <c:pt idx="445">
                  <c:v>142.80223333333333</c:v>
                </c:pt>
                <c:pt idx="446">
                  <c:v>144.69110000000001</c:v>
                </c:pt>
                <c:pt idx="447">
                  <c:v>146.99443333333332</c:v>
                </c:pt>
                <c:pt idx="448">
                  <c:v>150.02776666666668</c:v>
                </c:pt>
                <c:pt idx="449">
                  <c:v>150.75890000000001</c:v>
                </c:pt>
                <c:pt idx="450">
                  <c:v>149.98336666666668</c:v>
                </c:pt>
                <c:pt idx="451">
                  <c:v>146.59780000000001</c:v>
                </c:pt>
                <c:pt idx="452">
                  <c:v>143.60446666666667</c:v>
                </c:pt>
                <c:pt idx="453">
                  <c:v>141.71223333333333</c:v>
                </c:pt>
                <c:pt idx="454">
                  <c:v>141.15223333333333</c:v>
                </c:pt>
                <c:pt idx="455">
                  <c:v>141.00666666666666</c:v>
                </c:pt>
                <c:pt idx="456">
                  <c:v>140.74443333333332</c:v>
                </c:pt>
                <c:pt idx="457">
                  <c:v>140.62110000000001</c:v>
                </c:pt>
                <c:pt idx="458">
                  <c:v>138.99776666666665</c:v>
                </c:pt>
                <c:pt idx="459">
                  <c:v>137.94776666666667</c:v>
                </c:pt>
                <c:pt idx="460">
                  <c:v>133.87666666666667</c:v>
                </c:pt>
                <c:pt idx="461">
                  <c:v>133.2644333333333</c:v>
                </c:pt>
                <c:pt idx="462">
                  <c:v>134.71666666666667</c:v>
                </c:pt>
                <c:pt idx="463">
                  <c:v>138.37666666666667</c:v>
                </c:pt>
                <c:pt idx="464">
                  <c:v>142.55223333333333</c:v>
                </c:pt>
                <c:pt idx="465">
                  <c:v>143.22446666666667</c:v>
                </c:pt>
                <c:pt idx="466">
                  <c:v>143.25556666666668</c:v>
                </c:pt>
                <c:pt idx="467">
                  <c:v>140.17446666666666</c:v>
                </c:pt>
                <c:pt idx="468">
                  <c:v>138.74999999999997</c:v>
                </c:pt>
                <c:pt idx="469">
                  <c:v>137.69443333333334</c:v>
                </c:pt>
                <c:pt idx="470">
                  <c:v>137.48776666666666</c:v>
                </c:pt>
                <c:pt idx="471">
                  <c:v>136.48333333333332</c:v>
                </c:pt>
                <c:pt idx="472">
                  <c:v>139.79999999999998</c:v>
                </c:pt>
                <c:pt idx="473">
                  <c:v>148.48220000000001</c:v>
                </c:pt>
                <c:pt idx="474">
                  <c:v>158.61330000000001</c:v>
                </c:pt>
                <c:pt idx="475">
                  <c:v>163.94663333333335</c:v>
                </c:pt>
                <c:pt idx="476">
                  <c:v>167.85886666666667</c:v>
                </c:pt>
                <c:pt idx="477">
                  <c:v>174.09333333333333</c:v>
                </c:pt>
                <c:pt idx="478">
                  <c:v>183.47</c:v>
                </c:pt>
                <c:pt idx="479">
                  <c:v>190.5711</c:v>
                </c:pt>
                <c:pt idx="480">
                  <c:v>191.92886666666664</c:v>
                </c:pt>
                <c:pt idx="481">
                  <c:v>193.12443333333331</c:v>
                </c:pt>
                <c:pt idx="482">
                  <c:v>191.2422333333333</c:v>
                </c:pt>
                <c:pt idx="483">
                  <c:v>194.10666666666665</c:v>
                </c:pt>
                <c:pt idx="484">
                  <c:v>195.6933333333333</c:v>
                </c:pt>
                <c:pt idx="485">
                  <c:v>203.79776666666666</c:v>
                </c:pt>
                <c:pt idx="486">
                  <c:v>210.07556666666667</c:v>
                </c:pt>
                <c:pt idx="487">
                  <c:v>210.67999999999998</c:v>
                </c:pt>
                <c:pt idx="488">
                  <c:v>209.04776666666666</c:v>
                </c:pt>
                <c:pt idx="489">
                  <c:v>204.61553333333336</c:v>
                </c:pt>
                <c:pt idx="490">
                  <c:v>208.54333333333332</c:v>
                </c:pt>
                <c:pt idx="491">
                  <c:v>209.23000000000002</c:v>
                </c:pt>
                <c:pt idx="492">
                  <c:v>210.65</c:v>
                </c:pt>
                <c:pt idx="493">
                  <c:v>212.43553333333332</c:v>
                </c:pt>
                <c:pt idx="494">
                  <c:v>219.29666666666665</c:v>
                </c:pt>
                <c:pt idx="495">
                  <c:v>222.30666666666664</c:v>
                </c:pt>
                <c:pt idx="496">
                  <c:v>220.5778</c:v>
                </c:pt>
                <c:pt idx="497">
                  <c:v>215.13113333333331</c:v>
                </c:pt>
                <c:pt idx="498">
                  <c:v>216.45446666666666</c:v>
                </c:pt>
                <c:pt idx="499">
                  <c:v>219.0489</c:v>
                </c:pt>
                <c:pt idx="500">
                  <c:v>221.27223333333333</c:v>
                </c:pt>
                <c:pt idx="501">
                  <c:v>224.93999999999997</c:v>
                </c:pt>
                <c:pt idx="502">
                  <c:v>229.60443333333333</c:v>
                </c:pt>
                <c:pt idx="503">
                  <c:v>236.69110000000001</c:v>
                </c:pt>
                <c:pt idx="504">
                  <c:v>241.17223333333334</c:v>
                </c:pt>
                <c:pt idx="505">
                  <c:v>246.76223333333334</c:v>
                </c:pt>
                <c:pt idx="506">
                  <c:v>256.3477666666667</c:v>
                </c:pt>
                <c:pt idx="507">
                  <c:v>272.44886666666667</c:v>
                </c:pt>
                <c:pt idx="508">
                  <c:v>278.58333333333331</c:v>
                </c:pt>
                <c:pt idx="509">
                  <c:v>282.29446666666666</c:v>
                </c:pt>
                <c:pt idx="510">
                  <c:v>279.44890000000004</c:v>
                </c:pt>
                <c:pt idx="511">
                  <c:v>283.2055666666667</c:v>
                </c:pt>
                <c:pt idx="512">
                  <c:v>280.6189</c:v>
                </c:pt>
                <c:pt idx="513">
                  <c:v>279.52336666666667</c:v>
                </c:pt>
                <c:pt idx="514">
                  <c:v>280.12889999999999</c:v>
                </c:pt>
                <c:pt idx="515">
                  <c:v>282.22109999999998</c:v>
                </c:pt>
                <c:pt idx="516">
                  <c:v>282.45330000000001</c:v>
                </c:pt>
                <c:pt idx="517">
                  <c:v>285.82553333333334</c:v>
                </c:pt>
                <c:pt idx="518">
                  <c:v>290.05886666666669</c:v>
                </c:pt>
                <c:pt idx="519">
                  <c:v>292.00553333333329</c:v>
                </c:pt>
                <c:pt idx="520">
                  <c:v>286.96443333333332</c:v>
                </c:pt>
                <c:pt idx="521">
                  <c:v>277.01333333333332</c:v>
                </c:pt>
                <c:pt idx="522">
                  <c:v>274.30779999999999</c:v>
                </c:pt>
                <c:pt idx="523">
                  <c:v>278.45890000000003</c:v>
                </c:pt>
                <c:pt idx="524">
                  <c:v>285.2544666666667</c:v>
                </c:pt>
                <c:pt idx="525">
                  <c:v>286.38556666666665</c:v>
                </c:pt>
                <c:pt idx="526">
                  <c:v>284.10113333333334</c:v>
                </c:pt>
                <c:pt idx="527">
                  <c:v>285.07113333333331</c:v>
                </c:pt>
                <c:pt idx="528">
                  <c:v>285.01223333333331</c:v>
                </c:pt>
                <c:pt idx="529">
                  <c:v>279.74443333333335</c:v>
                </c:pt>
                <c:pt idx="530">
                  <c:v>273.99330000000003</c:v>
                </c:pt>
                <c:pt idx="531">
                  <c:v>270.28886666666671</c:v>
                </c:pt>
                <c:pt idx="532">
                  <c:v>269.33333333333331</c:v>
                </c:pt>
                <c:pt idx="533">
                  <c:v>267.83223333333331</c:v>
                </c:pt>
                <c:pt idx="534">
                  <c:v>264.63889999999998</c:v>
                </c:pt>
                <c:pt idx="535">
                  <c:v>262.98109999999997</c:v>
                </c:pt>
                <c:pt idx="536">
                  <c:v>253.68666666666664</c:v>
                </c:pt>
                <c:pt idx="537">
                  <c:v>243.84889999999999</c:v>
                </c:pt>
                <c:pt idx="538">
                  <c:v>239.48446666666666</c:v>
                </c:pt>
                <c:pt idx="539">
                  <c:v>235.89779999999999</c:v>
                </c:pt>
                <c:pt idx="540">
                  <c:v>233.30446666666668</c:v>
                </c:pt>
                <c:pt idx="541">
                  <c:v>230.68336666666664</c:v>
                </c:pt>
                <c:pt idx="542">
                  <c:v>231.15223333333333</c:v>
                </c:pt>
                <c:pt idx="543">
                  <c:v>228.67443333333333</c:v>
                </c:pt>
                <c:pt idx="544">
                  <c:v>217.89776666666668</c:v>
                </c:pt>
                <c:pt idx="545">
                  <c:v>208.06556666666665</c:v>
                </c:pt>
                <c:pt idx="546">
                  <c:v>198.04336666666666</c:v>
                </c:pt>
                <c:pt idx="547">
                  <c:v>203.83669999999998</c:v>
                </c:pt>
                <c:pt idx="548">
                  <c:v>211.6267</c:v>
                </c:pt>
                <c:pt idx="549">
                  <c:v>226.80446666666663</c:v>
                </c:pt>
                <c:pt idx="550">
                  <c:v>229.04333333333332</c:v>
                </c:pt>
                <c:pt idx="551">
                  <c:v>233.47443333333334</c:v>
                </c:pt>
                <c:pt idx="552">
                  <c:v>230.95000000000002</c:v>
                </c:pt>
                <c:pt idx="553">
                  <c:v>231.84780000000001</c:v>
                </c:pt>
                <c:pt idx="554">
                  <c:v>225.76113333333333</c:v>
                </c:pt>
                <c:pt idx="555">
                  <c:v>223.31556666666665</c:v>
                </c:pt>
                <c:pt idx="556">
                  <c:v>219.78110000000001</c:v>
                </c:pt>
                <c:pt idx="557">
                  <c:v>220.78110000000001</c:v>
                </c:pt>
                <c:pt idx="558">
                  <c:v>218.04776666666669</c:v>
                </c:pt>
                <c:pt idx="559">
                  <c:v>214.7577666666667</c:v>
                </c:pt>
                <c:pt idx="560">
                  <c:v>209.93000000000004</c:v>
                </c:pt>
                <c:pt idx="561">
                  <c:v>207.8211</c:v>
                </c:pt>
                <c:pt idx="562">
                  <c:v>207.2911</c:v>
                </c:pt>
                <c:pt idx="563">
                  <c:v>212.75996666666666</c:v>
                </c:pt>
                <c:pt idx="564">
                  <c:v>218.36663333333334</c:v>
                </c:pt>
                <c:pt idx="565">
                  <c:v>224.52553333333333</c:v>
                </c:pt>
                <c:pt idx="566">
                  <c:v>227.15776666666667</c:v>
                </c:pt>
                <c:pt idx="567">
                  <c:v>228.18223333333333</c:v>
                </c:pt>
                <c:pt idx="568">
                  <c:v>227.37666666666667</c:v>
                </c:pt>
                <c:pt idx="569">
                  <c:v>225.75443333333337</c:v>
                </c:pt>
                <c:pt idx="570">
                  <c:v>229.19996666666668</c:v>
                </c:pt>
                <c:pt idx="571">
                  <c:v>237.92443333333335</c:v>
                </c:pt>
                <c:pt idx="572">
                  <c:v>244.05889999999999</c:v>
                </c:pt>
                <c:pt idx="573">
                  <c:v>248.15556666666666</c:v>
                </c:pt>
                <c:pt idx="574">
                  <c:v>245.65110000000001</c:v>
                </c:pt>
                <c:pt idx="575">
                  <c:v>243.69553333333332</c:v>
                </c:pt>
                <c:pt idx="576">
                  <c:v>241.48886666666667</c:v>
                </c:pt>
                <c:pt idx="577">
                  <c:v>241.97109999999998</c:v>
                </c:pt>
                <c:pt idx="578">
                  <c:v>242.53333333333333</c:v>
                </c:pt>
                <c:pt idx="579">
                  <c:v>243.68999999999997</c:v>
                </c:pt>
                <c:pt idx="580">
                  <c:v>243.03223333333332</c:v>
                </c:pt>
                <c:pt idx="581">
                  <c:v>241.37109999999998</c:v>
                </c:pt>
                <c:pt idx="582">
                  <c:v>237.48223333333331</c:v>
                </c:pt>
                <c:pt idx="583">
                  <c:v>230.68223333333333</c:v>
                </c:pt>
                <c:pt idx="584">
                  <c:v>231.20446666666666</c:v>
                </c:pt>
                <c:pt idx="585">
                  <c:v>230.1489</c:v>
                </c:pt>
                <c:pt idx="586">
                  <c:v>229.77110000000002</c:v>
                </c:pt>
                <c:pt idx="587">
                  <c:v>225.49333333333334</c:v>
                </c:pt>
                <c:pt idx="588">
                  <c:v>223.12</c:v>
                </c:pt>
                <c:pt idx="589">
                  <c:v>222.98333333333335</c:v>
                </c:pt>
                <c:pt idx="590">
                  <c:v>218.32776666666669</c:v>
                </c:pt>
                <c:pt idx="591">
                  <c:v>213.17886666666666</c:v>
                </c:pt>
                <c:pt idx="592">
                  <c:v>204.01443333333336</c:v>
                </c:pt>
                <c:pt idx="593">
                  <c:v>197.6422</c:v>
                </c:pt>
                <c:pt idx="594">
                  <c:v>194.59110000000001</c:v>
                </c:pt>
                <c:pt idx="595">
                  <c:v>193.14000000000001</c:v>
                </c:pt>
                <c:pt idx="596">
                  <c:v>193.82666666666668</c:v>
                </c:pt>
                <c:pt idx="597">
                  <c:v>190.90666666666667</c:v>
                </c:pt>
                <c:pt idx="598">
                  <c:v>192.01220000000001</c:v>
                </c:pt>
                <c:pt idx="599">
                  <c:v>192.34666666666666</c:v>
                </c:pt>
                <c:pt idx="600">
                  <c:v>197.12223333333336</c:v>
                </c:pt>
                <c:pt idx="601">
                  <c:v>199.11223333333336</c:v>
                </c:pt>
                <c:pt idx="602">
                  <c:v>203.36223333333336</c:v>
                </c:pt>
                <c:pt idx="603">
                  <c:v>206.07443333333333</c:v>
                </c:pt>
                <c:pt idx="604">
                  <c:v>208.35556666666665</c:v>
                </c:pt>
                <c:pt idx="605">
                  <c:v>208.88556666666668</c:v>
                </c:pt>
                <c:pt idx="606">
                  <c:v>206.02670000000001</c:v>
                </c:pt>
                <c:pt idx="607">
                  <c:v>200.20669999999998</c:v>
                </c:pt>
                <c:pt idx="608">
                  <c:v>197.44556666666668</c:v>
                </c:pt>
                <c:pt idx="609">
                  <c:v>197.44666666666669</c:v>
                </c:pt>
                <c:pt idx="610">
                  <c:v>200.86333333333334</c:v>
                </c:pt>
                <c:pt idx="611">
                  <c:v>200.83333333333334</c:v>
                </c:pt>
                <c:pt idx="612">
                  <c:v>201.38776666666664</c:v>
                </c:pt>
                <c:pt idx="613">
                  <c:v>202.08776666666665</c:v>
                </c:pt>
                <c:pt idx="614">
                  <c:v>204.18889999999999</c:v>
                </c:pt>
                <c:pt idx="615">
                  <c:v>202.99336666666667</c:v>
                </c:pt>
                <c:pt idx="616">
                  <c:v>202.43556666666666</c:v>
                </c:pt>
                <c:pt idx="617">
                  <c:v>202.31443333333331</c:v>
                </c:pt>
                <c:pt idx="618">
                  <c:v>204.97553333333335</c:v>
                </c:pt>
                <c:pt idx="619">
                  <c:v>206.74886666666669</c:v>
                </c:pt>
                <c:pt idx="620">
                  <c:v>207.53886666666668</c:v>
                </c:pt>
                <c:pt idx="621">
                  <c:v>211.2344333333333</c:v>
                </c:pt>
                <c:pt idx="622">
                  <c:v>217.78890000000001</c:v>
                </c:pt>
                <c:pt idx="623">
                  <c:v>223.14003333333335</c:v>
                </c:pt>
                <c:pt idx="624">
                  <c:v>226.71223333333333</c:v>
                </c:pt>
                <c:pt idx="625">
                  <c:v>226.81666666666663</c:v>
                </c:pt>
                <c:pt idx="626">
                  <c:v>227.68666666666664</c:v>
                </c:pt>
                <c:pt idx="627">
                  <c:v>226.48666666666668</c:v>
                </c:pt>
                <c:pt idx="628">
                  <c:v>226.27999999999997</c:v>
                </c:pt>
                <c:pt idx="629">
                  <c:v>224.04443333333333</c:v>
                </c:pt>
                <c:pt idx="630">
                  <c:v>220.34776666666667</c:v>
                </c:pt>
                <c:pt idx="631">
                  <c:v>217.44886666666665</c:v>
                </c:pt>
                <c:pt idx="632">
                  <c:v>217.1566333333333</c:v>
                </c:pt>
                <c:pt idx="633">
                  <c:v>221.71776666666665</c:v>
                </c:pt>
                <c:pt idx="634">
                  <c:v>223.46556666666666</c:v>
                </c:pt>
                <c:pt idx="635">
                  <c:v>223.06889999999999</c:v>
                </c:pt>
                <c:pt idx="636">
                  <c:v>219.16890000000001</c:v>
                </c:pt>
                <c:pt idx="637">
                  <c:v>216.46666666666667</c:v>
                </c:pt>
                <c:pt idx="638">
                  <c:v>215.67113333333336</c:v>
                </c:pt>
                <c:pt idx="639">
                  <c:v>216.77113333333332</c:v>
                </c:pt>
                <c:pt idx="640">
                  <c:v>218.00113333333334</c:v>
                </c:pt>
                <c:pt idx="641">
                  <c:v>218.3389</c:v>
                </c:pt>
                <c:pt idx="642">
                  <c:v>216.4366666666667</c:v>
                </c:pt>
                <c:pt idx="643">
                  <c:v>216.69556666666668</c:v>
                </c:pt>
                <c:pt idx="644">
                  <c:v>216.1978</c:v>
                </c:pt>
                <c:pt idx="645">
                  <c:v>216.59780000000001</c:v>
                </c:pt>
                <c:pt idx="646">
                  <c:v>218.79</c:v>
                </c:pt>
                <c:pt idx="647">
                  <c:v>223.50333333333333</c:v>
                </c:pt>
                <c:pt idx="648">
                  <c:v>230.46889999999999</c:v>
                </c:pt>
                <c:pt idx="649">
                  <c:v>234.06780000000001</c:v>
                </c:pt>
                <c:pt idx="650">
                  <c:v>236.70333333333335</c:v>
                </c:pt>
                <c:pt idx="651">
                  <c:v>237.25443333333337</c:v>
                </c:pt>
                <c:pt idx="652">
                  <c:v>236.07219999999998</c:v>
                </c:pt>
                <c:pt idx="653">
                  <c:v>236.38776666666664</c:v>
                </c:pt>
                <c:pt idx="654">
                  <c:v>235.87220000000002</c:v>
                </c:pt>
                <c:pt idx="655">
                  <c:v>236.84110000000001</c:v>
                </c:pt>
                <c:pt idx="656">
                  <c:v>237.78443333333334</c:v>
                </c:pt>
                <c:pt idx="657">
                  <c:v>238.58223333333333</c:v>
                </c:pt>
                <c:pt idx="658">
                  <c:v>236.17666666666665</c:v>
                </c:pt>
                <c:pt idx="659">
                  <c:v>229.8944333333333</c:v>
                </c:pt>
                <c:pt idx="660">
                  <c:v>226.76329999999999</c:v>
                </c:pt>
                <c:pt idx="661">
                  <c:v>225.35220000000001</c:v>
                </c:pt>
                <c:pt idx="662">
                  <c:v>226.96886666666668</c:v>
                </c:pt>
                <c:pt idx="663">
                  <c:v>228.8922</c:v>
                </c:pt>
                <c:pt idx="664">
                  <c:v>232.78329999999997</c:v>
                </c:pt>
                <c:pt idx="665">
                  <c:v>236.22109999999998</c:v>
                </c:pt>
                <c:pt idx="666">
                  <c:v>235.65</c:v>
                </c:pt>
                <c:pt idx="667">
                  <c:v>236.03113333333332</c:v>
                </c:pt>
                <c:pt idx="668">
                  <c:v>238.22113333333334</c:v>
                </c:pt>
                <c:pt idx="669">
                  <c:v>242.06113333333334</c:v>
                </c:pt>
                <c:pt idx="670">
                  <c:v>244.52446666666665</c:v>
                </c:pt>
                <c:pt idx="671">
                  <c:v>244.68889999999999</c:v>
                </c:pt>
                <c:pt idx="672">
                  <c:v>244.44999999999996</c:v>
                </c:pt>
                <c:pt idx="673">
                  <c:v>246.54220000000001</c:v>
                </c:pt>
                <c:pt idx="674">
                  <c:v>248.92886666666666</c:v>
                </c:pt>
                <c:pt idx="675">
                  <c:v>251.29443333333333</c:v>
                </c:pt>
                <c:pt idx="676">
                  <c:v>249.44443333333334</c:v>
                </c:pt>
                <c:pt idx="677">
                  <c:v>248.23666666666668</c:v>
                </c:pt>
                <c:pt idx="678">
                  <c:v>247.08443333333335</c:v>
                </c:pt>
                <c:pt idx="679">
                  <c:v>249.25776666666664</c:v>
                </c:pt>
                <c:pt idx="680">
                  <c:v>250.81219999999999</c:v>
                </c:pt>
                <c:pt idx="681">
                  <c:v>252.47886666666668</c:v>
                </c:pt>
                <c:pt idx="682">
                  <c:v>249.62776666666664</c:v>
                </c:pt>
                <c:pt idx="683">
                  <c:v>247.6711</c:v>
                </c:pt>
                <c:pt idx="684">
                  <c:v>246.83223333333333</c:v>
                </c:pt>
                <c:pt idx="685">
                  <c:v>249.44000000000003</c:v>
                </c:pt>
                <c:pt idx="686">
                  <c:v>253.33</c:v>
                </c:pt>
                <c:pt idx="687">
                  <c:v>257.70999999999998</c:v>
                </c:pt>
                <c:pt idx="688">
                  <c:v>260.36779999999999</c:v>
                </c:pt>
                <c:pt idx="689">
                  <c:v>261.13669999999996</c:v>
                </c:pt>
                <c:pt idx="690">
                  <c:v>259.37223333333333</c:v>
                </c:pt>
                <c:pt idx="691">
                  <c:v>259.11223333333334</c:v>
                </c:pt>
                <c:pt idx="692">
                  <c:v>259.13666666666666</c:v>
                </c:pt>
                <c:pt idx="693">
                  <c:v>259.70446666666663</c:v>
                </c:pt>
                <c:pt idx="694">
                  <c:v>260.54113333333333</c:v>
                </c:pt>
                <c:pt idx="695">
                  <c:v>261.88336666666663</c:v>
                </c:pt>
                <c:pt idx="696">
                  <c:v>262.42779999999999</c:v>
                </c:pt>
                <c:pt idx="697">
                  <c:v>263.44890000000004</c:v>
                </c:pt>
                <c:pt idx="698">
                  <c:v>264.7944333333333</c:v>
                </c:pt>
                <c:pt idx="699">
                  <c:v>267.63776666666666</c:v>
                </c:pt>
                <c:pt idx="700">
                  <c:v>270.56886666666668</c:v>
                </c:pt>
                <c:pt idx="701">
                  <c:v>274.71443333333332</c:v>
                </c:pt>
                <c:pt idx="702">
                  <c:v>281.27333333333337</c:v>
                </c:pt>
                <c:pt idx="703">
                  <c:v>286.37889999999999</c:v>
                </c:pt>
                <c:pt idx="704">
                  <c:v>288.90890000000002</c:v>
                </c:pt>
                <c:pt idx="705">
                  <c:v>291.56333333333333</c:v>
                </c:pt>
                <c:pt idx="706">
                  <c:v>296.60890000000001</c:v>
                </c:pt>
                <c:pt idx="707">
                  <c:v>314.28223333333329</c:v>
                </c:pt>
                <c:pt idx="708">
                  <c:v>328.1078</c:v>
                </c:pt>
                <c:pt idx="709">
                  <c:v>342.35000000000008</c:v>
                </c:pt>
                <c:pt idx="710">
                  <c:v>348.14776666666671</c:v>
                </c:pt>
                <c:pt idx="711">
                  <c:v>358.76663333333335</c:v>
                </c:pt>
                <c:pt idx="712">
                  <c:v>377.73663333333337</c:v>
                </c:pt>
                <c:pt idx="713">
                  <c:v>388.28776666666664</c:v>
                </c:pt>
                <c:pt idx="714">
                  <c:v>399.38333333333338</c:v>
                </c:pt>
                <c:pt idx="715">
                  <c:v>401.75223333333332</c:v>
                </c:pt>
                <c:pt idx="716">
                  <c:v>407.31776666666673</c:v>
                </c:pt>
                <c:pt idx="717">
                  <c:v>401.66</c:v>
                </c:pt>
                <c:pt idx="718">
                  <c:v>378.72556666666668</c:v>
                </c:pt>
                <c:pt idx="719">
                  <c:v>361.59889999999996</c:v>
                </c:pt>
                <c:pt idx="720">
                  <c:v>350.55109999999996</c:v>
                </c:pt>
                <c:pt idx="721">
                  <c:v>351.65329999999994</c:v>
                </c:pt>
                <c:pt idx="722">
                  <c:v>345.59109999999993</c:v>
                </c:pt>
                <c:pt idx="723">
                  <c:v>344.61556666666667</c:v>
                </c:pt>
                <c:pt idx="724">
                  <c:v>350.79223333333334</c:v>
                </c:pt>
                <c:pt idx="725">
                  <c:v>360.01333333333332</c:v>
                </c:pt>
                <c:pt idx="726">
                  <c:v>369.16109999999998</c:v>
                </c:pt>
                <c:pt idx="727">
                  <c:v>376.7011</c:v>
                </c:pt>
                <c:pt idx="728">
                  <c:v>378.10666666666663</c:v>
                </c:pt>
                <c:pt idx="729">
                  <c:v>375.76666666666665</c:v>
                </c:pt>
                <c:pt idx="730">
                  <c:v>367.43889999999993</c:v>
                </c:pt>
                <c:pt idx="731">
                  <c:v>370.54556666666667</c:v>
                </c:pt>
                <c:pt idx="732">
                  <c:v>373.74113333333338</c:v>
                </c:pt>
                <c:pt idx="733">
                  <c:v>375.19446666666664</c:v>
                </c:pt>
                <c:pt idx="734">
                  <c:v>369.37333333333339</c:v>
                </c:pt>
                <c:pt idx="735">
                  <c:v>354.9522</c:v>
                </c:pt>
                <c:pt idx="736">
                  <c:v>345.39776666666671</c:v>
                </c:pt>
                <c:pt idx="737">
                  <c:v>341.74776666666668</c:v>
                </c:pt>
                <c:pt idx="738">
                  <c:v>347.74666666666667</c:v>
                </c:pt>
                <c:pt idx="739">
                  <c:v>347.16776666666664</c:v>
                </c:pt>
                <c:pt idx="740">
                  <c:v>343.31</c:v>
                </c:pt>
                <c:pt idx="741">
                  <c:v>331.91556666666668</c:v>
                </c:pt>
                <c:pt idx="742">
                  <c:v>326.88333333333338</c:v>
                </c:pt>
                <c:pt idx="743">
                  <c:v>322.32333333333332</c:v>
                </c:pt>
                <c:pt idx="744">
                  <c:v>317.93553333333335</c:v>
                </c:pt>
                <c:pt idx="745">
                  <c:v>315.05333333333334</c:v>
                </c:pt>
                <c:pt idx="746">
                  <c:v>306.6033333333333</c:v>
                </c:pt>
                <c:pt idx="747">
                  <c:v>307.89333333333337</c:v>
                </c:pt>
                <c:pt idx="748">
                  <c:v>316.37110000000001</c:v>
                </c:pt>
                <c:pt idx="749">
                  <c:v>334.93333333333334</c:v>
                </c:pt>
                <c:pt idx="750">
                  <c:v>352.2011333333333</c:v>
                </c:pt>
                <c:pt idx="751">
                  <c:v>361.04556666666667</c:v>
                </c:pt>
                <c:pt idx="752">
                  <c:v>363.17776666666668</c:v>
                </c:pt>
                <c:pt idx="753">
                  <c:v>360.55553333333336</c:v>
                </c:pt>
                <c:pt idx="754">
                  <c:v>357.03443333333331</c:v>
                </c:pt>
                <c:pt idx="755">
                  <c:v>369.65556666666663</c:v>
                </c:pt>
                <c:pt idx="756">
                  <c:v>378.46113333333329</c:v>
                </c:pt>
                <c:pt idx="757">
                  <c:v>381.94336666666663</c:v>
                </c:pt>
                <c:pt idx="758">
                  <c:v>366.93446666666665</c:v>
                </c:pt>
                <c:pt idx="759">
                  <c:v>353.30889999999999</c:v>
                </c:pt>
                <c:pt idx="760">
                  <c:v>349.97556666666668</c:v>
                </c:pt>
                <c:pt idx="761">
                  <c:v>349.94223333333338</c:v>
                </c:pt>
                <c:pt idx="762">
                  <c:v>358.74890000000005</c:v>
                </c:pt>
                <c:pt idx="763">
                  <c:v>355.79776666666663</c:v>
                </c:pt>
                <c:pt idx="764">
                  <c:v>354.15443333333332</c:v>
                </c:pt>
                <c:pt idx="765">
                  <c:v>345.74219999999997</c:v>
                </c:pt>
                <c:pt idx="766">
                  <c:v>341.75219999999996</c:v>
                </c:pt>
                <c:pt idx="767">
                  <c:v>335.82553333333334</c:v>
                </c:pt>
                <c:pt idx="768">
                  <c:v>326.2022</c:v>
                </c:pt>
                <c:pt idx="769">
                  <c:v>318.90776666666665</c:v>
                </c:pt>
                <c:pt idx="770">
                  <c:v>310.25553333333329</c:v>
                </c:pt>
                <c:pt idx="771">
                  <c:v>309.53443333333331</c:v>
                </c:pt>
                <c:pt idx="772">
                  <c:v>298.32333333333332</c:v>
                </c:pt>
                <c:pt idx="773">
                  <c:v>290.31780000000003</c:v>
                </c:pt>
                <c:pt idx="774">
                  <c:v>290.24113333333332</c:v>
                </c:pt>
                <c:pt idx="775">
                  <c:v>301.59113333333335</c:v>
                </c:pt>
                <c:pt idx="776">
                  <c:v>308.18113333333332</c:v>
                </c:pt>
                <c:pt idx="777">
                  <c:v>303.11669999999998</c:v>
                </c:pt>
                <c:pt idx="778">
                  <c:v>302.23556666666667</c:v>
                </c:pt>
                <c:pt idx="779">
                  <c:v>302.42223333333328</c:v>
                </c:pt>
                <c:pt idx="780">
                  <c:v>305.85110000000003</c:v>
                </c:pt>
                <c:pt idx="781">
                  <c:v>306.81556666666665</c:v>
                </c:pt>
                <c:pt idx="782">
                  <c:v>306.50556666666665</c:v>
                </c:pt>
                <c:pt idx="783">
                  <c:v>299.61669999999998</c:v>
                </c:pt>
                <c:pt idx="784">
                  <c:v>293.36779999999999</c:v>
                </c:pt>
                <c:pt idx="785">
                  <c:v>295.35446666666667</c:v>
                </c:pt>
                <c:pt idx="786">
                  <c:v>302.39780000000002</c:v>
                </c:pt>
                <c:pt idx="787">
                  <c:v>302.46336666666667</c:v>
                </c:pt>
                <c:pt idx="788">
                  <c:v>295.19113333333331</c:v>
                </c:pt>
                <c:pt idx="789">
                  <c:v>283.87333333333333</c:v>
                </c:pt>
                <c:pt idx="790">
                  <c:v>271.39443333333338</c:v>
                </c:pt>
                <c:pt idx="791">
                  <c:v>265.14886666666666</c:v>
                </c:pt>
                <c:pt idx="792">
                  <c:v>263.8533333333333</c:v>
                </c:pt>
                <c:pt idx="793">
                  <c:v>275.67443333333335</c:v>
                </c:pt>
                <c:pt idx="794">
                  <c:v>282.74110000000002</c:v>
                </c:pt>
                <c:pt idx="795">
                  <c:v>290.52109999999999</c:v>
                </c:pt>
                <c:pt idx="796">
                  <c:v>287.06109999999995</c:v>
                </c:pt>
                <c:pt idx="797">
                  <c:v>284.16333333333336</c:v>
                </c:pt>
                <c:pt idx="798">
                  <c:v>275.79553333333337</c:v>
                </c:pt>
                <c:pt idx="799">
                  <c:v>274.14109999999999</c:v>
                </c:pt>
                <c:pt idx="800">
                  <c:v>276.43886666666668</c:v>
                </c:pt>
                <c:pt idx="801">
                  <c:v>280.1855333333333</c:v>
                </c:pt>
                <c:pt idx="802">
                  <c:v>276.95776666666666</c:v>
                </c:pt>
                <c:pt idx="803">
                  <c:v>266.66889999999995</c:v>
                </c:pt>
                <c:pt idx="804">
                  <c:v>262.62336666666664</c:v>
                </c:pt>
                <c:pt idx="805">
                  <c:v>267.61003333333338</c:v>
                </c:pt>
                <c:pt idx="806">
                  <c:v>279.30223333333333</c:v>
                </c:pt>
                <c:pt idx="807">
                  <c:v>290.80223333333333</c:v>
                </c:pt>
                <c:pt idx="808">
                  <c:v>299.7944333333333</c:v>
                </c:pt>
                <c:pt idx="809">
                  <c:v>313.39223333333331</c:v>
                </c:pt>
                <c:pt idx="810">
                  <c:v>323.80556666666666</c:v>
                </c:pt>
                <c:pt idx="811">
                  <c:v>334.11223333333334</c:v>
                </c:pt>
                <c:pt idx="812">
                  <c:v>335.96333333333331</c:v>
                </c:pt>
                <c:pt idx="813">
                  <c:v>346.26666666666665</c:v>
                </c:pt>
                <c:pt idx="814">
                  <c:v>355.78333333333336</c:v>
                </c:pt>
                <c:pt idx="815">
                  <c:v>365.0444333333333</c:v>
                </c:pt>
                <c:pt idx="816">
                  <c:v>363.4622</c:v>
                </c:pt>
                <c:pt idx="817">
                  <c:v>361.79776666666663</c:v>
                </c:pt>
                <c:pt idx="818">
                  <c:v>367.5155666666667</c:v>
                </c:pt>
                <c:pt idx="819">
                  <c:v>369.03333333333336</c:v>
                </c:pt>
                <c:pt idx="820">
                  <c:v>364.71890000000002</c:v>
                </c:pt>
                <c:pt idx="821">
                  <c:v>354.92</c:v>
                </c:pt>
                <c:pt idx="822">
                  <c:v>347.61223333333334</c:v>
                </c:pt>
                <c:pt idx="823">
                  <c:v>339.8533333333333</c:v>
                </c:pt>
                <c:pt idx="824">
                  <c:v>332.04109999999997</c:v>
                </c:pt>
                <c:pt idx="825">
                  <c:v>331.69443333333334</c:v>
                </c:pt>
                <c:pt idx="826">
                  <c:v>332.7022</c:v>
                </c:pt>
                <c:pt idx="827">
                  <c:v>334.62886666666668</c:v>
                </c:pt>
                <c:pt idx="828">
                  <c:v>335.27109999999999</c:v>
                </c:pt>
                <c:pt idx="829">
                  <c:v>334.40443333333332</c:v>
                </c:pt>
                <c:pt idx="830">
                  <c:v>334.90333333333336</c:v>
                </c:pt>
                <c:pt idx="831">
                  <c:v>332.33666666666664</c:v>
                </c:pt>
                <c:pt idx="832">
                  <c:v>334.65000000000003</c:v>
                </c:pt>
                <c:pt idx="833">
                  <c:v>319.94333333333333</c:v>
                </c:pt>
                <c:pt idx="834">
                  <c:v>306.2166666666667</c:v>
                </c:pt>
                <c:pt idx="835">
                  <c:v>292.82666666666665</c:v>
                </c:pt>
                <c:pt idx="836">
                  <c:v>292.19776666666667</c:v>
                </c:pt>
                <c:pt idx="837">
                  <c:v>294.57886666666667</c:v>
                </c:pt>
                <c:pt idx="838">
                  <c:v>298.10553333333337</c:v>
                </c:pt>
                <c:pt idx="839">
                  <c:v>307.2011</c:v>
                </c:pt>
                <c:pt idx="840">
                  <c:v>303.90553333333332</c:v>
                </c:pt>
                <c:pt idx="841">
                  <c:v>299.06109999999995</c:v>
                </c:pt>
                <c:pt idx="842">
                  <c:v>280.67109999999997</c:v>
                </c:pt>
                <c:pt idx="843">
                  <c:v>272.53333333333336</c:v>
                </c:pt>
                <c:pt idx="844">
                  <c:v>257.90556666666663</c:v>
                </c:pt>
                <c:pt idx="845">
                  <c:v>251.33780000000002</c:v>
                </c:pt>
                <c:pt idx="846">
                  <c:v>247.95446666666666</c:v>
                </c:pt>
                <c:pt idx="847">
                  <c:v>246.88446666666664</c:v>
                </c:pt>
                <c:pt idx="848">
                  <c:v>250.61890000000002</c:v>
                </c:pt>
                <c:pt idx="849">
                  <c:v>243.97666666666669</c:v>
                </c:pt>
                <c:pt idx="850">
                  <c:v>242.31553333333332</c:v>
                </c:pt>
                <c:pt idx="851">
                  <c:v>231.45886666666669</c:v>
                </c:pt>
                <c:pt idx="852">
                  <c:v>227.58</c:v>
                </c:pt>
                <c:pt idx="853">
                  <c:v>218.55113333333335</c:v>
                </c:pt>
                <c:pt idx="854">
                  <c:v>217.98446666666666</c:v>
                </c:pt>
                <c:pt idx="855">
                  <c:v>221.63223333333335</c:v>
                </c:pt>
                <c:pt idx="856">
                  <c:v>236.24</c:v>
                </c:pt>
                <c:pt idx="857">
                  <c:v>247.2911</c:v>
                </c:pt>
                <c:pt idx="858">
                  <c:v>250.91776666666667</c:v>
                </c:pt>
                <c:pt idx="859">
                  <c:v>252.62553333333335</c:v>
                </c:pt>
                <c:pt idx="860">
                  <c:v>246.54666666666665</c:v>
                </c:pt>
                <c:pt idx="861">
                  <c:v>243.71</c:v>
                </c:pt>
                <c:pt idx="862">
                  <c:v>237.2278</c:v>
                </c:pt>
                <c:pt idx="863">
                  <c:v>239.67780000000002</c:v>
                </c:pt>
                <c:pt idx="864">
                  <c:v>240.15336666666667</c:v>
                </c:pt>
                <c:pt idx="865">
                  <c:v>237.93446666666668</c:v>
                </c:pt>
                <c:pt idx="866">
                  <c:v>229.22446666666667</c:v>
                </c:pt>
                <c:pt idx="867">
                  <c:v>222.95223333333334</c:v>
                </c:pt>
                <c:pt idx="868">
                  <c:v>223.2089</c:v>
                </c:pt>
                <c:pt idx="869">
                  <c:v>222.33</c:v>
                </c:pt>
                <c:pt idx="870">
                  <c:v>220.95333333333335</c:v>
                </c:pt>
                <c:pt idx="871">
                  <c:v>222.2989</c:v>
                </c:pt>
                <c:pt idx="872">
                  <c:v>229.96113333333332</c:v>
                </c:pt>
                <c:pt idx="873">
                  <c:v>236.06446666666668</c:v>
                </c:pt>
                <c:pt idx="874">
                  <c:v>238.95446666666666</c:v>
                </c:pt>
                <c:pt idx="875">
                  <c:v>241.8989</c:v>
                </c:pt>
                <c:pt idx="876">
                  <c:v>241.09666666666666</c:v>
                </c:pt>
                <c:pt idx="877">
                  <c:v>235.35776666666666</c:v>
                </c:pt>
                <c:pt idx="878">
                  <c:v>228.54220000000001</c:v>
                </c:pt>
                <c:pt idx="879">
                  <c:v>226.7422</c:v>
                </c:pt>
                <c:pt idx="880">
                  <c:v>228.26776666666663</c:v>
                </c:pt>
                <c:pt idx="881">
                  <c:v>230.68776666666668</c:v>
                </c:pt>
                <c:pt idx="882">
                  <c:v>236.44776666666667</c:v>
                </c:pt>
                <c:pt idx="883">
                  <c:v>242.34663333333333</c:v>
                </c:pt>
                <c:pt idx="884">
                  <c:v>243.21663333333333</c:v>
                </c:pt>
                <c:pt idx="885">
                  <c:v>239.3922</c:v>
                </c:pt>
                <c:pt idx="886">
                  <c:v>234.81776666666667</c:v>
                </c:pt>
                <c:pt idx="887">
                  <c:v>236.14110000000002</c:v>
                </c:pt>
                <c:pt idx="888">
                  <c:v>238.47333333333333</c:v>
                </c:pt>
                <c:pt idx="889">
                  <c:v>239.64223333333334</c:v>
                </c:pt>
                <c:pt idx="890">
                  <c:v>242.04779999999997</c:v>
                </c:pt>
                <c:pt idx="891">
                  <c:v>244.52556666666666</c:v>
                </c:pt>
                <c:pt idx="892">
                  <c:v>254.91223333333332</c:v>
                </c:pt>
                <c:pt idx="893">
                  <c:v>263.81666666666666</c:v>
                </c:pt>
                <c:pt idx="894">
                  <c:v>270.7944333333333</c:v>
                </c:pt>
                <c:pt idx="895">
                  <c:v>266.51220000000001</c:v>
                </c:pt>
                <c:pt idx="896">
                  <c:v>267.37110000000001</c:v>
                </c:pt>
                <c:pt idx="897">
                  <c:v>271.5266666666667</c:v>
                </c:pt>
                <c:pt idx="898">
                  <c:v>284.29000000000002</c:v>
                </c:pt>
                <c:pt idx="899">
                  <c:v>291.77556666666663</c:v>
                </c:pt>
                <c:pt idx="900">
                  <c:v>298.33780000000002</c:v>
                </c:pt>
                <c:pt idx="901">
                  <c:v>301.75336666666664</c:v>
                </c:pt>
                <c:pt idx="902">
                  <c:v>305.53890000000001</c:v>
                </c:pt>
                <c:pt idx="903">
                  <c:v>301.40000000000003</c:v>
                </c:pt>
                <c:pt idx="904">
                  <c:v>295.74219999999997</c:v>
                </c:pt>
                <c:pt idx="905">
                  <c:v>287.30886666666669</c:v>
                </c:pt>
                <c:pt idx="906">
                  <c:v>289.37110000000001</c:v>
                </c:pt>
                <c:pt idx="907">
                  <c:v>288.10666666666668</c:v>
                </c:pt>
                <c:pt idx="908">
                  <c:v>293.67223333333328</c:v>
                </c:pt>
                <c:pt idx="909">
                  <c:v>298.66000000000003</c:v>
                </c:pt>
                <c:pt idx="910">
                  <c:v>305.30443333333329</c:v>
                </c:pt>
                <c:pt idx="911">
                  <c:v>306.62666666666661</c:v>
                </c:pt>
                <c:pt idx="912">
                  <c:v>304.47666666666663</c:v>
                </c:pt>
                <c:pt idx="913">
                  <c:v>301.17779999999999</c:v>
                </c:pt>
                <c:pt idx="914">
                  <c:v>296.48333333333335</c:v>
                </c:pt>
                <c:pt idx="915">
                  <c:v>294.34443333333331</c:v>
                </c:pt>
                <c:pt idx="916">
                  <c:v>294.48776666666669</c:v>
                </c:pt>
                <c:pt idx="917">
                  <c:v>296.53999999999996</c:v>
                </c:pt>
                <c:pt idx="918">
                  <c:v>293.75223333333332</c:v>
                </c:pt>
                <c:pt idx="919">
                  <c:v>289.66000000000003</c:v>
                </c:pt>
                <c:pt idx="920">
                  <c:v>283.53666666666663</c:v>
                </c:pt>
                <c:pt idx="921">
                  <c:v>279.37666666666667</c:v>
                </c:pt>
                <c:pt idx="922">
                  <c:v>276.82333333333332</c:v>
                </c:pt>
                <c:pt idx="923">
                  <c:v>274.32666666666665</c:v>
                </c:pt>
                <c:pt idx="924">
                  <c:v>273.93</c:v>
                </c:pt>
                <c:pt idx="925">
                  <c:v>276.10999999999996</c:v>
                </c:pt>
                <c:pt idx="926">
                  <c:v>282.45999999999998</c:v>
                </c:pt>
                <c:pt idx="927">
                  <c:v>290.88000000000005</c:v>
                </c:pt>
                <c:pt idx="928">
                  <c:v>297.78666666666669</c:v>
                </c:pt>
                <c:pt idx="929">
                  <c:v>298.74333333333334</c:v>
                </c:pt>
                <c:pt idx="930">
                  <c:v>299.71999999999997</c:v>
                </c:pt>
                <c:pt idx="931">
                  <c:v>299.49666666666667</c:v>
                </c:pt>
                <c:pt idx="932">
                  <c:v>303.23666666666668</c:v>
                </c:pt>
                <c:pt idx="933">
                  <c:v>305.39000000000004</c:v>
                </c:pt>
                <c:pt idx="934">
                  <c:v>307.05</c:v>
                </c:pt>
                <c:pt idx="935">
                  <c:v>306.2</c:v>
                </c:pt>
                <c:pt idx="936">
                  <c:v>299.37333333333328</c:v>
                </c:pt>
                <c:pt idx="937">
                  <c:v>288.24</c:v>
                </c:pt>
                <c:pt idx="938">
                  <c:v>279.97666666666663</c:v>
                </c:pt>
                <c:pt idx="939">
                  <c:v>278.09333333333331</c:v>
                </c:pt>
                <c:pt idx="940">
                  <c:v>282.25333333333333</c:v>
                </c:pt>
                <c:pt idx="941">
                  <c:v>279.65333333333336</c:v>
                </c:pt>
                <c:pt idx="942">
                  <c:v>273.75666666666666</c:v>
                </c:pt>
                <c:pt idx="943">
                  <c:v>258.62</c:v>
                </c:pt>
                <c:pt idx="944">
                  <c:v>252.36333333333332</c:v>
                </c:pt>
                <c:pt idx="945">
                  <c:v>244.2166666666667</c:v>
                </c:pt>
                <c:pt idx="946">
                  <c:v>242.79333333333332</c:v>
                </c:pt>
                <c:pt idx="947">
                  <c:v>234.00333333333333</c:v>
                </c:pt>
                <c:pt idx="948">
                  <c:v>228.05333333333331</c:v>
                </c:pt>
                <c:pt idx="949">
                  <c:v>220.84333333333333</c:v>
                </c:pt>
                <c:pt idx="950">
                  <c:v>218.9</c:v>
                </c:pt>
                <c:pt idx="951">
                  <c:v>218.48666666666668</c:v>
                </c:pt>
                <c:pt idx="952">
                  <c:v>214.65</c:v>
                </c:pt>
                <c:pt idx="953">
                  <c:v>215.35333333333335</c:v>
                </c:pt>
                <c:pt idx="954">
                  <c:v>214.84333333333333</c:v>
                </c:pt>
                <c:pt idx="955">
                  <c:v>220.52666666666664</c:v>
                </c:pt>
                <c:pt idx="956">
                  <c:v>216.50333333333333</c:v>
                </c:pt>
                <c:pt idx="957">
                  <c:v>214.58666666666667</c:v>
                </c:pt>
                <c:pt idx="958">
                  <c:v>210.99</c:v>
                </c:pt>
                <c:pt idx="959">
                  <c:v>216.03666666666666</c:v>
                </c:pt>
                <c:pt idx="960">
                  <c:v>219.43666666666664</c:v>
                </c:pt>
                <c:pt idx="961">
                  <c:v>224.04999999999998</c:v>
                </c:pt>
                <c:pt idx="962">
                  <c:v>226.08333333333334</c:v>
                </c:pt>
                <c:pt idx="963">
                  <c:v>227.04999999999998</c:v>
                </c:pt>
                <c:pt idx="964">
                  <c:v>227.96</c:v>
                </c:pt>
                <c:pt idx="965">
                  <c:v>223.44666666666669</c:v>
                </c:pt>
                <c:pt idx="966">
                  <c:v>219.36999999999998</c:v>
                </c:pt>
                <c:pt idx="967">
                  <c:v>212.58666666666667</c:v>
                </c:pt>
                <c:pt idx="968">
                  <c:v>206.62</c:v>
                </c:pt>
                <c:pt idx="969">
                  <c:v>198.61666666666667</c:v>
                </c:pt>
                <c:pt idx="970">
                  <c:v>188.65666666666667</c:v>
                </c:pt>
                <c:pt idx="971">
                  <c:v>186.53666666666666</c:v>
                </c:pt>
                <c:pt idx="972">
                  <c:v>188.09333333333333</c:v>
                </c:pt>
                <c:pt idx="973">
                  <c:v>192.54666666666665</c:v>
                </c:pt>
                <c:pt idx="974">
                  <c:v>193.77999999999997</c:v>
                </c:pt>
                <c:pt idx="975">
                  <c:v>190.76333333333332</c:v>
                </c:pt>
                <c:pt idx="976">
                  <c:v>188.17</c:v>
                </c:pt>
                <c:pt idx="977">
                  <c:v>183.42666666666665</c:v>
                </c:pt>
                <c:pt idx="978">
                  <c:v>177.07666666666668</c:v>
                </c:pt>
                <c:pt idx="979">
                  <c:v>172.65666666666667</c:v>
                </c:pt>
                <c:pt idx="980">
                  <c:v>173.66</c:v>
                </c:pt>
                <c:pt idx="981">
                  <c:v>178.65666666666667</c:v>
                </c:pt>
                <c:pt idx="982">
                  <c:v>182.99333333333334</c:v>
                </c:pt>
                <c:pt idx="983">
                  <c:v>182.20333333333335</c:v>
                </c:pt>
                <c:pt idx="984">
                  <c:v>186.15</c:v>
                </c:pt>
                <c:pt idx="985">
                  <c:v>190.07666666666668</c:v>
                </c:pt>
                <c:pt idx="986">
                  <c:v>194.75333333333333</c:v>
                </c:pt>
                <c:pt idx="987">
                  <c:v>190.67</c:v>
                </c:pt>
                <c:pt idx="988">
                  <c:v>185.71</c:v>
                </c:pt>
                <c:pt idx="989">
                  <c:v>178.76999999999998</c:v>
                </c:pt>
                <c:pt idx="990">
                  <c:v>175.76666666666665</c:v>
                </c:pt>
                <c:pt idx="991">
                  <c:v>175.51</c:v>
                </c:pt>
                <c:pt idx="992">
                  <c:v>173.43666666666664</c:v>
                </c:pt>
                <c:pt idx="993">
                  <c:v>169.27333333333334</c:v>
                </c:pt>
                <c:pt idx="994">
                  <c:v>161.85666666666665</c:v>
                </c:pt>
                <c:pt idx="995">
                  <c:v>158.47333333333333</c:v>
                </c:pt>
                <c:pt idx="996">
                  <c:v>154.9</c:v>
                </c:pt>
                <c:pt idx="997">
                  <c:v>152.59</c:v>
                </c:pt>
                <c:pt idx="998">
                  <c:v>145.96666666666667</c:v>
                </c:pt>
                <c:pt idx="999">
                  <c:v>141.74666666666667</c:v>
                </c:pt>
                <c:pt idx="1000">
                  <c:v>133.57333333333335</c:v>
                </c:pt>
                <c:pt idx="1001">
                  <c:v>128.68999999999997</c:v>
                </c:pt>
                <c:pt idx="1002">
                  <c:v>119.2</c:v>
                </c:pt>
                <c:pt idx="1003">
                  <c:v>114.98666666666666</c:v>
                </c:pt>
                <c:pt idx="1004">
                  <c:v>114.54333333333334</c:v>
                </c:pt>
                <c:pt idx="1005">
                  <c:v>119.23666666666666</c:v>
                </c:pt>
                <c:pt idx="1006">
                  <c:v>117.7</c:v>
                </c:pt>
                <c:pt idx="1007">
                  <c:v>114.97333333333334</c:v>
                </c:pt>
                <c:pt idx="1008">
                  <c:v>110.69333333333334</c:v>
                </c:pt>
                <c:pt idx="1009">
                  <c:v>112.34666666666668</c:v>
                </c:pt>
                <c:pt idx="1010">
                  <c:v>114.39</c:v>
                </c:pt>
                <c:pt idx="1011">
                  <c:v>117.22666666666665</c:v>
                </c:pt>
                <c:pt idx="1012">
                  <c:v>120.61333333333334</c:v>
                </c:pt>
                <c:pt idx="1013">
                  <c:v>121.87666666666667</c:v>
                </c:pt>
                <c:pt idx="1014">
                  <c:v>123.06</c:v>
                </c:pt>
                <c:pt idx="1015">
                  <c:v>125.81666666666668</c:v>
                </c:pt>
                <c:pt idx="1016">
                  <c:v>127.55666666666667</c:v>
                </c:pt>
                <c:pt idx="1017">
                  <c:v>129.14666666666668</c:v>
                </c:pt>
                <c:pt idx="1018">
                  <c:v>129.79</c:v>
                </c:pt>
                <c:pt idx="1019">
                  <c:v>134.78</c:v>
                </c:pt>
                <c:pt idx="1020">
                  <c:v>140.35333333333332</c:v>
                </c:pt>
                <c:pt idx="1021">
                  <c:v>144.02333333333334</c:v>
                </c:pt>
                <c:pt idx="1022">
                  <c:v>149.53</c:v>
                </c:pt>
                <c:pt idx="1023">
                  <c:v>160.86666666666667</c:v>
                </c:pt>
                <c:pt idx="1024">
                  <c:v>168.27666666666667</c:v>
                </c:pt>
                <c:pt idx="1025">
                  <c:v>172.59333333333333</c:v>
                </c:pt>
                <c:pt idx="1026">
                  <c:v>173.76333333333332</c:v>
                </c:pt>
                <c:pt idx="1027">
                  <c:v>180.96666666666667</c:v>
                </c:pt>
                <c:pt idx="1028">
                  <c:v>186.55333333333331</c:v>
                </c:pt>
                <c:pt idx="1029">
                  <c:v>191.00333333333333</c:v>
                </c:pt>
                <c:pt idx="1030">
                  <c:v>193.85</c:v>
                </c:pt>
                <c:pt idx="1031">
                  <c:v>197.62</c:v>
                </c:pt>
                <c:pt idx="1032">
                  <c:v>201.8066666666667</c:v>
                </c:pt>
                <c:pt idx="1033">
                  <c:v>201.83333333333334</c:v>
                </c:pt>
                <c:pt idx="1034">
                  <c:v>199.61666666666665</c:v>
                </c:pt>
                <c:pt idx="1035">
                  <c:v>200.26</c:v>
                </c:pt>
                <c:pt idx="1036">
                  <c:v>206.04333333333332</c:v>
                </c:pt>
                <c:pt idx="1037">
                  <c:v>208.51</c:v>
                </c:pt>
                <c:pt idx="1038">
                  <c:v>208.19666666666663</c:v>
                </c:pt>
                <c:pt idx="1039">
                  <c:v>202.57333333333335</c:v>
                </c:pt>
                <c:pt idx="1040">
                  <c:v>202.17999999999998</c:v>
                </c:pt>
                <c:pt idx="1041">
                  <c:v>200.1</c:v>
                </c:pt>
                <c:pt idx="1042">
                  <c:v>199.93666666666664</c:v>
                </c:pt>
                <c:pt idx="1043">
                  <c:v>202.1933333333333</c:v>
                </c:pt>
                <c:pt idx="1044">
                  <c:v>203.40666666666667</c:v>
                </c:pt>
                <c:pt idx="1045">
                  <c:v>205.37</c:v>
                </c:pt>
                <c:pt idx="1046">
                  <c:v>199.79333333333332</c:v>
                </c:pt>
                <c:pt idx="1047">
                  <c:v>197.15333333333334</c:v>
                </c:pt>
                <c:pt idx="1048">
                  <c:v>194.16666666666666</c:v>
                </c:pt>
                <c:pt idx="1049">
                  <c:v>193.10333333333335</c:v>
                </c:pt>
                <c:pt idx="1050">
                  <c:v>187.84</c:v>
                </c:pt>
                <c:pt idx="1051">
                  <c:v>180.87666666666667</c:v>
                </c:pt>
                <c:pt idx="1052">
                  <c:v>176.11999999999998</c:v>
                </c:pt>
                <c:pt idx="1053">
                  <c:v>173.61333333333334</c:v>
                </c:pt>
                <c:pt idx="1054">
                  <c:v>177.05999999999997</c:v>
                </c:pt>
                <c:pt idx="1055">
                  <c:v>179.39666666666668</c:v>
                </c:pt>
                <c:pt idx="1056">
                  <c:v>182.61333333333332</c:v>
                </c:pt>
                <c:pt idx="1057">
                  <c:v>181.57000000000002</c:v>
                </c:pt>
                <c:pt idx="1058">
                  <c:v>182.50333333333333</c:v>
                </c:pt>
                <c:pt idx="1059">
                  <c:v>186.98666666666668</c:v>
                </c:pt>
                <c:pt idx="1060">
                  <c:v>190.66</c:v>
                </c:pt>
                <c:pt idx="1061">
                  <c:v>193.65</c:v>
                </c:pt>
                <c:pt idx="1062">
                  <c:v>191.26</c:v>
                </c:pt>
                <c:pt idx="1063">
                  <c:v>191.48000000000002</c:v>
                </c:pt>
                <c:pt idx="1064">
                  <c:v>190.47000000000003</c:v>
                </c:pt>
                <c:pt idx="1065">
                  <c:v>191.62666666666667</c:v>
                </c:pt>
                <c:pt idx="1066">
                  <c:v>192.78333333333333</c:v>
                </c:pt>
                <c:pt idx="1067">
                  <c:v>198.87333333333333</c:v>
                </c:pt>
                <c:pt idx="1068">
                  <c:v>199.17</c:v>
                </c:pt>
                <c:pt idx="1069">
                  <c:v>198.27</c:v>
                </c:pt>
                <c:pt idx="1070">
                  <c:v>190.95666666666668</c:v>
                </c:pt>
                <c:pt idx="1071">
                  <c:v>187.72000000000003</c:v>
                </c:pt>
                <c:pt idx="1072">
                  <c:v>185.03</c:v>
                </c:pt>
                <c:pt idx="1073">
                  <c:v>185.45333333333335</c:v>
                </c:pt>
                <c:pt idx="1074">
                  <c:v>183.94666666666663</c:v>
                </c:pt>
                <c:pt idx="1075">
                  <c:v>184.41</c:v>
                </c:pt>
                <c:pt idx="1076">
                  <c:v>183.81333333333336</c:v>
                </c:pt>
                <c:pt idx="1077">
                  <c:v>185.98</c:v>
                </c:pt>
                <c:pt idx="1078">
                  <c:v>185.44999999999996</c:v>
                </c:pt>
                <c:pt idx="1079">
                  <c:v>183.98000000000002</c:v>
                </c:pt>
                <c:pt idx="1080">
                  <c:v>175.96333333333334</c:v>
                </c:pt>
                <c:pt idx="1081">
                  <c:v>169.55333333333337</c:v>
                </c:pt>
                <c:pt idx="1082">
                  <c:v>163.54000000000002</c:v>
                </c:pt>
                <c:pt idx="1083">
                  <c:v>162.76666666666665</c:v>
                </c:pt>
                <c:pt idx="1084">
                  <c:v>158.99</c:v>
                </c:pt>
                <c:pt idx="1085">
                  <c:v>158.20333333333332</c:v>
                </c:pt>
                <c:pt idx="1086">
                  <c:v>159.41666666666666</c:v>
                </c:pt>
                <c:pt idx="1087">
                  <c:v>162.11000000000001</c:v>
                </c:pt>
                <c:pt idx="1088">
                  <c:v>162.15</c:v>
                </c:pt>
                <c:pt idx="1089">
                  <c:v>160.91666666666666</c:v>
                </c:pt>
                <c:pt idx="1090">
                  <c:v>160.70666666666668</c:v>
                </c:pt>
                <c:pt idx="1091">
                  <c:v>163.95666666666668</c:v>
                </c:pt>
                <c:pt idx="1092">
                  <c:v>167.68333333333331</c:v>
                </c:pt>
                <c:pt idx="1093">
                  <c:v>170.33333333333334</c:v>
                </c:pt>
                <c:pt idx="1094">
                  <c:v>169.82666666666668</c:v>
                </c:pt>
                <c:pt idx="1095">
                  <c:v>169.92333333333332</c:v>
                </c:pt>
                <c:pt idx="1096">
                  <c:v>169.53333333333333</c:v>
                </c:pt>
                <c:pt idx="1097">
                  <c:v>168.80333333333331</c:v>
                </c:pt>
                <c:pt idx="1098">
                  <c:v>166.95000000000002</c:v>
                </c:pt>
                <c:pt idx="1099">
                  <c:v>168.91</c:v>
                </c:pt>
                <c:pt idx="1100">
                  <c:v>172.42333333333332</c:v>
                </c:pt>
                <c:pt idx="1101">
                  <c:v>176.96333333333334</c:v>
                </c:pt>
                <c:pt idx="1102">
                  <c:v>181.96666666666667</c:v>
                </c:pt>
                <c:pt idx="1103">
                  <c:v>184.92666666666665</c:v>
                </c:pt>
                <c:pt idx="1104">
                  <c:v>185.84666666666666</c:v>
                </c:pt>
                <c:pt idx="1105">
                  <c:v>184.38</c:v>
                </c:pt>
                <c:pt idx="1106">
                  <c:v>186.84666666666666</c:v>
                </c:pt>
                <c:pt idx="1107">
                  <c:v>192.93333333333331</c:v>
                </c:pt>
                <c:pt idx="1108">
                  <c:v>199.42</c:v>
                </c:pt>
                <c:pt idx="1109">
                  <c:v>204.20333333333335</c:v>
                </c:pt>
                <c:pt idx="1110">
                  <c:v>208.47333333333336</c:v>
                </c:pt>
                <c:pt idx="1111">
                  <c:v>213.03333333333333</c:v>
                </c:pt>
                <c:pt idx="1112">
                  <c:v>217.63000000000002</c:v>
                </c:pt>
                <c:pt idx="1113">
                  <c:v>221.16333333333333</c:v>
                </c:pt>
                <c:pt idx="1114">
                  <c:v>226.91333333333333</c:v>
                </c:pt>
                <c:pt idx="1115">
                  <c:v>234.61</c:v>
                </c:pt>
                <c:pt idx="1116">
                  <c:v>243.03</c:v>
                </c:pt>
                <c:pt idx="1117">
                  <c:v>250.98000000000002</c:v>
                </c:pt>
                <c:pt idx="1118">
                  <c:v>255.10999999999999</c:v>
                </c:pt>
                <c:pt idx="1119">
                  <c:v>257.13333333333333</c:v>
                </c:pt>
                <c:pt idx="1120">
                  <c:v>257.74333333333334</c:v>
                </c:pt>
                <c:pt idx="1121">
                  <c:v>263.63000000000005</c:v>
                </c:pt>
                <c:pt idx="1122">
                  <c:v>264.81666666666666</c:v>
                </c:pt>
                <c:pt idx="1123">
                  <c:v>266.17333333333335</c:v>
                </c:pt>
                <c:pt idx="1124">
                  <c:v>260.2233333333333</c:v>
                </c:pt>
                <c:pt idx="1125">
                  <c:v>254.08666666666667</c:v>
                </c:pt>
                <c:pt idx="1126">
                  <c:v>249.28666666666666</c:v>
                </c:pt>
                <c:pt idx="1127">
                  <c:v>249.16666666666666</c:v>
                </c:pt>
                <c:pt idx="1128">
                  <c:v>254.65</c:v>
                </c:pt>
                <c:pt idx="1129">
                  <c:v>258.50333333333333</c:v>
                </c:pt>
                <c:pt idx="1130">
                  <c:v>266.36333333333329</c:v>
                </c:pt>
                <c:pt idx="1131">
                  <c:v>274.69</c:v>
                </c:pt>
                <c:pt idx="1132">
                  <c:v>279.61333333333329</c:v>
                </c:pt>
                <c:pt idx="1133">
                  <c:v>277.81666666666666</c:v>
                </c:pt>
                <c:pt idx="1134">
                  <c:v>273.5266666666667</c:v>
                </c:pt>
                <c:pt idx="1135">
                  <c:v>271.27666666666664</c:v>
                </c:pt>
                <c:pt idx="1136">
                  <c:v>270.46333333333337</c:v>
                </c:pt>
                <c:pt idx="1137">
                  <c:v>273.22666666666663</c:v>
                </c:pt>
                <c:pt idx="1138">
                  <c:v>277.08999999999997</c:v>
                </c:pt>
                <c:pt idx="1139">
                  <c:v>283.21999999999997</c:v>
                </c:pt>
                <c:pt idx="1140">
                  <c:v>288.36666666666662</c:v>
                </c:pt>
                <c:pt idx="1141">
                  <c:v>291.66000000000003</c:v>
                </c:pt>
                <c:pt idx="1142">
                  <c:v>282.49999999999994</c:v>
                </c:pt>
                <c:pt idx="1143">
                  <c:v>271.39333333333332</c:v>
                </c:pt>
                <c:pt idx="1144">
                  <c:v>263.99333333333334</c:v>
                </c:pt>
                <c:pt idx="1145">
                  <c:v>264.78666666666663</c:v>
                </c:pt>
                <c:pt idx="1146">
                  <c:v>266.22999999999996</c:v>
                </c:pt>
                <c:pt idx="1147">
                  <c:v>261.78000000000003</c:v>
                </c:pt>
                <c:pt idx="1148">
                  <c:v>262.16666666666669</c:v>
                </c:pt>
                <c:pt idx="1149">
                  <c:v>263.19333333333333</c:v>
                </c:pt>
                <c:pt idx="1150">
                  <c:v>264.98</c:v>
                </c:pt>
                <c:pt idx="1151">
                  <c:v>260.87</c:v>
                </c:pt>
                <c:pt idx="1152">
                  <c:v>258.16666666666669</c:v>
                </c:pt>
                <c:pt idx="1153">
                  <c:v>255.76333333333335</c:v>
                </c:pt>
                <c:pt idx="1154">
                  <c:v>254.87666666666669</c:v>
                </c:pt>
                <c:pt idx="1155">
                  <c:v>251.67</c:v>
                </c:pt>
                <c:pt idx="1156">
                  <c:v>247.77999999999997</c:v>
                </c:pt>
                <c:pt idx="1157">
                  <c:v>245.74333333333334</c:v>
                </c:pt>
                <c:pt idx="1158">
                  <c:v>243.39333333333332</c:v>
                </c:pt>
                <c:pt idx="1159">
                  <c:v>242.58333333333334</c:v>
                </c:pt>
                <c:pt idx="1160">
                  <c:v>238.45666666666668</c:v>
                </c:pt>
                <c:pt idx="1161">
                  <c:v>232.77333333333334</c:v>
                </c:pt>
                <c:pt idx="1162">
                  <c:v>225.92666666666665</c:v>
                </c:pt>
                <c:pt idx="1163">
                  <c:v>220.10333333333332</c:v>
                </c:pt>
                <c:pt idx="1164">
                  <c:v>221.99666666666667</c:v>
                </c:pt>
                <c:pt idx="1165">
                  <c:v>226.65333333333334</c:v>
                </c:pt>
                <c:pt idx="1166">
                  <c:v>233.77666666666667</c:v>
                </c:pt>
                <c:pt idx="1167">
                  <c:v>233.36333333333334</c:v>
                </c:pt>
                <c:pt idx="1168">
                  <c:v>235.16333333333333</c:v>
                </c:pt>
                <c:pt idx="1169">
                  <c:v>235.81666666666669</c:v>
                </c:pt>
                <c:pt idx="1170">
                  <c:v>244.86333333333332</c:v>
                </c:pt>
                <c:pt idx="1171">
                  <c:v>250.96666666666667</c:v>
                </c:pt>
                <c:pt idx="1172">
                  <c:v>257.3866666666666</c:v>
                </c:pt>
                <c:pt idx="1173">
                  <c:v>253.33</c:v>
                </c:pt>
                <c:pt idx="1174">
                  <c:v>253.1933333333333</c:v>
                </c:pt>
                <c:pt idx="1175">
                  <c:v>251.14</c:v>
                </c:pt>
                <c:pt idx="1176">
                  <c:v>253.29999999999998</c:v>
                </c:pt>
                <c:pt idx="1177">
                  <c:v>250.63666666666666</c:v>
                </c:pt>
                <c:pt idx="1178">
                  <c:v>257.85666666666663</c:v>
                </c:pt>
                <c:pt idx="1179">
                  <c:v>263.18666666666667</c:v>
                </c:pt>
                <c:pt idx="1180">
                  <c:v>270.78666666666663</c:v>
                </c:pt>
                <c:pt idx="1181">
                  <c:v>271.60666666666663</c:v>
                </c:pt>
                <c:pt idx="1182">
                  <c:v>273.91000000000003</c:v>
                </c:pt>
                <c:pt idx="1183">
                  <c:v>271.90333333333336</c:v>
                </c:pt>
                <c:pt idx="1184">
                  <c:v>268.7233333333333</c:v>
                </c:pt>
                <c:pt idx="1185">
                  <c:v>264.78999999999996</c:v>
                </c:pt>
                <c:pt idx="1186">
                  <c:v>261.59666666666664</c:v>
                </c:pt>
                <c:pt idx="1187">
                  <c:v>254.39</c:v>
                </c:pt>
                <c:pt idx="1188">
                  <c:v>249.18999999999997</c:v>
                </c:pt>
                <c:pt idx="1189">
                  <c:v>245.33</c:v>
                </c:pt>
                <c:pt idx="1190">
                  <c:v>243.87</c:v>
                </c:pt>
                <c:pt idx="1191">
                  <c:v>243.66666666666666</c:v>
                </c:pt>
                <c:pt idx="1192">
                  <c:v>245.70000000000002</c:v>
                </c:pt>
                <c:pt idx="1193">
                  <c:v>249.4</c:v>
                </c:pt>
                <c:pt idx="1194">
                  <c:v>249.45000000000002</c:v>
                </c:pt>
                <c:pt idx="1195">
                  <c:v>253.09666666666666</c:v>
                </c:pt>
                <c:pt idx="1196">
                  <c:v>255.91333333333333</c:v>
                </c:pt>
                <c:pt idx="1197">
                  <c:v>260.58</c:v>
                </c:pt>
                <c:pt idx="1198">
                  <c:v>260.08333333333331</c:v>
                </c:pt>
                <c:pt idx="1199">
                  <c:v>261.27333333333337</c:v>
                </c:pt>
                <c:pt idx="1200">
                  <c:v>262.09333333333331</c:v>
                </c:pt>
                <c:pt idx="1201">
                  <c:v>261.82666666666665</c:v>
                </c:pt>
                <c:pt idx="1202">
                  <c:v>257.66000000000003</c:v>
                </c:pt>
                <c:pt idx="1203">
                  <c:v>254.63666666666666</c:v>
                </c:pt>
                <c:pt idx="1204">
                  <c:v>253.29666666666665</c:v>
                </c:pt>
                <c:pt idx="1205">
                  <c:v>250.48333333333335</c:v>
                </c:pt>
                <c:pt idx="1206">
                  <c:v>239.21333333333334</c:v>
                </c:pt>
                <c:pt idx="1207">
                  <c:v>224.92666666666665</c:v>
                </c:pt>
                <c:pt idx="1208">
                  <c:v>214.72666666666669</c:v>
                </c:pt>
                <c:pt idx="1209">
                  <c:v>213.53</c:v>
                </c:pt>
                <c:pt idx="1210">
                  <c:v>213.67333333333332</c:v>
                </c:pt>
                <c:pt idx="1211">
                  <c:v>211.56666666666669</c:v>
                </c:pt>
                <c:pt idx="1212">
                  <c:v>208.49333333333334</c:v>
                </c:pt>
                <c:pt idx="1213">
                  <c:v>203.47333333333336</c:v>
                </c:pt>
                <c:pt idx="1214">
                  <c:v>201.83333333333334</c:v>
                </c:pt>
                <c:pt idx="1215">
                  <c:v>201.28666666666666</c:v>
                </c:pt>
                <c:pt idx="1216">
                  <c:v>208.33666666666667</c:v>
                </c:pt>
                <c:pt idx="1217">
                  <c:v>214.71</c:v>
                </c:pt>
                <c:pt idx="1218">
                  <c:v>219.24666666666667</c:v>
                </c:pt>
                <c:pt idx="1219">
                  <c:v>220.47000000000003</c:v>
                </c:pt>
                <c:pt idx="1220">
                  <c:v>221.1866666666667</c:v>
                </c:pt>
                <c:pt idx="1221">
                  <c:v>218.09</c:v>
                </c:pt>
                <c:pt idx="1222">
                  <c:v>215.58</c:v>
                </c:pt>
                <c:pt idx="1223">
                  <c:v>216.11333333333334</c:v>
                </c:pt>
                <c:pt idx="1224">
                  <c:v>225.25666666666666</c:v>
                </c:pt>
                <c:pt idx="1225">
                  <c:v>234.65333333333334</c:v>
                </c:pt>
                <c:pt idx="1226">
                  <c:v>237.94666666666669</c:v>
                </c:pt>
                <c:pt idx="1227">
                  <c:v>236.91</c:v>
                </c:pt>
                <c:pt idx="1228">
                  <c:v>234.49666666666667</c:v>
                </c:pt>
                <c:pt idx="1229">
                  <c:v>237.0333333333333</c:v>
                </c:pt>
                <c:pt idx="1230">
                  <c:v>237.00333333333333</c:v>
                </c:pt>
                <c:pt idx="1231">
                  <c:v>236.95333333333329</c:v>
                </c:pt>
                <c:pt idx="1232">
                  <c:v>235.24666666666667</c:v>
                </c:pt>
                <c:pt idx="1233">
                  <c:v>239.41666666666666</c:v>
                </c:pt>
                <c:pt idx="1234">
                  <c:v>242.31333333333336</c:v>
                </c:pt>
                <c:pt idx="1235">
                  <c:v>243.64666666666668</c:v>
                </c:pt>
                <c:pt idx="1236">
                  <c:v>241.01666666666668</c:v>
                </c:pt>
                <c:pt idx="1237">
                  <c:v>238.16333333333333</c:v>
                </c:pt>
                <c:pt idx="1238">
                  <c:v>237.71</c:v>
                </c:pt>
                <c:pt idx="1239">
                  <c:v>237.89000000000001</c:v>
                </c:pt>
                <c:pt idx="1240">
                  <c:v>240.24333333333334</c:v>
                </c:pt>
                <c:pt idx="1241">
                  <c:v>241.95000000000002</c:v>
                </c:pt>
                <c:pt idx="1242">
                  <c:v>242.07333333333335</c:v>
                </c:pt>
                <c:pt idx="1243">
                  <c:v>240.19666666666669</c:v>
                </c:pt>
                <c:pt idx="1244">
                  <c:v>238.67999999999998</c:v>
                </c:pt>
                <c:pt idx="1245">
                  <c:v>242.44999999999996</c:v>
                </c:pt>
                <c:pt idx="1246">
                  <c:v>247.94666666666669</c:v>
                </c:pt>
                <c:pt idx="1247">
                  <c:v>252.21</c:v>
                </c:pt>
                <c:pt idx="1248">
                  <c:v>254.26666666666668</c:v>
                </c:pt>
                <c:pt idx="1249">
                  <c:v>252.14666666666668</c:v>
                </c:pt>
                <c:pt idx="1250">
                  <c:v>252.95333333333335</c:v>
                </c:pt>
                <c:pt idx="1251">
                  <c:v>251.39333333333332</c:v>
                </c:pt>
                <c:pt idx="1252">
                  <c:v>254.54999999999998</c:v>
                </c:pt>
                <c:pt idx="1253">
                  <c:v>256.86333333333329</c:v>
                </c:pt>
                <c:pt idx="1254">
                  <c:v>257.07666666666665</c:v>
                </c:pt>
                <c:pt idx="1255">
                  <c:v>254.36666666666667</c:v>
                </c:pt>
                <c:pt idx="1256">
                  <c:v>250.02666666666664</c:v>
                </c:pt>
                <c:pt idx="1257">
                  <c:v>245.11666666666665</c:v>
                </c:pt>
                <c:pt idx="1258">
                  <c:v>241.6</c:v>
                </c:pt>
                <c:pt idx="1259">
                  <c:v>237.95666666666668</c:v>
                </c:pt>
                <c:pt idx="1260">
                  <c:v>238.62333333333333</c:v>
                </c:pt>
                <c:pt idx="1261">
                  <c:v>237.63333333333333</c:v>
                </c:pt>
                <c:pt idx="1262">
                  <c:v>236.44999999999996</c:v>
                </c:pt>
                <c:pt idx="1263">
                  <c:v>232.04</c:v>
                </c:pt>
                <c:pt idx="1264">
                  <c:v>226.68333333333331</c:v>
                </c:pt>
                <c:pt idx="1265">
                  <c:v>222.00666666666666</c:v>
                </c:pt>
                <c:pt idx="1266">
                  <c:v>218.11666666666665</c:v>
                </c:pt>
                <c:pt idx="1267">
                  <c:v>215.78</c:v>
                </c:pt>
                <c:pt idx="1268">
                  <c:v>213.20666666666668</c:v>
                </c:pt>
                <c:pt idx="1269">
                  <c:v>210.95666666666668</c:v>
                </c:pt>
                <c:pt idx="1270">
                  <c:v>210.04333333333332</c:v>
                </c:pt>
                <c:pt idx="1271">
                  <c:v>208.59</c:v>
                </c:pt>
                <c:pt idx="1272">
                  <c:v>199.86666666666667</c:v>
                </c:pt>
                <c:pt idx="1273">
                  <c:v>191.23666666666668</c:v>
                </c:pt>
                <c:pt idx="1274">
                  <c:v>185.60333333333332</c:v>
                </c:pt>
                <c:pt idx="1275">
                  <c:v>188.59</c:v>
                </c:pt>
                <c:pt idx="1276">
                  <c:v>189.93666666666664</c:v>
                </c:pt>
                <c:pt idx="1277">
                  <c:v>189.24666666666667</c:v>
                </c:pt>
                <c:pt idx="1278">
                  <c:v>188.01999999999998</c:v>
                </c:pt>
                <c:pt idx="1279">
                  <c:v>185.9433333333333</c:v>
                </c:pt>
                <c:pt idx="1280">
                  <c:v>184.69000000000003</c:v>
                </c:pt>
                <c:pt idx="1281">
                  <c:v>184.58</c:v>
                </c:pt>
                <c:pt idx="1282">
                  <c:v>187.41333333333333</c:v>
                </c:pt>
                <c:pt idx="1283">
                  <c:v>190.23666666666668</c:v>
                </c:pt>
                <c:pt idx="1284">
                  <c:v>190.42</c:v>
                </c:pt>
                <c:pt idx="1285">
                  <c:v>188.57333333333335</c:v>
                </c:pt>
                <c:pt idx="1286">
                  <c:v>186.95333333333335</c:v>
                </c:pt>
                <c:pt idx="1287">
                  <c:v>191.06000000000003</c:v>
                </c:pt>
                <c:pt idx="1288">
                  <c:v>196.36999999999998</c:v>
                </c:pt>
                <c:pt idx="1289">
                  <c:v>198.05333333333331</c:v>
                </c:pt>
                <c:pt idx="1290">
                  <c:v>196.16</c:v>
                </c:pt>
                <c:pt idx="1291">
                  <c:v>195.3133333333333</c:v>
                </c:pt>
                <c:pt idx="1292">
                  <c:v>194.71666666666667</c:v>
                </c:pt>
                <c:pt idx="1293">
                  <c:v>196.26</c:v>
                </c:pt>
                <c:pt idx="1294">
                  <c:v>197.03333333333333</c:v>
                </c:pt>
                <c:pt idx="1295">
                  <c:v>200.39</c:v>
                </c:pt>
                <c:pt idx="1296">
                  <c:v>201.21666666666667</c:v>
                </c:pt>
                <c:pt idx="1297">
                  <c:v>202.18666666666664</c:v>
                </c:pt>
                <c:pt idx="1298">
                  <c:v>197.55333333333331</c:v>
                </c:pt>
                <c:pt idx="1299">
                  <c:v>190.50666666666666</c:v>
                </c:pt>
                <c:pt idx="1300">
                  <c:v>181.80666666666664</c:v>
                </c:pt>
                <c:pt idx="1301">
                  <c:v>178.64333333333332</c:v>
                </c:pt>
                <c:pt idx="1302">
                  <c:v>176.84333333333333</c:v>
                </c:pt>
                <c:pt idx="1303">
                  <c:v>177.25333333333333</c:v>
                </c:pt>
                <c:pt idx="1304">
                  <c:v>176.88333333333333</c:v>
                </c:pt>
                <c:pt idx="1305">
                  <c:v>174.92999999999998</c:v>
                </c:pt>
                <c:pt idx="1306">
                  <c:v>169.84</c:v>
                </c:pt>
                <c:pt idx="1307">
                  <c:v>165.18333333333334</c:v>
                </c:pt>
                <c:pt idx="1308">
                  <c:v>166.62333333333333</c:v>
                </c:pt>
                <c:pt idx="1309">
                  <c:v>169.56333333333333</c:v>
                </c:pt>
                <c:pt idx="1310">
                  <c:v>173.59333333333333</c:v>
                </c:pt>
                <c:pt idx="1311">
                  <c:v>173.26666666666665</c:v>
                </c:pt>
                <c:pt idx="1312">
                  <c:v>173.10333333333335</c:v>
                </c:pt>
                <c:pt idx="1313">
                  <c:v>172.09333333333333</c:v>
                </c:pt>
                <c:pt idx="1314">
                  <c:v>173.71</c:v>
                </c:pt>
                <c:pt idx="1315">
                  <c:v>176.71</c:v>
                </c:pt>
                <c:pt idx="1316">
                  <c:v>177.76333333333332</c:v>
                </c:pt>
                <c:pt idx="1317">
                  <c:v>176.94666666666669</c:v>
                </c:pt>
                <c:pt idx="1318">
                  <c:v>172.54666666666665</c:v>
                </c:pt>
                <c:pt idx="1319">
                  <c:v>170.07666666666668</c:v>
                </c:pt>
                <c:pt idx="1320">
                  <c:v>168.70666666666668</c:v>
                </c:pt>
                <c:pt idx="1321">
                  <c:v>168.13</c:v>
                </c:pt>
                <c:pt idx="1322">
                  <c:v>169.66333333333333</c:v>
                </c:pt>
                <c:pt idx="1323">
                  <c:v>171.58666666666667</c:v>
                </c:pt>
                <c:pt idx="1324">
                  <c:v>173.87333333333333</c:v>
                </c:pt>
                <c:pt idx="1325">
                  <c:v>174.41333333333333</c:v>
                </c:pt>
                <c:pt idx="1326">
                  <c:v>172.47000000000003</c:v>
                </c:pt>
                <c:pt idx="1327">
                  <c:v>169.04333333333332</c:v>
                </c:pt>
                <c:pt idx="1328">
                  <c:v>163.21333333333334</c:v>
                </c:pt>
                <c:pt idx="1329">
                  <c:v>158.01333333333335</c:v>
                </c:pt>
                <c:pt idx="1330">
                  <c:v>154.16333333333333</c:v>
                </c:pt>
                <c:pt idx="1331">
                  <c:v>150.81</c:v>
                </c:pt>
                <c:pt idx="1332">
                  <c:v>146.34333333333333</c:v>
                </c:pt>
                <c:pt idx="1333">
                  <c:v>144.59333333333333</c:v>
                </c:pt>
                <c:pt idx="1334">
                  <c:v>149.62</c:v>
                </c:pt>
                <c:pt idx="1335">
                  <c:v>158.99666666666667</c:v>
                </c:pt>
                <c:pt idx="1336">
                  <c:v>166.86666666666667</c:v>
                </c:pt>
                <c:pt idx="1337">
                  <c:v>177.50666666666666</c:v>
                </c:pt>
                <c:pt idx="1338">
                  <c:v>181.87333333333333</c:v>
                </c:pt>
                <c:pt idx="1339">
                  <c:v>185.77333333333334</c:v>
                </c:pt>
                <c:pt idx="1340">
                  <c:v>181.09333333333333</c:v>
                </c:pt>
                <c:pt idx="1341">
                  <c:v>180.39666666666668</c:v>
                </c:pt>
                <c:pt idx="1342">
                  <c:v>181.98666666666668</c:v>
                </c:pt>
                <c:pt idx="1343">
                  <c:v>181.25333333333333</c:v>
                </c:pt>
                <c:pt idx="1344">
                  <c:v>179.09666666666666</c:v>
                </c:pt>
                <c:pt idx="1345">
                  <c:v>174.83333333333334</c:v>
                </c:pt>
                <c:pt idx="1346">
                  <c:v>171.72</c:v>
                </c:pt>
                <c:pt idx="1347">
                  <c:v>170.77666666666664</c:v>
                </c:pt>
                <c:pt idx="1348">
                  <c:v>172.63666666666668</c:v>
                </c:pt>
                <c:pt idx="1349">
                  <c:v>174.47666666666669</c:v>
                </c:pt>
                <c:pt idx="1350">
                  <c:v>175.46</c:v>
                </c:pt>
                <c:pt idx="1351">
                  <c:v>175.43000000000004</c:v>
                </c:pt>
                <c:pt idx="1352">
                  <c:v>175.75</c:v>
                </c:pt>
                <c:pt idx="1353">
                  <c:v>179.67</c:v>
                </c:pt>
                <c:pt idx="1354">
                  <c:v>180.55333333333331</c:v>
                </c:pt>
                <c:pt idx="1355">
                  <c:v>180.15</c:v>
                </c:pt>
                <c:pt idx="1356">
                  <c:v>177.69666666666669</c:v>
                </c:pt>
                <c:pt idx="1357">
                  <c:v>176.57666666666668</c:v>
                </c:pt>
                <c:pt idx="1358">
                  <c:v>177.39333333333335</c:v>
                </c:pt>
                <c:pt idx="1359">
                  <c:v>177.24333333333334</c:v>
                </c:pt>
                <c:pt idx="1360">
                  <c:v>177.6866666666667</c:v>
                </c:pt>
                <c:pt idx="1361">
                  <c:v>177.72</c:v>
                </c:pt>
                <c:pt idx="1362">
                  <c:v>176.38</c:v>
                </c:pt>
                <c:pt idx="1363">
                  <c:v>175.35333333333332</c:v>
                </c:pt>
                <c:pt idx="1364">
                  <c:v>175.90333333333334</c:v>
                </c:pt>
                <c:pt idx="1365">
                  <c:v>176.80666666666664</c:v>
                </c:pt>
                <c:pt idx="1366">
                  <c:v>176.40333333333331</c:v>
                </c:pt>
                <c:pt idx="1367">
                  <c:v>173.97666666666666</c:v>
                </c:pt>
                <c:pt idx="1368">
                  <c:v>173.91333333333333</c:v>
                </c:pt>
                <c:pt idx="1369">
                  <c:v>176.80666666666664</c:v>
                </c:pt>
                <c:pt idx="1370">
                  <c:v>179.25666666666666</c:v>
                </c:pt>
                <c:pt idx="1371">
                  <c:v>182.64000000000001</c:v>
                </c:pt>
                <c:pt idx="1372">
                  <c:v>183.43666666666664</c:v>
                </c:pt>
                <c:pt idx="1373">
                  <c:v>184.62333333333333</c:v>
                </c:pt>
                <c:pt idx="1374">
                  <c:v>183.14666666666668</c:v>
                </c:pt>
                <c:pt idx="1375">
                  <c:v>182.38666666666666</c:v>
                </c:pt>
                <c:pt idx="1376">
                  <c:v>184.31333333333336</c:v>
                </c:pt>
                <c:pt idx="1377">
                  <c:v>188.76666666666665</c:v>
                </c:pt>
                <c:pt idx="1378">
                  <c:v>193.71333333333334</c:v>
                </c:pt>
                <c:pt idx="1379">
                  <c:v>197.22333333333333</c:v>
                </c:pt>
                <c:pt idx="1380">
                  <c:v>201.72</c:v>
                </c:pt>
                <c:pt idx="1381">
                  <c:v>213</c:v>
                </c:pt>
                <c:pt idx="1382">
                  <c:v>229.17</c:v>
                </c:pt>
                <c:pt idx="1383">
                  <c:v>243.05666666666664</c:v>
                </c:pt>
                <c:pt idx="1384">
                  <c:v>250.2833333333333</c:v>
                </c:pt>
                <c:pt idx="1385">
                  <c:v>255.59666666666666</c:v>
                </c:pt>
                <c:pt idx="1386">
                  <c:v>259.51</c:v>
                </c:pt>
                <c:pt idx="1387">
                  <c:v>255.53999999999996</c:v>
                </c:pt>
                <c:pt idx="1388">
                  <c:v>250.84</c:v>
                </c:pt>
                <c:pt idx="1389">
                  <c:v>247.29999999999998</c:v>
                </c:pt>
                <c:pt idx="1390">
                  <c:v>252.47666666666669</c:v>
                </c:pt>
                <c:pt idx="1391">
                  <c:v>252.56666666666669</c:v>
                </c:pt>
                <c:pt idx="1392">
                  <c:v>251.42999999999998</c:v>
                </c:pt>
                <c:pt idx="1393">
                  <c:v>245.64333333333335</c:v>
                </c:pt>
                <c:pt idx="1394">
                  <c:v>246.64666666666665</c:v>
                </c:pt>
                <c:pt idx="1395">
                  <c:v>245.69666666666663</c:v>
                </c:pt>
                <c:pt idx="1396">
                  <c:v>237.96</c:v>
                </c:pt>
                <c:pt idx="1397">
                  <c:v>227.54</c:v>
                </c:pt>
                <c:pt idx="1398">
                  <c:v>218.67999999999998</c:v>
                </c:pt>
                <c:pt idx="1399">
                  <c:v>224.04999999999998</c:v>
                </c:pt>
                <c:pt idx="1400">
                  <c:v>224.84</c:v>
                </c:pt>
                <c:pt idx="1401">
                  <c:v>228.92999999999998</c:v>
                </c:pt>
                <c:pt idx="1402">
                  <c:v>223.85</c:v>
                </c:pt>
                <c:pt idx="1403">
                  <c:v>218.86666666666667</c:v>
                </c:pt>
                <c:pt idx="1404">
                  <c:v>207.80333333333331</c:v>
                </c:pt>
                <c:pt idx="1405">
                  <c:v>202.39666666666665</c:v>
                </c:pt>
                <c:pt idx="1406">
                  <c:v>197.09333333333333</c:v>
                </c:pt>
                <c:pt idx="1407">
                  <c:v>197.08</c:v>
                </c:pt>
                <c:pt idx="1408">
                  <c:v>196.86666666666667</c:v>
                </c:pt>
                <c:pt idx="1409">
                  <c:v>198.77666666666667</c:v>
                </c:pt>
                <c:pt idx="1410">
                  <c:v>201.77333333333334</c:v>
                </c:pt>
                <c:pt idx="1411">
                  <c:v>202.23333333333335</c:v>
                </c:pt>
                <c:pt idx="1412">
                  <c:v>207.78333333333333</c:v>
                </c:pt>
                <c:pt idx="1413">
                  <c:v>210.54666666666665</c:v>
                </c:pt>
                <c:pt idx="1414">
                  <c:v>217.66</c:v>
                </c:pt>
                <c:pt idx="1415">
                  <c:v>219.98000000000002</c:v>
                </c:pt>
                <c:pt idx="1416">
                  <c:v>222.36333333333334</c:v>
                </c:pt>
                <c:pt idx="1417">
                  <c:v>218.34333333333333</c:v>
                </c:pt>
                <c:pt idx="1418">
                  <c:v>218.08333333333334</c:v>
                </c:pt>
                <c:pt idx="1419">
                  <c:v>214.73000000000002</c:v>
                </c:pt>
                <c:pt idx="1420">
                  <c:v>214.24666666666667</c:v>
                </c:pt>
                <c:pt idx="1421">
                  <c:v>209.39000000000001</c:v>
                </c:pt>
                <c:pt idx="1422">
                  <c:v>207.08</c:v>
                </c:pt>
                <c:pt idx="1423">
                  <c:v>208.71333333333334</c:v>
                </c:pt>
                <c:pt idx="1424">
                  <c:v>210.33</c:v>
                </c:pt>
                <c:pt idx="1425">
                  <c:v>214.70666666666668</c:v>
                </c:pt>
                <c:pt idx="1426">
                  <c:v>220.05999999999997</c:v>
                </c:pt>
                <c:pt idx="1427">
                  <c:v>220.10333333333332</c:v>
                </c:pt>
                <c:pt idx="1428">
                  <c:v>219.05666666666664</c:v>
                </c:pt>
                <c:pt idx="1429">
                  <c:v>217.72333333333333</c:v>
                </c:pt>
                <c:pt idx="1430">
                  <c:v>223.52333333333331</c:v>
                </c:pt>
                <c:pt idx="1431">
                  <c:v>228.03666666666663</c:v>
                </c:pt>
                <c:pt idx="1432">
                  <c:v>229.41</c:v>
                </c:pt>
                <c:pt idx="1433">
                  <c:v>228.96</c:v>
                </c:pt>
                <c:pt idx="1434">
                  <c:v>228.31333333333336</c:v>
                </c:pt>
                <c:pt idx="1435">
                  <c:v>227.2833333333333</c:v>
                </c:pt>
                <c:pt idx="1436">
                  <c:v>232.99666666666667</c:v>
                </c:pt>
                <c:pt idx="1437">
                  <c:v>236.45666666666668</c:v>
                </c:pt>
                <c:pt idx="1438">
                  <c:v>244.05666666666664</c:v>
                </c:pt>
                <c:pt idx="1439">
                  <c:v>247.50666666666666</c:v>
                </c:pt>
                <c:pt idx="1440">
                  <c:v>253.76333333333332</c:v>
                </c:pt>
                <c:pt idx="1441">
                  <c:v>255.17</c:v>
                </c:pt>
                <c:pt idx="1442">
                  <c:v>257.23333333333335</c:v>
                </c:pt>
                <c:pt idx="1443">
                  <c:v>258.77</c:v>
                </c:pt>
                <c:pt idx="1444">
                  <c:v>260.03666666666663</c:v>
                </c:pt>
                <c:pt idx="1445">
                  <c:v>256.2233333333333</c:v>
                </c:pt>
                <c:pt idx="1446">
                  <c:v>249.23333333333332</c:v>
                </c:pt>
                <c:pt idx="1447">
                  <c:v>246.58666666666667</c:v>
                </c:pt>
                <c:pt idx="1448">
                  <c:v>243.85666666666668</c:v>
                </c:pt>
                <c:pt idx="1449">
                  <c:v>245.13666666666668</c:v>
                </c:pt>
                <c:pt idx="1450">
                  <c:v>242.12666666666669</c:v>
                </c:pt>
                <c:pt idx="1451">
                  <c:v>241.44000000000003</c:v>
                </c:pt>
                <c:pt idx="1452">
                  <c:v>232.54000000000005</c:v>
                </c:pt>
                <c:pt idx="1453">
                  <c:v>225.24333333333334</c:v>
                </c:pt>
                <c:pt idx="1454">
                  <c:v>218.84333333333333</c:v>
                </c:pt>
                <c:pt idx="1455">
                  <c:v>220.02</c:v>
                </c:pt>
                <c:pt idx="1456">
                  <c:v>220.59666666666666</c:v>
                </c:pt>
                <c:pt idx="1457">
                  <c:v>220.97333333333336</c:v>
                </c:pt>
                <c:pt idx="1458">
                  <c:v>220.14666666666665</c:v>
                </c:pt>
                <c:pt idx="1459">
                  <c:v>219.17333333333332</c:v>
                </c:pt>
                <c:pt idx="1460">
                  <c:v>216.82333333333335</c:v>
                </c:pt>
                <c:pt idx="1461">
                  <c:v>230.70000000000002</c:v>
                </c:pt>
                <c:pt idx="1462">
                  <c:v>247.77333333333331</c:v>
                </c:pt>
                <c:pt idx="1463">
                  <c:v>264.06</c:v>
                </c:pt>
                <c:pt idx="1464">
                  <c:v>263.74</c:v>
                </c:pt>
                <c:pt idx="1465">
                  <c:v>259.85999999999996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'Simple Moving Average '!$M$1</c:f>
              <c:strCache>
                <c:ptCount val="1"/>
                <c:pt idx="0">
                  <c:v>6-MA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[1]SMA!$A$2:$A$1485</c:f>
              <c:numCache>
                <c:formatCode>General</c:formatCode>
                <c:ptCount val="1484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  <c:pt idx="1469">
                  <c:v>45597.291666608799</c:v>
                </c:pt>
                <c:pt idx="1470">
                  <c:v>45598.291666608799</c:v>
                </c:pt>
                <c:pt idx="1471">
                  <c:v>45599.291666608799</c:v>
                </c:pt>
                <c:pt idx="1472">
                  <c:v>45600.291666608799</c:v>
                </c:pt>
                <c:pt idx="1473">
                  <c:v>45601.291666608799</c:v>
                </c:pt>
                <c:pt idx="1474">
                  <c:v>45602.291666608799</c:v>
                </c:pt>
              </c:numCache>
            </c:numRef>
          </c:cat>
          <c:val>
            <c:numRef>
              <c:f>'Simple Moving Average '!$M$8:$M$1470</c:f>
              <c:numCache>
                <c:formatCode>_("$"* #,##0.00_);_("$"* \(#,##0.00\);_("$"* "-"??_);_(@_)</c:formatCode>
                <c:ptCount val="1463"/>
                <c:pt idx="0">
                  <c:v>21.522349999999999</c:v>
                </c:pt>
                <c:pt idx="1">
                  <c:v>21.909566666666663</c:v>
                </c:pt>
                <c:pt idx="2">
                  <c:v>22.430683333333338</c:v>
                </c:pt>
                <c:pt idx="3">
                  <c:v>22.616350000000001</c:v>
                </c:pt>
                <c:pt idx="4">
                  <c:v>22.721566666666664</c:v>
                </c:pt>
                <c:pt idx="5">
                  <c:v>22.840450000000001</c:v>
                </c:pt>
                <c:pt idx="6">
                  <c:v>22.938000000000002</c:v>
                </c:pt>
                <c:pt idx="7">
                  <c:v>22.463449999999998</c:v>
                </c:pt>
                <c:pt idx="8">
                  <c:v>21.926333333333332</c:v>
                </c:pt>
                <c:pt idx="9">
                  <c:v>21.406233333333333</c:v>
                </c:pt>
                <c:pt idx="10">
                  <c:v>20.818233333333335</c:v>
                </c:pt>
                <c:pt idx="11">
                  <c:v>20.273683333333331</c:v>
                </c:pt>
                <c:pt idx="12">
                  <c:v>19.707800000000002</c:v>
                </c:pt>
                <c:pt idx="13">
                  <c:v>19.654466666666668</c:v>
                </c:pt>
                <c:pt idx="14">
                  <c:v>19.76391666666667</c:v>
                </c:pt>
                <c:pt idx="15">
                  <c:v>19.979800000000001</c:v>
                </c:pt>
                <c:pt idx="16">
                  <c:v>20.209800000000001</c:v>
                </c:pt>
                <c:pt idx="17">
                  <c:v>20.385899999999999</c:v>
                </c:pt>
                <c:pt idx="18">
                  <c:v>20.663333333333338</c:v>
                </c:pt>
                <c:pt idx="19">
                  <c:v>20.882883333333332</c:v>
                </c:pt>
                <c:pt idx="20">
                  <c:v>20.868883333333333</c:v>
                </c:pt>
                <c:pt idx="21">
                  <c:v>20.855333333333331</c:v>
                </c:pt>
                <c:pt idx="22">
                  <c:v>20.862333333333336</c:v>
                </c:pt>
                <c:pt idx="23">
                  <c:v>20.850333333333335</c:v>
                </c:pt>
                <c:pt idx="24">
                  <c:v>20.703900000000001</c:v>
                </c:pt>
                <c:pt idx="25">
                  <c:v>20.554449999999999</c:v>
                </c:pt>
                <c:pt idx="26">
                  <c:v>20.55855</c:v>
                </c:pt>
                <c:pt idx="27">
                  <c:v>20.556766666666668</c:v>
                </c:pt>
                <c:pt idx="28">
                  <c:v>20.442550000000001</c:v>
                </c:pt>
                <c:pt idx="29">
                  <c:v>20.213883333333332</c:v>
                </c:pt>
                <c:pt idx="30">
                  <c:v>20.064316666666667</c:v>
                </c:pt>
                <c:pt idx="31">
                  <c:v>20.00876666666667</c:v>
                </c:pt>
                <c:pt idx="32">
                  <c:v>19.897433333333332</c:v>
                </c:pt>
                <c:pt idx="33">
                  <c:v>19.998549999999998</c:v>
                </c:pt>
                <c:pt idx="34">
                  <c:v>20.190983333333335</c:v>
                </c:pt>
                <c:pt idx="35">
                  <c:v>20.230550000000001</c:v>
                </c:pt>
                <c:pt idx="36">
                  <c:v>20.126666666666669</c:v>
                </c:pt>
                <c:pt idx="37">
                  <c:v>19.879666666666665</c:v>
                </c:pt>
                <c:pt idx="38">
                  <c:v>19.63945</c:v>
                </c:pt>
                <c:pt idx="39">
                  <c:v>19.215549999999997</c:v>
                </c:pt>
                <c:pt idx="40">
                  <c:v>18.818450000000002</c:v>
                </c:pt>
                <c:pt idx="41">
                  <c:v>18.775450000000003</c:v>
                </c:pt>
                <c:pt idx="42">
                  <c:v>18.753233333333334</c:v>
                </c:pt>
                <c:pt idx="43">
                  <c:v>18.891233333333332</c:v>
                </c:pt>
                <c:pt idx="44">
                  <c:v>19.043683333333334</c:v>
                </c:pt>
                <c:pt idx="45">
                  <c:v>19.030799999999999</c:v>
                </c:pt>
                <c:pt idx="46">
                  <c:v>18.868016666666666</c:v>
                </c:pt>
                <c:pt idx="47">
                  <c:v>18.60745</c:v>
                </c:pt>
                <c:pt idx="48">
                  <c:v>18.498999999999999</c:v>
                </c:pt>
                <c:pt idx="49">
                  <c:v>18.333000000000002</c:v>
                </c:pt>
                <c:pt idx="50">
                  <c:v>18.050433333333334</c:v>
                </c:pt>
                <c:pt idx="51">
                  <c:v>17.883649999999999</c:v>
                </c:pt>
                <c:pt idx="52">
                  <c:v>17.86453333333333</c:v>
                </c:pt>
                <c:pt idx="53">
                  <c:v>17.946316666666664</c:v>
                </c:pt>
                <c:pt idx="54">
                  <c:v>18.002099999999999</c:v>
                </c:pt>
                <c:pt idx="55">
                  <c:v>18.066983333333329</c:v>
                </c:pt>
                <c:pt idx="56">
                  <c:v>18.340883333333331</c:v>
                </c:pt>
                <c:pt idx="57">
                  <c:v>18.623783333333332</c:v>
                </c:pt>
                <c:pt idx="58">
                  <c:v>18.890899999999998</c:v>
                </c:pt>
                <c:pt idx="59">
                  <c:v>18.812566666666669</c:v>
                </c:pt>
                <c:pt idx="60">
                  <c:v>18.771900000000002</c:v>
                </c:pt>
                <c:pt idx="61">
                  <c:v>18.697900000000001</c:v>
                </c:pt>
                <c:pt idx="62">
                  <c:v>18.510450000000002</c:v>
                </c:pt>
                <c:pt idx="63">
                  <c:v>18.40133333333333</c:v>
                </c:pt>
                <c:pt idx="64">
                  <c:v>18.141449999999999</c:v>
                </c:pt>
                <c:pt idx="65">
                  <c:v>18.140566666666665</c:v>
                </c:pt>
                <c:pt idx="66">
                  <c:v>18.045233333333332</c:v>
                </c:pt>
                <c:pt idx="67">
                  <c:v>18.047016666666668</c:v>
                </c:pt>
                <c:pt idx="68">
                  <c:v>18.035016666666667</c:v>
                </c:pt>
                <c:pt idx="69">
                  <c:v>18.003900000000002</c:v>
                </c:pt>
                <c:pt idx="70">
                  <c:v>17.940900000000003</c:v>
                </c:pt>
                <c:pt idx="71">
                  <c:v>17.898666666666667</c:v>
                </c:pt>
                <c:pt idx="72">
                  <c:v>17.812883333333332</c:v>
                </c:pt>
                <c:pt idx="73">
                  <c:v>17.527000000000001</c:v>
                </c:pt>
                <c:pt idx="74">
                  <c:v>17.126000000000001</c:v>
                </c:pt>
                <c:pt idx="75">
                  <c:v>16.772783333333333</c:v>
                </c:pt>
                <c:pt idx="76">
                  <c:v>16.50545</c:v>
                </c:pt>
                <c:pt idx="77">
                  <c:v>16.173350000000003</c:v>
                </c:pt>
                <c:pt idx="78">
                  <c:v>16.011566666666667</c:v>
                </c:pt>
                <c:pt idx="79">
                  <c:v>16.093783333333331</c:v>
                </c:pt>
                <c:pt idx="80">
                  <c:v>16.318233333333335</c:v>
                </c:pt>
                <c:pt idx="81">
                  <c:v>16.380349999999996</c:v>
                </c:pt>
                <c:pt idx="82">
                  <c:v>16.448683333333332</c:v>
                </c:pt>
                <c:pt idx="83">
                  <c:v>16.537233333333333</c:v>
                </c:pt>
                <c:pt idx="84">
                  <c:v>16.486350000000002</c:v>
                </c:pt>
                <c:pt idx="85">
                  <c:v>16.175016666666668</c:v>
                </c:pt>
                <c:pt idx="86">
                  <c:v>15.919116666666669</c:v>
                </c:pt>
                <c:pt idx="87">
                  <c:v>15.75121666666667</c:v>
                </c:pt>
                <c:pt idx="88">
                  <c:v>15.567766666666666</c:v>
                </c:pt>
                <c:pt idx="89">
                  <c:v>15.223883333333333</c:v>
                </c:pt>
                <c:pt idx="90">
                  <c:v>14.844333333333333</c:v>
                </c:pt>
                <c:pt idx="91">
                  <c:v>14.600666666666667</c:v>
                </c:pt>
                <c:pt idx="92">
                  <c:v>14.160899999999998</c:v>
                </c:pt>
                <c:pt idx="93">
                  <c:v>13.755800000000001</c:v>
                </c:pt>
                <c:pt idx="94">
                  <c:v>13.336916666666667</c:v>
                </c:pt>
                <c:pt idx="95">
                  <c:v>13.088799999999999</c:v>
                </c:pt>
                <c:pt idx="96">
                  <c:v>12.916566666666668</c:v>
                </c:pt>
                <c:pt idx="97">
                  <c:v>12.729233333333333</c:v>
                </c:pt>
                <c:pt idx="98">
                  <c:v>12.645116666666667</c:v>
                </c:pt>
                <c:pt idx="99">
                  <c:v>12.461550000000001</c:v>
                </c:pt>
                <c:pt idx="100">
                  <c:v>12.494549999999998</c:v>
                </c:pt>
                <c:pt idx="101">
                  <c:v>12.582216666666667</c:v>
                </c:pt>
                <c:pt idx="102">
                  <c:v>12.761000000000001</c:v>
                </c:pt>
                <c:pt idx="103">
                  <c:v>12.941883333333335</c:v>
                </c:pt>
                <c:pt idx="104">
                  <c:v>13.249883333333335</c:v>
                </c:pt>
                <c:pt idx="105">
                  <c:v>13.673549999999999</c:v>
                </c:pt>
                <c:pt idx="106">
                  <c:v>13.847549999999998</c:v>
                </c:pt>
                <c:pt idx="107">
                  <c:v>14.040000000000001</c:v>
                </c:pt>
                <c:pt idx="108">
                  <c:v>14.139666666666665</c:v>
                </c:pt>
                <c:pt idx="109">
                  <c:v>14.367783333333334</c:v>
                </c:pt>
                <c:pt idx="110">
                  <c:v>14.499566666666665</c:v>
                </c:pt>
                <c:pt idx="111">
                  <c:v>14.603233333333334</c:v>
                </c:pt>
                <c:pt idx="112">
                  <c:v>14.718333333333334</c:v>
                </c:pt>
                <c:pt idx="113">
                  <c:v>14.806666666666667</c:v>
                </c:pt>
                <c:pt idx="114">
                  <c:v>14.903550000000001</c:v>
                </c:pt>
                <c:pt idx="115">
                  <c:v>14.844999999999999</c:v>
                </c:pt>
                <c:pt idx="116">
                  <c:v>14.784216666666666</c:v>
                </c:pt>
                <c:pt idx="117">
                  <c:v>14.744333333333332</c:v>
                </c:pt>
                <c:pt idx="118">
                  <c:v>14.787000000000001</c:v>
                </c:pt>
                <c:pt idx="119">
                  <c:v>14.846000000000002</c:v>
                </c:pt>
                <c:pt idx="120">
                  <c:v>14.856116666666667</c:v>
                </c:pt>
                <c:pt idx="121">
                  <c:v>15.024333333333333</c:v>
                </c:pt>
                <c:pt idx="122">
                  <c:v>15.177999999999997</c:v>
                </c:pt>
                <c:pt idx="123">
                  <c:v>15.261333333333331</c:v>
                </c:pt>
                <c:pt idx="124">
                  <c:v>15.334666666666665</c:v>
                </c:pt>
                <c:pt idx="125">
                  <c:v>15.465216666666668</c:v>
                </c:pt>
                <c:pt idx="126">
                  <c:v>15.621333333333332</c:v>
                </c:pt>
                <c:pt idx="127">
                  <c:v>15.734450000000001</c:v>
                </c:pt>
                <c:pt idx="128">
                  <c:v>15.961116666666669</c:v>
                </c:pt>
                <c:pt idx="129">
                  <c:v>16.206</c:v>
                </c:pt>
                <c:pt idx="130">
                  <c:v>16.481566666666666</c:v>
                </c:pt>
                <c:pt idx="131">
                  <c:v>16.644016666666666</c:v>
                </c:pt>
                <c:pt idx="132">
                  <c:v>16.861566666666665</c:v>
                </c:pt>
                <c:pt idx="133">
                  <c:v>16.979333333333333</c:v>
                </c:pt>
                <c:pt idx="134">
                  <c:v>17.053450000000002</c:v>
                </c:pt>
                <c:pt idx="135">
                  <c:v>17.192350000000001</c:v>
                </c:pt>
                <c:pt idx="136">
                  <c:v>16.903016666666666</c:v>
                </c:pt>
                <c:pt idx="137">
                  <c:v>16.619683333333331</c:v>
                </c:pt>
                <c:pt idx="138">
                  <c:v>16.370683333333336</c:v>
                </c:pt>
                <c:pt idx="139">
                  <c:v>16.221583333333335</c:v>
                </c:pt>
                <c:pt idx="140">
                  <c:v>16.015349999999998</c:v>
                </c:pt>
                <c:pt idx="141">
                  <c:v>15.670566666666666</c:v>
                </c:pt>
                <c:pt idx="142">
                  <c:v>15.731899999999998</c:v>
                </c:pt>
                <c:pt idx="143">
                  <c:v>15.734999999999999</c:v>
                </c:pt>
                <c:pt idx="144">
                  <c:v>15.679216666666669</c:v>
                </c:pt>
                <c:pt idx="145">
                  <c:v>15.580983333333334</c:v>
                </c:pt>
                <c:pt idx="146">
                  <c:v>15.544216666666665</c:v>
                </c:pt>
                <c:pt idx="147">
                  <c:v>15.5571</c:v>
                </c:pt>
                <c:pt idx="148">
                  <c:v>15.497866666666667</c:v>
                </c:pt>
                <c:pt idx="149">
                  <c:v>15.572100000000001</c:v>
                </c:pt>
                <c:pt idx="150">
                  <c:v>15.448433333333334</c:v>
                </c:pt>
                <c:pt idx="151">
                  <c:v>15.250883333333334</c:v>
                </c:pt>
                <c:pt idx="152">
                  <c:v>15.046883333333334</c:v>
                </c:pt>
                <c:pt idx="153">
                  <c:v>14.955999999999998</c:v>
                </c:pt>
                <c:pt idx="154">
                  <c:v>14.920999999999999</c:v>
                </c:pt>
                <c:pt idx="155">
                  <c:v>14.76355</c:v>
                </c:pt>
                <c:pt idx="156">
                  <c:v>14.791666666666666</c:v>
                </c:pt>
                <c:pt idx="157">
                  <c:v>14.744549999999998</c:v>
                </c:pt>
                <c:pt idx="158">
                  <c:v>14.689649999999999</c:v>
                </c:pt>
                <c:pt idx="159">
                  <c:v>14.547983333333335</c:v>
                </c:pt>
                <c:pt idx="160">
                  <c:v>14.433883333333332</c:v>
                </c:pt>
                <c:pt idx="161">
                  <c:v>14.443666666666665</c:v>
                </c:pt>
                <c:pt idx="162">
                  <c:v>14.482116666666668</c:v>
                </c:pt>
                <c:pt idx="163">
                  <c:v>14.63335</c:v>
                </c:pt>
                <c:pt idx="164">
                  <c:v>14.696466666666666</c:v>
                </c:pt>
                <c:pt idx="165">
                  <c:v>14.868683333333335</c:v>
                </c:pt>
                <c:pt idx="166">
                  <c:v>15.000450000000001</c:v>
                </c:pt>
                <c:pt idx="167">
                  <c:v>15.112450000000001</c:v>
                </c:pt>
                <c:pt idx="168">
                  <c:v>15.222783333333334</c:v>
                </c:pt>
                <c:pt idx="169">
                  <c:v>15.468216666666665</c:v>
                </c:pt>
                <c:pt idx="170">
                  <c:v>15.748100000000001</c:v>
                </c:pt>
                <c:pt idx="171">
                  <c:v>15.921666666666667</c:v>
                </c:pt>
                <c:pt idx="172">
                  <c:v>16.092333333333332</c:v>
                </c:pt>
                <c:pt idx="173">
                  <c:v>16.236766666666668</c:v>
                </c:pt>
                <c:pt idx="174">
                  <c:v>16.325099999999996</c:v>
                </c:pt>
                <c:pt idx="175">
                  <c:v>16.319549999999996</c:v>
                </c:pt>
                <c:pt idx="176">
                  <c:v>16.261216666666666</c:v>
                </c:pt>
                <c:pt idx="177">
                  <c:v>16.217099999999999</c:v>
                </c:pt>
                <c:pt idx="178">
                  <c:v>15.999333333333333</c:v>
                </c:pt>
                <c:pt idx="179">
                  <c:v>15.82056666666667</c:v>
                </c:pt>
                <c:pt idx="180">
                  <c:v>15.810233333333334</c:v>
                </c:pt>
                <c:pt idx="181">
                  <c:v>15.760566666666664</c:v>
                </c:pt>
                <c:pt idx="182">
                  <c:v>15.763349999999997</c:v>
                </c:pt>
                <c:pt idx="183">
                  <c:v>15.8018</c:v>
                </c:pt>
                <c:pt idx="184">
                  <c:v>16.023133333333334</c:v>
                </c:pt>
                <c:pt idx="185">
                  <c:v>16.071233333333335</c:v>
                </c:pt>
                <c:pt idx="186">
                  <c:v>15.947566666666665</c:v>
                </c:pt>
                <c:pt idx="187">
                  <c:v>15.898566666666666</c:v>
                </c:pt>
                <c:pt idx="188">
                  <c:v>15.889449999999998</c:v>
                </c:pt>
                <c:pt idx="189">
                  <c:v>15.887666666666666</c:v>
                </c:pt>
                <c:pt idx="190">
                  <c:v>15.90555</c:v>
                </c:pt>
                <c:pt idx="191">
                  <c:v>16.070666666666664</c:v>
                </c:pt>
                <c:pt idx="192">
                  <c:v>16.354333333333333</c:v>
                </c:pt>
                <c:pt idx="193">
                  <c:v>16.57845</c:v>
                </c:pt>
                <c:pt idx="194">
                  <c:v>16.797349999999998</c:v>
                </c:pt>
                <c:pt idx="195">
                  <c:v>16.991133333333334</c:v>
                </c:pt>
                <c:pt idx="196">
                  <c:v>17.126799999999999</c:v>
                </c:pt>
                <c:pt idx="197">
                  <c:v>17.189133333333334</c:v>
                </c:pt>
                <c:pt idx="198">
                  <c:v>17.1738</c:v>
                </c:pt>
                <c:pt idx="199">
                  <c:v>17.138133333333332</c:v>
                </c:pt>
                <c:pt idx="200">
                  <c:v>17.581800000000001</c:v>
                </c:pt>
                <c:pt idx="201">
                  <c:v>18.3169</c:v>
                </c:pt>
                <c:pt idx="202">
                  <c:v>19.103116666666669</c:v>
                </c:pt>
                <c:pt idx="203">
                  <c:v>19.8</c:v>
                </c:pt>
                <c:pt idx="204">
                  <c:v>20.460333333333335</c:v>
                </c:pt>
                <c:pt idx="205">
                  <c:v>21.129666666666665</c:v>
                </c:pt>
                <c:pt idx="206">
                  <c:v>21.281099999999999</c:v>
                </c:pt>
                <c:pt idx="207">
                  <c:v>21.162666666666667</c:v>
                </c:pt>
                <c:pt idx="208">
                  <c:v>21.046116666666666</c:v>
                </c:pt>
                <c:pt idx="209">
                  <c:v>21.161233333333332</c:v>
                </c:pt>
                <c:pt idx="210">
                  <c:v>21.389333333333337</c:v>
                </c:pt>
                <c:pt idx="211">
                  <c:v>21.636216666666666</c:v>
                </c:pt>
                <c:pt idx="212">
                  <c:v>21.989333333333331</c:v>
                </c:pt>
                <c:pt idx="213">
                  <c:v>22.349999999999998</c:v>
                </c:pt>
                <c:pt idx="214">
                  <c:v>22.671000000000003</c:v>
                </c:pt>
                <c:pt idx="215">
                  <c:v>22.923999999999996</c:v>
                </c:pt>
                <c:pt idx="216">
                  <c:v>23.108783333333335</c:v>
                </c:pt>
                <c:pt idx="217">
                  <c:v>23.251566666666665</c:v>
                </c:pt>
                <c:pt idx="218">
                  <c:v>23.411900000000003</c:v>
                </c:pt>
                <c:pt idx="219">
                  <c:v>23.437333333333338</c:v>
                </c:pt>
                <c:pt idx="220">
                  <c:v>23.534216666666669</c:v>
                </c:pt>
                <c:pt idx="221">
                  <c:v>23.352999999999998</c:v>
                </c:pt>
                <c:pt idx="222">
                  <c:v>23.177116666666663</c:v>
                </c:pt>
                <c:pt idx="223">
                  <c:v>22.942999999999998</c:v>
                </c:pt>
                <c:pt idx="224">
                  <c:v>22.629333333333335</c:v>
                </c:pt>
                <c:pt idx="225">
                  <c:v>22.381783333333331</c:v>
                </c:pt>
                <c:pt idx="226">
                  <c:v>22.160016666666664</c:v>
                </c:pt>
                <c:pt idx="227">
                  <c:v>22.195116666666664</c:v>
                </c:pt>
                <c:pt idx="228">
                  <c:v>22.158333333333331</c:v>
                </c:pt>
                <c:pt idx="229">
                  <c:v>22.174449999999997</c:v>
                </c:pt>
                <c:pt idx="230">
                  <c:v>22.225566666666666</c:v>
                </c:pt>
                <c:pt idx="231">
                  <c:v>22.332116666666668</c:v>
                </c:pt>
                <c:pt idx="232">
                  <c:v>22.487333333333336</c:v>
                </c:pt>
                <c:pt idx="233">
                  <c:v>22.670666666666666</c:v>
                </c:pt>
                <c:pt idx="234">
                  <c:v>22.966783333333336</c:v>
                </c:pt>
                <c:pt idx="235">
                  <c:v>23.278116666666666</c:v>
                </c:pt>
                <c:pt idx="236">
                  <c:v>23.784883333333337</c:v>
                </c:pt>
                <c:pt idx="237">
                  <c:v>24.223333333333333</c:v>
                </c:pt>
                <c:pt idx="238">
                  <c:v>24.715666666666667</c:v>
                </c:pt>
                <c:pt idx="239">
                  <c:v>25.286116666666668</c:v>
                </c:pt>
                <c:pt idx="240">
                  <c:v>25.796216666666666</c:v>
                </c:pt>
                <c:pt idx="241">
                  <c:v>26.472100000000001</c:v>
                </c:pt>
                <c:pt idx="242">
                  <c:v>26.958216666666669</c:v>
                </c:pt>
                <c:pt idx="243">
                  <c:v>27.53543333333333</c:v>
                </c:pt>
                <c:pt idx="244">
                  <c:v>27.949100000000001</c:v>
                </c:pt>
                <c:pt idx="245">
                  <c:v>28.067550000000001</c:v>
                </c:pt>
                <c:pt idx="246">
                  <c:v>28.20911666666667</c:v>
                </c:pt>
                <c:pt idx="247">
                  <c:v>28.33178333333333</c:v>
                </c:pt>
                <c:pt idx="248">
                  <c:v>28.529116666666667</c:v>
                </c:pt>
                <c:pt idx="249">
                  <c:v>28.758016666666666</c:v>
                </c:pt>
                <c:pt idx="250">
                  <c:v>29.187799999999999</c:v>
                </c:pt>
                <c:pt idx="251">
                  <c:v>30.048233333333332</c:v>
                </c:pt>
                <c:pt idx="252">
                  <c:v>30.748333333333335</c:v>
                </c:pt>
                <c:pt idx="253">
                  <c:v>31.280450000000002</c:v>
                </c:pt>
                <c:pt idx="254">
                  <c:v>32.189900000000002</c:v>
                </c:pt>
                <c:pt idx="255">
                  <c:v>33.149666666666668</c:v>
                </c:pt>
                <c:pt idx="256">
                  <c:v>33.698999999999998</c:v>
                </c:pt>
                <c:pt idx="257">
                  <c:v>33.936233333333327</c:v>
                </c:pt>
                <c:pt idx="258">
                  <c:v>34.260233333333332</c:v>
                </c:pt>
                <c:pt idx="259">
                  <c:v>35.027449999999995</c:v>
                </c:pt>
                <c:pt idx="260">
                  <c:v>35.524116666666664</c:v>
                </c:pt>
                <c:pt idx="261">
                  <c:v>35.905016666666661</c:v>
                </c:pt>
                <c:pt idx="262">
                  <c:v>36.419683333333332</c:v>
                </c:pt>
                <c:pt idx="263">
                  <c:v>36.914449999999995</c:v>
                </c:pt>
                <c:pt idx="264">
                  <c:v>37.54111666666666</c:v>
                </c:pt>
                <c:pt idx="265">
                  <c:v>37.916566666666668</c:v>
                </c:pt>
                <c:pt idx="266">
                  <c:v>38.708233333333332</c:v>
                </c:pt>
                <c:pt idx="267">
                  <c:v>39.579000000000001</c:v>
                </c:pt>
                <c:pt idx="268">
                  <c:v>41.969883333333335</c:v>
                </c:pt>
                <c:pt idx="269">
                  <c:v>45.625883333333327</c:v>
                </c:pt>
                <c:pt idx="270">
                  <c:v>47.490333333333332</c:v>
                </c:pt>
                <c:pt idx="271">
                  <c:v>49.356666666666662</c:v>
                </c:pt>
                <c:pt idx="272">
                  <c:v>50.548433333333328</c:v>
                </c:pt>
                <c:pt idx="273">
                  <c:v>51.88966666666667</c:v>
                </c:pt>
                <c:pt idx="274">
                  <c:v>51.827216666666658</c:v>
                </c:pt>
                <c:pt idx="275">
                  <c:v>50.496450000000003</c:v>
                </c:pt>
                <c:pt idx="276">
                  <c:v>51.266449999999999</c:v>
                </c:pt>
                <c:pt idx="277">
                  <c:v>51.83388333333334</c:v>
                </c:pt>
                <c:pt idx="278">
                  <c:v>53.059783333333336</c:v>
                </c:pt>
                <c:pt idx="279">
                  <c:v>54.683549999999997</c:v>
                </c:pt>
                <c:pt idx="280">
                  <c:v>56.072783333333327</c:v>
                </c:pt>
                <c:pt idx="281">
                  <c:v>57.558449999999993</c:v>
                </c:pt>
                <c:pt idx="282">
                  <c:v>57.889450000000004</c:v>
                </c:pt>
                <c:pt idx="283">
                  <c:v>57.888116666666662</c:v>
                </c:pt>
                <c:pt idx="284">
                  <c:v>57.003666666666668</c:v>
                </c:pt>
                <c:pt idx="285">
                  <c:v>54.35456666666667</c:v>
                </c:pt>
                <c:pt idx="286">
                  <c:v>51.783233333333328</c:v>
                </c:pt>
                <c:pt idx="287">
                  <c:v>50.03456666666667</c:v>
                </c:pt>
                <c:pt idx="288">
                  <c:v>49.053683333333339</c:v>
                </c:pt>
                <c:pt idx="289">
                  <c:v>48.493583333333333</c:v>
                </c:pt>
                <c:pt idx="290">
                  <c:v>47.890700000000002</c:v>
                </c:pt>
                <c:pt idx="291">
                  <c:v>48.162700000000001</c:v>
                </c:pt>
                <c:pt idx="292">
                  <c:v>47.49613333333334</c:v>
                </c:pt>
                <c:pt idx="293">
                  <c:v>46.404016666666671</c:v>
                </c:pt>
                <c:pt idx="294">
                  <c:v>45.167566666666666</c:v>
                </c:pt>
                <c:pt idx="295">
                  <c:v>43.068116666666668</c:v>
                </c:pt>
                <c:pt idx="296">
                  <c:v>41.091216666666668</c:v>
                </c:pt>
                <c:pt idx="297">
                  <c:v>38.219983333333332</c:v>
                </c:pt>
                <c:pt idx="298">
                  <c:v>36.244433333333333</c:v>
                </c:pt>
                <c:pt idx="299">
                  <c:v>33.087649999999996</c:v>
                </c:pt>
                <c:pt idx="300">
                  <c:v>30.792199999999998</c:v>
                </c:pt>
                <c:pt idx="301">
                  <c:v>29.3142</c:v>
                </c:pt>
                <c:pt idx="302">
                  <c:v>28.066099999999995</c:v>
                </c:pt>
                <c:pt idx="303">
                  <c:v>28.731999999999999</c:v>
                </c:pt>
                <c:pt idx="304">
                  <c:v>29.943666666666662</c:v>
                </c:pt>
                <c:pt idx="305">
                  <c:v>31.798566666666662</c:v>
                </c:pt>
                <c:pt idx="306">
                  <c:v>32.762133333333338</c:v>
                </c:pt>
                <c:pt idx="307">
                  <c:v>33.591016666666668</c:v>
                </c:pt>
                <c:pt idx="308">
                  <c:v>34.587783333333341</c:v>
                </c:pt>
                <c:pt idx="309">
                  <c:v>34.327333333333335</c:v>
                </c:pt>
                <c:pt idx="310">
                  <c:v>33.385333333333335</c:v>
                </c:pt>
                <c:pt idx="311">
                  <c:v>32.850333333333332</c:v>
                </c:pt>
                <c:pt idx="312">
                  <c:v>32.871216666666662</c:v>
                </c:pt>
                <c:pt idx="313">
                  <c:v>33.352550000000001</c:v>
                </c:pt>
                <c:pt idx="314">
                  <c:v>33.628550000000004</c:v>
                </c:pt>
                <c:pt idx="315">
                  <c:v>34.644550000000002</c:v>
                </c:pt>
                <c:pt idx="316">
                  <c:v>36.827666666666666</c:v>
                </c:pt>
                <c:pt idx="317">
                  <c:v>39.381883333333334</c:v>
                </c:pt>
                <c:pt idx="318">
                  <c:v>41.755099999999999</c:v>
                </c:pt>
                <c:pt idx="319">
                  <c:v>43.974666666666671</c:v>
                </c:pt>
                <c:pt idx="320">
                  <c:v>46.252999999999993</c:v>
                </c:pt>
                <c:pt idx="321">
                  <c:v>48.179216666666662</c:v>
                </c:pt>
                <c:pt idx="322">
                  <c:v>48.576650000000001</c:v>
                </c:pt>
                <c:pt idx="323">
                  <c:v>48.82353333333333</c:v>
                </c:pt>
                <c:pt idx="324">
                  <c:v>48.554650000000002</c:v>
                </c:pt>
                <c:pt idx="325">
                  <c:v>48.33175</c:v>
                </c:pt>
                <c:pt idx="326">
                  <c:v>48.830199999999998</c:v>
                </c:pt>
                <c:pt idx="327">
                  <c:v>49.083100000000002</c:v>
                </c:pt>
                <c:pt idx="328">
                  <c:v>50.347433333333335</c:v>
                </c:pt>
                <c:pt idx="329">
                  <c:v>50.900433333333332</c:v>
                </c:pt>
                <c:pt idx="330">
                  <c:v>50.852550000000001</c:v>
                </c:pt>
                <c:pt idx="331">
                  <c:v>51.252999999999993</c:v>
                </c:pt>
                <c:pt idx="332">
                  <c:v>50.913666666666664</c:v>
                </c:pt>
                <c:pt idx="333">
                  <c:v>51.063216666666669</c:v>
                </c:pt>
                <c:pt idx="334">
                  <c:v>50.835783333333332</c:v>
                </c:pt>
                <c:pt idx="335">
                  <c:v>51.252900000000004</c:v>
                </c:pt>
                <c:pt idx="336">
                  <c:v>52.474783333333335</c:v>
                </c:pt>
                <c:pt idx="337">
                  <c:v>53.010566666666669</c:v>
                </c:pt>
                <c:pt idx="338">
                  <c:v>53.26335000000001</c:v>
                </c:pt>
                <c:pt idx="339">
                  <c:v>53.493899999999996</c:v>
                </c:pt>
                <c:pt idx="340">
                  <c:v>53.706449999999997</c:v>
                </c:pt>
                <c:pt idx="341">
                  <c:v>53.642116666666674</c:v>
                </c:pt>
                <c:pt idx="342">
                  <c:v>53.605666666666671</c:v>
                </c:pt>
                <c:pt idx="343">
                  <c:v>53.673999999999999</c:v>
                </c:pt>
                <c:pt idx="344">
                  <c:v>54.081099999999999</c:v>
                </c:pt>
                <c:pt idx="345">
                  <c:v>54.231666666666662</c:v>
                </c:pt>
                <c:pt idx="346">
                  <c:v>54.45055</c:v>
                </c:pt>
                <c:pt idx="347">
                  <c:v>54.523883333333337</c:v>
                </c:pt>
                <c:pt idx="348">
                  <c:v>54.499450000000003</c:v>
                </c:pt>
                <c:pt idx="349">
                  <c:v>54.715450000000004</c:v>
                </c:pt>
                <c:pt idx="350">
                  <c:v>55.498783333333336</c:v>
                </c:pt>
                <c:pt idx="351">
                  <c:v>56.217449999999992</c:v>
                </c:pt>
                <c:pt idx="352">
                  <c:v>56.929566666666659</c:v>
                </c:pt>
                <c:pt idx="353">
                  <c:v>57.420116666666665</c:v>
                </c:pt>
                <c:pt idx="354">
                  <c:v>58.307333333333332</c:v>
                </c:pt>
                <c:pt idx="355">
                  <c:v>59.58421666666667</c:v>
                </c:pt>
                <c:pt idx="356">
                  <c:v>60.057216666666655</c:v>
                </c:pt>
                <c:pt idx="357">
                  <c:v>61.651550000000007</c:v>
                </c:pt>
                <c:pt idx="358">
                  <c:v>62.650216666666665</c:v>
                </c:pt>
                <c:pt idx="359">
                  <c:v>63.437999999999995</c:v>
                </c:pt>
                <c:pt idx="360">
                  <c:v>64.60733333333333</c:v>
                </c:pt>
                <c:pt idx="361">
                  <c:v>64.965216666666663</c:v>
                </c:pt>
                <c:pt idx="362">
                  <c:v>65.533216666666661</c:v>
                </c:pt>
                <c:pt idx="363">
                  <c:v>65.298883333333336</c:v>
                </c:pt>
                <c:pt idx="364">
                  <c:v>65.61066666666666</c:v>
                </c:pt>
                <c:pt idx="365">
                  <c:v>66.266666666666666</c:v>
                </c:pt>
                <c:pt idx="366">
                  <c:v>66.387550000000005</c:v>
                </c:pt>
                <c:pt idx="367">
                  <c:v>66.151116666666667</c:v>
                </c:pt>
                <c:pt idx="368">
                  <c:v>66.08656666666667</c:v>
                </c:pt>
                <c:pt idx="369">
                  <c:v>65.59523333333334</c:v>
                </c:pt>
                <c:pt idx="370">
                  <c:v>65.689116666666678</c:v>
                </c:pt>
                <c:pt idx="371">
                  <c:v>66.63900000000001</c:v>
                </c:pt>
                <c:pt idx="372">
                  <c:v>67.948449999999994</c:v>
                </c:pt>
                <c:pt idx="373">
                  <c:v>70.701883333333328</c:v>
                </c:pt>
                <c:pt idx="374">
                  <c:v>74.986333333333334</c:v>
                </c:pt>
                <c:pt idx="375">
                  <c:v>79.765433333333334</c:v>
                </c:pt>
                <c:pt idx="376">
                  <c:v>83.726883333333333</c:v>
                </c:pt>
                <c:pt idx="377">
                  <c:v>87.221000000000004</c:v>
                </c:pt>
                <c:pt idx="378">
                  <c:v>91.943449999999984</c:v>
                </c:pt>
                <c:pt idx="379">
                  <c:v>95.147899999999993</c:v>
                </c:pt>
                <c:pt idx="380">
                  <c:v>96.761450000000011</c:v>
                </c:pt>
                <c:pt idx="381">
                  <c:v>98.496449999999996</c:v>
                </c:pt>
                <c:pt idx="382">
                  <c:v>99.99378333333334</c:v>
                </c:pt>
                <c:pt idx="383">
                  <c:v>101.17778333333335</c:v>
                </c:pt>
                <c:pt idx="384">
                  <c:v>102.27055</c:v>
                </c:pt>
                <c:pt idx="385">
                  <c:v>103.06276666666668</c:v>
                </c:pt>
                <c:pt idx="386">
                  <c:v>103.90198333333332</c:v>
                </c:pt>
                <c:pt idx="387">
                  <c:v>103.53598333333333</c:v>
                </c:pt>
                <c:pt idx="388">
                  <c:v>102.60664999999999</c:v>
                </c:pt>
                <c:pt idx="389">
                  <c:v>103.03731666666668</c:v>
                </c:pt>
                <c:pt idx="390">
                  <c:v>101.18721666666666</c:v>
                </c:pt>
                <c:pt idx="391">
                  <c:v>100.41778333333333</c:v>
                </c:pt>
                <c:pt idx="392">
                  <c:v>99.252899999999997</c:v>
                </c:pt>
                <c:pt idx="393">
                  <c:v>98.338349999999991</c:v>
                </c:pt>
                <c:pt idx="394">
                  <c:v>99.093900000000005</c:v>
                </c:pt>
                <c:pt idx="395">
                  <c:v>98.509450000000001</c:v>
                </c:pt>
                <c:pt idx="396">
                  <c:v>98.604216666666673</c:v>
                </c:pt>
                <c:pt idx="397">
                  <c:v>98.498316666666668</c:v>
                </c:pt>
                <c:pt idx="398">
                  <c:v>98.111866666666671</c:v>
                </c:pt>
                <c:pt idx="399">
                  <c:v>97.97641666666668</c:v>
                </c:pt>
                <c:pt idx="400">
                  <c:v>96.747416666666666</c:v>
                </c:pt>
                <c:pt idx="401">
                  <c:v>97.500316666666677</c:v>
                </c:pt>
                <c:pt idx="402">
                  <c:v>99.01121666666667</c:v>
                </c:pt>
                <c:pt idx="403">
                  <c:v>100.80154999999998</c:v>
                </c:pt>
                <c:pt idx="404">
                  <c:v>105.05633333333333</c:v>
                </c:pt>
                <c:pt idx="405">
                  <c:v>110.26211666666667</c:v>
                </c:pt>
                <c:pt idx="406">
                  <c:v>115.86366666666667</c:v>
                </c:pt>
                <c:pt idx="407">
                  <c:v>120.83109999999999</c:v>
                </c:pt>
                <c:pt idx="408">
                  <c:v>125.59753333333333</c:v>
                </c:pt>
                <c:pt idx="409">
                  <c:v>129.63631666666666</c:v>
                </c:pt>
                <c:pt idx="410">
                  <c:v>131.72186666666664</c:v>
                </c:pt>
                <c:pt idx="411">
                  <c:v>134.67831666666669</c:v>
                </c:pt>
                <c:pt idx="412">
                  <c:v>138.68076666666667</c:v>
                </c:pt>
                <c:pt idx="413">
                  <c:v>141.03155000000001</c:v>
                </c:pt>
                <c:pt idx="414">
                  <c:v>145.93845000000002</c:v>
                </c:pt>
                <c:pt idx="415">
                  <c:v>149.95011666666667</c:v>
                </c:pt>
                <c:pt idx="416">
                  <c:v>152.32245</c:v>
                </c:pt>
                <c:pt idx="417">
                  <c:v>151.00944999999999</c:v>
                </c:pt>
                <c:pt idx="418">
                  <c:v>149.37445</c:v>
                </c:pt>
                <c:pt idx="419">
                  <c:v>143.12611666666666</c:v>
                </c:pt>
                <c:pt idx="420">
                  <c:v>135.79054999999997</c:v>
                </c:pt>
                <c:pt idx="421">
                  <c:v>130.02888333333331</c:v>
                </c:pt>
                <c:pt idx="422">
                  <c:v>125.88166666666666</c:v>
                </c:pt>
                <c:pt idx="423">
                  <c:v>126.58276666666666</c:v>
                </c:pt>
                <c:pt idx="424">
                  <c:v>128.32943333333333</c:v>
                </c:pt>
                <c:pt idx="425">
                  <c:v>134.52664999999999</c:v>
                </c:pt>
                <c:pt idx="426">
                  <c:v>137.70164999999997</c:v>
                </c:pt>
                <c:pt idx="427">
                  <c:v>141.63553333333331</c:v>
                </c:pt>
                <c:pt idx="428">
                  <c:v>145.89498333333333</c:v>
                </c:pt>
                <c:pt idx="429">
                  <c:v>146.15109999999999</c:v>
                </c:pt>
                <c:pt idx="430">
                  <c:v>142.29554999999999</c:v>
                </c:pt>
                <c:pt idx="431">
                  <c:v>139.29721666666666</c:v>
                </c:pt>
                <c:pt idx="432">
                  <c:v>138.40333333333331</c:v>
                </c:pt>
                <c:pt idx="433">
                  <c:v>137.23944999999998</c:v>
                </c:pt>
                <c:pt idx="434">
                  <c:v>135.55499999999998</c:v>
                </c:pt>
                <c:pt idx="435">
                  <c:v>135.82054999999997</c:v>
                </c:pt>
                <c:pt idx="436">
                  <c:v>139.58721666666665</c:v>
                </c:pt>
                <c:pt idx="437">
                  <c:v>141.10388333333333</c:v>
                </c:pt>
                <c:pt idx="438">
                  <c:v>142.12276666666665</c:v>
                </c:pt>
                <c:pt idx="439">
                  <c:v>141.72165000000001</c:v>
                </c:pt>
                <c:pt idx="440">
                  <c:v>142.06776666666667</c:v>
                </c:pt>
                <c:pt idx="441">
                  <c:v>141.89610000000002</c:v>
                </c:pt>
                <c:pt idx="442">
                  <c:v>141.10943333333333</c:v>
                </c:pt>
                <c:pt idx="443">
                  <c:v>142.62110000000001</c:v>
                </c:pt>
                <c:pt idx="444">
                  <c:v>143.7861</c:v>
                </c:pt>
                <c:pt idx="445">
                  <c:v>146.41499999999999</c:v>
                </c:pt>
                <c:pt idx="446">
                  <c:v>147.72499999999999</c:v>
                </c:pt>
                <c:pt idx="447">
                  <c:v>148.4889</c:v>
                </c:pt>
                <c:pt idx="448">
                  <c:v>148.31278333333333</c:v>
                </c:pt>
                <c:pt idx="449">
                  <c:v>147.18168333333332</c:v>
                </c:pt>
                <c:pt idx="450">
                  <c:v>145.84780000000001</c:v>
                </c:pt>
                <c:pt idx="451">
                  <c:v>143.87501666666665</c:v>
                </c:pt>
                <c:pt idx="452">
                  <c:v>142.30556666666666</c:v>
                </c:pt>
                <c:pt idx="453">
                  <c:v>141.22833333333335</c:v>
                </c:pt>
                <c:pt idx="454">
                  <c:v>140.88666666666666</c:v>
                </c:pt>
                <c:pt idx="455">
                  <c:v>140.00221666666667</c:v>
                </c:pt>
                <c:pt idx="456">
                  <c:v>139.34610000000001</c:v>
                </c:pt>
                <c:pt idx="457">
                  <c:v>137.24888333333334</c:v>
                </c:pt>
                <c:pt idx="458">
                  <c:v>136.1311</c:v>
                </c:pt>
                <c:pt idx="459">
                  <c:v>136.33221666666668</c:v>
                </c:pt>
                <c:pt idx="460">
                  <c:v>136.12666666666664</c:v>
                </c:pt>
                <c:pt idx="461">
                  <c:v>137.90833333333333</c:v>
                </c:pt>
                <c:pt idx="462">
                  <c:v>138.97056666666666</c:v>
                </c:pt>
                <c:pt idx="463">
                  <c:v>140.81611666666666</c:v>
                </c:pt>
                <c:pt idx="464">
                  <c:v>141.36335</c:v>
                </c:pt>
                <c:pt idx="465">
                  <c:v>140.98723333333331</c:v>
                </c:pt>
                <c:pt idx="466">
                  <c:v>140.47499999999999</c:v>
                </c:pt>
                <c:pt idx="467">
                  <c:v>138.83111666666665</c:v>
                </c:pt>
                <c:pt idx="468">
                  <c:v>137.61666666666665</c:v>
                </c:pt>
                <c:pt idx="469">
                  <c:v>138.74721666666667</c:v>
                </c:pt>
                <c:pt idx="470">
                  <c:v>142.98498333333333</c:v>
                </c:pt>
                <c:pt idx="471">
                  <c:v>147.54831666666666</c:v>
                </c:pt>
                <c:pt idx="472">
                  <c:v>151.87331666666668</c:v>
                </c:pt>
                <c:pt idx="473">
                  <c:v>158.17053333333334</c:v>
                </c:pt>
                <c:pt idx="474">
                  <c:v>166.3533166666667</c:v>
                </c:pt>
                <c:pt idx="475">
                  <c:v>173.70831666666666</c:v>
                </c:pt>
                <c:pt idx="476">
                  <c:v>179.21498333333332</c:v>
                </c:pt>
                <c:pt idx="477">
                  <c:v>183.01109999999997</c:v>
                </c:pt>
                <c:pt idx="478">
                  <c:v>188.29721666666669</c:v>
                </c:pt>
                <c:pt idx="479">
                  <c:v>190.90666666666664</c:v>
                </c:pt>
                <c:pt idx="480">
                  <c:v>193.01776666666663</c:v>
                </c:pt>
                <c:pt idx="481">
                  <c:v>194.40888333333336</c:v>
                </c:pt>
                <c:pt idx="482">
                  <c:v>197.52</c:v>
                </c:pt>
                <c:pt idx="483">
                  <c:v>202.09111666666664</c:v>
                </c:pt>
                <c:pt idx="484">
                  <c:v>203.18666666666664</c:v>
                </c:pt>
                <c:pt idx="485">
                  <c:v>206.42276666666669</c:v>
                </c:pt>
                <c:pt idx="486">
                  <c:v>207.34555</c:v>
                </c:pt>
                <c:pt idx="487">
                  <c:v>209.61166666666668</c:v>
                </c:pt>
                <c:pt idx="488">
                  <c:v>209.13888333333333</c:v>
                </c:pt>
                <c:pt idx="489">
                  <c:v>207.63276666666664</c:v>
                </c:pt>
                <c:pt idx="490">
                  <c:v>210.48943333333332</c:v>
                </c:pt>
                <c:pt idx="491">
                  <c:v>214.26333333333335</c:v>
                </c:pt>
                <c:pt idx="492">
                  <c:v>216.47833333333332</c:v>
                </c:pt>
                <c:pt idx="493">
                  <c:v>216.50666666666666</c:v>
                </c:pt>
                <c:pt idx="494">
                  <c:v>217.2139</c:v>
                </c:pt>
                <c:pt idx="495">
                  <c:v>219.38056666666662</c:v>
                </c:pt>
                <c:pt idx="496">
                  <c:v>219.81334999999999</c:v>
                </c:pt>
                <c:pt idx="497">
                  <c:v>218.20168333333331</c:v>
                </c:pt>
                <c:pt idx="498">
                  <c:v>220.69723333333332</c:v>
                </c:pt>
                <c:pt idx="499">
                  <c:v>224.32666666666668</c:v>
                </c:pt>
                <c:pt idx="500">
                  <c:v>228.98166666666665</c:v>
                </c:pt>
                <c:pt idx="501">
                  <c:v>233.05611666666664</c:v>
                </c:pt>
                <c:pt idx="502">
                  <c:v>238.18333333333337</c:v>
                </c:pt>
                <c:pt idx="503">
                  <c:v>246.51943333333335</c:v>
                </c:pt>
                <c:pt idx="504">
                  <c:v>256.81054999999998</c:v>
                </c:pt>
                <c:pt idx="505">
                  <c:v>262.67278333333331</c:v>
                </c:pt>
                <c:pt idx="506">
                  <c:v>269.32111666666668</c:v>
                </c:pt>
                <c:pt idx="507">
                  <c:v>275.94888333333336</c:v>
                </c:pt>
                <c:pt idx="508">
                  <c:v>280.89445000000001</c:v>
                </c:pt>
                <c:pt idx="509">
                  <c:v>281.45668333333333</c:v>
                </c:pt>
                <c:pt idx="510">
                  <c:v>279.48613333333333</c:v>
                </c:pt>
                <c:pt idx="511">
                  <c:v>281.66723333333334</c:v>
                </c:pt>
                <c:pt idx="512">
                  <c:v>281.41999999999996</c:v>
                </c:pt>
                <c:pt idx="513">
                  <c:v>280.98833333333329</c:v>
                </c:pt>
                <c:pt idx="514">
                  <c:v>282.97721666666666</c:v>
                </c:pt>
                <c:pt idx="515">
                  <c:v>286.1399833333333</c:v>
                </c:pt>
                <c:pt idx="516">
                  <c:v>287.22941666666668</c:v>
                </c:pt>
                <c:pt idx="517">
                  <c:v>286.3949833333333</c:v>
                </c:pt>
                <c:pt idx="518">
                  <c:v>283.53609999999998</c:v>
                </c:pt>
                <c:pt idx="519">
                  <c:v>283.15666666666664</c:v>
                </c:pt>
                <c:pt idx="520">
                  <c:v>282.71166666666664</c:v>
                </c:pt>
                <c:pt idx="521">
                  <c:v>281.13389999999998</c:v>
                </c:pt>
                <c:pt idx="522">
                  <c:v>280.34668333333332</c:v>
                </c:pt>
                <c:pt idx="523">
                  <c:v>281.28001666666665</c:v>
                </c:pt>
                <c:pt idx="524">
                  <c:v>285.1628</c:v>
                </c:pt>
                <c:pt idx="525">
                  <c:v>285.69890000000004</c:v>
                </c:pt>
                <c:pt idx="526">
                  <c:v>281.92278333333331</c:v>
                </c:pt>
                <c:pt idx="527">
                  <c:v>279.53221666666667</c:v>
                </c:pt>
                <c:pt idx="528">
                  <c:v>277.65055000000001</c:v>
                </c:pt>
                <c:pt idx="529">
                  <c:v>274.53888333333333</c:v>
                </c:pt>
                <c:pt idx="530">
                  <c:v>270.91276666666664</c:v>
                </c:pt>
                <c:pt idx="531">
                  <c:v>267.46388333333334</c:v>
                </c:pt>
                <c:pt idx="532">
                  <c:v>266.15721666666667</c:v>
                </c:pt>
                <c:pt idx="533">
                  <c:v>260.75944999999996</c:v>
                </c:pt>
                <c:pt idx="534">
                  <c:v>254.24389999999997</c:v>
                </c:pt>
                <c:pt idx="535">
                  <c:v>251.23278333333329</c:v>
                </c:pt>
                <c:pt idx="536">
                  <c:v>244.79223333333331</c:v>
                </c:pt>
                <c:pt idx="537">
                  <c:v>238.57668333333334</c:v>
                </c:pt>
                <c:pt idx="538">
                  <c:v>235.08391666666668</c:v>
                </c:pt>
                <c:pt idx="539">
                  <c:v>233.52501666666669</c:v>
                </c:pt>
                <c:pt idx="540">
                  <c:v>230.98945000000003</c:v>
                </c:pt>
                <c:pt idx="541">
                  <c:v>224.29056666666668</c:v>
                </c:pt>
                <c:pt idx="542">
                  <c:v>219.60889999999998</c:v>
                </c:pt>
                <c:pt idx="543">
                  <c:v>213.35889999999998</c:v>
                </c:pt>
                <c:pt idx="544">
                  <c:v>210.8672333333333</c:v>
                </c:pt>
                <c:pt idx="545">
                  <c:v>209.84613333333334</c:v>
                </c:pt>
                <c:pt idx="546">
                  <c:v>212.42391666666666</c:v>
                </c:pt>
                <c:pt idx="547">
                  <c:v>216.44001666666668</c:v>
                </c:pt>
                <c:pt idx="548">
                  <c:v>222.55056666666667</c:v>
                </c:pt>
                <c:pt idx="549">
                  <c:v>228.87723333333329</c:v>
                </c:pt>
                <c:pt idx="550">
                  <c:v>230.44556666666665</c:v>
                </c:pt>
                <c:pt idx="551">
                  <c:v>229.61778333333336</c:v>
                </c:pt>
                <c:pt idx="552">
                  <c:v>227.13278333333332</c:v>
                </c:pt>
                <c:pt idx="553">
                  <c:v>225.81444999999999</c:v>
                </c:pt>
                <c:pt idx="554">
                  <c:v>223.27111666666667</c:v>
                </c:pt>
                <c:pt idx="555">
                  <c:v>220.68166666666664</c:v>
                </c:pt>
                <c:pt idx="556">
                  <c:v>217.2694333333333</c:v>
                </c:pt>
                <c:pt idx="557">
                  <c:v>215.35554999999999</c:v>
                </c:pt>
                <c:pt idx="558">
                  <c:v>212.93443333333335</c:v>
                </c:pt>
                <c:pt idx="559">
                  <c:v>211.02443333333335</c:v>
                </c:pt>
                <c:pt idx="560">
                  <c:v>211.34498333333332</c:v>
                </c:pt>
                <c:pt idx="561">
                  <c:v>213.09386666666668</c:v>
                </c:pt>
                <c:pt idx="562">
                  <c:v>215.90831666666665</c:v>
                </c:pt>
                <c:pt idx="563">
                  <c:v>219.95886666666664</c:v>
                </c:pt>
                <c:pt idx="564">
                  <c:v>223.27443333333335</c:v>
                </c:pt>
                <c:pt idx="565">
                  <c:v>225.95109999999997</c:v>
                </c:pt>
                <c:pt idx="566">
                  <c:v>226.45609999999999</c:v>
                </c:pt>
                <c:pt idx="567">
                  <c:v>228.69110000000001</c:v>
                </c:pt>
                <c:pt idx="568">
                  <c:v>232.65055000000004</c:v>
                </c:pt>
                <c:pt idx="569">
                  <c:v>234.90666666666667</c:v>
                </c:pt>
                <c:pt idx="570">
                  <c:v>238.67776666666668</c:v>
                </c:pt>
                <c:pt idx="571">
                  <c:v>241.78776666666667</c:v>
                </c:pt>
                <c:pt idx="572">
                  <c:v>243.87721666666667</c:v>
                </c:pt>
                <c:pt idx="573">
                  <c:v>244.82221666666666</c:v>
                </c:pt>
                <c:pt idx="574">
                  <c:v>243.81110000000001</c:v>
                </c:pt>
                <c:pt idx="575">
                  <c:v>243.11443333333332</c:v>
                </c:pt>
                <c:pt idx="576">
                  <c:v>242.58943333333332</c:v>
                </c:pt>
                <c:pt idx="577">
                  <c:v>242.50166666666667</c:v>
                </c:pt>
                <c:pt idx="578">
                  <c:v>241.95221666666666</c:v>
                </c:pt>
                <c:pt idx="579">
                  <c:v>240.58611666666664</c:v>
                </c:pt>
                <c:pt idx="580">
                  <c:v>236.85723333333331</c:v>
                </c:pt>
                <c:pt idx="581">
                  <c:v>236.28778333333332</c:v>
                </c:pt>
                <c:pt idx="582">
                  <c:v>233.81556666666665</c:v>
                </c:pt>
                <c:pt idx="583">
                  <c:v>230.22666666666669</c:v>
                </c:pt>
                <c:pt idx="584">
                  <c:v>228.34889999999999</c:v>
                </c:pt>
                <c:pt idx="585">
                  <c:v>226.63445000000002</c:v>
                </c:pt>
                <c:pt idx="586">
                  <c:v>226.37721666666667</c:v>
                </c:pt>
                <c:pt idx="587">
                  <c:v>221.91055000000003</c:v>
                </c:pt>
                <c:pt idx="588">
                  <c:v>218.14943333333335</c:v>
                </c:pt>
                <c:pt idx="589">
                  <c:v>213.49888333333334</c:v>
                </c:pt>
                <c:pt idx="590">
                  <c:v>207.98498333333336</c:v>
                </c:pt>
                <c:pt idx="591">
                  <c:v>203.88498333333334</c:v>
                </c:pt>
                <c:pt idx="592">
                  <c:v>198.57721666666669</c:v>
                </c:pt>
                <c:pt idx="593">
                  <c:v>195.73443333333333</c:v>
                </c:pt>
                <c:pt idx="594">
                  <c:v>192.74888333333334</c:v>
                </c:pt>
                <c:pt idx="595">
                  <c:v>192.5761</c:v>
                </c:pt>
                <c:pt idx="596">
                  <c:v>193.08666666666667</c:v>
                </c:pt>
                <c:pt idx="597">
                  <c:v>194.01445000000001</c:v>
                </c:pt>
                <c:pt idx="598">
                  <c:v>195.56221666666667</c:v>
                </c:pt>
                <c:pt idx="599">
                  <c:v>197.85445000000001</c:v>
                </c:pt>
                <c:pt idx="600">
                  <c:v>201.59833333333336</c:v>
                </c:pt>
                <c:pt idx="601">
                  <c:v>203.73390000000003</c:v>
                </c:pt>
                <c:pt idx="602">
                  <c:v>206.12390000000002</c:v>
                </c:pt>
                <c:pt idx="603">
                  <c:v>206.05056666666667</c:v>
                </c:pt>
                <c:pt idx="604">
                  <c:v>204.28113333333332</c:v>
                </c:pt>
                <c:pt idx="605">
                  <c:v>203.16556666666665</c:v>
                </c:pt>
                <c:pt idx="606">
                  <c:v>201.73668333333333</c:v>
                </c:pt>
                <c:pt idx="607">
                  <c:v>200.53501666666668</c:v>
                </c:pt>
                <c:pt idx="608">
                  <c:v>199.13945000000001</c:v>
                </c:pt>
                <c:pt idx="609">
                  <c:v>199.41721666666669</c:v>
                </c:pt>
                <c:pt idx="610">
                  <c:v>201.47555</c:v>
                </c:pt>
                <c:pt idx="611">
                  <c:v>202.51111666666665</c:v>
                </c:pt>
                <c:pt idx="612">
                  <c:v>202.19056666666665</c:v>
                </c:pt>
                <c:pt idx="613">
                  <c:v>202.26166666666666</c:v>
                </c:pt>
                <c:pt idx="614">
                  <c:v>203.25166666666667</c:v>
                </c:pt>
                <c:pt idx="615">
                  <c:v>203.98445000000001</c:v>
                </c:pt>
                <c:pt idx="616">
                  <c:v>204.59221666666664</c:v>
                </c:pt>
                <c:pt idx="617">
                  <c:v>204.92665</c:v>
                </c:pt>
                <c:pt idx="618">
                  <c:v>208.10498333333337</c:v>
                </c:pt>
                <c:pt idx="619">
                  <c:v>212.26888333333338</c:v>
                </c:pt>
                <c:pt idx="620">
                  <c:v>215.33945000000003</c:v>
                </c:pt>
                <c:pt idx="621">
                  <c:v>218.97333333333333</c:v>
                </c:pt>
                <c:pt idx="622">
                  <c:v>222.30278333333334</c:v>
                </c:pt>
                <c:pt idx="623">
                  <c:v>225.41335000000004</c:v>
                </c:pt>
                <c:pt idx="624">
                  <c:v>226.59945000000002</c:v>
                </c:pt>
                <c:pt idx="625">
                  <c:v>226.54833333333329</c:v>
                </c:pt>
                <c:pt idx="626">
                  <c:v>225.86554999999998</c:v>
                </c:pt>
                <c:pt idx="627">
                  <c:v>223.41721666666663</c:v>
                </c:pt>
                <c:pt idx="628">
                  <c:v>221.86443333333332</c:v>
                </c:pt>
                <c:pt idx="629">
                  <c:v>220.60053333333335</c:v>
                </c:pt>
                <c:pt idx="630">
                  <c:v>221.0327666666667</c:v>
                </c:pt>
                <c:pt idx="631">
                  <c:v>220.45721666666668</c:v>
                </c:pt>
                <c:pt idx="632">
                  <c:v>220.11276666666666</c:v>
                </c:pt>
                <c:pt idx="633">
                  <c:v>220.44333333333336</c:v>
                </c:pt>
                <c:pt idx="634">
                  <c:v>219.96611666666669</c:v>
                </c:pt>
                <c:pt idx="635">
                  <c:v>219.37001666666666</c:v>
                </c:pt>
                <c:pt idx="636">
                  <c:v>217.97001666666668</c:v>
                </c:pt>
                <c:pt idx="637">
                  <c:v>217.23389999999998</c:v>
                </c:pt>
                <c:pt idx="638">
                  <c:v>217.00501666666671</c:v>
                </c:pt>
                <c:pt idx="639">
                  <c:v>216.60390000000004</c:v>
                </c:pt>
                <c:pt idx="640">
                  <c:v>217.34834999999998</c:v>
                </c:pt>
                <c:pt idx="641">
                  <c:v>217.26835000000003</c:v>
                </c:pt>
                <c:pt idx="642">
                  <c:v>216.51723333333337</c:v>
                </c:pt>
                <c:pt idx="643">
                  <c:v>217.74278333333336</c:v>
                </c:pt>
                <c:pt idx="644">
                  <c:v>219.85056666666665</c:v>
                </c:pt>
                <c:pt idx="645">
                  <c:v>223.53335000000004</c:v>
                </c:pt>
                <c:pt idx="646">
                  <c:v>226.4289</c:v>
                </c:pt>
                <c:pt idx="647">
                  <c:v>230.10333333333332</c:v>
                </c:pt>
                <c:pt idx="648">
                  <c:v>233.86166666666668</c:v>
                </c:pt>
                <c:pt idx="649">
                  <c:v>235.07000000000002</c:v>
                </c:pt>
                <c:pt idx="650">
                  <c:v>236.54555000000002</c:v>
                </c:pt>
                <c:pt idx="651">
                  <c:v>236.56331666666668</c:v>
                </c:pt>
                <c:pt idx="652">
                  <c:v>236.45665</c:v>
                </c:pt>
                <c:pt idx="653">
                  <c:v>237.08609999999999</c:v>
                </c:pt>
                <c:pt idx="654">
                  <c:v>237.22721666666669</c:v>
                </c:pt>
                <c:pt idx="655">
                  <c:v>236.50888333333333</c:v>
                </c:pt>
                <c:pt idx="656">
                  <c:v>233.83943333333332</c:v>
                </c:pt>
                <c:pt idx="657">
                  <c:v>232.67276666666666</c:v>
                </c:pt>
                <c:pt idx="658">
                  <c:v>230.7644333333333</c:v>
                </c:pt>
                <c:pt idx="659">
                  <c:v>228.43164999999999</c:v>
                </c:pt>
                <c:pt idx="660">
                  <c:v>227.82775000000001</c:v>
                </c:pt>
                <c:pt idx="661">
                  <c:v>229.06774999999996</c:v>
                </c:pt>
                <c:pt idx="662">
                  <c:v>231.59498333333337</c:v>
                </c:pt>
                <c:pt idx="663">
                  <c:v>232.27110000000002</c:v>
                </c:pt>
                <c:pt idx="664">
                  <c:v>234.40721666666664</c:v>
                </c:pt>
                <c:pt idx="665">
                  <c:v>237.22111666666669</c:v>
                </c:pt>
                <c:pt idx="666">
                  <c:v>238.85556666666665</c:v>
                </c:pt>
                <c:pt idx="667">
                  <c:v>240.27779999999998</c:v>
                </c:pt>
                <c:pt idx="668">
                  <c:v>241.45501666666669</c:v>
                </c:pt>
                <c:pt idx="669">
                  <c:v>243.25556666666668</c:v>
                </c:pt>
                <c:pt idx="670">
                  <c:v>245.5333333333333</c:v>
                </c:pt>
                <c:pt idx="671">
                  <c:v>246.80888333333328</c:v>
                </c:pt>
                <c:pt idx="672">
                  <c:v>247.87221666666665</c:v>
                </c:pt>
                <c:pt idx="673">
                  <c:v>247.99331666666663</c:v>
                </c:pt>
                <c:pt idx="674">
                  <c:v>248.58276666666666</c:v>
                </c:pt>
                <c:pt idx="675">
                  <c:v>249.18943333333334</c:v>
                </c:pt>
                <c:pt idx="676">
                  <c:v>249.35109999999997</c:v>
                </c:pt>
                <c:pt idx="677">
                  <c:v>249.52443333333329</c:v>
                </c:pt>
                <c:pt idx="678">
                  <c:v>249.78165000000001</c:v>
                </c:pt>
                <c:pt idx="679">
                  <c:v>249.44276666666664</c:v>
                </c:pt>
                <c:pt idx="680">
                  <c:v>249.24165000000002</c:v>
                </c:pt>
                <c:pt idx="681">
                  <c:v>249.65554999999998</c:v>
                </c:pt>
                <c:pt idx="682">
                  <c:v>249.53388333333336</c:v>
                </c:pt>
                <c:pt idx="683">
                  <c:v>250.50054999999998</c:v>
                </c:pt>
                <c:pt idx="684">
                  <c:v>252.2711166666667</c:v>
                </c:pt>
                <c:pt idx="685">
                  <c:v>254.90389999999999</c:v>
                </c:pt>
                <c:pt idx="686">
                  <c:v>257.23335000000003</c:v>
                </c:pt>
                <c:pt idx="687">
                  <c:v>258.5411166666666</c:v>
                </c:pt>
                <c:pt idx="688">
                  <c:v>259.74001666666663</c:v>
                </c:pt>
                <c:pt idx="689">
                  <c:v>260.13668333333334</c:v>
                </c:pt>
                <c:pt idx="690">
                  <c:v>259.53834999999998</c:v>
                </c:pt>
                <c:pt idx="691">
                  <c:v>259.82668333333334</c:v>
                </c:pt>
                <c:pt idx="692">
                  <c:v>260.51001666666667</c:v>
                </c:pt>
                <c:pt idx="693">
                  <c:v>261.06613333333331</c:v>
                </c:pt>
                <c:pt idx="694">
                  <c:v>261.99501666666669</c:v>
                </c:pt>
                <c:pt idx="695">
                  <c:v>263.33890000000002</c:v>
                </c:pt>
                <c:pt idx="696">
                  <c:v>265.03278333333333</c:v>
                </c:pt>
                <c:pt idx="697">
                  <c:v>267.00888333333336</c:v>
                </c:pt>
                <c:pt idx="698">
                  <c:v>269.75443333333334</c:v>
                </c:pt>
                <c:pt idx="699">
                  <c:v>274.45554999999996</c:v>
                </c:pt>
                <c:pt idx="700">
                  <c:v>278.47388333333328</c:v>
                </c:pt>
                <c:pt idx="701">
                  <c:v>281.81166666666667</c:v>
                </c:pt>
                <c:pt idx="702">
                  <c:v>286.41833333333335</c:v>
                </c:pt>
                <c:pt idx="703">
                  <c:v>291.4939</c:v>
                </c:pt>
                <c:pt idx="704">
                  <c:v>301.59556666666668</c:v>
                </c:pt>
                <c:pt idx="705">
                  <c:v>309.83556666666669</c:v>
                </c:pt>
                <c:pt idx="706">
                  <c:v>319.47944999999999</c:v>
                </c:pt>
                <c:pt idx="707">
                  <c:v>331.21499999999997</c:v>
                </c:pt>
                <c:pt idx="708">
                  <c:v>343.4372166666667</c:v>
                </c:pt>
                <c:pt idx="709">
                  <c:v>360.04331666666667</c:v>
                </c:pt>
                <c:pt idx="710">
                  <c:v>368.21776666666665</c:v>
                </c:pt>
                <c:pt idx="711">
                  <c:v>379.07498333333336</c:v>
                </c:pt>
                <c:pt idx="712">
                  <c:v>389.74443333333329</c:v>
                </c:pt>
                <c:pt idx="713">
                  <c:v>397.80276666666668</c:v>
                </c:pt>
                <c:pt idx="714">
                  <c:v>400.5216666666667</c:v>
                </c:pt>
                <c:pt idx="715">
                  <c:v>390.2389</c:v>
                </c:pt>
                <c:pt idx="716">
                  <c:v>384.45833333333331</c:v>
                </c:pt>
                <c:pt idx="717">
                  <c:v>376.10554999999999</c:v>
                </c:pt>
                <c:pt idx="718">
                  <c:v>365.18943333333328</c:v>
                </c:pt>
                <c:pt idx="719">
                  <c:v>353.59499999999997</c:v>
                </c:pt>
                <c:pt idx="720">
                  <c:v>347.58333333333331</c:v>
                </c:pt>
                <c:pt idx="721">
                  <c:v>351.22276666666659</c:v>
                </c:pt>
                <c:pt idx="722">
                  <c:v>352.80221666666665</c:v>
                </c:pt>
                <c:pt idx="723">
                  <c:v>356.88833333333332</c:v>
                </c:pt>
                <c:pt idx="724">
                  <c:v>363.74666666666667</c:v>
                </c:pt>
                <c:pt idx="725">
                  <c:v>369.05999999999995</c:v>
                </c:pt>
                <c:pt idx="726">
                  <c:v>372.46388333333334</c:v>
                </c:pt>
                <c:pt idx="727">
                  <c:v>372.07</c:v>
                </c:pt>
                <c:pt idx="728">
                  <c:v>374.32611666666668</c:v>
                </c:pt>
                <c:pt idx="729">
                  <c:v>374.75389999999999</c:v>
                </c:pt>
                <c:pt idx="730">
                  <c:v>371.31668333333329</c:v>
                </c:pt>
                <c:pt idx="731">
                  <c:v>369.95945</c:v>
                </c:pt>
                <c:pt idx="732">
                  <c:v>364.34666666666664</c:v>
                </c:pt>
                <c:pt idx="733">
                  <c:v>360.29611666666665</c:v>
                </c:pt>
                <c:pt idx="734">
                  <c:v>355.56054999999998</c:v>
                </c:pt>
                <c:pt idx="735">
                  <c:v>351.34943333333337</c:v>
                </c:pt>
                <c:pt idx="736">
                  <c:v>346.2827666666667</c:v>
                </c:pt>
                <c:pt idx="737">
                  <c:v>342.5288833333334</c:v>
                </c:pt>
                <c:pt idx="738">
                  <c:v>339.83111666666667</c:v>
                </c:pt>
                <c:pt idx="739">
                  <c:v>337.02555000000001</c:v>
                </c:pt>
                <c:pt idx="740">
                  <c:v>332.81666666666666</c:v>
                </c:pt>
                <c:pt idx="741">
                  <c:v>324.92554999999999</c:v>
                </c:pt>
                <c:pt idx="742">
                  <c:v>320.96833333333336</c:v>
                </c:pt>
                <c:pt idx="743">
                  <c:v>314.46333333333331</c:v>
                </c:pt>
                <c:pt idx="744">
                  <c:v>312.91443333333331</c:v>
                </c:pt>
                <c:pt idx="745">
                  <c:v>315.71221666666668</c:v>
                </c:pt>
                <c:pt idx="746">
                  <c:v>320.76833333333332</c:v>
                </c:pt>
                <c:pt idx="747">
                  <c:v>330.04723333333334</c:v>
                </c:pt>
                <c:pt idx="748">
                  <c:v>338.70833333333331</c:v>
                </c:pt>
                <c:pt idx="749">
                  <c:v>349.05555000000004</c:v>
                </c:pt>
                <c:pt idx="750">
                  <c:v>356.37833333333333</c:v>
                </c:pt>
                <c:pt idx="751">
                  <c:v>359.03999999999996</c:v>
                </c:pt>
                <c:pt idx="752">
                  <c:v>366.41666666666669</c:v>
                </c:pt>
                <c:pt idx="753">
                  <c:v>369.50833333333338</c:v>
                </c:pt>
                <c:pt idx="754">
                  <c:v>369.4889</c:v>
                </c:pt>
                <c:pt idx="755">
                  <c:v>368.29501666666664</c:v>
                </c:pt>
                <c:pt idx="756">
                  <c:v>365.88501666666667</c:v>
                </c:pt>
                <c:pt idx="757">
                  <c:v>365.95946666666663</c:v>
                </c:pt>
                <c:pt idx="758">
                  <c:v>358.43834999999996</c:v>
                </c:pt>
                <c:pt idx="759">
                  <c:v>356.02889999999996</c:v>
                </c:pt>
                <c:pt idx="760">
                  <c:v>352.8866666666666</c:v>
                </c:pt>
                <c:pt idx="761">
                  <c:v>352.04833333333335</c:v>
                </c:pt>
                <c:pt idx="762">
                  <c:v>352.24555000000004</c:v>
                </c:pt>
                <c:pt idx="763">
                  <c:v>348.77498333333341</c:v>
                </c:pt>
                <c:pt idx="764">
                  <c:v>344.98998333333333</c:v>
                </c:pt>
                <c:pt idx="765">
                  <c:v>335.97219999999999</c:v>
                </c:pt>
                <c:pt idx="766">
                  <c:v>330.3299833333333</c:v>
                </c:pt>
                <c:pt idx="767">
                  <c:v>323.04053333333331</c:v>
                </c:pt>
                <c:pt idx="768">
                  <c:v>317.86831666666666</c:v>
                </c:pt>
                <c:pt idx="769">
                  <c:v>308.61555000000004</c:v>
                </c:pt>
                <c:pt idx="770">
                  <c:v>300.28666666666669</c:v>
                </c:pt>
                <c:pt idx="771">
                  <c:v>299.88778333333335</c:v>
                </c:pt>
                <c:pt idx="772">
                  <c:v>299.95723333333336</c:v>
                </c:pt>
                <c:pt idx="773">
                  <c:v>299.24946666666671</c:v>
                </c:pt>
                <c:pt idx="774">
                  <c:v>296.67891666666668</c:v>
                </c:pt>
                <c:pt idx="775">
                  <c:v>301.91334999999998</c:v>
                </c:pt>
                <c:pt idx="776">
                  <c:v>305.3016833333333</c:v>
                </c:pt>
                <c:pt idx="777">
                  <c:v>304.48390000000001</c:v>
                </c:pt>
                <c:pt idx="778">
                  <c:v>304.52556666666663</c:v>
                </c:pt>
                <c:pt idx="779">
                  <c:v>304.46389999999997</c:v>
                </c:pt>
                <c:pt idx="780">
                  <c:v>302.73390000000001</c:v>
                </c:pt>
                <c:pt idx="781">
                  <c:v>300.09168333333338</c:v>
                </c:pt>
                <c:pt idx="782">
                  <c:v>300.93001666666663</c:v>
                </c:pt>
                <c:pt idx="783">
                  <c:v>301.00724999999994</c:v>
                </c:pt>
                <c:pt idx="784">
                  <c:v>297.91558333333336</c:v>
                </c:pt>
                <c:pt idx="785">
                  <c:v>295.27280000000002</c:v>
                </c:pt>
                <c:pt idx="786">
                  <c:v>293.13556666666665</c:v>
                </c:pt>
                <c:pt idx="787">
                  <c:v>286.92890000000006</c:v>
                </c:pt>
                <c:pt idx="788">
                  <c:v>280.17</c:v>
                </c:pt>
                <c:pt idx="789">
                  <c:v>273.86333333333329</c:v>
                </c:pt>
                <c:pt idx="790">
                  <c:v>273.53443333333331</c:v>
                </c:pt>
                <c:pt idx="791">
                  <c:v>273.94498333333331</c:v>
                </c:pt>
                <c:pt idx="792">
                  <c:v>277.18721666666664</c:v>
                </c:pt>
                <c:pt idx="793">
                  <c:v>281.36776666666668</c:v>
                </c:pt>
                <c:pt idx="794">
                  <c:v>283.45221666666669</c:v>
                </c:pt>
                <c:pt idx="795">
                  <c:v>283.15831666666668</c:v>
                </c:pt>
                <c:pt idx="796">
                  <c:v>280.60109999999997</c:v>
                </c:pt>
                <c:pt idx="797">
                  <c:v>280.30110000000002</c:v>
                </c:pt>
                <c:pt idx="798">
                  <c:v>277.9905333333333</c:v>
                </c:pt>
                <c:pt idx="799">
                  <c:v>275.5494333333333</c:v>
                </c:pt>
                <c:pt idx="800">
                  <c:v>271.55388333333332</c:v>
                </c:pt>
                <c:pt idx="801">
                  <c:v>271.40445</c:v>
                </c:pt>
                <c:pt idx="802">
                  <c:v>272.28389999999996</c:v>
                </c:pt>
                <c:pt idx="803">
                  <c:v>272.98556666666667</c:v>
                </c:pt>
                <c:pt idx="804">
                  <c:v>276.71280000000002</c:v>
                </c:pt>
                <c:pt idx="805">
                  <c:v>283.70223333333337</c:v>
                </c:pt>
                <c:pt idx="806">
                  <c:v>296.34723333333335</c:v>
                </c:pt>
                <c:pt idx="807">
                  <c:v>307.30390000000006</c:v>
                </c:pt>
                <c:pt idx="808">
                  <c:v>316.95333333333338</c:v>
                </c:pt>
                <c:pt idx="809">
                  <c:v>324.67778333333337</c:v>
                </c:pt>
                <c:pt idx="810">
                  <c:v>335.03611666666666</c:v>
                </c:pt>
                <c:pt idx="811">
                  <c:v>344.94778333333329</c:v>
                </c:pt>
                <c:pt idx="812">
                  <c:v>350.50388333333336</c:v>
                </c:pt>
                <c:pt idx="813">
                  <c:v>354.86443333333335</c:v>
                </c:pt>
                <c:pt idx="814">
                  <c:v>358.79055</c:v>
                </c:pt>
                <c:pt idx="815">
                  <c:v>366.28</c:v>
                </c:pt>
                <c:pt idx="816">
                  <c:v>366.24776666666668</c:v>
                </c:pt>
                <c:pt idx="817">
                  <c:v>363.25833333333338</c:v>
                </c:pt>
                <c:pt idx="818">
                  <c:v>361.21778333333333</c:v>
                </c:pt>
                <c:pt idx="819">
                  <c:v>358.32278333333335</c:v>
                </c:pt>
                <c:pt idx="820">
                  <c:v>352.28611666666666</c:v>
                </c:pt>
                <c:pt idx="821">
                  <c:v>343.48054999999999</c:v>
                </c:pt>
                <c:pt idx="822">
                  <c:v>339.65333333333336</c:v>
                </c:pt>
                <c:pt idx="823">
                  <c:v>336.27776666666665</c:v>
                </c:pt>
                <c:pt idx="824">
                  <c:v>333.33498333333335</c:v>
                </c:pt>
                <c:pt idx="825">
                  <c:v>333.48276666666669</c:v>
                </c:pt>
                <c:pt idx="826">
                  <c:v>333.55331666666666</c:v>
                </c:pt>
                <c:pt idx="827">
                  <c:v>334.76609999999999</c:v>
                </c:pt>
                <c:pt idx="828">
                  <c:v>333.80388333333332</c:v>
                </c:pt>
                <c:pt idx="829">
                  <c:v>334.52721666666667</c:v>
                </c:pt>
                <c:pt idx="830">
                  <c:v>327.42333333333335</c:v>
                </c:pt>
                <c:pt idx="831">
                  <c:v>319.2766666666667</c:v>
                </c:pt>
                <c:pt idx="832">
                  <c:v>313.7383333333334</c:v>
                </c:pt>
                <c:pt idx="833">
                  <c:v>306.07055000000003</c:v>
                </c:pt>
                <c:pt idx="834">
                  <c:v>300.39776666666671</c:v>
                </c:pt>
                <c:pt idx="835">
                  <c:v>295.46610000000004</c:v>
                </c:pt>
                <c:pt idx="836">
                  <c:v>299.69943333333333</c:v>
                </c:pt>
                <c:pt idx="837">
                  <c:v>299.24219999999997</c:v>
                </c:pt>
                <c:pt idx="838">
                  <c:v>298.58331666666669</c:v>
                </c:pt>
                <c:pt idx="839">
                  <c:v>293.93609999999995</c:v>
                </c:pt>
                <c:pt idx="840">
                  <c:v>288.21943333333331</c:v>
                </c:pt>
                <c:pt idx="841">
                  <c:v>278.48333333333335</c:v>
                </c:pt>
                <c:pt idx="842">
                  <c:v>266.00444999999996</c:v>
                </c:pt>
                <c:pt idx="843">
                  <c:v>260.2439</c:v>
                </c:pt>
                <c:pt idx="844">
                  <c:v>252.39501666666663</c:v>
                </c:pt>
                <c:pt idx="845">
                  <c:v>250.97835000000001</c:v>
                </c:pt>
                <c:pt idx="846">
                  <c:v>245.96556666666663</c:v>
                </c:pt>
                <c:pt idx="847">
                  <c:v>244.6</c:v>
                </c:pt>
                <c:pt idx="848">
                  <c:v>241.03888333333336</c:v>
                </c:pt>
                <c:pt idx="849">
                  <c:v>235.77833333333334</c:v>
                </c:pt>
                <c:pt idx="850">
                  <c:v>230.43333333333331</c:v>
                </c:pt>
                <c:pt idx="851">
                  <c:v>224.72166666666666</c:v>
                </c:pt>
                <c:pt idx="852">
                  <c:v>224.60611666666668</c:v>
                </c:pt>
                <c:pt idx="853">
                  <c:v>227.3955666666667</c:v>
                </c:pt>
                <c:pt idx="854">
                  <c:v>232.63778333333335</c:v>
                </c:pt>
                <c:pt idx="855">
                  <c:v>236.27500000000001</c:v>
                </c:pt>
                <c:pt idx="856">
                  <c:v>244.43276666666668</c:v>
                </c:pt>
                <c:pt idx="857">
                  <c:v>246.9188833333333</c:v>
                </c:pt>
                <c:pt idx="858">
                  <c:v>247.31388333333334</c:v>
                </c:pt>
                <c:pt idx="859">
                  <c:v>244.9266666666667</c:v>
                </c:pt>
                <c:pt idx="860">
                  <c:v>243.11223333333331</c:v>
                </c:pt>
                <c:pt idx="861">
                  <c:v>241.93168333333332</c:v>
                </c:pt>
                <c:pt idx="862">
                  <c:v>237.58113333333336</c:v>
                </c:pt>
                <c:pt idx="863">
                  <c:v>234.45113333333333</c:v>
                </c:pt>
                <c:pt idx="864">
                  <c:v>231.55280000000002</c:v>
                </c:pt>
                <c:pt idx="865">
                  <c:v>230.57168333333334</c:v>
                </c:pt>
                <c:pt idx="866">
                  <c:v>225.77723333333333</c:v>
                </c:pt>
                <c:pt idx="867">
                  <c:v>221.95278333333331</c:v>
                </c:pt>
                <c:pt idx="868">
                  <c:v>222.75390000000002</c:v>
                </c:pt>
                <c:pt idx="869">
                  <c:v>226.1455666666667</c:v>
                </c:pt>
                <c:pt idx="870">
                  <c:v>228.50890000000001</c:v>
                </c:pt>
                <c:pt idx="871">
                  <c:v>230.62668333333332</c:v>
                </c:pt>
                <c:pt idx="872">
                  <c:v>235.93001666666666</c:v>
                </c:pt>
                <c:pt idx="873">
                  <c:v>238.58056666666667</c:v>
                </c:pt>
                <c:pt idx="874">
                  <c:v>237.15611666666666</c:v>
                </c:pt>
                <c:pt idx="875">
                  <c:v>235.22055</c:v>
                </c:pt>
                <c:pt idx="876">
                  <c:v>233.91943333333333</c:v>
                </c:pt>
                <c:pt idx="877">
                  <c:v>231.81276666666668</c:v>
                </c:pt>
                <c:pt idx="878">
                  <c:v>229.61498333333336</c:v>
                </c:pt>
                <c:pt idx="879">
                  <c:v>231.59498333333332</c:v>
                </c:pt>
                <c:pt idx="880">
                  <c:v>235.30719999999999</c:v>
                </c:pt>
                <c:pt idx="881">
                  <c:v>236.95220000000003</c:v>
                </c:pt>
                <c:pt idx="882">
                  <c:v>237.91998333333333</c:v>
                </c:pt>
                <c:pt idx="883">
                  <c:v>238.58219999999997</c:v>
                </c:pt>
                <c:pt idx="884">
                  <c:v>239.67886666666666</c:v>
                </c:pt>
                <c:pt idx="885">
                  <c:v>238.93276666666668</c:v>
                </c:pt>
                <c:pt idx="886">
                  <c:v>237.23000000000002</c:v>
                </c:pt>
                <c:pt idx="887">
                  <c:v>239.09445000000002</c:v>
                </c:pt>
                <c:pt idx="888">
                  <c:v>241.49945</c:v>
                </c:pt>
                <c:pt idx="889">
                  <c:v>247.27723333333333</c:v>
                </c:pt>
                <c:pt idx="890">
                  <c:v>252.9322333333333</c:v>
                </c:pt>
                <c:pt idx="891">
                  <c:v>257.65999999999997</c:v>
                </c:pt>
                <c:pt idx="892">
                  <c:v>260.71221666666662</c:v>
                </c:pt>
                <c:pt idx="893">
                  <c:v>265.59388333333334</c:v>
                </c:pt>
                <c:pt idx="894">
                  <c:v>271.16055</c:v>
                </c:pt>
                <c:pt idx="895">
                  <c:v>275.40110000000004</c:v>
                </c:pt>
                <c:pt idx="896">
                  <c:v>279.57333333333332</c:v>
                </c:pt>
                <c:pt idx="897">
                  <c:v>284.93223333333333</c:v>
                </c:pt>
                <c:pt idx="898">
                  <c:v>293.02168333333333</c:v>
                </c:pt>
                <c:pt idx="899">
                  <c:v>298.65723333333329</c:v>
                </c:pt>
                <c:pt idx="900">
                  <c:v>299.8689</c:v>
                </c:pt>
                <c:pt idx="901">
                  <c:v>298.7477833333333</c:v>
                </c:pt>
                <c:pt idx="902">
                  <c:v>296.42388333333332</c:v>
                </c:pt>
                <c:pt idx="903">
                  <c:v>295.38555000000002</c:v>
                </c:pt>
                <c:pt idx="904">
                  <c:v>291.92443333333335</c:v>
                </c:pt>
                <c:pt idx="905">
                  <c:v>290.49055000000004</c:v>
                </c:pt>
                <c:pt idx="906">
                  <c:v>294.01555000000002</c:v>
                </c:pt>
                <c:pt idx="907">
                  <c:v>296.70554999999996</c:v>
                </c:pt>
                <c:pt idx="908">
                  <c:v>300.14944999999994</c:v>
                </c:pt>
                <c:pt idx="909">
                  <c:v>301.56833333333333</c:v>
                </c:pt>
                <c:pt idx="910">
                  <c:v>303.24111666666664</c:v>
                </c:pt>
                <c:pt idx="911">
                  <c:v>301.55500000000001</c:v>
                </c:pt>
                <c:pt idx="912">
                  <c:v>299.41055</c:v>
                </c:pt>
                <c:pt idx="913">
                  <c:v>297.83278333333334</c:v>
                </c:pt>
                <c:pt idx="914">
                  <c:v>296.51166666666666</c:v>
                </c:pt>
                <c:pt idx="915">
                  <c:v>294.04833333333329</c:v>
                </c:pt>
                <c:pt idx="916">
                  <c:v>292.0738833333333</c:v>
                </c:pt>
                <c:pt idx="917">
                  <c:v>290.0383333333333</c:v>
                </c:pt>
                <c:pt idx="918">
                  <c:v>286.56445000000002</c:v>
                </c:pt>
                <c:pt idx="919">
                  <c:v>283.24166666666667</c:v>
                </c:pt>
                <c:pt idx="920">
                  <c:v>278.93166666666667</c:v>
                </c:pt>
                <c:pt idx="921">
                  <c:v>276.65333333333336</c:v>
                </c:pt>
                <c:pt idx="922">
                  <c:v>276.4666666666667</c:v>
                </c:pt>
                <c:pt idx="923">
                  <c:v>278.39333333333337</c:v>
                </c:pt>
                <c:pt idx="924">
                  <c:v>282.40500000000003</c:v>
                </c:pt>
                <c:pt idx="925">
                  <c:v>286.94833333333332</c:v>
                </c:pt>
                <c:pt idx="926">
                  <c:v>290.60166666666669</c:v>
                </c:pt>
                <c:pt idx="927">
                  <c:v>295.3</c:v>
                </c:pt>
                <c:pt idx="928">
                  <c:v>298.64166666666671</c:v>
                </c:pt>
                <c:pt idx="929">
                  <c:v>300.99</c:v>
                </c:pt>
                <c:pt idx="930">
                  <c:v>302.55499999999995</c:v>
                </c:pt>
                <c:pt idx="931">
                  <c:v>303.27333333333337</c:v>
                </c:pt>
                <c:pt idx="932">
                  <c:v>304.71833333333331</c:v>
                </c:pt>
                <c:pt idx="933">
                  <c:v>302.38166666666666</c:v>
                </c:pt>
                <c:pt idx="934">
                  <c:v>297.64499999999998</c:v>
                </c:pt>
                <c:pt idx="935">
                  <c:v>293.08833333333331</c:v>
                </c:pt>
                <c:pt idx="936">
                  <c:v>288.73333333333329</c:v>
                </c:pt>
                <c:pt idx="937">
                  <c:v>285.24666666666667</c:v>
                </c:pt>
                <c:pt idx="938">
                  <c:v>279.815</c:v>
                </c:pt>
                <c:pt idx="939">
                  <c:v>275.92500000000001</c:v>
                </c:pt>
                <c:pt idx="940">
                  <c:v>270.43666666666667</c:v>
                </c:pt>
                <c:pt idx="941">
                  <c:v>266.00833333333338</c:v>
                </c:pt>
                <c:pt idx="942">
                  <c:v>258.98666666666668</c:v>
                </c:pt>
                <c:pt idx="943">
                  <c:v>250.70666666666662</c:v>
                </c:pt>
                <c:pt idx="944">
                  <c:v>243.18333333333328</c:v>
                </c:pt>
                <c:pt idx="945">
                  <c:v>236.13500000000002</c:v>
                </c:pt>
                <c:pt idx="946">
                  <c:v>231.81833333333336</c:v>
                </c:pt>
                <c:pt idx="947">
                  <c:v>226.45166666666668</c:v>
                </c:pt>
                <c:pt idx="948">
                  <c:v>223.27</c:v>
                </c:pt>
                <c:pt idx="949">
                  <c:v>217.74666666666667</c:v>
                </c:pt>
                <c:pt idx="950">
                  <c:v>217.12666666666667</c:v>
                </c:pt>
                <c:pt idx="951">
                  <c:v>216.66499999999999</c:v>
                </c:pt>
                <c:pt idx="952">
                  <c:v>217.58833333333334</c:v>
                </c:pt>
                <c:pt idx="953">
                  <c:v>215.92833333333331</c:v>
                </c:pt>
                <c:pt idx="954">
                  <c:v>214.715</c:v>
                </c:pt>
                <c:pt idx="955">
                  <c:v>215.75833333333333</c:v>
                </c:pt>
                <c:pt idx="956">
                  <c:v>216.27</c:v>
                </c:pt>
                <c:pt idx="957">
                  <c:v>217.01166666666668</c:v>
                </c:pt>
                <c:pt idx="958">
                  <c:v>217.51999999999998</c:v>
                </c:pt>
                <c:pt idx="959">
                  <c:v>221.05999999999997</c:v>
                </c:pt>
                <c:pt idx="960">
                  <c:v>223.24333333333334</c:v>
                </c:pt>
                <c:pt idx="961">
                  <c:v>226.005</c:v>
                </c:pt>
                <c:pt idx="962">
                  <c:v>224.76499999999999</c:v>
                </c:pt>
                <c:pt idx="963">
                  <c:v>223.21</c:v>
                </c:pt>
                <c:pt idx="964">
                  <c:v>220.27333333333334</c:v>
                </c:pt>
                <c:pt idx="965">
                  <c:v>215.03333333333333</c:v>
                </c:pt>
                <c:pt idx="966">
                  <c:v>208.99333333333331</c:v>
                </c:pt>
                <c:pt idx="967">
                  <c:v>200.62166666666667</c:v>
                </c:pt>
                <c:pt idx="968">
                  <c:v>196.57833333333335</c:v>
                </c:pt>
                <c:pt idx="969">
                  <c:v>193.35500000000002</c:v>
                </c:pt>
                <c:pt idx="970">
                  <c:v>190.60166666666669</c:v>
                </c:pt>
                <c:pt idx="971">
                  <c:v>190.15833333333333</c:v>
                </c:pt>
                <c:pt idx="972">
                  <c:v>189.42833333333331</c:v>
                </c:pt>
                <c:pt idx="973">
                  <c:v>190.35833333333332</c:v>
                </c:pt>
                <c:pt idx="974">
                  <c:v>188.60333333333332</c:v>
                </c:pt>
                <c:pt idx="975">
                  <c:v>183.92</c:v>
                </c:pt>
                <c:pt idx="976">
                  <c:v>180.41333333333333</c:v>
                </c:pt>
                <c:pt idx="977">
                  <c:v>178.54333333333332</c:v>
                </c:pt>
                <c:pt idx="978">
                  <c:v>177.86666666666665</c:v>
                </c:pt>
                <c:pt idx="979">
                  <c:v>177.82500000000002</c:v>
                </c:pt>
                <c:pt idx="980">
                  <c:v>177.93166666666664</c:v>
                </c:pt>
                <c:pt idx="981">
                  <c:v>182.40333333333334</c:v>
                </c:pt>
                <c:pt idx="982">
                  <c:v>186.535</c:v>
                </c:pt>
                <c:pt idx="983">
                  <c:v>188.47833333333332</c:v>
                </c:pt>
                <c:pt idx="984">
                  <c:v>188.41</c:v>
                </c:pt>
                <c:pt idx="985">
                  <c:v>187.89333333333332</c:v>
                </c:pt>
                <c:pt idx="986">
                  <c:v>186.76166666666666</c:v>
                </c:pt>
                <c:pt idx="987">
                  <c:v>183.21833333333333</c:v>
                </c:pt>
                <c:pt idx="988">
                  <c:v>180.60999999999999</c:v>
                </c:pt>
                <c:pt idx="989">
                  <c:v>176.10333333333332</c:v>
                </c:pt>
                <c:pt idx="990">
                  <c:v>172.51999999999998</c:v>
                </c:pt>
                <c:pt idx="991">
                  <c:v>168.68333333333331</c:v>
                </c:pt>
                <c:pt idx="992">
                  <c:v>165.95499999999998</c:v>
                </c:pt>
                <c:pt idx="993">
                  <c:v>162.08666666666667</c:v>
                </c:pt>
                <c:pt idx="994">
                  <c:v>157.22333333333333</c:v>
                </c:pt>
                <c:pt idx="995">
                  <c:v>152.22</c:v>
                </c:pt>
                <c:pt idx="996">
                  <c:v>148.32333333333335</c:v>
                </c:pt>
                <c:pt idx="997">
                  <c:v>143.08166666666665</c:v>
                </c:pt>
                <c:pt idx="998">
                  <c:v>137.32833333333335</c:v>
                </c:pt>
                <c:pt idx="999">
                  <c:v>130.47333333333333</c:v>
                </c:pt>
                <c:pt idx="1000">
                  <c:v>124.28000000000002</c:v>
                </c:pt>
                <c:pt idx="1001">
                  <c:v>121.61666666666667</c:v>
                </c:pt>
                <c:pt idx="1002">
                  <c:v>119.21833333333332</c:v>
                </c:pt>
                <c:pt idx="1003">
                  <c:v>116.34333333333335</c:v>
                </c:pt>
                <c:pt idx="1004">
                  <c:v>114.75833333333333</c:v>
                </c:pt>
                <c:pt idx="1005">
                  <c:v>114.96499999999999</c:v>
                </c:pt>
                <c:pt idx="1006">
                  <c:v>115.02333333333335</c:v>
                </c:pt>
                <c:pt idx="1007">
                  <c:v>114.68166666666666</c:v>
                </c:pt>
                <c:pt idx="1008">
                  <c:v>113.96000000000002</c:v>
                </c:pt>
                <c:pt idx="1009">
                  <c:v>116.48</c:v>
                </c:pt>
                <c:pt idx="1010">
                  <c:v>118.13333333333333</c:v>
                </c:pt>
                <c:pt idx="1011">
                  <c:v>120.14333333333333</c:v>
                </c:pt>
                <c:pt idx="1012">
                  <c:v>123.21500000000002</c:v>
                </c:pt>
                <c:pt idx="1013">
                  <c:v>124.71666666666665</c:v>
                </c:pt>
                <c:pt idx="1014">
                  <c:v>126.10333333333334</c:v>
                </c:pt>
                <c:pt idx="1015">
                  <c:v>127.80333333333333</c:v>
                </c:pt>
                <c:pt idx="1016">
                  <c:v>131.16833333333332</c:v>
                </c:pt>
                <c:pt idx="1017">
                  <c:v>134.75</c:v>
                </c:pt>
                <c:pt idx="1018">
                  <c:v>136.90666666666667</c:v>
                </c:pt>
                <c:pt idx="1019">
                  <c:v>142.155</c:v>
                </c:pt>
                <c:pt idx="1020">
                  <c:v>150.60999999999999</c:v>
                </c:pt>
                <c:pt idx="1021">
                  <c:v>156.15</c:v>
                </c:pt>
                <c:pt idx="1022">
                  <c:v>161.06166666666667</c:v>
                </c:pt>
                <c:pt idx="1023">
                  <c:v>167.315</c:v>
                </c:pt>
                <c:pt idx="1024">
                  <c:v>174.62166666666667</c:v>
                </c:pt>
                <c:pt idx="1025">
                  <c:v>179.5733333333333</c:v>
                </c:pt>
                <c:pt idx="1026">
                  <c:v>182.38333333333333</c:v>
                </c:pt>
                <c:pt idx="1027">
                  <c:v>187.40833333333333</c:v>
                </c:pt>
                <c:pt idx="1028">
                  <c:v>192.08666666666667</c:v>
                </c:pt>
                <c:pt idx="1029">
                  <c:v>196.40499999999997</c:v>
                </c:pt>
                <c:pt idx="1030">
                  <c:v>197.84166666666661</c:v>
                </c:pt>
                <c:pt idx="1031">
                  <c:v>198.61833333333334</c:v>
                </c:pt>
                <c:pt idx="1032">
                  <c:v>201.03333333333333</c:v>
                </c:pt>
                <c:pt idx="1033">
                  <c:v>203.93833333333336</c:v>
                </c:pt>
                <c:pt idx="1034">
                  <c:v>204.0633333333333</c:v>
                </c:pt>
                <c:pt idx="1035">
                  <c:v>204.22833333333332</c:v>
                </c:pt>
                <c:pt idx="1036">
                  <c:v>204.30833333333331</c:v>
                </c:pt>
                <c:pt idx="1037">
                  <c:v>205.34500000000003</c:v>
                </c:pt>
                <c:pt idx="1038">
                  <c:v>204.14833333333331</c:v>
                </c:pt>
                <c:pt idx="1039">
                  <c:v>201.25500000000002</c:v>
                </c:pt>
                <c:pt idx="1040">
                  <c:v>202.18666666666664</c:v>
                </c:pt>
                <c:pt idx="1041">
                  <c:v>201.75333333333333</c:v>
                </c:pt>
                <c:pt idx="1042">
                  <c:v>202.65333333333334</c:v>
                </c:pt>
                <c:pt idx="1043">
                  <c:v>200.99333333333334</c:v>
                </c:pt>
                <c:pt idx="1044">
                  <c:v>200.28</c:v>
                </c:pt>
                <c:pt idx="1045">
                  <c:v>199.76833333333332</c:v>
                </c:pt>
                <c:pt idx="1046">
                  <c:v>196.44833333333335</c:v>
                </c:pt>
                <c:pt idx="1047">
                  <c:v>192.49666666666667</c:v>
                </c:pt>
                <c:pt idx="1048">
                  <c:v>187.52166666666668</c:v>
                </c:pt>
                <c:pt idx="1049">
                  <c:v>184.61166666666668</c:v>
                </c:pt>
                <c:pt idx="1050">
                  <c:v>180.72666666666666</c:v>
                </c:pt>
                <c:pt idx="1051">
                  <c:v>178.96833333333333</c:v>
                </c:pt>
                <c:pt idx="1052">
                  <c:v>177.75833333333333</c:v>
                </c:pt>
                <c:pt idx="1053">
                  <c:v>178.11333333333332</c:v>
                </c:pt>
                <c:pt idx="1054">
                  <c:v>179.31499999999997</c:v>
                </c:pt>
                <c:pt idx="1055">
                  <c:v>180.95000000000002</c:v>
                </c:pt>
                <c:pt idx="1056">
                  <c:v>184.79999999999998</c:v>
                </c:pt>
                <c:pt idx="1057">
                  <c:v>186.11500000000001</c:v>
                </c:pt>
                <c:pt idx="1058">
                  <c:v>188.07666666666668</c:v>
                </c:pt>
                <c:pt idx="1059">
                  <c:v>189.12333333333333</c:v>
                </c:pt>
                <c:pt idx="1060">
                  <c:v>191.07000000000002</c:v>
                </c:pt>
                <c:pt idx="1061">
                  <c:v>192.06000000000003</c:v>
                </c:pt>
                <c:pt idx="1062">
                  <c:v>191.4433333333333</c:v>
                </c:pt>
                <c:pt idx="1063">
                  <c:v>192.13166666666669</c:v>
                </c:pt>
                <c:pt idx="1064">
                  <c:v>194.67166666666665</c:v>
                </c:pt>
                <c:pt idx="1065">
                  <c:v>195.39833333333334</c:v>
                </c:pt>
                <c:pt idx="1066">
                  <c:v>195.52666666666667</c:v>
                </c:pt>
                <c:pt idx="1067">
                  <c:v>194.91499999999999</c:v>
                </c:pt>
                <c:pt idx="1068">
                  <c:v>193.44500000000002</c:v>
                </c:pt>
                <c:pt idx="1069">
                  <c:v>191.65</c:v>
                </c:pt>
                <c:pt idx="1070">
                  <c:v>188.20500000000001</c:v>
                </c:pt>
                <c:pt idx="1071">
                  <c:v>185.83333333333334</c:v>
                </c:pt>
                <c:pt idx="1072">
                  <c:v>184.72</c:v>
                </c:pt>
                <c:pt idx="1073">
                  <c:v>184.63333333333333</c:v>
                </c:pt>
                <c:pt idx="1074">
                  <c:v>184.96333333333334</c:v>
                </c:pt>
                <c:pt idx="1075">
                  <c:v>184.92999999999998</c:v>
                </c:pt>
                <c:pt idx="1076">
                  <c:v>183.89666666666665</c:v>
                </c:pt>
                <c:pt idx="1077">
                  <c:v>180.97166666666666</c:v>
                </c:pt>
                <c:pt idx="1078">
                  <c:v>177.50166666666667</c:v>
                </c:pt>
                <c:pt idx="1079">
                  <c:v>173.76000000000002</c:v>
                </c:pt>
                <c:pt idx="1080">
                  <c:v>169.36499999999998</c:v>
                </c:pt>
                <c:pt idx="1081">
                  <c:v>164.27166666666668</c:v>
                </c:pt>
                <c:pt idx="1082">
                  <c:v>160.87166666666667</c:v>
                </c:pt>
                <c:pt idx="1083">
                  <c:v>161.09166666666667</c:v>
                </c:pt>
                <c:pt idx="1084">
                  <c:v>160.55000000000001</c:v>
                </c:pt>
                <c:pt idx="1085">
                  <c:v>160.17666666666665</c:v>
                </c:pt>
                <c:pt idx="1086">
                  <c:v>160.16666666666669</c:v>
                </c:pt>
                <c:pt idx="1087">
                  <c:v>161.40833333333333</c:v>
                </c:pt>
                <c:pt idx="1088">
                  <c:v>163.05333333333331</c:v>
                </c:pt>
                <c:pt idx="1089">
                  <c:v>164.29999999999998</c:v>
                </c:pt>
                <c:pt idx="1090">
                  <c:v>165.52</c:v>
                </c:pt>
                <c:pt idx="1091">
                  <c:v>166.89166666666665</c:v>
                </c:pt>
                <c:pt idx="1092">
                  <c:v>168.80333333333331</c:v>
                </c:pt>
                <c:pt idx="1093">
                  <c:v>169.93333333333334</c:v>
                </c:pt>
                <c:pt idx="1094">
                  <c:v>169.31500000000003</c:v>
                </c:pt>
                <c:pt idx="1095">
                  <c:v>168.43666666666667</c:v>
                </c:pt>
                <c:pt idx="1096">
                  <c:v>169.22166666666666</c:v>
                </c:pt>
                <c:pt idx="1097">
                  <c:v>170.61333333333332</c:v>
                </c:pt>
                <c:pt idx="1098">
                  <c:v>171.95666666666668</c:v>
                </c:pt>
                <c:pt idx="1099">
                  <c:v>175.43833333333336</c:v>
                </c:pt>
                <c:pt idx="1100">
                  <c:v>178.67499999999998</c:v>
                </c:pt>
                <c:pt idx="1101">
                  <c:v>181.405</c:v>
                </c:pt>
                <c:pt idx="1102">
                  <c:v>183.17333333333332</c:v>
                </c:pt>
                <c:pt idx="1103">
                  <c:v>185.88666666666666</c:v>
                </c:pt>
                <c:pt idx="1104">
                  <c:v>189.39</c:v>
                </c:pt>
                <c:pt idx="1105">
                  <c:v>191.89999999999998</c:v>
                </c:pt>
                <c:pt idx="1106">
                  <c:v>195.52499999999998</c:v>
                </c:pt>
                <c:pt idx="1107">
                  <c:v>200.70333333333335</c:v>
                </c:pt>
                <c:pt idx="1108">
                  <c:v>206.22666666666669</c:v>
                </c:pt>
                <c:pt idx="1109">
                  <c:v>210.91666666666666</c:v>
                </c:pt>
                <c:pt idx="1110">
                  <c:v>214.81833333333336</c:v>
                </c:pt>
                <c:pt idx="1111">
                  <c:v>219.97333333333336</c:v>
                </c:pt>
                <c:pt idx="1112">
                  <c:v>226.12000000000003</c:v>
                </c:pt>
                <c:pt idx="1113">
                  <c:v>232.09666666666666</c:v>
                </c:pt>
                <c:pt idx="1114">
                  <c:v>238.94666666666669</c:v>
                </c:pt>
                <c:pt idx="1115">
                  <c:v>244.86</c:v>
                </c:pt>
                <c:pt idx="1116">
                  <c:v>250.08166666666668</c:v>
                </c:pt>
                <c:pt idx="1117">
                  <c:v>254.36166666666668</c:v>
                </c:pt>
                <c:pt idx="1118">
                  <c:v>259.37</c:v>
                </c:pt>
                <c:pt idx="1119">
                  <c:v>260.97500000000002</c:v>
                </c:pt>
                <c:pt idx="1120">
                  <c:v>261.95833333333331</c:v>
                </c:pt>
                <c:pt idx="1121">
                  <c:v>261.92666666666668</c:v>
                </c:pt>
                <c:pt idx="1122">
                  <c:v>259.45166666666665</c:v>
                </c:pt>
                <c:pt idx="1123">
                  <c:v>257.72999999999996</c:v>
                </c:pt>
                <c:pt idx="1124">
                  <c:v>254.69500000000002</c:v>
                </c:pt>
                <c:pt idx="1125">
                  <c:v>254.36833333333334</c:v>
                </c:pt>
                <c:pt idx="1126">
                  <c:v>253.89499999999998</c:v>
                </c:pt>
                <c:pt idx="1127">
                  <c:v>257.76499999999999</c:v>
                </c:pt>
                <c:pt idx="1128">
                  <c:v>264.67</c:v>
                </c:pt>
                <c:pt idx="1129">
                  <c:v>269.05833333333334</c:v>
                </c:pt>
                <c:pt idx="1130">
                  <c:v>272.08999999999997</c:v>
                </c:pt>
                <c:pt idx="1131">
                  <c:v>274.10833333333335</c:v>
                </c:pt>
                <c:pt idx="1132">
                  <c:v>275.44499999999999</c:v>
                </c:pt>
                <c:pt idx="1133">
                  <c:v>274.14</c:v>
                </c:pt>
                <c:pt idx="1134">
                  <c:v>273.37666666666672</c:v>
                </c:pt>
                <c:pt idx="1135">
                  <c:v>274.18333333333334</c:v>
                </c:pt>
                <c:pt idx="1136">
                  <c:v>276.8416666666667</c:v>
                </c:pt>
                <c:pt idx="1137">
                  <c:v>280.79666666666668</c:v>
                </c:pt>
                <c:pt idx="1138">
                  <c:v>284.375</c:v>
                </c:pt>
                <c:pt idx="1139">
                  <c:v>282.85999999999996</c:v>
                </c:pt>
                <c:pt idx="1140">
                  <c:v>279.87999999999994</c:v>
                </c:pt>
                <c:pt idx="1141">
                  <c:v>277.82666666666665</c:v>
                </c:pt>
                <c:pt idx="1142">
                  <c:v>273.64333333333332</c:v>
                </c:pt>
                <c:pt idx="1143">
                  <c:v>268.81166666666667</c:v>
                </c:pt>
                <c:pt idx="1144">
                  <c:v>262.88666666666671</c:v>
                </c:pt>
                <c:pt idx="1145">
                  <c:v>263.47666666666669</c:v>
                </c:pt>
                <c:pt idx="1146">
                  <c:v>264.71166666666664</c:v>
                </c:pt>
                <c:pt idx="1147">
                  <c:v>263.38</c:v>
                </c:pt>
                <c:pt idx="1148">
                  <c:v>261.51833333333337</c:v>
                </c:pt>
                <c:pt idx="1149">
                  <c:v>260.67999999999995</c:v>
                </c:pt>
                <c:pt idx="1150">
                  <c:v>260.37166666666667</c:v>
                </c:pt>
                <c:pt idx="1151">
                  <c:v>257.87333333333333</c:v>
                </c:pt>
                <c:pt idx="1152">
                  <c:v>254.91833333333338</c:v>
                </c:pt>
                <c:pt idx="1153">
                  <c:v>251.77166666666668</c:v>
                </c:pt>
                <c:pt idx="1154">
                  <c:v>250.31000000000003</c:v>
                </c:pt>
                <c:pt idx="1155">
                  <c:v>247.53166666666667</c:v>
                </c:pt>
                <c:pt idx="1156">
                  <c:v>245.18166666666664</c:v>
                </c:pt>
                <c:pt idx="1157">
                  <c:v>242.1</c:v>
                </c:pt>
                <c:pt idx="1158">
                  <c:v>238.08333333333329</c:v>
                </c:pt>
                <c:pt idx="1159">
                  <c:v>234.255</c:v>
                </c:pt>
                <c:pt idx="1160">
                  <c:v>229.28</c:v>
                </c:pt>
                <c:pt idx="1161">
                  <c:v>227.38500000000002</c:v>
                </c:pt>
                <c:pt idx="1162">
                  <c:v>226.29</c:v>
                </c:pt>
                <c:pt idx="1163">
                  <c:v>226.93999999999997</c:v>
                </c:pt>
                <c:pt idx="1164">
                  <c:v>227.67999999999998</c:v>
                </c:pt>
                <c:pt idx="1165">
                  <c:v>230.90833333333333</c:v>
                </c:pt>
                <c:pt idx="1166">
                  <c:v>234.79666666666665</c:v>
                </c:pt>
                <c:pt idx="1167">
                  <c:v>239.11333333333334</c:v>
                </c:pt>
                <c:pt idx="1168">
                  <c:v>243.06499999999997</c:v>
                </c:pt>
                <c:pt idx="1169">
                  <c:v>246.60166666666669</c:v>
                </c:pt>
                <c:pt idx="1170">
                  <c:v>249.09666666666666</c:v>
                </c:pt>
                <c:pt idx="1171">
                  <c:v>252.08</c:v>
                </c:pt>
                <c:pt idx="1172">
                  <c:v>254.26333333333332</c:v>
                </c:pt>
                <c:pt idx="1173">
                  <c:v>253.31500000000003</c:v>
                </c:pt>
                <c:pt idx="1174">
                  <c:v>251.91499999999996</c:v>
                </c:pt>
                <c:pt idx="1175">
                  <c:v>254.49833333333331</c:v>
                </c:pt>
                <c:pt idx="1176">
                  <c:v>258.24333333333334</c:v>
                </c:pt>
                <c:pt idx="1177">
                  <c:v>260.71166666666664</c:v>
                </c:pt>
                <c:pt idx="1178">
                  <c:v>264.73166666666663</c:v>
                </c:pt>
                <c:pt idx="1179">
                  <c:v>268.54833333333335</c:v>
                </c:pt>
                <c:pt idx="1180">
                  <c:v>271.34499999999997</c:v>
                </c:pt>
                <c:pt idx="1181">
                  <c:v>270.16500000000002</c:v>
                </c:pt>
                <c:pt idx="1182">
                  <c:v>269.34999999999997</c:v>
                </c:pt>
                <c:pt idx="1183">
                  <c:v>266.75</c:v>
                </c:pt>
                <c:pt idx="1184">
                  <c:v>261.55666666666667</c:v>
                </c:pt>
                <c:pt idx="1185">
                  <c:v>256.98999999999995</c:v>
                </c:pt>
                <c:pt idx="1186">
                  <c:v>253.46333333333337</c:v>
                </c:pt>
                <c:pt idx="1187">
                  <c:v>249.13</c:v>
                </c:pt>
                <c:pt idx="1188">
                  <c:v>246.42833333333337</c:v>
                </c:pt>
                <c:pt idx="1189">
                  <c:v>245.51499999999999</c:v>
                </c:pt>
                <c:pt idx="1190">
                  <c:v>246.63499999999999</c:v>
                </c:pt>
                <c:pt idx="1191">
                  <c:v>246.55833333333331</c:v>
                </c:pt>
                <c:pt idx="1192">
                  <c:v>249.39833333333334</c:v>
                </c:pt>
                <c:pt idx="1193">
                  <c:v>252.65666666666667</c:v>
                </c:pt>
                <c:pt idx="1194">
                  <c:v>255.01499999999999</c:v>
                </c:pt>
                <c:pt idx="1195">
                  <c:v>256.58999999999997</c:v>
                </c:pt>
                <c:pt idx="1196">
                  <c:v>258.59333333333331</c:v>
                </c:pt>
                <c:pt idx="1197">
                  <c:v>261.3366666666667</c:v>
                </c:pt>
                <c:pt idx="1198">
                  <c:v>260.95499999999998</c:v>
                </c:pt>
                <c:pt idx="1199">
                  <c:v>259.46666666666664</c:v>
                </c:pt>
                <c:pt idx="1200">
                  <c:v>258.36500000000001</c:v>
                </c:pt>
                <c:pt idx="1201">
                  <c:v>257.56166666666667</c:v>
                </c:pt>
                <c:pt idx="1202">
                  <c:v>254.07166666666669</c:v>
                </c:pt>
                <c:pt idx="1203">
                  <c:v>246.92500000000004</c:v>
                </c:pt>
                <c:pt idx="1204">
                  <c:v>239.11166666666665</c:v>
                </c:pt>
                <c:pt idx="1205">
                  <c:v>232.60500000000002</c:v>
                </c:pt>
                <c:pt idx="1206">
                  <c:v>226.37166666666667</c:v>
                </c:pt>
                <c:pt idx="1207">
                  <c:v>219.30000000000004</c:v>
                </c:pt>
                <c:pt idx="1208">
                  <c:v>213.14666666666668</c:v>
                </c:pt>
                <c:pt idx="1209">
                  <c:v>211.01166666666666</c:v>
                </c:pt>
                <c:pt idx="1210">
                  <c:v>208.57333333333335</c:v>
                </c:pt>
                <c:pt idx="1211">
                  <c:v>206.70000000000002</c:v>
                </c:pt>
                <c:pt idx="1212">
                  <c:v>204.89000000000001</c:v>
                </c:pt>
                <c:pt idx="1213">
                  <c:v>205.905</c:v>
                </c:pt>
                <c:pt idx="1214">
                  <c:v>208.27166666666668</c:v>
                </c:pt>
                <c:pt idx="1215">
                  <c:v>210.26666666666665</c:v>
                </c:pt>
                <c:pt idx="1216">
                  <c:v>214.40333333333334</c:v>
                </c:pt>
                <c:pt idx="1217">
                  <c:v>217.94833333333335</c:v>
                </c:pt>
                <c:pt idx="1218">
                  <c:v>218.66833333333338</c:v>
                </c:pt>
                <c:pt idx="1219">
                  <c:v>218.02500000000001</c:v>
                </c:pt>
                <c:pt idx="1220">
                  <c:v>218.65</c:v>
                </c:pt>
                <c:pt idx="1221">
                  <c:v>221.67333333333332</c:v>
                </c:pt>
                <c:pt idx="1222">
                  <c:v>225.11666666666667</c:v>
                </c:pt>
                <c:pt idx="1223">
                  <c:v>227.02999999999997</c:v>
                </c:pt>
                <c:pt idx="1224">
                  <c:v>231.08333333333334</c:v>
                </c:pt>
                <c:pt idx="1225">
                  <c:v>234.57500000000002</c:v>
                </c:pt>
                <c:pt idx="1226">
                  <c:v>237.49</c:v>
                </c:pt>
                <c:pt idx="1227">
                  <c:v>236.95666666666668</c:v>
                </c:pt>
                <c:pt idx="1228">
                  <c:v>235.72500000000002</c:v>
                </c:pt>
                <c:pt idx="1229">
                  <c:v>236.14</c:v>
                </c:pt>
                <c:pt idx="1230">
                  <c:v>238.21</c:v>
                </c:pt>
                <c:pt idx="1231">
                  <c:v>239.6333333333333</c:v>
                </c:pt>
                <c:pt idx="1232">
                  <c:v>239.44666666666663</c:v>
                </c:pt>
                <c:pt idx="1233">
                  <c:v>240.21666666666667</c:v>
                </c:pt>
                <c:pt idx="1234">
                  <c:v>240.23833333333334</c:v>
                </c:pt>
                <c:pt idx="1235">
                  <c:v>240.67833333333337</c:v>
                </c:pt>
                <c:pt idx="1236">
                  <c:v>239.45333333333338</c:v>
                </c:pt>
                <c:pt idx="1237">
                  <c:v>239.20333333333329</c:v>
                </c:pt>
                <c:pt idx="1238">
                  <c:v>239.82999999999996</c:v>
                </c:pt>
                <c:pt idx="1239">
                  <c:v>239.98166666666668</c:v>
                </c:pt>
                <c:pt idx="1240">
                  <c:v>240.22</c:v>
                </c:pt>
                <c:pt idx="1241">
                  <c:v>240.31499999999997</c:v>
                </c:pt>
                <c:pt idx="1242">
                  <c:v>242.26166666666666</c:v>
                </c:pt>
                <c:pt idx="1243">
                  <c:v>244.07166666666669</c:v>
                </c:pt>
                <c:pt idx="1244">
                  <c:v>245.44499999999996</c:v>
                </c:pt>
                <c:pt idx="1245">
                  <c:v>248.35833333333332</c:v>
                </c:pt>
                <c:pt idx="1246">
                  <c:v>250.04666666666671</c:v>
                </c:pt>
                <c:pt idx="1247">
                  <c:v>252.58166666666668</c:v>
                </c:pt>
                <c:pt idx="1248">
                  <c:v>252.83</c:v>
                </c:pt>
                <c:pt idx="1249">
                  <c:v>253.34833333333336</c:v>
                </c:pt>
                <c:pt idx="1250">
                  <c:v>254.90833333333333</c:v>
                </c:pt>
                <c:pt idx="1251">
                  <c:v>254.23500000000001</c:v>
                </c:pt>
                <c:pt idx="1252">
                  <c:v>254.45833333333334</c:v>
                </c:pt>
                <c:pt idx="1253">
                  <c:v>253.44500000000002</c:v>
                </c:pt>
                <c:pt idx="1254">
                  <c:v>251.09666666666669</c:v>
                </c:pt>
                <c:pt idx="1255">
                  <c:v>247.98333333333335</c:v>
                </c:pt>
                <c:pt idx="1256">
                  <c:v>243.99166666666667</c:v>
                </c:pt>
                <c:pt idx="1257">
                  <c:v>241.87</c:v>
                </c:pt>
                <c:pt idx="1258">
                  <c:v>239.61666666666667</c:v>
                </c:pt>
                <c:pt idx="1259">
                  <c:v>237.20333333333335</c:v>
                </c:pt>
                <c:pt idx="1260">
                  <c:v>235.33166666666668</c:v>
                </c:pt>
                <c:pt idx="1261">
                  <c:v>232.1583333333333</c:v>
                </c:pt>
                <c:pt idx="1262">
                  <c:v>229.22833333333335</c:v>
                </c:pt>
                <c:pt idx="1263">
                  <c:v>225.07833333333335</c:v>
                </c:pt>
                <c:pt idx="1264">
                  <c:v>221.23166666666665</c:v>
                </c:pt>
                <c:pt idx="1265">
                  <c:v>217.60666666666665</c:v>
                </c:pt>
                <c:pt idx="1266">
                  <c:v>214.53666666666663</c:v>
                </c:pt>
                <c:pt idx="1267">
                  <c:v>212.91166666666663</c:v>
                </c:pt>
                <c:pt idx="1268">
                  <c:v>210.89833333333331</c:v>
                </c:pt>
                <c:pt idx="1269">
                  <c:v>205.41166666666663</c:v>
                </c:pt>
                <c:pt idx="1270">
                  <c:v>200.64000000000001</c:v>
                </c:pt>
                <c:pt idx="1271">
                  <c:v>197.09666666666666</c:v>
                </c:pt>
                <c:pt idx="1272">
                  <c:v>194.22833333333332</c:v>
                </c:pt>
                <c:pt idx="1273">
                  <c:v>190.5866666666667</c:v>
                </c:pt>
                <c:pt idx="1274">
                  <c:v>187.42499999999998</c:v>
                </c:pt>
                <c:pt idx="1275">
                  <c:v>188.30499999999998</c:v>
                </c:pt>
                <c:pt idx="1276">
                  <c:v>187.93999999999997</c:v>
                </c:pt>
                <c:pt idx="1277">
                  <c:v>186.96833333333333</c:v>
                </c:pt>
                <c:pt idx="1278">
                  <c:v>186.29999999999998</c:v>
                </c:pt>
                <c:pt idx="1279">
                  <c:v>186.67833333333331</c:v>
                </c:pt>
                <c:pt idx="1280">
                  <c:v>187.46333333333334</c:v>
                </c:pt>
                <c:pt idx="1281">
                  <c:v>187.5</c:v>
                </c:pt>
                <c:pt idx="1282">
                  <c:v>187.99333333333334</c:v>
                </c:pt>
                <c:pt idx="1283">
                  <c:v>188.595</c:v>
                </c:pt>
                <c:pt idx="1284">
                  <c:v>190.74</c:v>
                </c:pt>
                <c:pt idx="1285">
                  <c:v>192.47166666666669</c:v>
                </c:pt>
                <c:pt idx="1286">
                  <c:v>192.50333333333333</c:v>
                </c:pt>
                <c:pt idx="1287">
                  <c:v>193.61</c:v>
                </c:pt>
                <c:pt idx="1288">
                  <c:v>195.84166666666667</c:v>
                </c:pt>
                <c:pt idx="1289">
                  <c:v>196.38499999999999</c:v>
                </c:pt>
                <c:pt idx="1290">
                  <c:v>196.21</c:v>
                </c:pt>
                <c:pt idx="1291">
                  <c:v>196.17333333333332</c:v>
                </c:pt>
                <c:pt idx="1292">
                  <c:v>197.55333333333331</c:v>
                </c:pt>
                <c:pt idx="1293">
                  <c:v>198.73833333333332</c:v>
                </c:pt>
                <c:pt idx="1294">
                  <c:v>199.60999999999999</c:v>
                </c:pt>
                <c:pt idx="1295">
                  <c:v>198.97166666666666</c:v>
                </c:pt>
                <c:pt idx="1296">
                  <c:v>195.86166666666668</c:v>
                </c:pt>
                <c:pt idx="1297">
                  <c:v>191.99666666666667</c:v>
                </c:pt>
                <c:pt idx="1298">
                  <c:v>188.09833333333333</c:v>
                </c:pt>
                <c:pt idx="1299">
                  <c:v>183.67499999999998</c:v>
                </c:pt>
                <c:pt idx="1300">
                  <c:v>179.53</c:v>
                </c:pt>
                <c:pt idx="1301">
                  <c:v>177.76333333333332</c:v>
                </c:pt>
                <c:pt idx="1302">
                  <c:v>175.88666666666666</c:v>
                </c:pt>
                <c:pt idx="1303">
                  <c:v>173.54666666666665</c:v>
                </c:pt>
                <c:pt idx="1304">
                  <c:v>171.03333333333333</c:v>
                </c:pt>
                <c:pt idx="1305">
                  <c:v>170.77666666666664</c:v>
                </c:pt>
                <c:pt idx="1306">
                  <c:v>169.70166666666663</c:v>
                </c:pt>
                <c:pt idx="1307">
                  <c:v>169.38833333333335</c:v>
                </c:pt>
                <c:pt idx="1308">
                  <c:v>169.94500000000002</c:v>
                </c:pt>
                <c:pt idx="1309">
                  <c:v>171.33333333333334</c:v>
                </c:pt>
                <c:pt idx="1310">
                  <c:v>172.84333333333333</c:v>
                </c:pt>
                <c:pt idx="1311">
                  <c:v>173.48833333333334</c:v>
                </c:pt>
                <c:pt idx="1312">
                  <c:v>174.90666666666667</c:v>
                </c:pt>
                <c:pt idx="1313">
                  <c:v>174.92833333333331</c:v>
                </c:pt>
                <c:pt idx="1314">
                  <c:v>175.32833333333335</c:v>
                </c:pt>
                <c:pt idx="1315">
                  <c:v>174.62833333333333</c:v>
                </c:pt>
                <c:pt idx="1316">
                  <c:v>173.92</c:v>
                </c:pt>
                <c:pt idx="1317">
                  <c:v>172.82666666666668</c:v>
                </c:pt>
                <c:pt idx="1318">
                  <c:v>170.33833333333334</c:v>
                </c:pt>
                <c:pt idx="1319">
                  <c:v>169.87</c:v>
                </c:pt>
                <c:pt idx="1320">
                  <c:v>170.14666666666668</c:v>
                </c:pt>
                <c:pt idx="1321">
                  <c:v>171.00166666666667</c:v>
                </c:pt>
                <c:pt idx="1322">
                  <c:v>172.03833333333333</c:v>
                </c:pt>
                <c:pt idx="1323">
                  <c:v>172.02833333333334</c:v>
                </c:pt>
                <c:pt idx="1324">
                  <c:v>171.45833333333334</c:v>
                </c:pt>
                <c:pt idx="1325">
                  <c:v>168.81333333333333</c:v>
                </c:pt>
                <c:pt idx="1326">
                  <c:v>165.24166666666667</c:v>
                </c:pt>
                <c:pt idx="1327">
                  <c:v>161.60333333333335</c:v>
                </c:pt>
                <c:pt idx="1328">
                  <c:v>157.01166666666666</c:v>
                </c:pt>
                <c:pt idx="1329">
                  <c:v>152.17833333333331</c:v>
                </c:pt>
                <c:pt idx="1330">
                  <c:v>149.37833333333333</c:v>
                </c:pt>
                <c:pt idx="1331">
                  <c:v>150.215</c:v>
                </c:pt>
                <c:pt idx="1332">
                  <c:v>152.66999999999999</c:v>
                </c:pt>
                <c:pt idx="1333">
                  <c:v>155.73000000000002</c:v>
                </c:pt>
                <c:pt idx="1334">
                  <c:v>163.5633333333333</c:v>
                </c:pt>
                <c:pt idx="1335">
                  <c:v>170.43499999999997</c:v>
                </c:pt>
                <c:pt idx="1336">
                  <c:v>176.32000000000002</c:v>
                </c:pt>
                <c:pt idx="1337">
                  <c:v>179.29999999999998</c:v>
                </c:pt>
                <c:pt idx="1338">
                  <c:v>181.13499999999999</c:v>
                </c:pt>
                <c:pt idx="1339">
                  <c:v>183.88</c:v>
                </c:pt>
                <c:pt idx="1340">
                  <c:v>181.17333333333332</c:v>
                </c:pt>
                <c:pt idx="1341">
                  <c:v>179.74666666666667</c:v>
                </c:pt>
                <c:pt idx="1342">
                  <c:v>178.41</c:v>
                </c:pt>
                <c:pt idx="1343">
                  <c:v>176.48666666666668</c:v>
                </c:pt>
                <c:pt idx="1344">
                  <c:v>174.93666666666664</c:v>
                </c:pt>
                <c:pt idx="1345">
                  <c:v>173.73500000000001</c:v>
                </c:pt>
                <c:pt idx="1346">
                  <c:v>173.09833333333333</c:v>
                </c:pt>
                <c:pt idx="1347">
                  <c:v>173.11833333333331</c:v>
                </c:pt>
                <c:pt idx="1348">
                  <c:v>174.03333333333333</c:v>
                </c:pt>
                <c:pt idx="1349">
                  <c:v>175.11333333333334</c:v>
                </c:pt>
                <c:pt idx="1350">
                  <c:v>177.56499999999997</c:v>
                </c:pt>
                <c:pt idx="1351">
                  <c:v>177.99166666666667</c:v>
                </c:pt>
                <c:pt idx="1352">
                  <c:v>177.95000000000002</c:v>
                </c:pt>
                <c:pt idx="1353">
                  <c:v>178.68333333333331</c:v>
                </c:pt>
                <c:pt idx="1354">
                  <c:v>178.56499999999997</c:v>
                </c:pt>
                <c:pt idx="1355">
                  <c:v>178.77166666666668</c:v>
                </c:pt>
                <c:pt idx="1356">
                  <c:v>177.47</c:v>
                </c:pt>
                <c:pt idx="1357">
                  <c:v>177.13166666666666</c:v>
                </c:pt>
                <c:pt idx="1358">
                  <c:v>177.5566666666667</c:v>
                </c:pt>
                <c:pt idx="1359">
                  <c:v>176.8116666666667</c:v>
                </c:pt>
                <c:pt idx="1360">
                  <c:v>176.51999999999998</c:v>
                </c:pt>
                <c:pt idx="1361">
                  <c:v>176.81166666666664</c:v>
                </c:pt>
                <c:pt idx="1362">
                  <c:v>176.59333333333333</c:v>
                </c:pt>
                <c:pt idx="1363">
                  <c:v>175.87833333333333</c:v>
                </c:pt>
                <c:pt idx="1364">
                  <c:v>174.94000000000003</c:v>
                </c:pt>
                <c:pt idx="1365">
                  <c:v>175.35999999999999</c:v>
                </c:pt>
                <c:pt idx="1366">
                  <c:v>176.60499999999999</c:v>
                </c:pt>
                <c:pt idx="1367">
                  <c:v>176.61666666666665</c:v>
                </c:pt>
                <c:pt idx="1368">
                  <c:v>178.27666666666667</c:v>
                </c:pt>
                <c:pt idx="1369">
                  <c:v>180.12166666666667</c:v>
                </c:pt>
                <c:pt idx="1370">
                  <c:v>181.94000000000003</c:v>
                </c:pt>
                <c:pt idx="1371">
                  <c:v>182.89333333333335</c:v>
                </c:pt>
                <c:pt idx="1372">
                  <c:v>182.91166666666663</c:v>
                </c:pt>
                <c:pt idx="1373">
                  <c:v>184.46833333333333</c:v>
                </c:pt>
                <c:pt idx="1374">
                  <c:v>185.95666666666671</c:v>
                </c:pt>
                <c:pt idx="1375">
                  <c:v>188.04999999999998</c:v>
                </c:pt>
                <c:pt idx="1376">
                  <c:v>190.76833333333335</c:v>
                </c:pt>
                <c:pt idx="1377">
                  <c:v>195.24333333333334</c:v>
                </c:pt>
                <c:pt idx="1378">
                  <c:v>203.35666666666665</c:v>
                </c:pt>
                <c:pt idx="1379">
                  <c:v>213.19666666666663</c:v>
                </c:pt>
                <c:pt idx="1380">
                  <c:v>222.38833333333332</c:v>
                </c:pt>
                <c:pt idx="1381">
                  <c:v>231.64166666666668</c:v>
                </c:pt>
                <c:pt idx="1382">
                  <c:v>242.38333333333333</c:v>
                </c:pt>
                <c:pt idx="1383">
                  <c:v>251.2833333333333</c:v>
                </c:pt>
                <c:pt idx="1384">
                  <c:v>252.91166666666663</c:v>
                </c:pt>
                <c:pt idx="1385">
                  <c:v>253.21833333333333</c:v>
                </c:pt>
                <c:pt idx="1386">
                  <c:v>253.40499999999997</c:v>
                </c:pt>
                <c:pt idx="1387">
                  <c:v>254.0083333333333</c:v>
                </c:pt>
                <c:pt idx="1388">
                  <c:v>251.70333333333335</c:v>
                </c:pt>
                <c:pt idx="1389">
                  <c:v>249.36500000000001</c:v>
                </c:pt>
                <c:pt idx="1390">
                  <c:v>249.06000000000003</c:v>
                </c:pt>
                <c:pt idx="1391">
                  <c:v>249.60666666666668</c:v>
                </c:pt>
                <c:pt idx="1392">
                  <c:v>248.56333333333336</c:v>
                </c:pt>
                <c:pt idx="1393">
                  <c:v>241.8016666666667</c:v>
                </c:pt>
                <c:pt idx="1394">
                  <c:v>237.09333333333333</c:v>
                </c:pt>
                <c:pt idx="1395">
                  <c:v>232.1883333333333</c:v>
                </c:pt>
                <c:pt idx="1396">
                  <c:v>231.005</c:v>
                </c:pt>
                <c:pt idx="1397">
                  <c:v>226.18999999999997</c:v>
                </c:pt>
                <c:pt idx="1398">
                  <c:v>223.80499999999998</c:v>
                </c:pt>
                <c:pt idx="1399">
                  <c:v>223.94999999999996</c:v>
                </c:pt>
                <c:pt idx="1400">
                  <c:v>221.85333333333332</c:v>
                </c:pt>
                <c:pt idx="1401">
                  <c:v>218.36666666666665</c:v>
                </c:pt>
                <c:pt idx="1402">
                  <c:v>213.12333333333331</c:v>
                </c:pt>
                <c:pt idx="1403">
                  <c:v>207.98</c:v>
                </c:pt>
                <c:pt idx="1404">
                  <c:v>202.44166666666663</c:v>
                </c:pt>
                <c:pt idx="1405">
                  <c:v>199.63166666666666</c:v>
                </c:pt>
                <c:pt idx="1406">
                  <c:v>197.93500000000003</c:v>
                </c:pt>
                <c:pt idx="1407">
                  <c:v>199.42666666666665</c:v>
                </c:pt>
                <c:pt idx="1408">
                  <c:v>199.55000000000004</c:v>
                </c:pt>
                <c:pt idx="1409">
                  <c:v>203.28</c:v>
                </c:pt>
                <c:pt idx="1410">
                  <c:v>206.16</c:v>
                </c:pt>
                <c:pt idx="1411">
                  <c:v>209.94666666666669</c:v>
                </c:pt>
                <c:pt idx="1412">
                  <c:v>213.88166666666666</c:v>
                </c:pt>
                <c:pt idx="1413">
                  <c:v>216.45500000000001</c:v>
                </c:pt>
                <c:pt idx="1414">
                  <c:v>218.00166666666669</c:v>
                </c:pt>
                <c:pt idx="1415">
                  <c:v>219.03166666666667</c:v>
                </c:pt>
                <c:pt idx="1416">
                  <c:v>218.54666666666665</c:v>
                </c:pt>
                <c:pt idx="1417">
                  <c:v>216.29499999999999</c:v>
                </c:pt>
                <c:pt idx="1418">
                  <c:v>213.73666666666668</c:v>
                </c:pt>
                <c:pt idx="1419">
                  <c:v>210.905</c:v>
                </c:pt>
                <c:pt idx="1420">
                  <c:v>211.48000000000002</c:v>
                </c:pt>
                <c:pt idx="1421">
                  <c:v>209.85999999999999</c:v>
                </c:pt>
                <c:pt idx="1422">
                  <c:v>210.89333333333335</c:v>
                </c:pt>
                <c:pt idx="1423">
                  <c:v>214.38666666666668</c:v>
                </c:pt>
                <c:pt idx="1424">
                  <c:v>215.21666666666667</c:v>
                </c:pt>
                <c:pt idx="1425">
                  <c:v>216.88166666666666</c:v>
                </c:pt>
                <c:pt idx="1426">
                  <c:v>218.89166666666668</c:v>
                </c:pt>
                <c:pt idx="1427">
                  <c:v>221.81333333333336</c:v>
                </c:pt>
                <c:pt idx="1428">
                  <c:v>223.54666666666662</c:v>
                </c:pt>
                <c:pt idx="1429">
                  <c:v>223.56666666666663</c:v>
                </c:pt>
                <c:pt idx="1430">
                  <c:v>226.24166666666665</c:v>
                </c:pt>
                <c:pt idx="1431">
                  <c:v>228.17499999999995</c:v>
                </c:pt>
                <c:pt idx="1432">
                  <c:v>228.34666666666669</c:v>
                </c:pt>
                <c:pt idx="1433">
                  <c:v>230.97833333333335</c:v>
                </c:pt>
                <c:pt idx="1434">
                  <c:v>232.38500000000002</c:v>
                </c:pt>
                <c:pt idx="1435">
                  <c:v>235.67</c:v>
                </c:pt>
                <c:pt idx="1436">
                  <c:v>240.25166666666667</c:v>
                </c:pt>
                <c:pt idx="1437">
                  <c:v>245.11</c:v>
                </c:pt>
                <c:pt idx="1438">
                  <c:v>249.61333333333334</c:v>
                </c:pt>
                <c:pt idx="1439">
                  <c:v>252.37</c:v>
                </c:pt>
                <c:pt idx="1440">
                  <c:v>256.26666666666665</c:v>
                </c:pt>
                <c:pt idx="1441">
                  <c:v>257.6033333333333</c:v>
                </c:pt>
                <c:pt idx="1442">
                  <c:v>256.7283333333333</c:v>
                </c:pt>
                <c:pt idx="1443">
                  <c:v>254.00166666666667</c:v>
                </c:pt>
                <c:pt idx="1444">
                  <c:v>253.31166666666664</c:v>
                </c:pt>
                <c:pt idx="1445">
                  <c:v>250.03999999999996</c:v>
                </c:pt>
                <c:pt idx="1446">
                  <c:v>247.18499999999997</c:v>
                </c:pt>
                <c:pt idx="1447">
                  <c:v>244.35666666666668</c:v>
                </c:pt>
                <c:pt idx="1448">
                  <c:v>242.64833333333334</c:v>
                </c:pt>
                <c:pt idx="1449">
                  <c:v>238.83833333333334</c:v>
                </c:pt>
                <c:pt idx="1450">
                  <c:v>233.68500000000003</c:v>
                </c:pt>
                <c:pt idx="1451">
                  <c:v>230.14166666666668</c:v>
                </c:pt>
                <c:pt idx="1452">
                  <c:v>226.28</c:v>
                </c:pt>
                <c:pt idx="1453">
                  <c:v>222.92</c:v>
                </c:pt>
                <c:pt idx="1454">
                  <c:v>219.90833333333333</c:v>
                </c:pt>
                <c:pt idx="1455">
                  <c:v>220.08333333333334</c:v>
                </c:pt>
                <c:pt idx="1456">
                  <c:v>219.88499999999999</c:v>
                </c:pt>
                <c:pt idx="1457">
                  <c:v>218.89833333333334</c:v>
                </c:pt>
                <c:pt idx="1458">
                  <c:v>225.42333333333332</c:v>
                </c:pt>
                <c:pt idx="1459">
                  <c:v>233.47333333333336</c:v>
                </c:pt>
                <c:pt idx="1460">
                  <c:v>240.44166666666669</c:v>
                </c:pt>
                <c:pt idx="1461">
                  <c:v>247.22</c:v>
                </c:pt>
                <c:pt idx="1462">
                  <c:v>253.81666666666663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28320"/>
        <c:axId val="1246525920"/>
      </c:lineChart>
      <c:catAx>
        <c:axId val="12465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Algn val="ctr"/>
        <c:lblOffset val="100"/>
        <c:noMultiLvlLbl val="1"/>
      </c:cat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'Holt Exponential by Month'!$J$3</c:f>
              <c:strCache>
                <c:ptCount val="1"/>
                <c:pt idx="0">
                  <c:v>Error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'Holt Exponential by Month'!$E$4:$E$73</c:f>
              <c:numCache>
                <c:formatCode>[$-409]mmm\-yy;@</c:formatCode>
                <c:ptCount val="7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</c:numCache>
            </c:numRef>
          </c:xVal>
          <c:yVal>
            <c:numRef>
              <c:f>'Holt Exponential by Month'!$J$4:$J$73</c:f>
              <c:numCache>
                <c:formatCode>#,##0.00</c:formatCode>
                <c:ptCount val="70"/>
                <c:pt idx="0" formatCode="General">
                  <c:v>0</c:v>
                </c:pt>
                <c:pt idx="1">
                  <c:v>-56.103099999999927</c:v>
                </c:pt>
                <c:pt idx="2">
                  <c:v>-44.689617999999939</c:v>
                </c:pt>
                <c:pt idx="3">
                  <c:v>-9.781057640000256</c:v>
                </c:pt>
                <c:pt idx="4">
                  <c:v>-53.22724704720008</c:v>
                </c:pt>
                <c:pt idx="5">
                  <c:v>-66.027237495055999</c:v>
                </c:pt>
                <c:pt idx="6">
                  <c:v>58.404187018621258</c:v>
                </c:pt>
                <c:pt idx="7">
                  <c:v>52.902262277853254</c:v>
                </c:pt>
                <c:pt idx="8">
                  <c:v>-17.992417929193778</c:v>
                </c:pt>
                <c:pt idx="9">
                  <c:v>93.232709447161881</c:v>
                </c:pt>
                <c:pt idx="10">
                  <c:v>128.0923286925543</c:v>
                </c:pt>
                <c:pt idx="11">
                  <c:v>113.59694536293017</c:v>
                </c:pt>
                <c:pt idx="12">
                  <c:v>262.76188016026742</c:v>
                </c:pt>
                <c:pt idx="13">
                  <c:v>413.96066692802742</c:v>
                </c:pt>
                <c:pt idx="14">
                  <c:v>-28.498896823354471</c:v>
                </c:pt>
                <c:pt idx="15">
                  <c:v>-129.98785224112953</c:v>
                </c:pt>
                <c:pt idx="16">
                  <c:v>142.01753654956167</c:v>
                </c:pt>
                <c:pt idx="17">
                  <c:v>382.28019399786012</c:v>
                </c:pt>
                <c:pt idx="18">
                  <c:v>912.66858719393804</c:v>
                </c:pt>
                <c:pt idx="19">
                  <c:v>819.20605993023037</c:v>
                </c:pt>
                <c:pt idx="20">
                  <c:v>445.40583175611118</c:v>
                </c:pt>
                <c:pt idx="21">
                  <c:v>231.45275032657082</c:v>
                </c:pt>
                <c:pt idx="22">
                  <c:v>-184.51523122045091</c:v>
                </c:pt>
                <c:pt idx="23">
                  <c:v>1196.2802133778332</c:v>
                </c:pt>
                <c:pt idx="24">
                  <c:v>1458.2779076079128</c:v>
                </c:pt>
                <c:pt idx="25">
                  <c:v>-262.45600761447258</c:v>
                </c:pt>
                <c:pt idx="26">
                  <c:v>-776.44662007081661</c:v>
                </c:pt>
                <c:pt idx="27">
                  <c:v>-634.26674706024278</c:v>
                </c:pt>
                <c:pt idx="28">
                  <c:v>-1405.5642225133706</c:v>
                </c:pt>
                <c:pt idx="29">
                  <c:v>-615.33201829828431</c:v>
                </c:pt>
                <c:pt idx="30">
                  <c:v>113.32035986875053</c:v>
                </c:pt>
                <c:pt idx="31">
                  <c:v>326.23485413523849</c:v>
                </c:pt>
                <c:pt idx="32">
                  <c:v>291.73332826303158</c:v>
                </c:pt>
                <c:pt idx="33">
                  <c:v>663.12815336695257</c:v>
                </c:pt>
                <c:pt idx="34">
                  <c:v>2063.8581440385715</c:v>
                </c:pt>
                <c:pt idx="35">
                  <c:v>560.89382888844466</c:v>
                </c:pt>
                <c:pt idx="36">
                  <c:v>-1635.2351792124091</c:v>
                </c:pt>
                <c:pt idx="37">
                  <c:v>-2369.8864019392386</c:v>
                </c:pt>
                <c:pt idx="38">
                  <c:v>75.863100436538843</c:v>
                </c:pt>
                <c:pt idx="39">
                  <c:v>548.69793058294908</c:v>
                </c:pt>
                <c:pt idx="40">
                  <c:v>-1840.8847760636327</c:v>
                </c:pt>
                <c:pt idx="41">
                  <c:v>-1746.4027149890007</c:v>
                </c:pt>
                <c:pt idx="42">
                  <c:v>-330.17695860412914</c:v>
                </c:pt>
                <c:pt idx="43">
                  <c:v>1903.6995577670759</c:v>
                </c:pt>
                <c:pt idx="44">
                  <c:v>731.96056330006468</c:v>
                </c:pt>
                <c:pt idx="45">
                  <c:v>-2057.9600725873024</c:v>
                </c:pt>
                <c:pt idx="46">
                  <c:v>-1911.6543561995632</c:v>
                </c:pt>
                <c:pt idx="47">
                  <c:v>-1285.0884632685875</c:v>
                </c:pt>
                <c:pt idx="48">
                  <c:v>-927.0823455072491</c:v>
                </c:pt>
                <c:pt idx="49">
                  <c:v>1054.8083784643818</c:v>
                </c:pt>
                <c:pt idx="50">
                  <c:v>1848.5747985356738</c:v>
                </c:pt>
                <c:pt idx="51">
                  <c:v>-244.15736771218963</c:v>
                </c:pt>
                <c:pt idx="52">
                  <c:v>-119.18820424080195</c:v>
                </c:pt>
                <c:pt idx="53">
                  <c:v>1881.0581492609904</c:v>
                </c:pt>
                <c:pt idx="54">
                  <c:v>1490.7740426150372</c:v>
                </c:pt>
                <c:pt idx="55">
                  <c:v>313.32590982185502</c:v>
                </c:pt>
                <c:pt idx="56">
                  <c:v>-508.98053178378632</c:v>
                </c:pt>
                <c:pt idx="57">
                  <c:v>-447.23699393385778</c:v>
                </c:pt>
                <c:pt idx="58">
                  <c:v>-458.97581151247596</c:v>
                </c:pt>
                <c:pt idx="59">
                  <c:v>-268.13133576751989</c:v>
                </c:pt>
                <c:pt idx="60">
                  <c:v>-339.63664413117112</c:v>
                </c:pt>
                <c:pt idx="61">
                  <c:v>-1013.5574043871466</c:v>
                </c:pt>
                <c:pt idx="62">
                  <c:v>-838.92332476890988</c:v>
                </c:pt>
                <c:pt idx="63">
                  <c:v>-2.3062659225593052</c:v>
                </c:pt>
                <c:pt idx="64">
                  <c:v>555.65772537740395</c:v>
                </c:pt>
                <c:pt idx="65">
                  <c:v>-42.916927856339044</c:v>
                </c:pt>
                <c:pt idx="66">
                  <c:v>1632.4347926705946</c:v>
                </c:pt>
                <c:pt idx="67">
                  <c:v>891.02745104568976</c:v>
                </c:pt>
                <c:pt idx="68">
                  <c:v>-478.5338813888693</c:v>
                </c:pt>
                <c:pt idx="69">
                  <c:v>783.85660015525264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4-45DB-990D-798C6F19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55759"/>
        <c:axId val="1746953359"/>
      </c:scatterChart>
      <c:valAx>
        <c:axId val="17469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53359"/>
        <c:crosses val="autoZero"/>
        <c:crossBetween val="midCat"/>
      </c:valAx>
      <c:valAx>
        <c:axId val="1746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'Holt Exponential by Quarter'!$I$3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'Holt Exponential by Quarter'!$D$4:$D$26</c:f>
              <c:strCache>
                <c:ptCount val="23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</c:strCache>
            </c:strRef>
          </c:cat>
          <c:val>
            <c:numRef>
              <c:f>'Holt Exponential by Quarter'!$I$4:$I$26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-244.01850000000002</c:v>
                </c:pt>
                <c:pt idx="2">
                  <c:v>-168.86392999999953</c:v>
                </c:pt>
                <c:pt idx="3">
                  <c:v>431.21232859999975</c:v>
                </c:pt>
                <c:pt idx="4">
                  <c:v>1523.6567364279995</c:v>
                </c:pt>
                <c:pt idx="5">
                  <c:v>1751.1800154114408</c:v>
                </c:pt>
                <c:pt idx="6">
                  <c:v>4629.38517618897</c:v>
                </c:pt>
                <c:pt idx="7">
                  <c:v>6261.9268514322775</c:v>
                </c:pt>
                <c:pt idx="8">
                  <c:v>6167.8224003085088</c:v>
                </c:pt>
                <c:pt idx="9">
                  <c:v>334.36438418776197</c:v>
                </c:pt>
                <c:pt idx="10">
                  <c:v>-1965.6330155206742</c:v>
                </c:pt>
                <c:pt idx="11">
                  <c:v>5481.7688340547138</c:v>
                </c:pt>
                <c:pt idx="12">
                  <c:v>985.52901861528881</c:v>
                </c:pt>
                <c:pt idx="13">
                  <c:v>-6550.653348481399</c:v>
                </c:pt>
                <c:pt idx="14">
                  <c:v>-3347.962903001011</c:v>
                </c:pt>
                <c:pt idx="15">
                  <c:v>-6981.6811370624746</c:v>
                </c:pt>
                <c:pt idx="16">
                  <c:v>-7258.0477020811431</c:v>
                </c:pt>
                <c:pt idx="17">
                  <c:v>5.9896629254817526</c:v>
                </c:pt>
                <c:pt idx="18">
                  <c:v>4945.9496858334642</c:v>
                </c:pt>
                <c:pt idx="19">
                  <c:v>1613.1335190827522</c:v>
                </c:pt>
                <c:pt idx="20">
                  <c:v>-4655.5751261655805</c:v>
                </c:pt>
                <c:pt idx="21">
                  <c:v>-4019.4003051688833</c:v>
                </c:pt>
                <c:pt idx="22">
                  <c:v>2643.1677110277378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F-4829-A7F3-94ECFC64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89824"/>
        <c:axId val="81594144"/>
      </c:lineChart>
      <c:catAx>
        <c:axId val="815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144"/>
        <c:crosses val="autoZero"/>
        <c:auto val="1"/>
        <c:lblAlgn val="ctr"/>
        <c:lblOffset val="100"/>
        <c:noMultiLvlLbl val="0"/>
      </c:catAx>
      <c:valAx>
        <c:axId val="8159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Exponential by Quarter'!$E$3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'Holt Exponential by Quarter'!$D$4:$D$30</c:f>
              <c:strCache>
                <c:ptCount val="27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  <c:pt idx="23">
                  <c:v>Q4 - 2024</c:v>
                </c:pt>
                <c:pt idx="24">
                  <c:v>Q1 - 2024</c:v>
                </c:pt>
                <c:pt idx="25">
                  <c:v>Q2 - 2024</c:v>
                </c:pt>
                <c:pt idx="26">
                  <c:v>Q3 - 2024</c:v>
                </c:pt>
              </c:strCache>
            </c:strRef>
          </c:cat>
          <c:val>
            <c:numRef>
              <c:f>'Holt Exponential by Quarter'!$E$4:$E$30</c:f>
              <c:numCache>
                <c:formatCode>_("$"* #,##0_);_("$"* \(#,##0\);_("$"* "-"??_);_(@_)</c:formatCode>
                <c:ptCount val="27"/>
                <c:pt idx="0">
                  <c:v>1224.5415</c:v>
                </c:pt>
                <c:pt idx="1">
                  <c:v>980.52300000000002</c:v>
                </c:pt>
                <c:pt idx="2">
                  <c:v>1001.9935000000005</c:v>
                </c:pt>
                <c:pt idx="3">
                  <c:v>1388.2502999999999</c:v>
                </c:pt>
                <c:pt idx="4">
                  <c:v>2570.2375999999999</c:v>
                </c:pt>
                <c:pt idx="5">
                  <c:v>3408.1339000000007</c:v>
                </c:pt>
                <c:pt idx="6">
                  <c:v>7556.4242999999988</c:v>
                </c:pt>
                <c:pt idx="7">
                  <c:v>10921.623200000002</c:v>
                </c:pt>
                <c:pt idx="8">
                  <c:v>15314.780199999996</c:v>
                </c:pt>
                <c:pt idx="9">
                  <c:v>13676.423300000002</c:v>
                </c:pt>
                <c:pt idx="10">
                  <c:v>15063.393199999999</c:v>
                </c:pt>
                <c:pt idx="11">
                  <c:v>21464.94</c:v>
                </c:pt>
                <c:pt idx="12">
                  <c:v>19310.970200000011</c:v>
                </c:pt>
                <c:pt idx="13">
                  <c:v>16923.483400000008</c:v>
                </c:pt>
                <c:pt idx="14">
                  <c:v>17873.329900000001</c:v>
                </c:pt>
                <c:pt idx="15">
                  <c:v>11928.580000000002</c:v>
                </c:pt>
                <c:pt idx="16">
                  <c:v>10815.669999999996</c:v>
                </c:pt>
                <c:pt idx="17">
                  <c:v>12397.630000000003</c:v>
                </c:pt>
                <c:pt idx="18">
                  <c:v>16183.13</c:v>
                </c:pt>
                <c:pt idx="19">
                  <c:v>14972.38</c:v>
                </c:pt>
                <c:pt idx="20">
                  <c:v>11917.859999999999</c:v>
                </c:pt>
                <c:pt idx="21">
                  <c:v>11010.470000000003</c:v>
                </c:pt>
                <c:pt idx="22">
                  <c:v>14595.11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C-4CA6-B058-ADB8E2E97AE5}"/>
            </c:ext>
          </c:extLst>
        </c:ser>
        <c:ser>
          <c:idx val="1"/>
          <c:order val="1"/>
          <c:tx>
            <c:strRef>
              <c:f>'Holt Exponential by Quarter'!$H$3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'Holt Exponential by Quarter'!$D$4:$D$30</c:f>
              <c:strCache>
                <c:ptCount val="27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  <c:pt idx="23">
                  <c:v>Q4 - 2024</c:v>
                </c:pt>
                <c:pt idx="24">
                  <c:v>Q1 - 2024</c:v>
                </c:pt>
                <c:pt idx="25">
                  <c:v>Q2 - 2024</c:v>
                </c:pt>
                <c:pt idx="26">
                  <c:v>Q3 - 2024</c:v>
                </c:pt>
              </c:strCache>
            </c:strRef>
          </c:cat>
          <c:val>
            <c:numRef>
              <c:f>'Holt Exponential by Quarter'!$H$4:$H$30</c:f>
              <c:numCache>
                <c:formatCode>_("$"* #,##0.00_);_("$"* \(#,##0.00\);_("$"* "-"??_);_(@_)</c:formatCode>
                <c:ptCount val="27"/>
                <c:pt idx="0" formatCode="General">
                  <c:v>0</c:v>
                </c:pt>
                <c:pt idx="1">
                  <c:v>1224.5415</c:v>
                </c:pt>
                <c:pt idx="2">
                  <c:v>1170.85743</c:v>
                </c:pt>
                <c:pt idx="3">
                  <c:v>957.03797140000017</c:v>
                </c:pt>
                <c:pt idx="4">
                  <c:v>1046.5808635720005</c:v>
                </c:pt>
                <c:pt idx="5">
                  <c:v>1656.95388458856</c:v>
                </c:pt>
                <c:pt idx="6">
                  <c:v>2927.0391238110287</c:v>
                </c:pt>
                <c:pt idx="7">
                  <c:v>4659.6963485677243</c:v>
                </c:pt>
                <c:pt idx="8">
                  <c:v>9146.9577996914868</c:v>
                </c:pt>
                <c:pt idx="9">
                  <c:v>13342.05891581224</c:v>
                </c:pt>
                <c:pt idx="10">
                  <c:v>17029.026215520673</c:v>
                </c:pt>
                <c:pt idx="11">
                  <c:v>15983.171165945285</c:v>
                </c:pt>
                <c:pt idx="12">
                  <c:v>18325.441181384722</c:v>
                </c:pt>
                <c:pt idx="13">
                  <c:v>23474.136748481407</c:v>
                </c:pt>
                <c:pt idx="14">
                  <c:v>21221.292803001012</c:v>
                </c:pt>
                <c:pt idx="15">
                  <c:v>18910.261137062476</c:v>
                </c:pt>
                <c:pt idx="16">
                  <c:v>18073.71770208114</c:v>
                </c:pt>
                <c:pt idx="17">
                  <c:v>12391.640337074521</c:v>
                </c:pt>
                <c:pt idx="18">
                  <c:v>11237.180314166535</c:v>
                </c:pt>
                <c:pt idx="19">
                  <c:v>13359.246480917247</c:v>
                </c:pt>
                <c:pt idx="20">
                  <c:v>16573.435126165579</c:v>
                </c:pt>
                <c:pt idx="21">
                  <c:v>15029.870305168886</c:v>
                </c:pt>
                <c:pt idx="22">
                  <c:v>11951.942288972263</c:v>
                </c:pt>
                <c:pt idx="23">
                  <c:v>11674.26961877931</c:v>
                </c:pt>
                <c:pt idx="24">
                  <c:v>11634.193983228177</c:v>
                </c:pt>
                <c:pt idx="25">
                  <c:v>11594.118347677044</c:v>
                </c:pt>
                <c:pt idx="26">
                  <c:v>11554.042712125911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C-4CA6-B058-ADB8E2E9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11632"/>
        <c:axId val="1914329392"/>
      </c:lineChart>
      <c:catAx>
        <c:axId val="19143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9392"/>
        <c:crosses val="autoZero"/>
        <c:auto val="1"/>
        <c:lblAlgn val="ctr"/>
        <c:lblOffset val="100"/>
        <c:noMultiLvlLbl val="0"/>
      </c:catAx>
      <c:valAx>
        <c:axId val="19143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Erorr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'Holt Winter by Month'!$N$3</c:f>
              <c:strCache>
                <c:ptCount val="1"/>
                <c:pt idx="0">
                  <c:v>Erorr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'Holt Winter by Month'!$H$4:$H$73</c:f>
              <c:numCache>
                <c:formatCode>mmm\-yy</c:formatCode>
                <c:ptCount val="7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</c:numCache>
            </c:numRef>
          </c:xVal>
          <c:yVal>
            <c:numRef>
              <c:f>'Holt Winter by Month'!$N$4:$N$73</c:f>
              <c:numCache>
                <c:formatCode>#,##0.00</c:formatCode>
                <c:ptCount val="70"/>
                <c:pt idx="13">
                  <c:v>105.89059145058081</c:v>
                </c:pt>
                <c:pt idx="14">
                  <c:v>-361.87495809333564</c:v>
                </c:pt>
                <c:pt idx="15">
                  <c:v>-377.55409248304386</c:v>
                </c:pt>
                <c:pt idx="16">
                  <c:v>-198.64988590531516</c:v>
                </c:pt>
                <c:pt idx="17">
                  <c:v>155.12329567360371</c:v>
                </c:pt>
                <c:pt idx="18">
                  <c:v>311.14391032685535</c:v>
                </c:pt>
                <c:pt idx="19">
                  <c:v>550.58982353514193</c:v>
                </c:pt>
                <c:pt idx="20">
                  <c:v>687.65848910700697</c:v>
                </c:pt>
                <c:pt idx="21">
                  <c:v>-187.50011916467201</c:v>
                </c:pt>
                <c:pt idx="22">
                  <c:v>-841.99634811987517</c:v>
                </c:pt>
                <c:pt idx="23">
                  <c:v>-99.576734246289561</c:v>
                </c:pt>
                <c:pt idx="24">
                  <c:v>933.02034821065627</c:v>
                </c:pt>
                <c:pt idx="25">
                  <c:v>701.57047305310425</c:v>
                </c:pt>
                <c:pt idx="26">
                  <c:v>768.49415714514453</c:v>
                </c:pt>
                <c:pt idx="27">
                  <c:v>428.99023914004465</c:v>
                </c:pt>
                <c:pt idx="28">
                  <c:v>-281.29743175649037</c:v>
                </c:pt>
                <c:pt idx="29">
                  <c:v>258.80158803078666</c:v>
                </c:pt>
                <c:pt idx="30">
                  <c:v>-1220.0010722030756</c:v>
                </c:pt>
                <c:pt idx="31">
                  <c:v>-402.21856131272398</c:v>
                </c:pt>
                <c:pt idx="32">
                  <c:v>-265.44999527104574</c:v>
                </c:pt>
                <c:pt idx="33">
                  <c:v>-667.74982084905696</c:v>
                </c:pt>
                <c:pt idx="34">
                  <c:v>473.418702273495</c:v>
                </c:pt>
                <c:pt idx="35">
                  <c:v>-2095.4457341161933</c:v>
                </c:pt>
                <c:pt idx="36">
                  <c:v>-1693.5548105359203</c:v>
                </c:pt>
                <c:pt idx="37">
                  <c:v>-1842.6724135358763</c:v>
                </c:pt>
                <c:pt idx="38">
                  <c:v>514.30653924331818</c:v>
                </c:pt>
                <c:pt idx="39">
                  <c:v>229.74087382729249</c:v>
                </c:pt>
                <c:pt idx="40">
                  <c:v>-367.60678246091811</c:v>
                </c:pt>
                <c:pt idx="41">
                  <c:v>-739.90820005868682</c:v>
                </c:pt>
                <c:pt idx="42">
                  <c:v>-1605.3032399436943</c:v>
                </c:pt>
                <c:pt idx="43">
                  <c:v>449.31654289300604</c:v>
                </c:pt>
                <c:pt idx="44">
                  <c:v>-287.7638273346447</c:v>
                </c:pt>
                <c:pt idx="45">
                  <c:v>-2826.9143736280612</c:v>
                </c:pt>
                <c:pt idx="46">
                  <c:v>-3743.9838951412621</c:v>
                </c:pt>
                <c:pt idx="47">
                  <c:v>-4842.4121258420882</c:v>
                </c:pt>
                <c:pt idx="48">
                  <c:v>-3576.1439172897558</c:v>
                </c:pt>
                <c:pt idx="49">
                  <c:v>-933.06131048039288</c:v>
                </c:pt>
                <c:pt idx="50">
                  <c:v>44.529190665146416</c:v>
                </c:pt>
                <c:pt idx="51">
                  <c:v>-534.6472018077734</c:v>
                </c:pt>
                <c:pt idx="52">
                  <c:v>799.68949306932427</c:v>
                </c:pt>
                <c:pt idx="53">
                  <c:v>2175.0656712027303</c:v>
                </c:pt>
                <c:pt idx="54">
                  <c:v>1619.8988844604623</c:v>
                </c:pt>
                <c:pt idx="55">
                  <c:v>1157.256584495226</c:v>
                </c:pt>
                <c:pt idx="56">
                  <c:v>765.58307044806315</c:v>
                </c:pt>
                <c:pt idx="57">
                  <c:v>356.44585993788132</c:v>
                </c:pt>
                <c:pt idx="58">
                  <c:v>-439.87681133753085</c:v>
                </c:pt>
                <c:pt idx="59">
                  <c:v>-745.51362123309264</c:v>
                </c:pt>
                <c:pt idx="60">
                  <c:v>-456.85538230723614</c:v>
                </c:pt>
                <c:pt idx="61">
                  <c:v>-956.60703202338573</c:v>
                </c:pt>
                <c:pt idx="62">
                  <c:v>-1194.7443400371085</c:v>
                </c:pt>
                <c:pt idx="63">
                  <c:v>-338.91933008269962</c:v>
                </c:pt>
                <c:pt idx="64">
                  <c:v>340.66256130441661</c:v>
                </c:pt>
                <c:pt idx="65">
                  <c:v>-263.74892942280621</c:v>
                </c:pt>
                <c:pt idx="66">
                  <c:v>1377.9884628512505</c:v>
                </c:pt>
                <c:pt idx="67">
                  <c:v>303.42170425480435</c:v>
                </c:pt>
                <c:pt idx="68">
                  <c:v>698.31359268251117</c:v>
                </c:pt>
                <c:pt idx="69">
                  <c:v>1166.446763966781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C-49CA-9F6D-D70D2DC8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32416"/>
        <c:axId val="946133376"/>
      </c:scatterChart>
      <c:valAx>
        <c:axId val="9461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33376"/>
        <c:crosses val="autoZero"/>
        <c:crossBetween val="midCat"/>
      </c:valAx>
      <c:valAx>
        <c:axId val="946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 by Month'!$I$3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Winter by Month'!$H$4:$H$85</c:f>
              <c:numCache>
                <c:formatCode>mmm\-yy</c:formatCode>
                <c:ptCount val="8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</c:numCache>
            </c:numRef>
          </c:cat>
          <c:val>
            <c:numRef>
              <c:f>'Holt Winter by Month'!$I$4:$I$85</c:f>
              <c:numCache>
                <c:formatCode>_("$"* #,##0.00_);_("$"* \(#,##0.00\);_("$"* "-"??_);_(@_)</c:formatCode>
                <c:ptCount val="82"/>
                <c:pt idx="0">
                  <c:v>445.89229999999998</c:v>
                </c:pt>
                <c:pt idx="1">
                  <c:v>389.78920000000005</c:v>
                </c:pt>
                <c:pt idx="2">
                  <c:v>388.86000000000013</c:v>
                </c:pt>
                <c:pt idx="3">
                  <c:v>373.31819999999993</c:v>
                </c:pt>
                <c:pt idx="4">
                  <c:v>322.24950000000001</c:v>
                </c:pt>
                <c:pt idx="5">
                  <c:v>284.95529999999997</c:v>
                </c:pt>
                <c:pt idx="6">
                  <c:v>355.49420000000009</c:v>
                </c:pt>
                <c:pt idx="7">
                  <c:v>330.15060000000011</c:v>
                </c:pt>
                <c:pt idx="8">
                  <c:v>316.34869999999995</c:v>
                </c:pt>
                <c:pt idx="9">
                  <c:v>408.41090000000003</c:v>
                </c:pt>
                <c:pt idx="10">
                  <c:v>451.06670000000003</c:v>
                </c:pt>
                <c:pt idx="11">
                  <c:v>528.77269999999999</c:v>
                </c:pt>
                <c:pt idx="12">
                  <c:v>740.12280000000021</c:v>
                </c:pt>
                <c:pt idx="13">
                  <c:v>1010.0993999999999</c:v>
                </c:pt>
                <c:pt idx="14">
                  <c:v>820.0154</c:v>
                </c:pt>
                <c:pt idx="15">
                  <c:v>929.03780000000029</c:v>
                </c:pt>
                <c:pt idx="16">
                  <c:v>1065.9008000000003</c:v>
                </c:pt>
                <c:pt idx="17">
                  <c:v>1413.1953000000001</c:v>
                </c:pt>
                <c:pt idx="18">
                  <c:v>2141.54</c:v>
                </c:pt>
                <c:pt idx="19">
                  <c:v>2520.4177999999997</c:v>
                </c:pt>
                <c:pt idx="20">
                  <c:v>2894.4665</c:v>
                </c:pt>
                <c:pt idx="21">
                  <c:v>3132.87</c:v>
                </c:pt>
                <c:pt idx="22">
                  <c:v>3104.0831999999996</c:v>
                </c:pt>
                <c:pt idx="23">
                  <c:v>4684.67</c:v>
                </c:pt>
                <c:pt idx="24">
                  <c:v>5248.92</c:v>
                </c:pt>
                <c:pt idx="25">
                  <c:v>5030.3734999999997</c:v>
                </c:pt>
                <c:pt idx="26">
                  <c:v>5035.4866999999995</c:v>
                </c:pt>
                <c:pt idx="27">
                  <c:v>4967.3265999999994</c:v>
                </c:pt>
                <c:pt idx="28">
                  <c:v>4111.6866000000009</c:v>
                </c:pt>
                <c:pt idx="29">
                  <c:v>4597.4101000000001</c:v>
                </c:pt>
                <c:pt idx="30">
                  <c:v>4613.943400000001</c:v>
                </c:pt>
                <c:pt idx="31">
                  <c:v>5171.7832000000008</c:v>
                </c:pt>
                <c:pt idx="32">
                  <c:v>5277.6665999999996</c:v>
                </c:pt>
                <c:pt idx="33">
                  <c:v>6148.4434000000001</c:v>
                </c:pt>
                <c:pt idx="34">
                  <c:v>7844.6366999999991</c:v>
                </c:pt>
                <c:pt idx="35">
                  <c:v>7471.8599000000004</c:v>
                </c:pt>
                <c:pt idx="36">
                  <c:v>6734.4566999999997</c:v>
                </c:pt>
                <c:pt idx="37">
                  <c:v>5566.2701999999999</c:v>
                </c:pt>
                <c:pt idx="38">
                  <c:v>7010.2432999999992</c:v>
                </c:pt>
                <c:pt idx="39">
                  <c:v>6649.2499000000016</c:v>
                </c:pt>
                <c:pt idx="40">
                  <c:v>5359.6900000000014</c:v>
                </c:pt>
                <c:pt idx="41">
                  <c:v>4914.5434999999989</c:v>
                </c:pt>
                <c:pt idx="42">
                  <c:v>5027.8931999999995</c:v>
                </c:pt>
                <c:pt idx="43">
                  <c:v>6782.0066999999999</c:v>
                </c:pt>
                <c:pt idx="44">
                  <c:v>6063.43</c:v>
                </c:pt>
                <c:pt idx="45">
                  <c:v>4700.0200000000004</c:v>
                </c:pt>
                <c:pt idx="46">
                  <c:v>4016.1799999999994</c:v>
                </c:pt>
                <c:pt idx="47">
                  <c:v>3212.38</c:v>
                </c:pt>
                <c:pt idx="48">
                  <c:v>2683.9200000000005</c:v>
                </c:pt>
                <c:pt idx="49">
                  <c:v>3795.73</c:v>
                </c:pt>
                <c:pt idx="50">
                  <c:v>4336.0200000000004</c:v>
                </c:pt>
                <c:pt idx="51">
                  <c:v>3362.1500000000005</c:v>
                </c:pt>
                <c:pt idx="52">
                  <c:v>3867.579999999999</c:v>
                </c:pt>
                <c:pt idx="53">
                  <c:v>5167.8999999999996</c:v>
                </c:pt>
                <c:pt idx="54">
                  <c:v>5470.1100000000006</c:v>
                </c:pt>
                <c:pt idx="55">
                  <c:v>5573.66</c:v>
                </c:pt>
                <c:pt idx="56">
                  <c:v>5139.3599999999997</c:v>
                </c:pt>
                <c:pt idx="57">
                  <c:v>5211.97</c:v>
                </c:pt>
                <c:pt idx="58">
                  <c:v>4817.6500000000005</c:v>
                </c:pt>
                <c:pt idx="59">
                  <c:v>4942.7599999999993</c:v>
                </c:pt>
                <c:pt idx="60">
                  <c:v>4538.7400000000007</c:v>
                </c:pt>
                <c:pt idx="61">
                  <c:v>3855.8599999999997</c:v>
                </c:pt>
                <c:pt idx="62">
                  <c:v>3523.26</c:v>
                </c:pt>
                <c:pt idx="63">
                  <c:v>3649.19</c:v>
                </c:pt>
                <c:pt idx="64">
                  <c:v>3899.1</c:v>
                </c:pt>
                <c:pt idx="65">
                  <c:v>3462.18</c:v>
                </c:pt>
                <c:pt idx="66">
                  <c:v>5293.6699999999992</c:v>
                </c:pt>
                <c:pt idx="67">
                  <c:v>4598.2399999999989</c:v>
                </c:pt>
                <c:pt idx="68">
                  <c:v>4703.2</c:v>
                </c:pt>
                <c:pt idx="69">
                  <c:v>5491.95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C-499E-9AA9-63C7626C246D}"/>
            </c:ext>
          </c:extLst>
        </c:ser>
        <c:ser>
          <c:idx val="1"/>
          <c:order val="1"/>
          <c:tx>
            <c:strRef>
              <c:f>'Holt Winter by Month'!$M$3</c:f>
              <c:strCache>
                <c:ptCount val="1"/>
                <c:pt idx="0">
                  <c:v>Forcast 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Winter by Month'!$H$4:$H$85</c:f>
              <c:numCache>
                <c:formatCode>mmm\-yy</c:formatCode>
                <c:ptCount val="8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</c:numCache>
            </c:numRef>
          </c:cat>
          <c:val>
            <c:numRef>
              <c:f>'Holt Winter by Month'!$M$4:$M$85</c:f>
              <c:numCache>
                <c:formatCode>_("$"* #,##0.00_);_("$"* \(#,##0.00\);_("$"* "-"??_);_(@_)</c:formatCode>
                <c:ptCount val="82"/>
                <c:pt idx="13">
                  <c:v>904.20880854941913</c:v>
                </c:pt>
                <c:pt idx="14">
                  <c:v>1181.8903580933356</c:v>
                </c:pt>
                <c:pt idx="15">
                  <c:v>1306.5918924830441</c:v>
                </c:pt>
                <c:pt idx="16">
                  <c:v>1264.5506859053155</c:v>
                </c:pt>
                <c:pt idx="17">
                  <c:v>1258.0720043263964</c:v>
                </c:pt>
                <c:pt idx="18">
                  <c:v>1830.3960896731446</c:v>
                </c:pt>
                <c:pt idx="19">
                  <c:v>1969.8279764648578</c:v>
                </c:pt>
                <c:pt idx="20">
                  <c:v>2206.808010892993</c:v>
                </c:pt>
                <c:pt idx="21">
                  <c:v>3320.3701191646719</c:v>
                </c:pt>
                <c:pt idx="22">
                  <c:v>3946.0795481198747</c:v>
                </c:pt>
                <c:pt idx="23">
                  <c:v>4784.2467342462896</c:v>
                </c:pt>
                <c:pt idx="24">
                  <c:v>4315.8996517893438</c:v>
                </c:pt>
                <c:pt idx="25">
                  <c:v>4328.8030269468954</c:v>
                </c:pt>
                <c:pt idx="26">
                  <c:v>4266.9925428548549</c:v>
                </c:pt>
                <c:pt idx="27">
                  <c:v>4538.3363608599548</c:v>
                </c:pt>
                <c:pt idx="28">
                  <c:v>4392.9840317564913</c:v>
                </c:pt>
                <c:pt idx="29">
                  <c:v>4338.6085119692134</c:v>
                </c:pt>
                <c:pt idx="30">
                  <c:v>5833.9444722030767</c:v>
                </c:pt>
                <c:pt idx="31">
                  <c:v>5574.0017613127247</c:v>
                </c:pt>
                <c:pt idx="32">
                  <c:v>5543.1165952710453</c:v>
                </c:pt>
                <c:pt idx="33">
                  <c:v>6816.1932208490571</c:v>
                </c:pt>
                <c:pt idx="34">
                  <c:v>7371.2179977265041</c:v>
                </c:pt>
                <c:pt idx="35">
                  <c:v>9567.3056341161937</c:v>
                </c:pt>
                <c:pt idx="36">
                  <c:v>8428.01151053592</c:v>
                </c:pt>
                <c:pt idx="37">
                  <c:v>7408.9426135358763</c:v>
                </c:pt>
                <c:pt idx="38">
                  <c:v>6495.936760756681</c:v>
                </c:pt>
                <c:pt idx="39">
                  <c:v>6419.5090261727091</c:v>
                </c:pt>
                <c:pt idx="40">
                  <c:v>5727.2967824609195</c:v>
                </c:pt>
                <c:pt idx="41">
                  <c:v>5654.4517000586857</c:v>
                </c:pt>
                <c:pt idx="42">
                  <c:v>6633.1964399436938</c:v>
                </c:pt>
                <c:pt idx="43">
                  <c:v>6332.6901571069939</c:v>
                </c:pt>
                <c:pt idx="44">
                  <c:v>6351.193827334645</c:v>
                </c:pt>
                <c:pt idx="45">
                  <c:v>7526.9343736280616</c:v>
                </c:pt>
                <c:pt idx="46">
                  <c:v>7760.1638951412615</c:v>
                </c:pt>
                <c:pt idx="47">
                  <c:v>8054.7921258420884</c:v>
                </c:pt>
                <c:pt idx="48">
                  <c:v>6260.0639172897563</c:v>
                </c:pt>
                <c:pt idx="49">
                  <c:v>4728.7913104803929</c:v>
                </c:pt>
                <c:pt idx="50">
                  <c:v>4291.490809334854</c:v>
                </c:pt>
                <c:pt idx="51">
                  <c:v>3896.7972018077739</c:v>
                </c:pt>
                <c:pt idx="52">
                  <c:v>3067.8905069306747</c:v>
                </c:pt>
                <c:pt idx="53">
                  <c:v>2992.8343287972693</c:v>
                </c:pt>
                <c:pt idx="54">
                  <c:v>3850.2111155395382</c:v>
                </c:pt>
                <c:pt idx="55">
                  <c:v>4416.4034155047739</c:v>
                </c:pt>
                <c:pt idx="56">
                  <c:v>4373.7769295519365</c:v>
                </c:pt>
                <c:pt idx="57">
                  <c:v>4855.5241400621189</c:v>
                </c:pt>
                <c:pt idx="58">
                  <c:v>5257.5268113375314</c:v>
                </c:pt>
                <c:pt idx="59">
                  <c:v>5688.2736212330919</c:v>
                </c:pt>
                <c:pt idx="60">
                  <c:v>4995.5953823072368</c:v>
                </c:pt>
                <c:pt idx="61">
                  <c:v>4812.4670320233854</c:v>
                </c:pt>
                <c:pt idx="62">
                  <c:v>4718.0043400371087</c:v>
                </c:pt>
                <c:pt idx="63">
                  <c:v>3988.1093300826997</c:v>
                </c:pt>
                <c:pt idx="64">
                  <c:v>3558.4374386955833</c:v>
                </c:pt>
                <c:pt idx="65">
                  <c:v>3725.928929422806</c:v>
                </c:pt>
                <c:pt idx="66">
                  <c:v>3915.6815371487487</c:v>
                </c:pt>
                <c:pt idx="67">
                  <c:v>4294.8182957451945</c:v>
                </c:pt>
                <c:pt idx="68">
                  <c:v>4004.8864073174886</c:v>
                </c:pt>
                <c:pt idx="69">
                  <c:v>4325.5032360332189</c:v>
                </c:pt>
                <c:pt idx="70">
                  <c:v>4679.9626641111272</c:v>
                </c:pt>
                <c:pt idx="71">
                  <c:v>5091.0747894343749</c:v>
                </c:pt>
                <c:pt idx="72">
                  <c:v>4654.7470010225888</c:v>
                </c:pt>
                <c:pt idx="73">
                  <c:v>4463.9473301357393</c:v>
                </c:pt>
                <c:pt idx="74">
                  <c:v>4532.6965627806858</c:v>
                </c:pt>
                <c:pt idx="75">
                  <c:v>4289.1640983305397</c:v>
                </c:pt>
                <c:pt idx="76">
                  <c:v>4138.794200237895</c:v>
                </c:pt>
                <c:pt idx="77">
                  <c:v>4152.5151063567137</c:v>
                </c:pt>
                <c:pt idx="78">
                  <c:v>4947.2592650529732</c:v>
                </c:pt>
                <c:pt idx="79">
                  <c:v>4826.9975711000779</c:v>
                </c:pt>
                <c:pt idx="80">
                  <c:v>4582.5852983163841</c:v>
                </c:pt>
                <c:pt idx="81">
                  <c:v>4905.0300572334027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C-499E-9AA9-63C7626C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21712"/>
        <c:axId val="1914324592"/>
      </c:lineChart>
      <c:dateAx>
        <c:axId val="1914321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4592"/>
        <c:crosses val="autoZero"/>
        <c:auto val="1"/>
        <c:lblOffset val="100"/>
        <c:baseTimeUnit val="months"/>
      </c:dateAx>
      <c:valAx>
        <c:axId val="19143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 by Quarter'!$J$1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'Holt Winter by Quarter'!$I$2:$I$28</c:f>
              <c:strCache>
                <c:ptCount val="27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  <c:pt idx="23">
                  <c:v>Q4 - 2024</c:v>
                </c:pt>
                <c:pt idx="24">
                  <c:v>Q1 - 2025</c:v>
                </c:pt>
                <c:pt idx="25">
                  <c:v>Q2 - 2025</c:v>
                </c:pt>
                <c:pt idx="26">
                  <c:v>Q3 - 2025</c:v>
                </c:pt>
              </c:strCache>
            </c:strRef>
          </c:cat>
          <c:val>
            <c:numRef>
              <c:f>'Holt Winter by Quarter'!$J$2:$J$28</c:f>
              <c:numCache>
                <c:formatCode>_("$"* #,##0_);_("$"* \(#,##0\);_("$"* "-"??_);_(@_)</c:formatCode>
                <c:ptCount val="27"/>
                <c:pt idx="0">
                  <c:v>1224.5415</c:v>
                </c:pt>
                <c:pt idx="1">
                  <c:v>980.52300000000002</c:v>
                </c:pt>
                <c:pt idx="2">
                  <c:v>1001.9935000000005</c:v>
                </c:pt>
                <c:pt idx="3">
                  <c:v>1388.2502999999999</c:v>
                </c:pt>
                <c:pt idx="4">
                  <c:v>2570.2375999999999</c:v>
                </c:pt>
                <c:pt idx="5">
                  <c:v>3408.1339000000007</c:v>
                </c:pt>
                <c:pt idx="6">
                  <c:v>7556.4242999999988</c:v>
                </c:pt>
                <c:pt idx="7">
                  <c:v>10921.623200000002</c:v>
                </c:pt>
                <c:pt idx="8">
                  <c:v>15314.780199999996</c:v>
                </c:pt>
                <c:pt idx="9">
                  <c:v>13676.423300000002</c:v>
                </c:pt>
                <c:pt idx="10">
                  <c:v>15063.393199999999</c:v>
                </c:pt>
                <c:pt idx="11">
                  <c:v>21464.94</c:v>
                </c:pt>
                <c:pt idx="12">
                  <c:v>19310.970200000011</c:v>
                </c:pt>
                <c:pt idx="13">
                  <c:v>16923.483400000008</c:v>
                </c:pt>
                <c:pt idx="14">
                  <c:v>17873.329900000001</c:v>
                </c:pt>
                <c:pt idx="15">
                  <c:v>11928.580000000002</c:v>
                </c:pt>
                <c:pt idx="16">
                  <c:v>10815.669999999996</c:v>
                </c:pt>
                <c:pt idx="17">
                  <c:v>12397.630000000003</c:v>
                </c:pt>
                <c:pt idx="18">
                  <c:v>16183.13</c:v>
                </c:pt>
                <c:pt idx="19">
                  <c:v>14972.38</c:v>
                </c:pt>
                <c:pt idx="20">
                  <c:v>11917.859999999999</c:v>
                </c:pt>
                <c:pt idx="21">
                  <c:v>11010.470000000003</c:v>
                </c:pt>
                <c:pt idx="22">
                  <c:v>14595.11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F47-B6B5-C1D0D53DE26B}"/>
            </c:ext>
          </c:extLst>
        </c:ser>
        <c:ser>
          <c:idx val="1"/>
          <c:order val="1"/>
          <c:tx>
            <c:strRef>
              <c:f>'Holt Winter by Quarter'!$N$1</c:f>
              <c:strCache>
                <c:ptCount val="1"/>
                <c:pt idx="0">
                  <c:v>Forcast 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'Holt Winter by Quarter'!$I$2:$I$28</c:f>
              <c:strCache>
                <c:ptCount val="27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  <c:pt idx="23">
                  <c:v>Q4 - 2024</c:v>
                </c:pt>
                <c:pt idx="24">
                  <c:v>Q1 - 2025</c:v>
                </c:pt>
                <c:pt idx="25">
                  <c:v>Q2 - 2025</c:v>
                </c:pt>
                <c:pt idx="26">
                  <c:v>Q3 - 2025</c:v>
                </c:pt>
              </c:strCache>
            </c:strRef>
          </c:cat>
          <c:val>
            <c:numRef>
              <c:f>'Holt Winter by Quarter'!$N$2:$N$28</c:f>
              <c:numCache>
                <c:formatCode>#,##0</c:formatCode>
                <c:ptCount val="27"/>
                <c:pt idx="5">
                  <c:v>3135.592431391749</c:v>
                </c:pt>
                <c:pt idx="6">
                  <c:v>4366.6539873731135</c:v>
                </c:pt>
                <c:pt idx="7">
                  <c:v>8555.5333064186161</c:v>
                </c:pt>
                <c:pt idx="8">
                  <c:v>9436.2493495052458</c:v>
                </c:pt>
                <c:pt idx="9">
                  <c:v>9970.5845038205407</c:v>
                </c:pt>
                <c:pt idx="10">
                  <c:v>13952.578894104121</c:v>
                </c:pt>
                <c:pt idx="11">
                  <c:v>20158.03390008795</c:v>
                </c:pt>
                <c:pt idx="12">
                  <c:v>21153.732646253553</c:v>
                </c:pt>
                <c:pt idx="13">
                  <c:v>17734.615850072896</c:v>
                </c:pt>
                <c:pt idx="14">
                  <c:v>20694.82415499333</c:v>
                </c:pt>
                <c:pt idx="15">
                  <c:v>27602.085820828248</c:v>
                </c:pt>
                <c:pt idx="16">
                  <c:v>23682.389035875814</c:v>
                </c:pt>
                <c:pt idx="17">
                  <c:v>17648.073907159476</c:v>
                </c:pt>
                <c:pt idx="18">
                  <c:v>18551.638522307941</c:v>
                </c:pt>
                <c:pt idx="19">
                  <c:v>21142.682843988616</c:v>
                </c:pt>
                <c:pt idx="20">
                  <c:v>18994.771189258325</c:v>
                </c:pt>
                <c:pt idx="21">
                  <c:v>15575.335993474149</c:v>
                </c:pt>
                <c:pt idx="22">
                  <c:v>16827.696392157468</c:v>
                </c:pt>
                <c:pt idx="23" formatCode="_(* #,##0.00_);_(* \(#,##0.00\);_(* &quot;-&quot;??_);_(@_)">
                  <c:v>17954.73664058396</c:v>
                </c:pt>
                <c:pt idx="24" formatCode="_(* #,##0.00_);_(* \(#,##0.00\);_(* &quot;-&quot;??_);_(@_)">
                  <c:v>16470.644558565265</c:v>
                </c:pt>
                <c:pt idx="25" formatCode="_(* #,##0.00_);_(* \(#,##0.00\);_(* &quot;-&quot;??_);_(@_)">
                  <c:v>14805.962311751304</c:v>
                </c:pt>
                <c:pt idx="26" formatCode="_(* #,##0.00_);_(* \(#,##0.00\);_(* &quot;-&quot;??_);_(@_)">
                  <c:v>17675.090393701943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F47-B6B5-C1D0D53D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72175"/>
        <c:axId val="313166415"/>
      </c:lineChart>
      <c:catAx>
        <c:axId val="31317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6415"/>
        <c:crosses val="autoZero"/>
        <c:auto val="1"/>
        <c:lblAlgn val="ctr"/>
        <c:lblOffset val="100"/>
        <c:noMultiLvlLbl val="0"/>
      </c:catAx>
      <c:valAx>
        <c:axId val="3131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 by Quarter'!$O$1</c:f>
              <c:strCache>
                <c:ptCount val="1"/>
                <c:pt idx="0">
                  <c:v>Erorr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'Holt Winter by Quarter'!$I$2:$I$24</c:f>
              <c:strCache>
                <c:ptCount val="23"/>
                <c:pt idx="0">
                  <c:v>Q1 - 2019</c:v>
                </c:pt>
                <c:pt idx="1">
                  <c:v>Q2 - 2019</c:v>
                </c:pt>
                <c:pt idx="2">
                  <c:v>Q3 - 2019</c:v>
                </c:pt>
                <c:pt idx="3">
                  <c:v>Q4 - 2019</c:v>
                </c:pt>
                <c:pt idx="4">
                  <c:v>Q1 - 2020</c:v>
                </c:pt>
                <c:pt idx="5">
                  <c:v>Q2 - 2020</c:v>
                </c:pt>
                <c:pt idx="6">
                  <c:v>Q3 - 2020</c:v>
                </c:pt>
                <c:pt idx="7">
                  <c:v>Q4 - 2020</c:v>
                </c:pt>
                <c:pt idx="8">
                  <c:v>Q1 - 2021</c:v>
                </c:pt>
                <c:pt idx="9">
                  <c:v>Q2 - 2021</c:v>
                </c:pt>
                <c:pt idx="10">
                  <c:v>Q3 - 2021</c:v>
                </c:pt>
                <c:pt idx="11">
                  <c:v>Q4 - 2021</c:v>
                </c:pt>
                <c:pt idx="12">
                  <c:v>Q1 - 2022</c:v>
                </c:pt>
                <c:pt idx="13">
                  <c:v>Q2 - 2022</c:v>
                </c:pt>
                <c:pt idx="14">
                  <c:v>Q3 - 2022</c:v>
                </c:pt>
                <c:pt idx="15">
                  <c:v>Q4 - 2022</c:v>
                </c:pt>
                <c:pt idx="16">
                  <c:v>Q1 - 2023</c:v>
                </c:pt>
                <c:pt idx="17">
                  <c:v>Q2 - 2023</c:v>
                </c:pt>
                <c:pt idx="18">
                  <c:v>Q3 - 2023</c:v>
                </c:pt>
                <c:pt idx="19">
                  <c:v>Q4 - 2023</c:v>
                </c:pt>
                <c:pt idx="20">
                  <c:v>Q1 - 2024</c:v>
                </c:pt>
                <c:pt idx="21">
                  <c:v>Q2 - 2024</c:v>
                </c:pt>
                <c:pt idx="22">
                  <c:v>Q3 - 2024</c:v>
                </c:pt>
              </c:strCache>
            </c:strRef>
          </c:cat>
          <c:val>
            <c:numRef>
              <c:f>'Holt Winter by Quarter'!$O$2:$O$24</c:f>
              <c:numCache>
                <c:formatCode>0</c:formatCode>
                <c:ptCount val="23"/>
                <c:pt idx="5">
                  <c:v>272.54146860825176</c:v>
                </c:pt>
                <c:pt idx="6">
                  <c:v>3189.7703126268852</c:v>
                </c:pt>
                <c:pt idx="7">
                  <c:v>2366.0898935813857</c:v>
                </c:pt>
                <c:pt idx="8">
                  <c:v>5878.5308504947498</c:v>
                </c:pt>
                <c:pt idx="9">
                  <c:v>3705.8387961794615</c:v>
                </c:pt>
                <c:pt idx="10">
                  <c:v>1110.8143058958776</c:v>
                </c:pt>
                <c:pt idx="11">
                  <c:v>1306.9060999120484</c:v>
                </c:pt>
                <c:pt idx="12">
                  <c:v>-1842.7624462535423</c:v>
                </c:pt>
                <c:pt idx="13">
                  <c:v>-811.13245007288788</c:v>
                </c:pt>
                <c:pt idx="14">
                  <c:v>-2821.4942549933294</c:v>
                </c:pt>
                <c:pt idx="15">
                  <c:v>-15673.505820828246</c:v>
                </c:pt>
                <c:pt idx="16">
                  <c:v>-12866.719035875818</c:v>
                </c:pt>
                <c:pt idx="17">
                  <c:v>-5250.4439071594734</c:v>
                </c:pt>
                <c:pt idx="18">
                  <c:v>-2368.5085223079423</c:v>
                </c:pt>
                <c:pt idx="19">
                  <c:v>-6170.3028439886166</c:v>
                </c:pt>
                <c:pt idx="20">
                  <c:v>-7076.911189258326</c:v>
                </c:pt>
                <c:pt idx="21">
                  <c:v>-4564.8659934741463</c:v>
                </c:pt>
                <c:pt idx="22">
                  <c:v>-2232.5863921574673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05E-B9DA-63F0F9AA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82255"/>
        <c:axId val="313183695"/>
      </c:lineChart>
      <c:catAx>
        <c:axId val="3131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3695"/>
        <c:crosses val="autoZero"/>
        <c:auto val="1"/>
        <c:lblAlgn val="ctr"/>
        <c:lblOffset val="100"/>
        <c:noMultiLvlLbl val="0"/>
      </c:catAx>
      <c:valAx>
        <c:axId val="3131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  <a:r>
              <a:rPr lang="en-US" baseline="0"/>
              <a:t> of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Exponential Smoothing Day (X)'!$H$4</c:f>
              <c:strCache>
                <c:ptCount val="1"/>
                <c:pt idx="0">
                  <c:v> Adj Close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 Exponential Smoothing Day (X)'!$G$5:$G$1473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 Exponential Smoothing Day (X)'!$H$5:$H$1473</c:f>
              <c:numCache>
                <c:formatCode>#,##0.00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  <c:pt idx="1468">
                  <c:v>249.85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 Exponential Smoothing Day (X)'!$I$4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 Exponential Smoothing Day (X)'!$G$5:$G$1473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 Exponential Smoothing Day (X)'!$I$5:$I$1473</c:f>
              <c:numCache>
                <c:formatCode>#,##0.00</c:formatCode>
                <c:ptCount val="1469"/>
                <c:pt idx="0">
                  <c:v>20.674700000000001</c:v>
                </c:pt>
                <c:pt idx="1">
                  <c:v>20.674700000000001</c:v>
                </c:pt>
                <c:pt idx="2">
                  <c:v>20.609630000000003</c:v>
                </c:pt>
                <c:pt idx="3">
                  <c:v>20.666597000000003</c:v>
                </c:pt>
                <c:pt idx="4">
                  <c:v>20.833007300000006</c:v>
                </c:pt>
                <c:pt idx="5">
                  <c:v>20.985376570000003</c:v>
                </c:pt>
                <c:pt idx="6">
                  <c:v>21.143708913000001</c:v>
                </c:pt>
                <c:pt idx="7">
                  <c:v>21.329138021700004</c:v>
                </c:pt>
                <c:pt idx="8">
                  <c:v>21.511294219530004</c:v>
                </c:pt>
                <c:pt idx="9">
                  <c:v>21.589494797577004</c:v>
                </c:pt>
                <c:pt idx="10">
                  <c:v>21.726745317819304</c:v>
                </c:pt>
                <c:pt idx="11">
                  <c:v>21.861070786037374</c:v>
                </c:pt>
                <c:pt idx="12">
                  <c:v>21.990363707433637</c:v>
                </c:pt>
                <c:pt idx="13">
                  <c:v>21.806397336690274</c:v>
                </c:pt>
                <c:pt idx="14">
                  <c:v>21.618557603021248</c:v>
                </c:pt>
                <c:pt idx="15">
                  <c:v>21.373971842719122</c:v>
                </c:pt>
                <c:pt idx="16">
                  <c:v>21.179974658447211</c:v>
                </c:pt>
                <c:pt idx="17">
                  <c:v>21.042247192602492</c:v>
                </c:pt>
                <c:pt idx="18">
                  <c:v>20.913892473342244</c:v>
                </c:pt>
                <c:pt idx="19">
                  <c:v>20.805573226008022</c:v>
                </c:pt>
                <c:pt idx="20">
                  <c:v>20.783485903407222</c:v>
                </c:pt>
                <c:pt idx="21">
                  <c:v>20.751937313066502</c:v>
                </c:pt>
                <c:pt idx="22">
                  <c:v>20.75814358175985</c:v>
                </c:pt>
                <c:pt idx="23">
                  <c:v>20.768259223583865</c:v>
                </c:pt>
                <c:pt idx="24">
                  <c:v>20.833763301225481</c:v>
                </c:pt>
                <c:pt idx="25">
                  <c:v>20.865186971102933</c:v>
                </c:pt>
                <c:pt idx="26">
                  <c:v>20.828738273992641</c:v>
                </c:pt>
                <c:pt idx="27">
                  <c:v>20.784534446593376</c:v>
                </c:pt>
                <c:pt idx="28">
                  <c:v>20.791681001934037</c:v>
                </c:pt>
                <c:pt idx="29">
                  <c:v>20.791242901740635</c:v>
                </c:pt>
                <c:pt idx="30">
                  <c:v>20.766588611566569</c:v>
                </c:pt>
                <c:pt idx="31">
                  <c:v>20.715059750409914</c:v>
                </c:pt>
                <c:pt idx="32">
                  <c:v>20.696083775368923</c:v>
                </c:pt>
                <c:pt idx="33">
                  <c:v>20.664075397832033</c:v>
                </c:pt>
                <c:pt idx="34">
                  <c:v>20.61473785804883</c:v>
                </c:pt>
                <c:pt idx="35">
                  <c:v>20.494794072243948</c:v>
                </c:pt>
                <c:pt idx="36">
                  <c:v>20.410044665019555</c:v>
                </c:pt>
                <c:pt idx="37">
                  <c:v>20.3608401985176</c:v>
                </c:pt>
                <c:pt idx="38">
                  <c:v>20.31048617866584</c:v>
                </c:pt>
                <c:pt idx="39">
                  <c:v>20.377707560799255</c:v>
                </c:pt>
                <c:pt idx="40">
                  <c:v>20.472466804719328</c:v>
                </c:pt>
                <c:pt idx="41">
                  <c:v>20.390490124247396</c:v>
                </c:pt>
                <c:pt idx="42">
                  <c:v>20.253841111822656</c:v>
                </c:pt>
                <c:pt idx="43">
                  <c:v>20.072057000640388</c:v>
                </c:pt>
                <c:pt idx="44">
                  <c:v>19.90645130057635</c:v>
                </c:pt>
                <c:pt idx="45">
                  <c:v>19.759736170518718</c:v>
                </c:pt>
                <c:pt idx="46">
                  <c:v>19.678032553466846</c:v>
                </c:pt>
                <c:pt idx="47">
                  <c:v>19.649699298120161</c:v>
                </c:pt>
                <c:pt idx="48">
                  <c:v>19.573799368308148</c:v>
                </c:pt>
                <c:pt idx="49">
                  <c:v>19.542819431477334</c:v>
                </c:pt>
                <c:pt idx="50">
                  <c:v>19.5216074883296</c:v>
                </c:pt>
                <c:pt idx="51">
                  <c:v>19.405646739496639</c:v>
                </c:pt>
                <c:pt idx="52">
                  <c:v>19.261682065546978</c:v>
                </c:pt>
                <c:pt idx="53">
                  <c:v>19.118643858992282</c:v>
                </c:pt>
                <c:pt idx="54">
                  <c:v>19.030779473093055</c:v>
                </c:pt>
                <c:pt idx="55">
                  <c:v>18.954501525783748</c:v>
                </c:pt>
                <c:pt idx="56">
                  <c:v>18.822581373205374</c:v>
                </c:pt>
                <c:pt idx="57">
                  <c:v>18.676453235884836</c:v>
                </c:pt>
                <c:pt idx="58">
                  <c:v>18.593937912296351</c:v>
                </c:pt>
                <c:pt idx="59">
                  <c:v>18.566744121066716</c:v>
                </c:pt>
                <c:pt idx="60">
                  <c:v>18.567539708960044</c:v>
                </c:pt>
                <c:pt idx="61">
                  <c:v>18.576515738064039</c:v>
                </c:pt>
                <c:pt idx="62">
                  <c:v>18.646734164257634</c:v>
                </c:pt>
                <c:pt idx="63">
                  <c:v>18.687930747831871</c:v>
                </c:pt>
                <c:pt idx="64">
                  <c:v>18.764537673048682</c:v>
                </c:pt>
                <c:pt idx="65">
                  <c:v>18.673283905743816</c:v>
                </c:pt>
                <c:pt idx="66">
                  <c:v>18.639025515169433</c:v>
                </c:pt>
                <c:pt idx="67">
                  <c:v>18.596452963652489</c:v>
                </c:pt>
                <c:pt idx="68">
                  <c:v>18.552207667287242</c:v>
                </c:pt>
                <c:pt idx="69">
                  <c:v>18.537386900558516</c:v>
                </c:pt>
                <c:pt idx="70">
                  <c:v>18.473118210502665</c:v>
                </c:pt>
                <c:pt idx="71">
                  <c:v>18.410476389452398</c:v>
                </c:pt>
                <c:pt idx="72">
                  <c:v>18.345298750507162</c:v>
                </c:pt>
                <c:pt idx="73">
                  <c:v>18.333168875456444</c:v>
                </c:pt>
                <c:pt idx="74">
                  <c:v>18.308051987910801</c:v>
                </c:pt>
                <c:pt idx="75">
                  <c:v>18.29897678911972</c:v>
                </c:pt>
                <c:pt idx="76">
                  <c:v>18.220749110207748</c:v>
                </c:pt>
                <c:pt idx="77">
                  <c:v>18.158004199186973</c:v>
                </c:pt>
                <c:pt idx="78">
                  <c:v>18.066603779268274</c:v>
                </c:pt>
                <c:pt idx="79">
                  <c:v>17.910813401341446</c:v>
                </c:pt>
                <c:pt idx="80">
                  <c:v>17.6873320612073</c:v>
                </c:pt>
                <c:pt idx="81">
                  <c:v>17.528398855086571</c:v>
                </c:pt>
                <c:pt idx="82">
                  <c:v>17.366828969577917</c:v>
                </c:pt>
                <c:pt idx="83">
                  <c:v>17.190216072620125</c:v>
                </c:pt>
                <c:pt idx="84">
                  <c:v>17.098524465358111</c:v>
                </c:pt>
                <c:pt idx="85">
                  <c:v>17.0888720188223</c:v>
                </c:pt>
                <c:pt idx="86">
                  <c:v>17.082254816940072</c:v>
                </c:pt>
                <c:pt idx="87">
                  <c:v>17.021099335246067</c:v>
                </c:pt>
                <c:pt idx="88">
                  <c:v>16.951259401721458</c:v>
                </c:pt>
                <c:pt idx="89">
                  <c:v>16.869333461549314</c:v>
                </c:pt>
                <c:pt idx="90">
                  <c:v>16.779200115394381</c:v>
                </c:pt>
                <c:pt idx="91">
                  <c:v>16.614680103854944</c:v>
                </c:pt>
                <c:pt idx="92">
                  <c:v>16.501942093469449</c:v>
                </c:pt>
                <c:pt idx="93">
                  <c:v>16.398077884122504</c:v>
                </c:pt>
                <c:pt idx="94">
                  <c:v>16.280470095710253</c:v>
                </c:pt>
                <c:pt idx="95">
                  <c:v>16.059293086139228</c:v>
                </c:pt>
                <c:pt idx="96">
                  <c:v>15.822433777525307</c:v>
                </c:pt>
                <c:pt idx="97">
                  <c:v>15.607390399772777</c:v>
                </c:pt>
                <c:pt idx="98">
                  <c:v>15.331521359795499</c:v>
                </c:pt>
                <c:pt idx="99">
                  <c:v>15.101639223815949</c:v>
                </c:pt>
                <c:pt idx="100">
                  <c:v>14.862345301434354</c:v>
                </c:pt>
                <c:pt idx="101">
                  <c:v>14.634110771290921</c:v>
                </c:pt>
                <c:pt idx="102">
                  <c:v>14.436429694161829</c:v>
                </c:pt>
                <c:pt idx="103">
                  <c:v>14.247586724745645</c:v>
                </c:pt>
                <c:pt idx="104">
                  <c:v>14.057228052271082</c:v>
                </c:pt>
                <c:pt idx="105">
                  <c:v>13.844635247043975</c:v>
                </c:pt>
                <c:pt idx="106">
                  <c:v>13.750841722339578</c:v>
                </c:pt>
                <c:pt idx="107">
                  <c:v>13.686357550105619</c:v>
                </c:pt>
                <c:pt idx="108">
                  <c:v>13.690721795095058</c:v>
                </c:pt>
                <c:pt idx="109">
                  <c:v>13.684979615585553</c:v>
                </c:pt>
                <c:pt idx="110">
                  <c:v>13.735681654026997</c:v>
                </c:pt>
                <c:pt idx="111">
                  <c:v>13.809443488624296</c:v>
                </c:pt>
                <c:pt idx="112">
                  <c:v>13.823569139761867</c:v>
                </c:pt>
                <c:pt idx="113">
                  <c:v>13.867282225785679</c:v>
                </c:pt>
                <c:pt idx="114">
                  <c:v>13.913354003207113</c:v>
                </c:pt>
                <c:pt idx="115">
                  <c:v>14.022218602886401</c:v>
                </c:pt>
                <c:pt idx="116">
                  <c:v>14.118266742597761</c:v>
                </c:pt>
                <c:pt idx="117">
                  <c:v>14.215970068337985</c:v>
                </c:pt>
                <c:pt idx="118">
                  <c:v>14.258503061504186</c:v>
                </c:pt>
                <c:pt idx="119">
                  <c:v>14.311722755353768</c:v>
                </c:pt>
                <c:pt idx="120">
                  <c:v>14.371480479818393</c:v>
                </c:pt>
                <c:pt idx="121">
                  <c:v>14.399402431836554</c:v>
                </c:pt>
                <c:pt idx="122">
                  <c:v>14.4212621886529</c:v>
                </c:pt>
                <c:pt idx="123">
                  <c:v>14.464735969787609</c:v>
                </c:pt>
                <c:pt idx="124">
                  <c:v>14.507992372808848</c:v>
                </c:pt>
                <c:pt idx="125">
                  <c:v>14.571663135527963</c:v>
                </c:pt>
                <c:pt idx="126">
                  <c:v>14.611496821975168</c:v>
                </c:pt>
                <c:pt idx="127">
                  <c:v>14.716347139777652</c:v>
                </c:pt>
                <c:pt idx="128">
                  <c:v>14.798712425799886</c:v>
                </c:pt>
                <c:pt idx="129">
                  <c:v>14.854441183219897</c:v>
                </c:pt>
                <c:pt idx="130">
                  <c:v>14.902727064897908</c:v>
                </c:pt>
                <c:pt idx="131">
                  <c:v>15.005254358408118</c:v>
                </c:pt>
                <c:pt idx="132">
                  <c:v>15.095398922567306</c:v>
                </c:pt>
                <c:pt idx="133">
                  <c:v>15.219729030310575</c:v>
                </c:pt>
                <c:pt idx="134">
                  <c:v>15.387756127279516</c:v>
                </c:pt>
                <c:pt idx="135">
                  <c:v>15.531510514551565</c:v>
                </c:pt>
                <c:pt idx="136">
                  <c:v>15.677429463096409</c:v>
                </c:pt>
                <c:pt idx="137">
                  <c:v>15.799956516786768</c:v>
                </c:pt>
                <c:pt idx="138">
                  <c:v>15.941160865108092</c:v>
                </c:pt>
                <c:pt idx="139">
                  <c:v>16.051574778597285</c:v>
                </c:pt>
                <c:pt idx="140">
                  <c:v>16.180887300737556</c:v>
                </c:pt>
                <c:pt idx="141">
                  <c:v>16.328668570663801</c:v>
                </c:pt>
                <c:pt idx="142">
                  <c:v>16.221271713597421</c:v>
                </c:pt>
                <c:pt idx="143">
                  <c:v>16.119414542237678</c:v>
                </c:pt>
                <c:pt idx="144">
                  <c:v>16.07927308801391</c:v>
                </c:pt>
                <c:pt idx="145">
                  <c:v>16.086415779212519</c:v>
                </c:pt>
                <c:pt idx="146">
                  <c:v>16.088504201291268</c:v>
                </c:pt>
                <c:pt idx="147">
                  <c:v>16.038653781162143</c:v>
                </c:pt>
                <c:pt idx="148">
                  <c:v>15.997058403045928</c:v>
                </c:pt>
                <c:pt idx="149">
                  <c:v>15.919482562741337</c:v>
                </c:pt>
                <c:pt idx="150">
                  <c:v>15.865864306467204</c:v>
                </c:pt>
                <c:pt idx="151">
                  <c:v>15.835407875820483</c:v>
                </c:pt>
                <c:pt idx="152">
                  <c:v>15.840537088238435</c:v>
                </c:pt>
                <c:pt idx="153">
                  <c:v>15.823213379414591</c:v>
                </c:pt>
                <c:pt idx="154">
                  <c:v>15.767622041473134</c:v>
                </c:pt>
                <c:pt idx="155">
                  <c:v>15.757529837325821</c:v>
                </c:pt>
                <c:pt idx="156">
                  <c:v>15.645906853593239</c:v>
                </c:pt>
                <c:pt idx="157">
                  <c:v>15.518916168233915</c:v>
                </c:pt>
                <c:pt idx="158">
                  <c:v>15.433294551410523</c:v>
                </c:pt>
                <c:pt idx="159">
                  <c:v>15.402165096269471</c:v>
                </c:pt>
                <c:pt idx="160">
                  <c:v>15.367678586642525</c:v>
                </c:pt>
                <c:pt idx="161">
                  <c:v>15.303110727978272</c:v>
                </c:pt>
                <c:pt idx="162">
                  <c:v>15.253799655180444</c:v>
                </c:pt>
                <c:pt idx="163">
                  <c:v>15.137749689662401</c:v>
                </c:pt>
                <c:pt idx="164">
                  <c:v>15.057304720696161</c:v>
                </c:pt>
                <c:pt idx="165">
                  <c:v>14.978774248626546</c:v>
                </c:pt>
                <c:pt idx="166">
                  <c:v>14.918166823763892</c:v>
                </c:pt>
                <c:pt idx="167">
                  <c:v>14.904420141387504</c:v>
                </c:pt>
                <c:pt idx="168">
                  <c:v>14.918048127248754</c:v>
                </c:pt>
                <c:pt idx="169">
                  <c:v>14.926313314523878</c:v>
                </c:pt>
                <c:pt idx="170">
                  <c:v>14.90488198307149</c:v>
                </c:pt>
                <c:pt idx="171">
                  <c:v>14.944923784764342</c:v>
                </c:pt>
                <c:pt idx="172">
                  <c:v>14.966761406287908</c:v>
                </c:pt>
                <c:pt idx="173">
                  <c:v>15.015355265659117</c:v>
                </c:pt>
                <c:pt idx="174">
                  <c:v>15.084089739093207</c:v>
                </c:pt>
                <c:pt idx="175">
                  <c:v>15.223010765183886</c:v>
                </c:pt>
                <c:pt idx="176">
                  <c:v>15.339839688665498</c:v>
                </c:pt>
                <c:pt idx="177">
                  <c:v>15.440525719798949</c:v>
                </c:pt>
                <c:pt idx="178">
                  <c:v>15.515203147819054</c:v>
                </c:pt>
                <c:pt idx="179">
                  <c:v>15.59561283303715</c:v>
                </c:pt>
                <c:pt idx="180">
                  <c:v>15.659321549733434</c:v>
                </c:pt>
                <c:pt idx="181">
                  <c:v>15.737389394760092</c:v>
                </c:pt>
                <c:pt idx="182">
                  <c:v>15.767780455284083</c:v>
                </c:pt>
                <c:pt idx="183">
                  <c:v>15.799202409755674</c:v>
                </c:pt>
                <c:pt idx="184">
                  <c:v>15.707352168780107</c:v>
                </c:pt>
                <c:pt idx="185">
                  <c:v>15.661286951902097</c:v>
                </c:pt>
                <c:pt idx="186">
                  <c:v>15.712228256711887</c:v>
                </c:pt>
                <c:pt idx="187">
                  <c:v>15.755205431040698</c:v>
                </c:pt>
                <c:pt idx="188">
                  <c:v>15.785484887936629</c:v>
                </c:pt>
                <c:pt idx="189">
                  <c:v>15.838206399142967</c:v>
                </c:pt>
                <c:pt idx="190">
                  <c:v>15.87525575922867</c:v>
                </c:pt>
                <c:pt idx="191">
                  <c:v>15.841260183305804</c:v>
                </c:pt>
                <c:pt idx="192">
                  <c:v>15.800004164975224</c:v>
                </c:pt>
                <c:pt idx="193">
                  <c:v>15.804803748477701</c:v>
                </c:pt>
                <c:pt idx="194">
                  <c:v>15.82465337362993</c:v>
                </c:pt>
                <c:pt idx="195">
                  <c:v>15.872388036266937</c:v>
                </c:pt>
                <c:pt idx="196">
                  <c:v>15.916749232640244</c:v>
                </c:pt>
                <c:pt idx="197">
                  <c:v>15.977674309376219</c:v>
                </c:pt>
                <c:pt idx="198">
                  <c:v>16.092976878438598</c:v>
                </c:pt>
                <c:pt idx="199">
                  <c:v>16.202949190594737</c:v>
                </c:pt>
                <c:pt idx="200">
                  <c:v>16.314324271535263</c:v>
                </c:pt>
                <c:pt idx="201">
                  <c:v>16.429361844381738</c:v>
                </c:pt>
                <c:pt idx="202">
                  <c:v>16.499425659943565</c:v>
                </c:pt>
                <c:pt idx="203">
                  <c:v>16.539483093949208</c:v>
                </c:pt>
                <c:pt idx="204">
                  <c:v>16.589404784554286</c:v>
                </c:pt>
                <c:pt idx="205">
                  <c:v>16.628334306098857</c:v>
                </c:pt>
                <c:pt idx="206">
                  <c:v>16.963370875488973</c:v>
                </c:pt>
                <c:pt idx="207">
                  <c:v>17.454563787940074</c:v>
                </c:pt>
                <c:pt idx="208">
                  <c:v>17.893837409146066</c:v>
                </c:pt>
                <c:pt idx="209">
                  <c:v>18.21258366823146</c:v>
                </c:pt>
                <c:pt idx="210">
                  <c:v>18.491395301408314</c:v>
                </c:pt>
                <c:pt idx="211">
                  <c:v>18.741725771267483</c:v>
                </c:pt>
                <c:pt idx="212">
                  <c:v>18.956283194140738</c:v>
                </c:pt>
                <c:pt idx="213">
                  <c:v>19.177124874726665</c:v>
                </c:pt>
                <c:pt idx="214">
                  <c:v>19.374212387253998</c:v>
                </c:pt>
                <c:pt idx="215">
                  <c:v>19.613991148528598</c:v>
                </c:pt>
                <c:pt idx="216">
                  <c:v>19.889522033675739</c:v>
                </c:pt>
                <c:pt idx="217">
                  <c:v>20.148169830308163</c:v>
                </c:pt>
                <c:pt idx="218">
                  <c:v>20.433952847277347</c:v>
                </c:pt>
                <c:pt idx="219">
                  <c:v>20.723427562549613</c:v>
                </c:pt>
                <c:pt idx="220">
                  <c:v>20.958484806294653</c:v>
                </c:pt>
                <c:pt idx="221">
                  <c:v>21.19163632566519</c:v>
                </c:pt>
                <c:pt idx="222">
                  <c:v>21.420272693098671</c:v>
                </c:pt>
                <c:pt idx="223">
                  <c:v>21.611515423788802</c:v>
                </c:pt>
                <c:pt idx="224">
                  <c:v>21.847163881409923</c:v>
                </c:pt>
                <c:pt idx="225">
                  <c:v>22.010577493268933</c:v>
                </c:pt>
                <c:pt idx="226">
                  <c:v>22.17504974394204</c:v>
                </c:pt>
                <c:pt idx="227">
                  <c:v>22.177814769547837</c:v>
                </c:pt>
                <c:pt idx="228">
                  <c:v>22.202303292593054</c:v>
                </c:pt>
                <c:pt idx="229">
                  <c:v>22.174872963333748</c:v>
                </c:pt>
                <c:pt idx="230">
                  <c:v>22.165985667000374</c:v>
                </c:pt>
                <c:pt idx="231">
                  <c:v>22.148987100300339</c:v>
                </c:pt>
                <c:pt idx="232">
                  <c:v>22.166558390270303</c:v>
                </c:pt>
                <c:pt idx="233">
                  <c:v>22.191232551243274</c:v>
                </c:pt>
                <c:pt idx="234">
                  <c:v>22.19230929611895</c:v>
                </c:pt>
                <c:pt idx="235">
                  <c:v>22.175548366507059</c:v>
                </c:pt>
                <c:pt idx="236">
                  <c:v>22.197263529856354</c:v>
                </c:pt>
                <c:pt idx="237">
                  <c:v>22.241067176870718</c:v>
                </c:pt>
                <c:pt idx="238">
                  <c:v>22.342560459183648</c:v>
                </c:pt>
                <c:pt idx="239">
                  <c:v>22.459634413265285</c:v>
                </c:pt>
                <c:pt idx="240">
                  <c:v>22.611540971938759</c:v>
                </c:pt>
                <c:pt idx="241">
                  <c:v>22.739656874744885</c:v>
                </c:pt>
                <c:pt idx="242">
                  <c:v>23.009021187270399</c:v>
                </c:pt>
                <c:pt idx="243">
                  <c:v>23.234719068543363</c:v>
                </c:pt>
                <c:pt idx="244">
                  <c:v>23.532247161689028</c:v>
                </c:pt>
                <c:pt idx="245">
                  <c:v>23.872622445520125</c:v>
                </c:pt>
                <c:pt idx="246">
                  <c:v>24.189290200968113</c:v>
                </c:pt>
                <c:pt idx="247">
                  <c:v>24.5651611808713</c:v>
                </c:pt>
                <c:pt idx="248">
                  <c:v>24.943645062784171</c:v>
                </c:pt>
                <c:pt idx="249">
                  <c:v>25.322210556505755</c:v>
                </c:pt>
                <c:pt idx="250">
                  <c:v>25.659189500855181</c:v>
                </c:pt>
                <c:pt idx="251">
                  <c:v>25.857940550769662</c:v>
                </c:pt>
                <c:pt idx="252">
                  <c:v>26.061016495692694</c:v>
                </c:pt>
                <c:pt idx="253">
                  <c:v>26.323314846123427</c:v>
                </c:pt>
                <c:pt idx="254">
                  <c:v>26.644383361511082</c:v>
                </c:pt>
                <c:pt idx="255">
                  <c:v>26.990215025359973</c:v>
                </c:pt>
                <c:pt idx="256">
                  <c:v>27.418263522823977</c:v>
                </c:pt>
                <c:pt idx="257">
                  <c:v>27.95736717054158</c:v>
                </c:pt>
                <c:pt idx="258">
                  <c:v>28.370560453487421</c:v>
                </c:pt>
                <c:pt idx="259">
                  <c:v>28.72117440813868</c:v>
                </c:pt>
                <c:pt idx="260">
                  <c:v>29.348126967324813</c:v>
                </c:pt>
                <c:pt idx="261">
                  <c:v>29.999444270592331</c:v>
                </c:pt>
                <c:pt idx="262">
                  <c:v>30.456169843533097</c:v>
                </c:pt>
                <c:pt idx="263">
                  <c:v>30.83382285917979</c:v>
                </c:pt>
                <c:pt idx="264">
                  <c:v>31.153770573261813</c:v>
                </c:pt>
                <c:pt idx="265">
                  <c:v>31.686393515935631</c:v>
                </c:pt>
                <c:pt idx="266">
                  <c:v>32.31482416434207</c:v>
                </c:pt>
                <c:pt idx="267">
                  <c:v>32.898011747907866</c:v>
                </c:pt>
                <c:pt idx="268">
                  <c:v>33.373680573117078</c:v>
                </c:pt>
                <c:pt idx="269">
                  <c:v>33.756442515805368</c:v>
                </c:pt>
                <c:pt idx="270">
                  <c:v>34.160128264224831</c:v>
                </c:pt>
                <c:pt idx="271">
                  <c:v>34.617385437802348</c:v>
                </c:pt>
                <c:pt idx="272">
                  <c:v>35.427716894022112</c:v>
                </c:pt>
                <c:pt idx="273">
                  <c:v>36.222075204619898</c:v>
                </c:pt>
                <c:pt idx="274">
                  <c:v>37.79986768415791</c:v>
                </c:pt>
                <c:pt idx="275">
                  <c:v>39.933610915742122</c:v>
                </c:pt>
                <c:pt idx="276">
                  <c:v>40.838249824167917</c:v>
                </c:pt>
                <c:pt idx="277">
                  <c:v>41.747494841751127</c:v>
                </c:pt>
                <c:pt idx="278">
                  <c:v>42.559875357576018</c:v>
                </c:pt>
                <c:pt idx="279">
                  <c:v>43.445757821818418</c:v>
                </c:pt>
                <c:pt idx="280">
                  <c:v>44.263712039636573</c:v>
                </c:pt>
                <c:pt idx="281">
                  <c:v>44.952610835672921</c:v>
                </c:pt>
                <c:pt idx="282">
                  <c:v>45.817349752105628</c:v>
                </c:pt>
                <c:pt idx="283">
                  <c:v>46.569144776895072</c:v>
                </c:pt>
                <c:pt idx="284">
                  <c:v>47.634900299205569</c:v>
                </c:pt>
                <c:pt idx="285">
                  <c:v>48.987540269285013</c:v>
                </c:pt>
                <c:pt idx="286">
                  <c:v>50.084856242356516</c:v>
                </c:pt>
                <c:pt idx="287">
                  <c:v>51.083040618120862</c:v>
                </c:pt>
                <c:pt idx="288">
                  <c:v>51.533336556308775</c:v>
                </c:pt>
                <c:pt idx="289">
                  <c:v>51.712732900677899</c:v>
                </c:pt>
                <c:pt idx="290">
                  <c:v>51.733459610610112</c:v>
                </c:pt>
                <c:pt idx="291">
                  <c:v>51.086783649549105</c:v>
                </c:pt>
                <c:pt idx="292">
                  <c:v>50.431375284594196</c:v>
                </c:pt>
                <c:pt idx="293">
                  <c:v>50.345707756134779</c:v>
                </c:pt>
                <c:pt idx="294">
                  <c:v>50.281206980521304</c:v>
                </c:pt>
                <c:pt idx="295">
                  <c:v>50.249756282469178</c:v>
                </c:pt>
                <c:pt idx="296">
                  <c:v>50.055050654222264</c:v>
                </c:pt>
                <c:pt idx="297">
                  <c:v>49.739415588800036</c:v>
                </c:pt>
                <c:pt idx="298">
                  <c:v>48.818804029920038</c:v>
                </c:pt>
                <c:pt idx="299">
                  <c:v>48.239123626928034</c:v>
                </c:pt>
                <c:pt idx="300">
                  <c:v>47.643411264235233</c:v>
                </c:pt>
                <c:pt idx="301">
                  <c:v>46.616070137811711</c:v>
                </c:pt>
                <c:pt idx="302">
                  <c:v>45.598593124030536</c:v>
                </c:pt>
                <c:pt idx="303">
                  <c:v>44.005863811627478</c:v>
                </c:pt>
                <c:pt idx="304">
                  <c:v>42.473277430464734</c:v>
                </c:pt>
                <c:pt idx="305">
                  <c:v>40.634079687418264</c:v>
                </c:pt>
                <c:pt idx="306">
                  <c:v>39.421601718676435</c:v>
                </c:pt>
                <c:pt idx="307">
                  <c:v>38.329641546808794</c:v>
                </c:pt>
                <c:pt idx="308">
                  <c:v>37.391947392127918</c:v>
                </c:pt>
                <c:pt idx="309">
                  <c:v>37.019422652915125</c:v>
                </c:pt>
                <c:pt idx="310">
                  <c:v>36.91248038762361</c:v>
                </c:pt>
                <c:pt idx="311">
                  <c:v>36.742302348861251</c:v>
                </c:pt>
                <c:pt idx="312">
                  <c:v>36.49714211397513</c:v>
                </c:pt>
                <c:pt idx="313">
                  <c:v>36.19495790257762</c:v>
                </c:pt>
                <c:pt idx="314">
                  <c:v>36.068792112319862</c:v>
                </c:pt>
                <c:pt idx="315">
                  <c:v>35.672312901087878</c:v>
                </c:pt>
                <c:pt idx="316">
                  <c:v>35.134881610979093</c:v>
                </c:pt>
                <c:pt idx="317">
                  <c:v>34.821463449881186</c:v>
                </c:pt>
                <c:pt idx="318">
                  <c:v>34.780917104893071</c:v>
                </c:pt>
                <c:pt idx="319">
                  <c:v>34.939155394403763</c:v>
                </c:pt>
                <c:pt idx="320">
                  <c:v>35.104169854963388</c:v>
                </c:pt>
                <c:pt idx="321">
                  <c:v>35.413752869467046</c:v>
                </c:pt>
                <c:pt idx="322">
                  <c:v>36.212047582520341</c:v>
                </c:pt>
                <c:pt idx="323">
                  <c:v>37.323442824268305</c:v>
                </c:pt>
                <c:pt idx="324">
                  <c:v>38.456628541841475</c:v>
                </c:pt>
                <c:pt idx="325">
                  <c:v>39.579035687657324</c:v>
                </c:pt>
                <c:pt idx="326">
                  <c:v>40.647062118891597</c:v>
                </c:pt>
                <c:pt idx="327">
                  <c:v>41.558085907002436</c:v>
                </c:pt>
                <c:pt idx="328">
                  <c:v>41.980407316302198</c:v>
                </c:pt>
                <c:pt idx="329">
                  <c:v>42.663096584671976</c:v>
                </c:pt>
                <c:pt idx="330">
                  <c:v>43.100986926204783</c:v>
                </c:pt>
                <c:pt idx="331">
                  <c:v>43.625218233584306</c:v>
                </c:pt>
                <c:pt idx="332">
                  <c:v>44.587696410225881</c:v>
                </c:pt>
                <c:pt idx="333">
                  <c:v>45.256396769203299</c:v>
                </c:pt>
                <c:pt idx="334">
                  <c:v>46.067487092282974</c:v>
                </c:pt>
                <c:pt idx="335">
                  <c:v>46.673268383054676</c:v>
                </c:pt>
                <c:pt idx="336">
                  <c:v>46.68141154474921</c:v>
                </c:pt>
                <c:pt idx="337">
                  <c:v>47.08787039027429</c:v>
                </c:pt>
                <c:pt idx="338">
                  <c:v>47.500483351246864</c:v>
                </c:pt>
                <c:pt idx="339">
                  <c:v>47.967635016122173</c:v>
                </c:pt>
                <c:pt idx="340">
                  <c:v>48.371141514509958</c:v>
                </c:pt>
                <c:pt idx="341">
                  <c:v>48.996827363058962</c:v>
                </c:pt>
                <c:pt idx="342">
                  <c:v>49.505744626753064</c:v>
                </c:pt>
                <c:pt idx="343">
                  <c:v>49.95124016407776</c:v>
                </c:pt>
                <c:pt idx="344">
                  <c:v>50.229186147669992</c:v>
                </c:pt>
                <c:pt idx="345">
                  <c:v>50.561797532902993</c:v>
                </c:pt>
                <c:pt idx="346">
                  <c:v>50.833417779612688</c:v>
                </c:pt>
                <c:pt idx="347">
                  <c:v>51.174276001651421</c:v>
                </c:pt>
                <c:pt idx="348">
                  <c:v>51.443578401486278</c:v>
                </c:pt>
                <c:pt idx="349">
                  <c:v>51.736290561337647</c:v>
                </c:pt>
                <c:pt idx="350">
                  <c:v>52.079991505203886</c:v>
                </c:pt>
                <c:pt idx="351">
                  <c:v>52.317862354683498</c:v>
                </c:pt>
                <c:pt idx="352">
                  <c:v>52.545206119215152</c:v>
                </c:pt>
                <c:pt idx="353">
                  <c:v>52.758885507293641</c:v>
                </c:pt>
                <c:pt idx="354">
                  <c:v>52.855066956564279</c:v>
                </c:pt>
                <c:pt idx="355">
                  <c:v>53.136230260907851</c:v>
                </c:pt>
                <c:pt idx="356">
                  <c:v>53.80993723481707</c:v>
                </c:pt>
                <c:pt idx="357">
                  <c:v>54.306013511335365</c:v>
                </c:pt>
                <c:pt idx="358">
                  <c:v>54.761812160201835</c:v>
                </c:pt>
                <c:pt idx="359">
                  <c:v>55.048160944181653</c:v>
                </c:pt>
                <c:pt idx="360">
                  <c:v>55.447744849763488</c:v>
                </c:pt>
                <c:pt idx="361">
                  <c:v>56.235770364787136</c:v>
                </c:pt>
                <c:pt idx="362">
                  <c:v>56.883323328308421</c:v>
                </c:pt>
                <c:pt idx="363">
                  <c:v>58.02866099547758</c:v>
                </c:pt>
                <c:pt idx="364">
                  <c:v>58.711394895929821</c:v>
                </c:pt>
                <c:pt idx="365">
                  <c:v>59.075455406336836</c:v>
                </c:pt>
                <c:pt idx="366">
                  <c:v>59.773909865703153</c:v>
                </c:pt>
                <c:pt idx="367">
                  <c:v>60.344048879132842</c:v>
                </c:pt>
                <c:pt idx="368">
                  <c:v>60.92157399121956</c:v>
                </c:pt>
                <c:pt idx="369">
                  <c:v>61.522486592097607</c:v>
                </c:pt>
                <c:pt idx="370">
                  <c:v>62.042907932887843</c:v>
                </c:pt>
                <c:pt idx="371">
                  <c:v>62.467417139599057</c:v>
                </c:pt>
                <c:pt idx="372">
                  <c:v>62.899205425639153</c:v>
                </c:pt>
                <c:pt idx="373">
                  <c:v>63.014954883075241</c:v>
                </c:pt>
                <c:pt idx="374">
                  <c:v>63.286659394767717</c:v>
                </c:pt>
                <c:pt idx="375">
                  <c:v>63.356263455290943</c:v>
                </c:pt>
                <c:pt idx="376">
                  <c:v>63.749637109761849</c:v>
                </c:pt>
                <c:pt idx="377">
                  <c:v>64.573403398785672</c:v>
                </c:pt>
                <c:pt idx="378">
                  <c:v>65.580263058907107</c:v>
                </c:pt>
                <c:pt idx="379">
                  <c:v>67.079966753016407</c:v>
                </c:pt>
                <c:pt idx="380">
                  <c:v>69.51584007771477</c:v>
                </c:pt>
                <c:pt idx="381">
                  <c:v>71.829986069943303</c:v>
                </c:pt>
                <c:pt idx="382">
                  <c:v>73.752857462948967</c:v>
                </c:pt>
                <c:pt idx="383">
                  <c:v>75.672771716654069</c:v>
                </c:pt>
                <c:pt idx="384">
                  <c:v>78.403164544988655</c:v>
                </c:pt>
                <c:pt idx="385">
                  <c:v>80.543248090489797</c:v>
                </c:pt>
                <c:pt idx="386">
                  <c:v>82.600923281440828</c:v>
                </c:pt>
                <c:pt idx="387">
                  <c:v>84.647560953296747</c:v>
                </c:pt>
                <c:pt idx="388">
                  <c:v>86.187074857967076</c:v>
                </c:pt>
                <c:pt idx="389">
                  <c:v>87.573967372170372</c:v>
                </c:pt>
                <c:pt idx="390">
                  <c:v>89.769900634953331</c:v>
                </c:pt>
                <c:pt idx="391">
                  <c:v>91.248640571457997</c:v>
                </c:pt>
                <c:pt idx="392">
                  <c:v>92.739306514312204</c:v>
                </c:pt>
                <c:pt idx="393">
                  <c:v>93.552505862880992</c:v>
                </c:pt>
                <c:pt idx="394">
                  <c:v>93.643925276592896</c:v>
                </c:pt>
                <c:pt idx="395">
                  <c:v>94.5435327489336</c:v>
                </c:pt>
                <c:pt idx="396">
                  <c:v>94.93244947404024</c:v>
                </c:pt>
                <c:pt idx="397">
                  <c:v>95.433274526636211</c:v>
                </c:pt>
                <c:pt idx="398">
                  <c:v>95.806547073972595</c:v>
                </c:pt>
                <c:pt idx="399">
                  <c:v>95.764292366575333</c:v>
                </c:pt>
                <c:pt idx="400">
                  <c:v>96.087863129917807</c:v>
                </c:pt>
                <c:pt idx="401">
                  <c:v>96.392406816926027</c:v>
                </c:pt>
                <c:pt idx="402">
                  <c:v>96.653296135233433</c:v>
                </c:pt>
                <c:pt idx="403">
                  <c:v>96.918496521710097</c:v>
                </c:pt>
                <c:pt idx="404">
                  <c:v>96.911376869539097</c:v>
                </c:pt>
                <c:pt idx="405">
                  <c:v>96.677369182585181</c:v>
                </c:pt>
                <c:pt idx="406">
                  <c:v>96.172232264326666</c:v>
                </c:pt>
                <c:pt idx="407">
                  <c:v>96.920079037893998</c:v>
                </c:pt>
                <c:pt idx="408">
                  <c:v>98.034741134104593</c:v>
                </c:pt>
                <c:pt idx="409">
                  <c:v>99.235997020694128</c:v>
                </c:pt>
                <c:pt idx="410">
                  <c:v>101.54999731862472</c:v>
                </c:pt>
                <c:pt idx="411">
                  <c:v>103.97559758676225</c:v>
                </c:pt>
                <c:pt idx="412">
                  <c:v>106.10156782808602</c:v>
                </c:pt>
                <c:pt idx="413">
                  <c:v>108.83694104527741</c:v>
                </c:pt>
                <c:pt idx="414">
                  <c:v>111.61977694074969</c:v>
                </c:pt>
                <c:pt idx="415">
                  <c:v>113.88579924667472</c:v>
                </c:pt>
                <c:pt idx="416">
                  <c:v>115.98614932200725</c:v>
                </c:pt>
                <c:pt idx="417">
                  <c:v>118.74200438980654</c:v>
                </c:pt>
                <c:pt idx="418">
                  <c:v>121.79280395082588</c:v>
                </c:pt>
                <c:pt idx="419">
                  <c:v>124.3695235557433</c:v>
                </c:pt>
                <c:pt idx="420">
                  <c:v>128.54324120016895</c:v>
                </c:pt>
                <c:pt idx="421">
                  <c:v>131.52391708015205</c:v>
                </c:pt>
                <c:pt idx="422">
                  <c:v>133.28385537213686</c:v>
                </c:pt>
                <c:pt idx="423">
                  <c:v>133.52213983492317</c:v>
                </c:pt>
                <c:pt idx="424">
                  <c:v>134.11392585143085</c:v>
                </c:pt>
                <c:pt idx="425">
                  <c:v>131.70953326628776</c:v>
                </c:pt>
                <c:pt idx="426">
                  <c:v>130.747909939659</c:v>
                </c:pt>
                <c:pt idx="427">
                  <c:v>130.0511189456931</c:v>
                </c:pt>
                <c:pt idx="428">
                  <c:v>129.47000705112379</c:v>
                </c:pt>
                <c:pt idx="429">
                  <c:v>130.5103363460114</c:v>
                </c:pt>
                <c:pt idx="430">
                  <c:v>132.45130271141025</c:v>
                </c:pt>
                <c:pt idx="431">
                  <c:v>133.93150244026924</c:v>
                </c:pt>
                <c:pt idx="432">
                  <c:v>134.65268219624232</c:v>
                </c:pt>
                <c:pt idx="433">
                  <c:v>135.92574397661809</c:v>
                </c:pt>
                <c:pt idx="434">
                  <c:v>137.3128395789563</c:v>
                </c:pt>
                <c:pt idx="435">
                  <c:v>137.72255562106068</c:v>
                </c:pt>
                <c:pt idx="436">
                  <c:v>136.62897005895462</c:v>
                </c:pt>
                <c:pt idx="437">
                  <c:v>135.89240305305916</c:v>
                </c:pt>
                <c:pt idx="438">
                  <c:v>135.88116274775325</c:v>
                </c:pt>
                <c:pt idx="439">
                  <c:v>136.33304647297794</c:v>
                </c:pt>
                <c:pt idx="440">
                  <c:v>136.66874182568014</c:v>
                </c:pt>
                <c:pt idx="441">
                  <c:v>137.30219764311212</c:v>
                </c:pt>
                <c:pt idx="442">
                  <c:v>138.51064787880091</c:v>
                </c:pt>
                <c:pt idx="443">
                  <c:v>138.49591309092082</c:v>
                </c:pt>
                <c:pt idx="444">
                  <c:v>138.83565178182874</c:v>
                </c:pt>
                <c:pt idx="445">
                  <c:v>138.75141660364588</c:v>
                </c:pt>
                <c:pt idx="446">
                  <c:v>139.05294494328129</c:v>
                </c:pt>
                <c:pt idx="447">
                  <c:v>139.34498044895315</c:v>
                </c:pt>
                <c:pt idx="448">
                  <c:v>139.87715240405785</c:v>
                </c:pt>
                <c:pt idx="449">
                  <c:v>140.63276716365209</c:v>
                </c:pt>
                <c:pt idx="450">
                  <c:v>141.45782044728688</c:v>
                </c:pt>
                <c:pt idx="451">
                  <c:v>142.68870840255818</c:v>
                </c:pt>
                <c:pt idx="452">
                  <c:v>143.38250756230238</c:v>
                </c:pt>
                <c:pt idx="453">
                  <c:v>143.69992680607214</c:v>
                </c:pt>
                <c:pt idx="454">
                  <c:v>143.69093412546493</c:v>
                </c:pt>
                <c:pt idx="455">
                  <c:v>143.38651071291847</c:v>
                </c:pt>
                <c:pt idx="456">
                  <c:v>143.13585964162661</c:v>
                </c:pt>
                <c:pt idx="457">
                  <c:v>143.01527367746397</c:v>
                </c:pt>
                <c:pt idx="458">
                  <c:v>142.73474630971759</c:v>
                </c:pt>
                <c:pt idx="459">
                  <c:v>142.47060167874585</c:v>
                </c:pt>
                <c:pt idx="460">
                  <c:v>142.37954151087126</c:v>
                </c:pt>
                <c:pt idx="461">
                  <c:v>141.67558735978415</c:v>
                </c:pt>
                <c:pt idx="462">
                  <c:v>141.20235862380574</c:v>
                </c:pt>
                <c:pt idx="463">
                  <c:v>140.01679276142517</c:v>
                </c:pt>
                <c:pt idx="464">
                  <c:v>139.36544348528264</c:v>
                </c:pt>
                <c:pt idx="465">
                  <c:v>139.55889913675438</c:v>
                </c:pt>
                <c:pt idx="466">
                  <c:v>139.63567922307894</c:v>
                </c:pt>
                <c:pt idx="467">
                  <c:v>140.27511130077104</c:v>
                </c:pt>
                <c:pt idx="468">
                  <c:v>140.57927017069395</c:v>
                </c:pt>
                <c:pt idx="469">
                  <c:v>140.56334315362454</c:v>
                </c:pt>
                <c:pt idx="470">
                  <c:v>140.18567883826211</c:v>
                </c:pt>
                <c:pt idx="471">
                  <c:v>140.0714409544359</c:v>
                </c:pt>
                <c:pt idx="472">
                  <c:v>139.78962685899231</c:v>
                </c:pt>
                <c:pt idx="473">
                  <c:v>139.42733417309307</c:v>
                </c:pt>
                <c:pt idx="474">
                  <c:v>139.08760075578377</c:v>
                </c:pt>
                <c:pt idx="475">
                  <c:v>139.8991706802054</c:v>
                </c:pt>
                <c:pt idx="476">
                  <c:v>142.13058361218486</c:v>
                </c:pt>
                <c:pt idx="477">
                  <c:v>144.55985525096639</c:v>
                </c:pt>
                <c:pt idx="478">
                  <c:v>146.42419972586978</c:v>
                </c:pt>
                <c:pt idx="479">
                  <c:v>149.17677975328283</c:v>
                </c:pt>
                <c:pt idx="480">
                  <c:v>152.77177177795454</c:v>
                </c:pt>
                <c:pt idx="481">
                  <c:v>156.6279246001591</c:v>
                </c:pt>
                <c:pt idx="482">
                  <c:v>160.49046214014319</c:v>
                </c:pt>
                <c:pt idx="483">
                  <c:v>163.36141592612887</c:v>
                </c:pt>
                <c:pt idx="484">
                  <c:v>166.51727433351599</c:v>
                </c:pt>
                <c:pt idx="485">
                  <c:v>168.82621690016438</c:v>
                </c:pt>
                <c:pt idx="486">
                  <c:v>171.72292521014793</c:v>
                </c:pt>
                <c:pt idx="487">
                  <c:v>174.51863268913314</c:v>
                </c:pt>
                <c:pt idx="488">
                  <c:v>178.45876942021982</c:v>
                </c:pt>
                <c:pt idx="489">
                  <c:v>182.27556247819783</c:v>
                </c:pt>
                <c:pt idx="490">
                  <c:v>184.19733623037803</c:v>
                </c:pt>
                <c:pt idx="491">
                  <c:v>186.67993260734025</c:v>
                </c:pt>
                <c:pt idx="492">
                  <c:v>188.34493934660622</c:v>
                </c:pt>
                <c:pt idx="493">
                  <c:v>190.83811541194561</c:v>
                </c:pt>
                <c:pt idx="494">
                  <c:v>192.86263387075104</c:v>
                </c:pt>
                <c:pt idx="495">
                  <c:v>194.33537048367594</c:v>
                </c:pt>
                <c:pt idx="496">
                  <c:v>196.76516343530835</c:v>
                </c:pt>
                <c:pt idx="497">
                  <c:v>200.25531709177753</c:v>
                </c:pt>
                <c:pt idx="498">
                  <c:v>201.89178538259978</c:v>
                </c:pt>
                <c:pt idx="499">
                  <c:v>203.04727684433982</c:v>
                </c:pt>
                <c:pt idx="500">
                  <c:v>204.27521915990584</c:v>
                </c:pt>
                <c:pt idx="501">
                  <c:v>205.90669724391526</c:v>
                </c:pt>
                <c:pt idx="502">
                  <c:v>207.43902751952373</c:v>
                </c:pt>
                <c:pt idx="503">
                  <c:v>208.89479476757137</c:v>
                </c:pt>
                <c:pt idx="504">
                  <c:v>211.16464529081424</c:v>
                </c:pt>
                <c:pt idx="505">
                  <c:v>213.57051076173283</c:v>
                </c:pt>
                <c:pt idx="506">
                  <c:v>216.53912968555954</c:v>
                </c:pt>
                <c:pt idx="507">
                  <c:v>219.3888867170036</c:v>
                </c:pt>
                <c:pt idx="508">
                  <c:v>222.64932804530324</c:v>
                </c:pt>
                <c:pt idx="509">
                  <c:v>227.58572524077292</c:v>
                </c:pt>
                <c:pt idx="510">
                  <c:v>234.16115271669563</c:v>
                </c:pt>
                <c:pt idx="511">
                  <c:v>237.78470744502607</c:v>
                </c:pt>
                <c:pt idx="512">
                  <c:v>242.32090670052347</c:v>
                </c:pt>
                <c:pt idx="513">
                  <c:v>246.56914603047113</c:v>
                </c:pt>
                <c:pt idx="514">
                  <c:v>250.07890142742403</c:v>
                </c:pt>
                <c:pt idx="515">
                  <c:v>252.60968128468161</c:v>
                </c:pt>
                <c:pt idx="516">
                  <c:v>255.50038315621345</c:v>
                </c:pt>
                <c:pt idx="517">
                  <c:v>258.29867484059207</c:v>
                </c:pt>
                <c:pt idx="518">
                  <c:v>260.63513735653288</c:v>
                </c:pt>
                <c:pt idx="519">
                  <c:v>262.79295362087959</c:v>
                </c:pt>
                <c:pt idx="520">
                  <c:v>265.87365825879164</c:v>
                </c:pt>
                <c:pt idx="521">
                  <c:v>268.72262243291249</c:v>
                </c:pt>
                <c:pt idx="522">
                  <c:v>270.65569018962128</c:v>
                </c:pt>
                <c:pt idx="523">
                  <c:v>271.43779117065918</c:v>
                </c:pt>
                <c:pt idx="524">
                  <c:v>270.74501205359326</c:v>
                </c:pt>
                <c:pt idx="525">
                  <c:v>271.66418084823391</c:v>
                </c:pt>
                <c:pt idx="526">
                  <c:v>273.59076276341051</c:v>
                </c:pt>
                <c:pt idx="527">
                  <c:v>274.72135648706944</c:v>
                </c:pt>
                <c:pt idx="528">
                  <c:v>275.5822208383625</c:v>
                </c:pt>
                <c:pt idx="529">
                  <c:v>276.43166875452624</c:v>
                </c:pt>
                <c:pt idx="530">
                  <c:v>277.56917187907362</c:v>
                </c:pt>
                <c:pt idx="531">
                  <c:v>278.12758469116625</c:v>
                </c:pt>
                <c:pt idx="532">
                  <c:v>277.14215622204961</c:v>
                </c:pt>
                <c:pt idx="533">
                  <c:v>276.48327059984467</c:v>
                </c:pt>
                <c:pt idx="534">
                  <c:v>276.03894353986021</c:v>
                </c:pt>
                <c:pt idx="535">
                  <c:v>274.9757191858742</c:v>
                </c:pt>
                <c:pt idx="536">
                  <c:v>274.08314726728679</c:v>
                </c:pt>
                <c:pt idx="537">
                  <c:v>272.92083254055814</c:v>
                </c:pt>
                <c:pt idx="538">
                  <c:v>271.67207928650237</c:v>
                </c:pt>
                <c:pt idx="539">
                  <c:v>268.32154135785214</c:v>
                </c:pt>
                <c:pt idx="540">
                  <c:v>264.78405722206696</c:v>
                </c:pt>
                <c:pt idx="541">
                  <c:v>263.03965149986027</c:v>
                </c:pt>
                <c:pt idx="542">
                  <c:v>259.47635634987427</c:v>
                </c:pt>
                <c:pt idx="543">
                  <c:v>256.04539071488682</c:v>
                </c:pt>
                <c:pt idx="544">
                  <c:v>254.38852164339812</c:v>
                </c:pt>
                <c:pt idx="545">
                  <c:v>251.83099947905831</c:v>
                </c:pt>
                <c:pt idx="546">
                  <c:v>248.42122953115251</c:v>
                </c:pt>
                <c:pt idx="547">
                  <c:v>244.29377657803727</c:v>
                </c:pt>
                <c:pt idx="548">
                  <c:v>239.79606892023355</c:v>
                </c:pt>
                <c:pt idx="549">
                  <c:v>234.5831320282102</c:v>
                </c:pt>
                <c:pt idx="550">
                  <c:v>233.5774888253892</c:v>
                </c:pt>
                <c:pt idx="551">
                  <c:v>232.4884099428503</c:v>
                </c:pt>
                <c:pt idx="552">
                  <c:v>232.55956894856527</c:v>
                </c:pt>
                <c:pt idx="553">
                  <c:v>232.42794205370876</c:v>
                </c:pt>
                <c:pt idx="554">
                  <c:v>232.78314784833788</c:v>
                </c:pt>
                <c:pt idx="555">
                  <c:v>232.06750306350409</c:v>
                </c:pt>
                <c:pt idx="556">
                  <c:v>232.25442275715369</c:v>
                </c:pt>
                <c:pt idx="557">
                  <c:v>230.80098048143833</c:v>
                </c:pt>
                <c:pt idx="558">
                  <c:v>229.5498824332945</c:v>
                </c:pt>
                <c:pt idx="559">
                  <c:v>228.92822418996508</c:v>
                </c:pt>
                <c:pt idx="560">
                  <c:v>228.10740177096858</c:v>
                </c:pt>
                <c:pt idx="561">
                  <c:v>226.30566159387172</c:v>
                </c:pt>
                <c:pt idx="562">
                  <c:v>225.02142543448454</c:v>
                </c:pt>
                <c:pt idx="563">
                  <c:v>223.14295289103609</c:v>
                </c:pt>
                <c:pt idx="564">
                  <c:v>221.20498760193249</c:v>
                </c:pt>
                <c:pt idx="565">
                  <c:v>220.27181884173925</c:v>
                </c:pt>
                <c:pt idx="566">
                  <c:v>220.50896695756532</c:v>
                </c:pt>
                <c:pt idx="567">
                  <c:v>220.5164002618088</c:v>
                </c:pt>
                <c:pt idx="568">
                  <c:v>221.49976023562792</c:v>
                </c:pt>
                <c:pt idx="569">
                  <c:v>222.40378421206512</c:v>
                </c:pt>
                <c:pt idx="570">
                  <c:v>222.5290757908586</c:v>
                </c:pt>
                <c:pt idx="571">
                  <c:v>223.06949821177275</c:v>
                </c:pt>
                <c:pt idx="572">
                  <c:v>223.32987839059547</c:v>
                </c:pt>
                <c:pt idx="573">
                  <c:v>224.39622055153592</c:v>
                </c:pt>
                <c:pt idx="574">
                  <c:v>227.36726849638234</c:v>
                </c:pt>
                <c:pt idx="575">
                  <c:v>229.03821164674412</c:v>
                </c:pt>
                <c:pt idx="576">
                  <c:v>230.76272048206971</c:v>
                </c:pt>
                <c:pt idx="577">
                  <c:v>232.34577843386276</c:v>
                </c:pt>
                <c:pt idx="578">
                  <c:v>232.9322005904765</c:v>
                </c:pt>
                <c:pt idx="579">
                  <c:v>233.60531053142884</c:v>
                </c:pt>
                <c:pt idx="580">
                  <c:v>235.04877947828595</c:v>
                </c:pt>
                <c:pt idx="581">
                  <c:v>235.53357153045738</c:v>
                </c:pt>
                <c:pt idx="582">
                  <c:v>236.29354437741165</c:v>
                </c:pt>
                <c:pt idx="583">
                  <c:v>237.27085993967049</c:v>
                </c:pt>
                <c:pt idx="584">
                  <c:v>237.03510394570344</c:v>
                </c:pt>
                <c:pt idx="585">
                  <c:v>236.4782635511331</c:v>
                </c:pt>
                <c:pt idx="586">
                  <c:v>235.39710719601982</c:v>
                </c:pt>
                <c:pt idx="587">
                  <c:v>235.50539647641784</c:v>
                </c:pt>
                <c:pt idx="588">
                  <c:v>234.78485682877607</c:v>
                </c:pt>
                <c:pt idx="589">
                  <c:v>233.75970114589848</c:v>
                </c:pt>
                <c:pt idx="590">
                  <c:v>232.74840103130862</c:v>
                </c:pt>
                <c:pt idx="591">
                  <c:v>231.59156092817776</c:v>
                </c:pt>
                <c:pt idx="592">
                  <c:v>230.84473483535999</c:v>
                </c:pt>
                <c:pt idx="593">
                  <c:v>228.72826135182402</c:v>
                </c:pt>
                <c:pt idx="594">
                  <c:v>226.42876521664161</c:v>
                </c:pt>
                <c:pt idx="595">
                  <c:v>223.44888869497746</c:v>
                </c:pt>
                <c:pt idx="596">
                  <c:v>220.16032982547972</c:v>
                </c:pt>
                <c:pt idx="597">
                  <c:v>217.80229684293175</c:v>
                </c:pt>
                <c:pt idx="598">
                  <c:v>215.2497371586386</c:v>
                </c:pt>
                <c:pt idx="599">
                  <c:v>212.98709344277472</c:v>
                </c:pt>
                <c:pt idx="600">
                  <c:v>210.47038409849728</c:v>
                </c:pt>
                <c:pt idx="601">
                  <c:v>208.98267568864753</c:v>
                </c:pt>
                <c:pt idx="602">
                  <c:v>207.44707811978279</c:v>
                </c:pt>
                <c:pt idx="603">
                  <c:v>206.91704030780451</c:v>
                </c:pt>
                <c:pt idx="604">
                  <c:v>206.38166627702407</c:v>
                </c:pt>
                <c:pt idx="605">
                  <c:v>206.38116964932169</c:v>
                </c:pt>
                <c:pt idx="606">
                  <c:v>206.77138268438955</c:v>
                </c:pt>
                <c:pt idx="607">
                  <c:v>206.93491441595063</c:v>
                </c:pt>
                <c:pt idx="608">
                  <c:v>207.03809297435558</c:v>
                </c:pt>
                <c:pt idx="609">
                  <c:v>206.50495367692002</c:v>
                </c:pt>
                <c:pt idx="610">
                  <c:v>204.94912830922803</c:v>
                </c:pt>
                <c:pt idx="611">
                  <c:v>204.42254547830524</c:v>
                </c:pt>
                <c:pt idx="612">
                  <c:v>204.15129093047472</c:v>
                </c:pt>
                <c:pt idx="613">
                  <c:v>203.85583183742727</c:v>
                </c:pt>
                <c:pt idx="614">
                  <c:v>203.42957865368456</c:v>
                </c:pt>
                <c:pt idx="615">
                  <c:v>203.42395078831612</c:v>
                </c:pt>
                <c:pt idx="616">
                  <c:v>203.41122570948451</c:v>
                </c:pt>
                <c:pt idx="617">
                  <c:v>203.65977313853608</c:v>
                </c:pt>
                <c:pt idx="618">
                  <c:v>203.27246582468248</c:v>
                </c:pt>
                <c:pt idx="619">
                  <c:v>203.10754924221425</c:v>
                </c:pt>
                <c:pt idx="620">
                  <c:v>203.35012431799282</c:v>
                </c:pt>
                <c:pt idx="621">
                  <c:v>203.79211188619354</c:v>
                </c:pt>
                <c:pt idx="622">
                  <c:v>204.10723069757421</c:v>
                </c:pt>
                <c:pt idx="623">
                  <c:v>204.48683762781681</c:v>
                </c:pt>
                <c:pt idx="624">
                  <c:v>205.92382386503513</c:v>
                </c:pt>
                <c:pt idx="625">
                  <c:v>207.99211147853163</c:v>
                </c:pt>
                <c:pt idx="626">
                  <c:v>209.58857033067846</c:v>
                </c:pt>
                <c:pt idx="627">
                  <c:v>211.58704329761065</c:v>
                </c:pt>
                <c:pt idx="628">
                  <c:v>213.12033896784959</c:v>
                </c:pt>
                <c:pt idx="629">
                  <c:v>214.46497507106463</c:v>
                </c:pt>
                <c:pt idx="630">
                  <c:v>215.61580756395816</c:v>
                </c:pt>
                <c:pt idx="631">
                  <c:v>216.68422680756234</c:v>
                </c:pt>
                <c:pt idx="632">
                  <c:v>217.00180412680612</c:v>
                </c:pt>
                <c:pt idx="633">
                  <c:v>216.78995371412552</c:v>
                </c:pt>
                <c:pt idx="634">
                  <c:v>216.87128834271297</c:v>
                </c:pt>
                <c:pt idx="635">
                  <c:v>217.08248950844165</c:v>
                </c:pt>
                <c:pt idx="636">
                  <c:v>218.2309105575975</c:v>
                </c:pt>
                <c:pt idx="637">
                  <c:v>218.69248950183777</c:v>
                </c:pt>
                <c:pt idx="638">
                  <c:v>218.60257055165403</c:v>
                </c:pt>
                <c:pt idx="639">
                  <c:v>218.42898349648863</c:v>
                </c:pt>
                <c:pt idx="640">
                  <c:v>218.06008514683975</c:v>
                </c:pt>
                <c:pt idx="641">
                  <c:v>217.79474663215578</c:v>
                </c:pt>
                <c:pt idx="642">
                  <c:v>218.0319419689402</c:v>
                </c:pt>
                <c:pt idx="643">
                  <c:v>218.07174777204619</c:v>
                </c:pt>
                <c:pt idx="644">
                  <c:v>217.90657299484158</c:v>
                </c:pt>
                <c:pt idx="645">
                  <c:v>217.56191569535741</c:v>
                </c:pt>
                <c:pt idx="646">
                  <c:v>217.72639412582168</c:v>
                </c:pt>
                <c:pt idx="647">
                  <c:v>217.44642471323954</c:v>
                </c:pt>
                <c:pt idx="648">
                  <c:v>217.2677822419156</c:v>
                </c:pt>
                <c:pt idx="649">
                  <c:v>218.11933401772404</c:v>
                </c:pt>
                <c:pt idx="650">
                  <c:v>219.21407061595164</c:v>
                </c:pt>
                <c:pt idx="651">
                  <c:v>220.94833355435651</c:v>
                </c:pt>
                <c:pt idx="652">
                  <c:v>222.51150019892088</c:v>
                </c:pt>
                <c:pt idx="653">
                  <c:v>223.95768017902878</c:v>
                </c:pt>
                <c:pt idx="654">
                  <c:v>225.38291216112592</c:v>
                </c:pt>
                <c:pt idx="655">
                  <c:v>226.14795094501335</c:v>
                </c:pt>
                <c:pt idx="656">
                  <c:v>227.32515585051203</c:v>
                </c:pt>
                <c:pt idx="657">
                  <c:v>228.25897026546085</c:v>
                </c:pt>
                <c:pt idx="658">
                  <c:v>229.02707323891477</c:v>
                </c:pt>
                <c:pt idx="659">
                  <c:v>230.19936591502329</c:v>
                </c:pt>
                <c:pt idx="660">
                  <c:v>231.08509932352098</c:v>
                </c:pt>
                <c:pt idx="661">
                  <c:v>230.84891939116889</c:v>
                </c:pt>
                <c:pt idx="662">
                  <c:v>229.95435745205202</c:v>
                </c:pt>
                <c:pt idx="663">
                  <c:v>229.92525170684684</c:v>
                </c:pt>
                <c:pt idx="664">
                  <c:v>229.38172653616218</c:v>
                </c:pt>
                <c:pt idx="665">
                  <c:v>229.11888388254596</c:v>
                </c:pt>
                <c:pt idx="666">
                  <c:v>229.75032549429136</c:v>
                </c:pt>
                <c:pt idx="667">
                  <c:v>230.39162294486223</c:v>
                </c:pt>
                <c:pt idx="668">
                  <c:v>231.05913065037601</c:v>
                </c:pt>
                <c:pt idx="669">
                  <c:v>231.32521758533841</c:v>
                </c:pt>
                <c:pt idx="670">
                  <c:v>231.92336582680457</c:v>
                </c:pt>
                <c:pt idx="671">
                  <c:v>233.09469924412412</c:v>
                </c:pt>
                <c:pt idx="672">
                  <c:v>234.3092293197117</c:v>
                </c:pt>
                <c:pt idx="673">
                  <c:v>235.34797638774054</c:v>
                </c:pt>
                <c:pt idx="674">
                  <c:v>236.2261787489665</c:v>
                </c:pt>
                <c:pt idx="675">
                  <c:v>237.05589087406986</c:v>
                </c:pt>
                <c:pt idx="676">
                  <c:v>238.44763178666287</c:v>
                </c:pt>
                <c:pt idx="677">
                  <c:v>239.73186860799657</c:v>
                </c:pt>
                <c:pt idx="678">
                  <c:v>240.92068174719694</c:v>
                </c:pt>
                <c:pt idx="679">
                  <c:v>241.37094357247724</c:v>
                </c:pt>
                <c:pt idx="680">
                  <c:v>242.00051921522953</c:v>
                </c:pt>
                <c:pt idx="681">
                  <c:v>242.61679729370658</c:v>
                </c:pt>
                <c:pt idx="682">
                  <c:v>243.54944756433594</c:v>
                </c:pt>
                <c:pt idx="683">
                  <c:v>244.42750280790236</c:v>
                </c:pt>
                <c:pt idx="684">
                  <c:v>245.30108252711213</c:v>
                </c:pt>
                <c:pt idx="685">
                  <c:v>245.10997427440091</c:v>
                </c:pt>
                <c:pt idx="686">
                  <c:v>245.24497684696081</c:v>
                </c:pt>
                <c:pt idx="687">
                  <c:v>245.78514916226473</c:v>
                </c:pt>
                <c:pt idx="688">
                  <c:v>246.32796424603825</c:v>
                </c:pt>
                <c:pt idx="689">
                  <c:v>247.50816782143443</c:v>
                </c:pt>
                <c:pt idx="690">
                  <c:v>249.13602103929099</c:v>
                </c:pt>
                <c:pt idx="691">
                  <c:v>250.14108893536189</c:v>
                </c:pt>
                <c:pt idx="692">
                  <c:v>251.1706500418257</c:v>
                </c:pt>
                <c:pt idx="693">
                  <c:v>251.90291503764314</c:v>
                </c:pt>
                <c:pt idx="694">
                  <c:v>252.55329353387884</c:v>
                </c:pt>
                <c:pt idx="695">
                  <c:v>253.34896418049095</c:v>
                </c:pt>
                <c:pt idx="696">
                  <c:v>254.03373776244189</c:v>
                </c:pt>
                <c:pt idx="697">
                  <c:v>254.72203398619769</c:v>
                </c:pt>
                <c:pt idx="698">
                  <c:v>255.70350058757793</c:v>
                </c:pt>
                <c:pt idx="699">
                  <c:v>256.31615052882017</c:v>
                </c:pt>
                <c:pt idx="700">
                  <c:v>257.08253547593819</c:v>
                </c:pt>
                <c:pt idx="701">
                  <c:v>258.23161192834436</c:v>
                </c:pt>
                <c:pt idx="702">
                  <c:v>259.44445073550992</c:v>
                </c:pt>
                <c:pt idx="703">
                  <c:v>260.77733566195894</c:v>
                </c:pt>
                <c:pt idx="704">
                  <c:v>262.80060209576305</c:v>
                </c:pt>
                <c:pt idx="705">
                  <c:v>265.52421188618678</c:v>
                </c:pt>
                <c:pt idx="706">
                  <c:v>267.78079069756814</c:v>
                </c:pt>
                <c:pt idx="707">
                  <c:v>269.86271162781134</c:v>
                </c:pt>
                <c:pt idx="708">
                  <c:v>272.67644046503023</c:v>
                </c:pt>
                <c:pt idx="709">
                  <c:v>275.73146641852719</c:v>
                </c:pt>
                <c:pt idx="710">
                  <c:v>282.32031977667447</c:v>
                </c:pt>
                <c:pt idx="711">
                  <c:v>288.03595779900701</c:v>
                </c:pt>
                <c:pt idx="712">
                  <c:v>293.82769201910628</c:v>
                </c:pt>
                <c:pt idx="713">
                  <c:v>300.3462528171957</c:v>
                </c:pt>
                <c:pt idx="714">
                  <c:v>307.44495753547614</c:v>
                </c:pt>
                <c:pt idx="715">
                  <c:v>316.98679178192856</c:v>
                </c:pt>
                <c:pt idx="716">
                  <c:v>324.35478260373571</c:v>
                </c:pt>
                <c:pt idx="717">
                  <c:v>332.38130434336216</c:v>
                </c:pt>
                <c:pt idx="718">
                  <c:v>340.14017390902598</c:v>
                </c:pt>
                <c:pt idx="719">
                  <c:v>346.86248651812338</c:v>
                </c:pt>
                <c:pt idx="720">
                  <c:v>350.94090786631108</c:v>
                </c:pt>
                <c:pt idx="721">
                  <c:v>349.96348707967996</c:v>
                </c:pt>
                <c:pt idx="722">
                  <c:v>350.56546837171197</c:v>
                </c:pt>
                <c:pt idx="723">
                  <c:v>350.95925153454078</c:v>
                </c:pt>
                <c:pt idx="724">
                  <c:v>350.31065638108674</c:v>
                </c:pt>
                <c:pt idx="725">
                  <c:v>349.0592607429781</c:v>
                </c:pt>
                <c:pt idx="726">
                  <c:v>349.31100466868031</c:v>
                </c:pt>
                <c:pt idx="727">
                  <c:v>350.68023420181225</c:v>
                </c:pt>
                <c:pt idx="728">
                  <c:v>352.15821078163106</c:v>
                </c:pt>
                <c:pt idx="729">
                  <c:v>354.84438970346793</c:v>
                </c:pt>
                <c:pt idx="730">
                  <c:v>357.92228073312117</c:v>
                </c:pt>
                <c:pt idx="731">
                  <c:v>359.09772265980905</c:v>
                </c:pt>
                <c:pt idx="732">
                  <c:v>360.38795039382813</c:v>
                </c:pt>
                <c:pt idx="733">
                  <c:v>360.41315535444534</c:v>
                </c:pt>
                <c:pt idx="734">
                  <c:v>362.27150981900081</c:v>
                </c:pt>
                <c:pt idx="735">
                  <c:v>364.20302883710076</c:v>
                </c:pt>
                <c:pt idx="736">
                  <c:v>364.2827259533907</c:v>
                </c:pt>
                <c:pt idx="737">
                  <c:v>364.0077833580516</c:v>
                </c:pt>
                <c:pt idx="738">
                  <c:v>361.43933502224644</c:v>
                </c:pt>
                <c:pt idx="739">
                  <c:v>358.92907152002181</c:v>
                </c:pt>
                <c:pt idx="740">
                  <c:v>358.09449436801964</c:v>
                </c:pt>
                <c:pt idx="741">
                  <c:v>357.91704493121767</c:v>
                </c:pt>
                <c:pt idx="742">
                  <c:v>355.5853404380959</c:v>
                </c:pt>
                <c:pt idx="743">
                  <c:v>353.92780639428634</c:v>
                </c:pt>
                <c:pt idx="744">
                  <c:v>350.74869575485769</c:v>
                </c:pt>
                <c:pt idx="745">
                  <c:v>347.62415617937194</c:v>
                </c:pt>
                <c:pt idx="746">
                  <c:v>345.39474056143479</c:v>
                </c:pt>
                <c:pt idx="747">
                  <c:v>341.75259650529131</c:v>
                </c:pt>
                <c:pt idx="748">
                  <c:v>338.66300685476216</c:v>
                </c:pt>
                <c:pt idx="749">
                  <c:v>334.79470616928592</c:v>
                </c:pt>
                <c:pt idx="750">
                  <c:v>332.59956555235732</c:v>
                </c:pt>
                <c:pt idx="751">
                  <c:v>332.96860899712163</c:v>
                </c:pt>
                <c:pt idx="752">
                  <c:v>335.23841809740946</c:v>
                </c:pt>
                <c:pt idx="753">
                  <c:v>338.17924628766855</c:v>
                </c:pt>
                <c:pt idx="754">
                  <c:v>340.64365165890172</c:v>
                </c:pt>
                <c:pt idx="755">
                  <c:v>342.78561649301156</c:v>
                </c:pt>
                <c:pt idx="756">
                  <c:v>344.18505484371042</c:v>
                </c:pt>
                <c:pt idx="757">
                  <c:v>344.99254935933936</c:v>
                </c:pt>
                <c:pt idx="758">
                  <c:v>350.48596442340545</c:v>
                </c:pt>
                <c:pt idx="759">
                  <c:v>353.75703798106497</c:v>
                </c:pt>
                <c:pt idx="760">
                  <c:v>354.65200418295848</c:v>
                </c:pt>
                <c:pt idx="761">
                  <c:v>354.67680376466262</c:v>
                </c:pt>
                <c:pt idx="762">
                  <c:v>353.44112338819639</c:v>
                </c:pt>
                <c:pt idx="763">
                  <c:v>353.36768104937676</c:v>
                </c:pt>
                <c:pt idx="764">
                  <c:v>353.5109129444391</c:v>
                </c:pt>
                <c:pt idx="765">
                  <c:v>355.03382164999522</c:v>
                </c:pt>
                <c:pt idx="766">
                  <c:v>353.91576948499574</c:v>
                </c:pt>
                <c:pt idx="767">
                  <c:v>353.5111925364962</c:v>
                </c:pt>
                <c:pt idx="768">
                  <c:v>352.5104032828466</c:v>
                </c:pt>
                <c:pt idx="769">
                  <c:v>350.44769295456194</c:v>
                </c:pt>
                <c:pt idx="770">
                  <c:v>348.61192365910574</c:v>
                </c:pt>
                <c:pt idx="771">
                  <c:v>345.21406129319519</c:v>
                </c:pt>
                <c:pt idx="772">
                  <c:v>341.69265516387566</c:v>
                </c:pt>
                <c:pt idx="773">
                  <c:v>338.13671964748812</c:v>
                </c:pt>
                <c:pt idx="774">
                  <c:v>335.57004768273936</c:v>
                </c:pt>
                <c:pt idx="775">
                  <c:v>329.6497129144654</c:v>
                </c:pt>
                <c:pt idx="776">
                  <c:v>324.89641162301882</c:v>
                </c:pt>
                <c:pt idx="777">
                  <c:v>323.63077046071692</c:v>
                </c:pt>
                <c:pt idx="778">
                  <c:v>322.30936341464525</c:v>
                </c:pt>
                <c:pt idx="779">
                  <c:v>320.26709707318071</c:v>
                </c:pt>
                <c:pt idx="780">
                  <c:v>317.94505736586268</c:v>
                </c:pt>
                <c:pt idx="781">
                  <c:v>316.92788162927644</c:v>
                </c:pt>
                <c:pt idx="782">
                  <c:v>315.4797634663488</c:v>
                </c:pt>
                <c:pt idx="783">
                  <c:v>314.66511711971395</c:v>
                </c:pt>
                <c:pt idx="784">
                  <c:v>314.26527540774254</c:v>
                </c:pt>
                <c:pt idx="785">
                  <c:v>312.9904178669683</c:v>
                </c:pt>
                <c:pt idx="786">
                  <c:v>310.35804608027149</c:v>
                </c:pt>
                <c:pt idx="787">
                  <c:v>308.51424147224435</c:v>
                </c:pt>
                <c:pt idx="788">
                  <c:v>308.41048732501997</c:v>
                </c:pt>
                <c:pt idx="789">
                  <c:v>308.34910859251801</c:v>
                </c:pt>
                <c:pt idx="790">
                  <c:v>306.72586773326623</c:v>
                </c:pt>
                <c:pt idx="791">
                  <c:v>304.6192809599396</c:v>
                </c:pt>
                <c:pt idx="792">
                  <c:v>301.54168286394565</c:v>
                </c:pt>
                <c:pt idx="793">
                  <c:v>296.85551457755111</c:v>
                </c:pt>
                <c:pt idx="794">
                  <c:v>293.86229311979605</c:v>
                </c:pt>
                <c:pt idx="795">
                  <c:v>291.47173380781646</c:v>
                </c:pt>
                <c:pt idx="796">
                  <c:v>291.33889042703481</c:v>
                </c:pt>
                <c:pt idx="797">
                  <c:v>291.01733138433133</c:v>
                </c:pt>
                <c:pt idx="798">
                  <c:v>291.24526824589822</c:v>
                </c:pt>
                <c:pt idx="799">
                  <c:v>290.09707142130844</c:v>
                </c:pt>
                <c:pt idx="800">
                  <c:v>289.0303642791776</c:v>
                </c:pt>
                <c:pt idx="801">
                  <c:v>286.94665785125983</c:v>
                </c:pt>
                <c:pt idx="802">
                  <c:v>285.7319920661339</c:v>
                </c:pt>
                <c:pt idx="803">
                  <c:v>285.79112285952056</c:v>
                </c:pt>
                <c:pt idx="804">
                  <c:v>285.15534057356854</c:v>
                </c:pt>
                <c:pt idx="805">
                  <c:v>283.15147651621169</c:v>
                </c:pt>
                <c:pt idx="806">
                  <c:v>280.38199886459051</c:v>
                </c:pt>
                <c:pt idx="807">
                  <c:v>279.07346897813147</c:v>
                </c:pt>
                <c:pt idx="808">
                  <c:v>279.17379208031832</c:v>
                </c:pt>
                <c:pt idx="809">
                  <c:v>280.30974287228651</c:v>
                </c:pt>
                <c:pt idx="810">
                  <c:v>282.45843858505788</c:v>
                </c:pt>
                <c:pt idx="811">
                  <c:v>284.91792472655209</c:v>
                </c:pt>
                <c:pt idx="812">
                  <c:v>289.55880225389689</c:v>
                </c:pt>
                <c:pt idx="813">
                  <c:v>293.90659202850719</c:v>
                </c:pt>
                <c:pt idx="814">
                  <c:v>298.31326282565647</c:v>
                </c:pt>
                <c:pt idx="815">
                  <c:v>302.16993654309084</c:v>
                </c:pt>
                <c:pt idx="816">
                  <c:v>308.34761288878178</c:v>
                </c:pt>
                <c:pt idx="817">
                  <c:v>314.16518159990363</c:v>
                </c:pt>
                <c:pt idx="818">
                  <c:v>319.21499343991331</c:v>
                </c:pt>
                <c:pt idx="819">
                  <c:v>323.21349409592199</c:v>
                </c:pt>
                <c:pt idx="820">
                  <c:v>327.04514468632982</c:v>
                </c:pt>
                <c:pt idx="821">
                  <c:v>332.52230021769685</c:v>
                </c:pt>
                <c:pt idx="822">
                  <c:v>335.64540019592721</c:v>
                </c:pt>
                <c:pt idx="823">
                  <c:v>336.93953017633453</c:v>
                </c:pt>
                <c:pt idx="824">
                  <c:v>338.48757715870113</c:v>
                </c:pt>
                <c:pt idx="825">
                  <c:v>338.82181944283104</c:v>
                </c:pt>
                <c:pt idx="826">
                  <c:v>337.47063749854794</c:v>
                </c:pt>
                <c:pt idx="827">
                  <c:v>336.62190374869317</c:v>
                </c:pt>
                <c:pt idx="828">
                  <c:v>337.0387133738239</c:v>
                </c:pt>
                <c:pt idx="829">
                  <c:v>336.16817203644149</c:v>
                </c:pt>
                <c:pt idx="830">
                  <c:v>336.02768483279738</c:v>
                </c:pt>
                <c:pt idx="831">
                  <c:v>336.6965863495177</c:v>
                </c:pt>
                <c:pt idx="832">
                  <c:v>335.60025771456594</c:v>
                </c:pt>
                <c:pt idx="833">
                  <c:v>335.66623194310932</c:v>
                </c:pt>
                <c:pt idx="834">
                  <c:v>335.60127874879839</c:v>
                </c:pt>
                <c:pt idx="835">
                  <c:v>335.3084808739186</c:v>
                </c:pt>
                <c:pt idx="836">
                  <c:v>330.99163278652674</c:v>
                </c:pt>
                <c:pt idx="837">
                  <c:v>327.27613950787406</c:v>
                </c:pt>
                <c:pt idx="838">
                  <c:v>323.79885555708671</c:v>
                </c:pt>
                <c:pt idx="839">
                  <c:v>320.44430000137805</c:v>
                </c:pt>
                <c:pt idx="840">
                  <c:v>318.49787000124024</c:v>
                </c:pt>
                <c:pt idx="841">
                  <c:v>316.95641300111623</c:v>
                </c:pt>
                <c:pt idx="842">
                  <c:v>317.01477170100463</c:v>
                </c:pt>
                <c:pt idx="843">
                  <c:v>314.42262453090416</c:v>
                </c:pt>
                <c:pt idx="844">
                  <c:v>311.83536207781378</c:v>
                </c:pt>
                <c:pt idx="845">
                  <c:v>306.88882587003246</c:v>
                </c:pt>
                <c:pt idx="846">
                  <c:v>302.86794328302921</c:v>
                </c:pt>
                <c:pt idx="847">
                  <c:v>297.04781895472632</c:v>
                </c:pt>
                <c:pt idx="848">
                  <c:v>291.60970705925365</c:v>
                </c:pt>
                <c:pt idx="849">
                  <c:v>288.10173635332831</c:v>
                </c:pt>
                <c:pt idx="850">
                  <c:v>283.43723271799547</c:v>
                </c:pt>
                <c:pt idx="851">
                  <c:v>280.48050944619592</c:v>
                </c:pt>
                <c:pt idx="852">
                  <c:v>276.09278850157636</c:v>
                </c:pt>
                <c:pt idx="853">
                  <c:v>272.13083965141874</c:v>
                </c:pt>
                <c:pt idx="854">
                  <c:v>267.0477556862769</c:v>
                </c:pt>
                <c:pt idx="855">
                  <c:v>262.83965011764923</c:v>
                </c:pt>
                <c:pt idx="856">
                  <c:v>257.49435510588432</c:v>
                </c:pt>
                <c:pt idx="857">
                  <c:v>253.70491959529591</c:v>
                </c:pt>
                <c:pt idx="858">
                  <c:v>251.92542763576634</c:v>
                </c:pt>
                <c:pt idx="859">
                  <c:v>252.05388487218971</c:v>
                </c:pt>
                <c:pt idx="860">
                  <c:v>252.12382638497076</c:v>
                </c:pt>
                <c:pt idx="861">
                  <c:v>251.59044374647368</c:v>
                </c:pt>
                <c:pt idx="862">
                  <c:v>252.26472937182632</c:v>
                </c:pt>
                <c:pt idx="863">
                  <c:v>250.48992643464371</c:v>
                </c:pt>
                <c:pt idx="864">
                  <c:v>249.26893379117934</c:v>
                </c:pt>
                <c:pt idx="865">
                  <c:v>248.2307104120614</c:v>
                </c:pt>
                <c:pt idx="866">
                  <c:v>247.59430937085526</c:v>
                </c:pt>
                <c:pt idx="867">
                  <c:v>246.80554843376976</c:v>
                </c:pt>
                <c:pt idx="868">
                  <c:v>245.34799359039278</c:v>
                </c:pt>
                <c:pt idx="869">
                  <c:v>242.38686423135348</c:v>
                </c:pt>
                <c:pt idx="870">
                  <c:v>240.23717780821815</c:v>
                </c:pt>
                <c:pt idx="871">
                  <c:v>239.51346002739635</c:v>
                </c:pt>
                <c:pt idx="872">
                  <c:v>236.87211402465672</c:v>
                </c:pt>
                <c:pt idx="873">
                  <c:v>234.86090262219108</c:v>
                </c:pt>
                <c:pt idx="874">
                  <c:v>235.07848235997199</c:v>
                </c:pt>
                <c:pt idx="875">
                  <c:v>235.17930412397482</c:v>
                </c:pt>
                <c:pt idx="876">
                  <c:v>235.16837371157735</c:v>
                </c:pt>
                <c:pt idx="877">
                  <c:v>236.22220634041963</c:v>
                </c:pt>
                <c:pt idx="878">
                  <c:v>237.09198570637767</c:v>
                </c:pt>
                <c:pt idx="879">
                  <c:v>236.64911713573991</c:v>
                </c:pt>
                <c:pt idx="880">
                  <c:v>235.83320542216592</c:v>
                </c:pt>
                <c:pt idx="881">
                  <c:v>234.69721487994931</c:v>
                </c:pt>
                <c:pt idx="882">
                  <c:v>233.95382339195439</c:v>
                </c:pt>
                <c:pt idx="883">
                  <c:v>233.86511105275895</c:v>
                </c:pt>
                <c:pt idx="884">
                  <c:v>233.65192994748304</c:v>
                </c:pt>
                <c:pt idx="885">
                  <c:v>234.74106695273474</c:v>
                </c:pt>
                <c:pt idx="886">
                  <c:v>236.34329025746126</c:v>
                </c:pt>
                <c:pt idx="887">
                  <c:v>236.14329123171512</c:v>
                </c:pt>
                <c:pt idx="888">
                  <c:v>235.83596210854364</c:v>
                </c:pt>
                <c:pt idx="889">
                  <c:v>235.9563658976893</c:v>
                </c:pt>
                <c:pt idx="890">
                  <c:v>236.19205930792037</c:v>
                </c:pt>
                <c:pt idx="891">
                  <c:v>236.57952337712834</c:v>
                </c:pt>
                <c:pt idx="892">
                  <c:v>236.97624103941553</c:v>
                </c:pt>
                <c:pt idx="893">
                  <c:v>237.83161693547399</c:v>
                </c:pt>
                <c:pt idx="894">
                  <c:v>238.7984552419266</c:v>
                </c:pt>
                <c:pt idx="895">
                  <c:v>242.08927971773394</c:v>
                </c:pt>
                <c:pt idx="896">
                  <c:v>245.10468174596056</c:v>
                </c:pt>
                <c:pt idx="897">
                  <c:v>247.43754357136453</c:v>
                </c:pt>
                <c:pt idx="898">
                  <c:v>248.57978921422807</c:v>
                </c:pt>
                <c:pt idx="899">
                  <c:v>251.20381029280526</c:v>
                </c:pt>
                <c:pt idx="900">
                  <c:v>254.17342926352475</c:v>
                </c:pt>
                <c:pt idx="901">
                  <c:v>258.47108633717227</c:v>
                </c:pt>
                <c:pt idx="902">
                  <c:v>262.35164770345506</c:v>
                </c:pt>
                <c:pt idx="903">
                  <c:v>266.17515293310953</c:v>
                </c:pt>
                <c:pt idx="904">
                  <c:v>270.29730763979859</c:v>
                </c:pt>
                <c:pt idx="905">
                  <c:v>274.13090687581877</c:v>
                </c:pt>
                <c:pt idx="906">
                  <c:v>275.5348161882369</c:v>
                </c:pt>
                <c:pt idx="907">
                  <c:v>277.0236645694132</c:v>
                </c:pt>
                <c:pt idx="908">
                  <c:v>277.65462811247187</c:v>
                </c:pt>
                <c:pt idx="909">
                  <c:v>279.32483530122471</c:v>
                </c:pt>
                <c:pt idx="910">
                  <c:v>280.05535177110227</c:v>
                </c:pt>
                <c:pt idx="911">
                  <c:v>282.05281659399202</c:v>
                </c:pt>
                <c:pt idx="912">
                  <c:v>284.77953493459285</c:v>
                </c:pt>
                <c:pt idx="913">
                  <c:v>286.9579114411336</c:v>
                </c:pt>
                <c:pt idx="914">
                  <c:v>288.66179029702027</c:v>
                </c:pt>
                <c:pt idx="915">
                  <c:v>290.08261126731821</c:v>
                </c:pt>
                <c:pt idx="916">
                  <c:v>290.74102014058639</c:v>
                </c:pt>
                <c:pt idx="917">
                  <c:v>290.65824812652778</c:v>
                </c:pt>
                <c:pt idx="918">
                  <c:v>291.23775331387503</c:v>
                </c:pt>
                <c:pt idx="919">
                  <c:v>291.82364798248756</c:v>
                </c:pt>
                <c:pt idx="920">
                  <c:v>292.24828318423886</c:v>
                </c:pt>
                <c:pt idx="921">
                  <c:v>291.83245486581495</c:v>
                </c:pt>
                <c:pt idx="922">
                  <c:v>291.1312093792335</c:v>
                </c:pt>
                <c:pt idx="923">
                  <c:v>289.78808844131015</c:v>
                </c:pt>
                <c:pt idx="924">
                  <c:v>288.37027959717915</c:v>
                </c:pt>
                <c:pt idx="925">
                  <c:v>287.24925163746127</c:v>
                </c:pt>
                <c:pt idx="926">
                  <c:v>285.54532647371519</c:v>
                </c:pt>
                <c:pt idx="927">
                  <c:v>284.4327938263437</c:v>
                </c:pt>
                <c:pt idx="928">
                  <c:v>284.35951444370932</c:v>
                </c:pt>
                <c:pt idx="929">
                  <c:v>284.84956299933839</c:v>
                </c:pt>
                <c:pt idx="930">
                  <c:v>286.33260669940455</c:v>
                </c:pt>
                <c:pt idx="931">
                  <c:v>288.1413460294641</c:v>
                </c:pt>
                <c:pt idx="932">
                  <c:v>288.54021142651771</c:v>
                </c:pt>
                <c:pt idx="933">
                  <c:v>289.94719028386595</c:v>
                </c:pt>
                <c:pt idx="934">
                  <c:v>291.32747125547934</c:v>
                </c:pt>
                <c:pt idx="935">
                  <c:v>292.52972412993137</c:v>
                </c:pt>
                <c:pt idx="936">
                  <c:v>294.18375171693822</c:v>
                </c:pt>
                <c:pt idx="937">
                  <c:v>295.6383765452444</c:v>
                </c:pt>
                <c:pt idx="938">
                  <c:v>296.15453889071995</c:v>
                </c:pt>
                <c:pt idx="939">
                  <c:v>295.39808500164793</c:v>
                </c:pt>
                <c:pt idx="940">
                  <c:v>293.39127650148316</c:v>
                </c:pt>
                <c:pt idx="941">
                  <c:v>291.65314885133483</c:v>
                </c:pt>
                <c:pt idx="942">
                  <c:v>290.78183396620136</c:v>
                </c:pt>
                <c:pt idx="943">
                  <c:v>290.48465056958122</c:v>
                </c:pt>
                <c:pt idx="944">
                  <c:v>288.2571855126231</c:v>
                </c:pt>
                <c:pt idx="945">
                  <c:v>285.95646696136077</c:v>
                </c:pt>
                <c:pt idx="946">
                  <c:v>281.60082026522474</c:v>
                </c:pt>
                <c:pt idx="947">
                  <c:v>278.38473823870225</c:v>
                </c:pt>
                <c:pt idx="948">
                  <c:v>274.62726441483204</c:v>
                </c:pt>
                <c:pt idx="949">
                  <c:v>270.97753797334883</c:v>
                </c:pt>
                <c:pt idx="950">
                  <c:v>266.18678417601393</c:v>
                </c:pt>
                <c:pt idx="951">
                  <c:v>261.86410575841256</c:v>
                </c:pt>
                <c:pt idx="952">
                  <c:v>257.32769518257129</c:v>
                </c:pt>
                <c:pt idx="953">
                  <c:v>253.31892566431418</c:v>
                </c:pt>
                <c:pt idx="954">
                  <c:v>250.15903309788277</c:v>
                </c:pt>
                <c:pt idx="955">
                  <c:v>245.64212978809448</c:v>
                </c:pt>
                <c:pt idx="956">
                  <c:v>243.01291680928503</c:v>
                </c:pt>
                <c:pt idx="957">
                  <c:v>240.73062512835654</c:v>
                </c:pt>
                <c:pt idx="958">
                  <c:v>238.86156261552088</c:v>
                </c:pt>
                <c:pt idx="959">
                  <c:v>235.7034063539688</c:v>
                </c:pt>
                <c:pt idx="960">
                  <c:v>233.57706571857193</c:v>
                </c:pt>
                <c:pt idx="961">
                  <c:v>231.34435914671474</c:v>
                </c:pt>
                <c:pt idx="962">
                  <c:v>230.45192323204327</c:v>
                </c:pt>
                <c:pt idx="963">
                  <c:v>229.87073090883894</c:v>
                </c:pt>
                <c:pt idx="964">
                  <c:v>229.39265781795507</c:v>
                </c:pt>
                <c:pt idx="965">
                  <c:v>229.30539203615956</c:v>
                </c:pt>
                <c:pt idx="966">
                  <c:v>229.1288528325436</c:v>
                </c:pt>
                <c:pt idx="967">
                  <c:v>228.99796754928926</c:v>
                </c:pt>
                <c:pt idx="968">
                  <c:v>227.59617079436032</c:v>
                </c:pt>
                <c:pt idx="969">
                  <c:v>226.3675537149243</c:v>
                </c:pt>
                <c:pt idx="970">
                  <c:v>224.47779834343186</c:v>
                </c:pt>
                <c:pt idx="971">
                  <c:v>221.73801850908868</c:v>
                </c:pt>
                <c:pt idx="972">
                  <c:v>218.69421665817981</c:v>
                </c:pt>
                <c:pt idx="973">
                  <c:v>214.58379499236185</c:v>
                </c:pt>
                <c:pt idx="974">
                  <c:v>212.19741549312567</c:v>
                </c:pt>
                <c:pt idx="975">
                  <c:v>210.57467394381311</c:v>
                </c:pt>
                <c:pt idx="976">
                  <c:v>208.61220654943179</c:v>
                </c:pt>
                <c:pt idx="977">
                  <c:v>207.19298589448863</c:v>
                </c:pt>
                <c:pt idx="978">
                  <c:v>205.16568730503977</c:v>
                </c:pt>
                <c:pt idx="979">
                  <c:v>202.96611857453581</c:v>
                </c:pt>
                <c:pt idx="980">
                  <c:v>200.68850671708225</c:v>
                </c:pt>
                <c:pt idx="981">
                  <c:v>197.40665604537404</c:v>
                </c:pt>
                <c:pt idx="982">
                  <c:v>194.65699044083664</c:v>
                </c:pt>
                <c:pt idx="983">
                  <c:v>193.51129139675297</c:v>
                </c:pt>
                <c:pt idx="984">
                  <c:v>192.44616225707767</c:v>
                </c:pt>
                <c:pt idx="985">
                  <c:v>191.4935460313699</c:v>
                </c:pt>
                <c:pt idx="986">
                  <c:v>190.4271914282329</c:v>
                </c:pt>
                <c:pt idx="987">
                  <c:v>190.85447228540963</c:v>
                </c:pt>
                <c:pt idx="988">
                  <c:v>191.23902505686866</c:v>
                </c:pt>
                <c:pt idx="989">
                  <c:v>191.60112255118179</c:v>
                </c:pt>
                <c:pt idx="990">
                  <c:v>190.68601029606361</c:v>
                </c:pt>
                <c:pt idx="991">
                  <c:v>189.59940926645726</c:v>
                </c:pt>
                <c:pt idx="992">
                  <c:v>188.04346833981154</c:v>
                </c:pt>
                <c:pt idx="993">
                  <c:v>186.58312150583038</c:v>
                </c:pt>
                <c:pt idx="994">
                  <c:v>185.82980935524733</c:v>
                </c:pt>
                <c:pt idx="995">
                  <c:v>184.02882841972263</c:v>
                </c:pt>
                <c:pt idx="996">
                  <c:v>181.72094557775037</c:v>
                </c:pt>
                <c:pt idx="997">
                  <c:v>179.22885101997534</c:v>
                </c:pt>
                <c:pt idx="998">
                  <c:v>177.0729659179778</c:v>
                </c:pt>
                <c:pt idx="999">
                  <c:v>174.38866932618001</c:v>
                </c:pt>
                <c:pt idx="1000">
                  <c:v>171.936802393562</c:v>
                </c:pt>
                <c:pt idx="1001">
                  <c:v>168.52312215420582</c:v>
                </c:pt>
                <c:pt idx="1002">
                  <c:v>165.42780993878526</c:v>
                </c:pt>
                <c:pt idx="1003">
                  <c:v>161.42002894490673</c:v>
                </c:pt>
                <c:pt idx="1004">
                  <c:v>157.59302605041606</c:v>
                </c:pt>
                <c:pt idx="1005">
                  <c:v>152.74372344537446</c:v>
                </c:pt>
                <c:pt idx="1006">
                  <c:v>148.74035110083702</c:v>
                </c:pt>
                <c:pt idx="1007">
                  <c:v>146.04831599075331</c:v>
                </c:pt>
                <c:pt idx="1008">
                  <c:v>143.76148439167798</c:v>
                </c:pt>
                <c:pt idx="1009">
                  <c:v>140.19533595251019</c:v>
                </c:pt>
                <c:pt idx="1010">
                  <c:v>137.53980235725916</c:v>
                </c:pt>
                <c:pt idx="1011">
                  <c:v>134.81982212153324</c:v>
                </c:pt>
                <c:pt idx="1012">
                  <c:v>132.64383990937992</c:v>
                </c:pt>
                <c:pt idx="1013">
                  <c:v>131.35645591844192</c:v>
                </c:pt>
                <c:pt idx="1014">
                  <c:v>130.10581032659772</c:v>
                </c:pt>
                <c:pt idx="1015">
                  <c:v>129.41722929393794</c:v>
                </c:pt>
                <c:pt idx="1016">
                  <c:v>128.83150636454414</c:v>
                </c:pt>
                <c:pt idx="1017">
                  <c:v>128.18835572808973</c:v>
                </c:pt>
                <c:pt idx="1018">
                  <c:v>128.51852015528078</c:v>
                </c:pt>
                <c:pt idx="1019">
                  <c:v>128.5446681397527</c:v>
                </c:pt>
                <c:pt idx="1020">
                  <c:v>128.40720132577744</c:v>
                </c:pt>
                <c:pt idx="1021">
                  <c:v>128.90848119319969</c:v>
                </c:pt>
                <c:pt idx="1022">
                  <c:v>130.39263307387972</c:v>
                </c:pt>
                <c:pt idx="1023">
                  <c:v>131.74236976649175</c:v>
                </c:pt>
                <c:pt idx="1024">
                  <c:v>133.01113278984258</c:v>
                </c:pt>
                <c:pt idx="1025">
                  <c:v>135.73701951085832</c:v>
                </c:pt>
                <c:pt idx="1026">
                  <c:v>139.9533175597725</c:v>
                </c:pt>
                <c:pt idx="1027">
                  <c:v>142.62398580379525</c:v>
                </c:pt>
                <c:pt idx="1028">
                  <c:v>145.68358722341574</c:v>
                </c:pt>
                <c:pt idx="1029">
                  <c:v>149.25622850107416</c:v>
                </c:pt>
                <c:pt idx="1030">
                  <c:v>153.15760565096676</c:v>
                </c:pt>
                <c:pt idx="1031">
                  <c:v>156.83984508587008</c:v>
                </c:pt>
                <c:pt idx="1032">
                  <c:v>160.63186057728308</c:v>
                </c:pt>
                <c:pt idx="1033">
                  <c:v>164.24967451955479</c:v>
                </c:pt>
                <c:pt idx="1034">
                  <c:v>167.95370706759931</c:v>
                </c:pt>
                <c:pt idx="1035">
                  <c:v>171.89033636083937</c:v>
                </c:pt>
                <c:pt idx="1036">
                  <c:v>174.39030272475543</c:v>
                </c:pt>
                <c:pt idx="1037">
                  <c:v>176.41527245227988</c:v>
                </c:pt>
                <c:pt idx="1038">
                  <c:v>179.6987452070519</c:v>
                </c:pt>
                <c:pt idx="1039">
                  <c:v>183.15287068634672</c:v>
                </c:pt>
                <c:pt idx="1040">
                  <c:v>185.04158361771206</c:v>
                </c:pt>
                <c:pt idx="1041">
                  <c:v>187.36842525594085</c:v>
                </c:pt>
                <c:pt idx="1042">
                  <c:v>188.36858273034676</c:v>
                </c:pt>
                <c:pt idx="1043">
                  <c:v>189.61772445731211</c:v>
                </c:pt>
                <c:pt idx="1044">
                  <c:v>190.86295201158089</c:v>
                </c:pt>
                <c:pt idx="1045">
                  <c:v>191.46465681042281</c:v>
                </c:pt>
                <c:pt idx="1046">
                  <c:v>193.08119112938053</c:v>
                </c:pt>
                <c:pt idx="1047">
                  <c:v>194.34407201644248</c:v>
                </c:pt>
                <c:pt idx="1048">
                  <c:v>195.18666481479823</c:v>
                </c:pt>
                <c:pt idx="1049">
                  <c:v>194.75799833331843</c:v>
                </c:pt>
                <c:pt idx="1050">
                  <c:v>195.06119849998657</c:v>
                </c:pt>
                <c:pt idx="1051">
                  <c:v>194.93607864998793</c:v>
                </c:pt>
                <c:pt idx="1052">
                  <c:v>194.21347078498917</c:v>
                </c:pt>
                <c:pt idx="1053">
                  <c:v>192.99212370649025</c:v>
                </c:pt>
                <c:pt idx="1054">
                  <c:v>190.98491133584122</c:v>
                </c:pt>
                <c:pt idx="1055">
                  <c:v>189.23042020225711</c:v>
                </c:pt>
                <c:pt idx="1056">
                  <c:v>187.75537818203142</c:v>
                </c:pt>
                <c:pt idx="1057">
                  <c:v>187.30584036382828</c:v>
                </c:pt>
                <c:pt idx="1058">
                  <c:v>186.62025632744545</c:v>
                </c:pt>
                <c:pt idx="1059">
                  <c:v>186.37123069470093</c:v>
                </c:pt>
                <c:pt idx="1060">
                  <c:v>185.74710762523085</c:v>
                </c:pt>
                <c:pt idx="1061">
                  <c:v>185.49739686270777</c:v>
                </c:pt>
                <c:pt idx="1062">
                  <c:v>186.705657176437</c:v>
                </c:pt>
                <c:pt idx="1063">
                  <c:v>187.15009145879333</c:v>
                </c:pt>
                <c:pt idx="1064">
                  <c:v>187.65708231291401</c:v>
                </c:pt>
                <c:pt idx="1065">
                  <c:v>187.93237408162261</c:v>
                </c:pt>
                <c:pt idx="1066">
                  <c:v>188.32013667346035</c:v>
                </c:pt>
                <c:pt idx="1067">
                  <c:v>188.40712300611435</c:v>
                </c:pt>
                <c:pt idx="1068">
                  <c:v>188.95441070550291</c:v>
                </c:pt>
                <c:pt idx="1069">
                  <c:v>189.58696963495262</c:v>
                </c:pt>
                <c:pt idx="1070">
                  <c:v>191.37427267145736</c:v>
                </c:pt>
                <c:pt idx="1071">
                  <c:v>191.71384540431163</c:v>
                </c:pt>
                <c:pt idx="1072">
                  <c:v>191.80046086388049</c:v>
                </c:pt>
                <c:pt idx="1073">
                  <c:v>191.17241477749243</c:v>
                </c:pt>
                <c:pt idx="1074">
                  <c:v>190.56117329974319</c:v>
                </c:pt>
                <c:pt idx="1075">
                  <c:v>189.95605596976887</c:v>
                </c:pt>
                <c:pt idx="1076">
                  <c:v>189.639450372792</c:v>
                </c:pt>
                <c:pt idx="1077">
                  <c:v>188.72950533551281</c:v>
                </c:pt>
                <c:pt idx="1078">
                  <c:v>188.44655480196153</c:v>
                </c:pt>
                <c:pt idx="1079">
                  <c:v>188.10189932176539</c:v>
                </c:pt>
                <c:pt idx="1080">
                  <c:v>187.99570938958885</c:v>
                </c:pt>
                <c:pt idx="1081">
                  <c:v>187.62713845062999</c:v>
                </c:pt>
                <c:pt idx="1082">
                  <c:v>186.92342460556699</c:v>
                </c:pt>
                <c:pt idx="1083">
                  <c:v>184.53008214501031</c:v>
                </c:pt>
                <c:pt idx="1084">
                  <c:v>182.58507393050928</c:v>
                </c:pt>
                <c:pt idx="1085">
                  <c:v>180.58156653745834</c:v>
                </c:pt>
                <c:pt idx="1086">
                  <c:v>178.59040988371251</c:v>
                </c:pt>
                <c:pt idx="1087">
                  <c:v>176.10636889534126</c:v>
                </c:pt>
                <c:pt idx="1088">
                  <c:v>174.51473200580713</c:v>
                </c:pt>
                <c:pt idx="1089">
                  <c:v>173.49425880522642</c:v>
                </c:pt>
                <c:pt idx="1090">
                  <c:v>172.32783292470378</c:v>
                </c:pt>
                <c:pt idx="1091">
                  <c:v>171.12604963223342</c:v>
                </c:pt>
                <c:pt idx="1092">
                  <c:v>170.07444466901009</c:v>
                </c:pt>
                <c:pt idx="1093">
                  <c:v>169.18700020210909</c:v>
                </c:pt>
                <c:pt idx="1094">
                  <c:v>169.27430018189818</c:v>
                </c:pt>
                <c:pt idx="1095">
                  <c:v>169.52587016370836</c:v>
                </c:pt>
                <c:pt idx="1096">
                  <c:v>169.48828314733751</c:v>
                </c:pt>
                <c:pt idx="1097">
                  <c:v>169.39345483260377</c:v>
                </c:pt>
                <c:pt idx="1098">
                  <c:v>169.66210934934338</c:v>
                </c:pt>
                <c:pt idx="1099">
                  <c:v>169.49389841440905</c:v>
                </c:pt>
                <c:pt idx="1100">
                  <c:v>169.17950857296813</c:v>
                </c:pt>
                <c:pt idx="1101">
                  <c:v>168.91355771567135</c:v>
                </c:pt>
                <c:pt idx="1102">
                  <c:v>169.40820194410421</c:v>
                </c:pt>
                <c:pt idx="1103">
                  <c:v>170.15638174969379</c:v>
                </c:pt>
                <c:pt idx="1104">
                  <c:v>171.15474357472442</c:v>
                </c:pt>
                <c:pt idx="1105">
                  <c:v>172.92626921725198</c:v>
                </c:pt>
                <c:pt idx="1106">
                  <c:v>174.21064229552678</c:v>
                </c:pt>
                <c:pt idx="1107">
                  <c:v>175.07957806597409</c:v>
                </c:pt>
                <c:pt idx="1108">
                  <c:v>176.01862025937669</c:v>
                </c:pt>
                <c:pt idx="1109">
                  <c:v>177.73375823343903</c:v>
                </c:pt>
                <c:pt idx="1110">
                  <c:v>180.07638241009511</c:v>
                </c:pt>
                <c:pt idx="1111">
                  <c:v>182.46174416908559</c:v>
                </c:pt>
                <c:pt idx="1112">
                  <c:v>184.96756975217704</c:v>
                </c:pt>
                <c:pt idx="1113">
                  <c:v>187.86781277695934</c:v>
                </c:pt>
                <c:pt idx="1114">
                  <c:v>190.84203149926341</c:v>
                </c:pt>
                <c:pt idx="1115">
                  <c:v>193.88882834933707</c:v>
                </c:pt>
                <c:pt idx="1116">
                  <c:v>196.95694551440337</c:v>
                </c:pt>
                <c:pt idx="1117">
                  <c:v>200.74725096296305</c:v>
                </c:pt>
                <c:pt idx="1118">
                  <c:v>205.11252586666674</c:v>
                </c:pt>
                <c:pt idx="1119">
                  <c:v>209.58427328000008</c:v>
                </c:pt>
                <c:pt idx="1120">
                  <c:v>214.49684595200009</c:v>
                </c:pt>
                <c:pt idx="1121">
                  <c:v>218.72616135680008</c:v>
                </c:pt>
                <c:pt idx="1122">
                  <c:v>222.44354522112008</c:v>
                </c:pt>
                <c:pt idx="1123">
                  <c:v>226.25319069900809</c:v>
                </c:pt>
                <c:pt idx="1124">
                  <c:v>231.07287162910728</c:v>
                </c:pt>
                <c:pt idx="1125">
                  <c:v>233.91158446619656</c:v>
                </c:pt>
                <c:pt idx="1126">
                  <c:v>236.98142601957693</c:v>
                </c:pt>
                <c:pt idx="1127">
                  <c:v>238.94328341761923</c:v>
                </c:pt>
                <c:pt idx="1128">
                  <c:v>239.15395507585731</c:v>
                </c:pt>
                <c:pt idx="1129">
                  <c:v>240.25955956827158</c:v>
                </c:pt>
                <c:pt idx="1130">
                  <c:v>241.85760361144443</c:v>
                </c:pt>
                <c:pt idx="1131">
                  <c:v>243.42184325029999</c:v>
                </c:pt>
                <c:pt idx="1132">
                  <c:v>245.25665892526999</c:v>
                </c:pt>
                <c:pt idx="1133">
                  <c:v>248.71299303274299</c:v>
                </c:pt>
                <c:pt idx="1134">
                  <c:v>252.08969372946871</c:v>
                </c:pt>
                <c:pt idx="1135">
                  <c:v>254.53472435652185</c:v>
                </c:pt>
                <c:pt idx="1136">
                  <c:v>256.52425192086969</c:v>
                </c:pt>
                <c:pt idx="1137">
                  <c:v>257.83282672878272</c:v>
                </c:pt>
                <c:pt idx="1138">
                  <c:v>259.02854405590443</c:v>
                </c:pt>
                <c:pt idx="1139">
                  <c:v>260.32468965031399</c:v>
                </c:pt>
                <c:pt idx="1140">
                  <c:v>262.08222068528261</c:v>
                </c:pt>
                <c:pt idx="1141">
                  <c:v>264.01199861675434</c:v>
                </c:pt>
                <c:pt idx="1142">
                  <c:v>266.64879875507893</c:v>
                </c:pt>
                <c:pt idx="1143">
                  <c:v>269.31791887957104</c:v>
                </c:pt>
                <c:pt idx="1144">
                  <c:v>271.51212699161391</c:v>
                </c:pt>
                <c:pt idx="1145">
                  <c:v>270.65091429245251</c:v>
                </c:pt>
                <c:pt idx="1146">
                  <c:v>269.58782286320724</c:v>
                </c:pt>
                <c:pt idx="1147">
                  <c:v>269.5350405768865</c:v>
                </c:pt>
                <c:pt idx="1148">
                  <c:v>269.10953651919789</c:v>
                </c:pt>
                <c:pt idx="1149">
                  <c:v>268.63358286727811</c:v>
                </c:pt>
                <c:pt idx="1150">
                  <c:v>267.34122458055032</c:v>
                </c:pt>
                <c:pt idx="1151">
                  <c:v>267.2511021224953</c:v>
                </c:pt>
                <c:pt idx="1152">
                  <c:v>267.2689919102458</c:v>
                </c:pt>
                <c:pt idx="1153">
                  <c:v>266.64909271922124</c:v>
                </c:pt>
                <c:pt idx="1154">
                  <c:v>265.39518344729913</c:v>
                </c:pt>
                <c:pt idx="1155">
                  <c:v>264.78766510256924</c:v>
                </c:pt>
                <c:pt idx="1156">
                  <c:v>263.69489859231231</c:v>
                </c:pt>
                <c:pt idx="1157">
                  <c:v>262.47040873308106</c:v>
                </c:pt>
                <c:pt idx="1158">
                  <c:v>261.19336785977293</c:v>
                </c:pt>
                <c:pt idx="1159">
                  <c:v>259.29303107379565</c:v>
                </c:pt>
                <c:pt idx="1160">
                  <c:v>257.89772796641608</c:v>
                </c:pt>
                <c:pt idx="1161">
                  <c:v>256.37295516977446</c:v>
                </c:pt>
                <c:pt idx="1162">
                  <c:v>254.71165965279701</c:v>
                </c:pt>
                <c:pt idx="1163">
                  <c:v>252.53649368751729</c:v>
                </c:pt>
                <c:pt idx="1164">
                  <c:v>249.84284431876557</c:v>
                </c:pt>
                <c:pt idx="1165">
                  <c:v>246.78055988688902</c:v>
                </c:pt>
                <c:pt idx="1166">
                  <c:v>243.65150389820013</c:v>
                </c:pt>
                <c:pt idx="1167">
                  <c:v>242.41435350838015</c:v>
                </c:pt>
                <c:pt idx="1168">
                  <c:v>241.49191815754216</c:v>
                </c:pt>
                <c:pt idx="1169">
                  <c:v>241.02872634178794</c:v>
                </c:pt>
                <c:pt idx="1170">
                  <c:v>239.92985370760914</c:v>
                </c:pt>
                <c:pt idx="1171">
                  <c:v>239.79586833684823</c:v>
                </c:pt>
                <c:pt idx="1172">
                  <c:v>239.69828150316343</c:v>
                </c:pt>
                <c:pt idx="1173">
                  <c:v>241.44645335284707</c:v>
                </c:pt>
                <c:pt idx="1174">
                  <c:v>242.99180801756236</c:v>
                </c:pt>
                <c:pt idx="1175">
                  <c:v>244.50062721580613</c:v>
                </c:pt>
                <c:pt idx="1176">
                  <c:v>244.55156449422552</c:v>
                </c:pt>
                <c:pt idx="1177">
                  <c:v>245.74540804480296</c:v>
                </c:pt>
                <c:pt idx="1178">
                  <c:v>246.36286724032269</c:v>
                </c:pt>
                <c:pt idx="1179">
                  <c:v>246.87558051629043</c:v>
                </c:pt>
                <c:pt idx="1180">
                  <c:v>247.0380224646614</c:v>
                </c:pt>
                <c:pt idx="1181">
                  <c:v>249.69222021819527</c:v>
                </c:pt>
                <c:pt idx="1182">
                  <c:v>251.47099819637577</c:v>
                </c:pt>
                <c:pt idx="1183">
                  <c:v>253.45389837673821</c:v>
                </c:pt>
                <c:pt idx="1184">
                  <c:v>255.7125085390644</c:v>
                </c:pt>
                <c:pt idx="1185">
                  <c:v>257.58025768515796</c:v>
                </c:pt>
                <c:pt idx="1186">
                  <c:v>258.3502319166422</c:v>
                </c:pt>
                <c:pt idx="1187">
                  <c:v>259.16520872497796</c:v>
                </c:pt>
                <c:pt idx="1188">
                  <c:v>259.50768785248016</c:v>
                </c:pt>
                <c:pt idx="1189">
                  <c:v>259.12691906723217</c:v>
                </c:pt>
                <c:pt idx="1190">
                  <c:v>257.70222716050898</c:v>
                </c:pt>
                <c:pt idx="1191">
                  <c:v>256.63100444445809</c:v>
                </c:pt>
                <c:pt idx="1192">
                  <c:v>255.37990400001229</c:v>
                </c:pt>
                <c:pt idx="1193">
                  <c:v>253.89191360001107</c:v>
                </c:pt>
                <c:pt idx="1194">
                  <c:v>253.14072224000998</c:v>
                </c:pt>
                <c:pt idx="1195">
                  <c:v>252.84865001600897</c:v>
                </c:pt>
                <c:pt idx="1196">
                  <c:v>252.72378501440807</c:v>
                </c:pt>
                <c:pt idx="1197">
                  <c:v>252.10440651296724</c:v>
                </c:pt>
                <c:pt idx="1198">
                  <c:v>253.00996586167054</c:v>
                </c:pt>
                <c:pt idx="1199">
                  <c:v>253.71396927550347</c:v>
                </c:pt>
                <c:pt idx="1200">
                  <c:v>254.39557234795313</c:v>
                </c:pt>
                <c:pt idx="1201">
                  <c:v>254.92301511315785</c:v>
                </c:pt>
                <c:pt idx="1202">
                  <c:v>255.79271360184205</c:v>
                </c:pt>
                <c:pt idx="1203">
                  <c:v>256.51244224165782</c:v>
                </c:pt>
                <c:pt idx="1204">
                  <c:v>256.74819801749209</c:v>
                </c:pt>
                <c:pt idx="1205">
                  <c:v>256.1853782157429</c:v>
                </c:pt>
                <c:pt idx="1206">
                  <c:v>255.95884039416862</c:v>
                </c:pt>
                <c:pt idx="1207">
                  <c:v>255.84795635475177</c:v>
                </c:pt>
                <c:pt idx="1208">
                  <c:v>254.53116071927661</c:v>
                </c:pt>
                <c:pt idx="1209">
                  <c:v>251.08904464734894</c:v>
                </c:pt>
                <c:pt idx="1210">
                  <c:v>247.17914018261408</c:v>
                </c:pt>
                <c:pt idx="1211">
                  <c:v>243.66922616435266</c:v>
                </c:pt>
                <c:pt idx="1212">
                  <c:v>240.95430354791739</c:v>
                </c:pt>
                <c:pt idx="1213">
                  <c:v>238.10087319312564</c:v>
                </c:pt>
                <c:pt idx="1214">
                  <c:v>234.86678587381306</c:v>
                </c:pt>
                <c:pt idx="1215">
                  <c:v>232.11010728643174</c:v>
                </c:pt>
                <c:pt idx="1216">
                  <c:v>228.63509655778859</c:v>
                </c:pt>
                <c:pt idx="1217">
                  <c:v>225.85558690200975</c:v>
                </c:pt>
                <c:pt idx="1218">
                  <c:v>223.83602821180878</c:v>
                </c:pt>
                <c:pt idx="1219">
                  <c:v>223.30342539062789</c:v>
                </c:pt>
                <c:pt idx="1220">
                  <c:v>222.9690828515651</c:v>
                </c:pt>
                <c:pt idx="1221">
                  <c:v>222.59917456640858</c:v>
                </c:pt>
                <c:pt idx="1222">
                  <c:v>222.5572571097677</c:v>
                </c:pt>
                <c:pt idx="1223">
                  <c:v>222.51253139879094</c:v>
                </c:pt>
                <c:pt idx="1224">
                  <c:v>221.25927825891185</c:v>
                </c:pt>
                <c:pt idx="1225">
                  <c:v>220.59835043302067</c:v>
                </c:pt>
                <c:pt idx="1226">
                  <c:v>220.90951538971862</c:v>
                </c:pt>
                <c:pt idx="1227">
                  <c:v>222.55956385074677</c:v>
                </c:pt>
                <c:pt idx="1228">
                  <c:v>224.58760746567208</c:v>
                </c:pt>
                <c:pt idx="1229">
                  <c:v>225.48784671910488</c:v>
                </c:pt>
                <c:pt idx="1230">
                  <c:v>226.3690620471944</c:v>
                </c:pt>
                <c:pt idx="1231">
                  <c:v>227.29215584247498</c:v>
                </c:pt>
                <c:pt idx="1232">
                  <c:v>228.68294025822749</c:v>
                </c:pt>
                <c:pt idx="1233">
                  <c:v>229.23564623240475</c:v>
                </c:pt>
                <c:pt idx="1234">
                  <c:v>229.85708160916425</c:v>
                </c:pt>
                <c:pt idx="1235">
                  <c:v>230.47937344824783</c:v>
                </c:pt>
                <c:pt idx="1236">
                  <c:v>232.10343610342304</c:v>
                </c:pt>
                <c:pt idx="1237">
                  <c:v>233.30709249308075</c:v>
                </c:pt>
                <c:pt idx="1238">
                  <c:v>233.9843832437727</c:v>
                </c:pt>
                <c:pt idx="1239">
                  <c:v>234.46894491939545</c:v>
                </c:pt>
                <c:pt idx="1240">
                  <c:v>234.58005042745592</c:v>
                </c:pt>
                <c:pt idx="1241">
                  <c:v>234.99404538471032</c:v>
                </c:pt>
                <c:pt idx="1242">
                  <c:v>235.4316408462393</c:v>
                </c:pt>
                <c:pt idx="1243">
                  <c:v>236.15247676161539</c:v>
                </c:pt>
                <c:pt idx="1244">
                  <c:v>236.92122908545383</c:v>
                </c:pt>
                <c:pt idx="1245">
                  <c:v>237.20310617690848</c:v>
                </c:pt>
                <c:pt idx="1246">
                  <c:v>237.18379555921763</c:v>
                </c:pt>
                <c:pt idx="1247">
                  <c:v>237.39441600329587</c:v>
                </c:pt>
                <c:pt idx="1248">
                  <c:v>238.75997440296629</c:v>
                </c:pt>
                <c:pt idx="1249">
                  <c:v>240.23397696266966</c:v>
                </c:pt>
                <c:pt idx="1250">
                  <c:v>241.4185792664027</c:v>
                </c:pt>
                <c:pt idx="1251">
                  <c:v>242.99872133976245</c:v>
                </c:pt>
                <c:pt idx="1252">
                  <c:v>243.41284920578622</c:v>
                </c:pt>
                <c:pt idx="1253">
                  <c:v>244.5215642852076</c:v>
                </c:pt>
                <c:pt idx="1254">
                  <c:v>245.32340785668683</c:v>
                </c:pt>
                <c:pt idx="1255">
                  <c:v>246.45206707101815</c:v>
                </c:pt>
                <c:pt idx="1256">
                  <c:v>247.95086036391635</c:v>
                </c:pt>
                <c:pt idx="1257">
                  <c:v>248.47377432752472</c:v>
                </c:pt>
                <c:pt idx="1258">
                  <c:v>248.47439689477227</c:v>
                </c:pt>
                <c:pt idx="1259">
                  <c:v>248.46895720529506</c:v>
                </c:pt>
                <c:pt idx="1260">
                  <c:v>247.46706148476557</c:v>
                </c:pt>
                <c:pt idx="1261">
                  <c:v>246.51335533628901</c:v>
                </c:pt>
                <c:pt idx="1262">
                  <c:v>245.61101980266011</c:v>
                </c:pt>
                <c:pt idx="1263">
                  <c:v>245.09491782239411</c:v>
                </c:pt>
                <c:pt idx="1264">
                  <c:v>244.08142604015472</c:v>
                </c:pt>
                <c:pt idx="1265">
                  <c:v>243.06728343613926</c:v>
                </c:pt>
                <c:pt idx="1266">
                  <c:v>241.48255509252536</c:v>
                </c:pt>
                <c:pt idx="1267">
                  <c:v>239.22329958327285</c:v>
                </c:pt>
                <c:pt idx="1268">
                  <c:v>237.29196962494558</c:v>
                </c:pt>
                <c:pt idx="1269">
                  <c:v>235.11777266245105</c:v>
                </c:pt>
                <c:pt idx="1270">
                  <c:v>232.79399539620596</c:v>
                </c:pt>
                <c:pt idx="1271">
                  <c:v>230.73359585658537</c:v>
                </c:pt>
                <c:pt idx="1272">
                  <c:v>228.54023627092684</c:v>
                </c:pt>
                <c:pt idx="1273">
                  <c:v>226.60021264383414</c:v>
                </c:pt>
                <c:pt idx="1274">
                  <c:v>224.72319137945072</c:v>
                </c:pt>
                <c:pt idx="1275">
                  <c:v>220.51387224150565</c:v>
                </c:pt>
                <c:pt idx="1276">
                  <c:v>216.78748501735507</c:v>
                </c:pt>
                <c:pt idx="1277">
                  <c:v>214.20173651561956</c:v>
                </c:pt>
                <c:pt idx="1278">
                  <c:v>211.9405628640576</c:v>
                </c:pt>
                <c:pt idx="1279">
                  <c:v>209.47550657765186</c:v>
                </c:pt>
                <c:pt idx="1280">
                  <c:v>207.41395591988666</c:v>
                </c:pt>
                <c:pt idx="1281">
                  <c:v>205.46356032789799</c:v>
                </c:pt>
                <c:pt idx="1282">
                  <c:v>203.0232042951082</c:v>
                </c:pt>
                <c:pt idx="1283">
                  <c:v>201.23088386559738</c:v>
                </c:pt>
                <c:pt idx="1284">
                  <c:v>199.86579547903764</c:v>
                </c:pt>
                <c:pt idx="1285">
                  <c:v>198.83521593113386</c:v>
                </c:pt>
                <c:pt idx="1286">
                  <c:v>198.30869433802047</c:v>
                </c:pt>
                <c:pt idx="1287">
                  <c:v>197.29082490421843</c:v>
                </c:pt>
                <c:pt idx="1288">
                  <c:v>195.96374241379658</c:v>
                </c:pt>
                <c:pt idx="1289">
                  <c:v>195.23836817241693</c:v>
                </c:pt>
                <c:pt idx="1290">
                  <c:v>195.75953135517523</c:v>
                </c:pt>
                <c:pt idx="1291">
                  <c:v>196.17857821965771</c:v>
                </c:pt>
                <c:pt idx="1292">
                  <c:v>195.93672039769194</c:v>
                </c:pt>
                <c:pt idx="1293">
                  <c:v>195.82004835792276</c:v>
                </c:pt>
                <c:pt idx="1294">
                  <c:v>195.9790435221305</c:v>
                </c:pt>
                <c:pt idx="1295">
                  <c:v>195.57813916991745</c:v>
                </c:pt>
                <c:pt idx="1296">
                  <c:v>195.96032525292571</c:v>
                </c:pt>
                <c:pt idx="1297">
                  <c:v>196.33729272763316</c:v>
                </c:pt>
                <c:pt idx="1298">
                  <c:v>196.90756345486986</c:v>
                </c:pt>
                <c:pt idx="1299">
                  <c:v>197.40480710938289</c:v>
                </c:pt>
                <c:pt idx="1300">
                  <c:v>197.92832639844463</c:v>
                </c:pt>
                <c:pt idx="1301">
                  <c:v>196.94949375860017</c:v>
                </c:pt>
                <c:pt idx="1302">
                  <c:v>195.32854438274018</c:v>
                </c:pt>
                <c:pt idx="1303">
                  <c:v>193.44968994446617</c:v>
                </c:pt>
                <c:pt idx="1304">
                  <c:v>191.96972095001956</c:v>
                </c:pt>
                <c:pt idx="1305">
                  <c:v>190.30674885501762</c:v>
                </c:pt>
                <c:pt idx="1306">
                  <c:v>189.05307396951588</c:v>
                </c:pt>
                <c:pt idx="1307">
                  <c:v>187.9017665725643</c:v>
                </c:pt>
                <c:pt idx="1308">
                  <c:v>186.05958991530787</c:v>
                </c:pt>
                <c:pt idx="1309">
                  <c:v>183.7036309237771</c:v>
                </c:pt>
                <c:pt idx="1310">
                  <c:v>181.69026783139938</c:v>
                </c:pt>
                <c:pt idx="1311">
                  <c:v>180.90124104825944</c:v>
                </c:pt>
                <c:pt idx="1312">
                  <c:v>179.94311694343349</c:v>
                </c:pt>
                <c:pt idx="1313">
                  <c:v>179.51480524909016</c:v>
                </c:pt>
                <c:pt idx="1314">
                  <c:v>178.84532472418115</c:v>
                </c:pt>
                <c:pt idx="1315">
                  <c:v>178.04379225176305</c:v>
                </c:pt>
                <c:pt idx="1316">
                  <c:v>177.50241302658677</c:v>
                </c:pt>
                <c:pt idx="1317">
                  <c:v>177.51917172392808</c:v>
                </c:pt>
                <c:pt idx="1318">
                  <c:v>177.75025455153528</c:v>
                </c:pt>
                <c:pt idx="1319">
                  <c:v>177.55422909638176</c:v>
                </c:pt>
                <c:pt idx="1320">
                  <c:v>177.32080618674357</c:v>
                </c:pt>
                <c:pt idx="1321">
                  <c:v>176.25172556806922</c:v>
                </c:pt>
                <c:pt idx="1322">
                  <c:v>175.4645530112623</c:v>
                </c:pt>
                <c:pt idx="1323">
                  <c:v>175.02909771013606</c:v>
                </c:pt>
                <c:pt idx="1324">
                  <c:v>174.01618793912246</c:v>
                </c:pt>
                <c:pt idx="1325">
                  <c:v>173.91256914521023</c:v>
                </c:pt>
                <c:pt idx="1326">
                  <c:v>174.20931223068919</c:v>
                </c:pt>
                <c:pt idx="1327">
                  <c:v>173.96438100762026</c:v>
                </c:pt>
                <c:pt idx="1328">
                  <c:v>174.02794290685824</c:v>
                </c:pt>
                <c:pt idx="1329">
                  <c:v>173.73014861617241</c:v>
                </c:pt>
                <c:pt idx="1330">
                  <c:v>172.50513375455517</c:v>
                </c:pt>
                <c:pt idx="1331">
                  <c:v>170.96562037909968</c:v>
                </c:pt>
                <c:pt idx="1332">
                  <c:v>169.4140583411897</c:v>
                </c:pt>
                <c:pt idx="1333">
                  <c:v>167.46565250707073</c:v>
                </c:pt>
                <c:pt idx="1334">
                  <c:v>165.42408725636366</c:v>
                </c:pt>
                <c:pt idx="1335">
                  <c:v>163.08667853072731</c:v>
                </c:pt>
                <c:pt idx="1336">
                  <c:v>161.24601067765457</c:v>
                </c:pt>
                <c:pt idx="1337">
                  <c:v>161.33440960988912</c:v>
                </c:pt>
                <c:pt idx="1338">
                  <c:v>162.21896864890022</c:v>
                </c:pt>
                <c:pt idx="1339">
                  <c:v>162.8260717840102</c:v>
                </c:pt>
                <c:pt idx="1340">
                  <c:v>165.94846460560919</c:v>
                </c:pt>
                <c:pt idx="1341">
                  <c:v>167.68161814504828</c:v>
                </c:pt>
                <c:pt idx="1342">
                  <c:v>168.91245633054345</c:v>
                </c:pt>
                <c:pt idx="1343">
                  <c:v>170.0222106974891</c:v>
                </c:pt>
                <c:pt idx="1344">
                  <c:v>171.13898962774019</c:v>
                </c:pt>
                <c:pt idx="1345">
                  <c:v>172.50109066496617</c:v>
                </c:pt>
                <c:pt idx="1346">
                  <c:v>173.03198159846957</c:v>
                </c:pt>
                <c:pt idx="1347">
                  <c:v>173.20078343862264</c:v>
                </c:pt>
                <c:pt idx="1348">
                  <c:v>173.07770509476038</c:v>
                </c:pt>
                <c:pt idx="1349">
                  <c:v>172.61693458528435</c:v>
                </c:pt>
                <c:pt idx="1350">
                  <c:v>172.54424112675591</c:v>
                </c:pt>
                <c:pt idx="1351">
                  <c:v>173.04481701408031</c:v>
                </c:pt>
                <c:pt idx="1352">
                  <c:v>173.13933531267227</c:v>
                </c:pt>
                <c:pt idx="1353">
                  <c:v>173.30940178140506</c:v>
                </c:pt>
                <c:pt idx="1354">
                  <c:v>173.72446160326456</c:v>
                </c:pt>
                <c:pt idx="1355">
                  <c:v>173.8470154429381</c:v>
                </c:pt>
                <c:pt idx="1356">
                  <c:v>175.12231389864428</c:v>
                </c:pt>
                <c:pt idx="1357">
                  <c:v>175.62108250877986</c:v>
                </c:pt>
                <c:pt idx="1358">
                  <c:v>175.43297425790189</c:v>
                </c:pt>
                <c:pt idx="1359">
                  <c:v>175.81367683211172</c:v>
                </c:pt>
                <c:pt idx="1360">
                  <c:v>175.90730914890057</c:v>
                </c:pt>
                <c:pt idx="1361">
                  <c:v>175.93557823401051</c:v>
                </c:pt>
                <c:pt idx="1362">
                  <c:v>176.22102041060944</c:v>
                </c:pt>
                <c:pt idx="1363">
                  <c:v>176.40691836954849</c:v>
                </c:pt>
                <c:pt idx="1364">
                  <c:v>176.39522653259363</c:v>
                </c:pt>
                <c:pt idx="1365">
                  <c:v>176.23270387933428</c:v>
                </c:pt>
                <c:pt idx="1366">
                  <c:v>176.10943349140086</c:v>
                </c:pt>
                <c:pt idx="1367">
                  <c:v>176.29249014226079</c:v>
                </c:pt>
                <c:pt idx="1368">
                  <c:v>176.4112411280347</c:v>
                </c:pt>
                <c:pt idx="1369">
                  <c:v>176.14911701523124</c:v>
                </c:pt>
                <c:pt idx="1370">
                  <c:v>175.60020531370813</c:v>
                </c:pt>
                <c:pt idx="1371">
                  <c:v>175.76918478233733</c:v>
                </c:pt>
                <c:pt idx="1372">
                  <c:v>176.43926630410363</c:v>
                </c:pt>
                <c:pt idx="1373">
                  <c:v>176.59633967369325</c:v>
                </c:pt>
                <c:pt idx="1374">
                  <c:v>177.68070570632392</c:v>
                </c:pt>
                <c:pt idx="1375">
                  <c:v>178.39863513569153</c:v>
                </c:pt>
                <c:pt idx="1376">
                  <c:v>178.71577162212239</c:v>
                </c:pt>
                <c:pt idx="1377">
                  <c:v>179.14519445991013</c:v>
                </c:pt>
                <c:pt idx="1378">
                  <c:v>179.48867501391913</c:v>
                </c:pt>
                <c:pt idx="1379">
                  <c:v>180.27480751252722</c:v>
                </c:pt>
                <c:pt idx="1380">
                  <c:v>181.88432676127451</c:v>
                </c:pt>
                <c:pt idx="1381">
                  <c:v>183.43789408514706</c:v>
                </c:pt>
                <c:pt idx="1382">
                  <c:v>184.88210467663237</c:v>
                </c:pt>
                <c:pt idx="1383">
                  <c:v>187.37989420896912</c:v>
                </c:pt>
                <c:pt idx="1384">
                  <c:v>191.76790478807223</c:v>
                </c:pt>
                <c:pt idx="1385">
                  <c:v>197.23011430926502</c:v>
                </c:pt>
                <c:pt idx="1386">
                  <c:v>202.6591028783385</c:v>
                </c:pt>
                <c:pt idx="1387">
                  <c:v>207.68719259050468</c:v>
                </c:pt>
                <c:pt idx="1388">
                  <c:v>213.15147333145421</c:v>
                </c:pt>
                <c:pt idx="1389">
                  <c:v>218.1623259983088</c:v>
                </c:pt>
                <c:pt idx="1390">
                  <c:v>220.44909339847794</c:v>
                </c:pt>
                <c:pt idx="1391">
                  <c:v>223.22718405863017</c:v>
                </c:pt>
                <c:pt idx="1392">
                  <c:v>226.16846565276717</c:v>
                </c:pt>
                <c:pt idx="1393">
                  <c:v>229.20761908749046</c:v>
                </c:pt>
                <c:pt idx="1394">
                  <c:v>231.13685717874142</c:v>
                </c:pt>
                <c:pt idx="1395">
                  <c:v>232.94617146086728</c:v>
                </c:pt>
                <c:pt idx="1396">
                  <c:v>233.57155431478054</c:v>
                </c:pt>
                <c:pt idx="1397">
                  <c:v>235.3653988833025</c:v>
                </c:pt>
                <c:pt idx="1398">
                  <c:v>236.46685899497226</c:v>
                </c:pt>
                <c:pt idx="1399">
                  <c:v>234.41917309547506</c:v>
                </c:pt>
                <c:pt idx="1400">
                  <c:v>233.00225578592756</c:v>
                </c:pt>
                <c:pt idx="1401">
                  <c:v>231.68203020733483</c:v>
                </c:pt>
                <c:pt idx="1402">
                  <c:v>231.72382718660137</c:v>
                </c:pt>
                <c:pt idx="1403">
                  <c:v>230.81344446794122</c:v>
                </c:pt>
                <c:pt idx="1404">
                  <c:v>230.93910002114711</c:v>
                </c:pt>
                <c:pt idx="1405">
                  <c:v>229.53119001903241</c:v>
                </c:pt>
                <c:pt idx="1406">
                  <c:v>227.34507101712916</c:v>
                </c:pt>
                <c:pt idx="1407">
                  <c:v>224.49856391541624</c:v>
                </c:pt>
                <c:pt idx="1408">
                  <c:v>222.1127075238746</c:v>
                </c:pt>
                <c:pt idx="1409">
                  <c:v>219.07743677148713</c:v>
                </c:pt>
                <c:pt idx="1410">
                  <c:v>217.05369309433843</c:v>
                </c:pt>
                <c:pt idx="1411">
                  <c:v>215.34832378490458</c:v>
                </c:pt>
                <c:pt idx="1412">
                  <c:v>213.56249140641413</c:v>
                </c:pt>
                <c:pt idx="1413">
                  <c:v>212.9892422657727</c:v>
                </c:pt>
                <c:pt idx="1414">
                  <c:v>211.82831803919544</c:v>
                </c:pt>
                <c:pt idx="1415">
                  <c:v>212.05948623527593</c:v>
                </c:pt>
                <c:pt idx="1416">
                  <c:v>212.46553761174835</c:v>
                </c:pt>
                <c:pt idx="1417">
                  <c:v>213.49098385057351</c:v>
                </c:pt>
                <c:pt idx="1418">
                  <c:v>214.25188546551618</c:v>
                </c:pt>
                <c:pt idx="1419">
                  <c:v>215.15369691896456</c:v>
                </c:pt>
                <c:pt idx="1420">
                  <c:v>214.70432722706812</c:v>
                </c:pt>
                <c:pt idx="1421">
                  <c:v>215.26589450436131</c:v>
                </c:pt>
                <c:pt idx="1422">
                  <c:v>215.06030505392519</c:v>
                </c:pt>
                <c:pt idx="1423">
                  <c:v>214.47527454853267</c:v>
                </c:pt>
                <c:pt idx="1424">
                  <c:v>213.6027470936794</c:v>
                </c:pt>
                <c:pt idx="1425">
                  <c:v>212.87047238431148</c:v>
                </c:pt>
                <c:pt idx="1426">
                  <c:v>212.99442514588034</c:v>
                </c:pt>
                <c:pt idx="1427">
                  <c:v>212.75498263129231</c:v>
                </c:pt>
                <c:pt idx="1428">
                  <c:v>213.42048436816307</c:v>
                </c:pt>
                <c:pt idx="1429">
                  <c:v>215.09543593134677</c:v>
                </c:pt>
                <c:pt idx="1430">
                  <c:v>214.6588923382121</c:v>
                </c:pt>
                <c:pt idx="1431">
                  <c:v>214.82000310439091</c:v>
                </c:pt>
                <c:pt idx="1432">
                  <c:v>215.95500279395182</c:v>
                </c:pt>
                <c:pt idx="1433">
                  <c:v>217.17250251455664</c:v>
                </c:pt>
                <c:pt idx="1434">
                  <c:v>218.43625226310098</c:v>
                </c:pt>
                <c:pt idx="1435">
                  <c:v>219.6216270367909</c:v>
                </c:pt>
                <c:pt idx="1436">
                  <c:v>220.3374643331118</c:v>
                </c:pt>
                <c:pt idx="1437">
                  <c:v>221.09071789980064</c:v>
                </c:pt>
                <c:pt idx="1438">
                  <c:v>221.70164610982059</c:v>
                </c:pt>
                <c:pt idx="1439">
                  <c:v>223.92348149883853</c:v>
                </c:pt>
                <c:pt idx="1440">
                  <c:v>225.3561333489547</c:v>
                </c:pt>
                <c:pt idx="1441">
                  <c:v>227.82052001405924</c:v>
                </c:pt>
                <c:pt idx="1442">
                  <c:v>230.4654680126533</c:v>
                </c:pt>
                <c:pt idx="1443">
                  <c:v>233.12092121138798</c:v>
                </c:pt>
                <c:pt idx="1444">
                  <c:v>235.23082909024919</c:v>
                </c:pt>
                <c:pt idx="1445">
                  <c:v>237.75374618122427</c:v>
                </c:pt>
                <c:pt idx="1446">
                  <c:v>240.14137156310187</c:v>
                </c:pt>
                <c:pt idx="1447">
                  <c:v>241.92923440679169</c:v>
                </c:pt>
                <c:pt idx="1448">
                  <c:v>242.63831096611256</c:v>
                </c:pt>
                <c:pt idx="1449">
                  <c:v>242.4404798695013</c:v>
                </c:pt>
                <c:pt idx="1450">
                  <c:v>243.20443188255118</c:v>
                </c:pt>
                <c:pt idx="1451">
                  <c:v>242.96698869429605</c:v>
                </c:pt>
                <c:pt idx="1452">
                  <c:v>243.12028982486646</c:v>
                </c:pt>
                <c:pt idx="1453">
                  <c:v>242.91326084237983</c:v>
                </c:pt>
                <c:pt idx="1454">
                  <c:v>242.49893475814187</c:v>
                </c:pt>
                <c:pt idx="1455">
                  <c:v>240.02904128232768</c:v>
                </c:pt>
                <c:pt idx="1456">
                  <c:v>237.94213715409492</c:v>
                </c:pt>
                <c:pt idx="1457">
                  <c:v>236.10492343868543</c:v>
                </c:pt>
                <c:pt idx="1458">
                  <c:v>234.6274310948169</c:v>
                </c:pt>
                <c:pt idx="1459">
                  <c:v>233.2536879853352</c:v>
                </c:pt>
                <c:pt idx="1460">
                  <c:v>231.99831918680169</c:v>
                </c:pt>
                <c:pt idx="1461">
                  <c:v>230.68348726812152</c:v>
                </c:pt>
                <c:pt idx="1462">
                  <c:v>229.41213854130936</c:v>
                </c:pt>
                <c:pt idx="1463">
                  <c:v>227.83592468717845</c:v>
                </c:pt>
                <c:pt idx="1464">
                  <c:v>231.10033221846061</c:v>
                </c:pt>
                <c:pt idx="1465">
                  <c:v>234.90929899661455</c:v>
                </c:pt>
                <c:pt idx="1466">
                  <c:v>237.66936909695312</c:v>
                </c:pt>
                <c:pt idx="1467">
                  <c:v>239.8544321872578</c:v>
                </c:pt>
                <c:pt idx="1468">
                  <c:v>241.62398896853202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OF ERORR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Exponential Smoothing Day (X)'!$J$4</c:f>
              <c:strCache>
                <c:ptCount val="1"/>
                <c:pt idx="0">
                  <c:v>Error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 Exponential Smoothing Day (X)'!$G$5:$G$1473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 Exponential Smoothing Day (X)'!$J$5:$J$1473</c:f>
              <c:numCache>
                <c:formatCode>#,##0.00</c:formatCode>
                <c:ptCount val="1469"/>
                <c:pt idx="0" formatCode="General">
                  <c:v>0</c:v>
                </c:pt>
                <c:pt idx="1">
                  <c:v>-0.6507000000000005</c:v>
                </c:pt>
                <c:pt idx="2">
                  <c:v>0.56966999999999857</c:v>
                </c:pt>
                <c:pt idx="3">
                  <c:v>1.6641029999999972</c:v>
                </c:pt>
                <c:pt idx="4">
                  <c:v>1.5236926999999945</c:v>
                </c:pt>
                <c:pt idx="5">
                  <c:v>1.5833234299999965</c:v>
                </c:pt>
                <c:pt idx="6">
                  <c:v>1.854291087</c:v>
                </c:pt>
                <c:pt idx="7">
                  <c:v>1.8215619782999966</c:v>
                </c:pt>
                <c:pt idx="8">
                  <c:v>0.78200578046999425</c:v>
                </c:pt>
                <c:pt idx="9">
                  <c:v>1.372505202422996</c:v>
                </c:pt>
                <c:pt idx="10">
                  <c:v>1.3432546821806959</c:v>
                </c:pt>
                <c:pt idx="11">
                  <c:v>1.2929292139626263</c:v>
                </c:pt>
                <c:pt idx="12">
                  <c:v>-1.8396637074336368</c:v>
                </c:pt>
                <c:pt idx="13">
                  <c:v>-1.8783973366902735</c:v>
                </c:pt>
                <c:pt idx="14">
                  <c:v>-2.4458576030212491</c:v>
                </c:pt>
                <c:pt idx="15">
                  <c:v>-1.939971842719121</c:v>
                </c:pt>
                <c:pt idx="16">
                  <c:v>-1.3772746584472095</c:v>
                </c:pt>
                <c:pt idx="17">
                  <c:v>-1.2835471926024908</c:v>
                </c:pt>
                <c:pt idx="18">
                  <c:v>-1.083192473342244</c:v>
                </c:pt>
                <c:pt idx="19">
                  <c:v>-0.2208732260080204</c:v>
                </c:pt>
                <c:pt idx="20">
                  <c:v>-0.31548590340722171</c:v>
                </c:pt>
                <c:pt idx="21">
                  <c:v>6.2062686933497702E-2</c:v>
                </c:pt>
                <c:pt idx="22">
                  <c:v>0.10115641824015142</c:v>
                </c:pt>
                <c:pt idx="23">
                  <c:v>0.65504077641613634</c:v>
                </c:pt>
                <c:pt idx="24">
                  <c:v>0.31423669877451843</c:v>
                </c:pt>
                <c:pt idx="25">
                  <c:v>-0.36448697110293438</c:v>
                </c:pt>
                <c:pt idx="26">
                  <c:v>-0.44203827399264028</c:v>
                </c:pt>
                <c:pt idx="27">
                  <c:v>7.1465553406625304E-2</c:v>
                </c:pt>
                <c:pt idx="28">
                  <c:v>-4.3810019340391193E-3</c:v>
                </c:pt>
                <c:pt idx="29">
                  <c:v>-0.24654290174063576</c:v>
                </c:pt>
                <c:pt idx="30">
                  <c:v>-0.51528861156656802</c:v>
                </c:pt>
                <c:pt idx="31">
                  <c:v>-0.18975975040991244</c:v>
                </c:pt>
                <c:pt idx="32">
                  <c:v>-0.32008377536892141</c:v>
                </c:pt>
                <c:pt idx="33">
                  <c:v>-0.49337539783203255</c:v>
                </c:pt>
                <c:pt idx="34">
                  <c:v>-1.1994378580488316</c:v>
                </c:pt>
                <c:pt idx="35">
                  <c:v>-0.84749407224394702</c:v>
                </c:pt>
                <c:pt idx="36">
                  <c:v>-0.49204466501955579</c:v>
                </c:pt>
                <c:pt idx="37">
                  <c:v>-0.50354019851760157</c:v>
                </c:pt>
                <c:pt idx="38">
                  <c:v>0.67221382133416085</c:v>
                </c:pt>
                <c:pt idx="39">
                  <c:v>0.94759243920074354</c:v>
                </c:pt>
                <c:pt idx="40">
                  <c:v>-0.81976680471932895</c:v>
                </c:pt>
                <c:pt idx="41">
                  <c:v>-1.3664901242473952</c:v>
                </c:pt>
                <c:pt idx="42">
                  <c:v>-1.8178411118226556</c:v>
                </c:pt>
                <c:pt idx="43">
                  <c:v>-1.6560570006403879</c:v>
                </c:pt>
                <c:pt idx="44">
                  <c:v>-1.4671513005763508</c:v>
                </c:pt>
                <c:pt idx="45">
                  <c:v>-0.81703617051871902</c:v>
                </c:pt>
                <c:pt idx="46">
                  <c:v>-0.28333255346684538</c:v>
                </c:pt>
                <c:pt idx="47">
                  <c:v>-0.75899929812016254</c:v>
                </c:pt>
                <c:pt idx="48">
                  <c:v>-0.30979936830814836</c:v>
                </c:pt>
                <c:pt idx="49">
                  <c:v>-0.21211943147733336</c:v>
                </c:pt>
                <c:pt idx="50">
                  <c:v>-1.1596074883296019</c:v>
                </c:pt>
                <c:pt idx="51">
                  <c:v>-1.4396467394966379</c:v>
                </c:pt>
                <c:pt idx="52">
                  <c:v>-1.4303820655469792</c:v>
                </c:pt>
                <c:pt idx="53">
                  <c:v>-0.87864385899228381</c:v>
                </c:pt>
                <c:pt idx="54">
                  <c:v>-0.76277947309305461</c:v>
                </c:pt>
                <c:pt idx="55">
                  <c:v>-1.3192015257837468</c:v>
                </c:pt>
                <c:pt idx="56">
                  <c:v>-1.4612813732053738</c:v>
                </c:pt>
                <c:pt idx="57">
                  <c:v>-0.82515323588483724</c:v>
                </c:pt>
                <c:pt idx="58">
                  <c:v>-0.27193791229635167</c:v>
                </c:pt>
                <c:pt idx="59">
                  <c:v>7.9558789332843105E-3</c:v>
                </c:pt>
                <c:pt idx="60">
                  <c:v>8.9760291039954865E-2</c:v>
                </c:pt>
                <c:pt idx="61">
                  <c:v>0.70218426193596173</c:v>
                </c:pt>
                <c:pt idx="62">
                  <c:v>0.41196583574236811</c:v>
                </c:pt>
                <c:pt idx="63">
                  <c:v>0.76606925216812982</c:v>
                </c:pt>
                <c:pt idx="64">
                  <c:v>-0.91253767304868205</c:v>
                </c:pt>
                <c:pt idx="65">
                  <c:v>-0.34258390574381536</c:v>
                </c:pt>
                <c:pt idx="66">
                  <c:v>-0.42572551516943236</c:v>
                </c:pt>
                <c:pt idx="67">
                  <c:v>-0.44245296365248876</c:v>
                </c:pt>
                <c:pt idx="68">
                  <c:v>-0.14820766728724166</c:v>
                </c:pt>
                <c:pt idx="69">
                  <c:v>-0.64268690055851607</c:v>
                </c:pt>
                <c:pt idx="70">
                  <c:v>-0.62641821050266699</c:v>
                </c:pt>
                <c:pt idx="71">
                  <c:v>-0.65177638945239735</c:v>
                </c:pt>
                <c:pt idx="72">
                  <c:v>-0.12129875050716166</c:v>
                </c:pt>
                <c:pt idx="73">
                  <c:v>-0.25116887545644317</c:v>
                </c:pt>
                <c:pt idx="74">
                  <c:v>-9.0751987910799414E-2</c:v>
                </c:pt>
                <c:pt idx="75">
                  <c:v>-0.78227678911972021</c:v>
                </c:pt>
                <c:pt idx="76">
                  <c:v>-0.62744911020774907</c:v>
                </c:pt>
                <c:pt idx="77">
                  <c:v>-0.91400419918697295</c:v>
                </c:pt>
                <c:pt idx="78">
                  <c:v>-1.5579037792682726</c:v>
                </c:pt>
                <c:pt idx="79">
                  <c:v>-2.2348134013414462</c:v>
                </c:pt>
                <c:pt idx="80">
                  <c:v>-1.5893320612073012</c:v>
                </c:pt>
                <c:pt idx="81">
                  <c:v>-1.6156988550865723</c:v>
                </c:pt>
                <c:pt idx="82">
                  <c:v>-1.7661289695779168</c:v>
                </c:pt>
                <c:pt idx="83">
                  <c:v>-0.91691607262012553</c:v>
                </c:pt>
                <c:pt idx="84">
                  <c:v>-9.6524465358111655E-2</c:v>
                </c:pt>
                <c:pt idx="85">
                  <c:v>-6.617201882230006E-2</c:v>
                </c:pt>
                <c:pt idx="86">
                  <c:v>-0.61155481694007108</c:v>
                </c:pt>
                <c:pt idx="87">
                  <c:v>-0.69839933524606579</c:v>
                </c:pt>
                <c:pt idx="88">
                  <c:v>-0.81925940172145673</c:v>
                </c:pt>
                <c:pt idx="89">
                  <c:v>-0.9013334615493136</c:v>
                </c:pt>
                <c:pt idx="90">
                  <c:v>-1.6452001153943812</c:v>
                </c:pt>
                <c:pt idx="91">
                  <c:v>-1.1273801038549447</c:v>
                </c:pt>
                <c:pt idx="92">
                  <c:v>-1.0386420934694485</c:v>
                </c:pt>
                <c:pt idx="93">
                  <c:v>-1.1760778841225044</c:v>
                </c:pt>
                <c:pt idx="94">
                  <c:v>-2.2117700957102535</c:v>
                </c:pt>
                <c:pt idx="95">
                  <c:v>-2.3685930861392279</c:v>
                </c:pt>
                <c:pt idx="96">
                  <c:v>-2.150433777525306</c:v>
                </c:pt>
                <c:pt idx="97">
                  <c:v>-2.7586903997727781</c:v>
                </c:pt>
                <c:pt idx="98">
                  <c:v>-2.2988213597954985</c:v>
                </c:pt>
                <c:pt idx="99">
                  <c:v>-2.392939223815949</c:v>
                </c:pt>
                <c:pt idx="100">
                  <c:v>-2.2823453014343542</c:v>
                </c:pt>
                <c:pt idx="101">
                  <c:v>-1.9768107712909213</c:v>
                </c:pt>
                <c:pt idx="102">
                  <c:v>-1.8884296941618288</c:v>
                </c:pt>
                <c:pt idx="103">
                  <c:v>-1.9035867247456455</c:v>
                </c:pt>
                <c:pt idx="104">
                  <c:v>-2.1259280522710817</c:v>
                </c:pt>
                <c:pt idx="105">
                  <c:v>-0.93793524704397413</c:v>
                </c:pt>
                <c:pt idx="106">
                  <c:v>-0.64484172233957793</c:v>
                </c:pt>
                <c:pt idx="107">
                  <c:v>4.3642449894381485E-2</c:v>
                </c:pt>
                <c:pt idx="108">
                  <c:v>-5.7421795095057959E-2</c:v>
                </c:pt>
                <c:pt idx="109">
                  <c:v>0.50702038441444763</c:v>
                </c:pt>
                <c:pt idx="110">
                  <c:v>0.73761834597300258</c:v>
                </c:pt>
                <c:pt idx="111">
                  <c:v>0.14125651137570294</c:v>
                </c:pt>
                <c:pt idx="112">
                  <c:v>0.43713086023813297</c:v>
                </c:pt>
                <c:pt idx="113">
                  <c:v>0.46071777421432003</c:v>
                </c:pt>
                <c:pt idx="114">
                  <c:v>1.0886459967928879</c:v>
                </c:pt>
                <c:pt idx="115">
                  <c:v>0.96048139711359859</c:v>
                </c:pt>
                <c:pt idx="116">
                  <c:v>0.97703325740223868</c:v>
                </c:pt>
                <c:pt idx="117">
                  <c:v>0.42532993166201472</c:v>
                </c:pt>
                <c:pt idx="118">
                  <c:v>0.5321969384958134</c:v>
                </c:pt>
                <c:pt idx="119">
                  <c:v>0.59757724464623152</c:v>
                </c:pt>
                <c:pt idx="120">
                  <c:v>0.27921952018160745</c:v>
                </c:pt>
                <c:pt idx="121">
                  <c:v>0.218597568163446</c:v>
                </c:pt>
                <c:pt idx="122">
                  <c:v>0.43473781134709988</c:v>
                </c:pt>
                <c:pt idx="123">
                  <c:v>0.43256403021239009</c:v>
                </c:pt>
                <c:pt idx="124">
                  <c:v>0.63670762719115181</c:v>
                </c:pt>
                <c:pt idx="125">
                  <c:v>0.39833686447203753</c:v>
                </c:pt>
                <c:pt idx="126">
                  <c:v>1.0485031780248324</c:v>
                </c:pt>
                <c:pt idx="127">
                  <c:v>0.82365286022234763</c:v>
                </c:pt>
                <c:pt idx="128">
                  <c:v>0.55728757420011377</c:v>
                </c:pt>
                <c:pt idx="129">
                  <c:v>0.48285881678010334</c:v>
                </c:pt>
                <c:pt idx="130">
                  <c:v>1.0252729351020928</c:v>
                </c:pt>
                <c:pt idx="131">
                  <c:v>0.90144564159188256</c:v>
                </c:pt>
                <c:pt idx="132">
                  <c:v>1.2433010774326938</c:v>
                </c:pt>
                <c:pt idx="133">
                  <c:v>1.680270969689424</c:v>
                </c:pt>
                <c:pt idx="134">
                  <c:v>1.4375438727204823</c:v>
                </c:pt>
                <c:pt idx="135">
                  <c:v>1.4591894854484355</c:v>
                </c:pt>
                <c:pt idx="136">
                  <c:v>1.2252705369035901</c:v>
                </c:pt>
                <c:pt idx="137">
                  <c:v>1.4120434832132318</c:v>
                </c:pt>
                <c:pt idx="138">
                  <c:v>1.1041391348919092</c:v>
                </c:pt>
                <c:pt idx="139">
                  <c:v>1.2931252214027147</c:v>
                </c:pt>
                <c:pt idx="140">
                  <c:v>1.4778126992624436</c:v>
                </c:pt>
                <c:pt idx="141">
                  <c:v>-1.0739685706638014</c:v>
                </c:pt>
                <c:pt idx="142">
                  <c:v>-1.0185717135974208</c:v>
                </c:pt>
                <c:pt idx="143">
                  <c:v>-0.40141454223767781</c:v>
                </c:pt>
                <c:pt idx="144">
                  <c:v>7.1426911986090857E-2</c:v>
                </c:pt>
                <c:pt idx="145">
                  <c:v>2.0884220787479535E-2</c:v>
                </c:pt>
                <c:pt idx="146">
                  <c:v>-0.4985042012912686</c:v>
                </c:pt>
                <c:pt idx="147">
                  <c:v>-0.41595378116214299</c:v>
                </c:pt>
                <c:pt idx="148">
                  <c:v>-0.7757584030459288</c:v>
                </c:pt>
                <c:pt idx="149">
                  <c:v>-0.53618256274133635</c:v>
                </c:pt>
                <c:pt idx="150">
                  <c:v>-0.30456430646720456</c:v>
                </c:pt>
                <c:pt idx="151">
                  <c:v>5.1292124179516563E-2</c:v>
                </c:pt>
                <c:pt idx="152">
                  <c:v>-0.17323708823843553</c:v>
                </c:pt>
                <c:pt idx="153">
                  <c:v>-0.55591337941459074</c:v>
                </c:pt>
                <c:pt idx="154">
                  <c:v>-0.10092204147313311</c:v>
                </c:pt>
                <c:pt idx="155">
                  <c:v>-1.1162298373258217</c:v>
                </c:pt>
                <c:pt idx="156">
                  <c:v>-1.2699068535932394</c:v>
                </c:pt>
                <c:pt idx="157">
                  <c:v>-0.85621616823391555</c:v>
                </c:pt>
                <c:pt idx="158">
                  <c:v>-0.31129455141052276</c:v>
                </c:pt>
                <c:pt idx="159">
                  <c:v>-0.34486509626947104</c:v>
                </c:pt>
                <c:pt idx="160">
                  <c:v>-0.64567858664252498</c:v>
                </c:pt>
                <c:pt idx="161">
                  <c:v>-0.49311072797827116</c:v>
                </c:pt>
                <c:pt idx="162">
                  <c:v>-1.1604996551804447</c:v>
                </c:pt>
                <c:pt idx="163">
                  <c:v>-0.80444968966240182</c:v>
                </c:pt>
                <c:pt idx="164">
                  <c:v>-0.78530472069616053</c:v>
                </c:pt>
                <c:pt idx="165">
                  <c:v>-0.60607424862654646</c:v>
                </c:pt>
                <c:pt idx="166">
                  <c:v>-0.13746682376389252</c:v>
                </c:pt>
                <c:pt idx="167">
                  <c:v>0.13627985861249492</c:v>
                </c:pt>
                <c:pt idx="168">
                  <c:v>8.2651872751245747E-2</c:v>
                </c:pt>
                <c:pt idx="169">
                  <c:v>-0.21431331452387781</c:v>
                </c:pt>
                <c:pt idx="170">
                  <c:v>0.40041801692851031</c:v>
                </c:pt>
                <c:pt idx="171">
                  <c:v>0.21837621523565787</c:v>
                </c:pt>
                <c:pt idx="172">
                  <c:v>0.48593859371209192</c:v>
                </c:pt>
                <c:pt idx="173">
                  <c:v>0.68734473434088272</c:v>
                </c:pt>
                <c:pt idx="174">
                  <c:v>1.3892102609067916</c:v>
                </c:pt>
                <c:pt idx="175">
                  <c:v>1.1682892348161147</c:v>
                </c:pt>
                <c:pt idx="176">
                  <c:v>1.0068603113345009</c:v>
                </c:pt>
                <c:pt idx="177">
                  <c:v>0.74677428020105197</c:v>
                </c:pt>
                <c:pt idx="178">
                  <c:v>0.80409685218094396</c:v>
                </c:pt>
                <c:pt idx="179">
                  <c:v>0.63708716696285173</c:v>
                </c:pt>
                <c:pt idx="180">
                  <c:v>0.78067845026656713</c:v>
                </c:pt>
                <c:pt idx="181">
                  <c:v>0.30391060523990809</c:v>
                </c:pt>
                <c:pt idx="182">
                  <c:v>0.31421954471591818</c:v>
                </c:pt>
                <c:pt idx="183">
                  <c:v>-0.91850240975567488</c:v>
                </c:pt>
                <c:pt idx="184">
                  <c:v>-0.46065216878010595</c:v>
                </c:pt>
                <c:pt idx="185">
                  <c:v>0.50941304809790289</c:v>
                </c:pt>
                <c:pt idx="186">
                  <c:v>0.42977174328811252</c:v>
                </c:pt>
                <c:pt idx="187">
                  <c:v>0.30279456895930146</c:v>
                </c:pt>
                <c:pt idx="188">
                  <c:v>0.52721511206337013</c:v>
                </c:pt>
                <c:pt idx="189">
                  <c:v>0.3704936008570332</c:v>
                </c:pt>
                <c:pt idx="190">
                  <c:v>-0.33995575922867083</c:v>
                </c:pt>
                <c:pt idx="191">
                  <c:v>-0.41256018330580524</c:v>
                </c:pt>
                <c:pt idx="192">
                  <c:v>4.7995835024776667E-2</c:v>
                </c:pt>
                <c:pt idx="193">
                  <c:v>0.19849625152229855</c:v>
                </c:pt>
                <c:pt idx="194">
                  <c:v>0.47734662637006942</c:v>
                </c:pt>
                <c:pt idx="195">
                  <c:v>0.443611963733062</c:v>
                </c:pt>
                <c:pt idx="196">
                  <c:v>0.60925076735975559</c:v>
                </c:pt>
                <c:pt idx="197">
                  <c:v>1.1530256906237817</c:v>
                </c:pt>
                <c:pt idx="198">
                  <c:v>1.0997231215614001</c:v>
                </c:pt>
                <c:pt idx="199">
                  <c:v>1.1137508094052642</c:v>
                </c:pt>
                <c:pt idx="200">
                  <c:v>1.1503757284647378</c:v>
                </c:pt>
                <c:pt idx="201">
                  <c:v>0.70063815561826104</c:v>
                </c:pt>
                <c:pt idx="202">
                  <c:v>0.40057434005643344</c:v>
                </c:pt>
                <c:pt idx="203">
                  <c:v>0.4992169060507905</c:v>
                </c:pt>
                <c:pt idx="204">
                  <c:v>0.38929521544571344</c:v>
                </c:pt>
                <c:pt idx="205">
                  <c:v>3.3503656939011428</c:v>
                </c:pt>
                <c:pt idx="206">
                  <c:v>4.9119291245110261</c:v>
                </c:pt>
                <c:pt idx="207">
                  <c:v>4.3927362120599263</c:v>
                </c:pt>
                <c:pt idx="208">
                  <c:v>3.1874625908539329</c:v>
                </c:pt>
                <c:pt idx="209">
                  <c:v>2.7881163317685385</c:v>
                </c:pt>
                <c:pt idx="210">
                  <c:v>2.5033046985916876</c:v>
                </c:pt>
                <c:pt idx="211">
                  <c:v>2.1455742287325172</c:v>
                </c:pt>
                <c:pt idx="212">
                  <c:v>2.2084168058592617</c:v>
                </c:pt>
                <c:pt idx="213">
                  <c:v>1.9708751252733343</c:v>
                </c:pt>
                <c:pt idx="214">
                  <c:v>2.3977876127460007</c:v>
                </c:pt>
                <c:pt idx="215">
                  <c:v>2.7553088514714013</c:v>
                </c:pt>
                <c:pt idx="216">
                  <c:v>2.5864779663242601</c:v>
                </c:pt>
                <c:pt idx="217">
                  <c:v>2.8578301696918373</c:v>
                </c:pt>
                <c:pt idx="218">
                  <c:v>2.8947471527226547</c:v>
                </c:pt>
                <c:pt idx="219">
                  <c:v>2.3505724374503885</c:v>
                </c:pt>
                <c:pt idx="220">
                  <c:v>2.3315151937053464</c:v>
                </c:pt>
                <c:pt idx="221">
                  <c:v>2.2863636743348117</c:v>
                </c:pt>
                <c:pt idx="222">
                  <c:v>1.9124273069013284</c:v>
                </c:pt>
                <c:pt idx="223">
                  <c:v>2.3564845762111979</c:v>
                </c:pt>
                <c:pt idx="224">
                  <c:v>1.634136118590078</c:v>
                </c:pt>
                <c:pt idx="225">
                  <c:v>1.6447225067310676</c:v>
                </c:pt>
                <c:pt idx="226">
                  <c:v>2.7650256057960121E-2</c:v>
                </c:pt>
                <c:pt idx="227">
                  <c:v>0.24488523045216226</c:v>
                </c:pt>
                <c:pt idx="228">
                  <c:v>-0.27430329259305353</c:v>
                </c:pt>
                <c:pt idx="229">
                  <c:v>-8.8872963333749055E-2</c:v>
                </c:pt>
                <c:pt idx="230">
                  <c:v>-0.16998566700037543</c:v>
                </c:pt>
                <c:pt idx="231">
                  <c:v>0.17571289969966131</c:v>
                </c:pt>
                <c:pt idx="232">
                  <c:v>0.24674160972969617</c:v>
                </c:pt>
                <c:pt idx="233">
                  <c:v>1.0767448756727305E-2</c:v>
                </c:pt>
                <c:pt idx="234">
                  <c:v>-0.16760929611895037</c:v>
                </c:pt>
                <c:pt idx="235">
                  <c:v>0.21715163349294286</c:v>
                </c:pt>
                <c:pt idx="236">
                  <c:v>0.43803647014364699</c:v>
                </c:pt>
                <c:pt idx="237">
                  <c:v>1.014932823129282</c:v>
                </c:pt>
                <c:pt idx="238">
                  <c:v>1.1707395408163528</c:v>
                </c:pt>
                <c:pt idx="239">
                  <c:v>1.5190655867347154</c:v>
                </c:pt>
                <c:pt idx="240">
                  <c:v>1.2811590280612428</c:v>
                </c:pt>
                <c:pt idx="241">
                  <c:v>2.6936431252551145</c:v>
                </c:pt>
                <c:pt idx="242">
                  <c:v>2.2569788127295993</c:v>
                </c:pt>
                <c:pt idx="243">
                  <c:v>2.9752809314566377</c:v>
                </c:pt>
                <c:pt idx="244">
                  <c:v>3.4037528383109716</c:v>
                </c:pt>
                <c:pt idx="245">
                  <c:v>3.1666775544798753</c:v>
                </c:pt>
                <c:pt idx="246">
                  <c:v>3.7587097990318874</c:v>
                </c:pt>
                <c:pt idx="247">
                  <c:v>3.7848388191287015</c:v>
                </c:pt>
                <c:pt idx="248">
                  <c:v>3.7856549372158277</c:v>
                </c:pt>
                <c:pt idx="249">
                  <c:v>3.3697894434942448</c:v>
                </c:pt>
                <c:pt idx="250">
                  <c:v>1.9875104991448183</c:v>
                </c:pt>
                <c:pt idx="251">
                  <c:v>2.030759449230338</c:v>
                </c:pt>
                <c:pt idx="252">
                  <c:v>2.6229835043073066</c:v>
                </c:pt>
                <c:pt idx="253">
                  <c:v>3.2106851538765717</c:v>
                </c:pt>
                <c:pt idx="254">
                  <c:v>3.4583166384889168</c:v>
                </c:pt>
                <c:pt idx="255">
                  <c:v>4.2804849746400286</c:v>
                </c:pt>
                <c:pt idx="256">
                  <c:v>5.3910364771760229</c:v>
                </c:pt>
                <c:pt idx="257">
                  <c:v>4.131932829458421</c:v>
                </c:pt>
                <c:pt idx="258">
                  <c:v>3.5061395465125784</c:v>
                </c:pt>
                <c:pt idx="259">
                  <c:v>6.2695255918613171</c:v>
                </c:pt>
                <c:pt idx="260">
                  <c:v>6.5131730326751871</c:v>
                </c:pt>
                <c:pt idx="261">
                  <c:v>4.5672557294076661</c:v>
                </c:pt>
                <c:pt idx="262">
                  <c:v>3.7765301564669045</c:v>
                </c:pt>
                <c:pt idx="263">
                  <c:v>3.199477140820207</c:v>
                </c:pt>
                <c:pt idx="264">
                  <c:v>5.326229426738184</c:v>
                </c:pt>
                <c:pt idx="265">
                  <c:v>6.2843064840643699</c:v>
                </c:pt>
                <c:pt idx="266">
                  <c:v>5.8318758356579323</c:v>
                </c:pt>
                <c:pt idx="267">
                  <c:v>4.7566882520921325</c:v>
                </c:pt>
                <c:pt idx="268">
                  <c:v>3.8276194268829258</c:v>
                </c:pt>
                <c:pt idx="269">
                  <c:v>4.0368574841946341</c:v>
                </c:pt>
                <c:pt idx="270">
                  <c:v>4.5725717357751705</c:v>
                </c:pt>
                <c:pt idx="271">
                  <c:v>8.103314562197653</c:v>
                </c:pt>
                <c:pt idx="272">
                  <c:v>7.9435831059778863</c:v>
                </c:pt>
                <c:pt idx="273">
                  <c:v>15.777924795380102</c:v>
                </c:pt>
                <c:pt idx="274">
                  <c:v>21.337432315842094</c:v>
                </c:pt>
                <c:pt idx="275">
                  <c:v>9.0463890842578749</c:v>
                </c:pt>
                <c:pt idx="276">
                  <c:v>9.0924501758320844</c:v>
                </c:pt>
                <c:pt idx="277">
                  <c:v>8.1238051582488708</c:v>
                </c:pt>
                <c:pt idx="278">
                  <c:v>8.8588246424239827</c:v>
                </c:pt>
                <c:pt idx="279">
                  <c:v>8.1795421781815847</c:v>
                </c:pt>
                <c:pt idx="280">
                  <c:v>6.8889879603634299</c:v>
                </c:pt>
                <c:pt idx="281">
                  <c:v>8.6473891643270804</c:v>
                </c:pt>
                <c:pt idx="282">
                  <c:v>7.5179502478943689</c:v>
                </c:pt>
                <c:pt idx="283">
                  <c:v>10.657555223104929</c:v>
                </c:pt>
                <c:pt idx="284">
                  <c:v>13.526399700794428</c:v>
                </c:pt>
                <c:pt idx="285">
                  <c:v>10.97315973071499</c:v>
                </c:pt>
                <c:pt idx="286">
                  <c:v>9.9818437576434818</c:v>
                </c:pt>
                <c:pt idx="287">
                  <c:v>4.5029593818791369</c:v>
                </c:pt>
                <c:pt idx="288">
                  <c:v>1.7939634436912257</c:v>
                </c:pt>
                <c:pt idx="289">
                  <c:v>0.20726709932210241</c:v>
                </c:pt>
                <c:pt idx="290">
                  <c:v>-6.4667596106101115</c:v>
                </c:pt>
                <c:pt idx="291">
                  <c:v>-6.5540836495491064</c:v>
                </c:pt>
                <c:pt idx="292">
                  <c:v>-0.85667528459419628</c:v>
                </c:pt>
                <c:pt idx="293">
                  <c:v>-0.64500775613478112</c:v>
                </c:pt>
                <c:pt idx="294">
                  <c:v>-0.31450698052130122</c:v>
                </c:pt>
                <c:pt idx="295">
                  <c:v>-1.9470562824691768</c:v>
                </c:pt>
                <c:pt idx="296">
                  <c:v>-3.1563506542222655</c:v>
                </c:pt>
                <c:pt idx="297">
                  <c:v>-9.2061155888000386</c:v>
                </c:pt>
                <c:pt idx="298">
                  <c:v>-5.7968040299200396</c:v>
                </c:pt>
                <c:pt idx="299">
                  <c:v>-5.9571236269280377</c:v>
                </c:pt>
                <c:pt idx="300">
                  <c:v>-10.273411264235236</c:v>
                </c:pt>
                <c:pt idx="301">
                  <c:v>-10.174770137811713</c:v>
                </c:pt>
                <c:pt idx="302">
                  <c:v>-15.927293124030538</c:v>
                </c:pt>
                <c:pt idx="303">
                  <c:v>-15.325863811627478</c:v>
                </c:pt>
                <c:pt idx="304">
                  <c:v>-18.391977430464735</c:v>
                </c:pt>
                <c:pt idx="305">
                  <c:v>-12.124779687418265</c:v>
                </c:pt>
                <c:pt idx="306">
                  <c:v>-10.919601718676436</c:v>
                </c:pt>
                <c:pt idx="307">
                  <c:v>-9.3769415468087942</c:v>
                </c:pt>
                <c:pt idx="308">
                  <c:v>-3.725247392127919</c:v>
                </c:pt>
                <c:pt idx="309">
                  <c:v>-1.0694226529151223</c:v>
                </c:pt>
                <c:pt idx="310">
                  <c:v>-1.7017803876236073</c:v>
                </c:pt>
                <c:pt idx="311">
                  <c:v>-2.4516023488612504</c:v>
                </c:pt>
                <c:pt idx="312">
                  <c:v>-3.0218421139751328</c:v>
                </c:pt>
                <c:pt idx="313">
                  <c:v>-1.2616579025776176</c:v>
                </c:pt>
                <c:pt idx="314">
                  <c:v>-3.9647921123198628</c:v>
                </c:pt>
                <c:pt idx="315">
                  <c:v>-5.3743129010878796</c:v>
                </c:pt>
                <c:pt idx="316">
                  <c:v>-3.1341816109790912</c:v>
                </c:pt>
                <c:pt idx="317">
                  <c:v>-0.40546344988118932</c:v>
                </c:pt>
                <c:pt idx="318">
                  <c:v>1.5823828951069316</c:v>
                </c:pt>
                <c:pt idx="319">
                  <c:v>1.650144605596239</c:v>
                </c:pt>
                <c:pt idx="320">
                  <c:v>3.095830145036615</c:v>
                </c:pt>
                <c:pt idx="321">
                  <c:v>7.9829471305329562</c:v>
                </c:pt>
                <c:pt idx="322">
                  <c:v>11.113952417479659</c:v>
                </c:pt>
                <c:pt idx="323">
                  <c:v>11.331857175731692</c:v>
                </c:pt>
                <c:pt idx="324">
                  <c:v>11.224071458158527</c:v>
                </c:pt>
                <c:pt idx="325">
                  <c:v>10.680264312342679</c:v>
                </c:pt>
                <c:pt idx="326">
                  <c:v>9.1102378811084037</c:v>
                </c:pt>
                <c:pt idx="327">
                  <c:v>4.2232140929975657</c:v>
                </c:pt>
                <c:pt idx="328">
                  <c:v>6.8268926836977997</c:v>
                </c:pt>
                <c:pt idx="329">
                  <c:v>4.3789034153280255</c:v>
                </c:pt>
                <c:pt idx="330">
                  <c:v>5.2423130737952164</c:v>
                </c:pt>
                <c:pt idx="331">
                  <c:v>9.6247817664156941</c:v>
                </c:pt>
                <c:pt idx="332">
                  <c:v>6.6870035897741218</c:v>
                </c:pt>
                <c:pt idx="333">
                  <c:v>8.1109032307967013</c:v>
                </c:pt>
                <c:pt idx="334">
                  <c:v>6.0578129077170288</c:v>
                </c:pt>
                <c:pt idx="335">
                  <c:v>8.1431616945323526E-2</c:v>
                </c:pt>
                <c:pt idx="336">
                  <c:v>4.0645884552507923</c:v>
                </c:pt>
                <c:pt idx="337">
                  <c:v>4.1261296097257087</c:v>
                </c:pt>
                <c:pt idx="338">
                  <c:v>4.6715166487531334</c:v>
                </c:pt>
                <c:pt idx="339">
                  <c:v>4.0350649838778239</c:v>
                </c:pt>
                <c:pt idx="340">
                  <c:v>6.2568584854900422</c:v>
                </c:pt>
                <c:pt idx="341">
                  <c:v>5.0891726369410364</c:v>
                </c:pt>
                <c:pt idx="342">
                  <c:v>4.4549553732469391</c:v>
                </c:pt>
                <c:pt idx="343">
                  <c:v>2.7794598359222391</c:v>
                </c:pt>
                <c:pt idx="344">
                  <c:v>3.3261138523300104</c:v>
                </c:pt>
                <c:pt idx="345">
                  <c:v>2.7162024670970055</c:v>
                </c:pt>
                <c:pt idx="346">
                  <c:v>3.4085822203873093</c:v>
                </c:pt>
                <c:pt idx="347">
                  <c:v>2.6930239983485791</c:v>
                </c:pt>
                <c:pt idx="348">
                  <c:v>2.9271215985137218</c:v>
                </c:pt>
                <c:pt idx="349">
                  <c:v>3.4370094386623506</c:v>
                </c:pt>
                <c:pt idx="350">
                  <c:v>2.3787084947961148</c:v>
                </c:pt>
                <c:pt idx="351">
                  <c:v>2.2734376453164984</c:v>
                </c:pt>
                <c:pt idx="352">
                  <c:v>2.1367938807848503</c:v>
                </c:pt>
                <c:pt idx="353">
                  <c:v>0.96181449270635966</c:v>
                </c:pt>
                <c:pt idx="354">
                  <c:v>2.8116330434357195</c:v>
                </c:pt>
                <c:pt idx="355">
                  <c:v>6.7370697390921492</c:v>
                </c:pt>
                <c:pt idx="356">
                  <c:v>4.9607627651829276</c:v>
                </c:pt>
                <c:pt idx="357">
                  <c:v>4.557986488664632</c:v>
                </c:pt>
                <c:pt idx="358">
                  <c:v>2.863487839798168</c:v>
                </c:pt>
                <c:pt idx="359">
                  <c:v>3.9958390558183439</c:v>
                </c:pt>
                <c:pt idx="360">
                  <c:v>7.8802551502365148</c:v>
                </c:pt>
                <c:pt idx="361">
                  <c:v>6.4755296352128653</c:v>
                </c:pt>
                <c:pt idx="362">
                  <c:v>11.453376671691572</c:v>
                </c:pt>
                <c:pt idx="363">
                  <c:v>6.8273390045224147</c:v>
                </c:pt>
                <c:pt idx="364">
                  <c:v>3.6406051040701755</c:v>
                </c:pt>
                <c:pt idx="365">
                  <c:v>6.9845445936631663</c:v>
                </c:pt>
                <c:pt idx="366">
                  <c:v>5.7013901342968509</c:v>
                </c:pt>
                <c:pt idx="367">
                  <c:v>5.7752511208671535</c:v>
                </c:pt>
                <c:pt idx="368">
                  <c:v>6.0091260087804415</c:v>
                </c:pt>
                <c:pt idx="369">
                  <c:v>5.2042134079023867</c:v>
                </c:pt>
                <c:pt idx="370">
                  <c:v>4.2450920671121537</c:v>
                </c:pt>
                <c:pt idx="371">
                  <c:v>4.3178828604009496</c:v>
                </c:pt>
                <c:pt idx="372">
                  <c:v>1.1574945743608538</c:v>
                </c:pt>
                <c:pt idx="373">
                  <c:v>2.7170451169247585</c:v>
                </c:pt>
                <c:pt idx="374">
                  <c:v>0.69604060523228384</c:v>
                </c:pt>
                <c:pt idx="375">
                  <c:v>3.9337365447090633</c:v>
                </c:pt>
                <c:pt idx="376">
                  <c:v>8.2376628902381555</c:v>
                </c:pt>
                <c:pt idx="377">
                  <c:v>10.068596601214324</c:v>
                </c:pt>
                <c:pt idx="378">
                  <c:v>14.997036941092887</c:v>
                </c:pt>
                <c:pt idx="379">
                  <c:v>24.35873324698359</c:v>
                </c:pt>
                <c:pt idx="380">
                  <c:v>23.141459922285236</c:v>
                </c:pt>
                <c:pt idx="381">
                  <c:v>19.228713930056699</c:v>
                </c:pt>
                <c:pt idx="382">
                  <c:v>19.199142537051031</c:v>
                </c:pt>
                <c:pt idx="383">
                  <c:v>27.303928283345925</c:v>
                </c:pt>
                <c:pt idx="384">
                  <c:v>21.400835455011347</c:v>
                </c:pt>
                <c:pt idx="385">
                  <c:v>20.576751909510207</c:v>
                </c:pt>
                <c:pt idx="386">
                  <c:v>20.466376718559175</c:v>
                </c:pt>
                <c:pt idx="387">
                  <c:v>15.39513904670325</c:v>
                </c:pt>
                <c:pt idx="388">
                  <c:v>13.868925142032921</c:v>
                </c:pt>
                <c:pt idx="389">
                  <c:v>21.959332627829625</c:v>
                </c:pt>
                <c:pt idx="390">
                  <c:v>14.787399365046667</c:v>
                </c:pt>
                <c:pt idx="391">
                  <c:v>14.906659428542</c:v>
                </c:pt>
                <c:pt idx="392">
                  <c:v>8.1319934856878007</c:v>
                </c:pt>
                <c:pt idx="393">
                  <c:v>0.91419413711901143</c:v>
                </c:pt>
                <c:pt idx="394">
                  <c:v>8.996074723407105</c:v>
                </c:pt>
                <c:pt idx="395">
                  <c:v>3.8891672510663966</c:v>
                </c:pt>
                <c:pt idx="396">
                  <c:v>5.0082505259597667</c:v>
                </c:pt>
                <c:pt idx="397">
                  <c:v>3.7327254733637858</c:v>
                </c:pt>
                <c:pt idx="398">
                  <c:v>-0.42254707397259494</c:v>
                </c:pt>
                <c:pt idx="399">
                  <c:v>3.2357076334246671</c:v>
                </c:pt>
                <c:pt idx="400">
                  <c:v>3.0454368700821988</c:v>
                </c:pt>
                <c:pt idx="401">
                  <c:v>2.6088931830739739</c:v>
                </c:pt>
                <c:pt idx="402">
                  <c:v>2.65200386476657</c:v>
                </c:pt>
                <c:pt idx="403">
                  <c:v>-7.1196521710092497E-2</c:v>
                </c:pt>
                <c:pt idx="404">
                  <c:v>-2.3400768695391037</c:v>
                </c:pt>
                <c:pt idx="405">
                  <c:v>-5.0513691825851765</c:v>
                </c:pt>
                <c:pt idx="406">
                  <c:v>7.478467735673334</c:v>
                </c:pt>
                <c:pt idx="407">
                  <c:v>11.146620962105999</c:v>
                </c:pt>
                <c:pt idx="408">
                  <c:v>12.012558865895414</c:v>
                </c:pt>
                <c:pt idx="409">
                  <c:v>23.140002979305876</c:v>
                </c:pt>
                <c:pt idx="410">
                  <c:v>24.256002681375278</c:v>
                </c:pt>
                <c:pt idx="411">
                  <c:v>21.259702413237747</c:v>
                </c:pt>
                <c:pt idx="412">
                  <c:v>27.353732171913975</c:v>
                </c:pt>
                <c:pt idx="413">
                  <c:v>27.828358954722589</c:v>
                </c:pt>
                <c:pt idx="414">
                  <c:v>22.660223059250313</c:v>
                </c:pt>
                <c:pt idx="415">
                  <c:v>21.00350075332527</c:v>
                </c:pt>
                <c:pt idx="416">
                  <c:v>27.558550677992756</c:v>
                </c:pt>
                <c:pt idx="417">
                  <c:v>30.507995610193461</c:v>
                </c:pt>
                <c:pt idx="418">
                  <c:v>25.767196049174117</c:v>
                </c:pt>
                <c:pt idx="419">
                  <c:v>41.73717644425669</c:v>
                </c:pt>
                <c:pt idx="420">
                  <c:v>29.806758799831044</c:v>
                </c:pt>
                <c:pt idx="421">
                  <c:v>17.599382919847955</c:v>
                </c:pt>
                <c:pt idx="422">
                  <c:v>2.3828446278631361</c:v>
                </c:pt>
                <c:pt idx="423">
                  <c:v>5.9178601650768314</c:v>
                </c:pt>
                <c:pt idx="424">
                  <c:v>-24.043925851430856</c:v>
                </c:pt>
                <c:pt idx="425">
                  <c:v>-9.6162332662877645</c:v>
                </c:pt>
                <c:pt idx="426">
                  <c:v>-6.9679099396589947</c:v>
                </c:pt>
                <c:pt idx="427">
                  <c:v>-5.81111894569311</c:v>
                </c:pt>
                <c:pt idx="428">
                  <c:v>10.403292948876214</c:v>
                </c:pt>
                <c:pt idx="429">
                  <c:v>19.409663653988588</c:v>
                </c:pt>
                <c:pt idx="430">
                  <c:v>14.801997288589746</c:v>
                </c:pt>
                <c:pt idx="431">
                  <c:v>7.2117975597307691</c:v>
                </c:pt>
                <c:pt idx="432">
                  <c:v>12.730617803757667</c:v>
                </c:pt>
                <c:pt idx="433">
                  <c:v>13.870956023381893</c:v>
                </c:pt>
                <c:pt idx="434">
                  <c:v>4.0971604210436965</c:v>
                </c:pt>
                <c:pt idx="435">
                  <c:v>-10.935855621060682</c:v>
                </c:pt>
                <c:pt idx="436">
                  <c:v>-7.3656700589546347</c:v>
                </c:pt>
                <c:pt idx="437">
                  <c:v>-0.11240305305915399</c:v>
                </c:pt>
                <c:pt idx="438">
                  <c:v>4.5188372522467546</c:v>
                </c:pt>
                <c:pt idx="439">
                  <c:v>3.356953527022057</c:v>
                </c:pt>
                <c:pt idx="440">
                  <c:v>6.3345581743198522</c:v>
                </c:pt>
                <c:pt idx="441">
                  <c:v>12.084502356887867</c:v>
                </c:pt>
                <c:pt idx="442">
                  <c:v>-0.14734787880090039</c:v>
                </c:pt>
                <c:pt idx="443">
                  <c:v>3.3973869090791879</c:v>
                </c:pt>
                <c:pt idx="444">
                  <c:v>-0.84235178182873938</c:v>
                </c:pt>
                <c:pt idx="445">
                  <c:v>3.015283396354107</c:v>
                </c:pt>
                <c:pt idx="446">
                  <c:v>2.9203550567187051</c:v>
                </c:pt>
                <c:pt idx="447">
                  <c:v>5.32171955104684</c:v>
                </c:pt>
                <c:pt idx="448">
                  <c:v>7.55614759594215</c:v>
                </c:pt>
                <c:pt idx="449">
                  <c:v>8.2505328363479009</c:v>
                </c:pt>
                <c:pt idx="450">
                  <c:v>12.308879552713108</c:v>
                </c:pt>
                <c:pt idx="451">
                  <c:v>6.9379915974418225</c:v>
                </c:pt>
                <c:pt idx="452">
                  <c:v>3.1741924376976272</c:v>
                </c:pt>
                <c:pt idx="453">
                  <c:v>-8.9926806072128329E-2</c:v>
                </c:pt>
                <c:pt idx="454">
                  <c:v>-3.044234125464925</c:v>
                </c:pt>
                <c:pt idx="455">
                  <c:v>-2.5065107129184696</c:v>
                </c:pt>
                <c:pt idx="456">
                  <c:v>-1.2058596416266028</c:v>
                </c:pt>
                <c:pt idx="457">
                  <c:v>-2.8052736774639584</c:v>
                </c:pt>
                <c:pt idx="458">
                  <c:v>-2.641446309717594</c:v>
                </c:pt>
                <c:pt idx="459">
                  <c:v>-0.91060167874584863</c:v>
                </c:pt>
                <c:pt idx="460">
                  <c:v>-7.0395415108712598</c:v>
                </c:pt>
                <c:pt idx="461">
                  <c:v>-4.7322873597841522</c:v>
                </c:pt>
                <c:pt idx="462">
                  <c:v>-11.855658623805738</c:v>
                </c:pt>
                <c:pt idx="463">
                  <c:v>-6.5134927614251694</c:v>
                </c:pt>
                <c:pt idx="464">
                  <c:v>1.9345565147173716</c:v>
                </c:pt>
                <c:pt idx="465">
                  <c:v>0.76780086324561125</c:v>
                </c:pt>
                <c:pt idx="466">
                  <c:v>6.394320776921063</c:v>
                </c:pt>
                <c:pt idx="467">
                  <c:v>3.0415886992289529</c:v>
                </c:pt>
                <c:pt idx="468">
                  <c:v>-0.15927017069395788</c:v>
                </c:pt>
                <c:pt idx="469">
                  <c:v>-3.7766431536245477</c:v>
                </c:pt>
                <c:pt idx="470">
                  <c:v>-1.1423788382621183</c:v>
                </c:pt>
                <c:pt idx="471">
                  <c:v>-2.8181409544359042</c:v>
                </c:pt>
                <c:pt idx="472">
                  <c:v>-3.6229268589923151</c:v>
                </c:pt>
                <c:pt idx="473">
                  <c:v>-3.3973341730930713</c:v>
                </c:pt>
                <c:pt idx="474">
                  <c:v>8.1156992442162448</c:v>
                </c:pt>
                <c:pt idx="475">
                  <c:v>22.314129319794603</c:v>
                </c:pt>
                <c:pt idx="476">
                  <c:v>24.292716387815148</c:v>
                </c:pt>
                <c:pt idx="477">
                  <c:v>18.64344474903362</c:v>
                </c:pt>
                <c:pt idx="478">
                  <c:v>27.525800274130205</c:v>
                </c:pt>
                <c:pt idx="479">
                  <c:v>35.94992024671717</c:v>
                </c:pt>
                <c:pt idx="480">
                  <c:v>38.561528222045467</c:v>
                </c:pt>
                <c:pt idx="481">
                  <c:v>38.625375399840891</c:v>
                </c:pt>
                <c:pt idx="482">
                  <c:v>28.709537859856795</c:v>
                </c:pt>
                <c:pt idx="483">
                  <c:v>31.558584073871117</c:v>
                </c:pt>
                <c:pt idx="484">
                  <c:v>23.089425666484004</c:v>
                </c:pt>
                <c:pt idx="485">
                  <c:v>28.967083099835605</c:v>
                </c:pt>
                <c:pt idx="486">
                  <c:v>27.957074789852072</c:v>
                </c:pt>
                <c:pt idx="487">
                  <c:v>39.401367310866846</c:v>
                </c:pt>
                <c:pt idx="488">
                  <c:v>38.167930579780176</c:v>
                </c:pt>
                <c:pt idx="489">
                  <c:v>19.217737521802178</c:v>
                </c:pt>
                <c:pt idx="490">
                  <c:v>24.825963769621978</c:v>
                </c:pt>
                <c:pt idx="491">
                  <c:v>16.650067392659764</c:v>
                </c:pt>
                <c:pt idx="492">
                  <c:v>24.931760653393781</c:v>
                </c:pt>
                <c:pt idx="493">
                  <c:v>20.2451845880544</c:v>
                </c:pt>
                <c:pt idx="494">
                  <c:v>14.727366129248963</c:v>
                </c:pt>
                <c:pt idx="495">
                  <c:v>24.297929516324047</c:v>
                </c:pt>
                <c:pt idx="496">
                  <c:v>34.901536564691639</c:v>
                </c:pt>
                <c:pt idx="497">
                  <c:v>16.364682908222477</c:v>
                </c:pt>
                <c:pt idx="498">
                  <c:v>11.554914617400215</c:v>
                </c:pt>
                <c:pt idx="499">
                  <c:v>12.279423155660169</c:v>
                </c:pt>
                <c:pt idx="500">
                  <c:v>16.314780840094159</c:v>
                </c:pt>
                <c:pt idx="501">
                  <c:v>15.323302756084729</c:v>
                </c:pt>
                <c:pt idx="502">
                  <c:v>14.55767248047627</c:v>
                </c:pt>
                <c:pt idx="503">
                  <c:v>22.69850523242863</c:v>
                </c:pt>
                <c:pt idx="504">
                  <c:v>24.05865470918576</c:v>
                </c:pt>
                <c:pt idx="505">
                  <c:v>29.686189238267161</c:v>
                </c:pt>
                <c:pt idx="506">
                  <c:v>28.497570314440452</c:v>
                </c:pt>
                <c:pt idx="507">
                  <c:v>32.604413282996404</c:v>
                </c:pt>
                <c:pt idx="508">
                  <c:v>49.36397195469678</c:v>
                </c:pt>
                <c:pt idx="509">
                  <c:v>65.754274759227059</c:v>
                </c:pt>
                <c:pt idx="510">
                  <c:v>36.235547283304385</c:v>
                </c:pt>
                <c:pt idx="511">
                  <c:v>45.361992554973938</c:v>
                </c:pt>
                <c:pt idx="512">
                  <c:v>42.482393299476513</c:v>
                </c:pt>
                <c:pt idx="513">
                  <c:v>35.09755396952886</c:v>
                </c:pt>
                <c:pt idx="514">
                  <c:v>25.30779857257599</c:v>
                </c:pt>
                <c:pt idx="515">
                  <c:v>28.907018715318401</c:v>
                </c:pt>
                <c:pt idx="516">
                  <c:v>27.982916843786541</c:v>
                </c:pt>
                <c:pt idx="517">
                  <c:v>23.364625159407922</c:v>
                </c:pt>
                <c:pt idx="518">
                  <c:v>21.578162643467124</c:v>
                </c:pt>
                <c:pt idx="519">
                  <c:v>30.807046379120436</c:v>
                </c:pt>
                <c:pt idx="520">
                  <c:v>28.489641741208345</c:v>
                </c:pt>
                <c:pt idx="521">
                  <c:v>19.330677567087491</c:v>
                </c:pt>
                <c:pt idx="522">
                  <c:v>7.8210098103787118</c:v>
                </c:pt>
                <c:pt idx="523">
                  <c:v>-6.9277911706591908</c:v>
                </c:pt>
                <c:pt idx="524">
                  <c:v>9.1916879464067165</c:v>
                </c:pt>
                <c:pt idx="525">
                  <c:v>19.265819151766095</c:v>
                </c:pt>
                <c:pt idx="526">
                  <c:v>11.3059372365895</c:v>
                </c:pt>
                <c:pt idx="527">
                  <c:v>8.6086435129305414</c:v>
                </c:pt>
                <c:pt idx="528">
                  <c:v>8.4944791616375142</c:v>
                </c:pt>
                <c:pt idx="529">
                  <c:v>11.375031245473735</c:v>
                </c:pt>
                <c:pt idx="530">
                  <c:v>5.5841281209263798</c:v>
                </c:pt>
                <c:pt idx="531">
                  <c:v>-9.8542846911662423</c:v>
                </c:pt>
                <c:pt idx="532">
                  <c:v>-6.5888562220496283</c:v>
                </c:pt>
                <c:pt idx="533">
                  <c:v>-4.4432705998446522</c:v>
                </c:pt>
                <c:pt idx="534">
                  <c:v>-10.632243539860212</c:v>
                </c:pt>
                <c:pt idx="535">
                  <c:v>-8.9257191858741862</c:v>
                </c:pt>
                <c:pt idx="536">
                  <c:v>-11.623147267286811</c:v>
                </c:pt>
                <c:pt idx="537">
                  <c:v>-12.487532540558163</c:v>
                </c:pt>
                <c:pt idx="538">
                  <c:v>-33.505379286502375</c:v>
                </c:pt>
                <c:pt idx="539">
                  <c:v>-35.374841357852148</c:v>
                </c:pt>
                <c:pt idx="540">
                  <c:v>-17.444057222066959</c:v>
                </c:pt>
                <c:pt idx="541">
                  <c:v>-35.632951499860269</c:v>
                </c:pt>
                <c:pt idx="542">
                  <c:v>-34.309656349874274</c:v>
                </c:pt>
                <c:pt idx="543">
                  <c:v>-16.568690714886827</c:v>
                </c:pt>
                <c:pt idx="544">
                  <c:v>-25.575221643398123</c:v>
                </c:pt>
                <c:pt idx="545">
                  <c:v>-34.097699479058292</c:v>
                </c:pt>
                <c:pt idx="546">
                  <c:v>-41.274529531152496</c:v>
                </c:pt>
                <c:pt idx="547">
                  <c:v>-44.97707657803727</c:v>
                </c:pt>
                <c:pt idx="548">
                  <c:v>-52.12936892023356</c:v>
                </c:pt>
                <c:pt idx="549">
                  <c:v>-10.056432028210196</c:v>
                </c:pt>
                <c:pt idx="550">
                  <c:v>-10.890788825389194</c:v>
                </c:pt>
                <c:pt idx="551">
                  <c:v>0.71159005714969226</c:v>
                </c:pt>
                <c:pt idx="552">
                  <c:v>-1.3162689485652663</c:v>
                </c:pt>
                <c:pt idx="553">
                  <c:v>3.5520579462912281</c:v>
                </c:pt>
                <c:pt idx="554">
                  <c:v>-7.1564478483378764</c:v>
                </c:pt>
                <c:pt idx="555">
                  <c:v>1.8691969364959107</c:v>
                </c:pt>
                <c:pt idx="556">
                  <c:v>-14.534422757153692</c:v>
                </c:pt>
                <c:pt idx="557">
                  <c:v>-12.510980481438338</c:v>
                </c:pt>
                <c:pt idx="558">
                  <c:v>-6.2165824332944908</c:v>
                </c:pt>
                <c:pt idx="559">
                  <c:v>-8.2082241899650796</c:v>
                </c:pt>
                <c:pt idx="560">
                  <c:v>-18.017401770968576</c:v>
                </c:pt>
                <c:pt idx="561">
                  <c:v>-12.842361593871715</c:v>
                </c:pt>
                <c:pt idx="562">
                  <c:v>-18.784725434484528</c:v>
                </c:pt>
                <c:pt idx="563">
                  <c:v>-19.379652891036102</c:v>
                </c:pt>
                <c:pt idx="564">
                  <c:v>-9.3316876019324866</c:v>
                </c:pt>
                <c:pt idx="565">
                  <c:v>2.3714811582607638</c:v>
                </c:pt>
                <c:pt idx="566">
                  <c:v>7.4333042434687968E-2</c:v>
                </c:pt>
                <c:pt idx="567">
                  <c:v>9.8335997381911966</c:v>
                </c:pt>
                <c:pt idx="568">
                  <c:v>9.0402397643720747</c:v>
                </c:pt>
                <c:pt idx="569">
                  <c:v>1.2529157879348816</c:v>
                </c:pt>
                <c:pt idx="570">
                  <c:v>5.4042242091414039</c:v>
                </c:pt>
                <c:pt idx="571">
                  <c:v>2.6038017882272584</c:v>
                </c:pt>
                <c:pt idx="572">
                  <c:v>10.663421609404537</c:v>
                </c:pt>
                <c:pt idx="573">
                  <c:v>29.710479448464071</c:v>
                </c:pt>
                <c:pt idx="574">
                  <c:v>16.709431503617651</c:v>
                </c:pt>
                <c:pt idx="575">
                  <c:v>17.245088353255881</c:v>
                </c:pt>
                <c:pt idx="576">
                  <c:v>15.830579517930289</c:v>
                </c:pt>
                <c:pt idx="577">
                  <c:v>5.8642215661372461</c:v>
                </c:pt>
                <c:pt idx="578">
                  <c:v>6.7310994095234946</c:v>
                </c:pt>
                <c:pt idx="579">
                  <c:v>14.43468946857115</c:v>
                </c:pt>
                <c:pt idx="580">
                  <c:v>4.8479205217140589</c:v>
                </c:pt>
                <c:pt idx="581">
                  <c:v>7.5997284695426117</c:v>
                </c:pt>
                <c:pt idx="582">
                  <c:v>9.773155622588348</c:v>
                </c:pt>
                <c:pt idx="583">
                  <c:v>-2.3575599396704945</c:v>
                </c:pt>
                <c:pt idx="584">
                  <c:v>-5.5684039457034373</c:v>
                </c:pt>
                <c:pt idx="585">
                  <c:v>-10.811563551133105</c:v>
                </c:pt>
                <c:pt idx="586">
                  <c:v>1.0828928039801724</c:v>
                </c:pt>
                <c:pt idx="587">
                  <c:v>-7.2053964764178318</c:v>
                </c:pt>
                <c:pt idx="588">
                  <c:v>-10.251556828776074</c:v>
                </c:pt>
                <c:pt idx="589">
                  <c:v>-10.113001145898465</c:v>
                </c:pt>
                <c:pt idx="590">
                  <c:v>-11.568401031308611</c:v>
                </c:pt>
                <c:pt idx="591">
                  <c:v>-7.4682609281777559</c:v>
                </c:pt>
                <c:pt idx="592">
                  <c:v>-21.16473483535998</c:v>
                </c:pt>
                <c:pt idx="593">
                  <c:v>-22.994961351824003</c:v>
                </c:pt>
                <c:pt idx="594">
                  <c:v>-29.798765216641613</c:v>
                </c:pt>
                <c:pt idx="595">
                  <c:v>-32.885588694977457</c:v>
                </c:pt>
                <c:pt idx="596">
                  <c:v>-23.580329825479708</c:v>
                </c:pt>
                <c:pt idx="597">
                  <c:v>-25.525596842931748</c:v>
                </c:pt>
                <c:pt idx="598">
                  <c:v>-22.626437158638595</c:v>
                </c:pt>
                <c:pt idx="599">
                  <c:v>-25.167093442774728</c:v>
                </c:pt>
                <c:pt idx="600">
                  <c:v>-14.877084098497278</c:v>
                </c:pt>
                <c:pt idx="601">
                  <c:v>-15.355975688647533</c:v>
                </c:pt>
                <c:pt idx="602">
                  <c:v>-5.3003781197827777</c:v>
                </c:pt>
                <c:pt idx="603">
                  <c:v>-5.3537403078045145</c:v>
                </c:pt>
                <c:pt idx="604">
                  <c:v>-4.9662770240672671E-3</c:v>
                </c:pt>
                <c:pt idx="605">
                  <c:v>3.9021303506783056</c:v>
                </c:pt>
                <c:pt idx="606">
                  <c:v>1.6353173156104504</c:v>
                </c:pt>
                <c:pt idx="607">
                  <c:v>1.0317855840493735</c:v>
                </c:pt>
                <c:pt idx="608">
                  <c:v>-5.3313929743555661</c:v>
                </c:pt>
                <c:pt idx="609">
                  <c:v>-15.558253676920032</c:v>
                </c:pt>
                <c:pt idx="610">
                  <c:v>-5.2658283092280271</c:v>
                </c:pt>
                <c:pt idx="611">
                  <c:v>-2.7125454783052305</c:v>
                </c:pt>
                <c:pt idx="612">
                  <c:v>-2.9545909304747227</c:v>
                </c:pt>
                <c:pt idx="613">
                  <c:v>-4.2625318374272751</c:v>
                </c:pt>
                <c:pt idx="614">
                  <c:v>-5.6278653684557867E-2</c:v>
                </c:pt>
                <c:pt idx="615">
                  <c:v>-0.12725078831613246</c:v>
                </c:pt>
                <c:pt idx="616">
                  <c:v>2.4854742905154978</c:v>
                </c:pt>
                <c:pt idx="617">
                  <c:v>-3.8730731385360855</c:v>
                </c:pt>
                <c:pt idx="618">
                  <c:v>-1.6491658246824841</c:v>
                </c:pt>
                <c:pt idx="619">
                  <c:v>2.4257507577857496</c:v>
                </c:pt>
                <c:pt idx="620">
                  <c:v>4.4198756820071878</c:v>
                </c:pt>
                <c:pt idx="621">
                  <c:v>3.1511881138064552</c:v>
                </c:pt>
                <c:pt idx="622">
                  <c:v>3.7960693024257921</c:v>
                </c:pt>
                <c:pt idx="623">
                  <c:v>14.369862372183178</c:v>
                </c:pt>
                <c:pt idx="624">
                  <c:v>20.682876134964857</c:v>
                </c:pt>
                <c:pt idx="625">
                  <c:v>15.964588521468386</c:v>
                </c:pt>
                <c:pt idx="626">
                  <c:v>19.984729669321524</c:v>
                </c:pt>
                <c:pt idx="627">
                  <c:v>15.332956702389339</c:v>
                </c:pt>
                <c:pt idx="628">
                  <c:v>13.446361032150406</c:v>
                </c:pt>
                <c:pt idx="629">
                  <c:v>11.508324928935366</c:v>
                </c:pt>
                <c:pt idx="630">
                  <c:v>10.684192436041855</c:v>
                </c:pt>
                <c:pt idx="631">
                  <c:v>3.1757731924376742</c:v>
                </c:pt>
                <c:pt idx="632">
                  <c:v>-2.1185041268061298</c:v>
                </c:pt>
                <c:pt idx="633">
                  <c:v>0.81334628587447355</c:v>
                </c:pt>
                <c:pt idx="634">
                  <c:v>2.1120116572870415</c:v>
                </c:pt>
                <c:pt idx="635">
                  <c:v>11.484210491558343</c:v>
                </c:pt>
                <c:pt idx="636">
                  <c:v>4.6157894424025017</c:v>
                </c:pt>
                <c:pt idx="637">
                  <c:v>-0.89918950183778179</c:v>
                </c:pt>
                <c:pt idx="638">
                  <c:v>-1.7358705516540169</c:v>
                </c:pt>
                <c:pt idx="639">
                  <c:v>-3.6889834964886177</c:v>
                </c:pt>
                <c:pt idx="640">
                  <c:v>-2.6533851468397529</c:v>
                </c:pt>
                <c:pt idx="641">
                  <c:v>2.3719533678442133</c:v>
                </c:pt>
                <c:pt idx="642">
                  <c:v>0.39805803105980431</c:v>
                </c:pt>
                <c:pt idx="643">
                  <c:v>-1.6517477720462068</c:v>
                </c:pt>
                <c:pt idx="644">
                  <c:v>-3.4465729948415742</c:v>
                </c:pt>
                <c:pt idx="645">
                  <c:v>1.6447843046425987</c:v>
                </c:pt>
                <c:pt idx="646">
                  <c:v>-2.7996941258216737</c:v>
                </c:pt>
                <c:pt idx="647">
                  <c:v>-1.7864247132395406</c:v>
                </c:pt>
                <c:pt idx="648">
                  <c:v>8.5155177580843997</c:v>
                </c:pt>
                <c:pt idx="649">
                  <c:v>10.947365982275954</c:v>
                </c:pt>
                <c:pt idx="650">
                  <c:v>17.342629384048365</c:v>
                </c:pt>
                <c:pt idx="651">
                  <c:v>15.631666445643503</c:v>
                </c:pt>
                <c:pt idx="652">
                  <c:v>14.46179980107911</c:v>
                </c:pt>
                <c:pt idx="653">
                  <c:v>14.252319820971223</c:v>
                </c:pt>
                <c:pt idx="654">
                  <c:v>7.6503878388740816</c:v>
                </c:pt>
                <c:pt idx="655">
                  <c:v>11.772049054986638</c:v>
                </c:pt>
                <c:pt idx="656">
                  <c:v>9.3381441494879596</c:v>
                </c:pt>
                <c:pt idx="657">
                  <c:v>7.6810297345391518</c:v>
                </c:pt>
                <c:pt idx="658">
                  <c:v>11.722926761085233</c:v>
                </c:pt>
                <c:pt idx="659">
                  <c:v>8.8573340849767135</c:v>
                </c:pt>
                <c:pt idx="660">
                  <c:v>-2.3617993235209838</c:v>
                </c:pt>
                <c:pt idx="661">
                  <c:v>-8.9456193911688899</c:v>
                </c:pt>
                <c:pt idx="662">
                  <c:v>-0.29105745205202993</c:v>
                </c:pt>
                <c:pt idx="663">
                  <c:v>-5.4352517068468273</c:v>
                </c:pt>
                <c:pt idx="664">
                  <c:v>-2.6284265361621806</c:v>
                </c:pt>
                <c:pt idx="665">
                  <c:v>6.3144161174540443</c:v>
                </c:pt>
                <c:pt idx="666">
                  <c:v>6.4129745057086325</c:v>
                </c:pt>
                <c:pt idx="667">
                  <c:v>6.6750770551377627</c:v>
                </c:pt>
                <c:pt idx="668">
                  <c:v>2.6608693496239937</c:v>
                </c:pt>
                <c:pt idx="669">
                  <c:v>5.981482414661599</c:v>
                </c:pt>
                <c:pt idx="670">
                  <c:v>11.71333417319542</c:v>
                </c:pt>
                <c:pt idx="671">
                  <c:v>12.145300755875894</c:v>
                </c:pt>
                <c:pt idx="672">
                  <c:v>10.387470680288288</c:v>
                </c:pt>
                <c:pt idx="673">
                  <c:v>8.7820236122594508</c:v>
                </c:pt>
                <c:pt idx="674">
                  <c:v>8.2971212510335022</c:v>
                </c:pt>
                <c:pt idx="675">
                  <c:v>13.917409125930135</c:v>
                </c:pt>
                <c:pt idx="676">
                  <c:v>12.842368213337124</c:v>
                </c:pt>
                <c:pt idx="677">
                  <c:v>11.88813139200343</c:v>
                </c:pt>
                <c:pt idx="678">
                  <c:v>4.5026182528030745</c:v>
                </c:pt>
                <c:pt idx="679">
                  <c:v>6.2957564275227469</c:v>
                </c:pt>
                <c:pt idx="680">
                  <c:v>6.1627807847704617</c:v>
                </c:pt>
                <c:pt idx="681">
                  <c:v>9.3265027062934109</c:v>
                </c:pt>
                <c:pt idx="682">
                  <c:v>8.7805524356640774</c:v>
                </c:pt>
                <c:pt idx="683">
                  <c:v>8.7357971920976354</c:v>
                </c:pt>
                <c:pt idx="684">
                  <c:v>-1.9110825271121428</c:v>
                </c:pt>
                <c:pt idx="685">
                  <c:v>1.3500257255990959</c:v>
                </c:pt>
                <c:pt idx="686">
                  <c:v>5.4017231530391996</c:v>
                </c:pt>
                <c:pt idx="687">
                  <c:v>5.4281508377352736</c:v>
                </c:pt>
                <c:pt idx="688">
                  <c:v>11.802035753961746</c:v>
                </c:pt>
                <c:pt idx="689">
                  <c:v>16.27853217856557</c:v>
                </c:pt>
                <c:pt idx="690">
                  <c:v>10.050678960708979</c:v>
                </c:pt>
                <c:pt idx="691">
                  <c:v>10.295611064638081</c:v>
                </c:pt>
                <c:pt idx="692">
                  <c:v>7.3226499581742814</c:v>
                </c:pt>
                <c:pt idx="693">
                  <c:v>6.5037849623568604</c:v>
                </c:pt>
                <c:pt idx="694">
                  <c:v>7.9567064661211475</c:v>
                </c:pt>
                <c:pt idx="695">
                  <c:v>6.8477358195090687</c:v>
                </c:pt>
                <c:pt idx="696">
                  <c:v>6.8829622375581039</c:v>
                </c:pt>
                <c:pt idx="697">
                  <c:v>9.8146660138023094</c:v>
                </c:pt>
                <c:pt idx="698">
                  <c:v>6.1264994124220493</c:v>
                </c:pt>
                <c:pt idx="699">
                  <c:v>7.6638494711798444</c:v>
                </c:pt>
                <c:pt idx="700">
                  <c:v>11.490764524061831</c:v>
                </c:pt>
                <c:pt idx="701">
                  <c:v>12.12838807165565</c:v>
                </c:pt>
                <c:pt idx="702">
                  <c:v>13.328849264490088</c:v>
                </c:pt>
                <c:pt idx="703">
                  <c:v>20.232664338041047</c:v>
                </c:pt>
                <c:pt idx="704">
                  <c:v>27.236097904236942</c:v>
                </c:pt>
                <c:pt idx="705">
                  <c:v>22.565788113813198</c:v>
                </c:pt>
                <c:pt idx="706">
                  <c:v>20.819209302431886</c:v>
                </c:pt>
                <c:pt idx="707">
                  <c:v>28.137288372188664</c:v>
                </c:pt>
                <c:pt idx="708">
                  <c:v>30.550259534969769</c:v>
                </c:pt>
                <c:pt idx="709">
                  <c:v>65.888533581472814</c:v>
                </c:pt>
                <c:pt idx="710">
                  <c:v>57.156380223325527</c:v>
                </c:pt>
                <c:pt idx="711">
                  <c:v>57.917342200993005</c:v>
                </c:pt>
                <c:pt idx="712">
                  <c:v>65.185607980893735</c:v>
                </c:pt>
                <c:pt idx="713">
                  <c:v>70.987047182804304</c:v>
                </c:pt>
                <c:pt idx="714">
                  <c:v>95.418342464523846</c:v>
                </c:pt>
                <c:pt idx="715">
                  <c:v>73.679908218071432</c:v>
                </c:pt>
                <c:pt idx="716">
                  <c:v>80.265217396264291</c:v>
                </c:pt>
                <c:pt idx="717">
                  <c:v>77.588695656637867</c:v>
                </c:pt>
                <c:pt idx="718">
                  <c:v>67.223126090974006</c:v>
                </c:pt>
                <c:pt idx="719">
                  <c:v>40.784213481876634</c:v>
                </c:pt>
                <c:pt idx="720">
                  <c:v>-9.7742078663110874</c:v>
                </c:pt>
                <c:pt idx="721">
                  <c:v>6.019812920320021</c:v>
                </c:pt>
                <c:pt idx="722">
                  <c:v>3.9378316282880519</c:v>
                </c:pt>
                <c:pt idx="723">
                  <c:v>-6.4859515345407885</c:v>
                </c:pt>
                <c:pt idx="724">
                  <c:v>-12.513956381086757</c:v>
                </c:pt>
                <c:pt idx="725">
                  <c:v>2.5174392570219197</c:v>
                </c:pt>
                <c:pt idx="726">
                  <c:v>13.692295331319713</c:v>
                </c:pt>
                <c:pt idx="727">
                  <c:v>14.779765798187725</c:v>
                </c:pt>
                <c:pt idx="728">
                  <c:v>26.861789218368926</c:v>
                </c:pt>
                <c:pt idx="729">
                  <c:v>30.778910296532047</c:v>
                </c:pt>
                <c:pt idx="730">
                  <c:v>11.754419266878813</c:v>
                </c:pt>
                <c:pt idx="731">
                  <c:v>12.902277340190949</c:v>
                </c:pt>
                <c:pt idx="732">
                  <c:v>0.25204960617185179</c:v>
                </c:pt>
                <c:pt idx="733">
                  <c:v>18.583544645554639</c:v>
                </c:pt>
                <c:pt idx="734">
                  <c:v>19.315190180999195</c:v>
                </c:pt>
                <c:pt idx="735">
                  <c:v>0.79697116289923997</c:v>
                </c:pt>
                <c:pt idx="736">
                  <c:v>-2.7494259533906984</c:v>
                </c:pt>
                <c:pt idx="737">
                  <c:v>-25.68448335805158</c:v>
                </c:pt>
                <c:pt idx="738">
                  <c:v>-25.102635022246432</c:v>
                </c:pt>
                <c:pt idx="739">
                  <c:v>-8.345771520021799</c:v>
                </c:pt>
                <c:pt idx="740">
                  <c:v>-1.7744943680196457</c:v>
                </c:pt>
                <c:pt idx="741">
                  <c:v>-23.317044931217652</c:v>
                </c:pt>
                <c:pt idx="742">
                  <c:v>-16.575340438095907</c:v>
                </c:pt>
                <c:pt idx="743">
                  <c:v>-31.791106394286317</c:v>
                </c:pt>
                <c:pt idx="744">
                  <c:v>-31.245395754857668</c:v>
                </c:pt>
                <c:pt idx="745">
                  <c:v>-22.294156179371953</c:v>
                </c:pt>
                <c:pt idx="746">
                  <c:v>-36.421440561434792</c:v>
                </c:pt>
                <c:pt idx="747">
                  <c:v>-30.895896505291319</c:v>
                </c:pt>
                <c:pt idx="748">
                  <c:v>-38.683006854762141</c:v>
                </c:pt>
                <c:pt idx="749">
                  <c:v>-21.951406169285917</c:v>
                </c:pt>
                <c:pt idx="750">
                  <c:v>3.6904344476427013</c:v>
                </c:pt>
                <c:pt idx="751">
                  <c:v>22.698091002878357</c:v>
                </c:pt>
                <c:pt idx="752">
                  <c:v>29.408281902590545</c:v>
                </c:pt>
                <c:pt idx="753">
                  <c:v>24.64405371233147</c:v>
                </c:pt>
                <c:pt idx="754">
                  <c:v>21.419648341098309</c:v>
                </c:pt>
                <c:pt idx="755">
                  <c:v>13.994383506988413</c:v>
                </c:pt>
                <c:pt idx="756">
                  <c:v>8.0749451562895729</c:v>
                </c:pt>
                <c:pt idx="757">
                  <c:v>54.934150640660619</c:v>
                </c:pt>
                <c:pt idx="758">
                  <c:v>32.710735576594573</c:v>
                </c:pt>
                <c:pt idx="759">
                  <c:v>8.9496620189350438</c:v>
                </c:pt>
                <c:pt idx="760">
                  <c:v>0.24799581704149887</c:v>
                </c:pt>
                <c:pt idx="761">
                  <c:v>-12.356803764662629</c:v>
                </c:pt>
                <c:pt idx="762">
                  <c:v>-0.73442338819637598</c:v>
                </c:pt>
                <c:pt idx="763">
                  <c:v>1.4323189506232552</c:v>
                </c:pt>
                <c:pt idx="764">
                  <c:v>15.22908705556091</c:v>
                </c:pt>
                <c:pt idx="765">
                  <c:v>-11.180521649995228</c:v>
                </c:pt>
                <c:pt idx="766">
                  <c:v>-4.0457694849957306</c:v>
                </c:pt>
                <c:pt idx="767">
                  <c:v>-10.007892536496172</c:v>
                </c:pt>
                <c:pt idx="768">
                  <c:v>-20.627103282846576</c:v>
                </c:pt>
                <c:pt idx="769">
                  <c:v>-18.357692954561969</c:v>
                </c:pt>
                <c:pt idx="770">
                  <c:v>-33.978623659105722</c:v>
                </c:pt>
                <c:pt idx="771">
                  <c:v>-35.214061293195186</c:v>
                </c:pt>
                <c:pt idx="772">
                  <c:v>-35.559355163875637</c:v>
                </c:pt>
                <c:pt idx="773">
                  <c:v>-25.666719647488094</c:v>
                </c:pt>
                <c:pt idx="774">
                  <c:v>-59.203347682739377</c:v>
                </c:pt>
                <c:pt idx="775">
                  <c:v>-47.533012914465417</c:v>
                </c:pt>
                <c:pt idx="776">
                  <c:v>-12.656411623018812</c:v>
                </c:pt>
                <c:pt idx="777">
                  <c:v>-13.214070460716925</c:v>
                </c:pt>
                <c:pt idx="778">
                  <c:v>-20.422663414645228</c:v>
                </c:pt>
                <c:pt idx="779">
                  <c:v>-23.22039707318072</c:v>
                </c:pt>
                <c:pt idx="780">
                  <c:v>-10.171757365862675</c:v>
                </c:pt>
                <c:pt idx="781">
                  <c:v>-14.481181629276421</c:v>
                </c:pt>
                <c:pt idx="782">
                  <c:v>-8.1464634663487914</c:v>
                </c:pt>
                <c:pt idx="783">
                  <c:v>-3.9984171197139631</c:v>
                </c:pt>
                <c:pt idx="784">
                  <c:v>-12.748575407742521</c:v>
                </c:pt>
                <c:pt idx="785">
                  <c:v>-26.323717866968309</c:v>
                </c:pt>
                <c:pt idx="786">
                  <c:v>-18.438046080271477</c:v>
                </c:pt>
                <c:pt idx="787">
                  <c:v>-1.0375414722443566</c:v>
                </c:pt>
                <c:pt idx="788">
                  <c:v>-0.61378732501998456</c:v>
                </c:pt>
                <c:pt idx="789">
                  <c:v>-16.232408592518027</c:v>
                </c:pt>
                <c:pt idx="790">
                  <c:v>-21.065867733266202</c:v>
                </c:pt>
                <c:pt idx="791">
                  <c:v>-30.775980959939602</c:v>
                </c:pt>
                <c:pt idx="792">
                  <c:v>-46.861682863945646</c:v>
                </c:pt>
                <c:pt idx="793">
                  <c:v>-29.932214577551122</c:v>
                </c:pt>
                <c:pt idx="794">
                  <c:v>-23.905593119796038</c:v>
                </c:pt>
                <c:pt idx="795">
                  <c:v>-1.3284338078164524</c:v>
                </c:pt>
                <c:pt idx="796">
                  <c:v>-3.2155904270348401</c:v>
                </c:pt>
                <c:pt idx="797">
                  <c:v>2.279368615668659</c:v>
                </c:pt>
                <c:pt idx="798">
                  <c:v>-11.481968245898202</c:v>
                </c:pt>
                <c:pt idx="799">
                  <c:v>-10.667071421308435</c:v>
                </c:pt>
                <c:pt idx="800">
                  <c:v>-20.837064279177582</c:v>
                </c:pt>
                <c:pt idx="801">
                  <c:v>-12.146657851259818</c:v>
                </c:pt>
                <c:pt idx="802">
                  <c:v>0.59130793386611913</c:v>
                </c:pt>
                <c:pt idx="803">
                  <c:v>-6.3578228595205815</c:v>
                </c:pt>
                <c:pt idx="804">
                  <c:v>-20.038640573568557</c:v>
                </c:pt>
                <c:pt idx="805">
                  <c:v>-27.694776516211675</c:v>
                </c:pt>
                <c:pt idx="806">
                  <c:v>-13.085298864590527</c:v>
                </c:pt>
                <c:pt idx="807">
                  <c:v>1.0032310218685438</c:v>
                </c:pt>
                <c:pt idx="808">
                  <c:v>11.359507919681676</c:v>
                </c:pt>
                <c:pt idx="809">
                  <c:v>21.486957127713481</c:v>
                </c:pt>
                <c:pt idx="810">
                  <c:v>24.594861414942102</c:v>
                </c:pt>
                <c:pt idx="811">
                  <c:v>46.40877527344793</c:v>
                </c:pt>
                <c:pt idx="812">
                  <c:v>43.47789774610311</c:v>
                </c:pt>
                <c:pt idx="813">
                  <c:v>44.066707971492804</c:v>
                </c:pt>
                <c:pt idx="814">
                  <c:v>38.56673717434353</c:v>
                </c:pt>
                <c:pt idx="815">
                  <c:v>61.77676345690918</c:v>
                </c:pt>
                <c:pt idx="816">
                  <c:v>58.175687111218224</c:v>
                </c:pt>
                <c:pt idx="817">
                  <c:v>50.498118400096359</c:v>
                </c:pt>
                <c:pt idx="818">
                  <c:v>39.985006560086674</c:v>
                </c:pt>
                <c:pt idx="819">
                  <c:v>38.316505904077985</c:v>
                </c:pt>
                <c:pt idx="820">
                  <c:v>54.771555313670206</c:v>
                </c:pt>
                <c:pt idx="821">
                  <c:v>31.230999782303172</c:v>
                </c:pt>
                <c:pt idx="822">
                  <c:v>12.941299804072798</c:v>
                </c:pt>
                <c:pt idx="823">
                  <c:v>15.480469823665487</c:v>
                </c:pt>
                <c:pt idx="824">
                  <c:v>3.3424228412988555</c:v>
                </c:pt>
                <c:pt idx="825">
                  <c:v>-13.51181944283104</c:v>
                </c:pt>
                <c:pt idx="826">
                  <c:v>-8.4873374985479586</c:v>
                </c:pt>
                <c:pt idx="827">
                  <c:v>4.1680962513068494</c:v>
                </c:pt>
                <c:pt idx="828">
                  <c:v>-8.7054133738238875</c:v>
                </c:pt>
                <c:pt idx="829">
                  <c:v>-1.4048720364414748</c:v>
                </c:pt>
                <c:pt idx="830">
                  <c:v>6.6890151672026263</c:v>
                </c:pt>
                <c:pt idx="831">
                  <c:v>-10.963286349517716</c:v>
                </c:pt>
                <c:pt idx="832">
                  <c:v>0.65974228543404934</c:v>
                </c:pt>
                <c:pt idx="833">
                  <c:v>-0.6495319431093094</c:v>
                </c:pt>
                <c:pt idx="834">
                  <c:v>-2.9279787487984095</c:v>
                </c:pt>
                <c:pt idx="835">
                  <c:v>-43.168480873918611</c:v>
                </c:pt>
                <c:pt idx="836">
                  <c:v>-37.154932786526729</c:v>
                </c:pt>
                <c:pt idx="837">
                  <c:v>-34.772839507874039</c:v>
                </c:pt>
                <c:pt idx="838">
                  <c:v>-33.545555557086686</c:v>
                </c:pt>
                <c:pt idx="839">
                  <c:v>-19.464300001378035</c:v>
                </c:pt>
                <c:pt idx="840">
                  <c:v>-15.414570001240236</c:v>
                </c:pt>
                <c:pt idx="841">
                  <c:v>0.58358699888378851</c:v>
                </c:pt>
                <c:pt idx="842">
                  <c:v>-25.921471701004634</c:v>
                </c:pt>
                <c:pt idx="843">
                  <c:v>-25.872624530904147</c:v>
                </c:pt>
                <c:pt idx="844">
                  <c:v>-49.465362077813779</c:v>
                </c:pt>
                <c:pt idx="845">
                  <c:v>-40.208825870032456</c:v>
                </c:pt>
                <c:pt idx="846">
                  <c:v>-58.201243283029214</c:v>
                </c:pt>
                <c:pt idx="847">
                  <c:v>-54.381118954726333</c:v>
                </c:pt>
                <c:pt idx="848">
                  <c:v>-35.079707059253678</c:v>
                </c:pt>
                <c:pt idx="849">
                  <c:v>-46.645036353328294</c:v>
                </c:pt>
                <c:pt idx="850">
                  <c:v>-29.567232717995466</c:v>
                </c:pt>
                <c:pt idx="851">
                  <c:v>-43.877209446195934</c:v>
                </c:pt>
                <c:pt idx="852">
                  <c:v>-39.61948850157637</c:v>
                </c:pt>
                <c:pt idx="853">
                  <c:v>-50.830839651418728</c:v>
                </c:pt>
                <c:pt idx="854">
                  <c:v>-42.081055686276898</c:v>
                </c:pt>
                <c:pt idx="855">
                  <c:v>-53.452950117649237</c:v>
                </c:pt>
                <c:pt idx="856">
                  <c:v>-37.89435510588433</c:v>
                </c:pt>
                <c:pt idx="857">
                  <c:v>-17.794919595295909</c:v>
                </c:pt>
                <c:pt idx="858">
                  <c:v>1.2845723642336679</c:v>
                </c:pt>
                <c:pt idx="859">
                  <c:v>0.69941512781028337</c:v>
                </c:pt>
                <c:pt idx="860">
                  <c:v>-5.333826384970763</c:v>
                </c:pt>
                <c:pt idx="861">
                  <c:v>6.7428562535263268</c:v>
                </c:pt>
                <c:pt idx="862">
                  <c:v>-17.748029371826334</c:v>
                </c:pt>
                <c:pt idx="863">
                  <c:v>-12.209926434643705</c:v>
                </c:pt>
                <c:pt idx="864">
                  <c:v>-10.382233791179345</c:v>
                </c:pt>
                <c:pt idx="865">
                  <c:v>-6.3640104120613898</c:v>
                </c:pt>
                <c:pt idx="866">
                  <c:v>-7.8876093708552446</c:v>
                </c:pt>
                <c:pt idx="867">
                  <c:v>-14.575548433769768</c:v>
                </c:pt>
                <c:pt idx="868">
                  <c:v>-29.611293590392762</c:v>
                </c:pt>
                <c:pt idx="869">
                  <c:v>-21.496864231353499</c:v>
                </c:pt>
                <c:pt idx="870">
                  <c:v>-7.2371778082181493</c:v>
                </c:pt>
                <c:pt idx="871">
                  <c:v>-26.413460027396354</c:v>
                </c:pt>
                <c:pt idx="872">
                  <c:v>-20.112114024656734</c:v>
                </c:pt>
                <c:pt idx="873">
                  <c:v>2.1757973778089195</c:v>
                </c:pt>
                <c:pt idx="874">
                  <c:v>1.0082176400280218</c:v>
                </c:pt>
                <c:pt idx="875">
                  <c:v>-0.10930412397482314</c:v>
                </c:pt>
                <c:pt idx="876">
                  <c:v>10.538326288422667</c:v>
                </c:pt>
                <c:pt idx="877">
                  <c:v>8.6977936595803556</c:v>
                </c:pt>
                <c:pt idx="878">
                  <c:v>-4.4286857063776779</c:v>
                </c:pt>
                <c:pt idx="879">
                  <c:v>-8.1591171357399048</c:v>
                </c:pt>
                <c:pt idx="880">
                  <c:v>-11.359905422165923</c:v>
                </c:pt>
                <c:pt idx="881">
                  <c:v>-7.4339148799493273</c:v>
                </c:pt>
                <c:pt idx="882">
                  <c:v>-0.88712339195438972</c:v>
                </c:pt>
                <c:pt idx="883">
                  <c:v>-2.131811052758934</c:v>
                </c:pt>
                <c:pt idx="884">
                  <c:v>10.891370052516947</c:v>
                </c:pt>
                <c:pt idx="885">
                  <c:v>16.022233047265246</c:v>
                </c:pt>
                <c:pt idx="886">
                  <c:v>-1.9999902574612634</c:v>
                </c:pt>
                <c:pt idx="887">
                  <c:v>-3.0732912317151317</c:v>
                </c:pt>
                <c:pt idx="888">
                  <c:v>1.2040378914563519</c:v>
                </c:pt>
                <c:pt idx="889">
                  <c:v>2.3569341023107029</c:v>
                </c:pt>
                <c:pt idx="890">
                  <c:v>3.8746406920796232</c:v>
                </c:pt>
                <c:pt idx="891">
                  <c:v>3.9671766228716479</c:v>
                </c:pt>
                <c:pt idx="892">
                  <c:v>8.5537589605844744</c:v>
                </c:pt>
                <c:pt idx="893">
                  <c:v>9.6683830645260116</c:v>
                </c:pt>
                <c:pt idx="894">
                  <c:v>32.908244758073408</c:v>
                </c:pt>
                <c:pt idx="895">
                  <c:v>30.154020282266032</c:v>
                </c:pt>
                <c:pt idx="896">
                  <c:v>23.328618254039412</c:v>
                </c:pt>
                <c:pt idx="897">
                  <c:v>11.422456428635485</c:v>
                </c:pt>
                <c:pt idx="898">
                  <c:v>26.240210785771922</c:v>
                </c:pt>
                <c:pt idx="899">
                  <c:v>29.696189707194719</c:v>
                </c:pt>
                <c:pt idx="900">
                  <c:v>42.976570736475225</c:v>
                </c:pt>
                <c:pt idx="901">
                  <c:v>38.805613662827739</c:v>
                </c:pt>
                <c:pt idx="902">
                  <c:v>38.23505229654495</c:v>
                </c:pt>
                <c:pt idx="903">
                  <c:v>41.22154706689048</c:v>
                </c:pt>
                <c:pt idx="904">
                  <c:v>38.335992360201431</c:v>
                </c:pt>
                <c:pt idx="905">
                  <c:v>14.03909312418125</c:v>
                </c:pt>
                <c:pt idx="906">
                  <c:v>14.888483811763081</c:v>
                </c:pt>
                <c:pt idx="907">
                  <c:v>6.309635430586809</c:v>
                </c:pt>
                <c:pt idx="908">
                  <c:v>16.70207188752812</c:v>
                </c:pt>
                <c:pt idx="909">
                  <c:v>7.3051646987752861</c:v>
                </c:pt>
                <c:pt idx="910">
                  <c:v>19.974648228897706</c:v>
                </c:pt>
                <c:pt idx="911">
                  <c:v>27.267183406007973</c:v>
                </c:pt>
                <c:pt idx="912">
                  <c:v>21.783765065407181</c:v>
                </c:pt>
                <c:pt idx="913">
                  <c:v>17.038788558866372</c:v>
                </c:pt>
                <c:pt idx="914">
                  <c:v>14.20820970297973</c:v>
                </c:pt>
                <c:pt idx="915">
                  <c:v>6.5840887326817779</c:v>
                </c:pt>
                <c:pt idx="916">
                  <c:v>-0.82772014058639343</c:v>
                </c:pt>
                <c:pt idx="917">
                  <c:v>5.7950518734722323</c:v>
                </c:pt>
                <c:pt idx="918">
                  <c:v>5.8589466861249662</c:v>
                </c:pt>
                <c:pt idx="919">
                  <c:v>4.2463520175124359</c:v>
                </c:pt>
                <c:pt idx="920">
                  <c:v>-4.1582831842388828</c:v>
                </c:pt>
                <c:pt idx="921">
                  <c:v>-7.0124548658149592</c:v>
                </c:pt>
                <c:pt idx="922">
                  <c:v>-13.431209379233508</c:v>
                </c:pt>
                <c:pt idx="923">
                  <c:v>-14.178088441310138</c:v>
                </c:pt>
                <c:pt idx="924">
                  <c:v>-11.210279597179124</c:v>
                </c:pt>
                <c:pt idx="925">
                  <c:v>-17.039251637461291</c:v>
                </c:pt>
                <c:pt idx="926">
                  <c:v>-11.125326473715177</c:v>
                </c:pt>
                <c:pt idx="927">
                  <c:v>-0.73279382634370904</c:v>
                </c:pt>
                <c:pt idx="928">
                  <c:v>4.9004855562906755</c:v>
                </c:pt>
                <c:pt idx="929">
                  <c:v>14.830437000661618</c:v>
                </c:pt>
                <c:pt idx="930">
                  <c:v>18.087393300595465</c:v>
                </c:pt>
                <c:pt idx="931">
                  <c:v>3.9886539705358928</c:v>
                </c:pt>
                <c:pt idx="932">
                  <c:v>14.069788573482299</c:v>
                </c:pt>
                <c:pt idx="933">
                  <c:v>13.80280971613405</c:v>
                </c:pt>
                <c:pt idx="934">
                  <c:v>12.022528744520685</c:v>
                </c:pt>
                <c:pt idx="935">
                  <c:v>16.540275870068626</c:v>
                </c:pt>
                <c:pt idx="936">
                  <c:v>14.5462482830618</c:v>
                </c:pt>
                <c:pt idx="937">
                  <c:v>5.1616234547556132</c:v>
                </c:pt>
                <c:pt idx="938">
                  <c:v>-7.5645388907199731</c:v>
                </c:pt>
                <c:pt idx="939">
                  <c:v>-20.068085001647944</c:v>
                </c:pt>
                <c:pt idx="940">
                  <c:v>-17.381276501483171</c:v>
                </c:pt>
                <c:pt idx="941">
                  <c:v>-8.7131488513348359</c:v>
                </c:pt>
                <c:pt idx="942">
                  <c:v>-2.9718339662013591</c:v>
                </c:pt>
                <c:pt idx="943">
                  <c:v>-22.27465056958124</c:v>
                </c:pt>
                <c:pt idx="944">
                  <c:v>-23.007185512623096</c:v>
                </c:pt>
                <c:pt idx="945">
                  <c:v>-43.556466961360769</c:v>
                </c:pt>
                <c:pt idx="946">
                  <c:v>-32.160820265224743</c:v>
                </c:pt>
                <c:pt idx="947">
                  <c:v>-37.574738238702253</c:v>
                </c:pt>
                <c:pt idx="948">
                  <c:v>-36.497264414832046</c:v>
                </c:pt>
                <c:pt idx="949">
                  <c:v>-47.907537973348838</c:v>
                </c:pt>
                <c:pt idx="950">
                  <c:v>-43.226784176013922</c:v>
                </c:pt>
                <c:pt idx="951">
                  <c:v>-45.364105758412563</c:v>
                </c:pt>
                <c:pt idx="952">
                  <c:v>-40.087695182571281</c:v>
                </c:pt>
                <c:pt idx="953">
                  <c:v>-31.59892566431418</c:v>
                </c:pt>
                <c:pt idx="954">
                  <c:v>-45.16903309788276</c:v>
                </c:pt>
                <c:pt idx="955">
                  <c:v>-26.292129788094485</c:v>
                </c:pt>
                <c:pt idx="956">
                  <c:v>-22.822916809285033</c:v>
                </c:pt>
                <c:pt idx="957">
                  <c:v>-18.690625128356544</c:v>
                </c:pt>
                <c:pt idx="958">
                  <c:v>-31.58156261552088</c:v>
                </c:pt>
                <c:pt idx="959">
                  <c:v>-21.263406353968804</c:v>
                </c:pt>
                <c:pt idx="960">
                  <c:v>-22.32706571857193</c:v>
                </c:pt>
                <c:pt idx="961">
                  <c:v>-8.9243591467147496</c:v>
                </c:pt>
                <c:pt idx="962">
                  <c:v>-5.8119232320432843</c:v>
                </c:pt>
                <c:pt idx="963">
                  <c:v>-4.7807309088389331</c:v>
                </c:pt>
                <c:pt idx="964">
                  <c:v>-0.87265781795505859</c:v>
                </c:pt>
                <c:pt idx="965">
                  <c:v>-1.7653920361595681</c:v>
                </c:pt>
                <c:pt idx="966">
                  <c:v>-1.3088528325436073</c:v>
                </c:pt>
                <c:pt idx="967">
                  <c:v>-14.017967549289267</c:v>
                </c:pt>
                <c:pt idx="968">
                  <c:v>-12.286170794360316</c:v>
                </c:pt>
                <c:pt idx="969">
                  <c:v>-18.8975537149243</c:v>
                </c:pt>
                <c:pt idx="970">
                  <c:v>-27.397798343431845</c:v>
                </c:pt>
                <c:pt idx="971">
                  <c:v>-30.438018509088664</c:v>
                </c:pt>
                <c:pt idx="972">
                  <c:v>-41.104216658179809</c:v>
                </c:pt>
                <c:pt idx="973">
                  <c:v>-23.863794992361846</c:v>
                </c:pt>
                <c:pt idx="974">
                  <c:v>-16.227415493125676</c:v>
                </c:pt>
                <c:pt idx="975">
                  <c:v>-19.624673943813121</c:v>
                </c:pt>
                <c:pt idx="976">
                  <c:v>-14.192206549431802</c:v>
                </c:pt>
                <c:pt idx="977">
                  <c:v>-20.272985894488642</c:v>
                </c:pt>
                <c:pt idx="978">
                  <c:v>-21.99568730503978</c:v>
                </c:pt>
                <c:pt idx="979">
                  <c:v>-22.776118574535815</c:v>
                </c:pt>
                <c:pt idx="980">
                  <c:v>-32.818506717082244</c:v>
                </c:pt>
                <c:pt idx="981">
                  <c:v>-27.496656045374039</c:v>
                </c:pt>
                <c:pt idx="982">
                  <c:v>-11.456990440836648</c:v>
                </c:pt>
                <c:pt idx="983">
                  <c:v>-10.651291396752953</c:v>
                </c:pt>
                <c:pt idx="984">
                  <c:v>-9.5261622570776865</c:v>
                </c:pt>
                <c:pt idx="985">
                  <c:v>-10.66354603136989</c:v>
                </c:pt>
                <c:pt idx="986">
                  <c:v>4.2728085717670865</c:v>
                </c:pt>
                <c:pt idx="987">
                  <c:v>3.8455277145903608</c:v>
                </c:pt>
                <c:pt idx="988">
                  <c:v>3.6209749431313583</c:v>
                </c:pt>
                <c:pt idx="989">
                  <c:v>-9.1511225511817997</c:v>
                </c:pt>
                <c:pt idx="990">
                  <c:v>-10.866010296063621</c:v>
                </c:pt>
                <c:pt idx="991">
                  <c:v>-15.559409266457266</c:v>
                </c:pt>
                <c:pt idx="992">
                  <c:v>-14.603468339811542</c:v>
                </c:pt>
                <c:pt idx="993">
                  <c:v>-7.5331215058303655</c:v>
                </c:pt>
                <c:pt idx="994">
                  <c:v>-18.009809355247342</c:v>
                </c:pt>
                <c:pt idx="995">
                  <c:v>-23.07882841972264</c:v>
                </c:pt>
                <c:pt idx="996">
                  <c:v>-24.920945577750359</c:v>
                </c:pt>
                <c:pt idx="997">
                  <c:v>-21.55885101997535</c:v>
                </c:pt>
                <c:pt idx="998">
                  <c:v>-26.842965917977807</c:v>
                </c:pt>
                <c:pt idx="999">
                  <c:v>-24.518669326180003</c:v>
                </c:pt>
                <c:pt idx="1000">
                  <c:v>-34.136802393561993</c:v>
                </c:pt>
                <c:pt idx="1001">
                  <c:v>-30.953122154205829</c:v>
                </c:pt>
                <c:pt idx="1002">
                  <c:v>-40.077809938785265</c:v>
                </c:pt>
                <c:pt idx="1003">
                  <c:v>-38.270028944906727</c:v>
                </c:pt>
                <c:pt idx="1004">
                  <c:v>-48.493026050416063</c:v>
                </c:pt>
                <c:pt idx="1005">
                  <c:v>-40.033723445374463</c:v>
                </c:pt>
                <c:pt idx="1006">
                  <c:v>-26.920351100837024</c:v>
                </c:pt>
                <c:pt idx="1007">
                  <c:v>-22.868315990753302</c:v>
                </c:pt>
                <c:pt idx="1008">
                  <c:v>-35.661484391677988</c:v>
                </c:pt>
                <c:pt idx="1009">
                  <c:v>-26.555335952510191</c:v>
                </c:pt>
                <c:pt idx="1010">
                  <c:v>-27.199802357259159</c:v>
                </c:pt>
                <c:pt idx="1011">
                  <c:v>-21.759822121533233</c:v>
                </c:pt>
                <c:pt idx="1012">
                  <c:v>-12.873839909379925</c:v>
                </c:pt>
                <c:pt idx="1013">
                  <c:v>-12.506455918441929</c:v>
                </c:pt>
                <c:pt idx="1014">
                  <c:v>-6.8858103265977206</c:v>
                </c:pt>
                <c:pt idx="1015">
                  <c:v>-5.8572292939379338</c:v>
                </c:pt>
                <c:pt idx="1016">
                  <c:v>-6.4315063645441342</c:v>
                </c:pt>
                <c:pt idx="1017">
                  <c:v>3.301644271910277</c:v>
                </c:pt>
                <c:pt idx="1018">
                  <c:v>0.26147984471921859</c:v>
                </c:pt>
                <c:pt idx="1019">
                  <c:v>-1.3746681397526999</c:v>
                </c:pt>
                <c:pt idx="1020">
                  <c:v>5.0127986742225517</c:v>
                </c:pt>
                <c:pt idx="1021">
                  <c:v>14.841518806800309</c:v>
                </c:pt>
                <c:pt idx="1022">
                  <c:v>13.497366926120264</c:v>
                </c:pt>
                <c:pt idx="1023">
                  <c:v>12.687630233508258</c:v>
                </c:pt>
                <c:pt idx="1024">
                  <c:v>27.258867210157433</c:v>
                </c:pt>
                <c:pt idx="1025">
                  <c:v>42.162980489141688</c:v>
                </c:pt>
                <c:pt idx="1026">
                  <c:v>26.706682440227496</c:v>
                </c:pt>
                <c:pt idx="1027">
                  <c:v>30.596014196204749</c:v>
                </c:pt>
                <c:pt idx="1028">
                  <c:v>35.726412776584255</c:v>
                </c:pt>
                <c:pt idx="1029">
                  <c:v>39.013771498925848</c:v>
                </c:pt>
                <c:pt idx="1030">
                  <c:v>36.822394349033232</c:v>
                </c:pt>
                <c:pt idx="1031">
                  <c:v>37.92015491412991</c:v>
                </c:pt>
                <c:pt idx="1032">
                  <c:v>36.178139422716924</c:v>
                </c:pt>
                <c:pt idx="1033">
                  <c:v>37.040325480445205</c:v>
                </c:pt>
                <c:pt idx="1034">
                  <c:v>39.366292932400683</c:v>
                </c:pt>
                <c:pt idx="1035">
                  <c:v>24.999663639160616</c:v>
                </c:pt>
                <c:pt idx="1036">
                  <c:v>20.249697275244557</c:v>
                </c:pt>
                <c:pt idx="1037">
                  <c:v>32.834727547720121</c:v>
                </c:pt>
                <c:pt idx="1038">
                  <c:v>34.541254792948109</c:v>
                </c:pt>
                <c:pt idx="1039">
                  <c:v>18.887129313653276</c:v>
                </c:pt>
                <c:pt idx="1040">
                  <c:v>23.268416382287938</c:v>
                </c:pt>
                <c:pt idx="1041">
                  <c:v>10.001574744059155</c:v>
                </c:pt>
                <c:pt idx="1042">
                  <c:v>12.491417269653255</c:v>
                </c:pt>
                <c:pt idx="1043">
                  <c:v>12.452275542687886</c:v>
                </c:pt>
                <c:pt idx="1044">
                  <c:v>6.0170479884191082</c:v>
                </c:pt>
                <c:pt idx="1045">
                  <c:v>16.165343189577186</c:v>
                </c:pt>
                <c:pt idx="1046">
                  <c:v>12.62880887061948</c:v>
                </c:pt>
                <c:pt idx="1047">
                  <c:v>8.4259279835575285</c:v>
                </c:pt>
                <c:pt idx="1048">
                  <c:v>-4.2866648147982289</c:v>
                </c:pt>
                <c:pt idx="1049">
                  <c:v>3.0320016666815661</c:v>
                </c:pt>
                <c:pt idx="1050">
                  <c:v>-1.2511984999865717</c:v>
                </c:pt>
                <c:pt idx="1051">
                  <c:v>-7.2260786499879259</c:v>
                </c:pt>
                <c:pt idx="1052">
                  <c:v>-12.21347078498917</c:v>
                </c:pt>
                <c:pt idx="1053">
                  <c:v>-20.07212370649026</c:v>
                </c:pt>
                <c:pt idx="1054">
                  <c:v>-17.544911335841221</c:v>
                </c:pt>
                <c:pt idx="1055">
                  <c:v>-14.750420202257118</c:v>
                </c:pt>
                <c:pt idx="1056">
                  <c:v>-4.4953781820314305</c:v>
                </c:pt>
                <c:pt idx="1057">
                  <c:v>-6.8558403638282925</c:v>
                </c:pt>
                <c:pt idx="1058">
                  <c:v>-2.4902563274454508</c:v>
                </c:pt>
                <c:pt idx="1059">
                  <c:v>-6.2412306947009313</c:v>
                </c:pt>
                <c:pt idx="1060">
                  <c:v>-2.4971076252308535</c:v>
                </c:pt>
                <c:pt idx="1061">
                  <c:v>12.082603137292239</c:v>
                </c:pt>
                <c:pt idx="1062">
                  <c:v>4.4443428235630051</c:v>
                </c:pt>
                <c:pt idx="1063">
                  <c:v>5.0699085412066722</c:v>
                </c:pt>
                <c:pt idx="1064">
                  <c:v>2.7529176870859828</c:v>
                </c:pt>
                <c:pt idx="1065">
                  <c:v>3.8776259183773902</c:v>
                </c:pt>
                <c:pt idx="1066">
                  <c:v>0.86986332653964382</c:v>
                </c:pt>
                <c:pt idx="1067">
                  <c:v>5.4728769938856487</c:v>
                </c:pt>
                <c:pt idx="1068">
                  <c:v>6.3255892944970924</c:v>
                </c:pt>
                <c:pt idx="1069">
                  <c:v>17.873030365047384</c:v>
                </c:pt>
                <c:pt idx="1070">
                  <c:v>3.3957273285426481</c:v>
                </c:pt>
                <c:pt idx="1071">
                  <c:v>0.8661545956883856</c:v>
                </c:pt>
                <c:pt idx="1072">
                  <c:v>-6.280460863880478</c:v>
                </c:pt>
                <c:pt idx="1073">
                  <c:v>-6.1124147774924324</c:v>
                </c:pt>
                <c:pt idx="1074">
                  <c:v>-6.0511732997431977</c:v>
                </c:pt>
                <c:pt idx="1075">
                  <c:v>-3.1660559697688768</c:v>
                </c:pt>
                <c:pt idx="1076">
                  <c:v>-9.0994503727920062</c:v>
                </c:pt>
                <c:pt idx="1077">
                  <c:v>-2.8295053355128061</c:v>
                </c:pt>
                <c:pt idx="1078">
                  <c:v>-3.4465548019615255</c:v>
                </c:pt>
                <c:pt idx="1079">
                  <c:v>-1.0618993217653951</c:v>
                </c:pt>
                <c:pt idx="1080">
                  <c:v>-3.6857093895888511</c:v>
                </c:pt>
                <c:pt idx="1081">
                  <c:v>-7.0371384506299819</c:v>
                </c:pt>
                <c:pt idx="1082">
                  <c:v>-23.933424605566984</c:v>
                </c:pt>
                <c:pt idx="1083">
                  <c:v>-19.450082145010299</c:v>
                </c:pt>
                <c:pt idx="1084">
                  <c:v>-20.03507393050927</c:v>
                </c:pt>
                <c:pt idx="1085">
                  <c:v>-19.911566537458356</c:v>
                </c:pt>
                <c:pt idx="1086">
                  <c:v>-24.84040988371251</c:v>
                </c:pt>
                <c:pt idx="1087">
                  <c:v>-15.916368895341265</c:v>
                </c:pt>
                <c:pt idx="1088">
                  <c:v>-10.204732005807131</c:v>
                </c:pt>
                <c:pt idx="1089">
                  <c:v>-11.66425880522641</c:v>
                </c:pt>
                <c:pt idx="1090">
                  <c:v>-12.017832924703782</c:v>
                </c:pt>
                <c:pt idx="1091">
                  <c:v>-10.516049632233404</c:v>
                </c:pt>
                <c:pt idx="1092">
                  <c:v>-8.8744446690101029</c:v>
                </c:pt>
                <c:pt idx="1093">
                  <c:v>0.87299979789091253</c:v>
                </c:pt>
                <c:pt idx="1094">
                  <c:v>2.5156998181018082</c:v>
                </c:pt>
                <c:pt idx="1095">
                  <c:v>-0.37587016370835613</c:v>
                </c:pt>
                <c:pt idx="1096">
                  <c:v>-0.94828314733751995</c:v>
                </c:pt>
                <c:pt idx="1097">
                  <c:v>2.6865451673962468</c:v>
                </c:pt>
                <c:pt idx="1098">
                  <c:v>-1.6821093493433921</c:v>
                </c:pt>
                <c:pt idx="1099">
                  <c:v>-3.1438984144090512</c:v>
                </c:pt>
                <c:pt idx="1100">
                  <c:v>-2.6595085729681216</c:v>
                </c:pt>
                <c:pt idx="1101">
                  <c:v>4.9464422843286684</c:v>
                </c:pt>
                <c:pt idx="1102">
                  <c:v>7.48179805589578</c:v>
                </c:pt>
                <c:pt idx="1103">
                  <c:v>9.9836182503061934</c:v>
                </c:pt>
                <c:pt idx="1104">
                  <c:v>17.715256425275584</c:v>
                </c:pt>
                <c:pt idx="1105">
                  <c:v>12.843730782748025</c:v>
                </c:pt>
                <c:pt idx="1106">
                  <c:v>8.689357704473224</c:v>
                </c:pt>
                <c:pt idx="1107">
                  <c:v>9.390421934025909</c:v>
                </c:pt>
                <c:pt idx="1108">
                  <c:v>17.151379740623298</c:v>
                </c:pt>
                <c:pt idx="1109">
                  <c:v>23.426241766560963</c:v>
                </c:pt>
                <c:pt idx="1110">
                  <c:v>23.8536175899049</c:v>
                </c:pt>
                <c:pt idx="1111">
                  <c:v>25.058255830914419</c:v>
                </c:pt>
                <c:pt idx="1112">
                  <c:v>29.002430247822957</c:v>
                </c:pt>
                <c:pt idx="1113">
                  <c:v>29.742187223040673</c:v>
                </c:pt>
                <c:pt idx="1114">
                  <c:v>30.467968500736589</c:v>
                </c:pt>
                <c:pt idx="1115">
                  <c:v>30.681171650662918</c:v>
                </c:pt>
                <c:pt idx="1116">
                  <c:v>37.903054485596641</c:v>
                </c:pt>
                <c:pt idx="1117">
                  <c:v>43.652749037036955</c:v>
                </c:pt>
                <c:pt idx="1118">
                  <c:v>44.717474133333269</c:v>
                </c:pt>
                <c:pt idx="1119">
                  <c:v>49.125726719999903</c:v>
                </c:pt>
                <c:pt idx="1120">
                  <c:v>42.293154047999934</c:v>
                </c:pt>
                <c:pt idx="1121">
                  <c:v>37.173838643199929</c:v>
                </c:pt>
                <c:pt idx="1122">
                  <c:v>38.096454778879945</c:v>
                </c:pt>
                <c:pt idx="1123">
                  <c:v>48.196809300991902</c:v>
                </c:pt>
                <c:pt idx="1124">
                  <c:v>28.387128370892697</c:v>
                </c:pt>
                <c:pt idx="1125">
                  <c:v>30.698415533803455</c:v>
                </c:pt>
                <c:pt idx="1126">
                  <c:v>19.618573980423093</c:v>
                </c:pt>
                <c:pt idx="1127">
                  <c:v>2.1067165823807841</c:v>
                </c:pt>
                <c:pt idx="1128">
                  <c:v>11.056044924142697</c:v>
                </c:pt>
                <c:pt idx="1129">
                  <c:v>15.980440431728425</c:v>
                </c:pt>
                <c:pt idx="1130">
                  <c:v>15.642396388555568</c:v>
                </c:pt>
                <c:pt idx="1131">
                  <c:v>18.348156749699996</c:v>
                </c:pt>
                <c:pt idx="1132">
                  <c:v>34.563341074730005</c:v>
                </c:pt>
                <c:pt idx="1133">
                  <c:v>33.767006967257032</c:v>
                </c:pt>
                <c:pt idx="1134">
                  <c:v>24.450306270531314</c:v>
                </c:pt>
                <c:pt idx="1135">
                  <c:v>19.895275643478158</c:v>
                </c:pt>
                <c:pt idx="1136">
                  <c:v>13.085748079130326</c:v>
                </c:pt>
                <c:pt idx="1137">
                  <c:v>11.9571732712173</c:v>
                </c:pt>
                <c:pt idx="1138">
                  <c:v>12.961455944095576</c:v>
                </c:pt>
                <c:pt idx="1139">
                  <c:v>17.575310349685992</c:v>
                </c:pt>
                <c:pt idx="1140">
                  <c:v>19.297779314717388</c:v>
                </c:pt>
                <c:pt idx="1141">
                  <c:v>26.368001383245655</c:v>
                </c:pt>
                <c:pt idx="1142">
                  <c:v>26.691201244921047</c:v>
                </c:pt>
                <c:pt idx="1143">
                  <c:v>21.942081120428952</c:v>
                </c:pt>
                <c:pt idx="1144">
                  <c:v>-8.612126991613934</c:v>
                </c:pt>
                <c:pt idx="1145">
                  <c:v>-10.63091429245253</c:v>
                </c:pt>
                <c:pt idx="1146">
                  <c:v>-0.52782286320723415</c:v>
                </c:pt>
                <c:pt idx="1147">
                  <c:v>-4.2550405768865289</c:v>
                </c:pt>
                <c:pt idx="1148">
                  <c:v>-4.7595365191978658</c:v>
                </c:pt>
                <c:pt idx="1149">
                  <c:v>-12.9235828672781</c:v>
                </c:pt>
                <c:pt idx="1150">
                  <c:v>-0.90122458055031984</c:v>
                </c:pt>
                <c:pt idx="1151">
                  <c:v>0.17889787750470987</c:v>
                </c:pt>
                <c:pt idx="1152">
                  <c:v>-6.1989919102458089</c:v>
                </c:pt>
                <c:pt idx="1153">
                  <c:v>-12.53909271922123</c:v>
                </c:pt>
                <c:pt idx="1154">
                  <c:v>-6.0751834472991391</c:v>
                </c:pt>
                <c:pt idx="1155">
                  <c:v>-10.927665102569222</c:v>
                </c:pt>
                <c:pt idx="1156">
                  <c:v>-12.244898592312325</c:v>
                </c:pt>
                <c:pt idx="1157">
                  <c:v>-12.770408733081069</c:v>
                </c:pt>
                <c:pt idx="1158">
                  <c:v>-19.003367859772936</c:v>
                </c:pt>
                <c:pt idx="1159">
                  <c:v>-13.953031073795643</c:v>
                </c:pt>
                <c:pt idx="1160">
                  <c:v>-15.247727966416079</c:v>
                </c:pt>
                <c:pt idx="1161">
                  <c:v>-16.612955169774466</c:v>
                </c:pt>
                <c:pt idx="1162">
                  <c:v>-21.751659652797002</c:v>
                </c:pt>
                <c:pt idx="1163">
                  <c:v>-26.936493687517299</c:v>
                </c:pt>
                <c:pt idx="1164">
                  <c:v>-30.622844318765573</c:v>
                </c:pt>
                <c:pt idx="1165">
                  <c:v>-31.290559886889014</c:v>
                </c:pt>
                <c:pt idx="1166">
                  <c:v>-12.371503898200132</c:v>
                </c:pt>
                <c:pt idx="1167">
                  <c:v>-9.2243535083801476</c:v>
                </c:pt>
                <c:pt idx="1168">
                  <c:v>-4.6319181575421453</c:v>
                </c:pt>
                <c:pt idx="1169">
                  <c:v>-10.988726341787952</c:v>
                </c:pt>
                <c:pt idx="1170">
                  <c:v>-1.3398537076091372</c:v>
                </c:pt>
                <c:pt idx="1171">
                  <c:v>-0.97586833684823659</c:v>
                </c:pt>
                <c:pt idx="1172">
                  <c:v>17.481718496836578</c:v>
                </c:pt>
                <c:pt idx="1173">
                  <c:v>15.453546647152905</c:v>
                </c:pt>
                <c:pt idx="1174">
                  <c:v>15.088191982437621</c:v>
                </c:pt>
                <c:pt idx="1175">
                  <c:v>0.50937278419385734</c:v>
                </c:pt>
                <c:pt idx="1176">
                  <c:v>11.938435505774493</c:v>
                </c:pt>
                <c:pt idx="1177">
                  <c:v>6.1745919551970303</c:v>
                </c:pt>
                <c:pt idx="1178">
                  <c:v>5.1271327596773233</c:v>
                </c:pt>
                <c:pt idx="1179">
                  <c:v>1.6244194837095733</c:v>
                </c:pt>
                <c:pt idx="1180">
                  <c:v>26.541977535338589</c:v>
                </c:pt>
                <c:pt idx="1181">
                  <c:v>17.787779781804744</c:v>
                </c:pt>
                <c:pt idx="1182">
                  <c:v>19.829001803624237</c:v>
                </c:pt>
                <c:pt idx="1183">
                  <c:v>22.586101623261811</c:v>
                </c:pt>
                <c:pt idx="1184">
                  <c:v>18.677491460935585</c:v>
                </c:pt>
                <c:pt idx="1185">
                  <c:v>7.6997423148420125</c:v>
                </c:pt>
                <c:pt idx="1186">
                  <c:v>8.1497680833577988</c:v>
                </c:pt>
                <c:pt idx="1187">
                  <c:v>3.4247912750220166</c:v>
                </c:pt>
                <c:pt idx="1188">
                  <c:v>-3.8076878524801714</c:v>
                </c:pt>
                <c:pt idx="1189">
                  <c:v>-14.24691906723217</c:v>
                </c:pt>
                <c:pt idx="1190">
                  <c:v>-10.712227160508974</c:v>
                </c:pt>
                <c:pt idx="1191">
                  <c:v>-12.511004444458081</c:v>
                </c:pt>
                <c:pt idx="1192">
                  <c:v>-14.879904000012289</c:v>
                </c:pt>
                <c:pt idx="1193">
                  <c:v>-7.51191360001107</c:v>
                </c:pt>
                <c:pt idx="1194">
                  <c:v>-2.9207222400099795</c:v>
                </c:pt>
                <c:pt idx="1195">
                  <c:v>-1.2486500160089804</c:v>
                </c:pt>
                <c:pt idx="1196">
                  <c:v>-6.1937850144080642</c:v>
                </c:pt>
                <c:pt idx="1197">
                  <c:v>9.0555934870327803</c:v>
                </c:pt>
                <c:pt idx="1198">
                  <c:v>7.0400341383294744</c:v>
                </c:pt>
                <c:pt idx="1199">
                  <c:v>6.8160307244964997</c:v>
                </c:pt>
                <c:pt idx="1200">
                  <c:v>5.2744276520468816</c:v>
                </c:pt>
                <c:pt idx="1201">
                  <c:v>8.6969848868421593</c:v>
                </c:pt>
                <c:pt idx="1202">
                  <c:v>7.1972863981579565</c:v>
                </c:pt>
                <c:pt idx="1203">
                  <c:v>2.3575577583421818</c:v>
                </c:pt>
                <c:pt idx="1204">
                  <c:v>-5.6281980174920818</c:v>
                </c:pt>
                <c:pt idx="1205">
                  <c:v>-2.2653782157429134</c:v>
                </c:pt>
                <c:pt idx="1206">
                  <c:v>-1.1088403941686238</c:v>
                </c:pt>
                <c:pt idx="1207">
                  <c:v>-13.167956354751766</c:v>
                </c:pt>
                <c:pt idx="1208">
                  <c:v>-34.4211607192766</c:v>
                </c:pt>
                <c:pt idx="1209">
                  <c:v>-39.099044647348933</c:v>
                </c:pt>
                <c:pt idx="1210">
                  <c:v>-35.099140182614065</c:v>
                </c:pt>
                <c:pt idx="1211">
                  <c:v>-27.149226164352655</c:v>
                </c:pt>
                <c:pt idx="1212">
                  <c:v>-28.534303547917403</c:v>
                </c:pt>
                <c:pt idx="1213">
                  <c:v>-32.340873193125645</c:v>
                </c:pt>
                <c:pt idx="1214">
                  <c:v>-27.566785873813046</c:v>
                </c:pt>
                <c:pt idx="1215">
                  <c:v>-34.750107286431728</c:v>
                </c:pt>
                <c:pt idx="1216">
                  <c:v>-27.795096557788582</c:v>
                </c:pt>
                <c:pt idx="1217">
                  <c:v>-20.195586902009751</c:v>
                </c:pt>
                <c:pt idx="1218">
                  <c:v>-5.32602821180879</c:v>
                </c:pt>
                <c:pt idx="1219">
                  <c:v>-3.3434253906278855</c:v>
                </c:pt>
                <c:pt idx="1220">
                  <c:v>-3.6990828515650946</c:v>
                </c:pt>
                <c:pt idx="1221">
                  <c:v>-0.41917456640857154</c:v>
                </c:pt>
                <c:pt idx="1222">
                  <c:v>-0.44725710976769051</c:v>
                </c:pt>
                <c:pt idx="1223">
                  <c:v>-12.532531398790951</c:v>
                </c:pt>
                <c:pt idx="1224">
                  <c:v>-6.6092782589118428</c:v>
                </c:pt>
                <c:pt idx="1225">
                  <c:v>3.111649566979338</c:v>
                </c:pt>
                <c:pt idx="1226">
                  <c:v>16.500484610281376</c:v>
                </c:pt>
                <c:pt idx="1227">
                  <c:v>20.280436149253234</c:v>
                </c:pt>
                <c:pt idx="1228">
                  <c:v>9.0023925343279245</c:v>
                </c:pt>
                <c:pt idx="1229">
                  <c:v>8.8121532808951315</c:v>
                </c:pt>
                <c:pt idx="1230">
                  <c:v>9.2309379528055899</c:v>
                </c:pt>
                <c:pt idx="1231">
                  <c:v>13.907844157525005</c:v>
                </c:pt>
                <c:pt idx="1232">
                  <c:v>5.5270597417725185</c:v>
                </c:pt>
                <c:pt idx="1233">
                  <c:v>6.2143537675952416</c:v>
                </c:pt>
                <c:pt idx="1234">
                  <c:v>6.2229183908357584</c:v>
                </c:pt>
                <c:pt idx="1235">
                  <c:v>16.240626551752172</c:v>
                </c:pt>
                <c:pt idx="1236">
                  <c:v>12.036563896576951</c:v>
                </c:pt>
                <c:pt idx="1237">
                  <c:v>6.7729075069192675</c:v>
                </c:pt>
                <c:pt idx="1238">
                  <c:v>4.8456167562273151</c:v>
                </c:pt>
                <c:pt idx="1239">
                  <c:v>1.111055080604558</c:v>
                </c:pt>
                <c:pt idx="1240">
                  <c:v>4.1399495725440829</c:v>
                </c:pt>
                <c:pt idx="1241">
                  <c:v>4.375954615289686</c:v>
                </c:pt>
                <c:pt idx="1242">
                  <c:v>7.2083591537606821</c:v>
                </c:pt>
                <c:pt idx="1243">
                  <c:v>7.6875232383846139</c:v>
                </c:pt>
                <c:pt idx="1244">
                  <c:v>2.8187709145461781</c:v>
                </c:pt>
                <c:pt idx="1245">
                  <c:v>-0.1931061769084863</c:v>
                </c:pt>
                <c:pt idx="1246">
                  <c:v>2.1062044407823635</c:v>
                </c:pt>
                <c:pt idx="1247">
                  <c:v>13.655583996704138</c:v>
                </c:pt>
                <c:pt idx="1248">
                  <c:v>14.740025597033707</c:v>
                </c:pt>
                <c:pt idx="1249">
                  <c:v>11.846023037330355</c:v>
                </c:pt>
                <c:pt idx="1250">
                  <c:v>15.801420733597325</c:v>
                </c:pt>
                <c:pt idx="1251">
                  <c:v>4.141278660237532</c:v>
                </c:pt>
                <c:pt idx="1252">
                  <c:v>11.087150794213784</c:v>
                </c:pt>
                <c:pt idx="1253">
                  <c:v>8.018435714792389</c:v>
                </c:pt>
                <c:pt idx="1254">
                  <c:v>11.286592143313186</c:v>
                </c:pt>
                <c:pt idx="1255">
                  <c:v>14.987932928981849</c:v>
                </c:pt>
                <c:pt idx="1256">
                  <c:v>5.2291396360836586</c:v>
                </c:pt>
                <c:pt idx="1257">
                  <c:v>6.2256724752671744E-3</c:v>
                </c:pt>
                <c:pt idx="1258">
                  <c:v>-5.4396894772281712E-2</c:v>
                </c:pt>
                <c:pt idx="1259">
                  <c:v>-10.018957205295067</c:v>
                </c:pt>
                <c:pt idx="1260">
                  <c:v>-9.5370614847655588</c:v>
                </c:pt>
                <c:pt idx="1261">
                  <c:v>-9.0233553362890007</c:v>
                </c:pt>
                <c:pt idx="1262">
                  <c:v>-5.1610198026601211</c:v>
                </c:pt>
                <c:pt idx="1263">
                  <c:v>-10.134917822394101</c:v>
                </c:pt>
                <c:pt idx="1264">
                  <c:v>-10.141426040154727</c:v>
                </c:pt>
                <c:pt idx="1265">
                  <c:v>-15.847283436139264</c:v>
                </c:pt>
                <c:pt idx="1266">
                  <c:v>-22.592555092525373</c:v>
                </c:pt>
                <c:pt idx="1267">
                  <c:v>-19.313299583272851</c:v>
                </c:pt>
                <c:pt idx="1268">
                  <c:v>-21.741969624945568</c:v>
                </c:pt>
                <c:pt idx="1269">
                  <c:v>-23.23777266245105</c:v>
                </c:pt>
                <c:pt idx="1270">
                  <c:v>-20.60399539620596</c:v>
                </c:pt>
                <c:pt idx="1271">
                  <c:v>-21.933595856585356</c:v>
                </c:pt>
                <c:pt idx="1272">
                  <c:v>-19.400236270926854</c:v>
                </c:pt>
                <c:pt idx="1273">
                  <c:v>-18.770212643834128</c:v>
                </c:pt>
                <c:pt idx="1274">
                  <c:v>-42.09319137945073</c:v>
                </c:pt>
                <c:pt idx="1275">
                  <c:v>-37.263872241505652</c:v>
                </c:pt>
                <c:pt idx="1276">
                  <c:v>-25.85748501735506</c:v>
                </c:pt>
                <c:pt idx="1277">
                  <c:v>-22.611736515619555</c:v>
                </c:pt>
                <c:pt idx="1278">
                  <c:v>-24.650562864057605</c:v>
                </c:pt>
                <c:pt idx="1279">
                  <c:v>-20.615506577651843</c:v>
                </c:pt>
                <c:pt idx="1280">
                  <c:v>-19.503955919886664</c:v>
                </c:pt>
                <c:pt idx="1281">
                  <c:v>-24.403560327897992</c:v>
                </c:pt>
                <c:pt idx="1282">
                  <c:v>-17.923204295108206</c:v>
                </c:pt>
                <c:pt idx="1283">
                  <c:v>-13.650883865597365</c:v>
                </c:pt>
                <c:pt idx="1284">
                  <c:v>-10.305795479037641</c:v>
                </c:pt>
                <c:pt idx="1285">
                  <c:v>-5.2652159311338664</c:v>
                </c:pt>
                <c:pt idx="1286">
                  <c:v>-10.178694338020478</c:v>
                </c:pt>
                <c:pt idx="1287">
                  <c:v>-13.270824904218415</c:v>
                </c:pt>
                <c:pt idx="1288">
                  <c:v>-7.2537424137965729</c:v>
                </c:pt>
                <c:pt idx="1289">
                  <c:v>5.2116318275830622</c:v>
                </c:pt>
                <c:pt idx="1290">
                  <c:v>4.1904686448247617</c:v>
                </c:pt>
                <c:pt idx="1291">
                  <c:v>-2.4185782196577179</c:v>
                </c:pt>
                <c:pt idx="1292">
                  <c:v>-1.1667203976919325</c:v>
                </c:pt>
                <c:pt idx="1293">
                  <c:v>1.5899516420772386</c:v>
                </c:pt>
                <c:pt idx="1294">
                  <c:v>-4.0090435221304972</c:v>
                </c:pt>
                <c:pt idx="1295">
                  <c:v>3.8218608300825565</c:v>
                </c:pt>
                <c:pt idx="1296">
                  <c:v>3.7696747470742764</c:v>
                </c:pt>
                <c:pt idx="1297">
                  <c:v>5.7027072723668368</c:v>
                </c:pt>
                <c:pt idx="1298">
                  <c:v>4.9724365451301367</c:v>
                </c:pt>
                <c:pt idx="1299">
                  <c:v>5.2351928906170997</c:v>
                </c:pt>
                <c:pt idx="1300">
                  <c:v>-9.7883263984446387</c:v>
                </c:pt>
                <c:pt idx="1301">
                  <c:v>-16.209493758600161</c:v>
                </c:pt>
                <c:pt idx="1302">
                  <c:v>-18.788544382740184</c:v>
                </c:pt>
                <c:pt idx="1303">
                  <c:v>-14.799689944466166</c:v>
                </c:pt>
                <c:pt idx="1304">
                  <c:v>-16.629720950019561</c:v>
                </c:pt>
                <c:pt idx="1305">
                  <c:v>-12.536748855017606</c:v>
                </c:pt>
                <c:pt idx="1306">
                  <c:v>-11.513073969515887</c:v>
                </c:pt>
                <c:pt idx="1307">
                  <c:v>-18.421766572564309</c:v>
                </c:pt>
                <c:pt idx="1308">
                  <c:v>-23.559589915307868</c:v>
                </c:pt>
                <c:pt idx="1309">
                  <c:v>-20.133630923777105</c:v>
                </c:pt>
                <c:pt idx="1310">
                  <c:v>-7.8902678313993704</c:v>
                </c:pt>
                <c:pt idx="1311">
                  <c:v>-9.581241048259443</c:v>
                </c:pt>
                <c:pt idx="1312">
                  <c:v>-4.2831169434334981</c:v>
                </c:pt>
                <c:pt idx="1313">
                  <c:v>-6.6948052490901659</c:v>
                </c:pt>
                <c:pt idx="1314">
                  <c:v>-8.0153247241811414</c:v>
                </c:pt>
                <c:pt idx="1315">
                  <c:v>-5.4137922517630557</c:v>
                </c:pt>
                <c:pt idx="1316">
                  <c:v>0.16758697341322204</c:v>
                </c:pt>
                <c:pt idx="1317">
                  <c:v>2.3108282760719305</c:v>
                </c:pt>
                <c:pt idx="1318">
                  <c:v>-1.9602545515352858</c:v>
                </c:pt>
                <c:pt idx="1319">
                  <c:v>-2.3342290963817618</c:v>
                </c:pt>
                <c:pt idx="1320">
                  <c:v>-10.690806186743572</c:v>
                </c:pt>
                <c:pt idx="1321">
                  <c:v>-7.8717255680692233</c:v>
                </c:pt>
                <c:pt idx="1322">
                  <c:v>-4.3545530112622828</c:v>
                </c:pt>
                <c:pt idx="1323">
                  <c:v>-10.129097710136051</c:v>
                </c:pt>
                <c:pt idx="1324">
                  <c:v>-1.0361879391224704</c:v>
                </c:pt>
                <c:pt idx="1325">
                  <c:v>2.9674308547897681</c:v>
                </c:pt>
                <c:pt idx="1326">
                  <c:v>-2.4493122306892019</c:v>
                </c:pt>
                <c:pt idx="1327">
                  <c:v>0.63561899237973307</c:v>
                </c:pt>
                <c:pt idx="1328">
                  <c:v>-2.9779429068582317</c:v>
                </c:pt>
                <c:pt idx="1329">
                  <c:v>-12.250148616172424</c:v>
                </c:pt>
                <c:pt idx="1330">
                  <c:v>-15.395133754555161</c:v>
                </c:pt>
                <c:pt idx="1331">
                  <c:v>-15.515620379099687</c:v>
                </c:pt>
                <c:pt idx="1332">
                  <c:v>-19.484058341189694</c:v>
                </c:pt>
                <c:pt idx="1333">
                  <c:v>-20.415652507070718</c:v>
                </c:pt>
                <c:pt idx="1334">
                  <c:v>-23.374087256363651</c:v>
                </c:pt>
                <c:pt idx="1335">
                  <c:v>-18.406678530727305</c:v>
                </c:pt>
                <c:pt idx="1336">
                  <c:v>0.88398932234542826</c:v>
                </c:pt>
                <c:pt idx="1337">
                  <c:v>8.8455903901108854</c:v>
                </c:pt>
                <c:pt idx="1338">
                  <c:v>6.0710313510997764</c:v>
                </c:pt>
                <c:pt idx="1339">
                  <c:v>31.223928215989815</c:v>
                </c:pt>
                <c:pt idx="1340">
                  <c:v>17.331535394390812</c:v>
                </c:pt>
                <c:pt idx="1341">
                  <c:v>12.308381854951733</c:v>
                </c:pt>
                <c:pt idx="1342">
                  <c:v>11.097543669456542</c:v>
                </c:pt>
                <c:pt idx="1343">
                  <c:v>11.167789302510897</c:v>
                </c:pt>
                <c:pt idx="1344">
                  <c:v>13.621010372259803</c:v>
                </c:pt>
                <c:pt idx="1345">
                  <c:v>5.3089093350338317</c:v>
                </c:pt>
                <c:pt idx="1346">
                  <c:v>1.688018401530428</c:v>
                </c:pt>
                <c:pt idx="1347">
                  <c:v>-1.2307834386226375</c:v>
                </c:pt>
                <c:pt idx="1348">
                  <c:v>-4.6077050947603766</c:v>
                </c:pt>
                <c:pt idx="1349">
                  <c:v>-0.7269345852843685</c:v>
                </c:pt>
                <c:pt idx="1350">
                  <c:v>5.0057588732441047</c:v>
                </c:pt>
                <c:pt idx="1351">
                  <c:v>0.94518298591970051</c:v>
                </c:pt>
                <c:pt idx="1352">
                  <c:v>1.7006646873277305</c:v>
                </c:pt>
                <c:pt idx="1353">
                  <c:v>4.1505982185949506</c:v>
                </c:pt>
                <c:pt idx="1354">
                  <c:v>1.2255383967354305</c:v>
                </c:pt>
                <c:pt idx="1355">
                  <c:v>12.752984557061893</c:v>
                </c:pt>
                <c:pt idx="1356">
                  <c:v>4.9876861013557345</c:v>
                </c:pt>
                <c:pt idx="1357">
                  <c:v>-1.8810825087798548</c:v>
                </c:pt>
                <c:pt idx="1358">
                  <c:v>3.8070257420981193</c:v>
                </c:pt>
                <c:pt idx="1359">
                  <c:v>0.93632316788827552</c:v>
                </c:pt>
                <c:pt idx="1360">
                  <c:v>0.28269085109943148</c:v>
                </c:pt>
                <c:pt idx="1361">
                  <c:v>2.8544217659894855</c:v>
                </c:pt>
                <c:pt idx="1362">
                  <c:v>1.8589795893905716</c:v>
                </c:pt>
                <c:pt idx="1363">
                  <c:v>-0.11691836954850032</c:v>
                </c:pt>
                <c:pt idx="1364">
                  <c:v>-1.625226532593615</c:v>
                </c:pt>
                <c:pt idx="1365">
                  <c:v>-1.2327038793342808</c:v>
                </c:pt>
                <c:pt idx="1366">
                  <c:v>1.8305665085991336</c:v>
                </c:pt>
                <c:pt idx="1367">
                  <c:v>1.1875098577392009</c:v>
                </c:pt>
                <c:pt idx="1368">
                  <c:v>-2.6212411280347112</c:v>
                </c:pt>
                <c:pt idx="1369">
                  <c:v>-5.4891170152312441</c:v>
                </c:pt>
                <c:pt idx="1370">
                  <c:v>1.6897946862918616</c:v>
                </c:pt>
                <c:pt idx="1371">
                  <c:v>6.7008152176626652</c:v>
                </c:pt>
                <c:pt idx="1372">
                  <c:v>1.5707336958963651</c:v>
                </c:pt>
                <c:pt idx="1373">
                  <c:v>10.843660326306747</c:v>
                </c:pt>
                <c:pt idx="1374">
                  <c:v>7.1792942936760937</c:v>
                </c:pt>
                <c:pt idx="1375">
                  <c:v>3.1713648643084582</c:v>
                </c:pt>
                <c:pt idx="1376">
                  <c:v>4.2942283778776016</c:v>
                </c:pt>
                <c:pt idx="1377">
                  <c:v>3.4348055400898829</c:v>
                </c:pt>
                <c:pt idx="1378">
                  <c:v>7.8613249860808594</c:v>
                </c:pt>
                <c:pt idx="1379">
                  <c:v>16.095192487472787</c:v>
                </c:pt>
                <c:pt idx="1380">
                  <c:v>15.535673238725479</c:v>
                </c:pt>
                <c:pt idx="1381">
                  <c:v>14.442105914852931</c:v>
                </c:pt>
                <c:pt idx="1382">
                  <c:v>24.977895323367648</c:v>
                </c:pt>
                <c:pt idx="1383">
                  <c:v>43.880105791030871</c:v>
                </c:pt>
                <c:pt idx="1384">
                  <c:v>54.622095211927757</c:v>
                </c:pt>
                <c:pt idx="1385">
                  <c:v>54.289885690734991</c:v>
                </c:pt>
                <c:pt idx="1386">
                  <c:v>50.280897121661496</c:v>
                </c:pt>
                <c:pt idx="1387">
                  <c:v>54.642807409495305</c:v>
                </c:pt>
                <c:pt idx="1388">
                  <c:v>50.108526668545778</c:v>
                </c:pt>
                <c:pt idx="1389">
                  <c:v>22.867674001691199</c:v>
                </c:pt>
                <c:pt idx="1390">
                  <c:v>27.780906601522048</c:v>
                </c:pt>
                <c:pt idx="1391">
                  <c:v>29.412815941369814</c:v>
                </c:pt>
                <c:pt idx="1392">
                  <c:v>30.391534347232835</c:v>
                </c:pt>
                <c:pt idx="1393">
                  <c:v>19.292380912509543</c:v>
                </c:pt>
                <c:pt idx="1394">
                  <c:v>18.093142821258567</c:v>
                </c:pt>
                <c:pt idx="1395">
                  <c:v>6.2538285391327122</c:v>
                </c:pt>
                <c:pt idx="1396">
                  <c:v>17.938445685219449</c:v>
                </c:pt>
                <c:pt idx="1397">
                  <c:v>11.014601116697492</c:v>
                </c:pt>
                <c:pt idx="1398">
                  <c:v>-20.476858994972247</c:v>
                </c:pt>
                <c:pt idx="1399">
                  <c:v>-14.16917309547506</c:v>
                </c:pt>
                <c:pt idx="1400">
                  <c:v>-13.202255785927548</c:v>
                </c:pt>
                <c:pt idx="1401">
                  <c:v>0.41796979266516132</c:v>
                </c:pt>
                <c:pt idx="1402">
                  <c:v>-9.1038271866013645</c:v>
                </c:pt>
                <c:pt idx="1403">
                  <c:v>1.2565555320587691</c:v>
                </c:pt>
                <c:pt idx="1404">
                  <c:v>-14.079100021147099</c:v>
                </c:pt>
                <c:pt idx="1405">
                  <c:v>-21.861190019032421</c:v>
                </c:pt>
                <c:pt idx="1406">
                  <c:v>-28.465071017129162</c:v>
                </c:pt>
                <c:pt idx="1407">
                  <c:v>-23.858563915416255</c:v>
                </c:pt>
                <c:pt idx="1408">
                  <c:v>-30.352707523874614</c:v>
                </c:pt>
                <c:pt idx="1409">
                  <c:v>-20.237436771487125</c:v>
                </c:pt>
                <c:pt idx="1410">
                  <c:v>-17.053693094338428</c:v>
                </c:pt>
                <c:pt idx="1411">
                  <c:v>-17.85832378490457</c:v>
                </c:pt>
                <c:pt idx="1412">
                  <c:v>-5.7324914064141126</c:v>
                </c:pt>
                <c:pt idx="1413">
                  <c:v>-11.609242265772707</c:v>
                </c:pt>
                <c:pt idx="1414">
                  <c:v>2.3116819608045489</c:v>
                </c:pt>
                <c:pt idx="1415">
                  <c:v>4.0605137647240781</c:v>
                </c:pt>
                <c:pt idx="1416">
                  <c:v>10.254462388251653</c:v>
                </c:pt>
                <c:pt idx="1417">
                  <c:v>7.6090161494264805</c:v>
                </c:pt>
                <c:pt idx="1418">
                  <c:v>9.0181145344838285</c:v>
                </c:pt>
                <c:pt idx="1419">
                  <c:v>-4.4936969189645595</c:v>
                </c:pt>
                <c:pt idx="1420">
                  <c:v>5.6156727729318732</c:v>
                </c:pt>
                <c:pt idx="1421">
                  <c:v>-2.0558945043613051</c:v>
                </c:pt>
                <c:pt idx="1422">
                  <c:v>-5.8503050539251831</c:v>
                </c:pt>
                <c:pt idx="1423">
                  <c:v>-8.725274548532667</c:v>
                </c:pt>
                <c:pt idx="1424">
                  <c:v>-7.3227470936793964</c:v>
                </c:pt>
                <c:pt idx="1425">
                  <c:v>1.2395276156885302</c:v>
                </c:pt>
                <c:pt idx="1426">
                  <c:v>-2.3944251458803478</c:v>
                </c:pt>
                <c:pt idx="1427">
                  <c:v>6.6550173687076892</c:v>
                </c:pt>
                <c:pt idx="1428">
                  <c:v>16.749515631836914</c:v>
                </c:pt>
                <c:pt idx="1429">
                  <c:v>-4.3654359313467808</c:v>
                </c:pt>
                <c:pt idx="1430">
                  <c:v>1.6111076617879121</c:v>
                </c:pt>
                <c:pt idx="1431">
                  <c:v>11.349996895609081</c:v>
                </c:pt>
                <c:pt idx="1432">
                  <c:v>12.174997206048175</c:v>
                </c:pt>
                <c:pt idx="1433">
                  <c:v>12.637497485443362</c:v>
                </c:pt>
                <c:pt idx="1434">
                  <c:v>11.85374773689901</c:v>
                </c:pt>
                <c:pt idx="1435">
                  <c:v>7.1583729632091035</c:v>
                </c:pt>
                <c:pt idx="1436">
                  <c:v>7.532535666888208</c:v>
                </c:pt>
                <c:pt idx="1437">
                  <c:v>6.1092821001993514</c:v>
                </c:pt>
                <c:pt idx="1438">
                  <c:v>22.218353890179401</c:v>
                </c:pt>
                <c:pt idx="1439">
                  <c:v>14.326518501161473</c:v>
                </c:pt>
                <c:pt idx="1440">
                  <c:v>24.6438666510453</c:v>
                </c:pt>
                <c:pt idx="1441">
                  <c:v>26.449479985940769</c:v>
                </c:pt>
                <c:pt idx="1442">
                  <c:v>26.554531987346678</c:v>
                </c:pt>
                <c:pt idx="1443">
                  <c:v>21.099078788612019</c:v>
                </c:pt>
                <c:pt idx="1444">
                  <c:v>25.229170909750792</c:v>
                </c:pt>
                <c:pt idx="1445">
                  <c:v>23.876253818775723</c:v>
                </c:pt>
                <c:pt idx="1446">
                  <c:v>17.878628436898111</c:v>
                </c:pt>
                <c:pt idx="1447">
                  <c:v>7.0907655932083173</c:v>
                </c:pt>
                <c:pt idx="1448">
                  <c:v>-1.9783109661125593</c:v>
                </c:pt>
                <c:pt idx="1449">
                  <c:v>7.6395201304987097</c:v>
                </c:pt>
                <c:pt idx="1450">
                  <c:v>-2.3744318825511641</c:v>
                </c:pt>
                <c:pt idx="1451">
                  <c:v>1.5330113057039512</c:v>
                </c:pt>
                <c:pt idx="1452">
                  <c:v>-2.0702898248664496</c:v>
                </c:pt>
                <c:pt idx="1453">
                  <c:v>-4.1432608423798172</c:v>
                </c:pt>
                <c:pt idx="1454">
                  <c:v>-24.69893475814186</c:v>
                </c:pt>
                <c:pt idx="1455">
                  <c:v>-20.869041282327686</c:v>
                </c:pt>
                <c:pt idx="1456">
                  <c:v>-18.372137154094929</c:v>
                </c:pt>
                <c:pt idx="1457">
                  <c:v>-14.77492343868542</c:v>
                </c:pt>
                <c:pt idx="1458">
                  <c:v>-13.737431094816912</c:v>
                </c:pt>
                <c:pt idx="1459">
                  <c:v>-12.553687985335216</c:v>
                </c:pt>
                <c:pt idx="1460">
                  <c:v>-13.1483191868017</c:v>
                </c:pt>
                <c:pt idx="1461">
                  <c:v>-12.713487268121526</c:v>
                </c:pt>
                <c:pt idx="1462">
                  <c:v>-15.762138541309355</c:v>
                </c:pt>
                <c:pt idx="1463">
                  <c:v>32.64407531282157</c:v>
                </c:pt>
                <c:pt idx="1464">
                  <c:v>38.08966778153939</c:v>
                </c:pt>
                <c:pt idx="1465">
                  <c:v>27.600701003385439</c:v>
                </c:pt>
                <c:pt idx="1466">
                  <c:v>21.850630903046863</c:v>
                </c:pt>
                <c:pt idx="1467">
                  <c:v>17.695567812742212</c:v>
                </c:pt>
                <c:pt idx="1468">
                  <c:v>8.2260110314679764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Exponential Day (X)'!$E$3</c:f>
              <c:strCache>
                <c:ptCount val="1"/>
                <c:pt idx="0">
                  <c:v> Adj Close 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Exponential Day (X)'!$D$4:$D$1472</c:f>
              <c:numCache>
                <c:formatCode>m/d/yyyy</c:formatCode>
                <c:ptCount val="1469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  <c:pt idx="1008">
                  <c:v>44929</c:v>
                </c:pt>
                <c:pt idx="1009">
                  <c:v>44930</c:v>
                </c:pt>
                <c:pt idx="1010">
                  <c:v>44931</c:v>
                </c:pt>
                <c:pt idx="1011">
                  <c:v>44932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44943</c:v>
                </c:pt>
                <c:pt idx="1018">
                  <c:v>44944</c:v>
                </c:pt>
                <c:pt idx="1019">
                  <c:v>44945</c:v>
                </c:pt>
                <c:pt idx="1020">
                  <c:v>44946</c:v>
                </c:pt>
                <c:pt idx="1021">
                  <c:v>44949</c:v>
                </c:pt>
                <c:pt idx="1022">
                  <c:v>44950</c:v>
                </c:pt>
                <c:pt idx="1023">
                  <c:v>44951</c:v>
                </c:pt>
                <c:pt idx="1024">
                  <c:v>44952</c:v>
                </c:pt>
                <c:pt idx="1025">
                  <c:v>44953</c:v>
                </c:pt>
                <c:pt idx="1026">
                  <c:v>44956</c:v>
                </c:pt>
                <c:pt idx="1027">
                  <c:v>44957</c:v>
                </c:pt>
                <c:pt idx="1028">
                  <c:v>44958</c:v>
                </c:pt>
                <c:pt idx="1029">
                  <c:v>44959</c:v>
                </c:pt>
                <c:pt idx="1030">
                  <c:v>44960</c:v>
                </c:pt>
                <c:pt idx="1031">
                  <c:v>44963</c:v>
                </c:pt>
                <c:pt idx="1032">
                  <c:v>44964</c:v>
                </c:pt>
                <c:pt idx="1033">
                  <c:v>44965</c:v>
                </c:pt>
                <c:pt idx="1034">
                  <c:v>44966</c:v>
                </c:pt>
                <c:pt idx="1035">
                  <c:v>44967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44991</c:v>
                </c:pt>
                <c:pt idx="1051">
                  <c:v>44992</c:v>
                </c:pt>
                <c:pt idx="1052">
                  <c:v>44993</c:v>
                </c:pt>
                <c:pt idx="1053">
                  <c:v>44994</c:v>
                </c:pt>
                <c:pt idx="1054">
                  <c:v>44995</c:v>
                </c:pt>
                <c:pt idx="1055">
                  <c:v>44998</c:v>
                </c:pt>
                <c:pt idx="1056">
                  <c:v>44999</c:v>
                </c:pt>
                <c:pt idx="1057">
                  <c:v>45000</c:v>
                </c:pt>
                <c:pt idx="1058">
                  <c:v>45001</c:v>
                </c:pt>
                <c:pt idx="1059">
                  <c:v>45002</c:v>
                </c:pt>
                <c:pt idx="1060">
                  <c:v>45005</c:v>
                </c:pt>
                <c:pt idx="1061">
                  <c:v>45006</c:v>
                </c:pt>
                <c:pt idx="1062">
                  <c:v>45007</c:v>
                </c:pt>
                <c:pt idx="1063">
                  <c:v>45008</c:v>
                </c:pt>
                <c:pt idx="1064">
                  <c:v>45009</c:v>
                </c:pt>
                <c:pt idx="1065">
                  <c:v>45012</c:v>
                </c:pt>
                <c:pt idx="1066">
                  <c:v>45013</c:v>
                </c:pt>
                <c:pt idx="1067">
                  <c:v>45014</c:v>
                </c:pt>
                <c:pt idx="1068">
                  <c:v>45015</c:v>
                </c:pt>
                <c:pt idx="1069">
                  <c:v>45016</c:v>
                </c:pt>
                <c:pt idx="1070">
                  <c:v>45019</c:v>
                </c:pt>
                <c:pt idx="1071">
                  <c:v>45020</c:v>
                </c:pt>
                <c:pt idx="1072">
                  <c:v>45021</c:v>
                </c:pt>
                <c:pt idx="1073">
                  <c:v>45022</c:v>
                </c:pt>
                <c:pt idx="1074">
                  <c:v>45026</c:v>
                </c:pt>
                <c:pt idx="1075">
                  <c:v>45027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45048</c:v>
                </c:pt>
                <c:pt idx="1091">
                  <c:v>45049</c:v>
                </c:pt>
                <c:pt idx="1092">
                  <c:v>45050</c:v>
                </c:pt>
                <c:pt idx="1093">
                  <c:v>45051</c:v>
                </c:pt>
                <c:pt idx="1094">
                  <c:v>45054</c:v>
                </c:pt>
                <c:pt idx="1095">
                  <c:v>45055</c:v>
                </c:pt>
                <c:pt idx="1096">
                  <c:v>45056</c:v>
                </c:pt>
                <c:pt idx="1097">
                  <c:v>45057</c:v>
                </c:pt>
                <c:pt idx="1098">
                  <c:v>45058</c:v>
                </c:pt>
                <c:pt idx="1099">
                  <c:v>45061</c:v>
                </c:pt>
                <c:pt idx="1100">
                  <c:v>45062</c:v>
                </c:pt>
                <c:pt idx="1101">
                  <c:v>45063</c:v>
                </c:pt>
                <c:pt idx="1102">
                  <c:v>45064</c:v>
                </c:pt>
                <c:pt idx="1103">
                  <c:v>45065</c:v>
                </c:pt>
                <c:pt idx="1104">
                  <c:v>45068</c:v>
                </c:pt>
                <c:pt idx="1105">
                  <c:v>45069</c:v>
                </c:pt>
                <c:pt idx="1106">
                  <c:v>45070</c:v>
                </c:pt>
                <c:pt idx="1107">
                  <c:v>45071</c:v>
                </c:pt>
                <c:pt idx="1108">
                  <c:v>45072</c:v>
                </c:pt>
                <c:pt idx="1109">
                  <c:v>45076</c:v>
                </c:pt>
                <c:pt idx="1110">
                  <c:v>45077</c:v>
                </c:pt>
                <c:pt idx="1111">
                  <c:v>45078</c:v>
                </c:pt>
                <c:pt idx="1112">
                  <c:v>45079</c:v>
                </c:pt>
                <c:pt idx="1113">
                  <c:v>45082</c:v>
                </c:pt>
                <c:pt idx="1114">
                  <c:v>45083</c:v>
                </c:pt>
                <c:pt idx="1115">
                  <c:v>45084</c:v>
                </c:pt>
                <c:pt idx="1116">
                  <c:v>45085</c:v>
                </c:pt>
                <c:pt idx="1117">
                  <c:v>45086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45110</c:v>
                </c:pt>
                <c:pt idx="1133">
                  <c:v>45112</c:v>
                </c:pt>
                <c:pt idx="1134">
                  <c:v>45113</c:v>
                </c:pt>
                <c:pt idx="1135">
                  <c:v>45114</c:v>
                </c:pt>
                <c:pt idx="1136">
                  <c:v>45117</c:v>
                </c:pt>
                <c:pt idx="1137">
                  <c:v>45118</c:v>
                </c:pt>
                <c:pt idx="1138">
                  <c:v>45119</c:v>
                </c:pt>
                <c:pt idx="1139">
                  <c:v>45120</c:v>
                </c:pt>
                <c:pt idx="1140">
                  <c:v>45121</c:v>
                </c:pt>
                <c:pt idx="1141">
                  <c:v>45124</c:v>
                </c:pt>
                <c:pt idx="1142">
                  <c:v>45125</c:v>
                </c:pt>
                <c:pt idx="1143">
                  <c:v>45126</c:v>
                </c:pt>
                <c:pt idx="1144">
                  <c:v>45127</c:v>
                </c:pt>
                <c:pt idx="1145">
                  <c:v>45128</c:v>
                </c:pt>
                <c:pt idx="1146">
                  <c:v>45131</c:v>
                </c:pt>
                <c:pt idx="1147">
                  <c:v>45132</c:v>
                </c:pt>
                <c:pt idx="1148">
                  <c:v>45133</c:v>
                </c:pt>
                <c:pt idx="1149">
                  <c:v>45134</c:v>
                </c:pt>
                <c:pt idx="1150">
                  <c:v>45135</c:v>
                </c:pt>
                <c:pt idx="1151">
                  <c:v>45138</c:v>
                </c:pt>
                <c:pt idx="1152">
                  <c:v>45139</c:v>
                </c:pt>
                <c:pt idx="1153">
                  <c:v>45140</c:v>
                </c:pt>
                <c:pt idx="1154">
                  <c:v>45141</c:v>
                </c:pt>
                <c:pt idx="1155">
                  <c:v>45142</c:v>
                </c:pt>
                <c:pt idx="1156">
                  <c:v>45145</c:v>
                </c:pt>
                <c:pt idx="1157">
                  <c:v>45146</c:v>
                </c:pt>
                <c:pt idx="1158">
                  <c:v>45147</c:v>
                </c:pt>
                <c:pt idx="1159">
                  <c:v>45148</c:v>
                </c:pt>
                <c:pt idx="1160">
                  <c:v>45149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45174</c:v>
                </c:pt>
                <c:pt idx="1177">
                  <c:v>45175</c:v>
                </c:pt>
                <c:pt idx="1178">
                  <c:v>45176</c:v>
                </c:pt>
                <c:pt idx="1179">
                  <c:v>45177</c:v>
                </c:pt>
                <c:pt idx="1180">
                  <c:v>45180</c:v>
                </c:pt>
                <c:pt idx="1181">
                  <c:v>45181</c:v>
                </c:pt>
                <c:pt idx="1182">
                  <c:v>45182</c:v>
                </c:pt>
                <c:pt idx="1183">
                  <c:v>45183</c:v>
                </c:pt>
                <c:pt idx="1184">
                  <c:v>45184</c:v>
                </c:pt>
                <c:pt idx="1185">
                  <c:v>45187</c:v>
                </c:pt>
                <c:pt idx="1186">
                  <c:v>45188</c:v>
                </c:pt>
                <c:pt idx="1187">
                  <c:v>45189</c:v>
                </c:pt>
                <c:pt idx="1188">
                  <c:v>45190</c:v>
                </c:pt>
                <c:pt idx="1189">
                  <c:v>45191</c:v>
                </c:pt>
                <c:pt idx="1190">
                  <c:v>45194</c:v>
                </c:pt>
                <c:pt idx="1191">
                  <c:v>45195</c:v>
                </c:pt>
                <c:pt idx="1192">
                  <c:v>45196</c:v>
                </c:pt>
                <c:pt idx="1193">
                  <c:v>45197</c:v>
                </c:pt>
                <c:pt idx="1194">
                  <c:v>45198</c:v>
                </c:pt>
                <c:pt idx="1195">
                  <c:v>45201</c:v>
                </c:pt>
                <c:pt idx="1196">
                  <c:v>45202</c:v>
                </c:pt>
                <c:pt idx="1197">
                  <c:v>45203</c:v>
                </c:pt>
                <c:pt idx="1198">
                  <c:v>45204</c:v>
                </c:pt>
                <c:pt idx="1199">
                  <c:v>45205</c:v>
                </c:pt>
                <c:pt idx="1200">
                  <c:v>45208</c:v>
                </c:pt>
                <c:pt idx="1201">
                  <c:v>45209</c:v>
                </c:pt>
                <c:pt idx="1202">
                  <c:v>45210</c:v>
                </c:pt>
                <c:pt idx="1203">
                  <c:v>45211</c:v>
                </c:pt>
                <c:pt idx="1204">
                  <c:v>45212</c:v>
                </c:pt>
                <c:pt idx="1205">
                  <c:v>45215</c:v>
                </c:pt>
                <c:pt idx="1206">
                  <c:v>45216</c:v>
                </c:pt>
                <c:pt idx="1207">
                  <c:v>45217</c:v>
                </c:pt>
                <c:pt idx="1208">
                  <c:v>45218</c:v>
                </c:pt>
                <c:pt idx="1209">
                  <c:v>45219</c:v>
                </c:pt>
                <c:pt idx="1210">
                  <c:v>45222</c:v>
                </c:pt>
                <c:pt idx="1211">
                  <c:v>45223</c:v>
                </c:pt>
                <c:pt idx="1212">
                  <c:v>45224</c:v>
                </c:pt>
                <c:pt idx="1213">
                  <c:v>45225</c:v>
                </c:pt>
                <c:pt idx="1214">
                  <c:v>45226</c:v>
                </c:pt>
                <c:pt idx="1215">
                  <c:v>45229</c:v>
                </c:pt>
                <c:pt idx="1216">
                  <c:v>45230</c:v>
                </c:pt>
                <c:pt idx="1217">
                  <c:v>45231</c:v>
                </c:pt>
                <c:pt idx="1218">
                  <c:v>45232</c:v>
                </c:pt>
                <c:pt idx="1219">
                  <c:v>45233</c:v>
                </c:pt>
                <c:pt idx="1220">
                  <c:v>45236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45243</c:v>
                </c:pt>
                <c:pt idx="1226">
                  <c:v>45244</c:v>
                </c:pt>
                <c:pt idx="1227">
                  <c:v>45245</c:v>
                </c:pt>
                <c:pt idx="1228">
                  <c:v>45246</c:v>
                </c:pt>
                <c:pt idx="1229">
                  <c:v>45247</c:v>
                </c:pt>
                <c:pt idx="1230">
                  <c:v>45250</c:v>
                </c:pt>
                <c:pt idx="1231">
                  <c:v>45251</c:v>
                </c:pt>
                <c:pt idx="1232">
                  <c:v>45252</c:v>
                </c:pt>
                <c:pt idx="1233">
                  <c:v>45254</c:v>
                </c:pt>
                <c:pt idx="1234">
                  <c:v>45257</c:v>
                </c:pt>
                <c:pt idx="1235">
                  <c:v>45258</c:v>
                </c:pt>
                <c:pt idx="1236">
                  <c:v>45259</c:v>
                </c:pt>
                <c:pt idx="1237">
                  <c:v>45260</c:v>
                </c:pt>
                <c:pt idx="1238">
                  <c:v>45261</c:v>
                </c:pt>
                <c:pt idx="1239">
                  <c:v>45264</c:v>
                </c:pt>
                <c:pt idx="1240">
                  <c:v>45265</c:v>
                </c:pt>
                <c:pt idx="1241">
                  <c:v>45266</c:v>
                </c:pt>
                <c:pt idx="1242">
                  <c:v>45267</c:v>
                </c:pt>
                <c:pt idx="1243">
                  <c:v>45268</c:v>
                </c:pt>
                <c:pt idx="1244">
                  <c:v>45271</c:v>
                </c:pt>
                <c:pt idx="1245">
                  <c:v>45272</c:v>
                </c:pt>
                <c:pt idx="1246">
                  <c:v>45273</c:v>
                </c:pt>
                <c:pt idx="1247">
                  <c:v>45274</c:v>
                </c:pt>
                <c:pt idx="1248">
                  <c:v>45275</c:v>
                </c:pt>
                <c:pt idx="1249">
                  <c:v>45278</c:v>
                </c:pt>
                <c:pt idx="1250">
                  <c:v>45279</c:v>
                </c:pt>
                <c:pt idx="1251">
                  <c:v>45280</c:v>
                </c:pt>
                <c:pt idx="1252">
                  <c:v>45281</c:v>
                </c:pt>
                <c:pt idx="1253">
                  <c:v>45282</c:v>
                </c:pt>
                <c:pt idx="1254">
                  <c:v>45286</c:v>
                </c:pt>
                <c:pt idx="1255">
                  <c:v>45287</c:v>
                </c:pt>
                <c:pt idx="1256">
                  <c:v>45288</c:v>
                </c:pt>
                <c:pt idx="1257">
                  <c:v>45289</c:v>
                </c:pt>
                <c:pt idx="1258">
                  <c:v>45293</c:v>
                </c:pt>
                <c:pt idx="1259">
                  <c:v>45294</c:v>
                </c:pt>
                <c:pt idx="1260">
                  <c:v>45295</c:v>
                </c:pt>
                <c:pt idx="1261">
                  <c:v>45296</c:v>
                </c:pt>
                <c:pt idx="1262">
                  <c:v>45299</c:v>
                </c:pt>
                <c:pt idx="1263">
                  <c:v>45300</c:v>
                </c:pt>
                <c:pt idx="1264">
                  <c:v>45301</c:v>
                </c:pt>
                <c:pt idx="1265">
                  <c:v>45302</c:v>
                </c:pt>
                <c:pt idx="1266">
                  <c:v>45303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45327</c:v>
                </c:pt>
                <c:pt idx="1282">
                  <c:v>45328</c:v>
                </c:pt>
                <c:pt idx="1283">
                  <c:v>45329</c:v>
                </c:pt>
                <c:pt idx="1284">
                  <c:v>45330</c:v>
                </c:pt>
                <c:pt idx="1285">
                  <c:v>45331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45359</c:v>
                </c:pt>
                <c:pt idx="1305">
                  <c:v>45362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45384</c:v>
                </c:pt>
                <c:pt idx="1321">
                  <c:v>45385</c:v>
                </c:pt>
                <c:pt idx="1322">
                  <c:v>45386</c:v>
                </c:pt>
                <c:pt idx="1323">
                  <c:v>45387</c:v>
                </c:pt>
                <c:pt idx="1324">
                  <c:v>45390</c:v>
                </c:pt>
                <c:pt idx="1325">
                  <c:v>45391</c:v>
                </c:pt>
                <c:pt idx="1326">
                  <c:v>45392</c:v>
                </c:pt>
                <c:pt idx="1327">
                  <c:v>45393</c:v>
                </c:pt>
                <c:pt idx="1328">
                  <c:v>45394</c:v>
                </c:pt>
                <c:pt idx="1329">
                  <c:v>45397</c:v>
                </c:pt>
                <c:pt idx="1330">
                  <c:v>45398</c:v>
                </c:pt>
                <c:pt idx="1331">
                  <c:v>45399</c:v>
                </c:pt>
                <c:pt idx="1332">
                  <c:v>45400</c:v>
                </c:pt>
                <c:pt idx="1333">
                  <c:v>45401</c:v>
                </c:pt>
                <c:pt idx="1334">
                  <c:v>45404</c:v>
                </c:pt>
                <c:pt idx="1335">
                  <c:v>45405</c:v>
                </c:pt>
                <c:pt idx="1336">
                  <c:v>45406</c:v>
                </c:pt>
                <c:pt idx="1337">
                  <c:v>45407</c:v>
                </c:pt>
                <c:pt idx="1338">
                  <c:v>45408</c:v>
                </c:pt>
                <c:pt idx="1339">
                  <c:v>45411</c:v>
                </c:pt>
                <c:pt idx="1340">
                  <c:v>45412</c:v>
                </c:pt>
                <c:pt idx="1341">
                  <c:v>45413</c:v>
                </c:pt>
                <c:pt idx="1342">
                  <c:v>45414</c:v>
                </c:pt>
                <c:pt idx="1343">
                  <c:v>45415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45422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45446</c:v>
                </c:pt>
                <c:pt idx="1364">
                  <c:v>45447</c:v>
                </c:pt>
                <c:pt idx="1365">
                  <c:v>45448</c:v>
                </c:pt>
                <c:pt idx="1366">
                  <c:v>45449</c:v>
                </c:pt>
                <c:pt idx="1367">
                  <c:v>45450</c:v>
                </c:pt>
                <c:pt idx="1368">
                  <c:v>45453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45474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45538</c:v>
                </c:pt>
                <c:pt idx="1427">
                  <c:v>45539</c:v>
                </c:pt>
                <c:pt idx="1428">
                  <c:v>45540</c:v>
                </c:pt>
                <c:pt idx="1429">
                  <c:v>45541</c:v>
                </c:pt>
                <c:pt idx="1430">
                  <c:v>45544</c:v>
                </c:pt>
                <c:pt idx="1431">
                  <c:v>45545</c:v>
                </c:pt>
                <c:pt idx="1432">
                  <c:v>45546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45567</c:v>
                </c:pt>
                <c:pt idx="1448">
                  <c:v>45568</c:v>
                </c:pt>
                <c:pt idx="1449">
                  <c:v>45569</c:v>
                </c:pt>
                <c:pt idx="1450">
                  <c:v>45572</c:v>
                </c:pt>
                <c:pt idx="1451">
                  <c:v>45573</c:v>
                </c:pt>
                <c:pt idx="1452">
                  <c:v>45574</c:v>
                </c:pt>
                <c:pt idx="1453">
                  <c:v>45575</c:v>
                </c:pt>
                <c:pt idx="1454">
                  <c:v>45576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</c:numCache>
            </c:numRef>
          </c:cat>
          <c:val>
            <c:numRef>
              <c:f>'Holt Exponential Day (X)'!$E$4:$E$1472</c:f>
              <c:numCache>
                <c:formatCode>_("$"* #,##0.00_);_("$"* \(#,##0.00\);_("$"* "-"??_);_(@_)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  <c:pt idx="1468">
                  <c:v>249.85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9-4886-85FD-0218D29B505C}"/>
            </c:ext>
          </c:extLst>
        </c:ser>
        <c:ser>
          <c:idx val="1"/>
          <c:order val="1"/>
          <c:tx>
            <c:strRef>
              <c:f>'Holt Exponential Day (X)'!$H$3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Exponential Day (X)'!$D$4:$D$1472</c:f>
              <c:numCache>
                <c:formatCode>m/d/yyyy</c:formatCode>
                <c:ptCount val="1469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  <c:pt idx="1008">
                  <c:v>44929</c:v>
                </c:pt>
                <c:pt idx="1009">
                  <c:v>44930</c:v>
                </c:pt>
                <c:pt idx="1010">
                  <c:v>44931</c:v>
                </c:pt>
                <c:pt idx="1011">
                  <c:v>44932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44943</c:v>
                </c:pt>
                <c:pt idx="1018">
                  <c:v>44944</c:v>
                </c:pt>
                <c:pt idx="1019">
                  <c:v>44945</c:v>
                </c:pt>
                <c:pt idx="1020">
                  <c:v>44946</c:v>
                </c:pt>
                <c:pt idx="1021">
                  <c:v>44949</c:v>
                </c:pt>
                <c:pt idx="1022">
                  <c:v>44950</c:v>
                </c:pt>
                <c:pt idx="1023">
                  <c:v>44951</c:v>
                </c:pt>
                <c:pt idx="1024">
                  <c:v>44952</c:v>
                </c:pt>
                <c:pt idx="1025">
                  <c:v>44953</c:v>
                </c:pt>
                <c:pt idx="1026">
                  <c:v>44956</c:v>
                </c:pt>
                <c:pt idx="1027">
                  <c:v>44957</c:v>
                </c:pt>
                <c:pt idx="1028">
                  <c:v>44958</c:v>
                </c:pt>
                <c:pt idx="1029">
                  <c:v>44959</c:v>
                </c:pt>
                <c:pt idx="1030">
                  <c:v>44960</c:v>
                </c:pt>
                <c:pt idx="1031">
                  <c:v>44963</c:v>
                </c:pt>
                <c:pt idx="1032">
                  <c:v>44964</c:v>
                </c:pt>
                <c:pt idx="1033">
                  <c:v>44965</c:v>
                </c:pt>
                <c:pt idx="1034">
                  <c:v>44966</c:v>
                </c:pt>
                <c:pt idx="1035">
                  <c:v>44967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44991</c:v>
                </c:pt>
                <c:pt idx="1051">
                  <c:v>44992</c:v>
                </c:pt>
                <c:pt idx="1052">
                  <c:v>44993</c:v>
                </c:pt>
                <c:pt idx="1053">
                  <c:v>44994</c:v>
                </c:pt>
                <c:pt idx="1054">
                  <c:v>44995</c:v>
                </c:pt>
                <c:pt idx="1055">
                  <c:v>44998</c:v>
                </c:pt>
                <c:pt idx="1056">
                  <c:v>44999</c:v>
                </c:pt>
                <c:pt idx="1057">
                  <c:v>45000</c:v>
                </c:pt>
                <c:pt idx="1058">
                  <c:v>45001</c:v>
                </c:pt>
                <c:pt idx="1059">
                  <c:v>45002</c:v>
                </c:pt>
                <c:pt idx="1060">
                  <c:v>45005</c:v>
                </c:pt>
                <c:pt idx="1061">
                  <c:v>45006</c:v>
                </c:pt>
                <c:pt idx="1062">
                  <c:v>45007</c:v>
                </c:pt>
                <c:pt idx="1063">
                  <c:v>45008</c:v>
                </c:pt>
                <c:pt idx="1064">
                  <c:v>45009</c:v>
                </c:pt>
                <c:pt idx="1065">
                  <c:v>45012</c:v>
                </c:pt>
                <c:pt idx="1066">
                  <c:v>45013</c:v>
                </c:pt>
                <c:pt idx="1067">
                  <c:v>45014</c:v>
                </c:pt>
                <c:pt idx="1068">
                  <c:v>45015</c:v>
                </c:pt>
                <c:pt idx="1069">
                  <c:v>45016</c:v>
                </c:pt>
                <c:pt idx="1070">
                  <c:v>45019</c:v>
                </c:pt>
                <c:pt idx="1071">
                  <c:v>45020</c:v>
                </c:pt>
                <c:pt idx="1072">
                  <c:v>45021</c:v>
                </c:pt>
                <c:pt idx="1073">
                  <c:v>45022</c:v>
                </c:pt>
                <c:pt idx="1074">
                  <c:v>45026</c:v>
                </c:pt>
                <c:pt idx="1075">
                  <c:v>45027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45048</c:v>
                </c:pt>
                <c:pt idx="1091">
                  <c:v>45049</c:v>
                </c:pt>
                <c:pt idx="1092">
                  <c:v>45050</c:v>
                </c:pt>
                <c:pt idx="1093">
                  <c:v>45051</c:v>
                </c:pt>
                <c:pt idx="1094">
                  <c:v>45054</c:v>
                </c:pt>
                <c:pt idx="1095">
                  <c:v>45055</c:v>
                </c:pt>
                <c:pt idx="1096">
                  <c:v>45056</c:v>
                </c:pt>
                <c:pt idx="1097">
                  <c:v>45057</c:v>
                </c:pt>
                <c:pt idx="1098">
                  <c:v>45058</c:v>
                </c:pt>
                <c:pt idx="1099">
                  <c:v>45061</c:v>
                </c:pt>
                <c:pt idx="1100">
                  <c:v>45062</c:v>
                </c:pt>
                <c:pt idx="1101">
                  <c:v>45063</c:v>
                </c:pt>
                <c:pt idx="1102">
                  <c:v>45064</c:v>
                </c:pt>
                <c:pt idx="1103">
                  <c:v>45065</c:v>
                </c:pt>
                <c:pt idx="1104">
                  <c:v>45068</c:v>
                </c:pt>
                <c:pt idx="1105">
                  <c:v>45069</c:v>
                </c:pt>
                <c:pt idx="1106">
                  <c:v>45070</c:v>
                </c:pt>
                <c:pt idx="1107">
                  <c:v>45071</c:v>
                </c:pt>
                <c:pt idx="1108">
                  <c:v>45072</c:v>
                </c:pt>
                <c:pt idx="1109">
                  <c:v>45076</c:v>
                </c:pt>
                <c:pt idx="1110">
                  <c:v>45077</c:v>
                </c:pt>
                <c:pt idx="1111">
                  <c:v>45078</c:v>
                </c:pt>
                <c:pt idx="1112">
                  <c:v>45079</c:v>
                </c:pt>
                <c:pt idx="1113">
                  <c:v>45082</c:v>
                </c:pt>
                <c:pt idx="1114">
                  <c:v>45083</c:v>
                </c:pt>
                <c:pt idx="1115">
                  <c:v>45084</c:v>
                </c:pt>
                <c:pt idx="1116">
                  <c:v>45085</c:v>
                </c:pt>
                <c:pt idx="1117">
                  <c:v>45086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45110</c:v>
                </c:pt>
                <c:pt idx="1133">
                  <c:v>45112</c:v>
                </c:pt>
                <c:pt idx="1134">
                  <c:v>45113</c:v>
                </c:pt>
                <c:pt idx="1135">
                  <c:v>45114</c:v>
                </c:pt>
                <c:pt idx="1136">
                  <c:v>45117</c:v>
                </c:pt>
                <c:pt idx="1137">
                  <c:v>45118</c:v>
                </c:pt>
                <c:pt idx="1138">
                  <c:v>45119</c:v>
                </c:pt>
                <c:pt idx="1139">
                  <c:v>45120</c:v>
                </c:pt>
                <c:pt idx="1140">
                  <c:v>45121</c:v>
                </c:pt>
                <c:pt idx="1141">
                  <c:v>45124</c:v>
                </c:pt>
                <c:pt idx="1142">
                  <c:v>45125</c:v>
                </c:pt>
                <c:pt idx="1143">
                  <c:v>45126</c:v>
                </c:pt>
                <c:pt idx="1144">
                  <c:v>45127</c:v>
                </c:pt>
                <c:pt idx="1145">
                  <c:v>45128</c:v>
                </c:pt>
                <c:pt idx="1146">
                  <c:v>45131</c:v>
                </c:pt>
                <c:pt idx="1147">
                  <c:v>45132</c:v>
                </c:pt>
                <c:pt idx="1148">
                  <c:v>45133</c:v>
                </c:pt>
                <c:pt idx="1149">
                  <c:v>45134</c:v>
                </c:pt>
                <c:pt idx="1150">
                  <c:v>45135</c:v>
                </c:pt>
                <c:pt idx="1151">
                  <c:v>45138</c:v>
                </c:pt>
                <c:pt idx="1152">
                  <c:v>45139</c:v>
                </c:pt>
                <c:pt idx="1153">
                  <c:v>45140</c:v>
                </c:pt>
                <c:pt idx="1154">
                  <c:v>45141</c:v>
                </c:pt>
                <c:pt idx="1155">
                  <c:v>45142</c:v>
                </c:pt>
                <c:pt idx="1156">
                  <c:v>45145</c:v>
                </c:pt>
                <c:pt idx="1157">
                  <c:v>45146</c:v>
                </c:pt>
                <c:pt idx="1158">
                  <c:v>45147</c:v>
                </c:pt>
                <c:pt idx="1159">
                  <c:v>45148</c:v>
                </c:pt>
                <c:pt idx="1160">
                  <c:v>45149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45174</c:v>
                </c:pt>
                <c:pt idx="1177">
                  <c:v>45175</c:v>
                </c:pt>
                <c:pt idx="1178">
                  <c:v>45176</c:v>
                </c:pt>
                <c:pt idx="1179">
                  <c:v>45177</c:v>
                </c:pt>
                <c:pt idx="1180">
                  <c:v>45180</c:v>
                </c:pt>
                <c:pt idx="1181">
                  <c:v>45181</c:v>
                </c:pt>
                <c:pt idx="1182">
                  <c:v>45182</c:v>
                </c:pt>
                <c:pt idx="1183">
                  <c:v>45183</c:v>
                </c:pt>
                <c:pt idx="1184">
                  <c:v>45184</c:v>
                </c:pt>
                <c:pt idx="1185">
                  <c:v>45187</c:v>
                </c:pt>
                <c:pt idx="1186">
                  <c:v>45188</c:v>
                </c:pt>
                <c:pt idx="1187">
                  <c:v>45189</c:v>
                </c:pt>
                <c:pt idx="1188">
                  <c:v>45190</c:v>
                </c:pt>
                <c:pt idx="1189">
                  <c:v>45191</c:v>
                </c:pt>
                <c:pt idx="1190">
                  <c:v>45194</c:v>
                </c:pt>
                <c:pt idx="1191">
                  <c:v>45195</c:v>
                </c:pt>
                <c:pt idx="1192">
                  <c:v>45196</c:v>
                </c:pt>
                <c:pt idx="1193">
                  <c:v>45197</c:v>
                </c:pt>
                <c:pt idx="1194">
                  <c:v>45198</c:v>
                </c:pt>
                <c:pt idx="1195">
                  <c:v>45201</c:v>
                </c:pt>
                <c:pt idx="1196">
                  <c:v>45202</c:v>
                </c:pt>
                <c:pt idx="1197">
                  <c:v>45203</c:v>
                </c:pt>
                <c:pt idx="1198">
                  <c:v>45204</c:v>
                </c:pt>
                <c:pt idx="1199">
                  <c:v>45205</c:v>
                </c:pt>
                <c:pt idx="1200">
                  <c:v>45208</c:v>
                </c:pt>
                <c:pt idx="1201">
                  <c:v>45209</c:v>
                </c:pt>
                <c:pt idx="1202">
                  <c:v>45210</c:v>
                </c:pt>
                <c:pt idx="1203">
                  <c:v>45211</c:v>
                </c:pt>
                <c:pt idx="1204">
                  <c:v>45212</c:v>
                </c:pt>
                <c:pt idx="1205">
                  <c:v>45215</c:v>
                </c:pt>
                <c:pt idx="1206">
                  <c:v>45216</c:v>
                </c:pt>
                <c:pt idx="1207">
                  <c:v>45217</c:v>
                </c:pt>
                <c:pt idx="1208">
                  <c:v>45218</c:v>
                </c:pt>
                <c:pt idx="1209">
                  <c:v>45219</c:v>
                </c:pt>
                <c:pt idx="1210">
                  <c:v>45222</c:v>
                </c:pt>
                <c:pt idx="1211">
                  <c:v>45223</c:v>
                </c:pt>
                <c:pt idx="1212">
                  <c:v>45224</c:v>
                </c:pt>
                <c:pt idx="1213">
                  <c:v>45225</c:v>
                </c:pt>
                <c:pt idx="1214">
                  <c:v>45226</c:v>
                </c:pt>
                <c:pt idx="1215">
                  <c:v>45229</c:v>
                </c:pt>
                <c:pt idx="1216">
                  <c:v>45230</c:v>
                </c:pt>
                <c:pt idx="1217">
                  <c:v>45231</c:v>
                </c:pt>
                <c:pt idx="1218">
                  <c:v>45232</c:v>
                </c:pt>
                <c:pt idx="1219">
                  <c:v>45233</c:v>
                </c:pt>
                <c:pt idx="1220">
                  <c:v>45236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45243</c:v>
                </c:pt>
                <c:pt idx="1226">
                  <c:v>45244</c:v>
                </c:pt>
                <c:pt idx="1227">
                  <c:v>45245</c:v>
                </c:pt>
                <c:pt idx="1228">
                  <c:v>45246</c:v>
                </c:pt>
                <c:pt idx="1229">
                  <c:v>45247</c:v>
                </c:pt>
                <c:pt idx="1230">
                  <c:v>45250</c:v>
                </c:pt>
                <c:pt idx="1231">
                  <c:v>45251</c:v>
                </c:pt>
                <c:pt idx="1232">
                  <c:v>45252</c:v>
                </c:pt>
                <c:pt idx="1233">
                  <c:v>45254</c:v>
                </c:pt>
                <c:pt idx="1234">
                  <c:v>45257</c:v>
                </c:pt>
                <c:pt idx="1235">
                  <c:v>45258</c:v>
                </c:pt>
                <c:pt idx="1236">
                  <c:v>45259</c:v>
                </c:pt>
                <c:pt idx="1237">
                  <c:v>45260</c:v>
                </c:pt>
                <c:pt idx="1238">
                  <c:v>45261</c:v>
                </c:pt>
                <c:pt idx="1239">
                  <c:v>45264</c:v>
                </c:pt>
                <c:pt idx="1240">
                  <c:v>45265</c:v>
                </c:pt>
                <c:pt idx="1241">
                  <c:v>45266</c:v>
                </c:pt>
                <c:pt idx="1242">
                  <c:v>45267</c:v>
                </c:pt>
                <c:pt idx="1243">
                  <c:v>45268</c:v>
                </c:pt>
                <c:pt idx="1244">
                  <c:v>45271</c:v>
                </c:pt>
                <c:pt idx="1245">
                  <c:v>45272</c:v>
                </c:pt>
                <c:pt idx="1246">
                  <c:v>45273</c:v>
                </c:pt>
                <c:pt idx="1247">
                  <c:v>45274</c:v>
                </c:pt>
                <c:pt idx="1248">
                  <c:v>45275</c:v>
                </c:pt>
                <c:pt idx="1249">
                  <c:v>45278</c:v>
                </c:pt>
                <c:pt idx="1250">
                  <c:v>45279</c:v>
                </c:pt>
                <c:pt idx="1251">
                  <c:v>45280</c:v>
                </c:pt>
                <c:pt idx="1252">
                  <c:v>45281</c:v>
                </c:pt>
                <c:pt idx="1253">
                  <c:v>45282</c:v>
                </c:pt>
                <c:pt idx="1254">
                  <c:v>45286</c:v>
                </c:pt>
                <c:pt idx="1255">
                  <c:v>45287</c:v>
                </c:pt>
                <c:pt idx="1256">
                  <c:v>45288</c:v>
                </c:pt>
                <c:pt idx="1257">
                  <c:v>45289</c:v>
                </c:pt>
                <c:pt idx="1258">
                  <c:v>45293</c:v>
                </c:pt>
                <c:pt idx="1259">
                  <c:v>45294</c:v>
                </c:pt>
                <c:pt idx="1260">
                  <c:v>45295</c:v>
                </c:pt>
                <c:pt idx="1261">
                  <c:v>45296</c:v>
                </c:pt>
                <c:pt idx="1262">
                  <c:v>45299</c:v>
                </c:pt>
                <c:pt idx="1263">
                  <c:v>45300</c:v>
                </c:pt>
                <c:pt idx="1264">
                  <c:v>45301</c:v>
                </c:pt>
                <c:pt idx="1265">
                  <c:v>45302</c:v>
                </c:pt>
                <c:pt idx="1266">
                  <c:v>45303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45327</c:v>
                </c:pt>
                <c:pt idx="1282">
                  <c:v>45328</c:v>
                </c:pt>
                <c:pt idx="1283">
                  <c:v>45329</c:v>
                </c:pt>
                <c:pt idx="1284">
                  <c:v>45330</c:v>
                </c:pt>
                <c:pt idx="1285">
                  <c:v>45331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45359</c:v>
                </c:pt>
                <c:pt idx="1305">
                  <c:v>45362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45384</c:v>
                </c:pt>
                <c:pt idx="1321">
                  <c:v>45385</c:v>
                </c:pt>
                <c:pt idx="1322">
                  <c:v>45386</c:v>
                </c:pt>
                <c:pt idx="1323">
                  <c:v>45387</c:v>
                </c:pt>
                <c:pt idx="1324">
                  <c:v>45390</c:v>
                </c:pt>
                <c:pt idx="1325">
                  <c:v>45391</c:v>
                </c:pt>
                <c:pt idx="1326">
                  <c:v>45392</c:v>
                </c:pt>
                <c:pt idx="1327">
                  <c:v>45393</c:v>
                </c:pt>
                <c:pt idx="1328">
                  <c:v>45394</c:v>
                </c:pt>
                <c:pt idx="1329">
                  <c:v>45397</c:v>
                </c:pt>
                <c:pt idx="1330">
                  <c:v>45398</c:v>
                </c:pt>
                <c:pt idx="1331">
                  <c:v>45399</c:v>
                </c:pt>
                <c:pt idx="1332">
                  <c:v>45400</c:v>
                </c:pt>
                <c:pt idx="1333">
                  <c:v>45401</c:v>
                </c:pt>
                <c:pt idx="1334">
                  <c:v>45404</c:v>
                </c:pt>
                <c:pt idx="1335">
                  <c:v>45405</c:v>
                </c:pt>
                <c:pt idx="1336">
                  <c:v>45406</c:v>
                </c:pt>
                <c:pt idx="1337">
                  <c:v>45407</c:v>
                </c:pt>
                <c:pt idx="1338">
                  <c:v>45408</c:v>
                </c:pt>
                <c:pt idx="1339">
                  <c:v>45411</c:v>
                </c:pt>
                <c:pt idx="1340">
                  <c:v>45412</c:v>
                </c:pt>
                <c:pt idx="1341">
                  <c:v>45413</c:v>
                </c:pt>
                <c:pt idx="1342">
                  <c:v>45414</c:v>
                </c:pt>
                <c:pt idx="1343">
                  <c:v>45415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45422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45446</c:v>
                </c:pt>
                <c:pt idx="1364">
                  <c:v>45447</c:v>
                </c:pt>
                <c:pt idx="1365">
                  <c:v>45448</c:v>
                </c:pt>
                <c:pt idx="1366">
                  <c:v>45449</c:v>
                </c:pt>
                <c:pt idx="1367">
                  <c:v>45450</c:v>
                </c:pt>
                <c:pt idx="1368">
                  <c:v>45453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45474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45538</c:v>
                </c:pt>
                <c:pt idx="1427">
                  <c:v>45539</c:v>
                </c:pt>
                <c:pt idx="1428">
                  <c:v>45540</c:v>
                </c:pt>
                <c:pt idx="1429">
                  <c:v>45541</c:v>
                </c:pt>
                <c:pt idx="1430">
                  <c:v>45544</c:v>
                </c:pt>
                <c:pt idx="1431">
                  <c:v>45545</c:v>
                </c:pt>
                <c:pt idx="1432">
                  <c:v>45546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45567</c:v>
                </c:pt>
                <c:pt idx="1448">
                  <c:v>45568</c:v>
                </c:pt>
                <c:pt idx="1449">
                  <c:v>45569</c:v>
                </c:pt>
                <c:pt idx="1450">
                  <c:v>45572</c:v>
                </c:pt>
                <c:pt idx="1451">
                  <c:v>45573</c:v>
                </c:pt>
                <c:pt idx="1452">
                  <c:v>45574</c:v>
                </c:pt>
                <c:pt idx="1453">
                  <c:v>45575</c:v>
                </c:pt>
                <c:pt idx="1454">
                  <c:v>45576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</c:numCache>
            </c:numRef>
          </c:cat>
          <c:val>
            <c:numRef>
              <c:f>'Holt Exponential Day (X)'!$H$4:$H$1472</c:f>
              <c:numCache>
                <c:formatCode>#,##0.00</c:formatCode>
                <c:ptCount val="1469"/>
                <c:pt idx="0" formatCode="General">
                  <c:v>20.674700000000001</c:v>
                </c:pt>
                <c:pt idx="1">
                  <c:v>20.531545999999999</c:v>
                </c:pt>
                <c:pt idx="2">
                  <c:v>20.202945079999999</c:v>
                </c:pt>
                <c:pt idx="3">
                  <c:v>21.451840498399999</c:v>
                </c:pt>
                <c:pt idx="4">
                  <c:v>22.566478082032003</c:v>
                </c:pt>
                <c:pt idx="5">
                  <c:v>22.702111280519365</c:v>
                </c:pt>
                <c:pt idx="6">
                  <c:v>22.96366680834641</c:v>
                </c:pt>
                <c:pt idx="7">
                  <c:v>23.365058569737936</c:v>
                </c:pt>
                <c:pt idx="8">
                  <c:v>23.309266053675465</c:v>
                </c:pt>
                <c:pt idx="9">
                  <c:v>22.664400047022923</c:v>
                </c:pt>
                <c:pt idx="10">
                  <c:v>23.201290761788428</c:v>
                </c:pt>
                <c:pt idx="11">
                  <c:v>23.335992942790828</c:v>
                </c:pt>
                <c:pt idx="12">
                  <c:v>22.735043822991933</c:v>
                </c:pt>
                <c:pt idx="13">
                  <c:v>19.976899511108833</c:v>
                </c:pt>
                <c:pt idx="14">
                  <c:v>19.407032015047299</c:v>
                </c:pt>
                <c:pt idx="15">
                  <c:v>18.791255413857641</c:v>
                </c:pt>
                <c:pt idx="16">
                  <c:v>19.096421744376709</c:v>
                </c:pt>
                <c:pt idx="17">
                  <c:v>19.476742876380566</c:v>
                </c:pt>
                <c:pt idx="18">
                  <c:v>19.516004279302816</c:v>
                </c:pt>
                <c:pt idx="19">
                  <c:v>19.774094763606314</c:v>
                </c:pt>
                <c:pt idx="20">
                  <c:v>20.453328525989964</c:v>
                </c:pt>
                <c:pt idx="21">
                  <c:v>20.491894374381658</c:v>
                </c:pt>
                <c:pt idx="22">
                  <c:v>20.813956204814826</c:v>
                </c:pt>
                <c:pt idx="23">
                  <c:v>21.004575530768001</c:v>
                </c:pt>
                <c:pt idx="24">
                  <c:v>21.452331523767455</c:v>
                </c:pt>
                <c:pt idx="25">
                  <c:v>21.095072850830661</c:v>
                </c:pt>
                <c:pt idx="26">
                  <c:v>20.464134871912652</c:v>
                </c:pt>
                <c:pt idx="27">
                  <c:v>20.417962346407947</c:v>
                </c:pt>
                <c:pt idx="28">
                  <c:v>20.818398309726778</c:v>
                </c:pt>
                <c:pt idx="29">
                  <c:v>20.738991355819604</c:v>
                </c:pt>
                <c:pt idx="30">
                  <c:v>20.454581663925069</c:v>
                </c:pt>
                <c:pt idx="31">
                  <c:v>20.237060722181003</c:v>
                </c:pt>
                <c:pt idx="32">
                  <c:v>20.43483697462338</c:v>
                </c:pt>
                <c:pt idx="33">
                  <c:v>20.28016937735643</c:v>
                </c:pt>
                <c:pt idx="34">
                  <c:v>19.926421031839432</c:v>
                </c:pt>
                <c:pt idx="35">
                  <c:v>19.293729061014126</c:v>
                </c:pt>
                <c:pt idx="36">
                  <c:v>19.52362479724669</c:v>
                </c:pt>
                <c:pt idx="37">
                  <c:v>19.784659976420624</c:v>
                </c:pt>
                <c:pt idx="38">
                  <c:v>20.011834793112477</c:v>
                </c:pt>
                <c:pt idx="39">
                  <c:v>21.10278729913658</c:v>
                </c:pt>
                <c:pt idx="40">
                  <c:v>21.118422769704846</c:v>
                </c:pt>
                <c:pt idx="41">
                  <c:v>19.496707330379824</c:v>
                </c:pt>
                <c:pt idx="42">
                  <c:v>18.687379362195841</c:v>
                </c:pt>
                <c:pt idx="43">
                  <c:v>18.122695188521536</c:v>
                </c:pt>
                <c:pt idx="44">
                  <c:v>18.09597693577544</c:v>
                </c:pt>
                <c:pt idx="45">
                  <c:v>18.257559781978209</c:v>
                </c:pt>
                <c:pt idx="46">
                  <c:v>18.841160431476606</c:v>
                </c:pt>
                <c:pt idx="47">
                  <c:v>19.193922440288819</c:v>
                </c:pt>
                <c:pt idx="48">
                  <c:v>18.870747156964917</c:v>
                </c:pt>
                <c:pt idx="49">
                  <c:v>19.19753241860251</c:v>
                </c:pt>
                <c:pt idx="50">
                  <c:v>19.077237997673269</c:v>
                </c:pt>
                <c:pt idx="51">
                  <c:v>18.134010644231601</c:v>
                </c:pt>
                <c:pt idx="52">
                  <c:v>17.695317391533113</c:v>
                </c:pt>
                <c:pt idx="53">
                  <c:v>17.655974192163917</c:v>
                </c:pt>
                <c:pt idx="54">
                  <c:v>18.044349316997991</c:v>
                </c:pt>
                <c:pt idx="55">
                  <c:v>17.98099039528492</c:v>
                </c:pt>
                <c:pt idx="56">
                  <c:v>17.374912642019382</c:v>
                </c:pt>
                <c:pt idx="57">
                  <c:v>17.2136651575562</c:v>
                </c:pt>
                <c:pt idx="58">
                  <c:v>17.76008284304352</c:v>
                </c:pt>
                <c:pt idx="59">
                  <c:v>18.292141973578158</c:v>
                </c:pt>
                <c:pt idx="60">
                  <c:v>18.583294506663115</c:v>
                </c:pt>
                <c:pt idx="61">
                  <c:v>18.816775258643599</c:v>
                </c:pt>
                <c:pt idx="62">
                  <c:v>19.330366192937682</c:v>
                </c:pt>
                <c:pt idx="63">
                  <c:v>19.255252848387439</c:v>
                </c:pt>
                <c:pt idx="64">
                  <c:v>19.23291849598467</c:v>
                </c:pt>
                <c:pt idx="65">
                  <c:v>17.916753898193985</c:v>
                </c:pt>
                <c:pt idx="66">
                  <c:v>18.209987340551333</c:v>
                </c:pt>
                <c:pt idx="67">
                  <c:v>18.126811281884788</c:v>
                </c:pt>
                <c:pt idx="68">
                  <c:v>18.130436069002986</c:v>
                </c:pt>
                <c:pt idx="69">
                  <c:v>18.246036445072143</c:v>
                </c:pt>
                <c:pt idx="70">
                  <c:v>17.802150830650461</c:v>
                </c:pt>
                <c:pt idx="71">
                  <c:v>17.713334898431679</c:v>
                </c:pt>
                <c:pt idx="72">
                  <c:v>17.74273213401101</c:v>
                </c:pt>
                <c:pt idx="73">
                  <c:v>18.134210699456254</c:v>
                </c:pt>
                <c:pt idx="74">
                  <c:v>18.076473914746249</c:v>
                </c:pt>
                <c:pt idx="75">
                  <c:v>18.040045580494827</c:v>
                </c:pt>
                <c:pt idx="76">
                  <c:v>17.441168755705224</c:v>
                </c:pt>
                <c:pt idx="77">
                  <c:v>17.392905734151537</c:v>
                </c:pt>
                <c:pt idx="78">
                  <c:v>16.932948119012089</c:v>
                </c:pt>
                <c:pt idx="79">
                  <c:v>16.082292697899724</c:v>
                </c:pt>
                <c:pt idx="80">
                  <c:v>15.400290994420763</c:v>
                </c:pt>
                <c:pt idx="81">
                  <c:v>15.712335758700366</c:v>
                </c:pt>
                <c:pt idx="82">
                  <c:v>15.5404557639727</c:v>
                </c:pt>
                <c:pt idx="83">
                  <c:v>15.431101787997216</c:v>
                </c:pt>
                <c:pt idx="84">
                  <c:v>16.204967291119456</c:v>
                </c:pt>
                <c:pt idx="85">
                  <c:v>16.934093802257291</c:v>
                </c:pt>
                <c:pt idx="86">
                  <c:v>16.896404542922589</c:v>
                </c:pt>
                <c:pt idx="87">
                  <c:v>16.376658947883556</c:v>
                </c:pt>
                <c:pt idx="88">
                  <c:v>16.169329405492078</c:v>
                </c:pt>
                <c:pt idx="89">
                  <c:v>15.960370101551552</c:v>
                </c:pt>
                <c:pt idx="90">
                  <c:v>15.629736347081153</c:v>
                </c:pt>
                <c:pt idx="91">
                  <c:v>14.964238012015405</c:v>
                </c:pt>
                <c:pt idx="92">
                  <c:v>15.240664344008605</c:v>
                </c:pt>
                <c:pt idx="93">
                  <c:v>15.212756016167202</c:v>
                </c:pt>
                <c:pt idx="94">
                  <c:v>14.764681748323168</c:v>
                </c:pt>
                <c:pt idx="95">
                  <c:v>13.653437632063328</c:v>
                </c:pt>
                <c:pt idx="96">
                  <c:v>13.261750339556208</c:v>
                </c:pt>
                <c:pt idx="97">
                  <c:v>13.075354322200019</c:v>
                </c:pt>
                <c:pt idx="98">
                  <c:v>12.419617208591522</c:v>
                </c:pt>
                <c:pt idx="99">
                  <c:v>12.50438651864369</c:v>
                </c:pt>
                <c:pt idx="100">
                  <c:v>12.244085411583493</c:v>
                </c:pt>
                <c:pt idx="101">
                  <c:v>12.170898781860329</c:v>
                </c:pt>
                <c:pt idx="102">
                  <c:v>12.251477973296444</c:v>
                </c:pt>
                <c:pt idx="103">
                  <c:v>12.155256511281689</c:v>
                </c:pt>
                <c:pt idx="104">
                  <c:v>11.912439143192339</c:v>
                </c:pt>
                <c:pt idx="105">
                  <c:v>11.779327839425958</c:v>
                </c:pt>
                <c:pt idx="106">
                  <c:v>12.70558215118205</c:v>
                </c:pt>
                <c:pt idx="107">
                  <c:v>13.116444281004334</c:v>
                </c:pt>
                <c:pt idx="108">
                  <c:v>13.688594823289684</c:v>
                </c:pt>
                <c:pt idx="109">
                  <c:v>13.774391384343541</c:v>
                </c:pt>
                <c:pt idx="110">
                  <c:v>14.331861970793497</c:v>
                </c:pt>
                <c:pt idx="111">
                  <c:v>14.500671420630143</c:v>
                </c:pt>
                <c:pt idx="112">
                  <c:v>14.109299034554061</c:v>
                </c:pt>
                <c:pt idx="113">
                  <c:v>14.35593534021257</c:v>
                </c:pt>
                <c:pt idx="114">
                  <c:v>14.574992710643992</c:v>
                </c:pt>
                <c:pt idx="115">
                  <c:v>15.170172029214106</c:v>
                </c:pt>
                <c:pt idx="116">
                  <c:v>15.208371171778305</c:v>
                </c:pt>
                <c:pt idx="117">
                  <c:v>15.190319986005612</c:v>
                </c:pt>
                <c:pt idx="118">
                  <c:v>14.803641892543235</c:v>
                </c:pt>
                <c:pt idx="119">
                  <c:v>14.91702545581192</c:v>
                </c:pt>
                <c:pt idx="120">
                  <c:v>14.963311595292224</c:v>
                </c:pt>
                <c:pt idx="121">
                  <c:v>14.721679326921427</c:v>
                </c:pt>
                <c:pt idx="122">
                  <c:v>14.718180812759618</c:v>
                </c:pt>
                <c:pt idx="123">
                  <c:v>14.931168850350712</c:v>
                </c:pt>
                <c:pt idx="124">
                  <c:v>15.032289008322929</c:v>
                </c:pt>
                <c:pt idx="125">
                  <c:v>15.211105720128414</c:v>
                </c:pt>
                <c:pt idx="126">
                  <c:v>15.21334048506001</c:v>
                </c:pt>
                <c:pt idx="127">
                  <c:v>15.783785217748539</c:v>
                </c:pt>
                <c:pt idx="128">
                  <c:v>15.668562274588766</c:v>
                </c:pt>
                <c:pt idx="129">
                  <c:v>15.476774211677109</c:v>
                </c:pt>
                <c:pt idx="130">
                  <c:v>15.562477745476468</c:v>
                </c:pt>
                <c:pt idx="131">
                  <c:v>16.07376025363277</c:v>
                </c:pt>
                <c:pt idx="132">
                  <c:v>16.175956828921993</c:v>
                </c:pt>
                <c:pt idx="133">
                  <c:v>16.669492872052935</c:v>
                </c:pt>
                <c:pt idx="134">
                  <c:v>17.164632468298112</c:v>
                </c:pt>
                <c:pt idx="135">
                  <c:v>17.146938389167918</c:v>
                </c:pt>
                <c:pt idx="136">
                  <c:v>17.242859023920708</c:v>
                </c:pt>
                <c:pt idx="137">
                  <c:v>17.21416277230886</c:v>
                </c:pt>
                <c:pt idx="138">
                  <c:v>17.422416794949029</c:v>
                </c:pt>
                <c:pt idx="139">
                  <c:v>17.333873437265343</c:v>
                </c:pt>
                <c:pt idx="140">
                  <c:v>17.63647262492411</c:v>
                </c:pt>
                <c:pt idx="141">
                  <c:v>17.385223297444401</c:v>
                </c:pt>
                <c:pt idx="142">
                  <c:v>15.217431021501584</c:v>
                </c:pt>
                <c:pt idx="143">
                  <c:v>15.114300537276002</c:v>
                </c:pt>
                <c:pt idx="144">
                  <c:v>15.673854044810353</c:v>
                </c:pt>
                <c:pt idx="145">
                  <c:v>16.102914920932065</c:v>
                </c:pt>
                <c:pt idx="146">
                  <c:v>15.989152298928596</c:v>
                </c:pt>
                <c:pt idx="147">
                  <c:v>15.53349005927546</c:v>
                </c:pt>
                <c:pt idx="148">
                  <c:v>15.443810074175664</c:v>
                </c:pt>
                <c:pt idx="149">
                  <c:v>15.128904667950115</c:v>
                </c:pt>
                <c:pt idx="150">
                  <c:v>15.297911768657059</c:v>
                </c:pt>
                <c:pt idx="151">
                  <c:v>15.551759159847908</c:v>
                </c:pt>
                <c:pt idx="152">
                  <c:v>15.817613035158384</c:v>
                </c:pt>
                <c:pt idx="153">
                  <c:v>15.560330041667385</c:v>
                </c:pt>
                <c:pt idx="154">
                  <c:v>15.278312398021367</c:v>
                </c:pt>
                <c:pt idx="155">
                  <c:v>15.388521746727548</c:v>
                </c:pt>
                <c:pt idx="156">
                  <c:v>14.443930319951287</c:v>
                </c:pt>
                <c:pt idx="157">
                  <c:v>14.212403973814057</c:v>
                </c:pt>
                <c:pt idx="158">
                  <c:v>14.569317468741673</c:v>
                </c:pt>
                <c:pt idx="159">
                  <c:v>15.006344801461715</c:v>
                </c:pt>
                <c:pt idx="160">
                  <c:v>14.920876507933148</c:v>
                </c:pt>
                <c:pt idx="161">
                  <c:v>14.645271393657547</c:v>
                </c:pt>
                <c:pt idx="162">
                  <c:v>14.552421845149745</c:v>
                </c:pt>
                <c:pt idx="163">
                  <c:v>13.978521696754145</c:v>
                </c:pt>
                <c:pt idx="164">
                  <c:v>14.146601515207085</c:v>
                </c:pt>
                <c:pt idx="165">
                  <c:v>14.14570174916261</c:v>
                </c:pt>
                <c:pt idx="166">
                  <c:v>14.338649592962792</c:v>
                </c:pt>
                <c:pt idx="167">
                  <c:v>14.781890461170526</c:v>
                </c:pt>
                <c:pt idx="168">
                  <c:v>15.042430684510094</c:v>
                </c:pt>
                <c:pt idx="169">
                  <c:v>14.963586833926248</c:v>
                </c:pt>
                <c:pt idx="170">
                  <c:v>14.831686642486916</c:v>
                </c:pt>
                <c:pt idx="171">
                  <c:v>15.31189596292308</c:v>
                </c:pt>
                <c:pt idx="172">
                  <c:v>15.285521112265664</c:v>
                </c:pt>
                <c:pt idx="173">
                  <c:v>15.586649012986504</c:v>
                </c:pt>
                <c:pt idx="174">
                  <c:v>15.991876343745522</c:v>
                </c:pt>
                <c:pt idx="175">
                  <c:v>16.67087689583169</c:v>
                </c:pt>
                <c:pt idx="176">
                  <c:v>16.621827250415418</c:v>
                </c:pt>
                <c:pt idx="177">
                  <c:v>16.519642553740571</c:v>
                </c:pt>
                <c:pt idx="178">
                  <c:v>16.37975352263253</c:v>
                </c:pt>
                <c:pt idx="179">
                  <c:v>16.44906504788063</c:v>
                </c:pt>
                <c:pt idx="180">
                  <c:v>16.409299465112415</c:v>
                </c:pt>
                <c:pt idx="181">
                  <c:v>16.48731427197972</c:v>
                </c:pt>
                <c:pt idx="182">
                  <c:v>16.138948029331129</c:v>
                </c:pt>
                <c:pt idx="183">
                  <c:v>15.873657926986128</c:v>
                </c:pt>
                <c:pt idx="184">
                  <c:v>14.872618926099918</c:v>
                </c:pt>
                <c:pt idx="185">
                  <c:v>15.326023913419029</c:v>
                </c:pt>
                <c:pt idx="186">
                  <c:v>16.179649921062655</c:v>
                </c:pt>
                <c:pt idx="187">
                  <c:v>16.202735009567878</c:v>
                </c:pt>
                <c:pt idx="188">
                  <c:v>16.178942315691508</c:v>
                </c:pt>
                <c:pt idx="189">
                  <c:v>16.371294668612244</c:v>
                </c:pt>
                <c:pt idx="190">
                  <c:v>16.139075389984683</c:v>
                </c:pt>
                <c:pt idx="191">
                  <c:v>15.497948308696008</c:v>
                </c:pt>
                <c:pt idx="192">
                  <c:v>15.446699311323314</c:v>
                </c:pt>
                <c:pt idx="193">
                  <c:v>15.852335460401168</c:v>
                </c:pt>
                <c:pt idx="194">
                  <c:v>16.089836806287281</c:v>
                </c:pt>
                <c:pt idx="195">
                  <c:v>16.372093233329441</c:v>
                </c:pt>
                <c:pt idx="196">
                  <c:v>16.446464424159871</c:v>
                </c:pt>
                <c:pt idx="197">
                  <c:v>16.761401677010319</c:v>
                </c:pt>
                <c:pt idx="198">
                  <c:v>17.320926489537321</c:v>
                </c:pt>
                <c:pt idx="199">
                  <c:v>17.429745825585748</c:v>
                </c:pt>
                <c:pt idx="200">
                  <c:v>17.558906789911052</c:v>
                </c:pt>
                <c:pt idx="201">
                  <c:v>17.604584988065969</c:v>
                </c:pt>
                <c:pt idx="202">
                  <c:v>17.242420745111762</c:v>
                </c:pt>
                <c:pt idx="203">
                  <c:v>17.025719531164249</c:v>
                </c:pt>
                <c:pt idx="204">
                  <c:v>17.107441480932025</c:v>
                </c:pt>
                <c:pt idx="205">
                  <c:v>17.713105088820246</c:v>
                </c:pt>
                <c:pt idx="206">
                  <c:v>20.805369668569281</c:v>
                </c:pt>
                <c:pt idx="207">
                  <c:v>22.670863868092276</c:v>
                </c:pt>
                <c:pt idx="208">
                  <c:v>22.546827017244887</c:v>
                </c:pt>
                <c:pt idx="209">
                  <c:v>21.759819367452604</c:v>
                </c:pt>
                <c:pt idx="210">
                  <c:v>21.555146818723959</c:v>
                </c:pt>
                <c:pt idx="211">
                  <c:v>21.454300332953274</c:v>
                </c:pt>
                <c:pt idx="212">
                  <c:v>21.364640580796291</c:v>
                </c:pt>
                <c:pt idx="213">
                  <c:v>21.555719742544103</c:v>
                </c:pt>
                <c:pt idx="214">
                  <c:v>21.654154101229516</c:v>
                </c:pt>
                <c:pt idx="215">
                  <c:v>22.3044194398014</c:v>
                </c:pt>
                <c:pt idx="216">
                  <c:v>22.864242722907012</c:v>
                </c:pt>
                <c:pt idx="217">
                  <c:v>23.072164313264757</c:v>
                </c:pt>
                <c:pt idx="218">
                  <c:v>23.577175609166904</c:v>
                </c:pt>
                <c:pt idx="219">
                  <c:v>23.794854951922385</c:v>
                </c:pt>
                <c:pt idx="220">
                  <c:v>23.583943804150586</c:v>
                </c:pt>
                <c:pt idx="221">
                  <c:v>23.751836531913785</c:v>
                </c:pt>
                <c:pt idx="222">
                  <c:v>23.856318296943464</c:v>
                </c:pt>
                <c:pt idx="223">
                  <c:v>23.835841008451492</c:v>
                </c:pt>
                <c:pt idx="224">
                  <c:v>24.248584724526985</c:v>
                </c:pt>
                <c:pt idx="225">
                  <c:v>23.853795749360319</c:v>
                </c:pt>
                <c:pt idx="226">
                  <c:v>23.621991056410959</c:v>
                </c:pt>
                <c:pt idx="227">
                  <c:v>22.347837575333916</c:v>
                </c:pt>
                <c:pt idx="228">
                  <c:v>22.320557539314358</c:v>
                </c:pt>
                <c:pt idx="229">
                  <c:v>21.918119382501359</c:v>
                </c:pt>
                <c:pt idx="230">
                  <c:v>22.009312391706185</c:v>
                </c:pt>
                <c:pt idx="231">
                  <c:v>22.015590593271952</c:v>
                </c:pt>
                <c:pt idx="232">
                  <c:v>22.329455790070018</c:v>
                </c:pt>
                <c:pt idx="233">
                  <c:v>22.387343426806858</c:v>
                </c:pt>
                <c:pt idx="234">
                  <c:v>22.165394095065121</c:v>
                </c:pt>
                <c:pt idx="235">
                  <c:v>22.07268873901927</c:v>
                </c:pt>
                <c:pt idx="236">
                  <c:v>22.445045436633677</c:v>
                </c:pt>
                <c:pt idx="237">
                  <c:v>22.824493428779462</c:v>
                </c:pt>
                <c:pt idx="238">
                  <c:v>23.45116592527318</c:v>
                </c:pt>
                <c:pt idx="239">
                  <c:v>23.815741132465355</c:v>
                </c:pt>
                <c:pt idx="240">
                  <c:v>24.214603035794195</c:v>
                </c:pt>
                <c:pt idx="241">
                  <c:v>24.484453684481085</c:v>
                </c:pt>
                <c:pt idx="242">
                  <c:v>25.796600367927926</c:v>
                </c:pt>
                <c:pt idx="243">
                  <c:v>25.92235206581088</c:v>
                </c:pt>
                <c:pt idx="244">
                  <c:v>26.876096995060429</c:v>
                </c:pt>
                <c:pt idx="245">
                  <c:v>27.561912889894348</c:v>
                </c:pt>
                <c:pt idx="246">
                  <c:v>27.847070872491631</c:v>
                </c:pt>
                <c:pt idx="247">
                  <c:v>28.695376423850252</c:v>
                </c:pt>
                <c:pt idx="248">
                  <c:v>29.133749225573915</c:v>
                </c:pt>
                <c:pt idx="249">
                  <c:v>29.423608127154413</c:v>
                </c:pt>
                <c:pt idx="250">
                  <c:v>29.113830026565417</c:v>
                </c:pt>
                <c:pt idx="251">
                  <c:v>28.159334775861755</c:v>
                </c:pt>
                <c:pt idx="252">
                  <c:v>28.42447767821929</c:v>
                </c:pt>
                <c:pt idx="253">
                  <c:v>29.294881342585963</c:v>
                </c:pt>
                <c:pt idx="254">
                  <c:v>30.1935395014767</c:v>
                </c:pt>
                <c:pt idx="255">
                  <c:v>30.968268204040285</c:v>
                </c:pt>
                <c:pt idx="256">
                  <c:v>32.333381679841345</c:v>
                </c:pt>
                <c:pt idx="257">
                  <c:v>33.562662589921302</c:v>
                </c:pt>
                <c:pt idx="258">
                  <c:v>32.890896803735565</c:v>
                </c:pt>
                <c:pt idx="259">
                  <c:v>33.250735860467145</c:v>
                </c:pt>
                <c:pt idx="260">
                  <c:v>36.136251398958954</c:v>
                </c:pt>
                <c:pt idx="261">
                  <c:v>36.751265502142402</c:v>
                </c:pt>
                <c:pt idx="262">
                  <c:v>35.472850080182837</c:v>
                </c:pt>
                <c:pt idx="263">
                  <c:v>34.935493838407794</c:v>
                </c:pt>
                <c:pt idx="264">
                  <c:v>35.18103995522501</c:v>
                </c:pt>
                <c:pt idx="265">
                  <c:v>37.615893649047884</c:v>
                </c:pt>
                <c:pt idx="266">
                  <c:v>39.077442579648931</c:v>
                </c:pt>
                <c:pt idx="267">
                  <c:v>39.133852236132121</c:v>
                </c:pt>
                <c:pt idx="268">
                  <c:v>38.497101785037557</c:v>
                </c:pt>
                <c:pt idx="269">
                  <c:v>38.084101570446244</c:v>
                </c:pt>
                <c:pt idx="270">
                  <c:v>38.702249396234315</c:v>
                </c:pt>
                <c:pt idx="271">
                  <c:v>40.38362628267393</c:v>
                </c:pt>
                <c:pt idx="272">
                  <c:v>44.085375805321704</c:v>
                </c:pt>
                <c:pt idx="273">
                  <c:v>46.728902186601353</c:v>
                </c:pt>
                <c:pt idx="274">
                  <c:v>55.940660078443592</c:v>
                </c:pt>
                <c:pt idx="275">
                  <c:v>60.472498701946613</c:v>
                </c:pt>
                <c:pt idx="276">
                  <c:v>51.769109921632193</c:v>
                </c:pt>
                <c:pt idx="277">
                  <c:v>51.636489827043825</c:v>
                </c:pt>
                <c:pt idx="278">
                  <c:v>51.742269236772373</c:v>
                </c:pt>
                <c:pt idx="279">
                  <c:v>53.001746665873426</c:v>
                </c:pt>
                <c:pt idx="280">
                  <c:v>53.026168193614168</c:v>
                </c:pt>
                <c:pt idx="281">
                  <c:v>53.001101096471999</c:v>
                </c:pt>
                <c:pt idx="282">
                  <c:v>54.958591619053429</c:v>
                </c:pt>
                <c:pt idx="283">
                  <c:v>55.5972096989546</c:v>
                </c:pt>
                <c:pt idx="284">
                  <c:v>59.789980175451241</c:v>
                </c:pt>
                <c:pt idx="285">
                  <c:v>63.14608179602584</c:v>
                </c:pt>
                <c:pt idx="286">
                  <c:v>62.158871746069224</c:v>
                </c:pt>
                <c:pt idx="287">
                  <c:v>60.969723767465773</c:v>
                </c:pt>
                <c:pt idx="288">
                  <c:v>56.254745552430926</c:v>
                </c:pt>
                <c:pt idx="289">
                  <c:v>53.468236739985038</c:v>
                </c:pt>
                <c:pt idx="290">
                  <c:v>50.500926360990867</c:v>
                </c:pt>
                <c:pt idx="291">
                  <c:v>44.255998894572244</c:v>
                </c:pt>
                <c:pt idx="292">
                  <c:v>44.306114807801528</c:v>
                </c:pt>
                <c:pt idx="293">
                  <c:v>48.898302600079717</c:v>
                </c:pt>
                <c:pt idx="294">
                  <c:v>49.505237363454</c:v>
                </c:pt>
                <c:pt idx="295">
                  <c:v>49.44665840817855</c:v>
                </c:pt>
                <c:pt idx="296">
                  <c:v>47.687496250938658</c:v>
                </c:pt>
                <c:pt idx="297">
                  <c:v>44.944295653265598</c:v>
                </c:pt>
                <c:pt idx="298">
                  <c:v>39.738934040125194</c:v>
                </c:pt>
                <c:pt idx="299">
                  <c:v>41.478971707061447</c:v>
                </c:pt>
                <c:pt idx="300">
                  <c:v>40.025837549710189</c:v>
                </c:pt>
                <c:pt idx="301">
                  <c:v>35.510089062151074</c:v>
                </c:pt>
                <c:pt idx="302">
                  <c:v>33.009590276931242</c:v>
                </c:pt>
                <c:pt idx="303">
                  <c:v>26.841635346420532</c:v>
                </c:pt>
                <c:pt idx="304">
                  <c:v>24.727281417337622</c:v>
                </c:pt>
                <c:pt idx="305">
                  <c:v>21.788734961277221</c:v>
                </c:pt>
                <c:pt idx="306">
                  <c:v>25.76650174866467</c:v>
                </c:pt>
                <c:pt idx="307">
                  <c:v>26.451586916789196</c:v>
                </c:pt>
                <c:pt idx="308">
                  <c:v>28.154145038560245</c:v>
                </c:pt>
                <c:pt idx="309">
                  <c:v>33.1151311844459</c:v>
                </c:pt>
                <c:pt idx="310">
                  <c:v>35.459490957672173</c:v>
                </c:pt>
                <c:pt idx="311">
                  <c:v>34.828320643763057</c:v>
                </c:pt>
                <c:pt idx="312">
                  <c:v>33.808676954274013</c:v>
                </c:pt>
                <c:pt idx="313">
                  <c:v>33.362207763687493</c:v>
                </c:pt>
                <c:pt idx="314">
                  <c:v>34.027553452071821</c:v>
                </c:pt>
                <c:pt idx="315">
                  <c:v>31.227665761935384</c:v>
                </c:pt>
                <c:pt idx="316">
                  <c:v>29.840502170530932</c:v>
                </c:pt>
                <c:pt idx="317">
                  <c:v>31.839074866165486</c:v>
                </c:pt>
                <c:pt idx="318">
                  <c:v>34.617299195199699</c:v>
                </c:pt>
                <c:pt idx="319">
                  <c:v>36.621717222002474</c:v>
                </c:pt>
                <c:pt idx="320">
                  <c:v>37.313982941946449</c:v>
                </c:pt>
                <c:pt idx="321">
                  <c:v>39.889799905347324</c:v>
                </c:pt>
                <c:pt idx="322">
                  <c:v>45.46836127188466</c:v>
                </c:pt>
                <c:pt idx="323">
                  <c:v>49.536296054019175</c:v>
                </c:pt>
                <c:pt idx="324">
                  <c:v>51.062659231188022</c:v>
                </c:pt>
                <c:pt idx="325">
                  <c:v>51.994184362242734</c:v>
                </c:pt>
                <c:pt idx="326">
                  <c:v>52.247657936502833</c:v>
                </c:pt>
                <c:pt idx="327">
                  <c:v>50.742580028793363</c:v>
                </c:pt>
                <c:pt idx="328">
                  <c:v>47.610965793297268</c:v>
                </c:pt>
                <c:pt idx="329">
                  <c:v>49.512504075127858</c:v>
                </c:pt>
                <c:pt idx="330">
                  <c:v>48.291622730161521</c:v>
                </c:pt>
                <c:pt idx="331">
                  <c:v>50.319633949548049</c:v>
                </c:pt>
                <c:pt idx="332">
                  <c:v>54.265705452144175</c:v>
                </c:pt>
                <c:pt idx="333">
                  <c:v>53.162422627137445</c:v>
                </c:pt>
                <c:pt idx="334">
                  <c:v>54.495487738423158</c:v>
                </c:pt>
                <c:pt idx="335">
                  <c:v>52.189982173483706</c:v>
                </c:pt>
                <c:pt idx="336">
                  <c:v>48.043619510940168</c:v>
                </c:pt>
                <c:pt idx="337">
                  <c:v>51.278148546842679</c:v>
                </c:pt>
                <c:pt idx="338">
                  <c:v>52.115656015030609</c:v>
                </c:pt>
                <c:pt idx="339">
                  <c:v>52.917445010982583</c:v>
                </c:pt>
                <c:pt idx="340">
                  <c:v>53.332239629560483</c:v>
                </c:pt>
                <c:pt idx="341">
                  <c:v>55.475999236090665</c:v>
                </c:pt>
                <c:pt idx="342">
                  <c:v>55.047334081004024</c:v>
                </c:pt>
                <c:pt idx="343">
                  <c:v>54.533537460496689</c:v>
                </c:pt>
                <c:pt idx="344">
                  <c:v>53.509561984806432</c:v>
                </c:pt>
                <c:pt idx="345">
                  <c:v>54.03089174827057</c:v>
                </c:pt>
                <c:pt idx="346">
                  <c:v>53.987548954520634</c:v>
                </c:pt>
                <c:pt idx="347">
                  <c:v>54.698292635568578</c:v>
                </c:pt>
                <c:pt idx="348">
                  <c:v>54.48304086649555</c:v>
                </c:pt>
                <c:pt idx="349">
                  <c:v>55.033878638320161</c:v>
                </c:pt>
                <c:pt idx="350">
                  <c:v>55.57675579623411</c:v>
                </c:pt>
                <c:pt idx="351">
                  <c:v>54.965872389243827</c:v>
                </c:pt>
                <c:pt idx="352">
                  <c:v>55.005578477760217</c:v>
                </c:pt>
                <c:pt idx="353">
                  <c:v>54.837471117065505</c:v>
                </c:pt>
                <c:pt idx="354">
                  <c:v>54.371425416503378</c:v>
                </c:pt>
                <c:pt idx="355">
                  <c:v>56.945921218808074</c:v>
                </c:pt>
                <c:pt idx="356">
                  <c:v>60.567326761111644</c:v>
                </c:pt>
                <c:pt idx="357">
                  <c:v>59.815822528384771</c:v>
                </c:pt>
                <c:pt idx="358">
                  <c:v>59.462645936928141</c:v>
                </c:pt>
                <c:pt idx="359">
                  <c:v>58.571811215918792</c:v>
                </c:pt>
                <c:pt idx="360">
                  <c:v>60.625203316646164</c:v>
                </c:pt>
                <c:pt idx="361">
                  <c:v>64.351280353039741</c:v>
                </c:pt>
                <c:pt idx="362">
                  <c:v>65.22959648064726</c:v>
                </c:pt>
                <c:pt idx="363">
                  <c:v>69.345138122791127</c:v>
                </c:pt>
                <c:pt idx="364">
                  <c:v>65.89002764188352</c:v>
                </c:pt>
                <c:pt idx="365">
                  <c:v>64.072376039222561</c:v>
                </c:pt>
                <c:pt idx="366">
                  <c:v>66.963492307087435</c:v>
                </c:pt>
                <c:pt idx="367">
                  <c:v>66.719882377807863</c:v>
                </c:pt>
                <c:pt idx="368">
                  <c:v>67.334043345684705</c:v>
                </c:pt>
                <c:pt idx="369">
                  <c:v>67.947081888546393</c:v>
                </c:pt>
                <c:pt idx="370">
                  <c:v>67.614372783120686</c:v>
                </c:pt>
                <c:pt idx="371">
                  <c:v>67.213564776374568</c:v>
                </c:pt>
                <c:pt idx="372">
                  <c:v>66.936221658197425</c:v>
                </c:pt>
                <c:pt idx="373">
                  <c:v>64.811768042923518</c:v>
                </c:pt>
                <c:pt idx="374">
                  <c:v>65.689228949409241</c:v>
                </c:pt>
                <c:pt idx="375">
                  <c:v>64.916938926987186</c:v>
                </c:pt>
                <c:pt idx="376">
                  <c:v>68.771707832494698</c:v>
                </c:pt>
                <c:pt idx="377">
                  <c:v>73.743522561685836</c:v>
                </c:pt>
                <c:pt idx="378">
                  <c:v>77.66064148385253</c:v>
                </c:pt>
                <c:pt idx="379">
                  <c:v>85.403424849240608</c:v>
                </c:pt>
                <c:pt idx="380">
                  <c:v>95.583587033547616</c:v>
                </c:pt>
                <c:pt idx="381">
                  <c:v>96.72855930493742</c:v>
                </c:pt>
                <c:pt idx="382">
                  <c:v>95.390817156154853</c:v>
                </c:pt>
                <c:pt idx="383">
                  <c:v>98.759990068636753</c:v>
                </c:pt>
                <c:pt idx="384">
                  <c:v>106.77296089477164</c:v>
                </c:pt>
                <c:pt idx="385">
                  <c:v>104.46846247138527</c:v>
                </c:pt>
                <c:pt idx="386">
                  <c:v>105.43046235037583</c:v>
                </c:pt>
                <c:pt idx="387">
                  <c:v>106.16353410565749</c:v>
                </c:pt>
                <c:pt idx="388">
                  <c:v>103.19334243551427</c:v>
                </c:pt>
                <c:pt idx="389">
                  <c:v>104.7376388583514</c:v>
                </c:pt>
                <c:pt idx="390">
                  <c:v>111.82786868634324</c:v>
                </c:pt>
                <c:pt idx="391">
                  <c:v>108.03879020394825</c:v>
                </c:pt>
                <c:pt idx="392">
                  <c:v>107.66323490496183</c:v>
                </c:pt>
                <c:pt idx="393">
                  <c:v>101.31778499054673</c:v>
                </c:pt>
                <c:pt idx="394">
                  <c:v>96.799486498338851</c:v>
                </c:pt>
                <c:pt idx="395">
                  <c:v>102.63510796912834</c:v>
                </c:pt>
                <c:pt idx="396">
                  <c:v>99.647636889878669</c:v>
                </c:pt>
                <c:pt idx="397">
                  <c:v>100.47391151455084</c:v>
                </c:pt>
                <c:pt idx="398">
                  <c:v>98.957422333069516</c:v>
                </c:pt>
                <c:pt idx="399">
                  <c:v>96.248680965244048</c:v>
                </c:pt>
                <c:pt idx="400">
                  <c:v>99.229239559293617</c:v>
                </c:pt>
                <c:pt idx="401">
                  <c:v>99.535690290888226</c:v>
                </c:pt>
                <c:pt idx="402">
                  <c:v>99.46804732032696</c:v>
                </c:pt>
                <c:pt idx="403">
                  <c:v>99.148801150649376</c:v>
                </c:pt>
                <c:pt idx="404">
                  <c:v>96.425991342010235</c:v>
                </c:pt>
                <c:pt idx="405">
                  <c:v>93.553931423118058</c:v>
                </c:pt>
                <c:pt idx="406">
                  <c:v>93.420567487294903</c:v>
                </c:pt>
                <c:pt idx="407">
                  <c:v>105.02419162369956</c:v>
                </c:pt>
                <c:pt idx="408">
                  <c:v>110.22526439224197</c:v>
                </c:pt>
                <c:pt idx="409">
                  <c:v>114.92034777450117</c:v>
                </c:pt>
                <c:pt idx="410">
                  <c:v>126.6590796676318</c:v>
                </c:pt>
                <c:pt idx="411">
                  <c:v>130.13131625231907</c:v>
                </c:pt>
                <c:pt idx="412">
                  <c:v>131.27133355386212</c:v>
                </c:pt>
                <c:pt idx="413">
                  <c:v>138.86313158259938</c:v>
                </c:pt>
                <c:pt idx="414">
                  <c:v>141.29392626663844</c:v>
                </c:pt>
                <c:pt idx="415">
                  <c:v>139.0128032146977</c:v>
                </c:pt>
                <c:pt idx="416">
                  <c:v>140.80959104907265</c:v>
                </c:pt>
                <c:pt idx="417">
                  <c:v>149.40633097091541</c:v>
                </c:pt>
                <c:pt idx="418">
                  <c:v>154.27087706757129</c:v>
                </c:pt>
                <c:pt idx="419">
                  <c:v>156.71722704854662</c:v>
                </c:pt>
                <c:pt idx="420">
                  <c:v>170.98276834216998</c:v>
                </c:pt>
                <c:pt idx="421">
                  <c:v>162.62550081144286</c:v>
                </c:pt>
                <c:pt idx="422">
                  <c:v>150.2648873278404</c:v>
                </c:pt>
                <c:pt idx="423">
                  <c:v>137.88106551636815</c:v>
                </c:pt>
                <c:pt idx="424">
                  <c:v>133.60349321981354</c:v>
                </c:pt>
                <c:pt idx="425">
                  <c:v>110.05706411410785</c:v>
                </c:pt>
                <c:pt idx="426">
                  <c:v>119.3666873742406</c:v>
                </c:pt>
                <c:pt idx="427">
                  <c:v>122.00334849762717</c:v>
                </c:pt>
                <c:pt idx="428">
                  <c:v>126.24527253773536</c:v>
                </c:pt>
                <c:pt idx="429">
                  <c:v>142.6643432071705</c:v>
                </c:pt>
                <c:pt idx="430">
                  <c:v>152.15412054000825</c:v>
                </c:pt>
                <c:pt idx="431">
                  <c:v>148.94566067263446</c:v>
                </c:pt>
                <c:pt idx="432">
                  <c:v>144.39354781598112</c:v>
                </c:pt>
                <c:pt idx="433">
                  <c:v>149.85130200585073</c:v>
                </c:pt>
                <c:pt idx="434">
                  <c:v>150.36810814045523</c:v>
                </c:pt>
                <c:pt idx="435">
                  <c:v>139.58715581717806</c:v>
                </c:pt>
                <c:pt idx="436">
                  <c:v>126.29084604959809</c:v>
                </c:pt>
                <c:pt idx="437">
                  <c:v>128.93934066323189</c:v>
                </c:pt>
                <c:pt idx="438">
                  <c:v>136.06504616599941</c:v>
                </c:pt>
                <c:pt idx="439">
                  <c:v>140.60839798962087</c:v>
                </c:pt>
                <c:pt idx="440">
                  <c:v>141.04095233654849</c:v>
                </c:pt>
                <c:pt idx="441">
                  <c:v>145.32677945064785</c:v>
                </c:pt>
                <c:pt idx="442">
                  <c:v>148.75720967471102</c:v>
                </c:pt>
                <c:pt idx="443">
                  <c:v>139.95013312516497</c:v>
                </c:pt>
                <c:pt idx="444">
                  <c:v>141.40588368868478</c:v>
                </c:pt>
                <c:pt idx="445">
                  <c:v>138.89123336489789</c:v>
                </c:pt>
                <c:pt idx="446">
                  <c:v>142.04178000250516</c:v>
                </c:pt>
                <c:pt idx="447">
                  <c:v>143.04480373326319</c:v>
                </c:pt>
                <c:pt idx="448">
                  <c:v>146.05060725839752</c:v>
                </c:pt>
                <c:pt idx="449">
                  <c:v>148.96162081456853</c:v>
                </c:pt>
                <c:pt idx="450">
                  <c:v>151.42101781760536</c:v>
                </c:pt>
                <c:pt idx="451">
                  <c:v>154.84825779608775</c:v>
                </c:pt>
                <c:pt idx="452">
                  <c:v>150.61288121475761</c:v>
                </c:pt>
                <c:pt idx="453">
                  <c:v>146.76415896677545</c:v>
                </c:pt>
                <c:pt idx="454">
                  <c:v>143.13155929025933</c:v>
                </c:pt>
                <c:pt idx="455">
                  <c:v>140.27315138711208</c:v>
                </c:pt>
                <c:pt idx="456">
                  <c:v>140.52280361614908</c:v>
                </c:pt>
                <c:pt idx="457">
                  <c:v>141.14509543285715</c:v>
                </c:pt>
                <c:pt idx="458">
                  <c:v>139.69969523490809</c:v>
                </c:pt>
                <c:pt idx="459">
                  <c:v>139.85273769558134</c:v>
                </c:pt>
                <c:pt idx="460">
                  <c:v>139.84066732287707</c:v>
                </c:pt>
                <c:pt idx="461">
                  <c:v>134.76636096077303</c:v>
                </c:pt>
                <c:pt idx="462">
                  <c:v>134.18949835572741</c:v>
                </c:pt>
                <c:pt idx="463">
                  <c:v>128.49624151175104</c:v>
                </c:pt>
                <c:pt idx="464">
                  <c:v>133.5820408130578</c:v>
                </c:pt>
                <c:pt idx="465">
                  <c:v>140.78393467585659</c:v>
                </c:pt>
                <c:pt idx="466">
                  <c:v>141.79044871729482</c:v>
                </c:pt>
                <c:pt idx="467">
                  <c:v>146.26063896888036</c:v>
                </c:pt>
                <c:pt idx="468">
                  <c:v>143.51594629211917</c:v>
                </c:pt>
                <c:pt idx="469">
                  <c:v>139.87009024876636</c:v>
                </c:pt>
                <c:pt idx="470">
                  <c:v>136.85989474042151</c:v>
                </c:pt>
                <c:pt idx="471">
                  <c:v>138.24889962571174</c:v>
                </c:pt>
                <c:pt idx="472">
                  <c:v>136.58940805396384</c:v>
                </c:pt>
                <c:pt idx="473">
                  <c:v>135.51502392282762</c:v>
                </c:pt>
                <c:pt idx="474">
                  <c:v>137.82933680005397</c:v>
                </c:pt>
                <c:pt idx="475">
                  <c:v>151.19271815022665</c:v>
                </c:pt>
                <c:pt idx="476">
                  <c:v>166.29804684321783</c:v>
                </c:pt>
                <c:pt idx="477">
                  <c:v>170.17859845433534</c:v>
                </c:pt>
                <c:pt idx="478">
                  <c:v>169.57978673779121</c:v>
                </c:pt>
                <c:pt idx="479">
                  <c:v>181.02513712668855</c:v>
                </c:pt>
                <c:pt idx="480">
                  <c:v>192.6577334451315</c:v>
                </c:pt>
                <c:pt idx="481">
                  <c:v>199.28357780609377</c:v>
                </c:pt>
                <c:pt idx="482">
                  <c:v>201.21489157436139</c:v>
                </c:pt>
                <c:pt idx="483">
                  <c:v>196.58366751838665</c:v>
                </c:pt>
                <c:pt idx="484">
                  <c:v>199.45387684207003</c:v>
                </c:pt>
                <c:pt idx="485">
                  <c:v>196.24918790375767</c:v>
                </c:pt>
                <c:pt idx="486">
                  <c:v>203.11157799831693</c:v>
                </c:pt>
                <c:pt idx="487">
                  <c:v>207.95957140604997</c:v>
                </c:pt>
                <c:pt idx="488">
                  <c:v>220.93092773806364</c:v>
                </c:pt>
                <c:pt idx="489">
                  <c:v>220.3742254708184</c:v>
                </c:pt>
                <c:pt idx="490">
                  <c:v>207.99147674235692</c:v>
                </c:pt>
                <c:pt idx="491">
                  <c:v>211.87551316984431</c:v>
                </c:pt>
                <c:pt idx="492">
                  <c:v>208.96531876705885</c:v>
                </c:pt>
                <c:pt idx="493">
                  <c:v>216.63845333813015</c:v>
                </c:pt>
                <c:pt idx="494">
                  <c:v>214.17354277000283</c:v>
                </c:pt>
                <c:pt idx="495">
                  <c:v>212.95288164755237</c:v>
                </c:pt>
                <c:pt idx="496">
                  <c:v>225.12525859300106</c:v>
                </c:pt>
                <c:pt idx="497">
                  <c:v>233.86963888933687</c:v>
                </c:pt>
                <c:pt idx="498">
                  <c:v>220.10873942411007</c:v>
                </c:pt>
                <c:pt idx="499">
                  <c:v>216.21662352448087</c:v>
                </c:pt>
                <c:pt idx="500">
                  <c:v>218.47818790006247</c:v>
                </c:pt>
                <c:pt idx="501">
                  <c:v>223.22173426010278</c:v>
                </c:pt>
                <c:pt idx="502">
                  <c:v>224.08271854289569</c:v>
                </c:pt>
                <c:pt idx="503">
                  <c:v>226.66760743122958</c:v>
                </c:pt>
                <c:pt idx="504">
                  <c:v>235.84284779917331</c:v>
                </c:pt>
                <c:pt idx="505">
                  <c:v>241.1862602486915</c:v>
                </c:pt>
                <c:pt idx="506">
                  <c:v>248.63909721978379</c:v>
                </c:pt>
                <c:pt idx="507">
                  <c:v>251.82953645549279</c:v>
                </c:pt>
                <c:pt idx="508">
                  <c:v>262.07082794880029</c:v>
                </c:pt>
                <c:pt idx="509">
                  <c:v>284.59225247338486</c:v>
                </c:pt>
                <c:pt idx="510">
                  <c:v>299.28257518801308</c:v>
                </c:pt>
                <c:pt idx="511">
                  <c:v>282.01957348638206</c:v>
                </c:pt>
                <c:pt idx="512">
                  <c:v>291.31569800161333</c:v>
                </c:pt>
                <c:pt idx="513">
                  <c:v>292.04337616267054</c:v>
                </c:pt>
                <c:pt idx="514">
                  <c:v>287.17304279928805</c:v>
                </c:pt>
                <c:pt idx="515">
                  <c:v>281.92938185028862</c:v>
                </c:pt>
                <c:pt idx="516">
                  <c:v>286.80527278933982</c:v>
                </c:pt>
                <c:pt idx="517">
                  <c:v>288.03602678552988</c:v>
                </c:pt>
                <c:pt idx="518">
                  <c:v>286.16221442667211</c:v>
                </c:pt>
                <c:pt idx="519">
                  <c:v>288.56249199529634</c:v>
                </c:pt>
                <c:pt idx="520">
                  <c:v>298.53555100125664</c:v>
                </c:pt>
                <c:pt idx="521">
                  <c:v>298.13861062160777</c:v>
                </c:pt>
                <c:pt idx="522">
                  <c:v>289.94347232907506</c:v>
                </c:pt>
                <c:pt idx="523">
                  <c:v>277.40723003276497</c:v>
                </c:pt>
                <c:pt idx="524">
                  <c:v>267.33512164578372</c:v>
                </c:pt>
                <c:pt idx="525">
                  <c:v>282.54939681024683</c:v>
                </c:pt>
                <c:pt idx="526">
                  <c:v>292.07191314237923</c:v>
                </c:pt>
                <c:pt idx="527">
                  <c:v>286.94487913471181</c:v>
                </c:pt>
                <c:pt idx="528">
                  <c:v>285.08414250062725</c:v>
                </c:pt>
                <c:pt idx="529">
                  <c:v>286.2524993198378</c:v>
                </c:pt>
                <c:pt idx="530">
                  <c:v>288.46163993339081</c:v>
                </c:pt>
                <c:pt idx="531">
                  <c:v>281.11121718913597</c:v>
                </c:pt>
                <c:pt idx="532">
                  <c:v>267.83699165068202</c:v>
                </c:pt>
                <c:pt idx="533">
                  <c:v>269.19775844253746</c:v>
                </c:pt>
                <c:pt idx="534">
                  <c:v>269.3208779416322</c:v>
                </c:pt>
                <c:pt idx="535">
                  <c:v>263.77419570739659</c:v>
                </c:pt>
                <c:pt idx="536">
                  <c:v>263.28288155791802</c:v>
                </c:pt>
                <c:pt idx="537">
                  <c:v>259.8434142701679</c:v>
                </c:pt>
                <c:pt idx="538">
                  <c:v>253.10723346013114</c:v>
                </c:pt>
                <c:pt idx="539">
                  <c:v>232.11260564931507</c:v>
                </c:pt>
                <c:pt idx="540">
                  <c:v>229.50697085951828</c:v>
                </c:pt>
                <c:pt idx="541">
                  <c:v>238.21113699038273</c:v>
                </c:pt>
                <c:pt idx="542">
                  <c:v>221.38758658181362</c:v>
                </c:pt>
                <c:pt idx="543">
                  <c:v>221.77581389094672</c:v>
                </c:pt>
                <c:pt idx="544">
                  <c:v>232.67901268658269</c:v>
                </c:pt>
                <c:pt idx="545">
                  <c:v>222.19637732157531</c:v>
                </c:pt>
                <c:pt idx="546">
                  <c:v>209.71840676021722</c:v>
                </c:pt>
                <c:pt idx="547">
                  <c:v>198.27111843928682</c:v>
                </c:pt>
                <c:pt idx="548">
                  <c:v>188.63289352968371</c:v>
                </c:pt>
                <c:pt idx="549">
                  <c:v>186.55441618394707</c:v>
                </c:pt>
                <c:pt idx="550">
                  <c:v>219.26856637789345</c:v>
                </c:pt>
                <c:pt idx="551">
                  <c:v>223.06843775561981</c:v>
                </c:pt>
                <c:pt idx="552">
                  <c:v>232.36574969027595</c:v>
                </c:pt>
                <c:pt idx="553">
                  <c:v>232.47400367602083</c:v>
                </c:pt>
                <c:pt idx="554">
                  <c:v>234.34489762727833</c:v>
                </c:pt>
                <c:pt idx="555">
                  <c:v>227.1683093806511</c:v>
                </c:pt>
                <c:pt idx="556">
                  <c:v>230.35134738285583</c:v>
                </c:pt>
                <c:pt idx="557">
                  <c:v>216.49489568474661</c:v>
                </c:pt>
                <c:pt idx="558">
                  <c:v>217.13141598042321</c:v>
                </c:pt>
                <c:pt idx="559">
                  <c:v>221.26224000603506</c:v>
                </c:pt>
                <c:pt idx="560">
                  <c:v>217.10924192748047</c:v>
                </c:pt>
                <c:pt idx="561">
                  <c:v>208.31320388844804</c:v>
                </c:pt>
                <c:pt idx="562">
                  <c:v>209.23331845648067</c:v>
                </c:pt>
                <c:pt idx="563">
                  <c:v>202.68183777627519</c:v>
                </c:pt>
                <c:pt idx="564">
                  <c:v>202.07134554423124</c:v>
                </c:pt>
                <c:pt idx="565">
                  <c:v>211.8601016112446</c:v>
                </c:pt>
                <c:pt idx="566">
                  <c:v>221.88432193548121</c:v>
                </c:pt>
                <c:pt idx="567">
                  <c:v>223.05683136787201</c:v>
                </c:pt>
                <c:pt idx="568">
                  <c:v>231.73510898567608</c:v>
                </c:pt>
                <c:pt idx="569">
                  <c:v>230.94753429653284</c:v>
                </c:pt>
                <c:pt idx="570">
                  <c:v>225.58965689174806</c:v>
                </c:pt>
                <c:pt idx="571">
                  <c:v>228.31947101019048</c:v>
                </c:pt>
                <c:pt idx="572">
                  <c:v>228.29563903864687</c:v>
                </c:pt>
                <c:pt idx="573">
                  <c:v>239.94444657705867</c:v>
                </c:pt>
                <c:pt idx="574">
                  <c:v>256.17669652242574</c:v>
                </c:pt>
                <c:pt idx="575">
                  <c:v>248.72672886581253</c:v>
                </c:pt>
                <c:pt idx="576">
                  <c:v>249.71986856670222</c:v>
                </c:pt>
                <c:pt idx="577">
                  <c:v>247.8903368861032</c:v>
                </c:pt>
                <c:pt idx="578">
                  <c:v>240.38902666304497</c:v>
                </c:pt>
                <c:pt idx="579">
                  <c:v>242.7218631788958</c:v>
                </c:pt>
                <c:pt idx="580">
                  <c:v>248.35013778227426</c:v>
                </c:pt>
                <c:pt idx="581">
                  <c:v>242.15246797231714</c:v>
                </c:pt>
                <c:pt idx="582">
                  <c:v>244.98936559028886</c:v>
                </c:pt>
                <c:pt idx="583">
                  <c:v>245.21702284069772</c:v>
                </c:pt>
                <c:pt idx="584">
                  <c:v>234.52389113666064</c:v>
                </c:pt>
                <c:pt idx="585">
                  <c:v>229.32944148667161</c:v>
                </c:pt>
                <c:pt idx="586">
                  <c:v>226.28653736600532</c:v>
                </c:pt>
                <c:pt idx="587">
                  <c:v>233.91349129975146</c:v>
                </c:pt>
                <c:pt idx="588">
                  <c:v>226.58962448447602</c:v>
                </c:pt>
                <c:pt idx="589">
                  <c:v>222.5896706908064</c:v>
                </c:pt>
                <c:pt idx="590">
                  <c:v>221.1234233182322</c:v>
                </c:pt>
                <c:pt idx="591">
                  <c:v>219.68594719660302</c:v>
                </c:pt>
                <c:pt idx="592">
                  <c:v>219.1917983872124</c:v>
                </c:pt>
                <c:pt idx="593">
                  <c:v>205.77817264373991</c:v>
                </c:pt>
                <c:pt idx="594">
                  <c:v>199.54050931988812</c:v>
                </c:pt>
                <c:pt idx="595">
                  <c:v>190.13313132199116</c:v>
                </c:pt>
                <c:pt idx="596">
                  <c:v>185.8938719499603</c:v>
                </c:pt>
                <c:pt idx="597">
                  <c:v>190.48997800520183</c:v>
                </c:pt>
                <c:pt idx="598">
                  <c:v>187.66995068910097</c:v>
                </c:pt>
                <c:pt idx="599">
                  <c:v>187.16023743490277</c:v>
                </c:pt>
                <c:pt idx="600">
                  <c:v>185.05292263107665</c:v>
                </c:pt>
                <c:pt idx="601">
                  <c:v>191.72436318366289</c:v>
                </c:pt>
                <c:pt idx="602">
                  <c:v>192.74943210950349</c:v>
                </c:pt>
                <c:pt idx="603">
                  <c:v>200.45881641262039</c:v>
                </c:pt>
                <c:pt idx="604">
                  <c:v>201.77824351560773</c:v>
                </c:pt>
                <c:pt idx="605">
                  <c:v>207.05381533228592</c:v>
                </c:pt>
                <c:pt idx="606">
                  <c:v>210.51123754439161</c:v>
                </c:pt>
                <c:pt idx="607">
                  <c:v>208.97929756692091</c:v>
                </c:pt>
                <c:pt idx="608">
                  <c:v>207.02628261203117</c:v>
                </c:pt>
                <c:pt idx="609">
                  <c:v>198.96288315443689</c:v>
                </c:pt>
                <c:pt idx="610">
                  <c:v>190.83024488238561</c:v>
                </c:pt>
                <c:pt idx="611">
                  <c:v>198.50009333238299</c:v>
                </c:pt>
                <c:pt idx="612">
                  <c:v>200.94310587514445</c:v>
                </c:pt>
                <c:pt idx="613">
                  <c:v>200.40051829105093</c:v>
                </c:pt>
                <c:pt idx="614">
                  <c:v>199.82526945521838</c:v>
                </c:pt>
                <c:pt idx="615">
                  <c:v>203.14120060282988</c:v>
                </c:pt>
                <c:pt idx="616">
                  <c:v>203.93274503435583</c:v>
                </c:pt>
                <c:pt idx="617">
                  <c:v>204.92826408544235</c:v>
                </c:pt>
                <c:pt idx="618">
                  <c:v>200.00980120098501</c:v>
                </c:pt>
                <c:pt idx="619">
                  <c:v>202.10715405012994</c:v>
                </c:pt>
                <c:pt idx="620">
                  <c:v>206.23763087304854</c:v>
                </c:pt>
                <c:pt idx="621">
                  <c:v>208.3287919315772</c:v>
                </c:pt>
                <c:pt idx="622">
                  <c:v>207.90737562310173</c:v>
                </c:pt>
                <c:pt idx="623">
                  <c:v>211.05100275611355</c:v>
                </c:pt>
                <c:pt idx="624">
                  <c:v>222.55078265114312</c:v>
                </c:pt>
                <c:pt idx="625">
                  <c:v>229.49335677763119</c:v>
                </c:pt>
                <c:pt idx="626">
                  <c:v>228.61074902998712</c:v>
                </c:pt>
                <c:pt idx="627">
                  <c:v>232.54594950717686</c:v>
                </c:pt>
                <c:pt idx="628">
                  <c:v>230.09780459463437</c:v>
                </c:pt>
                <c:pt idx="629">
                  <c:v>229.13565454216754</c:v>
                </c:pt>
                <c:pt idx="630">
                  <c:v>228.33960108375348</c:v>
                </c:pt>
                <c:pt idx="631">
                  <c:v>226.91651669870498</c:v>
                </c:pt>
                <c:pt idx="632">
                  <c:v>219.85014427803063</c:v>
                </c:pt>
                <c:pt idx="633">
                  <c:v>215.40519005657356</c:v>
                </c:pt>
                <c:pt idx="634">
                  <c:v>217.74900471319964</c:v>
                </c:pt>
                <c:pt idx="635">
                  <c:v>221.27228741440976</c:v>
                </c:pt>
                <c:pt idx="636">
                  <c:v>228.69191128906562</c:v>
                </c:pt>
                <c:pt idx="637">
                  <c:v>223.01321207013154</c:v>
                </c:pt>
                <c:pt idx="638">
                  <c:v>217.79035292560366</c:v>
                </c:pt>
                <c:pt idx="639">
                  <c:v>216.07100490148107</c:v>
                </c:pt>
                <c:pt idx="640">
                  <c:v>214.24567056940316</c:v>
                </c:pt>
                <c:pt idx="641">
                  <c:v>215.79630676589662</c:v>
                </c:pt>
                <c:pt idx="642">
                  <c:v>219.78332298502642</c:v>
                </c:pt>
                <c:pt idx="643">
                  <c:v>218.13539198405414</c:v>
                </c:pt>
                <c:pt idx="644">
                  <c:v>215.79281830557093</c:v>
                </c:pt>
                <c:pt idx="645">
                  <c:v>214.9484045807352</c:v>
                </c:pt>
                <c:pt idx="646">
                  <c:v>218.16244102467485</c:v>
                </c:pt>
                <c:pt idx="647">
                  <c:v>214.83331583772255</c:v>
                </c:pt>
                <c:pt idx="648">
                  <c:v>217.46342023899408</c:v>
                </c:pt>
                <c:pt idx="649">
                  <c:v>227.3268045671964</c:v>
                </c:pt>
                <c:pt idx="650">
                  <c:v>232.56438485673294</c:v>
                </c:pt>
                <c:pt idx="651">
                  <c:v>239.37974879422259</c:v>
                </c:pt>
                <c:pt idx="652">
                  <c:v>239.75016902979948</c:v>
                </c:pt>
                <c:pt idx="653">
                  <c:v>240.08882974566569</c:v>
                </c:pt>
                <c:pt idx="654">
                  <c:v>239.77852562836844</c:v>
                </c:pt>
                <c:pt idx="655">
                  <c:v>236.01289273614779</c:v>
                </c:pt>
                <c:pt idx="656">
                  <c:v>239.53523883115537</c:v>
                </c:pt>
                <c:pt idx="657">
                  <c:v>238.36534663564044</c:v>
                </c:pt>
                <c:pt idx="658">
                  <c:v>238.50878059643517</c:v>
                </c:pt>
                <c:pt idx="659">
                  <c:v>242.21985125365524</c:v>
                </c:pt>
                <c:pt idx="660">
                  <c:v>238.57243378086736</c:v>
                </c:pt>
                <c:pt idx="661">
                  <c:v>227.52860700495756</c:v>
                </c:pt>
                <c:pt idx="662">
                  <c:v>222.33377016238904</c:v>
                </c:pt>
                <c:pt idx="663">
                  <c:v>227.72101019874464</c:v>
                </c:pt>
                <c:pt idx="664">
                  <c:v>224.18817438177865</c:v>
                </c:pt>
                <c:pt idx="665">
                  <c:v>227.88230007824347</c:v>
                </c:pt>
                <c:pt idx="666">
                  <c:v>236.03753012613635</c:v>
                </c:pt>
                <c:pt idx="667">
                  <c:v>237.48527351735416</c:v>
                </c:pt>
                <c:pt idx="668">
                  <c:v>237.54568163691616</c:v>
                </c:pt>
                <c:pt idx="669">
                  <c:v>235.27966012278949</c:v>
                </c:pt>
                <c:pt idx="670">
                  <c:v>239.5630423893804</c:v>
                </c:pt>
                <c:pt idx="671">
                  <c:v>245.72980473176963</c:v>
                </c:pt>
                <c:pt idx="672">
                  <c:v>247.33727924598386</c:v>
                </c:pt>
                <c:pt idx="673">
                  <c:v>246.64250528252256</c:v>
                </c:pt>
                <c:pt idx="674">
                  <c:v>245.9688388371934</c:v>
                </c:pt>
                <c:pt idx="675">
                  <c:v>247.50403163784776</c:v>
                </c:pt>
                <c:pt idx="676">
                  <c:v>253.20344789811531</c:v>
                </c:pt>
                <c:pt idx="677">
                  <c:v>253.79401640912519</c:v>
                </c:pt>
                <c:pt idx="678">
                  <c:v>252.52458624909346</c:v>
                </c:pt>
                <c:pt idx="679">
                  <c:v>247.2490912113816</c:v>
                </c:pt>
                <c:pt idx="680">
                  <c:v>248.77278448722646</c:v>
                </c:pt>
                <c:pt idx="681">
                  <c:v>250.06261150057145</c:v>
                </c:pt>
                <c:pt idx="682">
                  <c:v>253.46294051158188</c:v>
                </c:pt>
                <c:pt idx="683">
                  <c:v>254.1143587813045</c:v>
                </c:pt>
                <c:pt idx="684">
                  <c:v>252.58788036475187</c:v>
                </c:pt>
                <c:pt idx="685">
                  <c:v>244.40273405495248</c:v>
                </c:pt>
                <c:pt idx="686">
                  <c:v>247.33072294467331</c:v>
                </c:pt>
                <c:pt idx="687">
                  <c:v>251.37057176138362</c:v>
                </c:pt>
                <c:pt idx="688">
                  <c:v>253.65298649058209</c:v>
                </c:pt>
                <c:pt idx="689">
                  <c:v>261.06111501985976</c:v>
                </c:pt>
                <c:pt idx="690">
                  <c:v>265.43968380021602</c:v>
                </c:pt>
                <c:pt idx="691">
                  <c:v>261.75967092262289</c:v>
                </c:pt>
                <c:pt idx="692">
                  <c:v>261.90542480015318</c:v>
                </c:pt>
                <c:pt idx="693">
                  <c:v>260.00210063034024</c:v>
                </c:pt>
                <c:pt idx="694">
                  <c:v>260.08374063372122</c:v>
                </c:pt>
                <c:pt idx="695">
                  <c:v>261.74661177061961</c:v>
                </c:pt>
                <c:pt idx="696">
                  <c:v>261.63241028450955</c:v>
                </c:pt>
                <c:pt idx="697">
                  <c:v>262.92410313716977</c:v>
                </c:pt>
                <c:pt idx="698">
                  <c:v>265.48922425166558</c:v>
                </c:pt>
                <c:pt idx="699">
                  <c:v>263.63615151565864</c:v>
                </c:pt>
                <c:pt idx="700">
                  <c:v>266.25281654521228</c:v>
                </c:pt>
                <c:pt idx="701">
                  <c:v>270.76191209305534</c:v>
                </c:pt>
                <c:pt idx="702">
                  <c:v>273.0427345275773</c:v>
                </c:pt>
                <c:pt idx="703">
                  <c:v>276.94097086958129</c:v>
                </c:pt>
                <c:pt idx="704">
                  <c:v>286.23496668998342</c:v>
                </c:pt>
                <c:pt idx="705">
                  <c:v>294.15174568661729</c:v>
                </c:pt>
                <c:pt idx="706">
                  <c:v>292.73375343768629</c:v>
                </c:pt>
                <c:pt idx="707">
                  <c:v>294.68293871400323</c:v>
                </c:pt>
                <c:pt idx="708">
                  <c:v>303.84045366470821</c:v>
                </c:pt>
                <c:pt idx="709">
                  <c:v>317.13956549429378</c:v>
                </c:pt>
                <c:pt idx="710">
                  <c:v>350.89465189123121</c:v>
                </c:pt>
                <c:pt idx="711">
                  <c:v>352.16347561386317</c:v>
                </c:pt>
                <c:pt idx="712">
                  <c:v>359.69844395028741</c:v>
                </c:pt>
                <c:pt idx="713">
                  <c:v>373.39112702217255</c:v>
                </c:pt>
                <c:pt idx="714">
                  <c:v>391.07335896570612</c:v>
                </c:pt>
                <c:pt idx="715">
                  <c:v>416.20767962461821</c:v>
                </c:pt>
                <c:pt idx="716">
                  <c:v>408.97677331486932</c:v>
                </c:pt>
                <c:pt idx="717">
                  <c:v>420.30226347860253</c:v>
                </c:pt>
                <c:pt idx="718">
                  <c:v>423.881602343841</c:v>
                </c:pt>
                <c:pt idx="719">
                  <c:v>416.09310721867587</c:v>
                </c:pt>
                <c:pt idx="720">
                  <c:v>386.62650688679514</c:v>
                </c:pt>
                <c:pt idx="721">
                  <c:v>345.79885017156516</c:v>
                </c:pt>
                <c:pt idx="722">
                  <c:v>355.07876261719025</c:v>
                </c:pt>
                <c:pt idx="723">
                  <c:v>352.3730093511212</c:v>
                </c:pt>
                <c:pt idx="724">
                  <c:v>341.87372615472356</c:v>
                </c:pt>
                <c:pt idx="725">
                  <c:v>338.31640088353936</c:v>
                </c:pt>
                <c:pt idx="726">
                  <c:v>352.89569677349073</c:v>
                </c:pt>
                <c:pt idx="727">
                  <c:v>364.75455476733777</c:v>
                </c:pt>
                <c:pt idx="728">
                  <c:v>370.72236793011177</c:v>
                </c:pt>
                <c:pt idx="729">
                  <c:v>384.33028219012249</c:v>
                </c:pt>
                <c:pt idx="730">
                  <c:v>387.32260511191106</c:v>
                </c:pt>
                <c:pt idx="731">
                  <c:v>373.55124643446305</c:v>
                </c:pt>
                <c:pt idx="732">
                  <c:v>371.65385309682091</c:v>
                </c:pt>
                <c:pt idx="733">
                  <c:v>365.35115032012749</c:v>
                </c:pt>
                <c:pt idx="734">
                  <c:v>381.46664906597925</c:v>
                </c:pt>
                <c:pt idx="735">
                  <c:v>381.19082005904949</c:v>
                </c:pt>
                <c:pt idx="736">
                  <c:v>365.51763773259017</c:v>
                </c:pt>
                <c:pt idx="737">
                  <c:v>355.98578937321446</c:v>
                </c:pt>
                <c:pt idx="738">
                  <c:v>334.45194056714291</c:v>
                </c:pt>
                <c:pt idx="739">
                  <c:v>334.46268060594292</c:v>
                </c:pt>
                <c:pt idx="740">
                  <c:v>348.73495574845259</c:v>
                </c:pt>
                <c:pt idx="741">
                  <c:v>350.44620218500813</c:v>
                </c:pt>
                <c:pt idx="742">
                  <c:v>332.59268168143177</c:v>
                </c:pt>
                <c:pt idx="743">
                  <c:v>331.62200587300242</c:v>
                </c:pt>
                <c:pt idx="744">
                  <c:v>316.51783322102784</c:v>
                </c:pt>
                <c:pt idx="745">
                  <c:v>314.78320008676718</c:v>
                </c:pt>
                <c:pt idx="746">
                  <c:v>316.76199542734958</c:v>
                </c:pt>
                <c:pt idx="747">
                  <c:v>303.47041751186117</c:v>
                </c:pt>
                <c:pt idx="748">
                  <c:v>302.259565527436</c:v>
                </c:pt>
                <c:pt idx="749">
                  <c:v>296.0633068159384</c:v>
                </c:pt>
                <c:pt idx="750">
                  <c:v>312.69451943742473</c:v>
                </c:pt>
                <c:pt idx="751">
                  <c:v>339.4047985034012</c:v>
                </c:pt>
                <c:pt idx="752">
                  <c:v>360.64477097833918</c:v>
                </c:pt>
                <c:pt idx="753">
                  <c:v>369.52701367850028</c:v>
                </c:pt>
                <c:pt idx="754">
                  <c:v>367.9413017266632</c:v>
                </c:pt>
                <c:pt idx="755">
                  <c:v>365.45631859784987</c:v>
                </c:pt>
                <c:pt idx="756">
                  <c:v>359.16884808775978</c:v>
                </c:pt>
                <c:pt idx="757">
                  <c:v>364.84563963817664</c:v>
                </c:pt>
                <c:pt idx="758">
                  <c:v>403.2606489983923</c:v>
                </c:pt>
                <c:pt idx="759">
                  <c:v>386.43565484737036</c:v>
                </c:pt>
                <c:pt idx="760">
                  <c:v>364.60728583055158</c:v>
                </c:pt>
                <c:pt idx="761">
                  <c:v>352.8773277261509</c:v>
                </c:pt>
                <c:pt idx="762">
                  <c:v>343.10427230518377</c:v>
                </c:pt>
                <c:pt idx="763">
                  <c:v>352.05255664098803</c:v>
                </c:pt>
                <c:pt idx="764">
                  <c:v>357.78460372375355</c:v>
                </c:pt>
                <c:pt idx="765">
                  <c:v>365.01563311799941</c:v>
                </c:pt>
                <c:pt idx="766">
                  <c:v>344.89219615773914</c:v>
                </c:pt>
                <c:pt idx="767">
                  <c:v>347.19278758514452</c:v>
                </c:pt>
                <c:pt idx="768">
                  <c:v>339.35812614082243</c:v>
                </c:pt>
                <c:pt idx="769">
                  <c:v>328.73334461119441</c:v>
                </c:pt>
                <c:pt idx="770">
                  <c:v>324.54391362770468</c:v>
                </c:pt>
                <c:pt idx="771">
                  <c:v>308.23301178625508</c:v>
                </c:pt>
                <c:pt idx="772">
                  <c:v>302.54752446031358</c:v>
                </c:pt>
                <c:pt idx="773">
                  <c:v>300.75197702820697</c:v>
                </c:pt>
                <c:pt idx="774">
                  <c:v>298.90676953081777</c:v>
                </c:pt>
                <c:pt idx="775">
                  <c:v>268.88750597794478</c:v>
                </c:pt>
                <c:pt idx="776">
                  <c:v>279.03601029592051</c:v>
                </c:pt>
                <c:pt idx="777">
                  <c:v>306.86580361176647</c:v>
                </c:pt>
                <c:pt idx="778">
                  <c:v>306.11203671585753</c:v>
                </c:pt>
                <c:pt idx="779">
                  <c:v>297.74040169259905</c:v>
                </c:pt>
                <c:pt idx="780">
                  <c:v>295.48915272147849</c:v>
                </c:pt>
                <c:pt idx="781">
                  <c:v>303.94689553164096</c:v>
                </c:pt>
                <c:pt idx="782">
                  <c:v>301.28726740328989</c:v>
                </c:pt>
                <c:pt idx="783">
                  <c:v>306.32172841269283</c:v>
                </c:pt>
                <c:pt idx="784">
                  <c:v>307.8127024521757</c:v>
                </c:pt>
                <c:pt idx="785">
                  <c:v>296.71538013011684</c:v>
                </c:pt>
                <c:pt idx="786">
                  <c:v>284.09845233134047</c:v>
                </c:pt>
                <c:pt idx="787">
                  <c:v>291.49636687430427</c:v>
                </c:pt>
                <c:pt idx="788">
                  <c:v>306.20199335031094</c:v>
                </c:pt>
                <c:pt idx="789">
                  <c:v>304.3443141333604</c:v>
                </c:pt>
                <c:pt idx="790">
                  <c:v>289.00846438266831</c:v>
                </c:pt>
                <c:pt idx="791">
                  <c:v>279.68171596434615</c:v>
                </c:pt>
                <c:pt idx="792">
                  <c:v>264.68244849444579</c:v>
                </c:pt>
                <c:pt idx="793">
                  <c:v>249.84514824740913</c:v>
                </c:pt>
                <c:pt idx="794">
                  <c:v>260.82796740290524</c:v>
                </c:pt>
                <c:pt idx="795">
                  <c:v>269.48723819505443</c:v>
                </c:pt>
                <c:pt idx="796">
                  <c:v>287.95046603892098</c:v>
                </c:pt>
                <c:pt idx="797">
                  <c:v>288.96695566253817</c:v>
                </c:pt>
                <c:pt idx="798">
                  <c:v>290.64262126617376</c:v>
                </c:pt>
                <c:pt idx="799">
                  <c:v>278.78869638784721</c:v>
                </c:pt>
                <c:pt idx="800">
                  <c:v>275.16579875879637</c:v>
                </c:pt>
                <c:pt idx="801">
                  <c:v>266.64283107259268</c:v>
                </c:pt>
                <c:pt idx="802">
                  <c:v>274.5971965504371</c:v>
                </c:pt>
                <c:pt idx="803">
                  <c:v>284.10899613362096</c:v>
                </c:pt>
                <c:pt idx="804">
                  <c:v>275.74071848691352</c:v>
                </c:pt>
                <c:pt idx="805">
                  <c:v>260.43037442648557</c:v>
                </c:pt>
                <c:pt idx="806">
                  <c:v>253.58497945900282</c:v>
                </c:pt>
                <c:pt idx="807">
                  <c:v>266.69211991570398</c:v>
                </c:pt>
                <c:pt idx="808">
                  <c:v>281.60360116066965</c:v>
                </c:pt>
                <c:pt idx="809">
                  <c:v>294.5327175441999</c:v>
                </c:pt>
                <c:pt idx="810">
                  <c:v>306.46061710046229</c:v>
                </c:pt>
                <c:pt idx="811">
                  <c:v>317.01954535491711</c:v>
                </c:pt>
                <c:pt idx="812">
                  <c:v>339.0898950797818</c:v>
                </c:pt>
                <c:pt idx="813">
                  <c:v>342.70425554979278</c:v>
                </c:pt>
                <c:pt idx="814">
                  <c:v>346.2290628324144</c:v>
                </c:pt>
                <c:pt idx="815">
                  <c:v>350.65617513178267</c:v>
                </c:pt>
                <c:pt idx="816">
                  <c:v>374.55960860255385</c:v>
                </c:pt>
                <c:pt idx="817">
                  <c:v>377.32033241996021</c:v>
                </c:pt>
                <c:pt idx="818">
                  <c:v>373.58556108335665</c:v>
                </c:pt>
                <c:pt idx="819">
                  <c:v>367.99018326809266</c:v>
                </c:pt>
                <c:pt idx="820">
                  <c:v>373.2236087160623</c:v>
                </c:pt>
                <c:pt idx="821">
                  <c:v>386.75700388029372</c:v>
                </c:pt>
                <c:pt idx="822">
                  <c:v>367.75193310540277</c:v>
                </c:pt>
                <c:pt idx="823">
                  <c:v>353.02505013287129</c:v>
                </c:pt>
                <c:pt idx="824">
                  <c:v>352.52323448178163</c:v>
                </c:pt>
                <c:pt idx="825">
                  <c:v>339.3073657815163</c:v>
                </c:pt>
                <c:pt idx="826">
                  <c:v>324.44248570734351</c:v>
                </c:pt>
                <c:pt idx="827">
                  <c:v>329.24349073067532</c:v>
                </c:pt>
                <c:pt idx="828">
                  <c:v>337.48710805947428</c:v>
                </c:pt>
                <c:pt idx="829">
                  <c:v>328.68045663983077</c:v>
                </c:pt>
                <c:pt idx="830">
                  <c:v>335.47795686227624</c:v>
                </c:pt>
                <c:pt idx="831">
                  <c:v>339.37200319384425</c:v>
                </c:pt>
                <c:pt idx="832">
                  <c:v>327.04881058098522</c:v>
                </c:pt>
                <c:pt idx="833">
                  <c:v>335.13190811385795</c:v>
                </c:pt>
                <c:pt idx="834">
                  <c:v>334.256847105102</c:v>
                </c:pt>
                <c:pt idx="835">
                  <c:v>323.23644151389129</c:v>
                </c:pt>
                <c:pt idx="836">
                  <c:v>287.19179891520537</c:v>
                </c:pt>
                <c:pt idx="837">
                  <c:v>286.03672961578997</c:v>
                </c:pt>
                <c:pt idx="838">
                  <c:v>285.02926111025772</c:v>
                </c:pt>
                <c:pt idx="839">
                  <c:v>286.03094151878946</c:v>
                </c:pt>
                <c:pt idx="840">
                  <c:v>296.65006779959299</c:v>
                </c:pt>
                <c:pt idx="841">
                  <c:v>303.00603512209796</c:v>
                </c:pt>
                <c:pt idx="842">
                  <c:v>310.71499499568858</c:v>
                </c:pt>
                <c:pt idx="843">
                  <c:v>287.65265628600702</c:v>
                </c:pt>
                <c:pt idx="844">
                  <c:v>278.10316356063174</c:v>
                </c:pt>
                <c:pt idx="845">
                  <c:v>255.77008778653854</c:v>
                </c:pt>
                <c:pt idx="846">
                  <c:v>253.67950694595723</c:v>
                </c:pt>
                <c:pt idx="847">
                  <c:v>234.560339784115</c:v>
                </c:pt>
                <c:pt idx="848">
                  <c:v>235.29136843275612</c:v>
                </c:pt>
                <c:pt idx="849">
                  <c:v>245.24822788137178</c:v>
                </c:pt>
                <c:pt idx="850">
                  <c:v>236.33790984912389</c:v>
                </c:pt>
                <c:pt idx="851">
                  <c:v>243.51025942163164</c:v>
                </c:pt>
                <c:pt idx="852">
                  <c:v>229.55139144526908</c:v>
                </c:pt>
                <c:pt idx="853">
                  <c:v>225.68474686263318</c:v>
                </c:pt>
                <c:pt idx="854">
                  <c:v>213.60497460975901</c:v>
                </c:pt>
                <c:pt idx="855">
                  <c:v>213.28052536855319</c:v>
                </c:pt>
                <c:pt idx="856">
                  <c:v>202.64811289240137</c:v>
                </c:pt>
                <c:pt idx="857">
                  <c:v>215.25154860506908</c:v>
                </c:pt>
                <c:pt idx="858">
                  <c:v>235.17966860157563</c:v>
                </c:pt>
                <c:pt idx="859">
                  <c:v>252.31647734113861</c:v>
                </c:pt>
                <c:pt idx="860">
                  <c:v>252.05381830618978</c:v>
                </c:pt>
                <c:pt idx="861">
                  <c:v>249.27530975277489</c:v>
                </c:pt>
                <c:pt idx="862">
                  <c:v>253.95381609322422</c:v>
                </c:pt>
                <c:pt idx="863">
                  <c:v>234.15903099113774</c:v>
                </c:pt>
                <c:pt idx="864">
                  <c:v>236.13165908385704</c:v>
                </c:pt>
                <c:pt idx="865">
                  <c:v>237.7059334228889</c:v>
                </c:pt>
                <c:pt idx="866">
                  <c:v>240.15675202772255</c:v>
                </c:pt>
                <c:pt idx="867">
                  <c:v>236.934938313337</c:v>
                </c:pt>
                <c:pt idx="868">
                  <c:v>226.59681338485245</c:v>
                </c:pt>
                <c:pt idx="869">
                  <c:v>212.62283805208841</c:v>
                </c:pt>
                <c:pt idx="870">
                  <c:v>219.11847622025843</c:v>
                </c:pt>
                <c:pt idx="871">
                  <c:v>226.33627965168623</c:v>
                </c:pt>
                <c:pt idx="872">
                  <c:v>210.47527596103183</c:v>
                </c:pt>
                <c:pt idx="873">
                  <c:v>217.22374206967629</c:v>
                </c:pt>
                <c:pt idx="874">
                  <c:v>235.75727515140022</c:v>
                </c:pt>
                <c:pt idx="875">
                  <c:v>236.28922628279815</c:v>
                </c:pt>
                <c:pt idx="876">
                  <c:v>237.73657374503017</c:v>
                </c:pt>
                <c:pt idx="877">
                  <c:v>246.98566016750573</c:v>
                </c:pt>
                <c:pt idx="878">
                  <c:v>244.19318706455314</c:v>
                </c:pt>
                <c:pt idx="879">
                  <c:v>232.09331450986161</c:v>
                </c:pt>
                <c:pt idx="880">
                  <c:v>226.54267925450011</c:v>
                </c:pt>
                <c:pt idx="881">
                  <c:v>223.29213050862123</c:v>
                </c:pt>
                <c:pt idx="882">
                  <c:v>226.93795155808877</c:v>
                </c:pt>
                <c:pt idx="883">
                  <c:v>232.19186408623733</c:v>
                </c:pt>
                <c:pt idx="884">
                  <c:v>234.31780067986548</c:v>
                </c:pt>
                <c:pt idx="885">
                  <c:v>247.12682553936915</c:v>
                </c:pt>
                <c:pt idx="886">
                  <c:v>249.87879497419254</c:v>
                </c:pt>
                <c:pt idx="887">
                  <c:v>235.12927703155918</c:v>
                </c:pt>
                <c:pt idx="888">
                  <c:v>233.59814789299261</c:v>
                </c:pt>
                <c:pt idx="889">
                  <c:v>237.275968772608</c:v>
                </c:pt>
                <c:pt idx="890">
                  <c:v>239.07831556571642</c:v>
                </c:pt>
                <c:pt idx="891">
                  <c:v>240.82966175259347</c:v>
                </c:pt>
                <c:pt idx="892">
                  <c:v>242.42179927228426</c:v>
                </c:pt>
                <c:pt idx="893">
                  <c:v>247.28003034663112</c:v>
                </c:pt>
                <c:pt idx="894">
                  <c:v>254.59215979791577</c:v>
                </c:pt>
                <c:pt idx="895">
                  <c:v>276.37199617422698</c:v>
                </c:pt>
                <c:pt idx="896">
                  <c:v>277.29259346690912</c:v>
                </c:pt>
                <c:pt idx="897">
                  <c:v>271.32618590363279</c:v>
                </c:pt>
                <c:pt idx="898">
                  <c:v>265.45481470820744</c:v>
                </c:pt>
                <c:pt idx="899">
                  <c:v>280.02722354175262</c:v>
                </c:pt>
                <c:pt idx="900">
                  <c:v>289.719293894261</c:v>
                </c:pt>
                <c:pt idx="901">
                  <c:v>304.26560413303554</c:v>
                </c:pt>
                <c:pt idx="902">
                  <c:v>305.559978538834</c:v>
                </c:pt>
                <c:pt idx="903">
                  <c:v>309.3124006374145</c:v>
                </c:pt>
                <c:pt idx="904">
                  <c:v>315.14107634155948</c:v>
                </c:pt>
                <c:pt idx="905">
                  <c:v>311.44394676373508</c:v>
                </c:pt>
                <c:pt idx="906">
                  <c:v>292.94586772113564</c:v>
                </c:pt>
                <c:pt idx="907">
                  <c:v>291.45660462561409</c:v>
                </c:pt>
                <c:pt idx="908">
                  <c:v>287.278281115411</c:v>
                </c:pt>
                <c:pt idx="909">
                  <c:v>294.77070312305364</c:v>
                </c:pt>
                <c:pt idx="910">
                  <c:v>291.32266657135966</c:v>
                </c:pt>
                <c:pt idx="911">
                  <c:v>304.6813569900882</c:v>
                </c:pt>
                <c:pt idx="912">
                  <c:v>313.03944252457768</c:v>
                </c:pt>
                <c:pt idx="913">
                  <c:v>310.29046311487912</c:v>
                </c:pt>
                <c:pt idx="914">
                  <c:v>307.14001445061524</c:v>
                </c:pt>
                <c:pt idx="915">
                  <c:v>304.19489111241262</c:v>
                </c:pt>
                <c:pt idx="916">
                  <c:v>296.75807413411513</c:v>
                </c:pt>
                <c:pt idx="917">
                  <c:v>291.51473136243987</c:v>
                </c:pt>
                <c:pt idx="918">
                  <c:v>296.96266880446188</c:v>
                </c:pt>
                <c:pt idx="919">
                  <c:v>297.70075291937746</c:v>
                </c:pt>
                <c:pt idx="920">
                  <c:v>295.01976435663295</c:v>
                </c:pt>
                <c:pt idx="921">
                  <c:v>287.00890883595008</c:v>
                </c:pt>
                <c:pt idx="922">
                  <c:v>281.96674951070048</c:v>
                </c:pt>
                <c:pt idx="923">
                  <c:v>274.98090181361044</c:v>
                </c:pt>
                <c:pt idx="924">
                  <c:v>273.15394381648224</c:v>
                </c:pt>
                <c:pt idx="925">
                  <c:v>273.11939279506379</c:v>
                </c:pt>
                <c:pt idx="926">
                  <c:v>268.19188943384387</c:v>
                </c:pt>
                <c:pt idx="927">
                  <c:v>273.83010022156185</c:v>
                </c:pt>
                <c:pt idx="928">
                  <c:v>283.91534706242311</c:v>
                </c:pt>
                <c:pt idx="929">
                  <c:v>291.99703210344978</c:v>
                </c:pt>
                <c:pt idx="930">
                  <c:v>302.79066369638696</c:v>
                </c:pt>
                <c:pt idx="931">
                  <c:v>304.9052878541832</c:v>
                </c:pt>
                <c:pt idx="932">
                  <c:v>296.27052900138858</c:v>
                </c:pt>
                <c:pt idx="933">
                  <c:v>304.84849539302621</c:v>
                </c:pt>
                <c:pt idx="934">
                  <c:v>306.24888316505456</c:v>
                </c:pt>
                <c:pt idx="935">
                  <c:v>307.00942587031142</c:v>
                </c:pt>
                <c:pt idx="936">
                  <c:v>311.77752669970079</c:v>
                </c:pt>
                <c:pt idx="937">
                  <c:v>309.83762209608187</c:v>
                </c:pt>
                <c:pt idx="938">
                  <c:v>299.74846751818416</c:v>
                </c:pt>
                <c:pt idx="939">
                  <c:v>285.1402884001339</c:v>
                </c:pt>
                <c:pt idx="940">
                  <c:v>272.53220523067648</c:v>
                </c:pt>
                <c:pt idx="941">
                  <c:v>273.93993805405228</c:v>
                </c:pt>
                <c:pt idx="942">
                  <c:v>281.56796287451709</c:v>
                </c:pt>
                <c:pt idx="943">
                  <c:v>282.38640857270258</c:v>
                </c:pt>
                <c:pt idx="944">
                  <c:v>264.70304337128715</c:v>
                </c:pt>
                <c:pt idx="945">
                  <c:v>255.94806981804527</c:v>
                </c:pt>
                <c:pt idx="946">
                  <c:v>237.16166495198138</c:v>
                </c:pt>
                <c:pt idx="947">
                  <c:v>240.6199860674981</c:v>
                </c:pt>
                <c:pt idx="948">
                  <c:v>233.42205314998964</c:v>
                </c:pt>
                <c:pt idx="949">
                  <c:v>227.85981320159001</c:v>
                </c:pt>
                <c:pt idx="950">
                  <c:v>214.86365268555903</c:v>
                </c:pt>
                <c:pt idx="951">
                  <c:v>213.12439457572063</c:v>
                </c:pt>
                <c:pt idx="952">
                  <c:v>208.3176144693615</c:v>
                </c:pt>
                <c:pt idx="953">
                  <c:v>210.40291061391662</c:v>
                </c:pt>
                <c:pt idx="954">
                  <c:v>211.60484324408935</c:v>
                </c:pt>
                <c:pt idx="955">
                  <c:v>200.81471353009428</c:v>
                </c:pt>
                <c:pt idx="956">
                  <c:v>213.47783179996523</c:v>
                </c:pt>
                <c:pt idx="957">
                  <c:v>216.24109808155833</c:v>
                </c:pt>
                <c:pt idx="958">
                  <c:v>215.27484957592998</c:v>
                </c:pt>
                <c:pt idx="959">
                  <c:v>204.16526473788673</c:v>
                </c:pt>
                <c:pt idx="960">
                  <c:v>209.33017147705459</c:v>
                </c:pt>
                <c:pt idx="961">
                  <c:v>209.84074686848257</c:v>
                </c:pt>
                <c:pt idx="962">
                  <c:v>220.56391821294852</c:v>
                </c:pt>
                <c:pt idx="963">
                  <c:v>223.70438009921097</c:v>
                </c:pt>
                <c:pt idx="964">
                  <c:v>225.20877904019088</c:v>
                </c:pt>
                <c:pt idx="965">
                  <c:v>228.18865305145019</c:v>
                </c:pt>
                <c:pt idx="966">
                  <c:v>227.63977766720589</c:v>
                </c:pt>
                <c:pt idx="967">
                  <c:v>225.01308986974578</c:v>
                </c:pt>
                <c:pt idx="968">
                  <c:v>213.60024585897438</c:v>
                </c:pt>
                <c:pt idx="969">
                  <c:v>211.39739375221524</c:v>
                </c:pt>
                <c:pt idx="970">
                  <c:v>202.270626208453</c:v>
                </c:pt>
                <c:pt idx="971">
                  <c:v>191.43782218410675</c:v>
                </c:pt>
                <c:pt idx="972">
                  <c:v>182.91721564374834</c:v>
                </c:pt>
                <c:pt idx="973">
                  <c:v>173.62344555614482</c:v>
                </c:pt>
                <c:pt idx="974">
                  <c:v>186.24859939352208</c:v>
                </c:pt>
                <c:pt idx="975">
                  <c:v>191.32635176116003</c:v>
                </c:pt>
                <c:pt idx="976">
                  <c:v>188.44233677445504</c:v>
                </c:pt>
                <c:pt idx="977">
                  <c:v>189.93538189807316</c:v>
                </c:pt>
                <c:pt idx="978">
                  <c:v>182.92828731815524</c:v>
                </c:pt>
                <c:pt idx="979">
                  <c:v>178.73629101994632</c:v>
                </c:pt>
                <c:pt idx="980">
                  <c:v>173.45190221409501</c:v>
                </c:pt>
                <c:pt idx="981">
                  <c:v>163.06376088821739</c:v>
                </c:pt>
                <c:pt idx="982">
                  <c:v>167.47313349332543</c:v>
                </c:pt>
                <c:pt idx="983">
                  <c:v>179.95576995240151</c:v>
                </c:pt>
                <c:pt idx="984">
                  <c:v>180.98600387388746</c:v>
                </c:pt>
                <c:pt idx="985">
                  <c:v>180.85002220021755</c:v>
                </c:pt>
                <c:pt idx="986">
                  <c:v>182.21654144630227</c:v>
                </c:pt>
                <c:pt idx="987">
                  <c:v>194.6702088413588</c:v>
                </c:pt>
                <c:pt idx="988">
                  <c:v>195.70468134882745</c:v>
                </c:pt>
                <c:pt idx="989">
                  <c:v>193.1007710145422</c:v>
                </c:pt>
                <c:pt idx="990">
                  <c:v>181.32078108634516</c:v>
                </c:pt>
                <c:pt idx="991">
                  <c:v>176.85270378345487</c:v>
                </c:pt>
                <c:pt idx="992">
                  <c:v>171.45798722087818</c:v>
                </c:pt>
                <c:pt idx="993">
                  <c:v>171.97881117378421</c:v>
                </c:pt>
                <c:pt idx="994">
                  <c:v>174.74499597263826</c:v>
                </c:pt>
                <c:pt idx="995">
                  <c:v>163.77839115928276</c:v>
                </c:pt>
                <c:pt idx="996">
                  <c:v>156.20922365828605</c:v>
                </c:pt>
                <c:pt idx="997">
                  <c:v>152.53416789237772</c:v>
                </c:pt>
                <c:pt idx="998">
                  <c:v>151.81294664186726</c:v>
                </c:pt>
                <c:pt idx="999">
                  <c:v>145.56575427763968</c:v>
                </c:pt>
                <c:pt idx="1000">
                  <c:v>142.55300346073753</c:v>
                </c:pt>
                <c:pt idx="1001">
                  <c:v>132.13008304931162</c:v>
                </c:pt>
                <c:pt idx="1002">
                  <c:v>128.96784111146636</c:v>
                </c:pt>
                <c:pt idx="1003">
                  <c:v>118.09307764529211</c:v>
                </c:pt>
                <c:pt idx="1004">
                  <c:v>112.87778880346899</c:v>
                </c:pt>
                <c:pt idx="1005">
                  <c:v>101.63698681577623</c:v>
                </c:pt>
                <c:pt idx="1006">
                  <c:v>106.73722397518318</c:v>
                </c:pt>
                <c:pt idx="1007">
                  <c:v>116.24072055041744</c:v>
                </c:pt>
                <c:pt idx="1008">
                  <c:v>115.46532822139443</c:v>
                </c:pt>
                <c:pt idx="1009">
                  <c:v>103.82156401293314</c:v>
                </c:pt>
                <c:pt idx="1010">
                  <c:v>107.57790647496292</c:v>
                </c:pt>
                <c:pt idx="1011">
                  <c:v>106.11302322442901</c:v>
                </c:pt>
                <c:pt idx="1012">
                  <c:v>110.34273024194341</c:v>
                </c:pt>
                <c:pt idx="1013">
                  <c:v>116.78943377915022</c:v>
                </c:pt>
                <c:pt idx="1014">
                  <c:v>117.73662668421174</c:v>
                </c:pt>
                <c:pt idx="1015">
                  <c:v>121.93153944819549</c:v>
                </c:pt>
                <c:pt idx="1016">
                  <c:v>122.44677852449465</c:v>
                </c:pt>
                <c:pt idx="1017">
                  <c:v>123.55511979814912</c:v>
                </c:pt>
                <c:pt idx="1018">
                  <c:v>131.11307512022657</c:v>
                </c:pt>
                <c:pt idx="1019">
                  <c:v>128.9622040339701</c:v>
                </c:pt>
                <c:pt idx="1020">
                  <c:v>128.69791394367257</c:v>
                </c:pt>
                <c:pt idx="1021">
                  <c:v>136.42157934208151</c:v>
                </c:pt>
                <c:pt idx="1022">
                  <c:v>146.06711463974608</c:v>
                </c:pt>
                <c:pt idx="1023">
                  <c:v>146.85184599958464</c:v>
                </c:pt>
                <c:pt idx="1024">
                  <c:v>150.58923990841328</c:v>
                </c:pt>
                <c:pt idx="1025">
                  <c:v>168.40690743027827</c:v>
                </c:pt>
                <c:pt idx="1026">
                  <c:v>182.41283008899958</c:v>
                </c:pt>
                <c:pt idx="1027">
                  <c:v>174.40922089279732</c:v>
                </c:pt>
                <c:pt idx="1028">
                  <c:v>180.69981006782143</c:v>
                </c:pt>
                <c:pt idx="1029">
                  <c:v>189.33527619504122</c:v>
                </c:pt>
                <c:pt idx="1030">
                  <c:v>195.78378586571472</c:v>
                </c:pt>
                <c:pt idx="1031">
                  <c:v>198.13888805279709</c:v>
                </c:pt>
                <c:pt idx="1032">
                  <c:v>202.26440742248397</c:v>
                </c:pt>
                <c:pt idx="1033">
                  <c:v>204.67460822981056</c:v>
                </c:pt>
                <c:pt idx="1034">
                  <c:v>209.43956347141562</c:v>
                </c:pt>
                <c:pt idx="1035">
                  <c:v>212.13820354360246</c:v>
                </c:pt>
                <c:pt idx="1036">
                  <c:v>201.99027439501714</c:v>
                </c:pt>
                <c:pt idx="1037">
                  <c:v>201.8576126236286</c:v>
                </c:pt>
                <c:pt idx="1038">
                  <c:v>215.37203841955471</c:v>
                </c:pt>
                <c:pt idx="1039">
                  <c:v>217.64798864127329</c:v>
                </c:pt>
                <c:pt idx="1040">
                  <c:v>207.88866579488345</c:v>
                </c:pt>
                <c:pt idx="1041">
                  <c:v>209.75925338768394</c:v>
                </c:pt>
                <c:pt idx="1042">
                  <c:v>200.68577505633957</c:v>
                </c:pt>
                <c:pt idx="1043">
                  <c:v>203.0355192841981</c:v>
                </c:pt>
                <c:pt idx="1044">
                  <c:v>202.95314689400695</c:v>
                </c:pt>
                <c:pt idx="1045">
                  <c:v>200.55224241339099</c:v>
                </c:pt>
                <c:pt idx="1046">
                  <c:v>209.2455458136026</c:v>
                </c:pt>
                <c:pt idx="1047">
                  <c:v>207.40465550425927</c:v>
                </c:pt>
                <c:pt idx="1048">
                  <c:v>201.8305187290859</c:v>
                </c:pt>
                <c:pt idx="1049">
                  <c:v>192.31133591416341</c:v>
                </c:pt>
                <c:pt idx="1050">
                  <c:v>196.73406769755329</c:v>
                </c:pt>
                <c:pt idx="1051">
                  <c:v>192.26947947046915</c:v>
                </c:pt>
                <c:pt idx="1052">
                  <c:v>185.32016446525552</c:v>
                </c:pt>
                <c:pt idx="1053">
                  <c:v>177.86660281831286</c:v>
                </c:pt>
                <c:pt idx="1054">
                  <c:v>169.62605760472613</c:v>
                </c:pt>
                <c:pt idx="1055">
                  <c:v>169.9930082271666</c:v>
                </c:pt>
                <c:pt idx="1056">
                  <c:v>173.23466345424515</c:v>
                </c:pt>
                <c:pt idx="1057">
                  <c:v>180.90232952698693</c:v>
                </c:pt>
                <c:pt idx="1058">
                  <c:v>180.03210986010757</c:v>
                </c:pt>
                <c:pt idx="1059">
                  <c:v>182.43628130074649</c:v>
                </c:pt>
                <c:pt idx="1060">
                  <c:v>179.88438688592296</c:v>
                </c:pt>
                <c:pt idx="1061">
                  <c:v>185.66539664414478</c:v>
                </c:pt>
                <c:pt idx="1062">
                  <c:v>197.36873776038806</c:v>
                </c:pt>
                <c:pt idx="1063">
                  <c:v>192.77453127364873</c:v>
                </c:pt>
                <c:pt idx="1064">
                  <c:v>192.80934162734468</c:v>
                </c:pt>
                <c:pt idx="1065">
                  <c:v>191.43219229290588</c:v>
                </c:pt>
                <c:pt idx="1066">
                  <c:v>191.90340111686021</c:v>
                </c:pt>
                <c:pt idx="1067">
                  <c:v>190.60555771109054</c:v>
                </c:pt>
                <c:pt idx="1068">
                  <c:v>194.88917446751992</c:v>
                </c:pt>
                <c:pt idx="1069">
                  <c:v>199.07054636128225</c:v>
                </c:pt>
                <c:pt idx="1070">
                  <c:v>207.19620147665503</c:v>
                </c:pt>
                <c:pt idx="1071">
                  <c:v>195.96983373821939</c:v>
                </c:pt>
                <c:pt idx="1072">
                  <c:v>191.42754094532259</c:v>
                </c:pt>
                <c:pt idx="1073">
                  <c:v>184.72420342735856</c:v>
                </c:pt>
                <c:pt idx="1074">
                  <c:v>183.73251608318554</c:v>
                </c:pt>
                <c:pt idx="1075">
                  <c:v>183.79252948733316</c:v>
                </c:pt>
                <c:pt idx="1076">
                  <c:v>184.54607761093166</c:v>
                </c:pt>
                <c:pt idx="1077">
                  <c:v>180.3849536997264</c:v>
                </c:pt>
                <c:pt idx="1078">
                  <c:v>184.69356841685735</c:v>
                </c:pt>
                <c:pt idx="1079">
                  <c:v>184.79770075254208</c:v>
                </c:pt>
                <c:pt idx="1080">
                  <c:v>186.06166126414263</c:v>
                </c:pt>
                <c:pt idx="1081">
                  <c:v>182.98521197865642</c:v>
                </c:pt>
                <c:pt idx="1082">
                  <c:v>175.65157483795193</c:v>
                </c:pt>
                <c:pt idx="1083">
                  <c:v>160.17852638290034</c:v>
                </c:pt>
                <c:pt idx="1084">
                  <c:v>160.54622986820618</c:v>
                </c:pt>
                <c:pt idx="1085">
                  <c:v>158.33842316021006</c:v>
                </c:pt>
                <c:pt idx="1086">
                  <c:v>155.36855630754934</c:v>
                </c:pt>
                <c:pt idx="1087">
                  <c:v>150.84991132858158</c:v>
                </c:pt>
                <c:pt idx="1088">
                  <c:v>157.480828597406</c:v>
                </c:pt>
                <c:pt idx="1089">
                  <c:v>161.44461911917136</c:v>
                </c:pt>
                <c:pt idx="1090">
                  <c:v>159.48186044899546</c:v>
                </c:pt>
                <c:pt idx="1091">
                  <c:v>158.25765371048183</c:v>
                </c:pt>
                <c:pt idx="1092">
                  <c:v>158.76475180035254</c:v>
                </c:pt>
                <c:pt idx="1093">
                  <c:v>161.47004446750694</c:v>
                </c:pt>
                <c:pt idx="1094">
                  <c:v>170.01406343412859</c:v>
                </c:pt>
                <c:pt idx="1095">
                  <c:v>171.67837860804548</c:v>
                </c:pt>
                <c:pt idx="1096">
                  <c:v>169.31248596115429</c:v>
                </c:pt>
                <c:pt idx="1097">
                  <c:v>169.33676595328754</c:v>
                </c:pt>
                <c:pt idx="1098">
                  <c:v>171.54303175732949</c:v>
                </c:pt>
                <c:pt idx="1099">
                  <c:v>167.72462984591991</c:v>
                </c:pt>
                <c:pt idx="1100">
                  <c:v>166.01509470841512</c:v>
                </c:pt>
                <c:pt idx="1101">
                  <c:v>167.67962242657325</c:v>
                </c:pt>
                <c:pt idx="1102">
                  <c:v>174.96942240136858</c:v>
                </c:pt>
                <c:pt idx="1103">
                  <c:v>178.8836641592153</c:v>
                </c:pt>
                <c:pt idx="1104">
                  <c:v>183.8430370839215</c:v>
                </c:pt>
                <c:pt idx="1105">
                  <c:v>191.0444832095059</c:v>
                </c:pt>
                <c:pt idx="1106">
                  <c:v>187.98175057860206</c:v>
                </c:pt>
                <c:pt idx="1107">
                  <c:v>185.27795691026952</c:v>
                </c:pt>
                <c:pt idx="1108">
                  <c:v>188.15085772577595</c:v>
                </c:pt>
                <c:pt idx="1109">
                  <c:v>197.60040401843887</c:v>
                </c:pt>
                <c:pt idx="1110">
                  <c:v>205.71372732000802</c:v>
                </c:pt>
                <c:pt idx="1111">
                  <c:v>209.19022045213276</c:v>
                </c:pt>
                <c:pt idx="1112">
                  <c:v>213.59231785748949</c:v>
                </c:pt>
                <c:pt idx="1113">
                  <c:v>219.94305386416909</c:v>
                </c:pt>
                <c:pt idx="1114">
                  <c:v>223.94380735828653</c:v>
                </c:pt>
                <c:pt idx="1115">
                  <c:v>227.67768690198727</c:v>
                </c:pt>
                <c:pt idx="1116">
                  <c:v>232.53742857528459</c:v>
                </c:pt>
                <c:pt idx="1117">
                  <c:v>243.48926505161995</c:v>
                </c:pt>
                <c:pt idx="1118">
                  <c:v>253.28308546456478</c:v>
                </c:pt>
                <c:pt idx="1119">
                  <c:v>260.01888255114392</c:v>
                </c:pt>
                <c:pt idx="1120">
                  <c:v>267.10845806295583</c:v>
                </c:pt>
                <c:pt idx="1121">
                  <c:v>264.91197829760523</c:v>
                </c:pt>
                <c:pt idx="1122">
                  <c:v>264.14386208661665</c:v>
                </c:pt>
                <c:pt idx="1123">
                  <c:v>270.49422658107585</c:v>
                </c:pt>
                <c:pt idx="1124">
                  <c:v>279.22803308252503</c:v>
                </c:pt>
                <c:pt idx="1125">
                  <c:v>267.09093429438849</c:v>
                </c:pt>
                <c:pt idx="1126">
                  <c:v>268.2296729618987</c:v>
                </c:pt>
                <c:pt idx="1127">
                  <c:v>257.32880475910963</c:v>
                </c:pt>
                <c:pt idx="1128">
                  <c:v>244.40405482697557</c:v>
                </c:pt>
                <c:pt idx="1129">
                  <c:v>252.6052693497073</c:v>
                </c:pt>
                <c:pt idx="1130">
                  <c:v>258.72603957655514</c:v>
                </c:pt>
                <c:pt idx="1131">
                  <c:v>261.04049723704742</c:v>
                </c:pt>
                <c:pt idx="1132">
                  <c:v>268.68560412618206</c:v>
                </c:pt>
                <c:pt idx="1133">
                  <c:v>285.43585226469457</c:v>
                </c:pt>
                <c:pt idx="1134">
                  <c:v>287.3014868893062</c:v>
                </c:pt>
                <c:pt idx="1135">
                  <c:v>281.1583889703445</c:v>
                </c:pt>
                <c:pt idx="1136">
                  <c:v>277.24570223979305</c:v>
                </c:pt>
                <c:pt idx="1137">
                  <c:v>272.35271707736968</c:v>
                </c:pt>
                <c:pt idx="1138">
                  <c:v>272.33300655663885</c:v>
                </c:pt>
                <c:pt idx="1139">
                  <c:v>275.3573290593165</c:v>
                </c:pt>
                <c:pt idx="1140">
                  <c:v>281.34714195359902</c:v>
                </c:pt>
                <c:pt idx="1141">
                  <c:v>286.59361278978179</c:v>
                </c:pt>
                <c:pt idx="1142">
                  <c:v>295.24316917769818</c:v>
                </c:pt>
                <c:pt idx="1143">
                  <c:v>297.65521677096166</c:v>
                </c:pt>
                <c:pt idx="1144">
                  <c:v>289.30545890132652</c:v>
                </c:pt>
                <c:pt idx="1145">
                  <c:v>262.67533238162309</c:v>
                </c:pt>
                <c:pt idx="1146">
                  <c:v>259.96418902188452</c:v>
                </c:pt>
                <c:pt idx="1147">
                  <c:v>267.057278650917</c:v>
                </c:pt>
                <c:pt idx="1148">
                  <c:v>264.2183979561479</c:v>
                </c:pt>
                <c:pt idx="1149">
                  <c:v>261.35964770495161</c:v>
                </c:pt>
                <c:pt idx="1150">
                  <c:v>256.01458291436074</c:v>
                </c:pt>
                <c:pt idx="1151">
                  <c:v>265.4313194396774</c:v>
                </c:pt>
                <c:pt idx="1152">
                  <c:v>265.77732641773497</c:v>
                </c:pt>
                <c:pt idx="1153">
                  <c:v>258.71507433420607</c:v>
                </c:pt>
                <c:pt idx="1154">
                  <c:v>253.2677867341032</c:v>
                </c:pt>
                <c:pt idx="1155">
                  <c:v>256.40402505268457</c:v>
                </c:pt>
                <c:pt idx="1156">
                  <c:v>251.50232161290268</c:v>
                </c:pt>
                <c:pt idx="1157">
                  <c:v>248.79195317642981</c:v>
                </c:pt>
                <c:pt idx="1158">
                  <c:v>245.61372838386905</c:v>
                </c:pt>
                <c:pt idx="1159">
                  <c:v>239.70209756207728</c:v>
                </c:pt>
                <c:pt idx="1160">
                  <c:v>241.72115734012618</c:v>
                </c:pt>
                <c:pt idx="1161">
                  <c:v>239.18776638835749</c:v>
                </c:pt>
                <c:pt idx="1162">
                  <c:v>235.23431847338026</c:v>
                </c:pt>
                <c:pt idx="1163">
                  <c:v>227.63141079284406</c:v>
                </c:pt>
                <c:pt idx="1164">
                  <c:v>219.52843709911673</c:v>
                </c:pt>
                <c:pt idx="1165">
                  <c:v>212.92475549370693</c:v>
                </c:pt>
                <c:pt idx="1166">
                  <c:v>213.14278541590343</c:v>
                </c:pt>
                <c:pt idx="1167">
                  <c:v>228.0261492680888</c:v>
                </c:pt>
                <c:pt idx="1168">
                  <c:v>232.06860344945477</c:v>
                </c:pt>
                <c:pt idx="1169">
                  <c:v>234.3067394390186</c:v>
                </c:pt>
                <c:pt idx="1170">
                  <c:v>230.4841163742818</c:v>
                </c:pt>
                <c:pt idx="1171">
                  <c:v>237.87949489167468</c:v>
                </c:pt>
                <c:pt idx="1172">
                  <c:v>242.78837568389864</c:v>
                </c:pt>
                <c:pt idx="1173">
                  <c:v>259.24664857888666</c:v>
                </c:pt>
                <c:pt idx="1174">
                  <c:v>260.36424555259708</c:v>
                </c:pt>
                <c:pt idx="1175">
                  <c:v>258.29382875523419</c:v>
                </c:pt>
                <c:pt idx="1176">
                  <c:v>248.86941253592175</c:v>
                </c:pt>
                <c:pt idx="1177">
                  <c:v>257.05611798478458</c:v>
                </c:pt>
                <c:pt idx="1178">
                  <c:v>253.44684262221514</c:v>
                </c:pt>
                <c:pt idx="1179">
                  <c:v>251.9606163309881</c:v>
                </c:pt>
                <c:pt idx="1180">
                  <c:v>254.62125659459113</c:v>
                </c:pt>
                <c:pt idx="1181">
                  <c:v>275.45198215622025</c:v>
                </c:pt>
                <c:pt idx="1182">
                  <c:v>272.28164198552855</c:v>
                </c:pt>
                <c:pt idx="1183">
                  <c:v>276.02865057332042</c:v>
                </c:pt>
                <c:pt idx="1184">
                  <c:v>279.75854620301169</c:v>
                </c:pt>
                <c:pt idx="1185">
                  <c:v>276.19588323308579</c:v>
                </c:pt>
                <c:pt idx="1186">
                  <c:v>267.79968187218316</c:v>
                </c:pt>
                <c:pt idx="1187">
                  <c:v>267.11381757609263</c:v>
                </c:pt>
                <c:pt idx="1188">
                  <c:v>261.96276667479611</c:v>
                </c:pt>
                <c:pt idx="1189">
                  <c:v>253.03200593521279</c:v>
                </c:pt>
                <c:pt idx="1190">
                  <c:v>243.31054448252485</c:v>
                </c:pt>
                <c:pt idx="1191">
                  <c:v>243.95737311805735</c:v>
                </c:pt>
                <c:pt idx="1192">
                  <c:v>240.9329820970942</c:v>
                </c:pt>
                <c:pt idx="1193">
                  <c:v>239.04533260570773</c:v>
                </c:pt>
                <c:pt idx="1194">
                  <c:v>245.17658738582605</c:v>
                </c:pt>
                <c:pt idx="1195">
                  <c:v>249.54702902965289</c:v>
                </c:pt>
                <c:pt idx="1196">
                  <c:v>250.09056145819378</c:v>
                </c:pt>
                <c:pt idx="1197">
                  <c:v>248.94058790665767</c:v>
                </c:pt>
                <c:pt idx="1198">
                  <c:v>261.53033123186901</c:v>
                </c:pt>
                <c:pt idx="1199">
                  <c:v>261.60707757469908</c:v>
                </c:pt>
                <c:pt idx="1200">
                  <c:v>261.70030952465549</c:v>
                </c:pt>
                <c:pt idx="1201">
                  <c:v>261.68573712818647</c:v>
                </c:pt>
                <c:pt idx="1202">
                  <c:v>264.89939762365032</c:v>
                </c:pt>
                <c:pt idx="1203">
                  <c:v>263.55515070092247</c:v>
                </c:pt>
                <c:pt idx="1204">
                  <c:v>257.97809587701192</c:v>
                </c:pt>
                <c:pt idx="1205">
                  <c:v>251.26212190339788</c:v>
                </c:pt>
                <c:pt idx="1206">
                  <c:v>253.43523179516896</c:v>
                </c:pt>
                <c:pt idx="1207">
                  <c:v>251.81715740699377</c:v>
                </c:pt>
                <c:pt idx="1208">
                  <c:v>236.0725957152404</c:v>
                </c:pt>
                <c:pt idx="1209">
                  <c:v>213.37437120837606</c:v>
                </c:pt>
                <c:pt idx="1210">
                  <c:v>204.94387612698932</c:v>
                </c:pt>
                <c:pt idx="1211">
                  <c:v>206.03184890777945</c:v>
                </c:pt>
                <c:pt idx="1212">
                  <c:v>209.81770183946475</c:v>
                </c:pt>
                <c:pt idx="1213">
                  <c:v>205.6355998900531</c:v>
                </c:pt>
                <c:pt idx="1214">
                  <c:v>200.32427174509485</c:v>
                </c:pt>
                <c:pt idx="1215">
                  <c:v>199.64213831898871</c:v>
                </c:pt>
                <c:pt idx="1216">
                  <c:v>192.17295381300136</c:v>
                </c:pt>
                <c:pt idx="1217">
                  <c:v>196.28652367122223</c:v>
                </c:pt>
                <c:pt idx="1218">
                  <c:v>204.23595689275766</c:v>
                </c:pt>
                <c:pt idx="1219">
                  <c:v>216.89831586120474</c:v>
                </c:pt>
                <c:pt idx="1220">
                  <c:v>219.22567299256008</c:v>
                </c:pt>
                <c:pt idx="1221">
                  <c:v>219.50449426381246</c:v>
                </c:pt>
                <c:pt idx="1222">
                  <c:v>222.10695053913139</c:v>
                </c:pt>
                <c:pt idx="1223">
                  <c:v>219.59085198724378</c:v>
                </c:pt>
                <c:pt idx="1224">
                  <c:v>209.7518789043684</c:v>
                </c:pt>
                <c:pt idx="1225">
                  <c:v>215.18377316730155</c:v>
                </c:pt>
                <c:pt idx="1226">
                  <c:v>226.73294739160602</c:v>
                </c:pt>
                <c:pt idx="1227">
                  <c:v>240.87918659038979</c:v>
                </c:pt>
                <c:pt idx="1228">
                  <c:v>244.51596706725351</c:v>
                </c:pt>
                <c:pt idx="1229">
                  <c:v>236.47051279867728</c:v>
                </c:pt>
                <c:pt idx="1230">
                  <c:v>236.46382517732343</c:v>
                </c:pt>
                <c:pt idx="1231">
                  <c:v>238.64890764988277</c:v>
                </c:pt>
                <c:pt idx="1232">
                  <c:v>242.02102348269923</c:v>
                </c:pt>
                <c:pt idx="1233">
                  <c:v>236.19049040105463</c:v>
                </c:pt>
                <c:pt idx="1234">
                  <c:v>236.78059871441761</c:v>
                </c:pt>
                <c:pt idx="1235">
                  <c:v>239.60254750804492</c:v>
                </c:pt>
                <c:pt idx="1236">
                  <c:v>248.48444866073058</c:v>
                </c:pt>
                <c:pt idx="1237">
                  <c:v>245.80335588687237</c:v>
                </c:pt>
                <c:pt idx="1238">
                  <c:v>241.49353287627653</c:v>
                </c:pt>
                <c:pt idx="1239">
                  <c:v>239.16739374780121</c:v>
                </c:pt>
                <c:pt idx="1240">
                  <c:v>236.71336324274304</c:v>
                </c:pt>
                <c:pt idx="1241">
                  <c:v>239.37270447806407</c:v>
                </c:pt>
                <c:pt idx="1242">
                  <c:v>240.82458132908334</c:v>
                </c:pt>
                <c:pt idx="1243">
                  <c:v>244.00227334425654</c:v>
                </c:pt>
                <c:pt idx="1244">
                  <c:v>244.29826137104476</c:v>
                </c:pt>
                <c:pt idx="1245">
                  <c:v>239.98551427608334</c:v>
                </c:pt>
                <c:pt idx="1246">
                  <c:v>237.66054308087809</c:v>
                </c:pt>
                <c:pt idx="1247">
                  <c:v>242.04869107717388</c:v>
                </c:pt>
                <c:pt idx="1248">
                  <c:v>253.24687380916015</c:v>
                </c:pt>
                <c:pt idx="1249">
                  <c:v>255.81564104680302</c:v>
                </c:pt>
                <c:pt idx="1250">
                  <c:v>255.6423783211342</c:v>
                </c:pt>
                <c:pt idx="1251">
                  <c:v>257.68067947096728</c:v>
                </c:pt>
                <c:pt idx="1252">
                  <c:v>250.34487561585715</c:v>
                </c:pt>
                <c:pt idx="1253">
                  <c:v>255.63032374586265</c:v>
                </c:pt>
                <c:pt idx="1254">
                  <c:v>255.0715272216768</c:v>
                </c:pt>
                <c:pt idx="1255">
                  <c:v>259.49927077757428</c:v>
                </c:pt>
                <c:pt idx="1256">
                  <c:v>262.09436318428868</c:v>
                </c:pt>
                <c:pt idx="1257">
                  <c:v>253.76853425839693</c:v>
                </c:pt>
                <c:pt idx="1258">
                  <c:v>248.80041451848587</c:v>
                </c:pt>
                <c:pt idx="1259">
                  <c:v>246.1235234874444</c:v>
                </c:pt>
                <c:pt idx="1260">
                  <c:v>237.05161985621666</c:v>
                </c:pt>
                <c:pt idx="1261">
                  <c:v>235.9009055800968</c:v>
                </c:pt>
                <c:pt idx="1262">
                  <c:v>236.26695787999753</c:v>
                </c:pt>
                <c:pt idx="1263">
                  <c:v>237.87474627598979</c:v>
                </c:pt>
                <c:pt idx="1264">
                  <c:v>233.09549472007026</c:v>
                </c:pt>
                <c:pt idx="1265">
                  <c:v>230.50320512358962</c:v>
                </c:pt>
                <c:pt idx="1266">
                  <c:v>222.75890144351223</c:v>
                </c:pt>
                <c:pt idx="1267">
                  <c:v>215.31286700475479</c:v>
                </c:pt>
                <c:pt idx="1268">
                  <c:v>215.03369754917873</c:v>
                </c:pt>
                <c:pt idx="1269">
                  <c:v>210.76759423781479</c:v>
                </c:pt>
                <c:pt idx="1270">
                  <c:v>207.6697465491242</c:v>
                </c:pt>
                <c:pt idx="1271">
                  <c:v>207.3761440791165</c:v>
                </c:pt>
                <c:pt idx="1272">
                  <c:v>204.85784147360425</c:v>
                </c:pt>
                <c:pt idx="1273">
                  <c:v>205.06839311780283</c:v>
                </c:pt>
                <c:pt idx="1274">
                  <c:v>198.76939793755849</c:v>
                </c:pt>
                <c:pt idx="1275">
                  <c:v>176.62793852938304</c:v>
                </c:pt>
                <c:pt idx="1276">
                  <c:v>177.70442792379072</c:v>
                </c:pt>
                <c:pt idx="1277">
                  <c:v>185.40230428296428</c:v>
                </c:pt>
                <c:pt idx="1278">
                  <c:v>186.21890396340171</c:v>
                </c:pt>
                <c:pt idx="1279">
                  <c:v>183.29674154149654</c:v>
                </c:pt>
                <c:pt idx="1280">
                  <c:v>184.66629439359448</c:v>
                </c:pt>
                <c:pt idx="1281">
                  <c:v>182.83322918240287</c:v>
                </c:pt>
                <c:pt idx="1282">
                  <c:v>177.91806104726726</c:v>
                </c:pt>
                <c:pt idx="1283">
                  <c:v>182.02064149172969</c:v>
                </c:pt>
                <c:pt idx="1284">
                  <c:v>185.32438377811371</c:v>
                </c:pt>
                <c:pt idx="1285">
                  <c:v>188.47844478321304</c:v>
                </c:pt>
                <c:pt idx="1286">
                  <c:v>191.25112518529968</c:v>
                </c:pt>
                <c:pt idx="1287">
                  <c:v>185.90462709893666</c:v>
                </c:pt>
                <c:pt idx="1288">
                  <c:v>183.03224454213392</c:v>
                </c:pt>
                <c:pt idx="1289">
                  <c:v>189.70502948337634</c:v>
                </c:pt>
                <c:pt idx="1290">
                  <c:v>200.59534933033808</c:v>
                </c:pt>
                <c:pt idx="1291">
                  <c:v>199.64023998506121</c:v>
                </c:pt>
                <c:pt idx="1292">
                  <c:v>194.24600723893295</c:v>
                </c:pt>
                <c:pt idx="1293">
                  <c:v>195.25566789534943</c:v>
                </c:pt>
                <c:pt idx="1294">
                  <c:v>196.4670739583278</c:v>
                </c:pt>
                <c:pt idx="1295">
                  <c:v>193.39687904753328</c:v>
                </c:pt>
                <c:pt idx="1296">
                  <c:v>199.76817554991638</c:v>
                </c:pt>
                <c:pt idx="1297">
                  <c:v>201.04626171511535</c:v>
                </c:pt>
                <c:pt idx="1298">
                  <c:v>203.06068243681975</c:v>
                </c:pt>
                <c:pt idx="1299">
                  <c:v>203.14296785087413</c:v>
                </c:pt>
                <c:pt idx="1300">
                  <c:v>200.51725389891106</c:v>
                </c:pt>
                <c:pt idx="1301">
                  <c:v>185.84147139286293</c:v>
                </c:pt>
                <c:pt idx="1302">
                  <c:v>177.31326165309281</c:v>
                </c:pt>
                <c:pt idx="1303">
                  <c:v>173.65787870860191</c:v>
                </c:pt>
                <c:pt idx="1304">
                  <c:v>174.82446020218245</c:v>
                </c:pt>
                <c:pt idx="1305">
                  <c:v>172.85594070145063</c:v>
                </c:pt>
                <c:pt idx="1306">
                  <c:v>175.08326507124704</c:v>
                </c:pt>
                <c:pt idx="1307">
                  <c:v>173.54992451370603</c:v>
                </c:pt>
                <c:pt idx="1308">
                  <c:v>165.03666481773215</c:v>
                </c:pt>
                <c:pt idx="1309">
                  <c:v>158.75333756028104</c:v>
                </c:pt>
                <c:pt idx="1310">
                  <c:v>161.83893762365682</c:v>
                </c:pt>
                <c:pt idx="1311">
                  <c:v>170.92029186636123</c:v>
                </c:pt>
                <c:pt idx="1312">
                  <c:v>170.65757101914141</c:v>
                </c:pt>
                <c:pt idx="1313">
                  <c:v>173.98399624944972</c:v>
                </c:pt>
                <c:pt idx="1314">
                  <c:v>171.4239106429294</c:v>
                </c:pt>
                <c:pt idx="1315">
                  <c:v>169.96371273011488</c:v>
                </c:pt>
                <c:pt idx="1316">
                  <c:v>172.66232562407819</c:v>
                </c:pt>
                <c:pt idx="1317">
                  <c:v>177.88618209318741</c:v>
                </c:pt>
                <c:pt idx="1318">
                  <c:v>179.33767240139747</c:v>
                </c:pt>
                <c:pt idx="1319">
                  <c:v>175.74162438591449</c:v>
                </c:pt>
                <c:pt idx="1320">
                  <c:v>173.05597810608441</c:v>
                </c:pt>
                <c:pt idx="1321">
                  <c:v>165.71152859308958</c:v>
                </c:pt>
                <c:pt idx="1322">
                  <c:v>167.39141977274102</c:v>
                </c:pt>
                <c:pt idx="1323">
                  <c:v>168.71546908983902</c:v>
                </c:pt>
                <c:pt idx="1324">
                  <c:v>165.24944612622298</c:v>
                </c:pt>
                <c:pt idx="1325">
                  <c:v>173.06721967651137</c:v>
                </c:pt>
                <c:pt idx="1326">
                  <c:v>176.06751959288334</c:v>
                </c:pt>
                <c:pt idx="1327">
                  <c:v>172.40559162690474</c:v>
                </c:pt>
                <c:pt idx="1328">
                  <c:v>173.82307822693599</c:v>
                </c:pt>
                <c:pt idx="1329">
                  <c:v>168.71376933224488</c:v>
                </c:pt>
                <c:pt idx="1330">
                  <c:v>158.96424768744509</c:v>
                </c:pt>
                <c:pt idx="1331">
                  <c:v>154.13766118711663</c:v>
                </c:pt>
                <c:pt idx="1332">
                  <c:v>151.34036814837867</c:v>
                </c:pt>
                <c:pt idx="1333">
                  <c:v>145.92594789044179</c:v>
                </c:pt>
                <c:pt idx="1334">
                  <c:v>142.20119948076265</c:v>
                </c:pt>
                <c:pt idx="1335">
                  <c:v>138.46669965991205</c:v>
                </c:pt>
                <c:pt idx="1336">
                  <c:v>144.7322697082528</c:v>
                </c:pt>
                <c:pt idx="1337">
                  <c:v>162.70428834129478</c:v>
                </c:pt>
                <c:pt idx="1338">
                  <c:v>170.9138209978087</c:v>
                </c:pt>
                <c:pt idx="1339">
                  <c:v>175.46340151054892</c:v>
                </c:pt>
                <c:pt idx="1340">
                  <c:v>195.92462780051324</c:v>
                </c:pt>
                <c:pt idx="1341">
                  <c:v>186.95726312365906</c:v>
                </c:pt>
                <c:pt idx="1342">
                  <c:v>182.91554763714484</c:v>
                </c:pt>
                <c:pt idx="1343">
                  <c:v>182.57725563450919</c:v>
                </c:pt>
                <c:pt idx="1344">
                  <c:v>184.1408667108474</c:v>
                </c:pt>
                <c:pt idx="1345">
                  <c:v>185.65486892586978</c:v>
                </c:pt>
                <c:pt idx="1346">
                  <c:v>178.75170221048458</c:v>
                </c:pt>
                <c:pt idx="1347">
                  <c:v>174.7192786522053</c:v>
                </c:pt>
                <c:pt idx="1348">
                  <c:v>171.1517569023224</c:v>
                </c:pt>
                <c:pt idx="1349">
                  <c:v>168.55057947209951</c:v>
                </c:pt>
                <c:pt idx="1350">
                  <c:v>172.65762733047177</c:v>
                </c:pt>
                <c:pt idx="1351">
                  <c:v>177.22022842609439</c:v>
                </c:pt>
                <c:pt idx="1352">
                  <c:v>174.60121367113479</c:v>
                </c:pt>
                <c:pt idx="1353">
                  <c:v>175.67197112362447</c:v>
                </c:pt>
                <c:pt idx="1354">
                  <c:v>177.48023460746123</c:v>
                </c:pt>
                <c:pt idx="1355">
                  <c:v>177.92687222542202</c:v>
                </c:pt>
                <c:pt idx="1356">
                  <c:v>186.72211601231672</c:v>
                </c:pt>
                <c:pt idx="1357">
                  <c:v>180.17112391403666</c:v>
                </c:pt>
                <c:pt idx="1358">
                  <c:v>175.11793215477059</c:v>
                </c:pt>
                <c:pt idx="1359">
                  <c:v>178.97808359855219</c:v>
                </c:pt>
                <c:pt idx="1360">
                  <c:v>176.94888735419951</c:v>
                </c:pt>
                <c:pt idx="1361">
                  <c:v>176.83466291923133</c:v>
                </c:pt>
                <c:pt idx="1362">
                  <c:v>178.94485867251078</c:v>
                </c:pt>
                <c:pt idx="1363">
                  <c:v>178.06538846552209</c:v>
                </c:pt>
                <c:pt idx="1364">
                  <c:v>176.05109200241074</c:v>
                </c:pt>
                <c:pt idx="1365">
                  <c:v>174.59643908512078</c:v>
                </c:pt>
                <c:pt idx="1366">
                  <c:v>175.35122294322548</c:v>
                </c:pt>
                <c:pt idx="1367">
                  <c:v>177.92128335755132</c:v>
                </c:pt>
                <c:pt idx="1368">
                  <c:v>176.90295985494225</c:v>
                </c:pt>
                <c:pt idx="1369">
                  <c:v>172.86959798923928</c:v>
                </c:pt>
                <c:pt idx="1370">
                  <c:v>171.28056924105911</c:v>
                </c:pt>
                <c:pt idx="1371">
                  <c:v>178.19799001709879</c:v>
                </c:pt>
                <c:pt idx="1372">
                  <c:v>182.34138467747212</c:v>
                </c:pt>
                <c:pt idx="1373">
                  <c:v>180.74631778255477</c:v>
                </c:pt>
                <c:pt idx="1374">
                  <c:v>188.26448065270588</c:v>
                </c:pt>
                <c:pt idx="1375">
                  <c:v>185.73768561704739</c:v>
                </c:pt>
                <c:pt idx="1376">
                  <c:v>182.80357345248996</c:v>
                </c:pt>
                <c:pt idx="1377">
                  <c:v>183.64688713407634</c:v>
                </c:pt>
                <c:pt idx="1378">
                  <c:v>184.31306351519567</c:v>
                </c:pt>
                <c:pt idx="1379">
                  <c:v>190.47045127416564</c:v>
                </c:pt>
                <c:pt idx="1380">
                  <c:v>198.99999716746672</c:v>
                </c:pt>
                <c:pt idx="1381">
                  <c:v>200.46556112218408</c:v>
                </c:pt>
                <c:pt idx="1382">
                  <c:v>203.32785012634309</c:v>
                </c:pt>
                <c:pt idx="1383">
                  <c:v>218.50204823404152</c:v>
                </c:pt>
                <c:pt idx="1384">
                  <c:v>241.44037925925318</c:v>
                </c:pt>
                <c:pt idx="1385">
                  <c:v>257.0030078153448</c:v>
                </c:pt>
                <c:pt idx="1386">
                  <c:v>262.11611731829771</c:v>
                </c:pt>
                <c:pt idx="1387">
                  <c:v>264.80935434670414</c:v>
                </c:pt>
                <c:pt idx="1388">
                  <c:v>272.49347787430622</c:v>
                </c:pt>
                <c:pt idx="1389">
                  <c:v>268.03825996908375</c:v>
                </c:pt>
                <c:pt idx="1390">
                  <c:v>248.78101653975764</c:v>
                </c:pt>
                <c:pt idx="1391">
                  <c:v>253.91553541143577</c:v>
                </c:pt>
                <c:pt idx="1392">
                  <c:v>258.58914338002643</c:v>
                </c:pt>
                <c:pt idx="1393">
                  <c:v>260.12291767951109</c:v>
                </c:pt>
                <c:pt idx="1394">
                  <c:v>252.79592785551873</c:v>
                </c:pt>
                <c:pt idx="1395">
                  <c:v>250.23057588404745</c:v>
                </c:pt>
                <c:pt idx="1396">
                  <c:v>243.60649013792499</c:v>
                </c:pt>
                <c:pt idx="1397">
                  <c:v>252.58631426444273</c:v>
                </c:pt>
                <c:pt idx="1398">
                  <c:v>241.89426876811987</c:v>
                </c:pt>
                <c:pt idx="1399">
                  <c:v>215.07367825160208</c:v>
                </c:pt>
                <c:pt idx="1400">
                  <c:v>216.75466318512042</c:v>
                </c:pt>
                <c:pt idx="1401">
                  <c:v>219.53967566128986</c:v>
                </c:pt>
                <c:pt idx="1402">
                  <c:v>228.77290909325438</c:v>
                </c:pt>
                <c:pt idx="1403">
                  <c:v>223.39127685848612</c:v>
                </c:pt>
                <c:pt idx="1404">
                  <c:v>228.04241859385607</c:v>
                </c:pt>
                <c:pt idx="1405">
                  <c:v>213.10646807330005</c:v>
                </c:pt>
                <c:pt idx="1406">
                  <c:v>202.08214522432556</c:v>
                </c:pt>
                <c:pt idx="1407">
                  <c:v>194.23518487397504</c:v>
                </c:pt>
                <c:pt idx="1408">
                  <c:v>193.70230955854947</c:v>
                </c:pt>
                <c:pt idx="1409">
                  <c:v>187.91904857746047</c:v>
                </c:pt>
                <c:pt idx="1410">
                  <c:v>194.46768284122732</c:v>
                </c:pt>
                <c:pt idx="1411">
                  <c:v>195.92060529820597</c:v>
                </c:pt>
                <c:pt idx="1412">
                  <c:v>196.46057856494366</c:v>
                </c:pt>
                <c:pt idx="1413">
                  <c:v>204.49371856978834</c:v>
                </c:pt>
                <c:pt idx="1414">
                  <c:v>202.47219791319708</c:v>
                </c:pt>
                <c:pt idx="1415">
                  <c:v>214.12085646935006</c:v>
                </c:pt>
                <c:pt idx="1416">
                  <c:v>218.28866350690728</c:v>
                </c:pt>
                <c:pt idx="1417">
                  <c:v>223.98882171922111</c:v>
                </c:pt>
                <c:pt idx="1418">
                  <c:v>223.33735220428412</c:v>
                </c:pt>
                <c:pt idx="1419">
                  <c:v>222.24029942266077</c:v>
                </c:pt>
                <c:pt idx="1420">
                  <c:v>213.03170525786481</c:v>
                </c:pt>
                <c:pt idx="1421">
                  <c:v>219.18764719889467</c:v>
                </c:pt>
                <c:pt idx="1422">
                  <c:v>212.51435783428764</c:v>
                </c:pt>
                <c:pt idx="1423">
                  <c:v>207.68885890169031</c:v>
                </c:pt>
                <c:pt idx="1424">
                  <c:v>204.45753309691347</c:v>
                </c:pt>
                <c:pt idx="1425">
                  <c:v>206.52787372283996</c:v>
                </c:pt>
                <c:pt idx="1426">
                  <c:v>212.9435136006301</c:v>
                </c:pt>
                <c:pt idx="1427">
                  <c:v>212.35261343079029</c:v>
                </c:pt>
                <c:pt idx="1428">
                  <c:v>222.42628007412404</c:v>
                </c:pt>
                <c:pt idx="1429">
                  <c:v>228.33774539817833</c:v>
                </c:pt>
                <c:pt idx="1430">
                  <c:v>212.71668808428487</c:v>
                </c:pt>
                <c:pt idx="1431">
                  <c:v>218.43233469074494</c:v>
                </c:pt>
                <c:pt idx="1432">
                  <c:v>228.01455295018721</c:v>
                </c:pt>
                <c:pt idx="1433">
                  <c:v>230.73027511592389</c:v>
                </c:pt>
                <c:pt idx="1434">
                  <c:v>232.30510537759042</c:v>
                </c:pt>
                <c:pt idx="1435">
                  <c:v>231.84138126076471</c:v>
                </c:pt>
                <c:pt idx="1436">
                  <c:v>228.72994520534218</c:v>
                </c:pt>
                <c:pt idx="1437">
                  <c:v>229.11963580037414</c:v>
                </c:pt>
                <c:pt idx="1438">
                  <c:v>232.10124746793926</c:v>
                </c:pt>
                <c:pt idx="1439">
                  <c:v>245.65025165455057</c:v>
                </c:pt>
                <c:pt idx="1440">
                  <c:v>244.04314682402443</c:v>
                </c:pt>
                <c:pt idx="1441">
                  <c:v>254.8496637551799</c:v>
                </c:pt>
                <c:pt idx="1442">
                  <c:v>259.67721873415434</c:v>
                </c:pt>
                <c:pt idx="1443">
                  <c:v>261.38170125905685</c:v>
                </c:pt>
                <c:pt idx="1444">
                  <c:v>259.93468973514342</c:v>
                </c:pt>
                <c:pt idx="1445">
                  <c:v>265.12085983971599</c:v>
                </c:pt>
                <c:pt idx="1446">
                  <c:v>265.32846746411019</c:v>
                </c:pt>
                <c:pt idx="1447">
                  <c:v>259.74622932765072</c:v>
                </c:pt>
                <c:pt idx="1448">
                  <c:v>249.18782734396891</c:v>
                </c:pt>
                <c:pt idx="1449">
                  <c:v>242.87477245087743</c:v>
                </c:pt>
                <c:pt idx="1450">
                  <c:v>248.59125081434237</c:v>
                </c:pt>
                <c:pt idx="1451">
                  <c:v>241.67984400198537</c:v>
                </c:pt>
                <c:pt idx="1452">
                  <c:v>243.58594705679826</c:v>
                </c:pt>
                <c:pt idx="1453">
                  <c:v>240.22324059550351</c:v>
                </c:pt>
                <c:pt idx="1454">
                  <c:v>233.37150001904956</c:v>
                </c:pt>
                <c:pt idx="1455">
                  <c:v>214.78941077102829</c:v>
                </c:pt>
                <c:pt idx="1456">
                  <c:v>214.91810255408376</c:v>
                </c:pt>
                <c:pt idx="1457">
                  <c:v>216.10878764131982</c:v>
                </c:pt>
                <c:pt idx="1458">
                  <c:v>218.03736368416671</c:v>
                </c:pt>
                <c:pt idx="1459">
                  <c:v>218.08311339917776</c:v>
                </c:pt>
                <c:pt idx="1460">
                  <c:v>217.78946203646089</c:v>
                </c:pt>
                <c:pt idx="1461">
                  <c:v>216.19842372379745</c:v>
                </c:pt>
                <c:pt idx="1462">
                  <c:v>214.59389828640462</c:v>
                </c:pt>
                <c:pt idx="1463">
                  <c:v>221.21774642277276</c:v>
                </c:pt>
                <c:pt idx="1464">
                  <c:v>265.05407963140493</c:v>
                </c:pt>
                <c:pt idx="1465">
                  <c:v>274.47297832495497</c:v>
                </c:pt>
                <c:pt idx="1466">
                  <c:v>268.02839238794348</c:v>
                </c:pt>
                <c:pt idx="1467">
                  <c:v>263.83658627418828</c:v>
                </c:pt>
                <c:pt idx="1468">
                  <c:v>259.60258315766907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9-4886-85FD-0218D29B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49983"/>
        <c:axId val="358147583"/>
      </c:lineChart>
      <c:dateAx>
        <c:axId val="358149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47583"/>
        <c:crosses val="autoZero"/>
        <c:auto val="1"/>
        <c:lblOffset val="100"/>
        <c:baseTimeUnit val="days"/>
      </c:dateAx>
      <c:valAx>
        <c:axId val="3581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Autocorrelations</a:t>
            </a:r>
            <a:r>
              <a:rPr lang="en-US" baseline="0"/>
              <a:t> of TESLA's Erorrs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Moving Average span'!$B$13</c:f>
              <c:strCache>
                <c:ptCount val="1"/>
                <c:pt idx="0">
                  <c:v>Autocorr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'Simple Moving Average span'!$A$14:$A$25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'Simple Moving Average span'!$B$14:$B$25</c:f>
              <c:numCache>
                <c:formatCode>0.000</c:formatCode>
                <c:ptCount val="12"/>
                <c:pt idx="0">
                  <c:v>0.5558128782283932</c:v>
                </c:pt>
                <c:pt idx="1">
                  <c:v>0.22411015928221292</c:v>
                </c:pt>
                <c:pt idx="2">
                  <c:v>2.257680917304114E-2</c:v>
                </c:pt>
                <c:pt idx="3">
                  <c:v>4.6069979213056958E-2</c:v>
                </c:pt>
                <c:pt idx="4">
                  <c:v>2.9242343503027991E-2</c:v>
                </c:pt>
                <c:pt idx="5">
                  <c:v>4.6220808498253552E-2</c:v>
                </c:pt>
                <c:pt idx="6">
                  <c:v>7.0391898201123515E-2</c:v>
                </c:pt>
                <c:pt idx="7">
                  <c:v>3.3174466446275891E-2</c:v>
                </c:pt>
                <c:pt idx="8">
                  <c:v>2.3442758240469385E-2</c:v>
                </c:pt>
                <c:pt idx="9">
                  <c:v>-3.3761972346100629E-2</c:v>
                </c:pt>
                <c:pt idx="10">
                  <c:v>-2.1381618607295295E-2</c:v>
                </c:pt>
                <c:pt idx="11">
                  <c:v>-6.0471698829460173E-3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0-494C-BA62-6EC3AB34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1251552"/>
        <c:axId val="381259232"/>
      </c:barChart>
      <c:catAx>
        <c:axId val="3812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232"/>
        <c:crosses val="autoZero"/>
        <c:auto val="1"/>
        <c:lblAlgn val="ctr"/>
        <c:lblOffset val="100"/>
        <c:noMultiLvlLbl val="0"/>
      </c:catAx>
      <c:valAx>
        <c:axId val="3812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  <a:outerShdw blurRad="63500" dist="50800" dir="6000000" sx="93000" sy="93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26000"/>
        </a:schemeClr>
      </a:glow>
      <a:softEdge rad="0"/>
    </a:effectLst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</a:t>
            </a:r>
            <a:r>
              <a:rPr lang="en-US" b="1" baseline="0"/>
              <a:t> Series of Error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Exponential Day (X)'!$I$3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'Holt Exponential Day (X)'!$D$4:$D$1472</c:f>
              <c:numCache>
                <c:formatCode>m/d/yyyy</c:formatCode>
                <c:ptCount val="1469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  <c:pt idx="1008">
                  <c:v>44929</c:v>
                </c:pt>
                <c:pt idx="1009">
                  <c:v>44930</c:v>
                </c:pt>
                <c:pt idx="1010">
                  <c:v>44931</c:v>
                </c:pt>
                <c:pt idx="1011">
                  <c:v>44932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44943</c:v>
                </c:pt>
                <c:pt idx="1018">
                  <c:v>44944</c:v>
                </c:pt>
                <c:pt idx="1019">
                  <c:v>44945</c:v>
                </c:pt>
                <c:pt idx="1020">
                  <c:v>44946</c:v>
                </c:pt>
                <c:pt idx="1021">
                  <c:v>44949</c:v>
                </c:pt>
                <c:pt idx="1022">
                  <c:v>44950</c:v>
                </c:pt>
                <c:pt idx="1023">
                  <c:v>44951</c:v>
                </c:pt>
                <c:pt idx="1024">
                  <c:v>44952</c:v>
                </c:pt>
                <c:pt idx="1025">
                  <c:v>44953</c:v>
                </c:pt>
                <c:pt idx="1026">
                  <c:v>44956</c:v>
                </c:pt>
                <c:pt idx="1027">
                  <c:v>44957</c:v>
                </c:pt>
                <c:pt idx="1028">
                  <c:v>44958</c:v>
                </c:pt>
                <c:pt idx="1029">
                  <c:v>44959</c:v>
                </c:pt>
                <c:pt idx="1030">
                  <c:v>44960</c:v>
                </c:pt>
                <c:pt idx="1031">
                  <c:v>44963</c:v>
                </c:pt>
                <c:pt idx="1032">
                  <c:v>44964</c:v>
                </c:pt>
                <c:pt idx="1033">
                  <c:v>44965</c:v>
                </c:pt>
                <c:pt idx="1034">
                  <c:v>44966</c:v>
                </c:pt>
                <c:pt idx="1035">
                  <c:v>44967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44991</c:v>
                </c:pt>
                <c:pt idx="1051">
                  <c:v>44992</c:v>
                </c:pt>
                <c:pt idx="1052">
                  <c:v>44993</c:v>
                </c:pt>
                <c:pt idx="1053">
                  <c:v>44994</c:v>
                </c:pt>
                <c:pt idx="1054">
                  <c:v>44995</c:v>
                </c:pt>
                <c:pt idx="1055">
                  <c:v>44998</c:v>
                </c:pt>
                <c:pt idx="1056">
                  <c:v>44999</c:v>
                </c:pt>
                <c:pt idx="1057">
                  <c:v>45000</c:v>
                </c:pt>
                <c:pt idx="1058">
                  <c:v>45001</c:v>
                </c:pt>
                <c:pt idx="1059">
                  <c:v>45002</c:v>
                </c:pt>
                <c:pt idx="1060">
                  <c:v>45005</c:v>
                </c:pt>
                <c:pt idx="1061">
                  <c:v>45006</c:v>
                </c:pt>
                <c:pt idx="1062">
                  <c:v>45007</c:v>
                </c:pt>
                <c:pt idx="1063">
                  <c:v>45008</c:v>
                </c:pt>
                <c:pt idx="1064">
                  <c:v>45009</c:v>
                </c:pt>
                <c:pt idx="1065">
                  <c:v>45012</c:v>
                </c:pt>
                <c:pt idx="1066">
                  <c:v>45013</c:v>
                </c:pt>
                <c:pt idx="1067">
                  <c:v>45014</c:v>
                </c:pt>
                <c:pt idx="1068">
                  <c:v>45015</c:v>
                </c:pt>
                <c:pt idx="1069">
                  <c:v>45016</c:v>
                </c:pt>
                <c:pt idx="1070">
                  <c:v>45019</c:v>
                </c:pt>
                <c:pt idx="1071">
                  <c:v>45020</c:v>
                </c:pt>
                <c:pt idx="1072">
                  <c:v>45021</c:v>
                </c:pt>
                <c:pt idx="1073">
                  <c:v>45022</c:v>
                </c:pt>
                <c:pt idx="1074">
                  <c:v>45026</c:v>
                </c:pt>
                <c:pt idx="1075">
                  <c:v>45027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45048</c:v>
                </c:pt>
                <c:pt idx="1091">
                  <c:v>45049</c:v>
                </c:pt>
                <c:pt idx="1092">
                  <c:v>45050</c:v>
                </c:pt>
                <c:pt idx="1093">
                  <c:v>45051</c:v>
                </c:pt>
                <c:pt idx="1094">
                  <c:v>45054</c:v>
                </c:pt>
                <c:pt idx="1095">
                  <c:v>45055</c:v>
                </c:pt>
                <c:pt idx="1096">
                  <c:v>45056</c:v>
                </c:pt>
                <c:pt idx="1097">
                  <c:v>45057</c:v>
                </c:pt>
                <c:pt idx="1098">
                  <c:v>45058</c:v>
                </c:pt>
                <c:pt idx="1099">
                  <c:v>45061</c:v>
                </c:pt>
                <c:pt idx="1100">
                  <c:v>45062</c:v>
                </c:pt>
                <c:pt idx="1101">
                  <c:v>45063</c:v>
                </c:pt>
                <c:pt idx="1102">
                  <c:v>45064</c:v>
                </c:pt>
                <c:pt idx="1103">
                  <c:v>45065</c:v>
                </c:pt>
                <c:pt idx="1104">
                  <c:v>45068</c:v>
                </c:pt>
                <c:pt idx="1105">
                  <c:v>45069</c:v>
                </c:pt>
                <c:pt idx="1106">
                  <c:v>45070</c:v>
                </c:pt>
                <c:pt idx="1107">
                  <c:v>45071</c:v>
                </c:pt>
                <c:pt idx="1108">
                  <c:v>45072</c:v>
                </c:pt>
                <c:pt idx="1109">
                  <c:v>45076</c:v>
                </c:pt>
                <c:pt idx="1110">
                  <c:v>45077</c:v>
                </c:pt>
                <c:pt idx="1111">
                  <c:v>45078</c:v>
                </c:pt>
                <c:pt idx="1112">
                  <c:v>45079</c:v>
                </c:pt>
                <c:pt idx="1113">
                  <c:v>45082</c:v>
                </c:pt>
                <c:pt idx="1114">
                  <c:v>45083</c:v>
                </c:pt>
                <c:pt idx="1115">
                  <c:v>45084</c:v>
                </c:pt>
                <c:pt idx="1116">
                  <c:v>45085</c:v>
                </c:pt>
                <c:pt idx="1117">
                  <c:v>45086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45110</c:v>
                </c:pt>
                <c:pt idx="1133">
                  <c:v>45112</c:v>
                </c:pt>
                <c:pt idx="1134">
                  <c:v>45113</c:v>
                </c:pt>
                <c:pt idx="1135">
                  <c:v>45114</c:v>
                </c:pt>
                <c:pt idx="1136">
                  <c:v>45117</c:v>
                </c:pt>
                <c:pt idx="1137">
                  <c:v>45118</c:v>
                </c:pt>
                <c:pt idx="1138">
                  <c:v>45119</c:v>
                </c:pt>
                <c:pt idx="1139">
                  <c:v>45120</c:v>
                </c:pt>
                <c:pt idx="1140">
                  <c:v>45121</c:v>
                </c:pt>
                <c:pt idx="1141">
                  <c:v>45124</c:v>
                </c:pt>
                <c:pt idx="1142">
                  <c:v>45125</c:v>
                </c:pt>
                <c:pt idx="1143">
                  <c:v>45126</c:v>
                </c:pt>
                <c:pt idx="1144">
                  <c:v>45127</c:v>
                </c:pt>
                <c:pt idx="1145">
                  <c:v>45128</c:v>
                </c:pt>
                <c:pt idx="1146">
                  <c:v>45131</c:v>
                </c:pt>
                <c:pt idx="1147">
                  <c:v>45132</c:v>
                </c:pt>
                <c:pt idx="1148">
                  <c:v>45133</c:v>
                </c:pt>
                <c:pt idx="1149">
                  <c:v>45134</c:v>
                </c:pt>
                <c:pt idx="1150">
                  <c:v>45135</c:v>
                </c:pt>
                <c:pt idx="1151">
                  <c:v>45138</c:v>
                </c:pt>
                <c:pt idx="1152">
                  <c:v>45139</c:v>
                </c:pt>
                <c:pt idx="1153">
                  <c:v>45140</c:v>
                </c:pt>
                <c:pt idx="1154">
                  <c:v>45141</c:v>
                </c:pt>
                <c:pt idx="1155">
                  <c:v>45142</c:v>
                </c:pt>
                <c:pt idx="1156">
                  <c:v>45145</c:v>
                </c:pt>
                <c:pt idx="1157">
                  <c:v>45146</c:v>
                </c:pt>
                <c:pt idx="1158">
                  <c:v>45147</c:v>
                </c:pt>
                <c:pt idx="1159">
                  <c:v>45148</c:v>
                </c:pt>
                <c:pt idx="1160">
                  <c:v>45149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45174</c:v>
                </c:pt>
                <c:pt idx="1177">
                  <c:v>45175</c:v>
                </c:pt>
                <c:pt idx="1178">
                  <c:v>45176</c:v>
                </c:pt>
                <c:pt idx="1179">
                  <c:v>45177</c:v>
                </c:pt>
                <c:pt idx="1180">
                  <c:v>45180</c:v>
                </c:pt>
                <c:pt idx="1181">
                  <c:v>45181</c:v>
                </c:pt>
                <c:pt idx="1182">
                  <c:v>45182</c:v>
                </c:pt>
                <c:pt idx="1183">
                  <c:v>45183</c:v>
                </c:pt>
                <c:pt idx="1184">
                  <c:v>45184</c:v>
                </c:pt>
                <c:pt idx="1185">
                  <c:v>45187</c:v>
                </c:pt>
                <c:pt idx="1186">
                  <c:v>45188</c:v>
                </c:pt>
                <c:pt idx="1187">
                  <c:v>45189</c:v>
                </c:pt>
                <c:pt idx="1188">
                  <c:v>45190</c:v>
                </c:pt>
                <c:pt idx="1189">
                  <c:v>45191</c:v>
                </c:pt>
                <c:pt idx="1190">
                  <c:v>45194</c:v>
                </c:pt>
                <c:pt idx="1191">
                  <c:v>45195</c:v>
                </c:pt>
                <c:pt idx="1192">
                  <c:v>45196</c:v>
                </c:pt>
                <c:pt idx="1193">
                  <c:v>45197</c:v>
                </c:pt>
                <c:pt idx="1194">
                  <c:v>45198</c:v>
                </c:pt>
                <c:pt idx="1195">
                  <c:v>45201</c:v>
                </c:pt>
                <c:pt idx="1196">
                  <c:v>45202</c:v>
                </c:pt>
                <c:pt idx="1197">
                  <c:v>45203</c:v>
                </c:pt>
                <c:pt idx="1198">
                  <c:v>45204</c:v>
                </c:pt>
                <c:pt idx="1199">
                  <c:v>45205</c:v>
                </c:pt>
                <c:pt idx="1200">
                  <c:v>45208</c:v>
                </c:pt>
                <c:pt idx="1201">
                  <c:v>45209</c:v>
                </c:pt>
                <c:pt idx="1202">
                  <c:v>45210</c:v>
                </c:pt>
                <c:pt idx="1203">
                  <c:v>45211</c:v>
                </c:pt>
                <c:pt idx="1204">
                  <c:v>45212</c:v>
                </c:pt>
                <c:pt idx="1205">
                  <c:v>45215</c:v>
                </c:pt>
                <c:pt idx="1206">
                  <c:v>45216</c:v>
                </c:pt>
                <c:pt idx="1207">
                  <c:v>45217</c:v>
                </c:pt>
                <c:pt idx="1208">
                  <c:v>45218</c:v>
                </c:pt>
                <c:pt idx="1209">
                  <c:v>45219</c:v>
                </c:pt>
                <c:pt idx="1210">
                  <c:v>45222</c:v>
                </c:pt>
                <c:pt idx="1211">
                  <c:v>45223</c:v>
                </c:pt>
                <c:pt idx="1212">
                  <c:v>45224</c:v>
                </c:pt>
                <c:pt idx="1213">
                  <c:v>45225</c:v>
                </c:pt>
                <c:pt idx="1214">
                  <c:v>45226</c:v>
                </c:pt>
                <c:pt idx="1215">
                  <c:v>45229</c:v>
                </c:pt>
                <c:pt idx="1216">
                  <c:v>45230</c:v>
                </c:pt>
                <c:pt idx="1217">
                  <c:v>45231</c:v>
                </c:pt>
                <c:pt idx="1218">
                  <c:v>45232</c:v>
                </c:pt>
                <c:pt idx="1219">
                  <c:v>45233</c:v>
                </c:pt>
                <c:pt idx="1220">
                  <c:v>45236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45243</c:v>
                </c:pt>
                <c:pt idx="1226">
                  <c:v>45244</c:v>
                </c:pt>
                <c:pt idx="1227">
                  <c:v>45245</c:v>
                </c:pt>
                <c:pt idx="1228">
                  <c:v>45246</c:v>
                </c:pt>
                <c:pt idx="1229">
                  <c:v>45247</c:v>
                </c:pt>
                <c:pt idx="1230">
                  <c:v>45250</c:v>
                </c:pt>
                <c:pt idx="1231">
                  <c:v>45251</c:v>
                </c:pt>
                <c:pt idx="1232">
                  <c:v>45252</c:v>
                </c:pt>
                <c:pt idx="1233">
                  <c:v>45254</c:v>
                </c:pt>
                <c:pt idx="1234">
                  <c:v>45257</c:v>
                </c:pt>
                <c:pt idx="1235">
                  <c:v>45258</c:v>
                </c:pt>
                <c:pt idx="1236">
                  <c:v>45259</c:v>
                </c:pt>
                <c:pt idx="1237">
                  <c:v>45260</c:v>
                </c:pt>
                <c:pt idx="1238">
                  <c:v>45261</c:v>
                </c:pt>
                <c:pt idx="1239">
                  <c:v>45264</c:v>
                </c:pt>
                <c:pt idx="1240">
                  <c:v>45265</c:v>
                </c:pt>
                <c:pt idx="1241">
                  <c:v>45266</c:v>
                </c:pt>
                <c:pt idx="1242">
                  <c:v>45267</c:v>
                </c:pt>
                <c:pt idx="1243">
                  <c:v>45268</c:v>
                </c:pt>
                <c:pt idx="1244">
                  <c:v>45271</c:v>
                </c:pt>
                <c:pt idx="1245">
                  <c:v>45272</c:v>
                </c:pt>
                <c:pt idx="1246">
                  <c:v>45273</c:v>
                </c:pt>
                <c:pt idx="1247">
                  <c:v>45274</c:v>
                </c:pt>
                <c:pt idx="1248">
                  <c:v>45275</c:v>
                </c:pt>
                <c:pt idx="1249">
                  <c:v>45278</c:v>
                </c:pt>
                <c:pt idx="1250">
                  <c:v>45279</c:v>
                </c:pt>
                <c:pt idx="1251">
                  <c:v>45280</c:v>
                </c:pt>
                <c:pt idx="1252">
                  <c:v>45281</c:v>
                </c:pt>
                <c:pt idx="1253">
                  <c:v>45282</c:v>
                </c:pt>
                <c:pt idx="1254">
                  <c:v>45286</c:v>
                </c:pt>
                <c:pt idx="1255">
                  <c:v>45287</c:v>
                </c:pt>
                <c:pt idx="1256">
                  <c:v>45288</c:v>
                </c:pt>
                <c:pt idx="1257">
                  <c:v>45289</c:v>
                </c:pt>
                <c:pt idx="1258">
                  <c:v>45293</c:v>
                </c:pt>
                <c:pt idx="1259">
                  <c:v>45294</c:v>
                </c:pt>
                <c:pt idx="1260">
                  <c:v>45295</c:v>
                </c:pt>
                <c:pt idx="1261">
                  <c:v>45296</c:v>
                </c:pt>
                <c:pt idx="1262">
                  <c:v>45299</c:v>
                </c:pt>
                <c:pt idx="1263">
                  <c:v>45300</c:v>
                </c:pt>
                <c:pt idx="1264">
                  <c:v>45301</c:v>
                </c:pt>
                <c:pt idx="1265">
                  <c:v>45302</c:v>
                </c:pt>
                <c:pt idx="1266">
                  <c:v>45303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45327</c:v>
                </c:pt>
                <c:pt idx="1282">
                  <c:v>45328</c:v>
                </c:pt>
                <c:pt idx="1283">
                  <c:v>45329</c:v>
                </c:pt>
                <c:pt idx="1284">
                  <c:v>45330</c:v>
                </c:pt>
                <c:pt idx="1285">
                  <c:v>45331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45359</c:v>
                </c:pt>
                <c:pt idx="1305">
                  <c:v>45362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45384</c:v>
                </c:pt>
                <c:pt idx="1321">
                  <c:v>45385</c:v>
                </c:pt>
                <c:pt idx="1322">
                  <c:v>45386</c:v>
                </c:pt>
                <c:pt idx="1323">
                  <c:v>45387</c:v>
                </c:pt>
                <c:pt idx="1324">
                  <c:v>45390</c:v>
                </c:pt>
                <c:pt idx="1325">
                  <c:v>45391</c:v>
                </c:pt>
                <c:pt idx="1326">
                  <c:v>45392</c:v>
                </c:pt>
                <c:pt idx="1327">
                  <c:v>45393</c:v>
                </c:pt>
                <c:pt idx="1328">
                  <c:v>45394</c:v>
                </c:pt>
                <c:pt idx="1329">
                  <c:v>45397</c:v>
                </c:pt>
                <c:pt idx="1330">
                  <c:v>45398</c:v>
                </c:pt>
                <c:pt idx="1331">
                  <c:v>45399</c:v>
                </c:pt>
                <c:pt idx="1332">
                  <c:v>45400</c:v>
                </c:pt>
                <c:pt idx="1333">
                  <c:v>45401</c:v>
                </c:pt>
                <c:pt idx="1334">
                  <c:v>45404</c:v>
                </c:pt>
                <c:pt idx="1335">
                  <c:v>45405</c:v>
                </c:pt>
                <c:pt idx="1336">
                  <c:v>45406</c:v>
                </c:pt>
                <c:pt idx="1337">
                  <c:v>45407</c:v>
                </c:pt>
                <c:pt idx="1338">
                  <c:v>45408</c:v>
                </c:pt>
                <c:pt idx="1339">
                  <c:v>45411</c:v>
                </c:pt>
                <c:pt idx="1340">
                  <c:v>45412</c:v>
                </c:pt>
                <c:pt idx="1341">
                  <c:v>45413</c:v>
                </c:pt>
                <c:pt idx="1342">
                  <c:v>45414</c:v>
                </c:pt>
                <c:pt idx="1343">
                  <c:v>45415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45422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45446</c:v>
                </c:pt>
                <c:pt idx="1364">
                  <c:v>45447</c:v>
                </c:pt>
                <c:pt idx="1365">
                  <c:v>45448</c:v>
                </c:pt>
                <c:pt idx="1366">
                  <c:v>45449</c:v>
                </c:pt>
                <c:pt idx="1367">
                  <c:v>45450</c:v>
                </c:pt>
                <c:pt idx="1368">
                  <c:v>45453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45474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45538</c:v>
                </c:pt>
                <c:pt idx="1427">
                  <c:v>45539</c:v>
                </c:pt>
                <c:pt idx="1428">
                  <c:v>45540</c:v>
                </c:pt>
                <c:pt idx="1429">
                  <c:v>45541</c:v>
                </c:pt>
                <c:pt idx="1430">
                  <c:v>45544</c:v>
                </c:pt>
                <c:pt idx="1431">
                  <c:v>45545</c:v>
                </c:pt>
                <c:pt idx="1432">
                  <c:v>45546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45567</c:v>
                </c:pt>
                <c:pt idx="1448">
                  <c:v>45568</c:v>
                </c:pt>
                <c:pt idx="1449">
                  <c:v>45569</c:v>
                </c:pt>
                <c:pt idx="1450">
                  <c:v>45572</c:v>
                </c:pt>
                <c:pt idx="1451">
                  <c:v>45573</c:v>
                </c:pt>
                <c:pt idx="1452">
                  <c:v>45574</c:v>
                </c:pt>
                <c:pt idx="1453">
                  <c:v>45575</c:v>
                </c:pt>
                <c:pt idx="1454">
                  <c:v>45576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</c:numCache>
            </c:numRef>
          </c:cat>
          <c:val>
            <c:numRef>
              <c:f>'Holt Exponential Day (X)'!$I$4:$I$1472</c:f>
              <c:numCache>
                <c:formatCode>#,##0.00</c:formatCode>
                <c:ptCount val="1469"/>
                <c:pt idx="0" formatCode="General">
                  <c:v>0</c:v>
                </c:pt>
                <c:pt idx="1">
                  <c:v>-0.50754599999999783</c:v>
                </c:pt>
                <c:pt idx="2">
                  <c:v>0.97635492000000212</c:v>
                </c:pt>
                <c:pt idx="3">
                  <c:v>0.87885950160000093</c:v>
                </c:pt>
                <c:pt idx="4">
                  <c:v>-0.20977808203200254</c:v>
                </c:pt>
                <c:pt idx="5">
                  <c:v>-0.13341128051936479</c:v>
                </c:pt>
                <c:pt idx="6">
                  <c:v>3.4333191653590944E-2</c:v>
                </c:pt>
                <c:pt idx="7">
                  <c:v>-0.21435856973793577</c:v>
                </c:pt>
                <c:pt idx="8">
                  <c:v>-1.0159660536754664</c:v>
                </c:pt>
                <c:pt idx="9">
                  <c:v>0.29759995297707675</c:v>
                </c:pt>
                <c:pt idx="10">
                  <c:v>-0.1312907617884278</c:v>
                </c:pt>
                <c:pt idx="11">
                  <c:v>-0.18199294279082778</c:v>
                </c:pt>
                <c:pt idx="12">
                  <c:v>-2.5843438229919329</c:v>
                </c:pt>
                <c:pt idx="13">
                  <c:v>-4.8899511108832172E-2</c:v>
                </c:pt>
                <c:pt idx="14">
                  <c:v>-0.2343320150473005</c:v>
                </c:pt>
                <c:pt idx="15">
                  <c:v>0.64274458614235996</c:v>
                </c:pt>
                <c:pt idx="16">
                  <c:v>0.70627825562329249</c:v>
                </c:pt>
                <c:pt idx="17">
                  <c:v>0.28195712361943492</c:v>
                </c:pt>
                <c:pt idx="18">
                  <c:v>0.3146957206971841</c:v>
                </c:pt>
                <c:pt idx="19">
                  <c:v>0.81060523639368753</c:v>
                </c:pt>
                <c:pt idx="20">
                  <c:v>1.4671474010036434E-2</c:v>
                </c:pt>
                <c:pt idx="21">
                  <c:v>0.32210562561834166</c:v>
                </c:pt>
                <c:pt idx="22">
                  <c:v>4.5343795185175395E-2</c:v>
                </c:pt>
                <c:pt idx="23">
                  <c:v>0.41872446923200002</c:v>
                </c:pt>
                <c:pt idx="24">
                  <c:v>-0.30433152376745554</c:v>
                </c:pt>
                <c:pt idx="25">
                  <c:v>-0.59437285083066271</c:v>
                </c:pt>
                <c:pt idx="26">
                  <c:v>-7.7434871912650749E-2</c:v>
                </c:pt>
                <c:pt idx="27">
                  <c:v>0.43803765359205471</c:v>
                </c:pt>
                <c:pt idx="28">
                  <c:v>-3.1098309726779405E-2</c:v>
                </c:pt>
                <c:pt idx="29">
                  <c:v>-0.19429135581960466</c:v>
                </c:pt>
                <c:pt idx="30">
                  <c:v>-0.2032816639250683</c:v>
                </c:pt>
                <c:pt idx="31">
                  <c:v>0.28823927781899883</c:v>
                </c:pt>
                <c:pt idx="32">
                  <c:v>-5.8836974623378779E-2</c:v>
                </c:pt>
                <c:pt idx="33">
                  <c:v>-0.10946937735642948</c:v>
                </c:pt>
                <c:pt idx="34">
                  <c:v>-0.51112103183943347</c:v>
                </c:pt>
                <c:pt idx="35">
                  <c:v>0.35357093898587522</c:v>
                </c:pt>
                <c:pt idx="36">
                  <c:v>0.3943752027533094</c:v>
                </c:pt>
                <c:pt idx="37">
                  <c:v>7.2640023579374713E-2</c:v>
                </c:pt>
                <c:pt idx="38">
                  <c:v>0.97086520688752387</c:v>
                </c:pt>
                <c:pt idx="39">
                  <c:v>0.2225127008634189</c:v>
                </c:pt>
                <c:pt idx="40">
                  <c:v>-1.4657227697048469</c:v>
                </c:pt>
                <c:pt idx="41">
                  <c:v>-0.47270733037982282</c:v>
                </c:pt>
                <c:pt idx="42">
                  <c:v>-0.25137936219584134</c:v>
                </c:pt>
                <c:pt idx="43">
                  <c:v>0.29330481147846399</c:v>
                </c:pt>
                <c:pt idx="44">
                  <c:v>0.34332306422455972</c:v>
                </c:pt>
                <c:pt idx="45">
                  <c:v>0.68514021802178959</c:v>
                </c:pt>
                <c:pt idx="46">
                  <c:v>0.55353956852339437</c:v>
                </c:pt>
                <c:pt idx="47">
                  <c:v>-0.30322244028882039</c:v>
                </c:pt>
                <c:pt idx="48">
                  <c:v>0.39325284303508212</c:v>
                </c:pt>
                <c:pt idx="49">
                  <c:v>0.13316758139749041</c:v>
                </c:pt>
                <c:pt idx="50">
                  <c:v>-0.71523799767327034</c:v>
                </c:pt>
                <c:pt idx="51">
                  <c:v>-0.16801064423160028</c:v>
                </c:pt>
                <c:pt idx="52">
                  <c:v>0.13598260846688603</c:v>
                </c:pt>
                <c:pt idx="53">
                  <c:v>0.58402580783608116</c:v>
                </c:pt>
                <c:pt idx="54">
                  <c:v>0.22365068300200974</c:v>
                </c:pt>
                <c:pt idx="55">
                  <c:v>-0.34569039528491885</c:v>
                </c:pt>
                <c:pt idx="56">
                  <c:v>-1.3612642019381838E-2</c:v>
                </c:pt>
                <c:pt idx="57">
                  <c:v>0.63763484244379853</c:v>
                </c:pt>
                <c:pt idx="58">
                  <c:v>0.56191715695647915</c:v>
                </c:pt>
                <c:pt idx="59">
                  <c:v>0.28255802642184236</c:v>
                </c:pt>
                <c:pt idx="60">
                  <c:v>7.4005493336883887E-2</c:v>
                </c:pt>
                <c:pt idx="61">
                  <c:v>0.46192474135640182</c:v>
                </c:pt>
                <c:pt idx="62">
                  <c:v>-0.2716661929376798</c:v>
                </c:pt>
                <c:pt idx="63">
                  <c:v>0.19874715161256162</c:v>
                </c:pt>
                <c:pt idx="64">
                  <c:v>-1.3809184959846696</c:v>
                </c:pt>
                <c:pt idx="65">
                  <c:v>0.41394610180601532</c:v>
                </c:pt>
                <c:pt idx="66">
                  <c:v>3.3126594486674321E-3</c:v>
                </c:pt>
                <c:pt idx="67">
                  <c:v>2.7188718115212396E-2</c:v>
                </c:pt>
                <c:pt idx="68">
                  <c:v>0.27356393099701393</c:v>
                </c:pt>
                <c:pt idx="69">
                  <c:v>-0.35133644507214257</c:v>
                </c:pt>
                <c:pt idx="70">
                  <c:v>4.454916934953701E-2</c:v>
                </c:pt>
                <c:pt idx="71">
                  <c:v>4.5365101568322075E-2</c:v>
                </c:pt>
                <c:pt idx="72">
                  <c:v>0.48126786598898974</c:v>
                </c:pt>
                <c:pt idx="73">
                  <c:v>-5.2210699456253451E-2</c:v>
                </c:pt>
                <c:pt idx="74">
                  <c:v>0.14082608525375306</c:v>
                </c:pt>
                <c:pt idx="75">
                  <c:v>-0.52334558049482638</c:v>
                </c:pt>
                <c:pt idx="76">
                  <c:v>0.15213124429477531</c:v>
                </c:pt>
                <c:pt idx="77">
                  <c:v>-0.14890573415153696</c:v>
                </c:pt>
                <c:pt idx="78">
                  <c:v>-0.4242481190120877</c:v>
                </c:pt>
                <c:pt idx="79">
                  <c:v>-0.40629269789972433</c:v>
                </c:pt>
                <c:pt idx="80">
                  <c:v>0.69770900557923632</c:v>
                </c:pt>
                <c:pt idx="81">
                  <c:v>0.20036424129963315</c:v>
                </c:pt>
                <c:pt idx="82">
                  <c:v>6.0244236027299891E-2</c:v>
                </c:pt>
                <c:pt idx="83">
                  <c:v>0.84219821200278311</c:v>
                </c:pt>
                <c:pt idx="84">
                  <c:v>0.79703270888054334</c:v>
                </c:pt>
                <c:pt idx="85">
                  <c:v>8.8606197742709725E-2</c:v>
                </c:pt>
                <c:pt idx="86">
                  <c:v>-0.4257045429225883</c:v>
                </c:pt>
                <c:pt idx="87">
                  <c:v>-5.3958947883554487E-2</c:v>
                </c:pt>
                <c:pt idx="88">
                  <c:v>-3.7329405492076972E-2</c:v>
                </c:pt>
                <c:pt idx="89">
                  <c:v>7.6298984484477472E-3</c:v>
                </c:pt>
                <c:pt idx="90">
                  <c:v>-0.49573634708115222</c:v>
                </c:pt>
                <c:pt idx="91">
                  <c:v>0.52306198798459391</c:v>
                </c:pt>
                <c:pt idx="92">
                  <c:v>0.2226356559913949</c:v>
                </c:pt>
                <c:pt idx="93">
                  <c:v>9.2439838327980084E-3</c:v>
                </c:pt>
                <c:pt idx="94">
                  <c:v>-0.6959817483231685</c:v>
                </c:pt>
                <c:pt idx="95">
                  <c:v>3.7262367936671481E-2</c:v>
                </c:pt>
                <c:pt idx="96">
                  <c:v>0.41024966044379241</c:v>
                </c:pt>
                <c:pt idx="97">
                  <c:v>-0.22665432220001946</c:v>
                </c:pt>
                <c:pt idx="98">
                  <c:v>0.61308279140847866</c:v>
                </c:pt>
                <c:pt idx="99">
                  <c:v>0.20431348135631033</c:v>
                </c:pt>
                <c:pt idx="100">
                  <c:v>0.33591458841650734</c:v>
                </c:pt>
                <c:pt idx="101">
                  <c:v>0.48640121813967063</c:v>
                </c:pt>
                <c:pt idx="102">
                  <c:v>0.29652202670355621</c:v>
                </c:pt>
                <c:pt idx="103">
                  <c:v>0.18874348871831081</c:v>
                </c:pt>
                <c:pt idx="104">
                  <c:v>1.8860856807661364E-2</c:v>
                </c:pt>
                <c:pt idx="105">
                  <c:v>1.1273721605740423</c:v>
                </c:pt>
                <c:pt idx="106">
                  <c:v>0.40041784881795017</c:v>
                </c:pt>
                <c:pt idx="107">
                  <c:v>0.61355571899566641</c:v>
                </c:pt>
                <c:pt idx="108">
                  <c:v>-5.5294823289683492E-2</c:v>
                </c:pt>
                <c:pt idx="109">
                  <c:v>0.41760861565645868</c:v>
                </c:pt>
                <c:pt idx="110">
                  <c:v>0.14143802920650295</c:v>
                </c:pt>
                <c:pt idx="111">
                  <c:v>-0.54997142063014337</c:v>
                </c:pt>
                <c:pt idx="112">
                  <c:v>0.15140096544593895</c:v>
                </c:pt>
                <c:pt idx="113">
                  <c:v>-2.7935340212570381E-2</c:v>
                </c:pt>
                <c:pt idx="114">
                  <c:v>0.42700728935600907</c:v>
                </c:pt>
                <c:pt idx="115">
                  <c:v>-0.18747202921410633</c:v>
                </c:pt>
                <c:pt idx="116">
                  <c:v>-0.11307117177830506</c:v>
                </c:pt>
                <c:pt idx="117">
                  <c:v>-0.54901998600561264</c:v>
                </c:pt>
                <c:pt idx="118">
                  <c:v>-1.2941892543235411E-2</c:v>
                </c:pt>
                <c:pt idx="119">
                  <c:v>-7.725455811920412E-3</c:v>
                </c:pt>
                <c:pt idx="120">
                  <c:v>-0.31261159529222304</c:v>
                </c:pt>
                <c:pt idx="121">
                  <c:v>-0.10367932692142645</c:v>
                </c:pt>
                <c:pt idx="122">
                  <c:v>0.13781918724038178</c:v>
                </c:pt>
                <c:pt idx="123">
                  <c:v>-3.386885035071252E-2</c:v>
                </c:pt>
                <c:pt idx="124">
                  <c:v>0.11241099167707169</c:v>
                </c:pt>
                <c:pt idx="125">
                  <c:v>-0.24110572012841303</c:v>
                </c:pt>
                <c:pt idx="126">
                  <c:v>0.44665951493998968</c:v>
                </c:pt>
                <c:pt idx="127">
                  <c:v>-0.24378521774854001</c:v>
                </c:pt>
                <c:pt idx="128">
                  <c:v>-0.31256227458876573</c:v>
                </c:pt>
                <c:pt idx="129">
                  <c:v>-0.13947421167710772</c:v>
                </c:pt>
                <c:pt idx="130">
                  <c:v>0.36552225452353326</c:v>
                </c:pt>
                <c:pt idx="131">
                  <c:v>-0.16706025363276922</c:v>
                </c:pt>
                <c:pt idx="132">
                  <c:v>0.16274317107800584</c:v>
                </c:pt>
                <c:pt idx="133">
                  <c:v>0.23050712794706385</c:v>
                </c:pt>
                <c:pt idx="134">
                  <c:v>-0.33933246829811381</c:v>
                </c:pt>
                <c:pt idx="135">
                  <c:v>-0.15623838916791755</c:v>
                </c:pt>
                <c:pt idx="136">
                  <c:v>-0.34015902392070885</c:v>
                </c:pt>
                <c:pt idx="137">
                  <c:v>-2.1627723088606388E-3</c:v>
                </c:pt>
                <c:pt idx="138">
                  <c:v>-0.37711679494902839</c:v>
                </c:pt>
                <c:pt idx="139">
                  <c:v>1.0826562734656875E-2</c:v>
                </c:pt>
                <c:pt idx="140">
                  <c:v>2.2227375075889455E-2</c:v>
                </c:pt>
                <c:pt idx="141">
                  <c:v>-2.1305232974444017</c:v>
                </c:pt>
                <c:pt idx="142">
                  <c:v>-1.4731021501583896E-2</c:v>
                </c:pt>
                <c:pt idx="143">
                  <c:v>0.60369946272399844</c:v>
                </c:pt>
                <c:pt idx="144">
                  <c:v>0.47684595518964734</c:v>
                </c:pt>
                <c:pt idx="145">
                  <c:v>4.3850790679336171E-3</c:v>
                </c:pt>
                <c:pt idx="146">
                  <c:v>-0.39915229892859649</c:v>
                </c:pt>
                <c:pt idx="147">
                  <c:v>8.920994072454036E-2</c:v>
                </c:pt>
                <c:pt idx="148">
                  <c:v>-0.22251007417566449</c:v>
                </c:pt>
                <c:pt idx="149">
                  <c:v>0.25439533204988507</c:v>
                </c:pt>
                <c:pt idx="150">
                  <c:v>0.26338823134294032</c:v>
                </c:pt>
                <c:pt idx="151">
                  <c:v>0.33494084015209147</c:v>
                </c:pt>
                <c:pt idx="152">
                  <c:v>-0.15031303515838523</c:v>
                </c:pt>
                <c:pt idx="153">
                  <c:v>-0.29303004166738411</c:v>
                </c:pt>
                <c:pt idx="154">
                  <c:v>0.38838760197863387</c:v>
                </c:pt>
                <c:pt idx="155">
                  <c:v>-0.74722174672754882</c:v>
                </c:pt>
                <c:pt idx="156">
                  <c:v>-6.7930319951287288E-2</c:v>
                </c:pt>
                <c:pt idx="157">
                  <c:v>0.45029602618594211</c:v>
                </c:pt>
                <c:pt idx="158">
                  <c:v>0.552682531258327</c:v>
                </c:pt>
                <c:pt idx="159">
                  <c:v>5.0955198538284563E-2</c:v>
                </c:pt>
                <c:pt idx="160">
                  <c:v>-0.19887650793314826</c:v>
                </c:pt>
                <c:pt idx="161">
                  <c:v>0.16472860634245379</c:v>
                </c:pt>
                <c:pt idx="162">
                  <c:v>-0.45912184514974541</c:v>
                </c:pt>
                <c:pt idx="163">
                  <c:v>0.35477830324585469</c:v>
                </c:pt>
                <c:pt idx="164">
                  <c:v>0.12539848479291571</c:v>
                </c:pt>
                <c:pt idx="165">
                  <c:v>0.22699825083739</c:v>
                </c:pt>
                <c:pt idx="166">
                  <c:v>0.44205040703720755</c:v>
                </c:pt>
                <c:pt idx="167">
                  <c:v>0.25880953882947288</c:v>
                </c:pt>
                <c:pt idx="168">
                  <c:v>-4.1730684510094207E-2</c:v>
                </c:pt>
                <c:pt idx="169">
                  <c:v>-0.25158683392624859</c:v>
                </c:pt>
                <c:pt idx="170">
                  <c:v>0.47361335751308431</c:v>
                </c:pt>
                <c:pt idx="171">
                  <c:v>-0.14859596292308019</c:v>
                </c:pt>
                <c:pt idx="172">
                  <c:v>0.16717888773433565</c:v>
                </c:pt>
                <c:pt idx="173">
                  <c:v>0.11605098701349625</c:v>
                </c:pt>
                <c:pt idx="174">
                  <c:v>0.48142365625447603</c:v>
                </c:pt>
                <c:pt idx="175">
                  <c:v>-0.27957689583168843</c:v>
                </c:pt>
                <c:pt idx="176">
                  <c:v>-0.27512725041541941</c:v>
                </c:pt>
                <c:pt idx="177">
                  <c:v>-0.33234255374057042</c:v>
                </c:pt>
                <c:pt idx="178">
                  <c:v>-6.0453522632531786E-2</c:v>
                </c:pt>
                <c:pt idx="179">
                  <c:v>-0.21636504788062894</c:v>
                </c:pt>
                <c:pt idx="180">
                  <c:v>3.0700534887586173E-2</c:v>
                </c:pt>
                <c:pt idx="181">
                  <c:v>-0.44601427197972043</c:v>
                </c:pt>
                <c:pt idx="182">
                  <c:v>-5.6948029331127969E-2</c:v>
                </c:pt>
                <c:pt idx="183">
                  <c:v>-0.99295792698612928</c:v>
                </c:pt>
                <c:pt idx="184">
                  <c:v>0.37408107390008283</c:v>
                </c:pt>
                <c:pt idx="185">
                  <c:v>0.84467608658097149</c:v>
                </c:pt>
                <c:pt idx="186">
                  <c:v>-3.7649921062655523E-2</c:v>
                </c:pt>
                <c:pt idx="187">
                  <c:v>-0.14473500956787788</c:v>
                </c:pt>
                <c:pt idx="188">
                  <c:v>0.13375768430849178</c:v>
                </c:pt>
                <c:pt idx="189">
                  <c:v>-0.16259466861224325</c:v>
                </c:pt>
                <c:pt idx="190">
                  <c:v>-0.60377538998468339</c:v>
                </c:pt>
                <c:pt idx="191">
                  <c:v>-6.9248308696009175E-2</c:v>
                </c:pt>
                <c:pt idx="192">
                  <c:v>0.40130068867668633</c:v>
                </c:pt>
                <c:pt idx="193">
                  <c:v>0.15096453959883149</c:v>
                </c:pt>
                <c:pt idx="194">
                  <c:v>0.21216319371271908</c:v>
                </c:pt>
                <c:pt idx="195">
                  <c:v>-5.6093233329441716E-2</c:v>
                </c:pt>
                <c:pt idx="196">
                  <c:v>7.9535575840129269E-2</c:v>
                </c:pt>
                <c:pt idx="197">
                  <c:v>0.36929832298968179</c:v>
                </c:pt>
                <c:pt idx="198">
                  <c:v>-0.12822648953732241</c:v>
                </c:pt>
                <c:pt idx="199">
                  <c:v>-0.11304582558574694</c:v>
                </c:pt>
                <c:pt idx="200">
                  <c:v>-9.4206789911051914E-2</c:v>
                </c:pt>
                <c:pt idx="201">
                  <c:v>-0.47458498806597049</c:v>
                </c:pt>
                <c:pt idx="202">
                  <c:v>-0.34242074511176313</c:v>
                </c:pt>
                <c:pt idx="203">
                  <c:v>1.2980468835749548E-2</c:v>
                </c:pt>
                <c:pt idx="204">
                  <c:v>-0.12874148093202464</c:v>
                </c:pt>
                <c:pt idx="205">
                  <c:v>2.265594911179754</c:v>
                </c:pt>
                <c:pt idx="206">
                  <c:v>1.0699303314307187</c:v>
                </c:pt>
                <c:pt idx="207">
                  <c:v>-0.82356386809227544</c:v>
                </c:pt>
                <c:pt idx="208">
                  <c:v>-1.465527017244888</c:v>
                </c:pt>
                <c:pt idx="209">
                  <c:v>-0.75911936745260533</c:v>
                </c:pt>
                <c:pt idx="210">
                  <c:v>-0.56044681872395685</c:v>
                </c:pt>
                <c:pt idx="211">
                  <c:v>-0.56700033295327401</c:v>
                </c:pt>
                <c:pt idx="212">
                  <c:v>-0.19994058079629085</c:v>
                </c:pt>
                <c:pt idx="213">
                  <c:v>-0.40771974254410281</c:v>
                </c:pt>
                <c:pt idx="214">
                  <c:v>0.1178458987704829</c:v>
                </c:pt>
                <c:pt idx="215">
                  <c:v>6.4880560198599113E-2</c:v>
                </c:pt>
                <c:pt idx="216">
                  <c:v>-0.38824272290701245</c:v>
                </c:pt>
                <c:pt idx="217">
                  <c:v>-6.6164313264756913E-2</c:v>
                </c:pt>
                <c:pt idx="218">
                  <c:v>-0.2484756091669027</c:v>
                </c:pt>
                <c:pt idx="219">
                  <c:v>-0.72085495192238369</c:v>
                </c:pt>
                <c:pt idx="220">
                  <c:v>-0.29394380415058663</c:v>
                </c:pt>
                <c:pt idx="221">
                  <c:v>-0.27383653191378343</c:v>
                </c:pt>
                <c:pt idx="222">
                  <c:v>-0.5236182969434644</c:v>
                </c:pt>
                <c:pt idx="223">
                  <c:v>0.13215899154850774</c:v>
                </c:pt>
                <c:pt idx="224">
                  <c:v>-0.76728472452698426</c:v>
                </c:pt>
                <c:pt idx="225">
                  <c:v>-0.198495749360319</c:v>
                </c:pt>
                <c:pt idx="226">
                  <c:v>-1.4192910564109589</c:v>
                </c:pt>
                <c:pt idx="227">
                  <c:v>7.4862424666083172E-2</c:v>
                </c:pt>
                <c:pt idx="228">
                  <c:v>-0.39255753931435677</c:v>
                </c:pt>
                <c:pt idx="229">
                  <c:v>0.16788061749863914</c:v>
                </c:pt>
                <c:pt idx="230">
                  <c:v>-1.3312391706186588E-2</c:v>
                </c:pt>
                <c:pt idx="231">
                  <c:v>0.30910940672804799</c:v>
                </c:pt>
                <c:pt idx="232">
                  <c:v>8.3844209929981872E-2</c:v>
                </c:pt>
                <c:pt idx="233">
                  <c:v>-0.18534342680685612</c:v>
                </c:pt>
                <c:pt idx="234">
                  <c:v>-0.14069409506512187</c:v>
                </c:pt>
                <c:pt idx="235">
                  <c:v>0.32001126098073129</c:v>
                </c:pt>
                <c:pt idx="236">
                  <c:v>0.19025456336632374</c:v>
                </c:pt>
                <c:pt idx="237">
                  <c:v>0.43150657122053815</c:v>
                </c:pt>
                <c:pt idx="238">
                  <c:v>6.2134074726820643E-2</c:v>
                </c:pt>
                <c:pt idx="239">
                  <c:v>0.16295886753464472</c:v>
                </c:pt>
                <c:pt idx="240">
                  <c:v>-0.32190303579419322</c:v>
                </c:pt>
                <c:pt idx="241">
                  <c:v>0.94884631551891374</c:v>
                </c:pt>
                <c:pt idx="242">
                  <c:v>-0.53060036792792786</c:v>
                </c:pt>
                <c:pt idx="243">
                  <c:v>0.28764793418912049</c:v>
                </c:pt>
                <c:pt idx="244">
                  <c:v>5.9903004939570792E-2</c:v>
                </c:pt>
                <c:pt idx="245">
                  <c:v>-0.52261288989434718</c:v>
                </c:pt>
                <c:pt idx="246">
                  <c:v>0.10092912750836902</c:v>
                </c:pt>
                <c:pt idx="247">
                  <c:v>-0.3453764238502508</c:v>
                </c:pt>
                <c:pt idx="248">
                  <c:v>-0.40444922557391649</c:v>
                </c:pt>
                <c:pt idx="249">
                  <c:v>-0.73160812715441281</c:v>
                </c:pt>
                <c:pt idx="250">
                  <c:v>-1.4671300265654175</c:v>
                </c:pt>
                <c:pt idx="251">
                  <c:v>-0.27063477586175466</c:v>
                </c:pt>
                <c:pt idx="252">
                  <c:v>0.259522321780711</c:v>
                </c:pt>
                <c:pt idx="253">
                  <c:v>0.2391186574140356</c:v>
                </c:pt>
                <c:pt idx="254">
                  <c:v>-9.0839501476700946E-2</c:v>
                </c:pt>
                <c:pt idx="255">
                  <c:v>0.30243179595971625</c:v>
                </c:pt>
                <c:pt idx="256">
                  <c:v>0.47591832015865521</c:v>
                </c:pt>
                <c:pt idx="257">
                  <c:v>-1.473362589921301</c:v>
                </c:pt>
                <c:pt idx="258">
                  <c:v>-1.0141968037355653</c:v>
                </c:pt>
                <c:pt idx="259">
                  <c:v>1.7399641395328516</c:v>
                </c:pt>
                <c:pt idx="260">
                  <c:v>-0.27495139895895448</c:v>
                </c:pt>
                <c:pt idx="261">
                  <c:v>-2.1845655021424051</c:v>
                </c:pt>
                <c:pt idx="262">
                  <c:v>-1.2401500801828362</c:v>
                </c:pt>
                <c:pt idx="263">
                  <c:v>-0.90219383840779699</c:v>
                </c:pt>
                <c:pt idx="264">
                  <c:v>1.2989600447749865</c:v>
                </c:pt>
                <c:pt idx="265">
                  <c:v>0.3548063509521171</c:v>
                </c:pt>
                <c:pt idx="266">
                  <c:v>-0.93074257964892837</c:v>
                </c:pt>
                <c:pt idx="267">
                  <c:v>-1.4791522361321228</c:v>
                </c:pt>
                <c:pt idx="268">
                  <c:v>-1.2958017850375541</c:v>
                </c:pt>
                <c:pt idx="269">
                  <c:v>-0.29080157044624144</c:v>
                </c:pt>
                <c:pt idx="270">
                  <c:v>3.0450603765686424E-2</c:v>
                </c:pt>
                <c:pt idx="271">
                  <c:v>2.3370737173260707</c:v>
                </c:pt>
                <c:pt idx="272">
                  <c:v>-0.71407580532170556</c:v>
                </c:pt>
                <c:pt idx="273">
                  <c:v>5.2710978133986472</c:v>
                </c:pt>
                <c:pt idx="274">
                  <c:v>3.196639921556411</c:v>
                </c:pt>
                <c:pt idx="275">
                  <c:v>-11.492498701946616</c:v>
                </c:pt>
                <c:pt idx="276">
                  <c:v>-1.8384099216321914</c:v>
                </c:pt>
                <c:pt idx="277">
                  <c:v>-1.7651898270438267</c:v>
                </c:pt>
                <c:pt idx="278">
                  <c:v>-0.32356923677237148</c:v>
                </c:pt>
                <c:pt idx="279">
                  <c:v>-1.3764466658734236</c:v>
                </c:pt>
                <c:pt idx="280">
                  <c:v>-1.8734681936141655</c:v>
                </c:pt>
                <c:pt idx="281">
                  <c:v>0.59889890352800279</c:v>
                </c:pt>
                <c:pt idx="282">
                  <c:v>-1.6232916190534326</c:v>
                </c:pt>
                <c:pt idx="283">
                  <c:v>1.6294903010454007</c:v>
                </c:pt>
                <c:pt idx="284">
                  <c:v>1.3713198245487561</c:v>
                </c:pt>
                <c:pt idx="285">
                  <c:v>-3.1853817960258368</c:v>
                </c:pt>
                <c:pt idx="286">
                  <c:v>-2.0921717460692264</c:v>
                </c:pt>
                <c:pt idx="287">
                  <c:v>-5.3837237674657743</c:v>
                </c:pt>
                <c:pt idx="288">
                  <c:v>-2.9274455524309246</c:v>
                </c:pt>
                <c:pt idx="289">
                  <c:v>-1.5482367399850361</c:v>
                </c:pt>
                <c:pt idx="290">
                  <c:v>-5.234226360990867</c:v>
                </c:pt>
                <c:pt idx="291">
                  <c:v>0.27670110542775461</c:v>
                </c:pt>
                <c:pt idx="292">
                  <c:v>5.2685851921984721</c:v>
                </c:pt>
                <c:pt idx="293">
                  <c:v>0.80239739992028092</c:v>
                </c:pt>
                <c:pt idx="294">
                  <c:v>0.46146263654600261</c:v>
                </c:pt>
                <c:pt idx="295">
                  <c:v>-1.1439584081785483</c:v>
                </c:pt>
                <c:pt idx="296">
                  <c:v>-0.78879625093865968</c:v>
                </c:pt>
                <c:pt idx="297">
                  <c:v>-4.4109956532656014</c:v>
                </c:pt>
                <c:pt idx="298">
                  <c:v>3.2830659598748042</c:v>
                </c:pt>
                <c:pt idx="299">
                  <c:v>0.80302829293854927</c:v>
                </c:pt>
                <c:pt idx="300">
                  <c:v>-2.655837549710192</c:v>
                </c:pt>
                <c:pt idx="301">
                  <c:v>0.93121093784892395</c:v>
                </c:pt>
                <c:pt idx="302">
                  <c:v>-3.338290276931243</c:v>
                </c:pt>
                <c:pt idx="303">
                  <c:v>1.8383646535794682</c:v>
                </c:pt>
                <c:pt idx="304">
                  <c:v>-0.64598141733762304</c:v>
                </c:pt>
                <c:pt idx="305">
                  <c:v>6.7205650387227784</c:v>
                </c:pt>
                <c:pt idx="306">
                  <c:v>2.7354982513353292</c:v>
                </c:pt>
                <c:pt idx="307">
                  <c:v>2.5011130832108037</c:v>
                </c:pt>
                <c:pt idx="308">
                  <c:v>5.5125549614397542</c:v>
                </c:pt>
                <c:pt idx="309">
                  <c:v>2.8348688155541026</c:v>
                </c:pt>
                <c:pt idx="310">
                  <c:v>-0.24879095767217052</c:v>
                </c:pt>
                <c:pt idx="311">
                  <c:v>-0.53762064376305574</c:v>
                </c:pt>
                <c:pt idx="312">
                  <c:v>-0.3333769542740157</c:v>
                </c:pt>
                <c:pt idx="313">
                  <c:v>1.5710922363125093</c:v>
                </c:pt>
                <c:pt idx="314">
                  <c:v>-1.9235534520718218</c:v>
                </c:pt>
                <c:pt idx="315">
                  <c:v>-0.92966576193538586</c:v>
                </c:pt>
                <c:pt idx="316">
                  <c:v>2.1601978294690696</c:v>
                </c:pt>
                <c:pt idx="317">
                  <c:v>2.5769251338345107</c:v>
                </c:pt>
                <c:pt idx="318">
                  <c:v>1.7460008048003033</c:v>
                </c:pt>
                <c:pt idx="319">
                  <c:v>-3.2417222002472101E-2</c:v>
                </c:pt>
                <c:pt idx="320">
                  <c:v>0.8860170580535538</c:v>
                </c:pt>
                <c:pt idx="321">
                  <c:v>3.5069000946526785</c:v>
                </c:pt>
                <c:pt idx="322">
                  <c:v>1.8576387281153401</c:v>
                </c:pt>
                <c:pt idx="323">
                  <c:v>-0.88099605401917813</c:v>
                </c:pt>
                <c:pt idx="324">
                  <c:v>-1.38195923118802</c:v>
                </c:pt>
                <c:pt idx="325">
                  <c:v>-1.734884362242731</c:v>
                </c:pt>
                <c:pt idx="326">
                  <c:v>-2.4903579365028321</c:v>
                </c:pt>
                <c:pt idx="327">
                  <c:v>-4.9612800287933609</c:v>
                </c:pt>
                <c:pt idx="328">
                  <c:v>1.1963342067027298</c:v>
                </c:pt>
                <c:pt idx="329">
                  <c:v>-2.470504075127856</c:v>
                </c:pt>
                <c:pt idx="330">
                  <c:v>5.1677269838478423E-2</c:v>
                </c:pt>
                <c:pt idx="331">
                  <c:v>2.9303660504519513</c:v>
                </c:pt>
                <c:pt idx="332">
                  <c:v>-2.9910054521441722</c:v>
                </c:pt>
                <c:pt idx="333">
                  <c:v>0.20487737286255481</c:v>
                </c:pt>
                <c:pt idx="334">
                  <c:v>-2.3701877384231551</c:v>
                </c:pt>
                <c:pt idx="335">
                  <c:v>-5.4352821734837065</c:v>
                </c:pt>
                <c:pt idx="336">
                  <c:v>2.7023804890598342</c:v>
                </c:pt>
                <c:pt idx="337">
                  <c:v>-6.4148546842680787E-2</c:v>
                </c:pt>
                <c:pt idx="338">
                  <c:v>5.6343984969387861E-2</c:v>
                </c:pt>
                <c:pt idx="339">
                  <c:v>-0.91474501098258543</c:v>
                </c:pt>
                <c:pt idx="340">
                  <c:v>1.2957603704395169</c:v>
                </c:pt>
                <c:pt idx="341">
                  <c:v>-1.3899992360906666</c:v>
                </c:pt>
                <c:pt idx="342">
                  <c:v>-1.0866340810040214</c:v>
                </c:pt>
                <c:pt idx="343">
                  <c:v>-1.8028374604966899</c:v>
                </c:pt>
                <c:pt idx="344">
                  <c:v>4.5738015193570902E-2</c:v>
                </c:pt>
                <c:pt idx="345">
                  <c:v>-0.75289174827057082</c:v>
                </c:pt>
                <c:pt idx="346">
                  <c:v>0.25445104547936381</c:v>
                </c:pt>
                <c:pt idx="347">
                  <c:v>-0.8309926355685775</c:v>
                </c:pt>
                <c:pt idx="348">
                  <c:v>-0.11234086649555053</c:v>
                </c:pt>
                <c:pt idx="349">
                  <c:v>0.13942136167983676</c:v>
                </c:pt>
                <c:pt idx="350">
                  <c:v>-1.1180557962341098</c:v>
                </c:pt>
                <c:pt idx="351">
                  <c:v>-0.37457238924383063</c:v>
                </c:pt>
                <c:pt idx="352">
                  <c:v>-0.32357847776021487</c:v>
                </c:pt>
                <c:pt idx="353">
                  <c:v>-1.1167711170655039</c:v>
                </c:pt>
                <c:pt idx="354">
                  <c:v>1.2952745834966208</c:v>
                </c:pt>
                <c:pt idx="355">
                  <c:v>2.9273787811919263</c:v>
                </c:pt>
                <c:pt idx="356">
                  <c:v>-1.7966267611116464</c:v>
                </c:pt>
                <c:pt idx="357">
                  <c:v>-0.9518225283847741</c:v>
                </c:pt>
                <c:pt idx="358">
                  <c:v>-1.8373459369281377</c:v>
                </c:pt>
                <c:pt idx="359">
                  <c:v>0.47218878408120446</c:v>
                </c:pt>
                <c:pt idx="360">
                  <c:v>2.7027966833538386</c:v>
                </c:pt>
                <c:pt idx="361">
                  <c:v>-1.6399803530397392</c:v>
                </c:pt>
                <c:pt idx="362">
                  <c:v>3.1071035193527337</c:v>
                </c:pt>
                <c:pt idx="363">
                  <c:v>-4.4891381227911324</c:v>
                </c:pt>
                <c:pt idx="364">
                  <c:v>-3.5380276418835237</c:v>
                </c:pt>
                <c:pt idx="365">
                  <c:v>1.9876239607774409</c:v>
                </c:pt>
                <c:pt idx="366">
                  <c:v>-1.4881923070874308</c:v>
                </c:pt>
                <c:pt idx="367">
                  <c:v>-0.60058237780786783</c:v>
                </c:pt>
                <c:pt idx="368">
                  <c:v>-0.40334334568470354</c:v>
                </c:pt>
                <c:pt idx="369">
                  <c:v>-1.2203818885463988</c:v>
                </c:pt>
                <c:pt idx="370">
                  <c:v>-1.3263727831206893</c:v>
                </c:pt>
                <c:pt idx="371">
                  <c:v>-0.42826477637456151</c:v>
                </c:pt>
                <c:pt idx="372">
                  <c:v>-2.8795216581974188</c:v>
                </c:pt>
                <c:pt idx="373">
                  <c:v>0.92023195707648142</c:v>
                </c:pt>
                <c:pt idx="374">
                  <c:v>-1.7065289494092397</c:v>
                </c:pt>
                <c:pt idx="375">
                  <c:v>2.3730610730128205</c:v>
                </c:pt>
                <c:pt idx="376">
                  <c:v>3.2155921675053065</c:v>
                </c:pt>
                <c:pt idx="377">
                  <c:v>0.89847743831415983</c:v>
                </c:pt>
                <c:pt idx="378">
                  <c:v>2.9166585161474643</c:v>
                </c:pt>
                <c:pt idx="379">
                  <c:v>6.0352751507593894</c:v>
                </c:pt>
                <c:pt idx="380">
                  <c:v>-2.9262870335476094</c:v>
                </c:pt>
                <c:pt idx="381">
                  <c:v>-5.6698593049374182</c:v>
                </c:pt>
                <c:pt idx="382">
                  <c:v>-2.4388171561548546</c:v>
                </c:pt>
                <c:pt idx="383">
                  <c:v>4.2167099313632406</c:v>
                </c:pt>
                <c:pt idx="384">
                  <c:v>-6.9689608947716408</c:v>
                </c:pt>
                <c:pt idx="385">
                  <c:v>-3.3484624713852611</c:v>
                </c:pt>
                <c:pt idx="386">
                  <c:v>-2.3631623503758306</c:v>
                </c:pt>
                <c:pt idx="387">
                  <c:v>-6.1208341056574938</c:v>
                </c:pt>
                <c:pt idx="388">
                  <c:v>-3.1373424355142703</c:v>
                </c:pt>
                <c:pt idx="389">
                  <c:v>4.7956611416485941</c:v>
                </c:pt>
                <c:pt idx="390">
                  <c:v>-7.2705686863432391</c:v>
                </c:pt>
                <c:pt idx="391">
                  <c:v>-1.8834902039482557</c:v>
                </c:pt>
                <c:pt idx="392">
                  <c:v>-6.7919349049618205</c:v>
                </c:pt>
                <c:pt idx="393">
                  <c:v>-6.8510849905467239</c:v>
                </c:pt>
                <c:pt idx="394">
                  <c:v>5.8405135016611496</c:v>
                </c:pt>
                <c:pt idx="395">
                  <c:v>-4.2024079691283447</c:v>
                </c:pt>
                <c:pt idx="396">
                  <c:v>0.2930631101213379</c:v>
                </c:pt>
                <c:pt idx="397">
                  <c:v>-1.3079115145508382</c:v>
                </c:pt>
                <c:pt idx="398">
                  <c:v>-3.5734223330695158</c:v>
                </c:pt>
                <c:pt idx="399">
                  <c:v>2.7513190347559515</c:v>
                </c:pt>
                <c:pt idx="400">
                  <c:v>-9.5939559293611865E-2</c:v>
                </c:pt>
                <c:pt idx="401">
                  <c:v>-0.53439029088822565</c:v>
                </c:pt>
                <c:pt idx="402">
                  <c:v>-0.16274732032695738</c:v>
                </c:pt>
                <c:pt idx="403">
                  <c:v>-2.3015011506493721</c:v>
                </c:pt>
                <c:pt idx="404">
                  <c:v>-1.8546913420102413</c:v>
                </c:pt>
                <c:pt idx="405">
                  <c:v>-1.9279314231180535</c:v>
                </c:pt>
                <c:pt idx="406">
                  <c:v>10.230132512705097</c:v>
                </c:pt>
                <c:pt idx="407">
                  <c:v>3.0425083763004324</c:v>
                </c:pt>
                <c:pt idx="408">
                  <c:v>-0.17796439224196092</c:v>
                </c:pt>
                <c:pt idx="409">
                  <c:v>7.455652225498838</c:v>
                </c:pt>
                <c:pt idx="410">
                  <c:v>-0.85307966763180332</c:v>
                </c:pt>
                <c:pt idx="411">
                  <c:v>-4.8960162523190718</c:v>
                </c:pt>
                <c:pt idx="412">
                  <c:v>2.1839664461378732</c:v>
                </c:pt>
                <c:pt idx="413">
                  <c:v>-2.1978315825993775</c:v>
                </c:pt>
                <c:pt idx="414">
                  <c:v>-7.0139262666384354</c:v>
                </c:pt>
                <c:pt idx="415">
                  <c:v>-4.1235032146977062</c:v>
                </c:pt>
                <c:pt idx="416">
                  <c:v>2.735108950927355</c:v>
                </c:pt>
                <c:pt idx="417">
                  <c:v>-0.15633097091540549</c:v>
                </c:pt>
                <c:pt idx="418">
                  <c:v>-6.710877067571289</c:v>
                </c:pt>
                <c:pt idx="419">
                  <c:v>9.3894729514533708</c:v>
                </c:pt>
                <c:pt idx="420">
                  <c:v>-12.632768342169982</c:v>
                </c:pt>
                <c:pt idx="421">
                  <c:v>-13.502200811442862</c:v>
                </c:pt>
                <c:pt idx="422">
                  <c:v>-14.598187327840407</c:v>
                </c:pt>
                <c:pt idx="423">
                  <c:v>1.5589344836318446</c:v>
                </c:pt>
                <c:pt idx="424">
                  <c:v>-23.53349321981355</c:v>
                </c:pt>
                <c:pt idx="425">
                  <c:v>12.036235885892154</c:v>
                </c:pt>
                <c:pt idx="426">
                  <c:v>4.4133126257594029</c:v>
                </c:pt>
                <c:pt idx="427">
                  <c:v>2.2366515023728226</c:v>
                </c:pt>
                <c:pt idx="428">
                  <c:v>13.62802746226464</c:v>
                </c:pt>
                <c:pt idx="429">
                  <c:v>7.2556567928294839</c:v>
                </c:pt>
                <c:pt idx="430">
                  <c:v>-4.9008205400082545</c:v>
                </c:pt>
                <c:pt idx="431">
                  <c:v>-7.8023606726344497</c:v>
                </c:pt>
                <c:pt idx="432">
                  <c:v>2.9897521840188688</c:v>
                </c:pt>
                <c:pt idx="433">
                  <c:v>-5.4602005850739488E-2</c:v>
                </c:pt>
                <c:pt idx="434">
                  <c:v>-8.9581081404552378</c:v>
                </c:pt>
                <c:pt idx="435">
                  <c:v>-12.800455817178062</c:v>
                </c:pt>
                <c:pt idx="436">
                  <c:v>2.9724539504018992</c:v>
                </c:pt>
                <c:pt idx="437">
                  <c:v>6.8406593367681126</c:v>
                </c:pt>
                <c:pt idx="438">
                  <c:v>4.3349538340006006</c:v>
                </c:pt>
                <c:pt idx="439">
                  <c:v>-0.91839798962087116</c:v>
                </c:pt>
                <c:pt idx="440">
                  <c:v>1.96234766345151</c:v>
                </c:pt>
                <c:pt idx="441">
                  <c:v>4.0599205493521424</c:v>
                </c:pt>
                <c:pt idx="442">
                  <c:v>-10.393909674711011</c:v>
                </c:pt>
                <c:pt idx="443">
                  <c:v>1.9431668748350432</c:v>
                </c:pt>
                <c:pt idx="444">
                  <c:v>-3.4125836886847765</c:v>
                </c:pt>
                <c:pt idx="445">
                  <c:v>2.8754666351021001</c:v>
                </c:pt>
                <c:pt idx="446">
                  <c:v>-6.8480002505168613E-2</c:v>
                </c:pt>
                <c:pt idx="447">
                  <c:v>1.6218962667367975</c:v>
                </c:pt>
                <c:pt idx="448">
                  <c:v>1.382692741602483</c:v>
                </c:pt>
                <c:pt idx="449">
                  <c:v>-7.8320814568542119E-2</c:v>
                </c:pt>
                <c:pt idx="450">
                  <c:v>2.3456821823946257</c:v>
                </c:pt>
                <c:pt idx="451">
                  <c:v>-5.2215577960877511</c:v>
                </c:pt>
                <c:pt idx="452">
                  <c:v>-4.0561812147576006</c:v>
                </c:pt>
                <c:pt idx="453">
                  <c:v>-3.1541589667754408</c:v>
                </c:pt>
                <c:pt idx="454">
                  <c:v>-2.4848592902593225</c:v>
                </c:pt>
                <c:pt idx="455">
                  <c:v>0.60684861288791581</c:v>
                </c:pt>
                <c:pt idx="456">
                  <c:v>1.4071963838509305</c:v>
                </c:pt>
                <c:pt idx="457">
                  <c:v>-0.93509543285713903</c:v>
                </c:pt>
                <c:pt idx="458">
                  <c:v>0.39360476509190789</c:v>
                </c:pt>
                <c:pt idx="459">
                  <c:v>1.7072623044186628</c:v>
                </c:pt>
                <c:pt idx="460">
                  <c:v>-4.5006673228770637</c:v>
                </c:pt>
                <c:pt idx="461">
                  <c:v>2.1769390392269656</c:v>
                </c:pt>
                <c:pt idx="462">
                  <c:v>-4.8427983557274104</c:v>
                </c:pt>
                <c:pt idx="463">
                  <c:v>5.0070584882489584</c:v>
                </c:pt>
                <c:pt idx="464">
                  <c:v>7.7179591869422097</c:v>
                </c:pt>
                <c:pt idx="465">
                  <c:v>-0.45723467585659705</c:v>
                </c:pt>
                <c:pt idx="466">
                  <c:v>4.2395512827051789</c:v>
                </c:pt>
                <c:pt idx="467">
                  <c:v>-2.9439389688803601</c:v>
                </c:pt>
                <c:pt idx="468">
                  <c:v>-3.09594629211918</c:v>
                </c:pt>
                <c:pt idx="469">
                  <c:v>-3.0833902487663636</c:v>
                </c:pt>
                <c:pt idx="470">
                  <c:v>2.1834052595784783</c:v>
                </c:pt>
                <c:pt idx="471">
                  <c:v>-0.99559962571174765</c:v>
                </c:pt>
                <c:pt idx="472">
                  <c:v>-0.42270805396384503</c:v>
                </c:pt>
                <c:pt idx="473">
                  <c:v>0.5149760771723777</c:v>
                </c:pt>
                <c:pt idx="474">
                  <c:v>9.3739631999460471</c:v>
                </c:pt>
                <c:pt idx="475">
                  <c:v>11.02058184977335</c:v>
                </c:pt>
                <c:pt idx="476">
                  <c:v>0.12525315678217908</c:v>
                </c:pt>
                <c:pt idx="477">
                  <c:v>-6.9752984543353307</c:v>
                </c:pt>
                <c:pt idx="478">
                  <c:v>4.3702132622087788</c:v>
                </c:pt>
                <c:pt idx="479">
                  <c:v>4.1015628733114511</c:v>
                </c:pt>
                <c:pt idx="480">
                  <c:v>-1.3244334451314899</c:v>
                </c:pt>
                <c:pt idx="481">
                  <c:v>-4.0302778060937783</c:v>
                </c:pt>
                <c:pt idx="482">
                  <c:v>-12.0148915743614</c:v>
                </c:pt>
                <c:pt idx="483">
                  <c:v>-1.66366751838666</c:v>
                </c:pt>
                <c:pt idx="484">
                  <c:v>-9.8471768420700414</c:v>
                </c:pt>
                <c:pt idx="485">
                  <c:v>1.5441120962423156</c:v>
                </c:pt>
                <c:pt idx="486">
                  <c:v>-3.431577998316925</c:v>
                </c:pt>
                <c:pt idx="487">
                  <c:v>5.960428593950013</c:v>
                </c:pt>
                <c:pt idx="488">
                  <c:v>-4.3042277380636449</c:v>
                </c:pt>
                <c:pt idx="489">
                  <c:v>-18.880925470818397</c:v>
                </c:pt>
                <c:pt idx="490">
                  <c:v>1.031823257643083</c:v>
                </c:pt>
                <c:pt idx="491">
                  <c:v>-8.5455131698442983</c:v>
                </c:pt>
                <c:pt idx="492">
                  <c:v>4.3113812329411587</c:v>
                </c:pt>
                <c:pt idx="493">
                  <c:v>-5.5551533381301397</c:v>
                </c:pt>
                <c:pt idx="494">
                  <c:v>-6.583542770002822</c:v>
                </c:pt>
                <c:pt idx="495">
                  <c:v>5.6804183524476173</c:v>
                </c:pt>
                <c:pt idx="496">
                  <c:v>6.5414414069989277</c:v>
                </c:pt>
                <c:pt idx="497">
                  <c:v>-17.249638889336865</c:v>
                </c:pt>
                <c:pt idx="498">
                  <c:v>-6.6620394241100769</c:v>
                </c:pt>
                <c:pt idx="499">
                  <c:v>-0.88992352448087786</c:v>
                </c:pt>
                <c:pt idx="500">
                  <c:v>2.1118120999375378</c:v>
                </c:pt>
                <c:pt idx="501">
                  <c:v>-1.9917342601027883</c:v>
                </c:pt>
                <c:pt idx="502">
                  <c:v>-2.0860185428956868</c:v>
                </c:pt>
                <c:pt idx="503">
                  <c:v>4.9256925687704154</c:v>
                </c:pt>
                <c:pt idx="504">
                  <c:v>-0.61954779917331848</c:v>
                </c:pt>
                <c:pt idx="505">
                  <c:v>2.0704397513084984</c:v>
                </c:pt>
                <c:pt idx="506">
                  <c:v>-3.6023972197837963</c:v>
                </c:pt>
                <c:pt idx="507">
                  <c:v>0.16376354450721919</c:v>
                </c:pt>
                <c:pt idx="508">
                  <c:v>9.9424720511997293</c:v>
                </c:pt>
                <c:pt idx="509">
                  <c:v>8.7477475266151146</c:v>
                </c:pt>
                <c:pt idx="510">
                  <c:v>-28.885875188013074</c:v>
                </c:pt>
                <c:pt idx="511">
                  <c:v>1.1271265136179522</c:v>
                </c:pt>
                <c:pt idx="512">
                  <c:v>-6.5123980016133487</c:v>
                </c:pt>
                <c:pt idx="513">
                  <c:v>-10.376676162670549</c:v>
                </c:pt>
                <c:pt idx="514">
                  <c:v>-11.786342799288036</c:v>
                </c:pt>
                <c:pt idx="515">
                  <c:v>-0.41268185028860671</c:v>
                </c:pt>
                <c:pt idx="516">
                  <c:v>-3.3219727893398385</c:v>
                </c:pt>
                <c:pt idx="517">
                  <c:v>-6.3727267855298919</c:v>
                </c:pt>
                <c:pt idx="518">
                  <c:v>-3.9489144266721041</c:v>
                </c:pt>
                <c:pt idx="519">
                  <c:v>5.0375080047036818</c:v>
                </c:pt>
                <c:pt idx="520">
                  <c:v>-4.1722510012566545</c:v>
                </c:pt>
                <c:pt idx="521">
                  <c:v>-10.085310621607789</c:v>
                </c:pt>
                <c:pt idx="522">
                  <c:v>-11.46677232907507</c:v>
                </c:pt>
                <c:pt idx="523">
                  <c:v>-12.89723003276498</c:v>
                </c:pt>
                <c:pt idx="524">
                  <c:v>12.601578354216258</c:v>
                </c:pt>
                <c:pt idx="525">
                  <c:v>8.3806031897531739</c:v>
                </c:pt>
                <c:pt idx="526">
                  <c:v>-7.1752131423792207</c:v>
                </c:pt>
                <c:pt idx="527">
                  <c:v>-3.6148791347118276</c:v>
                </c:pt>
                <c:pt idx="528">
                  <c:v>-1.0074425006272349</c:v>
                </c:pt>
                <c:pt idx="529">
                  <c:v>1.5542006801621824</c:v>
                </c:pt>
                <c:pt idx="530">
                  <c:v>-5.3083399333908119</c:v>
                </c:pt>
                <c:pt idx="531">
                  <c:v>-12.837917189135965</c:v>
                </c:pt>
                <c:pt idx="532">
                  <c:v>2.7163083493179556</c:v>
                </c:pt>
                <c:pt idx="533">
                  <c:v>2.8422415574625575</c:v>
                </c:pt>
                <c:pt idx="534">
                  <c:v>-3.9141779416322038</c:v>
                </c:pt>
                <c:pt idx="535">
                  <c:v>2.275804292603425</c:v>
                </c:pt>
                <c:pt idx="536">
                  <c:v>-0.82288155791803774</c:v>
                </c:pt>
                <c:pt idx="537">
                  <c:v>0.58988572983207632</c:v>
                </c:pt>
                <c:pt idx="538">
                  <c:v>-14.940533460131149</c:v>
                </c:pt>
                <c:pt idx="539">
                  <c:v>0.83409435068492144</c:v>
                </c:pt>
                <c:pt idx="540">
                  <c:v>17.833029140481727</c:v>
                </c:pt>
                <c:pt idx="541">
                  <c:v>-10.804436990382726</c:v>
                </c:pt>
                <c:pt idx="542">
                  <c:v>3.7791134181863697</c:v>
                </c:pt>
                <c:pt idx="543">
                  <c:v>17.700886109053272</c:v>
                </c:pt>
                <c:pt idx="544">
                  <c:v>-3.8657126865826967</c:v>
                </c:pt>
                <c:pt idx="545">
                  <c:v>-4.4630773215752981</c:v>
                </c:pt>
                <c:pt idx="546">
                  <c:v>-2.5717067602172108</c:v>
                </c:pt>
                <c:pt idx="547">
                  <c:v>1.045581560713174</c:v>
                </c:pt>
                <c:pt idx="548">
                  <c:v>-0.96619352968372141</c:v>
                </c:pt>
                <c:pt idx="549">
                  <c:v>37.972283816052936</c:v>
                </c:pt>
                <c:pt idx="550">
                  <c:v>3.4181336221065521</c:v>
                </c:pt>
                <c:pt idx="551">
                  <c:v>10.131562244380177</c:v>
                </c:pt>
                <c:pt idx="552">
                  <c:v>-1.1224496902759427</c:v>
                </c:pt>
                <c:pt idx="553">
                  <c:v>3.5059963239791614</c:v>
                </c:pt>
                <c:pt idx="554">
                  <c:v>-8.7181976272783288</c:v>
                </c:pt>
                <c:pt idx="555">
                  <c:v>6.7683906193489065</c:v>
                </c:pt>
                <c:pt idx="556">
                  <c:v>-12.631347382855836</c:v>
                </c:pt>
                <c:pt idx="557">
                  <c:v>1.7951043152533828</c:v>
                </c:pt>
                <c:pt idx="558">
                  <c:v>6.201884019576795</c:v>
                </c:pt>
                <c:pt idx="559">
                  <c:v>-0.54224000603505829</c:v>
                </c:pt>
                <c:pt idx="560">
                  <c:v>-7.0192419274804649</c:v>
                </c:pt>
                <c:pt idx="561">
                  <c:v>5.1500961115519601</c:v>
                </c:pt>
                <c:pt idx="562">
                  <c:v>-2.9966184564806611</c:v>
                </c:pt>
                <c:pt idx="563">
                  <c:v>1.0814622237247988</c:v>
                </c:pt>
                <c:pt idx="564">
                  <c:v>9.8019544557687652</c:v>
                </c:pt>
                <c:pt idx="565">
                  <c:v>10.783198388755409</c:v>
                </c:pt>
                <c:pt idx="566">
                  <c:v>-1.3010219354812023</c:v>
                </c:pt>
                <c:pt idx="567">
                  <c:v>7.2931686321279869</c:v>
                </c:pt>
                <c:pt idx="568">
                  <c:v>-1.1951089856760859</c:v>
                </c:pt>
                <c:pt idx="569">
                  <c:v>-7.2908342965328359</c:v>
                </c:pt>
                <c:pt idx="570">
                  <c:v>2.3436431082519391</c:v>
                </c:pt>
                <c:pt idx="571">
                  <c:v>-2.6461710101904714</c:v>
                </c:pt>
                <c:pt idx="572">
                  <c:v>5.6976609613531366</c:v>
                </c:pt>
                <c:pt idx="573">
                  <c:v>14.162253422941319</c:v>
                </c:pt>
                <c:pt idx="574">
                  <c:v>-12.099996522425755</c:v>
                </c:pt>
                <c:pt idx="575">
                  <c:v>-2.4434288658125354</c:v>
                </c:pt>
                <c:pt idx="576">
                  <c:v>-3.1265685667022183</c:v>
                </c:pt>
                <c:pt idx="577">
                  <c:v>-9.6803368861031913</c:v>
                </c:pt>
                <c:pt idx="578">
                  <c:v>-0.72572666304498057</c:v>
                </c:pt>
                <c:pt idx="579">
                  <c:v>5.3181368211041899</c:v>
                </c:pt>
                <c:pt idx="580">
                  <c:v>-8.4534377822742499</c:v>
                </c:pt>
                <c:pt idx="581">
                  <c:v>0.98083202768285105</c:v>
                </c:pt>
                <c:pt idx="582">
                  <c:v>1.0773344097111419</c:v>
                </c:pt>
                <c:pt idx="583">
                  <c:v>-10.303722840697731</c:v>
                </c:pt>
                <c:pt idx="584">
                  <c:v>-3.0571911366606344</c:v>
                </c:pt>
                <c:pt idx="585">
                  <c:v>-3.6627414866716208</c:v>
                </c:pt>
                <c:pt idx="586">
                  <c:v>10.19346263399467</c:v>
                </c:pt>
                <c:pt idx="587">
                  <c:v>-5.6134912997514448</c:v>
                </c:pt>
                <c:pt idx="588">
                  <c:v>-2.056324484476022</c:v>
                </c:pt>
                <c:pt idx="589">
                  <c:v>1.0570293091936094</c:v>
                </c:pt>
                <c:pt idx="590">
                  <c:v>5.6576681767808168E-2</c:v>
                </c:pt>
                <c:pt idx="591">
                  <c:v>4.4373528033969762</c:v>
                </c:pt>
                <c:pt idx="592">
                  <c:v>-9.5117983872123943</c:v>
                </c:pt>
                <c:pt idx="593">
                  <c:v>-4.4872643739893192E-2</c:v>
                </c:pt>
                <c:pt idx="594">
                  <c:v>-2.9105093198881207</c:v>
                </c:pt>
                <c:pt idx="595">
                  <c:v>0.43016867800884029</c:v>
                </c:pt>
                <c:pt idx="596">
                  <c:v>10.686128050039713</c:v>
                </c:pt>
                <c:pt idx="597">
                  <c:v>1.786721994798171</c:v>
                </c:pt>
                <c:pt idx="598">
                  <c:v>4.9533493108990285</c:v>
                </c:pt>
                <c:pt idx="599">
                  <c:v>0.65976256509722475</c:v>
                </c:pt>
                <c:pt idx="600">
                  <c:v>10.540377368923345</c:v>
                </c:pt>
                <c:pt idx="601">
                  <c:v>1.9023368163371117</c:v>
                </c:pt>
                <c:pt idx="602">
                  <c:v>9.3972678904965221</c:v>
                </c:pt>
                <c:pt idx="603">
                  <c:v>1.1044835873796046</c:v>
                </c:pt>
                <c:pt idx="604">
                  <c:v>4.5984564843922726</c:v>
                </c:pt>
                <c:pt idx="605">
                  <c:v>3.2294846677140754</c:v>
                </c:pt>
                <c:pt idx="606">
                  <c:v>-2.1045375443916043</c:v>
                </c:pt>
                <c:pt idx="607">
                  <c:v>-1.0125975669209026</c:v>
                </c:pt>
                <c:pt idx="608">
                  <c:v>-5.3195826120311551</c:v>
                </c:pt>
                <c:pt idx="609">
                  <c:v>-8.0161831544369022</c:v>
                </c:pt>
                <c:pt idx="610">
                  <c:v>8.8530551176143888</c:v>
                </c:pt>
                <c:pt idx="611">
                  <c:v>3.2099066676170196</c:v>
                </c:pt>
                <c:pt idx="612">
                  <c:v>0.25359412485553889</c:v>
                </c:pt>
                <c:pt idx="613">
                  <c:v>-0.80721829105092979</c:v>
                </c:pt>
                <c:pt idx="614">
                  <c:v>3.5480305447816249</c:v>
                </c:pt>
                <c:pt idx="615">
                  <c:v>0.15549939717010375</c:v>
                </c:pt>
                <c:pt idx="616">
                  <c:v>1.9639549656441773</c:v>
                </c:pt>
                <c:pt idx="617">
                  <c:v>-5.1415640854423543</c:v>
                </c:pt>
                <c:pt idx="618">
                  <c:v>1.6134987990149909</c:v>
                </c:pt>
                <c:pt idx="619">
                  <c:v>3.4261459498700617</c:v>
                </c:pt>
                <c:pt idx="620">
                  <c:v>1.5323691269514654</c:v>
                </c:pt>
                <c:pt idx="621">
                  <c:v>-1.3854919315772065</c:v>
                </c:pt>
                <c:pt idx="622">
                  <c:v>-4.0756231017269329E-3</c:v>
                </c:pt>
                <c:pt idx="623">
                  <c:v>7.805697243886442</c:v>
                </c:pt>
                <c:pt idx="624">
                  <c:v>4.0559173488568661</c:v>
                </c:pt>
                <c:pt idx="625">
                  <c:v>-5.5366567776311797</c:v>
                </c:pt>
                <c:pt idx="626">
                  <c:v>0.96255097001287027</c:v>
                </c:pt>
                <c:pt idx="627">
                  <c:v>-5.6259495071768697</c:v>
                </c:pt>
                <c:pt idx="628">
                  <c:v>-3.5311045946343711</c:v>
                </c:pt>
                <c:pt idx="629">
                  <c:v>-3.1623545421675487</c:v>
                </c:pt>
                <c:pt idx="630">
                  <c:v>-2.0396010837534675</c:v>
                </c:pt>
                <c:pt idx="631">
                  <c:v>-7.0565166987049679</c:v>
                </c:pt>
                <c:pt idx="632">
                  <c:v>-4.966844278030635</c:v>
                </c:pt>
                <c:pt idx="633">
                  <c:v>2.1981099434264308</c:v>
                </c:pt>
                <c:pt idx="634">
                  <c:v>1.2342952868003749</c:v>
                </c:pt>
                <c:pt idx="635">
                  <c:v>7.2944125855902371</c:v>
                </c:pt>
                <c:pt idx="636">
                  <c:v>-5.8452112890656167</c:v>
                </c:pt>
                <c:pt idx="637">
                  <c:v>-5.2199120701315564</c:v>
                </c:pt>
                <c:pt idx="638">
                  <c:v>-0.92365292560364765</c:v>
                </c:pt>
                <c:pt idx="639">
                  <c:v>-1.3310049014810659</c:v>
                </c:pt>
                <c:pt idx="640">
                  <c:v>1.1610294305968409</c:v>
                </c:pt>
                <c:pt idx="641">
                  <c:v>4.3703932341033749</c:v>
                </c:pt>
                <c:pt idx="642">
                  <c:v>-1.3533229850264092</c:v>
                </c:pt>
                <c:pt idx="643">
                  <c:v>-1.7153919840541505</c:v>
                </c:pt>
                <c:pt idx="644">
                  <c:v>-1.3328183055709246</c:v>
                </c:pt>
                <c:pt idx="645">
                  <c:v>4.2582954192648117</c:v>
                </c:pt>
                <c:pt idx="646">
                  <c:v>-3.2357410246748373</c:v>
                </c:pt>
                <c:pt idx="647">
                  <c:v>0.82668416227744501</c:v>
                </c:pt>
                <c:pt idx="648">
                  <c:v>8.3198797610059216</c:v>
                </c:pt>
                <c:pt idx="649">
                  <c:v>1.7398954328035927</c:v>
                </c:pt>
                <c:pt idx="650">
                  <c:v>3.9923151432670636</c:v>
                </c:pt>
                <c:pt idx="651">
                  <c:v>-2.7997487942225803</c:v>
                </c:pt>
                <c:pt idx="652">
                  <c:v>-2.7768690297994851</c:v>
                </c:pt>
                <c:pt idx="653">
                  <c:v>-1.8788297456656835</c:v>
                </c:pt>
                <c:pt idx="654">
                  <c:v>-6.7452256283684449</c:v>
                </c:pt>
                <c:pt idx="655">
                  <c:v>1.9071072638521969</c:v>
                </c:pt>
                <c:pt idx="656">
                  <c:v>-2.8719388311553757</c:v>
                </c:pt>
                <c:pt idx="657">
                  <c:v>-2.4253466356404374</c:v>
                </c:pt>
                <c:pt idx="658">
                  <c:v>2.241219403564827</c:v>
                </c:pt>
                <c:pt idx="659">
                  <c:v>-3.1631512536552293</c:v>
                </c:pt>
                <c:pt idx="660">
                  <c:v>-9.849133780867362</c:v>
                </c:pt>
                <c:pt idx="661">
                  <c:v>-5.6253070049575626</c:v>
                </c:pt>
                <c:pt idx="662">
                  <c:v>7.3295298376109486</c:v>
                </c:pt>
                <c:pt idx="663">
                  <c:v>-3.2310101987446274</c:v>
                </c:pt>
                <c:pt idx="664">
                  <c:v>2.5651256182213444</c:v>
                </c:pt>
                <c:pt idx="665">
                  <c:v>7.550999921756528</c:v>
                </c:pt>
                <c:pt idx="666">
                  <c:v>0.12576987386364635</c:v>
                </c:pt>
                <c:pt idx="667">
                  <c:v>-0.41857351735416159</c:v>
                </c:pt>
                <c:pt idx="668">
                  <c:v>-3.8256816369161584</c:v>
                </c:pt>
                <c:pt idx="669">
                  <c:v>2.0270398772105125</c:v>
                </c:pt>
                <c:pt idx="670">
                  <c:v>4.0736576106195912</c:v>
                </c:pt>
                <c:pt idx="671">
                  <c:v>-0.48980473176962391</c:v>
                </c:pt>
                <c:pt idx="672">
                  <c:v>-2.6405792459838722</c:v>
                </c:pt>
                <c:pt idx="673">
                  <c:v>-2.512505282522568</c:v>
                </c:pt>
                <c:pt idx="674">
                  <c:v>-1.4455388371933964</c:v>
                </c:pt>
                <c:pt idx="675">
                  <c:v>3.4692683621522349</c:v>
                </c:pt>
                <c:pt idx="676">
                  <c:v>-1.9134478981153222</c:v>
                </c:pt>
                <c:pt idx="677">
                  <c:v>-2.174016409125187</c:v>
                </c:pt>
                <c:pt idx="678">
                  <c:v>-7.1012862490934481</c:v>
                </c:pt>
                <c:pt idx="679">
                  <c:v>0.41760878861839501</c:v>
                </c:pt>
                <c:pt idx="680">
                  <c:v>-0.60948448722646731</c:v>
                </c:pt>
                <c:pt idx="681">
                  <c:v>1.880688499428544</c:v>
                </c:pt>
                <c:pt idx="682">
                  <c:v>-1.1329405115818645</c:v>
                </c:pt>
                <c:pt idx="683">
                  <c:v>-0.9510587813045106</c:v>
                </c:pt>
                <c:pt idx="684">
                  <c:v>-9.1978803647518816</c:v>
                </c:pt>
                <c:pt idx="685">
                  <c:v>2.0572659450475328</c:v>
                </c:pt>
                <c:pt idx="686">
                  <c:v>3.3159770553266981</c:v>
                </c:pt>
                <c:pt idx="687">
                  <c:v>-0.15727176138361187</c:v>
                </c:pt>
                <c:pt idx="688">
                  <c:v>4.4770135094179011</c:v>
                </c:pt>
                <c:pt idx="689">
                  <c:v>2.7255849801402405</c:v>
                </c:pt>
                <c:pt idx="690">
                  <c:v>-6.2529838002160432</c:v>
                </c:pt>
                <c:pt idx="691">
                  <c:v>-1.3229709226229147</c:v>
                </c:pt>
                <c:pt idx="692">
                  <c:v>-3.4121248001532081</c:v>
                </c:pt>
                <c:pt idx="693">
                  <c:v>-1.5954006303402366</c:v>
                </c:pt>
                <c:pt idx="694">
                  <c:v>0.42625936627877081</c:v>
                </c:pt>
                <c:pt idx="695">
                  <c:v>-1.5499117706195875</c:v>
                </c:pt>
                <c:pt idx="696">
                  <c:v>-0.71571028450955509</c:v>
                </c:pt>
                <c:pt idx="697">
                  <c:v>1.6125968628302303</c:v>
                </c:pt>
                <c:pt idx="698">
                  <c:v>-3.6592242516655915</c:v>
                </c:pt>
                <c:pt idx="699">
                  <c:v>0.34384848434137893</c:v>
                </c:pt>
                <c:pt idx="700">
                  <c:v>2.320483454787734</c:v>
                </c:pt>
                <c:pt idx="701">
                  <c:v>-0.40191209305532993</c:v>
                </c:pt>
                <c:pt idx="702">
                  <c:v>-0.26943452757728892</c:v>
                </c:pt>
                <c:pt idx="703">
                  <c:v>4.0690291304186985</c:v>
                </c:pt>
                <c:pt idx="704">
                  <c:v>3.8017333100165729</c:v>
                </c:pt>
                <c:pt idx="705">
                  <c:v>-6.0617456866173143</c:v>
                </c:pt>
                <c:pt idx="706">
                  <c:v>-4.1337534376862664</c:v>
                </c:pt>
                <c:pt idx="707">
                  <c:v>3.3170612859967719</c:v>
                </c:pt>
                <c:pt idx="708">
                  <c:v>-0.61375366470821291</c:v>
                </c:pt>
                <c:pt idx="709">
                  <c:v>24.480434505706228</c:v>
                </c:pt>
                <c:pt idx="710">
                  <c:v>-11.417951891231212</c:v>
                </c:pt>
                <c:pt idx="711">
                  <c:v>-6.2101756138631572</c:v>
                </c:pt>
                <c:pt idx="712">
                  <c:v>-0.68514395028739727</c:v>
                </c:pt>
                <c:pt idx="713">
                  <c:v>-2.0578270221725461</c:v>
                </c:pt>
                <c:pt idx="714">
                  <c:v>11.789941034293861</c:v>
                </c:pt>
                <c:pt idx="715">
                  <c:v>-25.540979624618217</c:v>
                </c:pt>
                <c:pt idx="716">
                  <c:v>-4.3567733148693151</c:v>
                </c:pt>
                <c:pt idx="717">
                  <c:v>-10.332263478602499</c:v>
                </c:pt>
                <c:pt idx="718">
                  <c:v>-16.518302343841015</c:v>
                </c:pt>
                <c:pt idx="719">
                  <c:v>-28.446407218675859</c:v>
                </c:pt>
                <c:pt idx="720">
                  <c:v>-45.45980688679515</c:v>
                </c:pt>
                <c:pt idx="721">
                  <c:v>10.184449828434822</c:v>
                </c:pt>
                <c:pt idx="722">
                  <c:v>-0.57546261719022596</c:v>
                </c:pt>
                <c:pt idx="723">
                  <c:v>-7.8997093511212029</c:v>
                </c:pt>
                <c:pt idx="724">
                  <c:v>-4.0770261547235691</c:v>
                </c:pt>
                <c:pt idx="725">
                  <c:v>13.260299116460658</c:v>
                </c:pt>
                <c:pt idx="726">
                  <c:v>10.107603226509298</c:v>
                </c:pt>
                <c:pt idx="727">
                  <c:v>0.70544523266221404</c:v>
                </c:pt>
                <c:pt idx="728">
                  <c:v>8.2976320698882091</c:v>
                </c:pt>
                <c:pt idx="729">
                  <c:v>1.2930178098774832</c:v>
                </c:pt>
                <c:pt idx="730">
                  <c:v>-17.645905111911077</c:v>
                </c:pt>
                <c:pt idx="731">
                  <c:v>-1.551246434463053</c:v>
                </c:pt>
                <c:pt idx="732">
                  <c:v>-11.013853096820924</c:v>
                </c:pt>
                <c:pt idx="733">
                  <c:v>13.645549679872488</c:v>
                </c:pt>
                <c:pt idx="734">
                  <c:v>0.12005093402075317</c:v>
                </c:pt>
                <c:pt idx="735">
                  <c:v>-16.190820059049486</c:v>
                </c:pt>
                <c:pt idx="736">
                  <c:v>-3.984337732590177</c:v>
                </c:pt>
                <c:pt idx="737">
                  <c:v>-17.662489373214441</c:v>
                </c:pt>
                <c:pt idx="738">
                  <c:v>1.8847594328570949</c:v>
                </c:pt>
                <c:pt idx="739">
                  <c:v>16.120619394057087</c:v>
                </c:pt>
                <c:pt idx="740">
                  <c:v>7.5850442515474015</c:v>
                </c:pt>
                <c:pt idx="741">
                  <c:v>-15.84620218500811</c:v>
                </c:pt>
                <c:pt idx="742">
                  <c:v>6.4173183185682205</c:v>
                </c:pt>
                <c:pt idx="743">
                  <c:v>-9.4853058730024031</c:v>
                </c:pt>
                <c:pt idx="744">
                  <c:v>2.9854667789721816</c:v>
                </c:pt>
                <c:pt idx="745">
                  <c:v>10.546799913232803</c:v>
                </c:pt>
                <c:pt idx="746">
                  <c:v>-7.7886954273495803</c:v>
                </c:pt>
                <c:pt idx="747">
                  <c:v>7.3862824881388178</c:v>
                </c:pt>
                <c:pt idx="748">
                  <c:v>-2.2795655274359774</c:v>
                </c:pt>
                <c:pt idx="749">
                  <c:v>16.779993184061595</c:v>
                </c:pt>
                <c:pt idx="750">
                  <c:v>23.59548056257529</c:v>
                </c:pt>
                <c:pt idx="751">
                  <c:v>16.261901496598796</c:v>
                </c:pt>
                <c:pt idx="752">
                  <c:v>4.0019290216608283</c:v>
                </c:pt>
                <c:pt idx="753">
                  <c:v>-6.7037136785002645</c:v>
                </c:pt>
                <c:pt idx="754">
                  <c:v>-5.8780017266631717</c:v>
                </c:pt>
                <c:pt idx="755">
                  <c:v>-8.6763185978498996</c:v>
                </c:pt>
                <c:pt idx="756">
                  <c:v>-6.9088480877597931</c:v>
                </c:pt>
                <c:pt idx="757">
                  <c:v>35.081060361823347</c:v>
                </c:pt>
                <c:pt idx="758">
                  <c:v>-20.063948998392277</c:v>
                </c:pt>
                <c:pt idx="759">
                  <c:v>-23.728954847370346</c:v>
                </c:pt>
                <c:pt idx="760">
                  <c:v>-9.7072858305515979</c:v>
                </c:pt>
                <c:pt idx="761">
                  <c:v>-10.557327726150902</c:v>
                </c:pt>
                <c:pt idx="762">
                  <c:v>9.6024276948162424</c:v>
                </c:pt>
                <c:pt idx="763">
                  <c:v>2.7474433590119816</c:v>
                </c:pt>
                <c:pt idx="764">
                  <c:v>10.955396276246461</c:v>
                </c:pt>
                <c:pt idx="765">
                  <c:v>-21.162333117999424</c:v>
                </c:pt>
                <c:pt idx="766">
                  <c:v>4.9778038422608688</c:v>
                </c:pt>
                <c:pt idx="767">
                  <c:v>-3.6894875851444908</c:v>
                </c:pt>
                <c:pt idx="768">
                  <c:v>-7.4748261408224153</c:v>
                </c:pt>
                <c:pt idx="769">
                  <c:v>3.3566553888055637</c:v>
                </c:pt>
                <c:pt idx="770">
                  <c:v>-9.910613627704663</c:v>
                </c:pt>
                <c:pt idx="771">
                  <c:v>1.7669882137449235</c:v>
                </c:pt>
                <c:pt idx="772">
                  <c:v>3.5857755396864377</c:v>
                </c:pt>
                <c:pt idx="773">
                  <c:v>11.718022971793062</c:v>
                </c:pt>
                <c:pt idx="774">
                  <c:v>-22.540069530817789</c:v>
                </c:pt>
                <c:pt idx="775">
                  <c:v>13.229194022055196</c:v>
                </c:pt>
                <c:pt idx="776">
                  <c:v>33.203989704079504</c:v>
                </c:pt>
                <c:pt idx="777">
                  <c:v>3.5508963882335252</c:v>
                </c:pt>
                <c:pt idx="778">
                  <c:v>-4.2253367158575088</c:v>
                </c:pt>
                <c:pt idx="779">
                  <c:v>-0.69370169259906334</c:v>
                </c:pt>
                <c:pt idx="780">
                  <c:v>12.284147278521516</c:v>
                </c:pt>
                <c:pt idx="781">
                  <c:v>-1.5001955316409408</c:v>
                </c:pt>
                <c:pt idx="782">
                  <c:v>6.0460325967101198</c:v>
                </c:pt>
                <c:pt idx="783">
                  <c:v>4.3449715873071568</c:v>
                </c:pt>
                <c:pt idx="784">
                  <c:v>-6.296002452175685</c:v>
                </c:pt>
                <c:pt idx="785">
                  <c:v>-10.04868013011685</c:v>
                </c:pt>
                <c:pt idx="786">
                  <c:v>7.821547668659548</c:v>
                </c:pt>
                <c:pt idx="787">
                  <c:v>15.980333125695722</c:v>
                </c:pt>
                <c:pt idx="788">
                  <c:v>1.5947066496890443</c:v>
                </c:pt>
                <c:pt idx="789">
                  <c:v>-12.227614133360419</c:v>
                </c:pt>
                <c:pt idx="790">
                  <c:v>-3.3484643826682827</c:v>
                </c:pt>
                <c:pt idx="791">
                  <c:v>-5.8384159643461544</c:v>
                </c:pt>
                <c:pt idx="792">
                  <c:v>-10.002448494445787</c:v>
                </c:pt>
                <c:pt idx="793">
                  <c:v>17.078151752590855</c:v>
                </c:pt>
                <c:pt idx="794">
                  <c:v>9.1287325970947677</c:v>
                </c:pt>
                <c:pt idx="795">
                  <c:v>20.65606180494558</c:v>
                </c:pt>
                <c:pt idx="796">
                  <c:v>0.17283396107899307</c:v>
                </c:pt>
                <c:pt idx="797">
                  <c:v>4.3297443374618183</c:v>
                </c:pt>
                <c:pt idx="798">
                  <c:v>-10.879321266173747</c:v>
                </c:pt>
                <c:pt idx="799">
                  <c:v>0.64130361215279663</c:v>
                </c:pt>
                <c:pt idx="800">
                  <c:v>-6.9724987587963483</c:v>
                </c:pt>
                <c:pt idx="801">
                  <c:v>8.1571689274073265</c:v>
                </c:pt>
                <c:pt idx="802">
                  <c:v>11.726103449562913</c:v>
                </c:pt>
                <c:pt idx="803">
                  <c:v>-4.6756961336209883</c:v>
                </c:pt>
                <c:pt idx="804">
                  <c:v>-10.624018486913542</c:v>
                </c:pt>
                <c:pt idx="805">
                  <c:v>-4.9736744264855588</c:v>
                </c:pt>
                <c:pt idx="806">
                  <c:v>13.711720540997163</c:v>
                </c:pt>
                <c:pt idx="807">
                  <c:v>13.384580084296033</c:v>
                </c:pt>
                <c:pt idx="808">
                  <c:v>8.9296988393303423</c:v>
                </c:pt>
                <c:pt idx="809">
                  <c:v>7.2639824558000896</c:v>
                </c:pt>
                <c:pt idx="810">
                  <c:v>0.59268289953769226</c:v>
                </c:pt>
                <c:pt idx="811">
                  <c:v>14.307154645082903</c:v>
                </c:pt>
                <c:pt idx="812">
                  <c:v>-6.0531950797818013</c:v>
                </c:pt>
                <c:pt idx="813">
                  <c:v>-4.7309555497927818</c:v>
                </c:pt>
                <c:pt idx="814">
                  <c:v>-9.3490628324144041</c:v>
                </c:pt>
                <c:pt idx="815">
                  <c:v>13.290524868217346</c:v>
                </c:pt>
                <c:pt idx="816">
                  <c:v>-8.036308602553845</c:v>
                </c:pt>
                <c:pt idx="817">
                  <c:v>-12.657032419960217</c:v>
                </c:pt>
                <c:pt idx="818">
                  <c:v>-14.385561083356663</c:v>
                </c:pt>
                <c:pt idx="819">
                  <c:v>-6.4601832680926918</c:v>
                </c:pt>
                <c:pt idx="820">
                  <c:v>8.5930912839377243</c:v>
                </c:pt>
                <c:pt idx="821">
                  <c:v>-23.003703880293699</c:v>
                </c:pt>
                <c:pt idx="822">
                  <c:v>-19.165233105402763</c:v>
                </c:pt>
                <c:pt idx="823">
                  <c:v>-0.60505013287126985</c:v>
                </c:pt>
                <c:pt idx="824">
                  <c:v>-10.693234481781644</c:v>
                </c:pt>
                <c:pt idx="825">
                  <c:v>-13.997365781516294</c:v>
                </c:pt>
                <c:pt idx="826">
                  <c:v>4.5408142926564778</c:v>
                </c:pt>
                <c:pt idx="827">
                  <c:v>11.546509269324702</c:v>
                </c:pt>
                <c:pt idx="828">
                  <c:v>-9.1538080594742723</c:v>
                </c:pt>
                <c:pt idx="829">
                  <c:v>6.0828433601692495</c:v>
                </c:pt>
                <c:pt idx="830">
                  <c:v>7.238743137723759</c:v>
                </c:pt>
                <c:pt idx="831">
                  <c:v>-13.638703193844265</c:v>
                </c:pt>
                <c:pt idx="832">
                  <c:v>9.2111894190147723</c:v>
                </c:pt>
                <c:pt idx="833">
                  <c:v>-0.11520811385793195</c:v>
                </c:pt>
                <c:pt idx="834">
                  <c:v>-1.5835471051020136</c:v>
                </c:pt>
                <c:pt idx="835">
                  <c:v>-31.096441513891307</c:v>
                </c:pt>
                <c:pt idx="836">
                  <c:v>6.6449010847946397</c:v>
                </c:pt>
                <c:pt idx="837">
                  <c:v>6.4665703842100584</c:v>
                </c:pt>
                <c:pt idx="838">
                  <c:v>5.2240388897423031</c:v>
                </c:pt>
                <c:pt idx="839">
                  <c:v>14.949058481210557</c:v>
                </c:pt>
                <c:pt idx="840">
                  <c:v>6.4332322004070193</c:v>
                </c:pt>
                <c:pt idx="841">
                  <c:v>14.533964877902065</c:v>
                </c:pt>
                <c:pt idx="842">
                  <c:v>-19.621694995688586</c:v>
                </c:pt>
                <c:pt idx="843">
                  <c:v>0.89734371399299562</c:v>
                </c:pt>
                <c:pt idx="844">
                  <c:v>-15.733163560631738</c:v>
                </c:pt>
                <c:pt idx="845">
                  <c:v>10.909912213461467</c:v>
                </c:pt>
                <c:pt idx="846">
                  <c:v>-9.0128069459572373</c:v>
                </c:pt>
                <c:pt idx="847">
                  <c:v>8.1063602158849903</c:v>
                </c:pt>
                <c:pt idx="848">
                  <c:v>21.238631567243857</c:v>
                </c:pt>
                <c:pt idx="849">
                  <c:v>-3.7915278813717634</c:v>
                </c:pt>
                <c:pt idx="850">
                  <c:v>17.532090150876115</c:v>
                </c:pt>
                <c:pt idx="851">
                  <c:v>-6.9069594216316545</c:v>
                </c:pt>
                <c:pt idx="852">
                  <c:v>6.9219085547309191</c:v>
                </c:pt>
                <c:pt idx="853">
                  <c:v>-4.3847468626331647</c:v>
                </c:pt>
                <c:pt idx="854">
                  <c:v>11.361725390240991</c:v>
                </c:pt>
                <c:pt idx="855">
                  <c:v>-3.8938253685531947</c:v>
                </c:pt>
                <c:pt idx="856">
                  <c:v>16.951887107598623</c:v>
                </c:pt>
                <c:pt idx="857">
                  <c:v>20.658451394930921</c:v>
                </c:pt>
                <c:pt idx="858">
                  <c:v>18.03033139842438</c:v>
                </c:pt>
                <c:pt idx="859">
                  <c:v>0.43682265886138794</c:v>
                </c:pt>
                <c:pt idx="860">
                  <c:v>-5.2638183061897905</c:v>
                </c:pt>
                <c:pt idx="861">
                  <c:v>9.0579902472251206</c:v>
                </c:pt>
                <c:pt idx="862">
                  <c:v>-19.437116093224233</c:v>
                </c:pt>
                <c:pt idx="863">
                  <c:v>4.1209690088622608</c:v>
                </c:pt>
                <c:pt idx="864">
                  <c:v>2.7550409161429457</c:v>
                </c:pt>
                <c:pt idx="865">
                  <c:v>4.1607665771111044</c:v>
                </c:pt>
                <c:pt idx="866">
                  <c:v>-0.45005202772253483</c:v>
                </c:pt>
                <c:pt idx="867">
                  <c:v>-4.70493831333701</c:v>
                </c:pt>
                <c:pt idx="868">
                  <c:v>-10.86011338485244</c:v>
                </c:pt>
                <c:pt idx="869">
                  <c:v>8.2671619479115748</c:v>
                </c:pt>
                <c:pt idx="870">
                  <c:v>13.88152377974157</c:v>
                </c:pt>
                <c:pt idx="871">
                  <c:v>-13.236279651686232</c:v>
                </c:pt>
                <c:pt idx="872">
                  <c:v>6.2847240389681645</c:v>
                </c:pt>
                <c:pt idx="873">
                  <c:v>19.812957930323705</c:v>
                </c:pt>
                <c:pt idx="874">
                  <c:v>0.32942484859978549</c:v>
                </c:pt>
                <c:pt idx="875">
                  <c:v>-1.2192262827981608</c:v>
                </c:pt>
                <c:pt idx="876">
                  <c:v>7.9701262549698413</c:v>
                </c:pt>
                <c:pt idx="877">
                  <c:v>-2.0656601675057402</c:v>
                </c:pt>
                <c:pt idx="878">
                  <c:v>-11.529887064553151</c:v>
                </c:pt>
                <c:pt idx="879">
                  <c:v>-3.6033145098616046</c:v>
                </c:pt>
                <c:pt idx="880">
                  <c:v>-2.0693792545001202</c:v>
                </c:pt>
                <c:pt idx="881">
                  <c:v>3.9711694913787596</c:v>
                </c:pt>
                <c:pt idx="882">
                  <c:v>6.1287484419112275</c:v>
                </c:pt>
                <c:pt idx="883">
                  <c:v>-0.45856408623731681</c:v>
                </c:pt>
                <c:pt idx="884">
                  <c:v>10.225499320134503</c:v>
                </c:pt>
                <c:pt idx="885">
                  <c:v>3.6364744606308363</c:v>
                </c:pt>
                <c:pt idx="886">
                  <c:v>-15.535494974192545</c:v>
                </c:pt>
                <c:pt idx="887">
                  <c:v>-2.0592770315591906</c:v>
                </c:pt>
                <c:pt idx="888">
                  <c:v>3.441852107007378</c:v>
                </c:pt>
                <c:pt idx="889">
                  <c:v>1.0373312273920021</c:v>
                </c:pt>
                <c:pt idx="890">
                  <c:v>0.98838443428357436</c:v>
                </c:pt>
                <c:pt idx="891">
                  <c:v>-0.28296175259347933</c:v>
                </c:pt>
                <c:pt idx="892">
                  <c:v>3.1082007277157402</c:v>
                </c:pt>
                <c:pt idx="893">
                  <c:v>0.21996965336887797</c:v>
                </c:pt>
                <c:pt idx="894">
                  <c:v>17.114540202084243</c:v>
                </c:pt>
                <c:pt idx="895">
                  <c:v>-4.1286961742270023</c:v>
                </c:pt>
                <c:pt idx="896">
                  <c:v>-8.8592934669091505</c:v>
                </c:pt>
                <c:pt idx="897">
                  <c:v>-12.466185903632777</c:v>
                </c:pt>
                <c:pt idx="898">
                  <c:v>9.3651852917925567</c:v>
                </c:pt>
                <c:pt idx="899">
                  <c:v>0.87277645824735828</c:v>
                </c:pt>
                <c:pt idx="900">
                  <c:v>7.4307061057389774</c:v>
                </c:pt>
                <c:pt idx="901">
                  <c:v>-6.9889041330355326</c:v>
                </c:pt>
                <c:pt idx="902">
                  <c:v>-4.9732785388339948</c:v>
                </c:pt>
                <c:pt idx="903">
                  <c:v>-1.9157006374144885</c:v>
                </c:pt>
                <c:pt idx="904">
                  <c:v>-6.5077763415594632</c:v>
                </c:pt>
                <c:pt idx="905">
                  <c:v>-23.273946763735069</c:v>
                </c:pt>
                <c:pt idx="906">
                  <c:v>-2.5225677211356583</c:v>
                </c:pt>
                <c:pt idx="907">
                  <c:v>-8.1233046256140824</c:v>
                </c:pt>
                <c:pt idx="908">
                  <c:v>7.0784188845889844</c:v>
                </c:pt>
                <c:pt idx="909">
                  <c:v>-8.1407031230536404</c:v>
                </c:pt>
                <c:pt idx="910">
                  <c:v>8.707333428640311</c:v>
                </c:pt>
                <c:pt idx="911">
                  <c:v>4.6386430099117888</c:v>
                </c:pt>
                <c:pt idx="912">
                  <c:v>-6.4761425245776536</c:v>
                </c:pt>
                <c:pt idx="913">
                  <c:v>-6.2937631148791411</c:v>
                </c:pt>
                <c:pt idx="914">
                  <c:v>-4.2700144506152355</c:v>
                </c:pt>
                <c:pt idx="915">
                  <c:v>-7.5281911124126282</c:v>
                </c:pt>
                <c:pt idx="916">
                  <c:v>-6.8447741341151414</c:v>
                </c:pt>
                <c:pt idx="917">
                  <c:v>4.9385686375601381</c:v>
                </c:pt>
                <c:pt idx="918">
                  <c:v>0.13403119553811393</c:v>
                </c:pt>
                <c:pt idx="919">
                  <c:v>-1.6307529193774712</c:v>
                </c:pt>
                <c:pt idx="920">
                  <c:v>-6.9297643566329725</c:v>
                </c:pt>
                <c:pt idx="921">
                  <c:v>-2.1889088359500875</c:v>
                </c:pt>
                <c:pt idx="922">
                  <c:v>-4.2667495107004925</c:v>
                </c:pt>
                <c:pt idx="923">
                  <c:v>0.62909818638956949</c:v>
                </c:pt>
                <c:pt idx="924">
                  <c:v>4.006056183517785</c:v>
                </c:pt>
                <c:pt idx="925">
                  <c:v>-2.909392795063809</c:v>
                </c:pt>
                <c:pt idx="926">
                  <c:v>6.2281105661561469</c:v>
                </c:pt>
                <c:pt idx="927">
                  <c:v>9.869899778438139</c:v>
                </c:pt>
                <c:pt idx="928">
                  <c:v>5.3446529375768819</c:v>
                </c:pt>
                <c:pt idx="929">
                  <c:v>7.6829678965502239</c:v>
                </c:pt>
                <c:pt idx="930">
                  <c:v>1.6293363036130586</c:v>
                </c:pt>
                <c:pt idx="931">
                  <c:v>-12.775287854183205</c:v>
                </c:pt>
                <c:pt idx="932">
                  <c:v>6.3394709986114322</c:v>
                </c:pt>
                <c:pt idx="933">
                  <c:v>-1.0984953930262122</c:v>
                </c:pt>
                <c:pt idx="934">
                  <c:v>-2.8988831650545421</c:v>
                </c:pt>
                <c:pt idx="935">
                  <c:v>2.0605741296885753</c:v>
                </c:pt>
                <c:pt idx="936">
                  <c:v>-3.0475266997007679</c:v>
                </c:pt>
                <c:pt idx="937">
                  <c:v>-9.0376220960818614</c:v>
                </c:pt>
                <c:pt idx="938">
                  <c:v>-11.158467518184182</c:v>
                </c:pt>
                <c:pt idx="939">
                  <c:v>-9.8102884001339135</c:v>
                </c:pt>
                <c:pt idx="940">
                  <c:v>3.4777947693235092</c:v>
                </c:pt>
                <c:pt idx="941">
                  <c:v>9.0000619459477207</c:v>
                </c:pt>
                <c:pt idx="942">
                  <c:v>6.2420371254829092</c:v>
                </c:pt>
                <c:pt idx="943">
                  <c:v>-14.176408572702599</c:v>
                </c:pt>
                <c:pt idx="944">
                  <c:v>0.54695662871284867</c:v>
                </c:pt>
                <c:pt idx="945">
                  <c:v>-13.548069818045263</c:v>
                </c:pt>
                <c:pt idx="946">
                  <c:v>12.278335048018619</c:v>
                </c:pt>
                <c:pt idx="947">
                  <c:v>0.19001393250189835</c:v>
                </c:pt>
                <c:pt idx="948">
                  <c:v>4.7079468500103587</c:v>
                </c:pt>
                <c:pt idx="949">
                  <c:v>-4.7898132015900217</c:v>
                </c:pt>
                <c:pt idx="950">
                  <c:v>8.0963473144409761</c:v>
                </c:pt>
                <c:pt idx="951">
                  <c:v>3.3756054242793709</c:v>
                </c:pt>
                <c:pt idx="952">
                  <c:v>8.9223855306385076</c:v>
                </c:pt>
                <c:pt idx="953">
                  <c:v>11.317089386083381</c:v>
                </c:pt>
                <c:pt idx="954">
                  <c:v>-6.614843244089343</c:v>
                </c:pt>
                <c:pt idx="955">
                  <c:v>18.535286469905714</c:v>
                </c:pt>
                <c:pt idx="956">
                  <c:v>6.7121682000347676</c:v>
                </c:pt>
                <c:pt idx="957">
                  <c:v>5.7989019184416577</c:v>
                </c:pt>
                <c:pt idx="958">
                  <c:v>-7.994849575929976</c:v>
                </c:pt>
                <c:pt idx="959">
                  <c:v>10.274735262113268</c:v>
                </c:pt>
                <c:pt idx="960">
                  <c:v>1.9198285229454086</c:v>
                </c:pt>
                <c:pt idx="961">
                  <c:v>12.579253131517419</c:v>
                </c:pt>
                <c:pt idx="962">
                  <c:v>4.0760817870514643</c:v>
                </c:pt>
                <c:pt idx="963">
                  <c:v>1.3856199007890382</c:v>
                </c:pt>
                <c:pt idx="964">
                  <c:v>3.311220959809134</c:v>
                </c:pt>
                <c:pt idx="965">
                  <c:v>-0.64865305145019647</c:v>
                </c:pt>
                <c:pt idx="966">
                  <c:v>0.18022233279410216</c:v>
                </c:pt>
                <c:pt idx="967">
                  <c:v>-10.033089869745794</c:v>
                </c:pt>
                <c:pt idx="968">
                  <c:v>1.709754141025627</c:v>
                </c:pt>
                <c:pt idx="969">
                  <c:v>-3.927393752215238</c:v>
                </c:pt>
                <c:pt idx="970">
                  <c:v>-5.1906262084529828</c:v>
                </c:pt>
                <c:pt idx="971">
                  <c:v>-0.13782218410673863</c:v>
                </c:pt>
                <c:pt idx="972">
                  <c:v>-5.3272156437483318</c:v>
                </c:pt>
                <c:pt idx="973">
                  <c:v>17.096554443855183</c:v>
                </c:pt>
                <c:pt idx="974">
                  <c:v>9.7214006064779142</c:v>
                </c:pt>
                <c:pt idx="975">
                  <c:v>-0.37635176116003777</c:v>
                </c:pt>
                <c:pt idx="976">
                  <c:v>5.9776632255449442</c:v>
                </c:pt>
                <c:pt idx="977">
                  <c:v>-3.0153818980731728</c:v>
                </c:pt>
                <c:pt idx="978">
                  <c:v>0.2417126818447457</c:v>
                </c:pt>
                <c:pt idx="979">
                  <c:v>1.4537089800536762</c:v>
                </c:pt>
                <c:pt idx="980">
                  <c:v>-5.5819022140950096</c:v>
                </c:pt>
                <c:pt idx="981">
                  <c:v>6.8462391117826087</c:v>
                </c:pt>
                <c:pt idx="982">
                  <c:v>15.726866506674554</c:v>
                </c:pt>
                <c:pt idx="983">
                  <c:v>2.904230047598503</c:v>
                </c:pt>
                <c:pt idx="984">
                  <c:v>1.9339961261125325</c:v>
                </c:pt>
                <c:pt idx="985">
                  <c:v>-2.0022200217539421E-2</c:v>
                </c:pt>
                <c:pt idx="986">
                  <c:v>12.483458553697716</c:v>
                </c:pt>
                <c:pt idx="987">
                  <c:v>2.9791158641188531E-2</c:v>
                </c:pt>
                <c:pt idx="988">
                  <c:v>-0.84468134882743584</c:v>
                </c:pt>
                <c:pt idx="989">
                  <c:v>-10.650771014542215</c:v>
                </c:pt>
                <c:pt idx="990">
                  <c:v>-1.5007810863451709</c:v>
                </c:pt>
                <c:pt idx="991">
                  <c:v>-2.8127037834548787</c:v>
                </c:pt>
                <c:pt idx="992">
                  <c:v>1.9820127791218169</c:v>
                </c:pt>
                <c:pt idx="993">
                  <c:v>7.0711888262158027</c:v>
                </c:pt>
                <c:pt idx="994">
                  <c:v>-6.9249959726382713</c:v>
                </c:pt>
                <c:pt idx="995">
                  <c:v>-2.8283911592827735</c:v>
                </c:pt>
                <c:pt idx="996">
                  <c:v>0.59077634171396198</c:v>
                </c:pt>
                <c:pt idx="997">
                  <c:v>5.1358321076222637</c:v>
                </c:pt>
                <c:pt idx="998">
                  <c:v>-1.5829466418672666</c:v>
                </c:pt>
                <c:pt idx="999">
                  <c:v>4.3042457223603208</c:v>
                </c:pt>
                <c:pt idx="1000">
                  <c:v>-4.7530034607375171</c:v>
                </c:pt>
                <c:pt idx="1001">
                  <c:v>5.4399169506883709</c:v>
                </c:pt>
                <c:pt idx="1002">
                  <c:v>-3.6178411114663618</c:v>
                </c:pt>
                <c:pt idx="1003">
                  <c:v>5.0569223547078934</c:v>
                </c:pt>
                <c:pt idx="1004">
                  <c:v>-3.7777888034689937</c:v>
                </c:pt>
                <c:pt idx="1005">
                  <c:v>11.073013184223768</c:v>
                </c:pt>
                <c:pt idx="1006">
                  <c:v>15.082776024816809</c:v>
                </c:pt>
                <c:pt idx="1007">
                  <c:v>6.9392794495825711</c:v>
                </c:pt>
                <c:pt idx="1008">
                  <c:v>-7.3653282213944351</c:v>
                </c:pt>
                <c:pt idx="1009">
                  <c:v>9.8184359870668629</c:v>
                </c:pt>
                <c:pt idx="1010">
                  <c:v>2.7620935250370877</c:v>
                </c:pt>
                <c:pt idx="1011">
                  <c:v>6.9469767755709881</c:v>
                </c:pt>
                <c:pt idx="1012">
                  <c:v>9.4272697580565818</c:v>
                </c:pt>
                <c:pt idx="1013">
                  <c:v>2.060566220849779</c:v>
                </c:pt>
                <c:pt idx="1014">
                  <c:v>5.4833733157882563</c:v>
                </c:pt>
                <c:pt idx="1015">
                  <c:v>1.6284605518045083</c:v>
                </c:pt>
                <c:pt idx="1016">
                  <c:v>-4.677852449464126E-2</c:v>
                </c:pt>
                <c:pt idx="1017">
                  <c:v>7.9348802018508877</c:v>
                </c:pt>
                <c:pt idx="1018">
                  <c:v>-2.3330751202265674</c:v>
                </c:pt>
                <c:pt idx="1019">
                  <c:v>-1.7922040339700942</c:v>
                </c:pt>
                <c:pt idx="1020">
                  <c:v>4.722086056327413</c:v>
                </c:pt>
                <c:pt idx="1021">
                  <c:v>7.3284206579184854</c:v>
                </c:pt>
                <c:pt idx="1022">
                  <c:v>-2.1771146397460939</c:v>
                </c:pt>
                <c:pt idx="1023">
                  <c:v>-2.4218459995846331</c:v>
                </c:pt>
                <c:pt idx="1024">
                  <c:v>9.680760091586734</c:v>
                </c:pt>
                <c:pt idx="1025">
                  <c:v>9.493092569721739</c:v>
                </c:pt>
                <c:pt idx="1026">
                  <c:v>-15.752830088999588</c:v>
                </c:pt>
                <c:pt idx="1027">
                  <c:v>-1.1892208927973229</c:v>
                </c:pt>
                <c:pt idx="1028">
                  <c:v>0.71018993217856519</c:v>
                </c:pt>
                <c:pt idx="1029">
                  <c:v>-1.0652761950412071</c:v>
                </c:pt>
                <c:pt idx="1030">
                  <c:v>-5.8037858657147297</c:v>
                </c:pt>
                <c:pt idx="1031">
                  <c:v>-3.3788880527970946</c:v>
                </c:pt>
                <c:pt idx="1032">
                  <c:v>-5.4544074224839676</c:v>
                </c:pt>
                <c:pt idx="1033">
                  <c:v>-3.3846082298105671</c:v>
                </c:pt>
                <c:pt idx="1034">
                  <c:v>-2.1195634714156313</c:v>
                </c:pt>
                <c:pt idx="1035">
                  <c:v>-15.248203543602472</c:v>
                </c:pt>
                <c:pt idx="1036">
                  <c:v>-7.3502743950171521</c:v>
                </c:pt>
                <c:pt idx="1037">
                  <c:v>7.3923873763714028</c:v>
                </c:pt>
                <c:pt idx="1038">
                  <c:v>-1.1320384195547035</c:v>
                </c:pt>
                <c:pt idx="1039">
                  <c:v>-15.607988641273295</c:v>
                </c:pt>
                <c:pt idx="1040">
                  <c:v>0.42133420511655117</c:v>
                </c:pt>
                <c:pt idx="1041">
                  <c:v>-12.389253387683937</c:v>
                </c:pt>
                <c:pt idx="1042">
                  <c:v>0.17422494366044816</c:v>
                </c:pt>
                <c:pt idx="1043">
                  <c:v>-0.96551928419810906</c:v>
                </c:pt>
                <c:pt idx="1044">
                  <c:v>-6.0731468940069533</c:v>
                </c:pt>
                <c:pt idx="1045">
                  <c:v>7.0777575866090103</c:v>
                </c:pt>
                <c:pt idx="1046">
                  <c:v>-3.5355458136025959</c:v>
                </c:pt>
                <c:pt idx="1047">
                  <c:v>-4.634655504259257</c:v>
                </c:pt>
                <c:pt idx="1048">
                  <c:v>-10.93051872908589</c:v>
                </c:pt>
                <c:pt idx="1049">
                  <c:v>5.4786640858365843</c:v>
                </c:pt>
                <c:pt idx="1050">
                  <c:v>-2.9240676975532836</c:v>
                </c:pt>
                <c:pt idx="1051">
                  <c:v>-4.5594794704691424</c:v>
                </c:pt>
                <c:pt idx="1052">
                  <c:v>-3.320164465255516</c:v>
                </c:pt>
                <c:pt idx="1053">
                  <c:v>-4.9466028183128685</c:v>
                </c:pt>
                <c:pt idx="1054">
                  <c:v>3.8139423952738696</c:v>
                </c:pt>
                <c:pt idx="1055">
                  <c:v>4.4869917728333917</c:v>
                </c:pt>
                <c:pt idx="1056">
                  <c:v>10.02533654575484</c:v>
                </c:pt>
                <c:pt idx="1057">
                  <c:v>-0.45232952698694362</c:v>
                </c:pt>
                <c:pt idx="1058">
                  <c:v>4.0978901398924279</c:v>
                </c:pt>
                <c:pt idx="1059">
                  <c:v>-2.3062813007464911</c:v>
                </c:pt>
                <c:pt idx="1060">
                  <c:v>3.3656131140770356</c:v>
                </c:pt>
                <c:pt idx="1061">
                  <c:v>11.914603355855235</c:v>
                </c:pt>
                <c:pt idx="1062">
                  <c:v>-6.218737760388052</c:v>
                </c:pt>
                <c:pt idx="1063">
                  <c:v>-0.55453127364873467</c:v>
                </c:pt>
                <c:pt idx="1064">
                  <c:v>-2.3993416273446826</c:v>
                </c:pt>
                <c:pt idx="1065">
                  <c:v>0.37780770709412081</c:v>
                </c:pt>
                <c:pt idx="1066">
                  <c:v>-2.7134011168602115</c:v>
                </c:pt>
                <c:pt idx="1067">
                  <c:v>3.2744422889094551</c:v>
                </c:pt>
                <c:pt idx="1068">
                  <c:v>0.39082553248007912</c:v>
                </c:pt>
                <c:pt idx="1069">
                  <c:v>8.3894536387177538</c:v>
                </c:pt>
                <c:pt idx="1070">
                  <c:v>-12.426201476655024</c:v>
                </c:pt>
                <c:pt idx="1071">
                  <c:v>-3.3898337382193802</c:v>
                </c:pt>
                <c:pt idx="1072">
                  <c:v>-5.9075409453225802</c:v>
                </c:pt>
                <c:pt idx="1073">
                  <c:v>0.33579657264144203</c:v>
                </c:pt>
                <c:pt idx="1074">
                  <c:v>0.77748391681444673</c:v>
                </c:pt>
                <c:pt idx="1075">
                  <c:v>2.9974705126668368</c:v>
                </c:pt>
                <c:pt idx="1076">
                  <c:v>-4.0060776109316691</c:v>
                </c:pt>
                <c:pt idx="1077">
                  <c:v>5.5150463002736103</c:v>
                </c:pt>
                <c:pt idx="1078">
                  <c:v>0.30643158314265406</c:v>
                </c:pt>
                <c:pt idx="1079">
                  <c:v>2.2422992474579075</c:v>
                </c:pt>
                <c:pt idx="1080">
                  <c:v>-1.7516612641426264</c:v>
                </c:pt>
                <c:pt idx="1081">
                  <c:v>-2.3952119786564197</c:v>
                </c:pt>
                <c:pt idx="1082">
                  <c:v>-12.661574837951918</c:v>
                </c:pt>
                <c:pt idx="1083">
                  <c:v>4.9014736170996684</c:v>
                </c:pt>
                <c:pt idx="1084">
                  <c:v>2.0037701317938286</c:v>
                </c:pt>
                <c:pt idx="1085">
                  <c:v>2.3315768397899319</c:v>
                </c:pt>
                <c:pt idx="1086">
                  <c:v>-1.6185563075493405</c:v>
                </c:pt>
                <c:pt idx="1087">
                  <c:v>9.3400886714184139</c:v>
                </c:pt>
                <c:pt idx="1088">
                  <c:v>6.8291714025939996</c:v>
                </c:pt>
                <c:pt idx="1089">
                  <c:v>0.38538088082864874</c:v>
                </c:pt>
                <c:pt idx="1090">
                  <c:v>0.82813955100453995</c:v>
                </c:pt>
                <c:pt idx="1091">
                  <c:v>2.3523462895181808</c:v>
                </c:pt>
                <c:pt idx="1092">
                  <c:v>2.4352481996474467</c:v>
                </c:pt>
                <c:pt idx="1093">
                  <c:v>8.5899555324930645</c:v>
                </c:pt>
                <c:pt idx="1094">
                  <c:v>1.7759365658714046</c:v>
                </c:pt>
                <c:pt idx="1095">
                  <c:v>-2.5283786080454718</c:v>
                </c:pt>
                <c:pt idx="1096">
                  <c:v>-0.77248596115430246</c:v>
                </c:pt>
                <c:pt idx="1097">
                  <c:v>2.7432340467124732</c:v>
                </c:pt>
                <c:pt idx="1098">
                  <c:v>-3.5630317573294974</c:v>
                </c:pt>
                <c:pt idx="1099">
                  <c:v>-1.3746298459199124</c:v>
                </c:pt>
                <c:pt idx="1100">
                  <c:v>0.50490529158489039</c:v>
                </c:pt>
                <c:pt idx="1101">
                  <c:v>6.1803775734267674</c:v>
                </c:pt>
                <c:pt idx="1102">
                  <c:v>1.9205775986314109</c:v>
                </c:pt>
                <c:pt idx="1103">
                  <c:v>1.2563358407846863</c:v>
                </c:pt>
                <c:pt idx="1104">
                  <c:v>5.026962916078503</c:v>
                </c:pt>
                <c:pt idx="1105">
                  <c:v>-5.2744832095058882</c:v>
                </c:pt>
                <c:pt idx="1106">
                  <c:v>-5.0817505786020547</c:v>
                </c:pt>
                <c:pt idx="1107">
                  <c:v>-0.80795691026952454</c:v>
                </c:pt>
                <c:pt idx="1108">
                  <c:v>5.0191422742240377</c:v>
                </c:pt>
                <c:pt idx="1109">
                  <c:v>3.5595959815611309</c:v>
                </c:pt>
                <c:pt idx="1110">
                  <c:v>-1.7837273200080119</c:v>
                </c:pt>
                <c:pt idx="1111">
                  <c:v>-1.6702204521327531</c:v>
                </c:pt>
                <c:pt idx="1112">
                  <c:v>0.37768214251050836</c:v>
                </c:pt>
                <c:pt idx="1113">
                  <c:v>-2.3330538641690737</c:v>
                </c:pt>
                <c:pt idx="1114">
                  <c:v>-2.633807358286532</c:v>
                </c:pt>
                <c:pt idx="1115">
                  <c:v>-3.1076869019872788</c:v>
                </c:pt>
                <c:pt idx="1116">
                  <c:v>2.3225714247154201</c:v>
                </c:pt>
                <c:pt idx="1117">
                  <c:v>0.91073494838005331</c:v>
                </c:pt>
                <c:pt idx="1118">
                  <c:v>-3.4530854645647651</c:v>
                </c:pt>
                <c:pt idx="1119">
                  <c:v>-1.3088825511439381</c:v>
                </c:pt>
                <c:pt idx="1120">
                  <c:v>-10.318458062955813</c:v>
                </c:pt>
                <c:pt idx="1121">
                  <c:v>-9.011978297605225</c:v>
                </c:pt>
                <c:pt idx="1122">
                  <c:v>-3.6038620866166298</c:v>
                </c:pt>
                <c:pt idx="1123">
                  <c:v>3.9557734189241387</c:v>
                </c:pt>
                <c:pt idx="1124">
                  <c:v>-19.768033082525051</c:v>
                </c:pt>
                <c:pt idx="1125">
                  <c:v>-2.4809342943884758</c:v>
                </c:pt>
                <c:pt idx="1126">
                  <c:v>-11.629672961898677</c:v>
                </c:pt>
                <c:pt idx="1127">
                  <c:v>-16.278804759109619</c:v>
                </c:pt>
                <c:pt idx="1128">
                  <c:v>5.8059451730244405</c:v>
                </c:pt>
                <c:pt idx="1129">
                  <c:v>3.6347306502927097</c:v>
                </c:pt>
                <c:pt idx="1130">
                  <c:v>-1.226039576555138</c:v>
                </c:pt>
                <c:pt idx="1131">
                  <c:v>0.72950276295256344</c:v>
                </c:pt>
                <c:pt idx="1132">
                  <c:v>11.134395873817937</c:v>
                </c:pt>
                <c:pt idx="1133">
                  <c:v>-2.9558522646945562</c:v>
                </c:pt>
                <c:pt idx="1134">
                  <c:v>-10.761486889306184</c:v>
                </c:pt>
                <c:pt idx="1135">
                  <c:v>-6.728388970344497</c:v>
                </c:pt>
                <c:pt idx="1136">
                  <c:v>-7.6357022397930336</c:v>
                </c:pt>
                <c:pt idx="1137">
                  <c:v>-2.5627170773696548</c:v>
                </c:pt>
                <c:pt idx="1138">
                  <c:v>-0.34300655663884072</c:v>
                </c:pt>
                <c:pt idx="1139">
                  <c:v>2.5426709406834789</c:v>
                </c:pt>
                <c:pt idx="1140">
                  <c:v>3.2858046400974672E-2</c:v>
                </c:pt>
                <c:pt idx="1141">
                  <c:v>3.7863872102182086</c:v>
                </c:pt>
                <c:pt idx="1142">
                  <c:v>-1.9031691776982029</c:v>
                </c:pt>
                <c:pt idx="1143">
                  <c:v>-6.3952167709616674</c:v>
                </c:pt>
                <c:pt idx="1144">
                  <c:v>-26.40545890132654</c:v>
                </c:pt>
                <c:pt idx="1145">
                  <c:v>-2.6553323816231114</c:v>
                </c:pt>
                <c:pt idx="1146">
                  <c:v>9.0958109781154803</c:v>
                </c:pt>
                <c:pt idx="1147">
                  <c:v>-1.777278650917026</c:v>
                </c:pt>
                <c:pt idx="1148">
                  <c:v>0.13160204385212637</c:v>
                </c:pt>
                <c:pt idx="1149">
                  <c:v>-5.6496477049516045</c:v>
                </c:pt>
                <c:pt idx="1150">
                  <c:v>10.425417085639253</c:v>
                </c:pt>
                <c:pt idx="1151">
                  <c:v>1.9986805603226117</c:v>
                </c:pt>
                <c:pt idx="1152">
                  <c:v>-4.7073264177349756</c:v>
                </c:pt>
                <c:pt idx="1153">
                  <c:v>-4.6050743342060514</c:v>
                </c:pt>
                <c:pt idx="1154">
                  <c:v>6.0522132658967962</c:v>
                </c:pt>
                <c:pt idx="1155">
                  <c:v>-2.5440250526845603</c:v>
                </c:pt>
                <c:pt idx="1156">
                  <c:v>-5.2321612902687775E-2</c:v>
                </c:pt>
                <c:pt idx="1157">
                  <c:v>0.90804682357017441</c:v>
                </c:pt>
                <c:pt idx="1158">
                  <c:v>-3.4237283838690473</c:v>
                </c:pt>
                <c:pt idx="1159">
                  <c:v>5.6379024379227189</c:v>
                </c:pt>
                <c:pt idx="1160">
                  <c:v>0.92884265987382264</c:v>
                </c:pt>
                <c:pt idx="1161">
                  <c:v>0.57223361164250264</c:v>
                </c:pt>
                <c:pt idx="1162">
                  <c:v>-2.274318473380248</c:v>
                </c:pt>
                <c:pt idx="1163">
                  <c:v>-2.0314107928440706</c:v>
                </c:pt>
                <c:pt idx="1164">
                  <c:v>-0.30843709911673045</c:v>
                </c:pt>
                <c:pt idx="1165">
                  <c:v>2.5652445062930838</c:v>
                </c:pt>
                <c:pt idx="1166">
                  <c:v>18.137214584096569</c:v>
                </c:pt>
                <c:pt idx="1167">
                  <c:v>5.1638507319111966</c:v>
                </c:pt>
                <c:pt idx="1168">
                  <c:v>4.7913965505452438</c:v>
                </c:pt>
                <c:pt idx="1169">
                  <c:v>-4.2667394390186075</c:v>
                </c:pt>
                <c:pt idx="1170">
                  <c:v>8.1058836257182065</c:v>
                </c:pt>
                <c:pt idx="1171">
                  <c:v>0.94050510832531131</c:v>
                </c:pt>
                <c:pt idx="1172">
                  <c:v>14.391624316101371</c:v>
                </c:pt>
                <c:pt idx="1173">
                  <c:v>-2.3466485788866862</c:v>
                </c:pt>
                <c:pt idx="1174">
                  <c:v>-2.284245552597099</c:v>
                </c:pt>
                <c:pt idx="1175">
                  <c:v>-13.283828755234197</c:v>
                </c:pt>
                <c:pt idx="1176">
                  <c:v>7.6205874640782554</c:v>
                </c:pt>
                <c:pt idx="1177">
                  <c:v>-5.1361179847845904</c:v>
                </c:pt>
                <c:pt idx="1178">
                  <c:v>-1.9568426222151345</c:v>
                </c:pt>
                <c:pt idx="1179">
                  <c:v>-3.4606163309881026</c:v>
                </c:pt>
                <c:pt idx="1180">
                  <c:v>18.958743405408853</c:v>
                </c:pt>
                <c:pt idx="1181">
                  <c:v>-7.9719821562202355</c:v>
                </c:pt>
                <c:pt idx="1182">
                  <c:v>-0.98164198552854032</c:v>
                </c:pt>
                <c:pt idx="1183">
                  <c:v>1.1349426679601038E-2</c:v>
                </c:pt>
                <c:pt idx="1184">
                  <c:v>-5.3685462030117037</c:v>
                </c:pt>
                <c:pt idx="1185">
                  <c:v>-10.915883233085822</c:v>
                </c:pt>
                <c:pt idx="1186">
                  <c:v>-1.2996818721831573</c:v>
                </c:pt>
                <c:pt idx="1187">
                  <c:v>-4.5238175760926538</c:v>
                </c:pt>
                <c:pt idx="1188">
                  <c:v>-6.2627666747961257</c:v>
                </c:pt>
                <c:pt idx="1189">
                  <c:v>-8.1520059352127987</c:v>
                </c:pt>
                <c:pt idx="1190">
                  <c:v>3.6794555174751622</c:v>
                </c:pt>
                <c:pt idx="1191">
                  <c:v>0.16262688194265706</c:v>
                </c:pt>
                <c:pt idx="1192">
                  <c:v>-0.43298209709419666</c:v>
                </c:pt>
                <c:pt idx="1193">
                  <c:v>7.3346673942922678</c:v>
                </c:pt>
                <c:pt idx="1194">
                  <c:v>5.0434126141739455</c:v>
                </c:pt>
                <c:pt idx="1195">
                  <c:v>2.0529709703471042</c:v>
                </c:pt>
                <c:pt idx="1196">
                  <c:v>-3.5605614581937743</c:v>
                </c:pt>
                <c:pt idx="1197">
                  <c:v>12.219412093342356</c:v>
                </c:pt>
                <c:pt idx="1198">
                  <c:v>-1.4803312318690018</c:v>
                </c:pt>
                <c:pt idx="1199">
                  <c:v>-1.0770775746991035</c:v>
                </c:pt>
                <c:pt idx="1200">
                  <c:v>-2.030309524655479</c:v>
                </c:pt>
                <c:pt idx="1201">
                  <c:v>1.9342628718135302</c:v>
                </c:pt>
                <c:pt idx="1202">
                  <c:v>-1.9093976236503067</c:v>
                </c:pt>
                <c:pt idx="1203">
                  <c:v>-4.6851507009224633</c:v>
                </c:pt>
                <c:pt idx="1204">
                  <c:v>-6.8580958770119196</c:v>
                </c:pt>
                <c:pt idx="1205">
                  <c:v>2.6578780966021043</c:v>
                </c:pt>
                <c:pt idx="1206">
                  <c:v>1.4147682048310344</c:v>
                </c:pt>
                <c:pt idx="1207">
                  <c:v>-9.1371574069937651</c:v>
                </c:pt>
                <c:pt idx="1208">
                  <c:v>-15.962595715240383</c:v>
                </c:pt>
                <c:pt idx="1209">
                  <c:v>-1.3843712083760522</c:v>
                </c:pt>
                <c:pt idx="1210">
                  <c:v>7.1361238730106891</c:v>
                </c:pt>
                <c:pt idx="1211">
                  <c:v>10.488151092220562</c:v>
                </c:pt>
                <c:pt idx="1212">
                  <c:v>2.6022981605352413</c:v>
                </c:pt>
                <c:pt idx="1213">
                  <c:v>0.12440010994689032</c:v>
                </c:pt>
                <c:pt idx="1214">
                  <c:v>6.9757282549051638</c:v>
                </c:pt>
                <c:pt idx="1215">
                  <c:v>-2.2821383189887001</c:v>
                </c:pt>
                <c:pt idx="1216">
                  <c:v>8.6670461869986468</c:v>
                </c:pt>
                <c:pt idx="1217">
                  <c:v>9.3734763287777696</c:v>
                </c:pt>
                <c:pt idx="1218">
                  <c:v>14.274043107242335</c:v>
                </c:pt>
                <c:pt idx="1219">
                  <c:v>3.0616841387952718</c:v>
                </c:pt>
                <c:pt idx="1220">
                  <c:v>4.4327007439932231E-2</c:v>
                </c:pt>
                <c:pt idx="1221">
                  <c:v>2.6755057361875458</c:v>
                </c:pt>
                <c:pt idx="1222">
                  <c:v>3.0494608686240099E-3</c:v>
                </c:pt>
                <c:pt idx="1223">
                  <c:v>-9.610851987243791</c:v>
                </c:pt>
                <c:pt idx="1224">
                  <c:v>4.898121095631609</c:v>
                </c:pt>
                <c:pt idx="1225">
                  <c:v>8.5262268326984554</c:v>
                </c:pt>
                <c:pt idx="1226">
                  <c:v>10.677052608393979</c:v>
                </c:pt>
                <c:pt idx="1227">
                  <c:v>1.9608134096102106</c:v>
                </c:pt>
                <c:pt idx="1228">
                  <c:v>-10.925967067253509</c:v>
                </c:pt>
                <c:pt idx="1229">
                  <c:v>-2.1705127986772652</c:v>
                </c:pt>
                <c:pt idx="1230">
                  <c:v>-0.86382517732343445</c:v>
                </c:pt>
                <c:pt idx="1231">
                  <c:v>2.5510923501172158</c:v>
                </c:pt>
                <c:pt idx="1232">
                  <c:v>-7.8110234826992269</c:v>
                </c:pt>
                <c:pt idx="1233">
                  <c:v>-0.74049040105464314</c:v>
                </c:pt>
                <c:pt idx="1234">
                  <c:v>-0.70059871441759469</c:v>
                </c:pt>
                <c:pt idx="1235">
                  <c:v>7.1174524919550777</c:v>
                </c:pt>
                <c:pt idx="1236">
                  <c:v>-4.3444486607305919</c:v>
                </c:pt>
                <c:pt idx="1237">
                  <c:v>-5.7233558868723549</c:v>
                </c:pt>
                <c:pt idx="1238">
                  <c:v>-2.6635328762765198</c:v>
                </c:pt>
                <c:pt idx="1239">
                  <c:v>-3.587393747801201</c:v>
                </c:pt>
                <c:pt idx="1240">
                  <c:v>2.0066367572569561</c:v>
                </c:pt>
                <c:pt idx="1241">
                  <c:v>-2.7044780640608224E-3</c:v>
                </c:pt>
                <c:pt idx="1242">
                  <c:v>1.8154186709166424</c:v>
                </c:pt>
                <c:pt idx="1243">
                  <c:v>-0.16227334425653339</c:v>
                </c:pt>
                <c:pt idx="1244">
                  <c:v>-4.5582613710447504</c:v>
                </c:pt>
                <c:pt idx="1245">
                  <c:v>-2.9755142760833451</c:v>
                </c:pt>
                <c:pt idx="1246">
                  <c:v>1.6294569191219068</c:v>
                </c:pt>
                <c:pt idx="1247">
                  <c:v>9.0013089228261265</c:v>
                </c:pt>
                <c:pt idx="1248">
                  <c:v>0.25312619083985055</c:v>
                </c:pt>
                <c:pt idx="1249">
                  <c:v>-3.7356410468030106</c:v>
                </c:pt>
                <c:pt idx="1250">
                  <c:v>1.5776216788658246</c:v>
                </c:pt>
                <c:pt idx="1251">
                  <c:v>-10.540679470967291</c:v>
                </c:pt>
                <c:pt idx="1252">
                  <c:v>4.1551243841428516</c:v>
                </c:pt>
                <c:pt idx="1253">
                  <c:v>-3.090323745862662</c:v>
                </c:pt>
                <c:pt idx="1254">
                  <c:v>1.5384727783232108</c:v>
                </c:pt>
                <c:pt idx="1255">
                  <c:v>1.9407292224257162</c:v>
                </c:pt>
                <c:pt idx="1256">
                  <c:v>-8.9143631842886748</c:v>
                </c:pt>
                <c:pt idx="1257">
                  <c:v>-5.2885342583969361</c:v>
                </c:pt>
                <c:pt idx="1258">
                  <c:v>-0.38041451848587826</c:v>
                </c:pt>
                <c:pt idx="1259">
                  <c:v>-7.6735234874444131</c:v>
                </c:pt>
                <c:pt idx="1260">
                  <c:v>0.87838014378334606</c:v>
                </c:pt>
                <c:pt idx="1261">
                  <c:v>1.5890944199032049</c:v>
                </c:pt>
                <c:pt idx="1262">
                  <c:v>4.1830421200024546</c:v>
                </c:pt>
                <c:pt idx="1263">
                  <c:v>-2.9147462759897849</c:v>
                </c:pt>
                <c:pt idx="1264">
                  <c:v>0.84450527992973434</c:v>
                </c:pt>
                <c:pt idx="1265">
                  <c:v>-3.2832051235896245</c:v>
                </c:pt>
                <c:pt idx="1266">
                  <c:v>-3.8689014435122431</c:v>
                </c:pt>
                <c:pt idx="1267">
                  <c:v>4.5971329952452038</c:v>
                </c:pt>
                <c:pt idx="1268">
                  <c:v>0.51630245082128567</c:v>
                </c:pt>
                <c:pt idx="1269">
                  <c:v>1.1124057621852046</c:v>
                </c:pt>
                <c:pt idx="1270">
                  <c:v>4.5202534508757992</c:v>
                </c:pt>
                <c:pt idx="1271">
                  <c:v>1.4238559208835113</c:v>
                </c:pt>
                <c:pt idx="1272">
                  <c:v>4.2821585263957331</c:v>
                </c:pt>
                <c:pt idx="1273">
                  <c:v>2.7616068821971851</c:v>
                </c:pt>
                <c:pt idx="1274">
                  <c:v>-16.139397937558499</c:v>
                </c:pt>
                <c:pt idx="1275">
                  <c:v>6.6220614706169556</c:v>
                </c:pt>
                <c:pt idx="1276">
                  <c:v>13.225572076209289</c:v>
                </c:pt>
                <c:pt idx="1277">
                  <c:v>6.187695717035723</c:v>
                </c:pt>
                <c:pt idx="1278">
                  <c:v>1.0710960365982771</c:v>
                </c:pt>
                <c:pt idx="1279">
                  <c:v>5.5632584585034692</c:v>
                </c:pt>
                <c:pt idx="1280">
                  <c:v>3.2437056064055128</c:v>
                </c:pt>
                <c:pt idx="1281">
                  <c:v>-1.7732291824028721</c:v>
                </c:pt>
                <c:pt idx="1282">
                  <c:v>7.181938952732736</c:v>
                </c:pt>
                <c:pt idx="1283">
                  <c:v>5.5593585082703214</c:v>
                </c:pt>
                <c:pt idx="1284">
                  <c:v>4.2356162218862892</c:v>
                </c:pt>
                <c:pt idx="1285">
                  <c:v>5.0915552167869578</c:v>
                </c:pt>
                <c:pt idx="1286">
                  <c:v>-3.1211251852996895</c:v>
                </c:pt>
                <c:pt idx="1287">
                  <c:v>-1.8846270989366474</c:v>
                </c:pt>
                <c:pt idx="1288">
                  <c:v>5.677755457866084</c:v>
                </c:pt>
                <c:pt idx="1289">
                  <c:v>10.744970516623653</c:v>
                </c:pt>
                <c:pt idx="1290">
                  <c:v>-0.64534933033809239</c:v>
                </c:pt>
                <c:pt idx="1291">
                  <c:v>-5.8802399850612233</c:v>
                </c:pt>
                <c:pt idx="1292">
                  <c:v>0.52399276106706338</c:v>
                </c:pt>
                <c:pt idx="1293">
                  <c:v>2.1543321046505639</c:v>
                </c:pt>
                <c:pt idx="1294">
                  <c:v>-4.4970739583278032</c:v>
                </c:pt>
                <c:pt idx="1295">
                  <c:v>6.0031209524667304</c:v>
                </c:pt>
                <c:pt idx="1296">
                  <c:v>-3.8175549916388718E-2</c:v>
                </c:pt>
                <c:pt idx="1297">
                  <c:v>0.99373828488464255</c:v>
                </c:pt>
                <c:pt idx="1298">
                  <c:v>-1.180682436819751</c:v>
                </c:pt>
                <c:pt idx="1299">
                  <c:v>-0.50296785087414264</c:v>
                </c:pt>
                <c:pt idx="1300">
                  <c:v>-12.377253898911079</c:v>
                </c:pt>
                <c:pt idx="1301">
                  <c:v>-5.1014713928629192</c:v>
                </c:pt>
                <c:pt idx="1302">
                  <c:v>-0.77326165309281691</c:v>
                </c:pt>
                <c:pt idx="1303">
                  <c:v>4.9921212913980924</c:v>
                </c:pt>
                <c:pt idx="1304">
                  <c:v>0.51553979781755288</c:v>
                </c:pt>
                <c:pt idx="1305">
                  <c:v>4.9140592985493754</c:v>
                </c:pt>
                <c:pt idx="1306">
                  <c:v>2.456734928752951</c:v>
                </c:pt>
                <c:pt idx="1307">
                  <c:v>-4.0699245137060416</c:v>
                </c:pt>
                <c:pt idx="1308">
                  <c:v>-2.5366648177321451</c:v>
                </c:pt>
                <c:pt idx="1309">
                  <c:v>4.8166624397189537</c:v>
                </c:pt>
                <c:pt idx="1310">
                  <c:v>11.961062376343193</c:v>
                </c:pt>
                <c:pt idx="1311">
                  <c:v>0.399708133638768</c:v>
                </c:pt>
                <c:pt idx="1312">
                  <c:v>5.002428980858582</c:v>
                </c:pt>
                <c:pt idx="1313">
                  <c:v>-1.163996249449724</c:v>
                </c:pt>
                <c:pt idx="1314">
                  <c:v>-0.59391064292938722</c:v>
                </c:pt>
                <c:pt idx="1315">
                  <c:v>2.6662872698851174</c:v>
                </c:pt>
                <c:pt idx="1316">
                  <c:v>5.0076743759217948</c:v>
                </c:pt>
                <c:pt idx="1317">
                  <c:v>1.9438179068125976</c:v>
                </c:pt>
                <c:pt idx="1318">
                  <c:v>-3.5476724013974774</c:v>
                </c:pt>
                <c:pt idx="1319">
                  <c:v>-0.52162438591449245</c:v>
                </c:pt>
                <c:pt idx="1320">
                  <c:v>-6.4259781060844148</c:v>
                </c:pt>
                <c:pt idx="1321">
                  <c:v>2.6684714069104132</c:v>
                </c:pt>
                <c:pt idx="1322">
                  <c:v>3.7185802272589967</c:v>
                </c:pt>
                <c:pt idx="1323">
                  <c:v>-3.8154690898390129</c:v>
                </c:pt>
                <c:pt idx="1324">
                  <c:v>7.7305538737770121</c:v>
                </c:pt>
                <c:pt idx="1325">
                  <c:v>3.8127803234886244</c:v>
                </c:pt>
                <c:pt idx="1326">
                  <c:v>-4.3075195928833523</c:v>
                </c:pt>
                <c:pt idx="1327">
                  <c:v>2.194408373095257</c:v>
                </c:pt>
                <c:pt idx="1328">
                  <c:v>-2.7730782269359793</c:v>
                </c:pt>
                <c:pt idx="1329">
                  <c:v>-7.2337693322448899</c:v>
                </c:pt>
                <c:pt idx="1330">
                  <c:v>-1.8542476874450813</c:v>
                </c:pt>
                <c:pt idx="1331">
                  <c:v>1.312338812883354</c:v>
                </c:pt>
                <c:pt idx="1332">
                  <c:v>-1.4103681483786659</c:v>
                </c:pt>
                <c:pt idx="1333">
                  <c:v>1.124052109558221</c:v>
                </c:pt>
                <c:pt idx="1334">
                  <c:v>-0.15119948076264222</c:v>
                </c:pt>
                <c:pt idx="1335">
                  <c:v>6.2133003400879545</c:v>
                </c:pt>
                <c:pt idx="1336">
                  <c:v>17.397730291747195</c:v>
                </c:pt>
                <c:pt idx="1337">
                  <c:v>7.4757116587052224</c:v>
                </c:pt>
                <c:pt idx="1338">
                  <c:v>-2.623820997808707</c:v>
                </c:pt>
                <c:pt idx="1339">
                  <c:v>18.586598489451092</c:v>
                </c:pt>
                <c:pt idx="1340">
                  <c:v>-12.644627800513234</c:v>
                </c:pt>
                <c:pt idx="1341">
                  <c:v>-6.9672631236590519</c:v>
                </c:pt>
                <c:pt idx="1342">
                  <c:v>-2.9055476371448492</c:v>
                </c:pt>
                <c:pt idx="1343">
                  <c:v>-1.387255634509188</c:v>
                </c:pt>
                <c:pt idx="1344">
                  <c:v>0.61913328915258603</c:v>
                </c:pt>
                <c:pt idx="1345">
                  <c:v>-7.8448689258697755</c:v>
                </c:pt>
                <c:pt idx="1346">
                  <c:v>-4.0317022104845819</c:v>
                </c:pt>
                <c:pt idx="1347">
                  <c:v>-2.7492786522053052</c:v>
                </c:pt>
                <c:pt idx="1348">
                  <c:v>-2.6817569023224053</c:v>
                </c:pt>
                <c:pt idx="1349">
                  <c:v>3.3394205279004723</c:v>
                </c:pt>
                <c:pt idx="1350">
                  <c:v>4.8923726695282426</c:v>
                </c:pt>
                <c:pt idx="1351">
                  <c:v>-3.230228426094385</c:v>
                </c:pt>
                <c:pt idx="1352">
                  <c:v>0.238786328865217</c:v>
                </c:pt>
                <c:pt idx="1353">
                  <c:v>1.7880288763755345</c:v>
                </c:pt>
                <c:pt idx="1354">
                  <c:v>-2.5302346074612387</c:v>
                </c:pt>
                <c:pt idx="1355">
                  <c:v>8.6731277745779778</c:v>
                </c:pt>
                <c:pt idx="1356">
                  <c:v>-6.6121160123167044</c:v>
                </c:pt>
                <c:pt idx="1357">
                  <c:v>-6.4311239140366467</c:v>
                </c:pt>
                <c:pt idx="1358">
                  <c:v>4.1220678452294237</c:v>
                </c:pt>
                <c:pt idx="1359">
                  <c:v>-2.228083598552189</c:v>
                </c:pt>
                <c:pt idx="1360">
                  <c:v>-0.75888735419951558</c:v>
                </c:pt>
                <c:pt idx="1361">
                  <c:v>1.9553370807686576</c:v>
                </c:pt>
                <c:pt idx="1362">
                  <c:v>-0.86485867251076343</c:v>
                </c:pt>
                <c:pt idx="1363">
                  <c:v>-1.7753884655220986</c:v>
                </c:pt>
                <c:pt idx="1364">
                  <c:v>-1.2810920024107304</c:v>
                </c:pt>
                <c:pt idx="1365">
                  <c:v>0.40356091487922185</c:v>
                </c:pt>
                <c:pt idx="1366">
                  <c:v>2.5887770567745179</c:v>
                </c:pt>
                <c:pt idx="1367">
                  <c:v>-0.44128335755132753</c:v>
                </c:pt>
                <c:pt idx="1368">
                  <c:v>-3.112959854942261</c:v>
                </c:pt>
                <c:pt idx="1369">
                  <c:v>-2.2095979892392847</c:v>
                </c:pt>
                <c:pt idx="1370">
                  <c:v>6.00943075894088</c:v>
                </c:pt>
                <c:pt idx="1371">
                  <c:v>4.2720099829012099</c:v>
                </c:pt>
                <c:pt idx="1372">
                  <c:v>-4.3313846774721299</c:v>
                </c:pt>
                <c:pt idx="1373">
                  <c:v>6.6936822174452288</c:v>
                </c:pt>
                <c:pt idx="1374">
                  <c:v>-3.4044806527058711</c:v>
                </c:pt>
                <c:pt idx="1375">
                  <c:v>-4.1676856170473968</c:v>
                </c:pt>
                <c:pt idx="1376">
                  <c:v>0.2064265475100342</c:v>
                </c:pt>
                <c:pt idx="1377">
                  <c:v>-1.0668871340763246</c:v>
                </c:pt>
                <c:pt idx="1378">
                  <c:v>3.036936484804329</c:v>
                </c:pt>
                <c:pt idx="1379">
                  <c:v>5.8995487258343644</c:v>
                </c:pt>
                <c:pt idx="1380">
                  <c:v>-1.579997167466729</c:v>
                </c:pt>
                <c:pt idx="1381">
                  <c:v>-2.5855611221840888</c:v>
                </c:pt>
                <c:pt idx="1382">
                  <c:v>6.5321498736569197</c:v>
                </c:pt>
                <c:pt idx="1383">
                  <c:v>12.757951765958467</c:v>
                </c:pt>
                <c:pt idx="1384">
                  <c:v>4.9496207407468091</c:v>
                </c:pt>
                <c:pt idx="1385">
                  <c:v>-5.4830078153447914</c:v>
                </c:pt>
                <c:pt idx="1386">
                  <c:v>-9.1761173182977132</c:v>
                </c:pt>
                <c:pt idx="1387">
                  <c:v>-2.4793543467041559</c:v>
                </c:pt>
                <c:pt idx="1388">
                  <c:v>-9.2334778743062316</c:v>
                </c:pt>
                <c:pt idx="1389">
                  <c:v>-27.008259969083753</c:v>
                </c:pt>
                <c:pt idx="1390">
                  <c:v>-0.5510165397576543</c:v>
                </c:pt>
                <c:pt idx="1391">
                  <c:v>-1.2755354114357829</c:v>
                </c:pt>
                <c:pt idx="1392">
                  <c:v>-2.0291433800264258</c:v>
                </c:pt>
                <c:pt idx="1393">
                  <c:v>-11.62291767951109</c:v>
                </c:pt>
                <c:pt idx="1394">
                  <c:v>-3.565927855518737</c:v>
                </c:pt>
                <c:pt idx="1395">
                  <c:v>-11.030575884047465</c:v>
                </c:pt>
                <c:pt idx="1396">
                  <c:v>7.9035098620749977</c:v>
                </c:pt>
                <c:pt idx="1397">
                  <c:v>-6.2063142644427387</c:v>
                </c:pt>
                <c:pt idx="1398">
                  <c:v>-25.904268768119863</c:v>
                </c:pt>
                <c:pt idx="1399">
                  <c:v>5.1763217483979247</c:v>
                </c:pt>
                <c:pt idx="1400">
                  <c:v>3.0453368148795903</c:v>
                </c:pt>
                <c:pt idx="1401">
                  <c:v>12.560324338710132</c:v>
                </c:pt>
                <c:pt idx="1402">
                  <c:v>-6.1529090932543795</c:v>
                </c:pt>
                <c:pt idx="1403">
                  <c:v>8.6787231415138706</c:v>
                </c:pt>
                <c:pt idx="1404">
                  <c:v>-11.182418593856056</c:v>
                </c:pt>
                <c:pt idx="1405">
                  <c:v>-5.4364680733000625</c:v>
                </c:pt>
                <c:pt idx="1406">
                  <c:v>-3.2021452243255624</c:v>
                </c:pt>
                <c:pt idx="1407">
                  <c:v>6.4048151260249426</c:v>
                </c:pt>
                <c:pt idx="1408">
                  <c:v>-1.9423095585494821</c:v>
                </c:pt>
                <c:pt idx="1409">
                  <c:v>10.920951422539531</c:v>
                </c:pt>
                <c:pt idx="1410">
                  <c:v>5.5323171587726847</c:v>
                </c:pt>
                <c:pt idx="1411">
                  <c:v>1.5693947017940388</c:v>
                </c:pt>
                <c:pt idx="1412">
                  <c:v>11.369421435056353</c:v>
                </c:pt>
                <c:pt idx="1413">
                  <c:v>-3.1137185697883467</c:v>
                </c:pt>
                <c:pt idx="1414">
                  <c:v>11.667802086802908</c:v>
                </c:pt>
                <c:pt idx="1415">
                  <c:v>1.9991435306499454</c:v>
                </c:pt>
                <c:pt idx="1416">
                  <c:v>4.431336493092715</c:v>
                </c:pt>
                <c:pt idx="1417">
                  <c:v>-2.888821719221113</c:v>
                </c:pt>
                <c:pt idx="1418">
                  <c:v>-6.735220428410571E-2</c:v>
                </c:pt>
                <c:pt idx="1419">
                  <c:v>-11.580299422660772</c:v>
                </c:pt>
                <c:pt idx="1420">
                  <c:v>7.2882947421351787</c:v>
                </c:pt>
                <c:pt idx="1421">
                  <c:v>-5.9776471988946582</c:v>
                </c:pt>
                <c:pt idx="1422">
                  <c:v>-3.3043578342876287</c:v>
                </c:pt>
                <c:pt idx="1423">
                  <c:v>-1.9388589016903097</c:v>
                </c:pt>
                <c:pt idx="1424">
                  <c:v>1.8224669030865357</c:v>
                </c:pt>
                <c:pt idx="1425">
                  <c:v>7.5821262771600573</c:v>
                </c:pt>
                <c:pt idx="1426">
                  <c:v>-2.3435136006301036</c:v>
                </c:pt>
                <c:pt idx="1427">
                  <c:v>7.0573865692097115</c:v>
                </c:pt>
                <c:pt idx="1428">
                  <c:v>7.7437199258759506</c:v>
                </c:pt>
                <c:pt idx="1429">
                  <c:v>-17.607745398178338</c:v>
                </c:pt>
                <c:pt idx="1430">
                  <c:v>3.5533119157151418</c:v>
                </c:pt>
                <c:pt idx="1431">
                  <c:v>7.7376653092550498</c:v>
                </c:pt>
                <c:pt idx="1432">
                  <c:v>0.11544704981278642</c:v>
                </c:pt>
                <c:pt idx="1433">
                  <c:v>-0.92027511592388578</c:v>
                </c:pt>
                <c:pt idx="1434">
                  <c:v>-2.0151053775904302</c:v>
                </c:pt>
                <c:pt idx="1435">
                  <c:v>-5.0613812607647048</c:v>
                </c:pt>
                <c:pt idx="1436">
                  <c:v>-0.85994520534217145</c:v>
                </c:pt>
                <c:pt idx="1437">
                  <c:v>-1.9196358003741523</c:v>
                </c:pt>
                <c:pt idx="1438">
                  <c:v>11.818752532060728</c:v>
                </c:pt>
                <c:pt idx="1439">
                  <c:v>-7.4002516545505728</c:v>
                </c:pt>
                <c:pt idx="1440">
                  <c:v>5.9568531759755672</c:v>
                </c:pt>
                <c:pt idx="1441">
                  <c:v>-0.57966375517989377</c:v>
                </c:pt>
                <c:pt idx="1442">
                  <c:v>-2.6572187341543554</c:v>
                </c:pt>
                <c:pt idx="1443">
                  <c:v>-7.161701259056855</c:v>
                </c:pt>
                <c:pt idx="1444">
                  <c:v>0.5253102648565573</c:v>
                </c:pt>
                <c:pt idx="1445">
                  <c:v>-3.4908598397159949</c:v>
                </c:pt>
                <c:pt idx="1446">
                  <c:v>-7.3084674641102083</c:v>
                </c:pt>
                <c:pt idx="1447">
                  <c:v>-10.726229327650714</c:v>
                </c:pt>
                <c:pt idx="1448">
                  <c:v>-8.5278273439689087</c:v>
                </c:pt>
                <c:pt idx="1449">
                  <c:v>7.2052275491225828</c:v>
                </c:pt>
                <c:pt idx="1450">
                  <c:v>-7.7612508143423611</c:v>
                </c:pt>
                <c:pt idx="1451">
                  <c:v>2.8201559980146271</c:v>
                </c:pt>
                <c:pt idx="1452">
                  <c:v>-2.5359470567982498</c:v>
                </c:pt>
                <c:pt idx="1453">
                  <c:v>-1.4532405955035017</c:v>
                </c:pt>
                <c:pt idx="1454">
                  <c:v>-15.571500019049552</c:v>
                </c:pt>
                <c:pt idx="1455">
                  <c:v>4.3705892289717099</c:v>
                </c:pt>
                <c:pt idx="1456">
                  <c:v>4.6518974459162337</c:v>
                </c:pt>
                <c:pt idx="1457">
                  <c:v>5.2212123586801908</c:v>
                </c:pt>
                <c:pt idx="1458">
                  <c:v>2.8526363158332799</c:v>
                </c:pt>
                <c:pt idx="1459">
                  <c:v>2.6168866008222267</c:v>
                </c:pt>
                <c:pt idx="1460">
                  <c:v>1.0605379635391046</c:v>
                </c:pt>
                <c:pt idx="1461">
                  <c:v>1.771576276202552</c:v>
                </c:pt>
                <c:pt idx="1462">
                  <c:v>-0.94389828640461815</c:v>
                </c:pt>
                <c:pt idx="1463">
                  <c:v>39.262253577227256</c:v>
                </c:pt>
                <c:pt idx="1464">
                  <c:v>4.1359203685950661</c:v>
                </c:pt>
                <c:pt idx="1465">
                  <c:v>-11.962978324954975</c:v>
                </c:pt>
                <c:pt idx="1466">
                  <c:v>-8.5083923879435019</c:v>
                </c:pt>
                <c:pt idx="1467">
                  <c:v>-6.2865862741882665</c:v>
                </c:pt>
                <c:pt idx="1468">
                  <c:v>-9.7525831576690791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4F2F-B0B3-420C4845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024592"/>
        <c:axId val="930029872"/>
      </c:lineChart>
      <c:dateAx>
        <c:axId val="930024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29872"/>
        <c:crosses val="autoZero"/>
        <c:auto val="1"/>
        <c:lblOffset val="100"/>
        <c:baseTimeUnit val="days"/>
      </c:dateAx>
      <c:valAx>
        <c:axId val="930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  <a:r>
              <a:rPr lang="en-US" baseline="0"/>
              <a:t> of Naive Trend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 span'!$G$1</c:f>
              <c:strCache>
                <c:ptCount val="1"/>
                <c:pt idx="0">
                  <c:v> Adj Close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span'!$F$2:$F$1470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'Simple Moving Average span'!$G$2:$G$1470</c:f>
              <c:numCache>
                <c:formatCode>_(* #,##0.00_);_(* \(#,##0.00\);_(* "-"??_);_(@_)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  <c:pt idx="1468">
                  <c:v>249.85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E-4674-A25C-D82175D75694}"/>
            </c:ext>
          </c:extLst>
        </c:ser>
        <c:ser>
          <c:idx val="1"/>
          <c:order val="1"/>
          <c:tx>
            <c:strRef>
              <c:f>'Simple Moving Average span'!$H$1</c:f>
              <c:strCache>
                <c:ptCount val="1"/>
                <c:pt idx="0">
                  <c:v>Naive Trend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span'!$F$2:$F$1470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'Simple Moving Average span'!$H$3:$H$1470</c:f>
              <c:numCache>
                <c:formatCode>_("$"* #,##0.00_);_("$"* \(#,##0.00\);_("$"* "-"??_);_(@_)</c:formatCode>
                <c:ptCount val="1468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E-4674-A25C-D82175D75694}"/>
            </c:ext>
          </c:extLst>
        </c:ser>
        <c:ser>
          <c:idx val="2"/>
          <c:order val="2"/>
          <c:tx>
            <c:strRef>
              <c:f>'Simple Moving Average span'!$M$1</c:f>
              <c:strCache>
                <c:ptCount val="1"/>
                <c:pt idx="0">
                  <c:v>Forecast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span'!$F$2:$F$1470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'Simple Moving Average span'!$M$2:$M$1470</c:f>
              <c:numCache>
                <c:formatCode>General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20.626000000000001</c:v>
                </c:pt>
                <c:pt idx="4">
                  <c:v>21.178000000000001</c:v>
                </c:pt>
                <c:pt idx="5">
                  <c:v>21.95556666666667</c:v>
                </c:pt>
                <c:pt idx="6">
                  <c:v>22.418700000000001</c:v>
                </c:pt>
                <c:pt idx="7">
                  <c:v>22.641133333333332</c:v>
                </c:pt>
                <c:pt idx="8">
                  <c:v>22.905799999999999</c:v>
                </c:pt>
                <c:pt idx="9">
                  <c:v>22.814000000000004</c:v>
                </c:pt>
                <c:pt idx="10">
                  <c:v>22.802000000000003</c:v>
                </c:pt>
                <c:pt idx="11">
                  <c:v>22.775099999999998</c:v>
                </c:pt>
                <c:pt idx="12">
                  <c:v>23.061999999999998</c:v>
                </c:pt>
                <c:pt idx="13">
                  <c:v>22.1249</c:v>
                </c:pt>
                <c:pt idx="14">
                  <c:v>21.077566666666666</c:v>
                </c:pt>
                <c:pt idx="15">
                  <c:v>19.750466666666664</c:v>
                </c:pt>
                <c:pt idx="16">
                  <c:v>19.511566666666667</c:v>
                </c:pt>
                <c:pt idx="17">
                  <c:v>19.469800000000003</c:v>
                </c:pt>
                <c:pt idx="18">
                  <c:v>19.665133333333333</c:v>
                </c:pt>
                <c:pt idx="19">
                  <c:v>19.797366666666669</c:v>
                </c:pt>
                <c:pt idx="20">
                  <c:v>20.058033333333331</c:v>
                </c:pt>
                <c:pt idx="21">
                  <c:v>20.294466666666668</c:v>
                </c:pt>
                <c:pt idx="22">
                  <c:v>20.622233333333334</c:v>
                </c:pt>
                <c:pt idx="23">
                  <c:v>20.713766666666668</c:v>
                </c:pt>
                <c:pt idx="24">
                  <c:v>21.0322</c:v>
                </c:pt>
                <c:pt idx="25">
                  <c:v>21.143533333333334</c:v>
                </c:pt>
                <c:pt idx="26">
                  <c:v>21.024000000000001</c:v>
                </c:pt>
                <c:pt idx="27">
                  <c:v>20.678466666666665</c:v>
                </c:pt>
                <c:pt idx="28">
                  <c:v>20.581133333333334</c:v>
                </c:pt>
                <c:pt idx="29">
                  <c:v>20.676666666666666</c:v>
                </c:pt>
                <c:pt idx="30">
                  <c:v>20.729333333333333</c:v>
                </c:pt>
                <c:pt idx="31">
                  <c:v>20.527766666666665</c:v>
                </c:pt>
                <c:pt idx="32">
                  <c:v>20.440433333333335</c:v>
                </c:pt>
                <c:pt idx="33">
                  <c:v>20.384200000000003</c:v>
                </c:pt>
                <c:pt idx="34">
                  <c:v>20.357333333333333</c:v>
                </c:pt>
                <c:pt idx="35">
                  <c:v>19.987333333333336</c:v>
                </c:pt>
                <c:pt idx="36">
                  <c:v>19.744433333333333</c:v>
                </c:pt>
                <c:pt idx="37">
                  <c:v>19.6602</c:v>
                </c:pt>
                <c:pt idx="38">
                  <c:v>19.807533333333335</c:v>
                </c:pt>
                <c:pt idx="39">
                  <c:v>20.252666666666666</c:v>
                </c:pt>
                <c:pt idx="40">
                  <c:v>20.721766666666667</c:v>
                </c:pt>
                <c:pt idx="41">
                  <c:v>20.653566666666666</c:v>
                </c:pt>
                <c:pt idx="42">
                  <c:v>20.000666666666664</c:v>
                </c:pt>
                <c:pt idx="43">
                  <c:v>19.037566666666667</c:v>
                </c:pt>
                <c:pt idx="44">
                  <c:v>18.625333333333334</c:v>
                </c:pt>
                <c:pt idx="45">
                  <c:v>18.430433333333337</c:v>
                </c:pt>
                <c:pt idx="46">
                  <c:v>18.599333333333334</c:v>
                </c:pt>
                <c:pt idx="47">
                  <c:v>18.925566666666665</c:v>
                </c:pt>
                <c:pt idx="48">
                  <c:v>19.076033333333331</c:v>
                </c:pt>
                <c:pt idx="49">
                  <c:v>19.18313333333333</c:v>
                </c:pt>
                <c:pt idx="50">
                  <c:v>19.161799999999999</c:v>
                </c:pt>
                <c:pt idx="51">
                  <c:v>18.985566666666667</c:v>
                </c:pt>
                <c:pt idx="52">
                  <c:v>18.552900000000001</c:v>
                </c:pt>
                <c:pt idx="53">
                  <c:v>18.053100000000001</c:v>
                </c:pt>
                <c:pt idx="54">
                  <c:v>18.012433333333334</c:v>
                </c:pt>
                <c:pt idx="55">
                  <c:v>18.113099999999999</c:v>
                </c:pt>
                <c:pt idx="56">
                  <c:v>18.047766666666664</c:v>
                </c:pt>
                <c:pt idx="57">
                  <c:v>17.754866666666668</c:v>
                </c:pt>
                <c:pt idx="58">
                  <c:v>17.615966666666665</c:v>
                </c:pt>
                <c:pt idx="59">
                  <c:v>17.844866666666665</c:v>
                </c:pt>
                <c:pt idx="60">
                  <c:v>18.249333333333333</c:v>
                </c:pt>
                <c:pt idx="61">
                  <c:v>18.517999999999997</c:v>
                </c:pt>
                <c:pt idx="62">
                  <c:v>18.8369</c:v>
                </c:pt>
                <c:pt idx="63">
                  <c:v>18.998233333333335</c:v>
                </c:pt>
                <c:pt idx="64">
                  <c:v>19.2638</c:v>
                </c:pt>
                <c:pt idx="65">
                  <c:v>18.788233333333334</c:v>
                </c:pt>
                <c:pt idx="66">
                  <c:v>18.545566666666666</c:v>
                </c:pt>
                <c:pt idx="67">
                  <c:v>18.132000000000001</c:v>
                </c:pt>
                <c:pt idx="68">
                  <c:v>18.232666666666663</c:v>
                </c:pt>
                <c:pt idx="69">
                  <c:v>18.257099999999998</c:v>
                </c:pt>
                <c:pt idx="70">
                  <c:v>18.1509</c:v>
                </c:pt>
                <c:pt idx="71">
                  <c:v>18.048466666666666</c:v>
                </c:pt>
                <c:pt idx="72">
                  <c:v>17.833366666666667</c:v>
                </c:pt>
                <c:pt idx="73">
                  <c:v>17.943133333333336</c:v>
                </c:pt>
                <c:pt idx="74">
                  <c:v>18.021566666666669</c:v>
                </c:pt>
                <c:pt idx="75">
                  <c:v>18.174433333333333</c:v>
                </c:pt>
                <c:pt idx="76">
                  <c:v>17.938666666666666</c:v>
                </c:pt>
                <c:pt idx="77">
                  <c:v>17.775766666666666</c:v>
                </c:pt>
                <c:pt idx="78">
                  <c:v>17.451333333333334</c:v>
                </c:pt>
                <c:pt idx="79">
                  <c:v>17.115333333333336</c:v>
                </c:pt>
                <c:pt idx="80">
                  <c:v>16.476233333333337</c:v>
                </c:pt>
                <c:pt idx="81">
                  <c:v>16.094233333333332</c:v>
                </c:pt>
                <c:pt idx="82">
                  <c:v>15.895566666666667</c:v>
                </c:pt>
                <c:pt idx="83">
                  <c:v>15.870466666666667</c:v>
                </c:pt>
                <c:pt idx="84">
                  <c:v>15.928899999999999</c:v>
                </c:pt>
                <c:pt idx="85">
                  <c:v>16.291999999999998</c:v>
                </c:pt>
                <c:pt idx="86">
                  <c:v>16.766000000000002</c:v>
                </c:pt>
                <c:pt idx="87">
                  <c:v>16.831799999999998</c:v>
                </c:pt>
                <c:pt idx="88">
                  <c:v>16.605366666666669</c:v>
                </c:pt>
                <c:pt idx="89">
                  <c:v>16.308466666666671</c:v>
                </c:pt>
                <c:pt idx="90">
                  <c:v>16.140900000000002</c:v>
                </c:pt>
                <c:pt idx="91">
                  <c:v>15.744666666666667</c:v>
                </c:pt>
                <c:pt idx="92">
                  <c:v>15.529766666666667</c:v>
                </c:pt>
                <c:pt idx="93">
                  <c:v>15.361533333333332</c:v>
                </c:pt>
                <c:pt idx="94">
                  <c:v>15.390866666666668</c:v>
                </c:pt>
                <c:pt idx="95">
                  <c:v>14.917999999999999</c:v>
                </c:pt>
                <c:pt idx="96">
                  <c:v>14.327133333333334</c:v>
                </c:pt>
                <c:pt idx="97">
                  <c:v>13.810466666666665</c:v>
                </c:pt>
                <c:pt idx="98">
                  <c:v>13.403799999999999</c:v>
                </c:pt>
                <c:pt idx="99">
                  <c:v>13.184466666666665</c:v>
                </c:pt>
                <c:pt idx="100">
                  <c:v>12.863366666666666</c:v>
                </c:pt>
                <c:pt idx="101">
                  <c:v>12.7738</c:v>
                </c:pt>
                <c:pt idx="102">
                  <c:v>12.648666666666665</c:v>
                </c:pt>
                <c:pt idx="103">
                  <c:v>12.5951</c:v>
                </c:pt>
                <c:pt idx="104">
                  <c:v>12.516433333333334</c:v>
                </c:pt>
                <c:pt idx="105">
                  <c:v>12.274433333333334</c:v>
                </c:pt>
                <c:pt idx="106">
                  <c:v>12.394</c:v>
                </c:pt>
                <c:pt idx="107">
                  <c:v>12.648000000000001</c:v>
                </c:pt>
                <c:pt idx="108">
                  <c:v>13.247566666666666</c:v>
                </c:pt>
                <c:pt idx="109">
                  <c:v>13.489766666666666</c:v>
                </c:pt>
                <c:pt idx="110">
                  <c:v>13.851766666666668</c:v>
                </c:pt>
                <c:pt idx="111">
                  <c:v>14.099533333333333</c:v>
                </c:pt>
                <c:pt idx="112">
                  <c:v>14.205333333333334</c:v>
                </c:pt>
                <c:pt idx="113">
                  <c:v>14.228233333333334</c:v>
                </c:pt>
                <c:pt idx="114">
                  <c:v>14.1798</c:v>
                </c:pt>
                <c:pt idx="115">
                  <c:v>14.530233333333333</c:v>
                </c:pt>
                <c:pt idx="116">
                  <c:v>14.770899999999999</c:v>
                </c:pt>
                <c:pt idx="117">
                  <c:v>15.026666666666666</c:v>
                </c:pt>
                <c:pt idx="118">
                  <c:v>14.906433333333332</c:v>
                </c:pt>
                <c:pt idx="119">
                  <c:v>14.842433333333332</c:v>
                </c:pt>
                <c:pt idx="120">
                  <c:v>14.780433333333333</c:v>
                </c:pt>
                <c:pt idx="121">
                  <c:v>14.783566666666667</c:v>
                </c:pt>
                <c:pt idx="122">
                  <c:v>14.726000000000001</c:v>
                </c:pt>
                <c:pt idx="123">
                  <c:v>14.708233333333334</c:v>
                </c:pt>
                <c:pt idx="124">
                  <c:v>14.790433333333333</c:v>
                </c:pt>
                <c:pt idx="125">
                  <c:v>14.965999999999999</c:v>
                </c:pt>
                <c:pt idx="126">
                  <c:v>15.004</c:v>
                </c:pt>
                <c:pt idx="127">
                  <c:v>15.258233333333331</c:v>
                </c:pt>
                <c:pt idx="128">
                  <c:v>15.39</c:v>
                </c:pt>
                <c:pt idx="129">
                  <c:v>15.518666666666666</c:v>
                </c:pt>
                <c:pt idx="130">
                  <c:v>15.411099999999999</c:v>
                </c:pt>
                <c:pt idx="131">
                  <c:v>15.540433333333334</c:v>
                </c:pt>
                <c:pt idx="132">
                  <c:v>15.724000000000002</c:v>
                </c:pt>
                <c:pt idx="133">
                  <c:v>16.0578</c:v>
                </c:pt>
                <c:pt idx="134">
                  <c:v>16.381800000000002</c:v>
                </c:pt>
                <c:pt idx="135">
                  <c:v>16.687999999999999</c:v>
                </c:pt>
                <c:pt idx="136">
                  <c:v>16.905333333333331</c:v>
                </c:pt>
                <c:pt idx="137">
                  <c:v>16.906233333333333</c:v>
                </c:pt>
                <c:pt idx="138">
                  <c:v>17.035133333333334</c:v>
                </c:pt>
                <c:pt idx="139">
                  <c:v>17.053333333333331</c:v>
                </c:pt>
                <c:pt idx="140">
                  <c:v>17.200666666666667</c:v>
                </c:pt>
                <c:pt idx="141">
                  <c:v>17.349566666666664</c:v>
                </c:pt>
                <c:pt idx="142">
                  <c:v>16.752700000000001</c:v>
                </c:pt>
                <c:pt idx="143">
                  <c:v>16.038699999999999</c:v>
                </c:pt>
                <c:pt idx="144">
                  <c:v>15.391799999999998</c:v>
                </c:pt>
                <c:pt idx="145">
                  <c:v>15.690466666666666</c:v>
                </c:pt>
                <c:pt idx="146">
                  <c:v>15.991999999999999</c:v>
                </c:pt>
                <c:pt idx="147">
                  <c:v>15.949333333333334</c:v>
                </c:pt>
                <c:pt idx="148">
                  <c:v>15.773333333333333</c:v>
                </c:pt>
                <c:pt idx="149">
                  <c:v>15.478</c:v>
                </c:pt>
                <c:pt idx="150">
                  <c:v>15.4091</c:v>
                </c:pt>
                <c:pt idx="151">
                  <c:v>15.388633333333331</c:v>
                </c:pt>
                <c:pt idx="152">
                  <c:v>15.610433333333333</c:v>
                </c:pt>
                <c:pt idx="153">
                  <c:v>15.7051</c:v>
                </c:pt>
                <c:pt idx="154">
                  <c:v>15.607100000000001</c:v>
                </c:pt>
                <c:pt idx="155">
                  <c:v>15.533766666666667</c:v>
                </c:pt>
                <c:pt idx="156">
                  <c:v>15.191766666666666</c:v>
                </c:pt>
                <c:pt idx="157">
                  <c:v>14.894666666666666</c:v>
                </c:pt>
                <c:pt idx="158">
                  <c:v>14.56</c:v>
                </c:pt>
                <c:pt idx="159">
                  <c:v>14.720233333333333</c:v>
                </c:pt>
                <c:pt idx="160">
                  <c:v>14.947333333333333</c:v>
                </c:pt>
                <c:pt idx="161">
                  <c:v>14.9671</c:v>
                </c:pt>
                <c:pt idx="162">
                  <c:v>14.863100000000001</c:v>
                </c:pt>
                <c:pt idx="163">
                  <c:v>14.541766666666666</c:v>
                </c:pt>
                <c:pt idx="164">
                  <c:v>14.4122</c:v>
                </c:pt>
                <c:pt idx="165">
                  <c:v>14.232866666666666</c:v>
                </c:pt>
                <c:pt idx="166">
                  <c:v>14.326000000000001</c:v>
                </c:pt>
                <c:pt idx="167">
                  <c:v>14.475133333333332</c:v>
                </c:pt>
                <c:pt idx="168">
                  <c:v>14.731366666666666</c:v>
                </c:pt>
                <c:pt idx="169">
                  <c:v>14.9407</c:v>
                </c:pt>
                <c:pt idx="170">
                  <c:v>14.9178</c:v>
                </c:pt>
                <c:pt idx="171">
                  <c:v>15.006</c:v>
                </c:pt>
                <c:pt idx="172">
                  <c:v>15.0602</c:v>
                </c:pt>
                <c:pt idx="173">
                  <c:v>15.3071</c:v>
                </c:pt>
                <c:pt idx="174">
                  <c:v>15.439566666666666</c:v>
                </c:pt>
                <c:pt idx="175">
                  <c:v>15.876233333333332</c:v>
                </c:pt>
                <c:pt idx="176">
                  <c:v>16.1891</c:v>
                </c:pt>
                <c:pt idx="177">
                  <c:v>16.403766666666666</c:v>
                </c:pt>
                <c:pt idx="178">
                  <c:v>16.308433333333333</c:v>
                </c:pt>
                <c:pt idx="179">
                  <c:v>16.284433333333332</c:v>
                </c:pt>
                <c:pt idx="180">
                  <c:v>16.246433333333332</c:v>
                </c:pt>
                <c:pt idx="181">
                  <c:v>16.330666666666669</c:v>
                </c:pt>
                <c:pt idx="182">
                  <c:v>16.238000000000003</c:v>
                </c:pt>
                <c:pt idx="183">
                  <c:v>16.187766666666668</c:v>
                </c:pt>
                <c:pt idx="184">
                  <c:v>15.667999999999999</c:v>
                </c:pt>
                <c:pt idx="185">
                  <c:v>15.403133333333335</c:v>
                </c:pt>
                <c:pt idx="186">
                  <c:v>15.432700000000002</c:v>
                </c:pt>
                <c:pt idx="187">
                  <c:v>15.853133333333332</c:v>
                </c:pt>
                <c:pt idx="188">
                  <c:v>16.123566666666665</c:v>
                </c:pt>
                <c:pt idx="189">
                  <c:v>16.1709</c:v>
                </c:pt>
                <c:pt idx="190">
                  <c:v>16.193133333333332</c:v>
                </c:pt>
                <c:pt idx="191">
                  <c:v>16.018899999999999</c:v>
                </c:pt>
                <c:pt idx="192">
                  <c:v>15.724233333333332</c:v>
                </c:pt>
                <c:pt idx="193">
                  <c:v>15.603999999999999</c:v>
                </c:pt>
                <c:pt idx="194">
                  <c:v>15.76</c:v>
                </c:pt>
                <c:pt idx="195">
                  <c:v>16.051100000000002</c:v>
                </c:pt>
                <c:pt idx="196">
                  <c:v>16.207100000000001</c:v>
                </c:pt>
                <c:pt idx="197">
                  <c:v>16.38133333333333</c:v>
                </c:pt>
                <c:pt idx="198">
                  <c:v>16.657566666666668</c:v>
                </c:pt>
                <c:pt idx="199">
                  <c:v>16.9498</c:v>
                </c:pt>
                <c:pt idx="200">
                  <c:v>17.213366666666669</c:v>
                </c:pt>
                <c:pt idx="201">
                  <c:v>17.3247</c:v>
                </c:pt>
                <c:pt idx="202">
                  <c:v>17.303799999999999</c:v>
                </c:pt>
                <c:pt idx="203">
                  <c:v>17.164899999999999</c:v>
                </c:pt>
                <c:pt idx="204">
                  <c:v>17.0229</c:v>
                </c:pt>
                <c:pt idx="205">
                  <c:v>16.972466666666666</c:v>
                </c:pt>
                <c:pt idx="206">
                  <c:v>17.998699999999999</c:v>
                </c:pt>
                <c:pt idx="207">
                  <c:v>19.610900000000001</c:v>
                </c:pt>
                <c:pt idx="208">
                  <c:v>21.233766666666668</c:v>
                </c:pt>
                <c:pt idx="209">
                  <c:v>21.601299999999998</c:v>
                </c:pt>
                <c:pt idx="210">
                  <c:v>21.309766666666665</c:v>
                </c:pt>
                <c:pt idx="211">
                  <c:v>21.025566666666666</c:v>
                </c:pt>
                <c:pt idx="212">
                  <c:v>20.960899999999999</c:v>
                </c:pt>
                <c:pt idx="213">
                  <c:v>21.015566666666668</c:v>
                </c:pt>
                <c:pt idx="214">
                  <c:v>21.066666666666666</c:v>
                </c:pt>
                <c:pt idx="215">
                  <c:v>21.361566666666665</c:v>
                </c:pt>
                <c:pt idx="216">
                  <c:v>21.763099999999998</c:v>
                </c:pt>
                <c:pt idx="217">
                  <c:v>22.205766666666666</c:v>
                </c:pt>
                <c:pt idx="218">
                  <c:v>22.617099999999997</c:v>
                </c:pt>
                <c:pt idx="219">
                  <c:v>22.936899999999998</c:v>
                </c:pt>
                <c:pt idx="220">
                  <c:v>23.136233333333333</c:v>
                </c:pt>
                <c:pt idx="221">
                  <c:v>23.230900000000002</c:v>
                </c:pt>
                <c:pt idx="222">
                  <c:v>23.280666666666672</c:v>
                </c:pt>
                <c:pt idx="223">
                  <c:v>23.366900000000001</c:v>
                </c:pt>
                <c:pt idx="224">
                  <c:v>23.5929</c:v>
                </c:pt>
                <c:pt idx="225">
                  <c:v>23.593999999999998</c:v>
                </c:pt>
                <c:pt idx="226">
                  <c:v>23.701533333333334</c:v>
                </c:pt>
                <c:pt idx="227">
                  <c:v>23.113100000000003</c:v>
                </c:pt>
                <c:pt idx="228">
                  <c:v>22.760233333333332</c:v>
                </c:pt>
                <c:pt idx="229">
                  <c:v>22.184466666666665</c:v>
                </c:pt>
                <c:pt idx="230">
                  <c:v>22.145566666666667</c:v>
                </c:pt>
                <c:pt idx="231">
                  <c:v>22.00333333333333</c:v>
                </c:pt>
                <c:pt idx="232">
                  <c:v>22.135566666666666</c:v>
                </c:pt>
                <c:pt idx="233">
                  <c:v>22.244666666666671</c:v>
                </c:pt>
                <c:pt idx="234">
                  <c:v>22.313333333333333</c:v>
                </c:pt>
                <c:pt idx="235">
                  <c:v>22.213333333333335</c:v>
                </c:pt>
                <c:pt idx="236">
                  <c:v>22.206466666666667</c:v>
                </c:pt>
                <c:pt idx="237">
                  <c:v>22.350899999999999</c:v>
                </c:pt>
                <c:pt idx="238">
                  <c:v>22.761333333333337</c:v>
                </c:pt>
                <c:pt idx="239">
                  <c:v>23.134866666666667</c:v>
                </c:pt>
                <c:pt idx="240">
                  <c:v>23.582666666666668</c:v>
                </c:pt>
                <c:pt idx="241">
                  <c:v>23.794900000000002</c:v>
                </c:pt>
                <c:pt idx="242">
                  <c:v>24.434899999999999</c:v>
                </c:pt>
                <c:pt idx="243">
                  <c:v>24.864000000000001</c:v>
                </c:pt>
                <c:pt idx="244">
                  <c:v>25.636433333333333</c:v>
                </c:pt>
                <c:pt idx="245">
                  <c:v>26.137333333333334</c:v>
                </c:pt>
                <c:pt idx="246">
                  <c:v>26.728433333333331</c:v>
                </c:pt>
                <c:pt idx="247">
                  <c:v>27.307766666666669</c:v>
                </c:pt>
                <c:pt idx="248">
                  <c:v>27.7791</c:v>
                </c:pt>
                <c:pt idx="249">
                  <c:v>28.342433333333332</c:v>
                </c:pt>
                <c:pt idx="250">
                  <c:v>28.590433333333333</c:v>
                </c:pt>
                <c:pt idx="251">
                  <c:v>28.355999999999998</c:v>
                </c:pt>
                <c:pt idx="252">
                  <c:v>28.075800000000001</c:v>
                </c:pt>
                <c:pt idx="253">
                  <c:v>28.073133333333331</c:v>
                </c:pt>
                <c:pt idx="254">
                  <c:v>28.702233333333329</c:v>
                </c:pt>
                <c:pt idx="255">
                  <c:v>29.440233333333335</c:v>
                </c:pt>
                <c:pt idx="256">
                  <c:v>30.302466666666664</c:v>
                </c:pt>
                <c:pt idx="257">
                  <c:v>31.394233333333336</c:v>
                </c:pt>
                <c:pt idx="258">
                  <c:v>32.056433333333331</c:v>
                </c:pt>
                <c:pt idx="259">
                  <c:v>32.258433333333336</c:v>
                </c:pt>
                <c:pt idx="260">
                  <c:v>32.985566666666664</c:v>
                </c:pt>
                <c:pt idx="261">
                  <c:v>34.242899999999999</c:v>
                </c:pt>
                <c:pt idx="262">
                  <c:v>35.139566666666667</c:v>
                </c:pt>
                <c:pt idx="263">
                  <c:v>34.886899999999997</c:v>
                </c:pt>
                <c:pt idx="264">
                  <c:v>34.277566666666665</c:v>
                </c:pt>
                <c:pt idx="265">
                  <c:v>34.915333333333329</c:v>
                </c:pt>
                <c:pt idx="266">
                  <c:v>36.161333333333324</c:v>
                </c:pt>
                <c:pt idx="267">
                  <c:v>37.532466666666664</c:v>
                </c:pt>
                <c:pt idx="268">
                  <c:v>37.924033333333334</c:v>
                </c:pt>
                <c:pt idx="269">
                  <c:v>37.667566666666666</c:v>
                </c:pt>
                <c:pt idx="270">
                  <c:v>37.549766666666663</c:v>
                </c:pt>
                <c:pt idx="271">
                  <c:v>37.909100000000002</c:v>
                </c:pt>
                <c:pt idx="272">
                  <c:v>39.748899999999999</c:v>
                </c:pt>
                <c:pt idx="273">
                  <c:v>41.608233333333338</c:v>
                </c:pt>
                <c:pt idx="274">
                  <c:v>46.030666666666662</c:v>
                </c:pt>
                <c:pt idx="275">
                  <c:v>51.502866666666669</c:v>
                </c:pt>
                <c:pt idx="276">
                  <c:v>53.372433333333333</c:v>
                </c:pt>
                <c:pt idx="277">
                  <c:v>52.68266666666667</c:v>
                </c:pt>
                <c:pt idx="278">
                  <c:v>49.593999999999994</c:v>
                </c:pt>
                <c:pt idx="279">
                  <c:v>50.4069</c:v>
                </c:pt>
                <c:pt idx="280">
                  <c:v>50.971766666666667</c:v>
                </c:pt>
                <c:pt idx="281">
                  <c:v>51.398900000000005</c:v>
                </c:pt>
                <c:pt idx="282">
                  <c:v>52.126000000000005</c:v>
                </c:pt>
                <c:pt idx="283">
                  <c:v>52.695999999999998</c:v>
                </c:pt>
                <c:pt idx="284">
                  <c:v>54.720666666666666</c:v>
                </c:pt>
                <c:pt idx="285">
                  <c:v>57.241099999999996</c:v>
                </c:pt>
                <c:pt idx="286">
                  <c:v>59.449566666666669</c:v>
                </c:pt>
                <c:pt idx="287">
                  <c:v>60.396233333333328</c:v>
                </c:pt>
                <c:pt idx="288">
                  <c:v>58.537800000000004</c:v>
                </c:pt>
                <c:pt idx="289">
                  <c:v>56.326666666666661</c:v>
                </c:pt>
                <c:pt idx="290">
                  <c:v>53.6111</c:v>
                </c:pt>
                <c:pt idx="291">
                  <c:v>50.171333333333337</c:v>
                </c:pt>
                <c:pt idx="292">
                  <c:v>47.239800000000002</c:v>
                </c:pt>
                <c:pt idx="293">
                  <c:v>46.458033333333333</c:v>
                </c:pt>
                <c:pt idx="294">
                  <c:v>47.936033333333334</c:v>
                </c:pt>
                <c:pt idx="295">
                  <c:v>49.747366666666665</c:v>
                </c:pt>
                <c:pt idx="296">
                  <c:v>49.323366666666665</c:v>
                </c:pt>
                <c:pt idx="297">
                  <c:v>48.389366666666668</c:v>
                </c:pt>
                <c:pt idx="298">
                  <c:v>45.244900000000001</c:v>
                </c:pt>
                <c:pt idx="299">
                  <c:v>43.484666666666662</c:v>
                </c:pt>
                <c:pt idx="300">
                  <c:v>41.945766666666664</c:v>
                </c:pt>
                <c:pt idx="301">
                  <c:v>40.891333333333336</c:v>
                </c:pt>
                <c:pt idx="302">
                  <c:v>38.697766666666659</c:v>
                </c:pt>
                <c:pt idx="303">
                  <c:v>34.494199999999999</c:v>
                </c:pt>
                <c:pt idx="304">
                  <c:v>31.597533333333331</c:v>
                </c:pt>
                <c:pt idx="305">
                  <c:v>27.47753333333333</c:v>
                </c:pt>
                <c:pt idx="306">
                  <c:v>27.090199999999999</c:v>
                </c:pt>
                <c:pt idx="307">
                  <c:v>27.030866666666665</c:v>
                </c:pt>
                <c:pt idx="308">
                  <c:v>28.654666666666667</c:v>
                </c:pt>
                <c:pt idx="309">
                  <c:v>30.373799999999999</c:v>
                </c:pt>
                <c:pt idx="310">
                  <c:v>32.85646666666667</c:v>
                </c:pt>
                <c:pt idx="311">
                  <c:v>34.942466666666668</c:v>
                </c:pt>
                <c:pt idx="312">
                  <c:v>35.150466666666667</c:v>
                </c:pt>
                <c:pt idx="313">
                  <c:v>34.325566666666667</c:v>
                </c:pt>
                <c:pt idx="314">
                  <c:v>34.2331</c:v>
                </c:pt>
                <c:pt idx="315">
                  <c:v>33.504200000000004</c:v>
                </c:pt>
                <c:pt idx="316">
                  <c:v>32.445100000000004</c:v>
                </c:pt>
                <c:pt idx="317">
                  <c:v>31.46756666666667</c:v>
                </c:pt>
                <c:pt idx="318">
                  <c:v>32.238233333333334</c:v>
                </c:pt>
                <c:pt idx="319">
                  <c:v>34.26</c:v>
                </c:pt>
                <c:pt idx="320">
                  <c:v>35.789533333333338</c:v>
                </c:pt>
                <c:pt idx="321">
                  <c:v>37.050866666666671</c:v>
                </c:pt>
                <c:pt idx="322">
                  <c:v>39.395333333333333</c:v>
                </c:pt>
                <c:pt idx="323">
                  <c:v>42.974233333333331</c:v>
                </c:pt>
                <c:pt idx="324">
                  <c:v>46.459333333333326</c:v>
                </c:pt>
                <c:pt idx="325">
                  <c:v>48.554000000000002</c:v>
                </c:pt>
                <c:pt idx="326">
                  <c:v>49.53176666666667</c:v>
                </c:pt>
                <c:pt idx="327">
                  <c:v>49.899099999999997</c:v>
                </c:pt>
                <c:pt idx="328">
                  <c:v>48.599300000000007</c:v>
                </c:pt>
                <c:pt idx="329">
                  <c:v>48.115299999999998</c:v>
                </c:pt>
                <c:pt idx="330">
                  <c:v>47.210200000000007</c:v>
                </c:pt>
                <c:pt idx="331">
                  <c:v>48.0642</c:v>
                </c:pt>
                <c:pt idx="332">
                  <c:v>49.545099999999998</c:v>
                </c:pt>
                <c:pt idx="333">
                  <c:v>50.955999999999996</c:v>
                </c:pt>
                <c:pt idx="334">
                  <c:v>52.630666666666663</c:v>
                </c:pt>
                <c:pt idx="335">
                  <c:v>52.255766666666666</c:v>
                </c:pt>
                <c:pt idx="336">
                  <c:v>50.749099999999999</c:v>
                </c:pt>
                <c:pt idx="337">
                  <c:v>49.875333333333337</c:v>
                </c:pt>
                <c:pt idx="338">
                  <c:v>49.571566666666662</c:v>
                </c:pt>
                <c:pt idx="339">
                  <c:v>51.377333333333333</c:v>
                </c:pt>
                <c:pt idx="340">
                  <c:v>51.796233333333333</c:v>
                </c:pt>
                <c:pt idx="341">
                  <c:v>52.934233333333339</c:v>
                </c:pt>
                <c:pt idx="342">
                  <c:v>53.572233333333337</c:v>
                </c:pt>
                <c:pt idx="343">
                  <c:v>54.224899999999998</c:v>
                </c:pt>
                <c:pt idx="344">
                  <c:v>53.592466666666667</c:v>
                </c:pt>
                <c:pt idx="345">
                  <c:v>53.41556666666667</c:v>
                </c:pt>
                <c:pt idx="346">
                  <c:v>53.187999999999995</c:v>
                </c:pt>
                <c:pt idx="347">
                  <c:v>53.691766666666666</c:v>
                </c:pt>
                <c:pt idx="348">
                  <c:v>53.795766666666658</c:v>
                </c:pt>
                <c:pt idx="349">
                  <c:v>54.16</c:v>
                </c:pt>
                <c:pt idx="350">
                  <c:v>54.470433333333325</c:v>
                </c:pt>
                <c:pt idx="351">
                  <c:v>54.667566666666666</c:v>
                </c:pt>
                <c:pt idx="352">
                  <c:v>54.741099999999996</c:v>
                </c:pt>
                <c:pt idx="353">
                  <c:v>54.577333333333335</c:v>
                </c:pt>
                <c:pt idx="354">
                  <c:v>54.331333333333333</c:v>
                </c:pt>
                <c:pt idx="355">
                  <c:v>54.689799999999998</c:v>
                </c:pt>
                <c:pt idx="356">
                  <c:v>56.420233333333329</c:v>
                </c:pt>
                <c:pt idx="357">
                  <c:v>58.103566666666666</c:v>
                </c:pt>
                <c:pt idx="358">
                  <c:v>59.169333333333334</c:v>
                </c:pt>
                <c:pt idx="359">
                  <c:v>58.419999999999995</c:v>
                </c:pt>
                <c:pt idx="360">
                  <c:v>58.511099999999999</c:v>
                </c:pt>
                <c:pt idx="361">
                  <c:v>59.999099999999999</c:v>
                </c:pt>
                <c:pt idx="362">
                  <c:v>61.694433333333336</c:v>
                </c:pt>
                <c:pt idx="363">
                  <c:v>64.791999999999987</c:v>
                </c:pt>
                <c:pt idx="364">
                  <c:v>65.301333333333332</c:v>
                </c:pt>
                <c:pt idx="365">
                  <c:v>65.181566666666669</c:v>
                </c:pt>
                <c:pt idx="366">
                  <c:v>64.422666666666672</c:v>
                </c:pt>
                <c:pt idx="367">
                  <c:v>64.629100000000008</c:v>
                </c:pt>
                <c:pt idx="368">
                  <c:v>65.884866666666667</c:v>
                </c:pt>
                <c:pt idx="369">
                  <c:v>66.1751</c:v>
                </c:pt>
                <c:pt idx="370">
                  <c:v>66.59223333333334</c:v>
                </c:pt>
                <c:pt idx="371">
                  <c:v>66.648466666666664</c:v>
                </c:pt>
                <c:pt idx="372">
                  <c:v>66.600000000000009</c:v>
                </c:pt>
                <c:pt idx="373">
                  <c:v>65.710000000000008</c:v>
                </c:pt>
                <c:pt idx="374">
                  <c:v>65.524666666666675</c:v>
                </c:pt>
                <c:pt idx="375">
                  <c:v>64.590466666666671</c:v>
                </c:pt>
                <c:pt idx="376">
                  <c:v>65.668233333333333</c:v>
                </c:pt>
                <c:pt idx="377">
                  <c:v>67.753333333333345</c:v>
                </c:pt>
                <c:pt idx="378">
                  <c:v>71.306433333333345</c:v>
                </c:pt>
                <c:pt idx="379">
                  <c:v>75.735533333333322</c:v>
                </c:pt>
                <c:pt idx="380">
                  <c:v>82.219333333333324</c:v>
                </c:pt>
                <c:pt idx="381">
                  <c:v>88.224433333333323</c:v>
                </c:pt>
                <c:pt idx="382">
                  <c:v>91.71823333333333</c:v>
                </c:pt>
                <c:pt idx="383">
                  <c:v>92.222666666666669</c:v>
                </c:pt>
                <c:pt idx="384">
                  <c:v>95.66246666666666</c:v>
                </c:pt>
                <c:pt idx="385">
                  <c:v>98.577566666666669</c:v>
                </c:pt>
                <c:pt idx="386">
                  <c:v>101.30023333333334</c:v>
                </c:pt>
                <c:pt idx="387">
                  <c:v>101.33043333333335</c:v>
                </c:pt>
                <c:pt idx="388">
                  <c:v>101.41000000000001</c:v>
                </c:pt>
                <c:pt idx="389">
                  <c:v>101.05533333333334</c:v>
                </c:pt>
                <c:pt idx="390">
                  <c:v>103.21066666666667</c:v>
                </c:pt>
                <c:pt idx="391">
                  <c:v>104.71553333333333</c:v>
                </c:pt>
                <c:pt idx="392">
                  <c:v>106.74863333333333</c:v>
                </c:pt>
                <c:pt idx="393">
                  <c:v>103.86130000000001</c:v>
                </c:pt>
                <c:pt idx="394">
                  <c:v>100.49776666666666</c:v>
                </c:pt>
                <c:pt idx="395">
                  <c:v>99.326000000000008</c:v>
                </c:pt>
                <c:pt idx="396">
                  <c:v>98.513133333333329</c:v>
                </c:pt>
                <c:pt idx="397">
                  <c:v>100.3378</c:v>
                </c:pt>
                <c:pt idx="398">
                  <c:v>99.1798</c:v>
                </c:pt>
                <c:pt idx="399">
                  <c:v>98.163566666666668</c:v>
                </c:pt>
                <c:pt idx="400">
                  <c:v>97.850000000000009</c:v>
                </c:pt>
                <c:pt idx="401">
                  <c:v>97.839100000000016</c:v>
                </c:pt>
                <c:pt idx="402">
                  <c:v>99.044866666666678</c:v>
                </c:pt>
                <c:pt idx="403">
                  <c:v>99.146633333333341</c:v>
                </c:pt>
                <c:pt idx="404">
                  <c:v>98.38463333333334</c:v>
                </c:pt>
                <c:pt idx="405">
                  <c:v>96.907966666666667</c:v>
                </c:pt>
                <c:pt idx="406">
                  <c:v>94.348200000000006</c:v>
                </c:pt>
                <c:pt idx="407">
                  <c:v>96.615999999999985</c:v>
                </c:pt>
                <c:pt idx="408">
                  <c:v>101.11446666666666</c:v>
                </c:pt>
                <c:pt idx="409">
                  <c:v>107.25490000000001</c:v>
                </c:pt>
                <c:pt idx="410">
                  <c:v>113.49666666666667</c:v>
                </c:pt>
                <c:pt idx="411">
                  <c:v>119.40976666666667</c:v>
                </c:pt>
                <c:pt idx="412">
                  <c:v>124.47243333333334</c:v>
                </c:pt>
                <c:pt idx="413">
                  <c:v>128.16553333333331</c:v>
                </c:pt>
                <c:pt idx="414">
                  <c:v>131.78530000000001</c:v>
                </c:pt>
                <c:pt idx="415">
                  <c:v>134.80019999999999</c:v>
                </c:pt>
                <c:pt idx="416">
                  <c:v>135.2782</c:v>
                </c:pt>
                <c:pt idx="417">
                  <c:v>137.57133333333334</c:v>
                </c:pt>
                <c:pt idx="418">
                  <c:v>142.56133333333332</c:v>
                </c:pt>
                <c:pt idx="419">
                  <c:v>146.78490000000002</c:v>
                </c:pt>
                <c:pt idx="420">
                  <c:v>154.30556666666666</c:v>
                </c:pt>
                <c:pt idx="421">
                  <c:v>157.3389</c:v>
                </c:pt>
                <c:pt idx="422">
                  <c:v>157.85999999999999</c:v>
                </c:pt>
                <c:pt idx="423">
                  <c:v>147.71333333333334</c:v>
                </c:pt>
                <c:pt idx="424">
                  <c:v>141.41</c:v>
                </c:pt>
                <c:pt idx="425">
                  <c:v>128.39223333333334</c:v>
                </c:pt>
                <c:pt idx="426">
                  <c:v>123.86776666666667</c:v>
                </c:pt>
                <c:pt idx="427">
                  <c:v>118.64776666666667</c:v>
                </c:pt>
                <c:pt idx="428">
                  <c:v>123.3711</c:v>
                </c:pt>
                <c:pt idx="429">
                  <c:v>129.29776666666666</c:v>
                </c:pt>
                <c:pt idx="430">
                  <c:v>138.01109999999997</c:v>
                </c:pt>
                <c:pt idx="431">
                  <c:v>145.68219999999999</c:v>
                </c:pt>
                <c:pt idx="432">
                  <c:v>146.10553333333334</c:v>
                </c:pt>
                <c:pt idx="433">
                  <c:v>145.25996666666666</c:v>
                </c:pt>
                <c:pt idx="434">
                  <c:v>146.10776666666666</c:v>
                </c:pt>
                <c:pt idx="435">
                  <c:v>146.19666666666663</c:v>
                </c:pt>
                <c:pt idx="436">
                  <c:v>139.33113333333333</c:v>
                </c:pt>
                <c:pt idx="437">
                  <c:v>132.48666666666665</c:v>
                </c:pt>
                <c:pt idx="438">
                  <c:v>130.60999999999999</c:v>
                </c:pt>
                <c:pt idx="439">
                  <c:v>135.14776666666668</c:v>
                </c:pt>
                <c:pt idx="440">
                  <c:v>138.62333333333333</c:v>
                </c:pt>
                <c:pt idx="441">
                  <c:v>141.03110000000001</c:v>
                </c:pt>
                <c:pt idx="442">
                  <c:v>144.02666666666667</c:v>
                </c:pt>
                <c:pt idx="443">
                  <c:v>143.58443333333332</c:v>
                </c:pt>
                <c:pt idx="444">
                  <c:v>143.21443333333335</c:v>
                </c:pt>
                <c:pt idx="445">
                  <c:v>139.41663333333335</c:v>
                </c:pt>
                <c:pt idx="446">
                  <c:v>140.55110000000002</c:v>
                </c:pt>
                <c:pt idx="447">
                  <c:v>140.57776666666666</c:v>
                </c:pt>
                <c:pt idx="448">
                  <c:v>142.80223333333333</c:v>
                </c:pt>
                <c:pt idx="449">
                  <c:v>144.69110000000001</c:v>
                </c:pt>
                <c:pt idx="450">
                  <c:v>146.99443333333332</c:v>
                </c:pt>
                <c:pt idx="451">
                  <c:v>150.02776666666668</c:v>
                </c:pt>
                <c:pt idx="452">
                  <c:v>150.75890000000001</c:v>
                </c:pt>
                <c:pt idx="453">
                  <c:v>149.98336666666668</c:v>
                </c:pt>
                <c:pt idx="454">
                  <c:v>146.59780000000001</c:v>
                </c:pt>
                <c:pt idx="455">
                  <c:v>143.60446666666667</c:v>
                </c:pt>
                <c:pt idx="456">
                  <c:v>141.71223333333333</c:v>
                </c:pt>
                <c:pt idx="457">
                  <c:v>141.15223333333333</c:v>
                </c:pt>
                <c:pt idx="458">
                  <c:v>141.00666666666666</c:v>
                </c:pt>
                <c:pt idx="459">
                  <c:v>140.74443333333332</c:v>
                </c:pt>
                <c:pt idx="460">
                  <c:v>140.62110000000001</c:v>
                </c:pt>
                <c:pt idx="461">
                  <c:v>138.99776666666665</c:v>
                </c:pt>
                <c:pt idx="462">
                  <c:v>137.94776666666667</c:v>
                </c:pt>
                <c:pt idx="463">
                  <c:v>133.87666666666667</c:v>
                </c:pt>
                <c:pt idx="464">
                  <c:v>133.2644333333333</c:v>
                </c:pt>
                <c:pt idx="465">
                  <c:v>134.71666666666667</c:v>
                </c:pt>
                <c:pt idx="466">
                  <c:v>138.37666666666667</c:v>
                </c:pt>
                <c:pt idx="467">
                  <c:v>142.55223333333333</c:v>
                </c:pt>
                <c:pt idx="468">
                  <c:v>143.22446666666667</c:v>
                </c:pt>
                <c:pt idx="469">
                  <c:v>143.25556666666668</c:v>
                </c:pt>
                <c:pt idx="470">
                  <c:v>140.17446666666666</c:v>
                </c:pt>
                <c:pt idx="471">
                  <c:v>138.74999999999997</c:v>
                </c:pt>
                <c:pt idx="472">
                  <c:v>137.69443333333334</c:v>
                </c:pt>
                <c:pt idx="473">
                  <c:v>137.48776666666666</c:v>
                </c:pt>
                <c:pt idx="474">
                  <c:v>136.48333333333332</c:v>
                </c:pt>
                <c:pt idx="475">
                  <c:v>139.79999999999998</c:v>
                </c:pt>
                <c:pt idx="476">
                  <c:v>148.48220000000001</c:v>
                </c:pt>
                <c:pt idx="477">
                  <c:v>158.61330000000001</c:v>
                </c:pt>
                <c:pt idx="478">
                  <c:v>163.94663333333335</c:v>
                </c:pt>
                <c:pt idx="479">
                  <c:v>167.85886666666667</c:v>
                </c:pt>
                <c:pt idx="480">
                  <c:v>174.09333333333333</c:v>
                </c:pt>
                <c:pt idx="481">
                  <c:v>183.47</c:v>
                </c:pt>
                <c:pt idx="482">
                  <c:v>190.5711</c:v>
                </c:pt>
                <c:pt idx="483">
                  <c:v>191.92886666666664</c:v>
                </c:pt>
                <c:pt idx="484">
                  <c:v>193.12443333333331</c:v>
                </c:pt>
                <c:pt idx="485">
                  <c:v>191.2422333333333</c:v>
                </c:pt>
                <c:pt idx="486">
                  <c:v>194.10666666666665</c:v>
                </c:pt>
                <c:pt idx="487">
                  <c:v>195.6933333333333</c:v>
                </c:pt>
                <c:pt idx="488">
                  <c:v>203.79776666666666</c:v>
                </c:pt>
                <c:pt idx="489">
                  <c:v>210.07556666666667</c:v>
                </c:pt>
                <c:pt idx="490">
                  <c:v>210.67999999999998</c:v>
                </c:pt>
                <c:pt idx="491">
                  <c:v>209.04776666666666</c:v>
                </c:pt>
                <c:pt idx="492">
                  <c:v>204.61553333333336</c:v>
                </c:pt>
                <c:pt idx="493">
                  <c:v>208.54333333333332</c:v>
                </c:pt>
                <c:pt idx="494">
                  <c:v>209.23000000000002</c:v>
                </c:pt>
                <c:pt idx="495">
                  <c:v>210.65</c:v>
                </c:pt>
                <c:pt idx="496">
                  <c:v>212.43553333333332</c:v>
                </c:pt>
                <c:pt idx="497">
                  <c:v>219.29666666666665</c:v>
                </c:pt>
                <c:pt idx="498">
                  <c:v>222.30666666666664</c:v>
                </c:pt>
                <c:pt idx="499">
                  <c:v>220.5778</c:v>
                </c:pt>
                <c:pt idx="500">
                  <c:v>215.13113333333331</c:v>
                </c:pt>
                <c:pt idx="501">
                  <c:v>216.45446666666666</c:v>
                </c:pt>
                <c:pt idx="502">
                  <c:v>219.0489</c:v>
                </c:pt>
                <c:pt idx="503">
                  <c:v>221.27223333333333</c:v>
                </c:pt>
                <c:pt idx="504">
                  <c:v>224.93999999999997</c:v>
                </c:pt>
                <c:pt idx="505">
                  <c:v>229.60443333333333</c:v>
                </c:pt>
                <c:pt idx="506">
                  <c:v>236.69110000000001</c:v>
                </c:pt>
                <c:pt idx="507">
                  <c:v>241.17223333333334</c:v>
                </c:pt>
                <c:pt idx="508">
                  <c:v>246.76223333333334</c:v>
                </c:pt>
                <c:pt idx="509">
                  <c:v>256.3477666666667</c:v>
                </c:pt>
                <c:pt idx="510">
                  <c:v>272.44886666666667</c:v>
                </c:pt>
                <c:pt idx="511">
                  <c:v>278.58333333333331</c:v>
                </c:pt>
                <c:pt idx="512">
                  <c:v>282.29446666666666</c:v>
                </c:pt>
                <c:pt idx="513">
                  <c:v>279.44890000000004</c:v>
                </c:pt>
                <c:pt idx="514">
                  <c:v>283.2055666666667</c:v>
                </c:pt>
                <c:pt idx="515">
                  <c:v>280.6189</c:v>
                </c:pt>
                <c:pt idx="516">
                  <c:v>279.52336666666667</c:v>
                </c:pt>
                <c:pt idx="517">
                  <c:v>280.12889999999999</c:v>
                </c:pt>
                <c:pt idx="518">
                  <c:v>282.22109999999998</c:v>
                </c:pt>
                <c:pt idx="519">
                  <c:v>282.45330000000001</c:v>
                </c:pt>
                <c:pt idx="520">
                  <c:v>285.82553333333334</c:v>
                </c:pt>
                <c:pt idx="521">
                  <c:v>290.05886666666669</c:v>
                </c:pt>
                <c:pt idx="522">
                  <c:v>292.00553333333329</c:v>
                </c:pt>
                <c:pt idx="523">
                  <c:v>286.96443333333332</c:v>
                </c:pt>
                <c:pt idx="524">
                  <c:v>277.01333333333332</c:v>
                </c:pt>
                <c:pt idx="525">
                  <c:v>274.30779999999999</c:v>
                </c:pt>
                <c:pt idx="526">
                  <c:v>278.45890000000003</c:v>
                </c:pt>
                <c:pt idx="527">
                  <c:v>285.2544666666667</c:v>
                </c:pt>
                <c:pt idx="528">
                  <c:v>286.38556666666665</c:v>
                </c:pt>
                <c:pt idx="529">
                  <c:v>284.10113333333334</c:v>
                </c:pt>
                <c:pt idx="530">
                  <c:v>285.07113333333331</c:v>
                </c:pt>
                <c:pt idx="531">
                  <c:v>285.01223333333331</c:v>
                </c:pt>
                <c:pt idx="532">
                  <c:v>279.74443333333335</c:v>
                </c:pt>
                <c:pt idx="533">
                  <c:v>273.99330000000003</c:v>
                </c:pt>
                <c:pt idx="534">
                  <c:v>270.28886666666671</c:v>
                </c:pt>
                <c:pt idx="535">
                  <c:v>269.33333333333331</c:v>
                </c:pt>
                <c:pt idx="536">
                  <c:v>267.83223333333331</c:v>
                </c:pt>
                <c:pt idx="537">
                  <c:v>264.63889999999998</c:v>
                </c:pt>
                <c:pt idx="538">
                  <c:v>262.98109999999997</c:v>
                </c:pt>
                <c:pt idx="539">
                  <c:v>253.68666666666664</c:v>
                </c:pt>
                <c:pt idx="540">
                  <c:v>243.84889999999999</c:v>
                </c:pt>
                <c:pt idx="541">
                  <c:v>239.48446666666666</c:v>
                </c:pt>
                <c:pt idx="542">
                  <c:v>235.89779999999999</c:v>
                </c:pt>
                <c:pt idx="543">
                  <c:v>233.30446666666668</c:v>
                </c:pt>
                <c:pt idx="544">
                  <c:v>230.68336666666664</c:v>
                </c:pt>
                <c:pt idx="545">
                  <c:v>231.15223333333333</c:v>
                </c:pt>
                <c:pt idx="546">
                  <c:v>228.67443333333333</c:v>
                </c:pt>
                <c:pt idx="547">
                  <c:v>217.89776666666668</c:v>
                </c:pt>
                <c:pt idx="548">
                  <c:v>208.06556666666665</c:v>
                </c:pt>
                <c:pt idx="549">
                  <c:v>198.04336666666666</c:v>
                </c:pt>
                <c:pt idx="550">
                  <c:v>203.83669999999998</c:v>
                </c:pt>
                <c:pt idx="551">
                  <c:v>211.6267</c:v>
                </c:pt>
                <c:pt idx="552">
                  <c:v>226.80446666666663</c:v>
                </c:pt>
                <c:pt idx="553">
                  <c:v>229.04333333333332</c:v>
                </c:pt>
                <c:pt idx="554">
                  <c:v>233.47443333333334</c:v>
                </c:pt>
                <c:pt idx="555">
                  <c:v>230.95000000000002</c:v>
                </c:pt>
                <c:pt idx="556">
                  <c:v>231.84780000000001</c:v>
                </c:pt>
                <c:pt idx="557">
                  <c:v>225.76113333333333</c:v>
                </c:pt>
                <c:pt idx="558">
                  <c:v>223.31556666666665</c:v>
                </c:pt>
                <c:pt idx="559">
                  <c:v>219.78110000000001</c:v>
                </c:pt>
                <c:pt idx="560">
                  <c:v>220.78110000000001</c:v>
                </c:pt>
                <c:pt idx="561">
                  <c:v>218.04776666666669</c:v>
                </c:pt>
                <c:pt idx="562">
                  <c:v>214.7577666666667</c:v>
                </c:pt>
                <c:pt idx="563">
                  <c:v>209.93000000000004</c:v>
                </c:pt>
                <c:pt idx="564">
                  <c:v>207.8211</c:v>
                </c:pt>
                <c:pt idx="565">
                  <c:v>207.2911</c:v>
                </c:pt>
                <c:pt idx="566">
                  <c:v>212.75996666666666</c:v>
                </c:pt>
                <c:pt idx="567">
                  <c:v>218.36663333333334</c:v>
                </c:pt>
                <c:pt idx="568">
                  <c:v>224.52553333333333</c:v>
                </c:pt>
                <c:pt idx="569">
                  <c:v>227.15776666666667</c:v>
                </c:pt>
                <c:pt idx="570">
                  <c:v>228.18223333333333</c:v>
                </c:pt>
                <c:pt idx="571">
                  <c:v>227.37666666666667</c:v>
                </c:pt>
                <c:pt idx="572">
                  <c:v>225.75443333333337</c:v>
                </c:pt>
                <c:pt idx="573">
                  <c:v>229.19996666666668</c:v>
                </c:pt>
                <c:pt idx="574">
                  <c:v>237.92443333333335</c:v>
                </c:pt>
                <c:pt idx="575">
                  <c:v>244.05889999999999</c:v>
                </c:pt>
                <c:pt idx="576">
                  <c:v>248.15556666666666</c:v>
                </c:pt>
                <c:pt idx="577">
                  <c:v>245.65110000000001</c:v>
                </c:pt>
                <c:pt idx="578">
                  <c:v>243.69553333333332</c:v>
                </c:pt>
                <c:pt idx="579">
                  <c:v>241.48886666666667</c:v>
                </c:pt>
                <c:pt idx="580">
                  <c:v>241.97109999999998</c:v>
                </c:pt>
                <c:pt idx="581">
                  <c:v>242.53333333333333</c:v>
                </c:pt>
                <c:pt idx="582">
                  <c:v>243.68999999999997</c:v>
                </c:pt>
                <c:pt idx="583">
                  <c:v>243.03223333333332</c:v>
                </c:pt>
                <c:pt idx="584">
                  <c:v>241.37109999999998</c:v>
                </c:pt>
                <c:pt idx="585">
                  <c:v>237.48223333333331</c:v>
                </c:pt>
                <c:pt idx="586">
                  <c:v>230.68223333333333</c:v>
                </c:pt>
                <c:pt idx="587">
                  <c:v>231.20446666666666</c:v>
                </c:pt>
                <c:pt idx="588">
                  <c:v>230.1489</c:v>
                </c:pt>
                <c:pt idx="589">
                  <c:v>229.77110000000002</c:v>
                </c:pt>
                <c:pt idx="590">
                  <c:v>225.49333333333334</c:v>
                </c:pt>
                <c:pt idx="591">
                  <c:v>223.12</c:v>
                </c:pt>
                <c:pt idx="592">
                  <c:v>222.98333333333335</c:v>
                </c:pt>
                <c:pt idx="593">
                  <c:v>218.32776666666669</c:v>
                </c:pt>
                <c:pt idx="594">
                  <c:v>213.17886666666666</c:v>
                </c:pt>
                <c:pt idx="595">
                  <c:v>204.01443333333336</c:v>
                </c:pt>
                <c:pt idx="596">
                  <c:v>197.6422</c:v>
                </c:pt>
                <c:pt idx="597">
                  <c:v>194.59110000000001</c:v>
                </c:pt>
                <c:pt idx="598">
                  <c:v>193.14000000000001</c:v>
                </c:pt>
                <c:pt idx="599">
                  <c:v>193.82666666666668</c:v>
                </c:pt>
                <c:pt idx="600">
                  <c:v>190.90666666666667</c:v>
                </c:pt>
                <c:pt idx="601">
                  <c:v>192.01220000000001</c:v>
                </c:pt>
                <c:pt idx="602">
                  <c:v>192.34666666666666</c:v>
                </c:pt>
                <c:pt idx="603">
                  <c:v>197.12223333333336</c:v>
                </c:pt>
                <c:pt idx="604">
                  <c:v>199.11223333333336</c:v>
                </c:pt>
                <c:pt idx="605">
                  <c:v>203.36223333333336</c:v>
                </c:pt>
                <c:pt idx="606">
                  <c:v>206.07443333333333</c:v>
                </c:pt>
                <c:pt idx="607">
                  <c:v>208.35556666666665</c:v>
                </c:pt>
                <c:pt idx="608">
                  <c:v>208.88556666666668</c:v>
                </c:pt>
                <c:pt idx="609">
                  <c:v>206.02670000000001</c:v>
                </c:pt>
                <c:pt idx="610">
                  <c:v>200.20669999999998</c:v>
                </c:pt>
                <c:pt idx="611">
                  <c:v>197.44556666666668</c:v>
                </c:pt>
                <c:pt idx="612">
                  <c:v>197.44666666666669</c:v>
                </c:pt>
                <c:pt idx="613">
                  <c:v>200.86333333333334</c:v>
                </c:pt>
                <c:pt idx="614">
                  <c:v>200.83333333333334</c:v>
                </c:pt>
                <c:pt idx="615">
                  <c:v>201.38776666666664</c:v>
                </c:pt>
                <c:pt idx="616">
                  <c:v>202.08776666666665</c:v>
                </c:pt>
                <c:pt idx="617">
                  <c:v>204.18889999999999</c:v>
                </c:pt>
                <c:pt idx="618">
                  <c:v>202.99336666666667</c:v>
                </c:pt>
                <c:pt idx="619">
                  <c:v>202.43556666666666</c:v>
                </c:pt>
                <c:pt idx="620">
                  <c:v>202.31443333333331</c:v>
                </c:pt>
                <c:pt idx="621">
                  <c:v>204.97553333333335</c:v>
                </c:pt>
                <c:pt idx="622">
                  <c:v>206.74886666666669</c:v>
                </c:pt>
                <c:pt idx="623">
                  <c:v>207.53886666666668</c:v>
                </c:pt>
                <c:pt idx="624">
                  <c:v>211.2344333333333</c:v>
                </c:pt>
                <c:pt idx="625">
                  <c:v>217.78890000000001</c:v>
                </c:pt>
                <c:pt idx="626">
                  <c:v>223.14003333333335</c:v>
                </c:pt>
                <c:pt idx="627">
                  <c:v>226.71223333333333</c:v>
                </c:pt>
                <c:pt idx="628">
                  <c:v>226.81666666666663</c:v>
                </c:pt>
                <c:pt idx="629">
                  <c:v>227.68666666666664</c:v>
                </c:pt>
                <c:pt idx="630">
                  <c:v>226.48666666666668</c:v>
                </c:pt>
                <c:pt idx="631">
                  <c:v>226.27999999999997</c:v>
                </c:pt>
                <c:pt idx="632">
                  <c:v>224.04443333333333</c:v>
                </c:pt>
                <c:pt idx="633">
                  <c:v>220.34776666666667</c:v>
                </c:pt>
                <c:pt idx="634">
                  <c:v>217.44886666666665</c:v>
                </c:pt>
                <c:pt idx="635">
                  <c:v>217.1566333333333</c:v>
                </c:pt>
                <c:pt idx="636">
                  <c:v>221.71776666666665</c:v>
                </c:pt>
                <c:pt idx="637">
                  <c:v>223.46556666666666</c:v>
                </c:pt>
                <c:pt idx="638">
                  <c:v>223.06889999999999</c:v>
                </c:pt>
                <c:pt idx="639">
                  <c:v>219.16890000000001</c:v>
                </c:pt>
                <c:pt idx="640">
                  <c:v>216.46666666666667</c:v>
                </c:pt>
                <c:pt idx="641">
                  <c:v>215.67113333333336</c:v>
                </c:pt>
                <c:pt idx="642">
                  <c:v>216.77113333333332</c:v>
                </c:pt>
                <c:pt idx="643">
                  <c:v>218.00113333333334</c:v>
                </c:pt>
                <c:pt idx="644">
                  <c:v>218.3389</c:v>
                </c:pt>
                <c:pt idx="645">
                  <c:v>216.4366666666667</c:v>
                </c:pt>
                <c:pt idx="646">
                  <c:v>216.69556666666668</c:v>
                </c:pt>
                <c:pt idx="647">
                  <c:v>216.1978</c:v>
                </c:pt>
                <c:pt idx="648">
                  <c:v>216.59780000000001</c:v>
                </c:pt>
                <c:pt idx="649">
                  <c:v>218.79</c:v>
                </c:pt>
                <c:pt idx="650">
                  <c:v>223.50333333333333</c:v>
                </c:pt>
                <c:pt idx="651">
                  <c:v>230.46889999999999</c:v>
                </c:pt>
                <c:pt idx="652">
                  <c:v>234.06780000000001</c:v>
                </c:pt>
                <c:pt idx="653">
                  <c:v>236.70333333333335</c:v>
                </c:pt>
                <c:pt idx="654">
                  <c:v>237.25443333333337</c:v>
                </c:pt>
                <c:pt idx="655">
                  <c:v>236.07219999999998</c:v>
                </c:pt>
                <c:pt idx="656">
                  <c:v>236.38776666666664</c:v>
                </c:pt>
                <c:pt idx="657">
                  <c:v>235.87220000000002</c:v>
                </c:pt>
                <c:pt idx="658">
                  <c:v>236.84110000000001</c:v>
                </c:pt>
                <c:pt idx="659">
                  <c:v>237.78443333333334</c:v>
                </c:pt>
                <c:pt idx="660">
                  <c:v>238.58223333333333</c:v>
                </c:pt>
                <c:pt idx="661">
                  <c:v>236.17666666666665</c:v>
                </c:pt>
                <c:pt idx="662">
                  <c:v>229.8944333333333</c:v>
                </c:pt>
                <c:pt idx="663">
                  <c:v>226.76329999999999</c:v>
                </c:pt>
                <c:pt idx="664">
                  <c:v>225.35220000000001</c:v>
                </c:pt>
                <c:pt idx="665">
                  <c:v>226.96886666666668</c:v>
                </c:pt>
                <c:pt idx="666">
                  <c:v>228.8922</c:v>
                </c:pt>
                <c:pt idx="667">
                  <c:v>232.78329999999997</c:v>
                </c:pt>
                <c:pt idx="668">
                  <c:v>236.22109999999998</c:v>
                </c:pt>
                <c:pt idx="669">
                  <c:v>235.65</c:v>
                </c:pt>
                <c:pt idx="670">
                  <c:v>236.03113333333332</c:v>
                </c:pt>
                <c:pt idx="671">
                  <c:v>238.22113333333334</c:v>
                </c:pt>
                <c:pt idx="672">
                  <c:v>242.06113333333334</c:v>
                </c:pt>
                <c:pt idx="673">
                  <c:v>244.52446666666665</c:v>
                </c:pt>
                <c:pt idx="674">
                  <c:v>244.68889999999999</c:v>
                </c:pt>
                <c:pt idx="675">
                  <c:v>244.44999999999996</c:v>
                </c:pt>
                <c:pt idx="676">
                  <c:v>246.54220000000001</c:v>
                </c:pt>
                <c:pt idx="677">
                  <c:v>248.92886666666666</c:v>
                </c:pt>
                <c:pt idx="678">
                  <c:v>251.29443333333333</c:v>
                </c:pt>
                <c:pt idx="679">
                  <c:v>249.44443333333334</c:v>
                </c:pt>
                <c:pt idx="680">
                  <c:v>248.23666666666668</c:v>
                </c:pt>
                <c:pt idx="681">
                  <c:v>247.08443333333335</c:v>
                </c:pt>
                <c:pt idx="682">
                  <c:v>249.25776666666664</c:v>
                </c:pt>
                <c:pt idx="683">
                  <c:v>250.81219999999999</c:v>
                </c:pt>
                <c:pt idx="684">
                  <c:v>252.47886666666668</c:v>
                </c:pt>
                <c:pt idx="685">
                  <c:v>249.62776666666664</c:v>
                </c:pt>
                <c:pt idx="686">
                  <c:v>247.6711</c:v>
                </c:pt>
                <c:pt idx="687">
                  <c:v>246.83223333333333</c:v>
                </c:pt>
                <c:pt idx="688">
                  <c:v>249.44000000000003</c:v>
                </c:pt>
                <c:pt idx="689">
                  <c:v>253.33</c:v>
                </c:pt>
                <c:pt idx="690">
                  <c:v>257.70999999999998</c:v>
                </c:pt>
                <c:pt idx="691">
                  <c:v>260.36779999999999</c:v>
                </c:pt>
                <c:pt idx="692">
                  <c:v>261.13669999999996</c:v>
                </c:pt>
                <c:pt idx="693">
                  <c:v>259.37223333333333</c:v>
                </c:pt>
                <c:pt idx="694">
                  <c:v>259.11223333333334</c:v>
                </c:pt>
                <c:pt idx="695">
                  <c:v>259.13666666666666</c:v>
                </c:pt>
                <c:pt idx="696">
                  <c:v>259.70446666666663</c:v>
                </c:pt>
                <c:pt idx="697">
                  <c:v>260.54113333333333</c:v>
                </c:pt>
                <c:pt idx="698">
                  <c:v>261.88336666666663</c:v>
                </c:pt>
                <c:pt idx="699">
                  <c:v>262.42779999999999</c:v>
                </c:pt>
                <c:pt idx="700">
                  <c:v>263.44890000000004</c:v>
                </c:pt>
                <c:pt idx="701">
                  <c:v>264.7944333333333</c:v>
                </c:pt>
                <c:pt idx="702">
                  <c:v>267.63776666666666</c:v>
                </c:pt>
                <c:pt idx="703">
                  <c:v>270.56886666666668</c:v>
                </c:pt>
                <c:pt idx="704">
                  <c:v>274.71443333333332</c:v>
                </c:pt>
                <c:pt idx="705">
                  <c:v>281.27333333333337</c:v>
                </c:pt>
                <c:pt idx="706">
                  <c:v>286.37889999999999</c:v>
                </c:pt>
                <c:pt idx="707">
                  <c:v>288.90890000000002</c:v>
                </c:pt>
                <c:pt idx="708">
                  <c:v>291.56333333333333</c:v>
                </c:pt>
                <c:pt idx="709">
                  <c:v>296.60890000000001</c:v>
                </c:pt>
                <c:pt idx="710">
                  <c:v>314.28223333333329</c:v>
                </c:pt>
                <c:pt idx="711">
                  <c:v>328.1078</c:v>
                </c:pt>
                <c:pt idx="712">
                  <c:v>342.35000000000008</c:v>
                </c:pt>
                <c:pt idx="713">
                  <c:v>348.14776666666671</c:v>
                </c:pt>
                <c:pt idx="714">
                  <c:v>358.76663333333335</c:v>
                </c:pt>
                <c:pt idx="715">
                  <c:v>377.73663333333337</c:v>
                </c:pt>
                <c:pt idx="716">
                  <c:v>388.28776666666664</c:v>
                </c:pt>
                <c:pt idx="717">
                  <c:v>399.38333333333338</c:v>
                </c:pt>
                <c:pt idx="718">
                  <c:v>401.75223333333332</c:v>
                </c:pt>
                <c:pt idx="719">
                  <c:v>407.31776666666673</c:v>
                </c:pt>
                <c:pt idx="720">
                  <c:v>401.66</c:v>
                </c:pt>
                <c:pt idx="721">
                  <c:v>378.72556666666668</c:v>
                </c:pt>
                <c:pt idx="722">
                  <c:v>361.59889999999996</c:v>
                </c:pt>
                <c:pt idx="723">
                  <c:v>350.55109999999996</c:v>
                </c:pt>
                <c:pt idx="724">
                  <c:v>351.65329999999994</c:v>
                </c:pt>
                <c:pt idx="725">
                  <c:v>345.59109999999993</c:v>
                </c:pt>
                <c:pt idx="726">
                  <c:v>344.61556666666667</c:v>
                </c:pt>
                <c:pt idx="727">
                  <c:v>350.79223333333334</c:v>
                </c:pt>
                <c:pt idx="728">
                  <c:v>360.01333333333332</c:v>
                </c:pt>
                <c:pt idx="729">
                  <c:v>369.16109999999998</c:v>
                </c:pt>
                <c:pt idx="730">
                  <c:v>376.7011</c:v>
                </c:pt>
                <c:pt idx="731">
                  <c:v>378.10666666666663</c:v>
                </c:pt>
                <c:pt idx="732">
                  <c:v>375.76666666666665</c:v>
                </c:pt>
                <c:pt idx="733">
                  <c:v>367.43889999999993</c:v>
                </c:pt>
                <c:pt idx="734">
                  <c:v>370.54556666666667</c:v>
                </c:pt>
                <c:pt idx="735">
                  <c:v>373.74113333333338</c:v>
                </c:pt>
                <c:pt idx="736">
                  <c:v>375.19446666666664</c:v>
                </c:pt>
                <c:pt idx="737">
                  <c:v>369.37333333333339</c:v>
                </c:pt>
                <c:pt idx="738">
                  <c:v>354.9522</c:v>
                </c:pt>
                <c:pt idx="739">
                  <c:v>345.39776666666671</c:v>
                </c:pt>
                <c:pt idx="740">
                  <c:v>341.74776666666668</c:v>
                </c:pt>
                <c:pt idx="741">
                  <c:v>347.74666666666667</c:v>
                </c:pt>
                <c:pt idx="742">
                  <c:v>347.16776666666664</c:v>
                </c:pt>
                <c:pt idx="743">
                  <c:v>343.31</c:v>
                </c:pt>
                <c:pt idx="744">
                  <c:v>331.91556666666668</c:v>
                </c:pt>
                <c:pt idx="745">
                  <c:v>326.88333333333338</c:v>
                </c:pt>
                <c:pt idx="746">
                  <c:v>322.32333333333332</c:v>
                </c:pt>
                <c:pt idx="747">
                  <c:v>317.93553333333335</c:v>
                </c:pt>
                <c:pt idx="748">
                  <c:v>315.05333333333334</c:v>
                </c:pt>
                <c:pt idx="749">
                  <c:v>306.6033333333333</c:v>
                </c:pt>
                <c:pt idx="750">
                  <c:v>307.89333333333337</c:v>
                </c:pt>
                <c:pt idx="751">
                  <c:v>316.37110000000001</c:v>
                </c:pt>
                <c:pt idx="752">
                  <c:v>334.93333333333334</c:v>
                </c:pt>
                <c:pt idx="753">
                  <c:v>352.2011333333333</c:v>
                </c:pt>
                <c:pt idx="754">
                  <c:v>361.04556666666667</c:v>
                </c:pt>
                <c:pt idx="755">
                  <c:v>363.17776666666668</c:v>
                </c:pt>
                <c:pt idx="756">
                  <c:v>360.55553333333336</c:v>
                </c:pt>
                <c:pt idx="757">
                  <c:v>357.03443333333331</c:v>
                </c:pt>
                <c:pt idx="758">
                  <c:v>369.65556666666663</c:v>
                </c:pt>
                <c:pt idx="759">
                  <c:v>378.46113333333329</c:v>
                </c:pt>
                <c:pt idx="760">
                  <c:v>381.94336666666663</c:v>
                </c:pt>
                <c:pt idx="761">
                  <c:v>366.93446666666665</c:v>
                </c:pt>
                <c:pt idx="762">
                  <c:v>353.30889999999999</c:v>
                </c:pt>
                <c:pt idx="763">
                  <c:v>349.97556666666668</c:v>
                </c:pt>
                <c:pt idx="764">
                  <c:v>349.94223333333338</c:v>
                </c:pt>
                <c:pt idx="765">
                  <c:v>358.74890000000005</c:v>
                </c:pt>
                <c:pt idx="766">
                  <c:v>355.79776666666663</c:v>
                </c:pt>
                <c:pt idx="767">
                  <c:v>354.15443333333332</c:v>
                </c:pt>
                <c:pt idx="768">
                  <c:v>345.74219999999997</c:v>
                </c:pt>
                <c:pt idx="769">
                  <c:v>341.75219999999996</c:v>
                </c:pt>
                <c:pt idx="770">
                  <c:v>335.82553333333334</c:v>
                </c:pt>
                <c:pt idx="771">
                  <c:v>326.2022</c:v>
                </c:pt>
                <c:pt idx="772">
                  <c:v>318.90776666666665</c:v>
                </c:pt>
                <c:pt idx="773">
                  <c:v>310.25553333333329</c:v>
                </c:pt>
                <c:pt idx="774">
                  <c:v>309.53443333333331</c:v>
                </c:pt>
                <c:pt idx="775">
                  <c:v>298.32333333333332</c:v>
                </c:pt>
                <c:pt idx="776">
                  <c:v>290.31780000000003</c:v>
                </c:pt>
                <c:pt idx="777">
                  <c:v>290.24113333333332</c:v>
                </c:pt>
                <c:pt idx="778">
                  <c:v>301.59113333333335</c:v>
                </c:pt>
                <c:pt idx="779">
                  <c:v>308.18113333333332</c:v>
                </c:pt>
                <c:pt idx="780">
                  <c:v>303.11669999999998</c:v>
                </c:pt>
                <c:pt idx="781">
                  <c:v>302.23556666666667</c:v>
                </c:pt>
                <c:pt idx="782">
                  <c:v>302.42223333333328</c:v>
                </c:pt>
                <c:pt idx="783">
                  <c:v>305.85110000000003</c:v>
                </c:pt>
                <c:pt idx="784">
                  <c:v>306.81556666666665</c:v>
                </c:pt>
                <c:pt idx="785">
                  <c:v>306.50556666666665</c:v>
                </c:pt>
                <c:pt idx="786">
                  <c:v>299.61669999999998</c:v>
                </c:pt>
                <c:pt idx="787">
                  <c:v>293.36779999999999</c:v>
                </c:pt>
                <c:pt idx="788">
                  <c:v>295.35446666666667</c:v>
                </c:pt>
                <c:pt idx="789">
                  <c:v>302.39780000000002</c:v>
                </c:pt>
                <c:pt idx="790">
                  <c:v>302.46336666666667</c:v>
                </c:pt>
                <c:pt idx="791">
                  <c:v>295.19113333333331</c:v>
                </c:pt>
                <c:pt idx="792">
                  <c:v>283.87333333333333</c:v>
                </c:pt>
                <c:pt idx="793">
                  <c:v>271.39443333333338</c:v>
                </c:pt>
                <c:pt idx="794">
                  <c:v>265.14886666666666</c:v>
                </c:pt>
                <c:pt idx="795">
                  <c:v>263.8533333333333</c:v>
                </c:pt>
                <c:pt idx="796">
                  <c:v>275.67443333333335</c:v>
                </c:pt>
                <c:pt idx="797">
                  <c:v>282.74110000000002</c:v>
                </c:pt>
                <c:pt idx="798">
                  <c:v>290.52109999999999</c:v>
                </c:pt>
                <c:pt idx="799">
                  <c:v>287.06109999999995</c:v>
                </c:pt>
                <c:pt idx="800">
                  <c:v>284.16333333333336</c:v>
                </c:pt>
                <c:pt idx="801">
                  <c:v>275.79553333333337</c:v>
                </c:pt>
                <c:pt idx="802">
                  <c:v>274.14109999999999</c:v>
                </c:pt>
                <c:pt idx="803">
                  <c:v>276.43886666666668</c:v>
                </c:pt>
                <c:pt idx="804">
                  <c:v>280.1855333333333</c:v>
                </c:pt>
                <c:pt idx="805">
                  <c:v>276.95776666666666</c:v>
                </c:pt>
                <c:pt idx="806">
                  <c:v>266.66889999999995</c:v>
                </c:pt>
                <c:pt idx="807">
                  <c:v>262.62336666666664</c:v>
                </c:pt>
                <c:pt idx="808">
                  <c:v>267.61003333333338</c:v>
                </c:pt>
                <c:pt idx="809">
                  <c:v>279.30223333333333</c:v>
                </c:pt>
                <c:pt idx="810">
                  <c:v>290.80223333333333</c:v>
                </c:pt>
                <c:pt idx="811">
                  <c:v>299.7944333333333</c:v>
                </c:pt>
                <c:pt idx="812">
                  <c:v>313.39223333333331</c:v>
                </c:pt>
                <c:pt idx="813">
                  <c:v>323.80556666666666</c:v>
                </c:pt>
                <c:pt idx="814">
                  <c:v>334.11223333333334</c:v>
                </c:pt>
                <c:pt idx="815">
                  <c:v>335.96333333333331</c:v>
                </c:pt>
                <c:pt idx="816">
                  <c:v>346.26666666666665</c:v>
                </c:pt>
                <c:pt idx="817">
                  <c:v>355.78333333333336</c:v>
                </c:pt>
                <c:pt idx="818">
                  <c:v>365.0444333333333</c:v>
                </c:pt>
                <c:pt idx="819">
                  <c:v>363.4622</c:v>
                </c:pt>
                <c:pt idx="820">
                  <c:v>361.79776666666663</c:v>
                </c:pt>
                <c:pt idx="821">
                  <c:v>367.5155666666667</c:v>
                </c:pt>
                <c:pt idx="822">
                  <c:v>369.03333333333336</c:v>
                </c:pt>
                <c:pt idx="823">
                  <c:v>364.71890000000002</c:v>
                </c:pt>
                <c:pt idx="824">
                  <c:v>354.92</c:v>
                </c:pt>
                <c:pt idx="825">
                  <c:v>347.61223333333334</c:v>
                </c:pt>
                <c:pt idx="826">
                  <c:v>339.8533333333333</c:v>
                </c:pt>
                <c:pt idx="827">
                  <c:v>332.04109999999997</c:v>
                </c:pt>
                <c:pt idx="828">
                  <c:v>331.69443333333334</c:v>
                </c:pt>
                <c:pt idx="829">
                  <c:v>332.7022</c:v>
                </c:pt>
                <c:pt idx="830">
                  <c:v>334.62886666666668</c:v>
                </c:pt>
                <c:pt idx="831">
                  <c:v>335.27109999999999</c:v>
                </c:pt>
                <c:pt idx="832">
                  <c:v>334.40443333333332</c:v>
                </c:pt>
                <c:pt idx="833">
                  <c:v>334.90333333333336</c:v>
                </c:pt>
                <c:pt idx="834">
                  <c:v>332.33666666666664</c:v>
                </c:pt>
                <c:pt idx="835">
                  <c:v>334.65000000000003</c:v>
                </c:pt>
                <c:pt idx="836">
                  <c:v>319.94333333333333</c:v>
                </c:pt>
                <c:pt idx="837">
                  <c:v>306.2166666666667</c:v>
                </c:pt>
                <c:pt idx="838">
                  <c:v>292.82666666666665</c:v>
                </c:pt>
                <c:pt idx="839">
                  <c:v>292.19776666666667</c:v>
                </c:pt>
                <c:pt idx="840">
                  <c:v>294.57886666666667</c:v>
                </c:pt>
                <c:pt idx="841">
                  <c:v>298.10553333333337</c:v>
                </c:pt>
                <c:pt idx="842">
                  <c:v>307.2011</c:v>
                </c:pt>
                <c:pt idx="843">
                  <c:v>303.90553333333332</c:v>
                </c:pt>
                <c:pt idx="844">
                  <c:v>299.06109999999995</c:v>
                </c:pt>
                <c:pt idx="845">
                  <c:v>280.67109999999997</c:v>
                </c:pt>
                <c:pt idx="846">
                  <c:v>272.53333333333336</c:v>
                </c:pt>
                <c:pt idx="847">
                  <c:v>257.90556666666663</c:v>
                </c:pt>
                <c:pt idx="848">
                  <c:v>251.33780000000002</c:v>
                </c:pt>
                <c:pt idx="849">
                  <c:v>247.95446666666666</c:v>
                </c:pt>
                <c:pt idx="850">
                  <c:v>246.88446666666664</c:v>
                </c:pt>
                <c:pt idx="851">
                  <c:v>250.61890000000002</c:v>
                </c:pt>
                <c:pt idx="852">
                  <c:v>243.97666666666669</c:v>
                </c:pt>
                <c:pt idx="853">
                  <c:v>242.31553333333332</c:v>
                </c:pt>
                <c:pt idx="854">
                  <c:v>231.45886666666669</c:v>
                </c:pt>
                <c:pt idx="855">
                  <c:v>227.58</c:v>
                </c:pt>
                <c:pt idx="856">
                  <c:v>218.55113333333335</c:v>
                </c:pt>
                <c:pt idx="857">
                  <c:v>217.98446666666666</c:v>
                </c:pt>
                <c:pt idx="858">
                  <c:v>221.63223333333335</c:v>
                </c:pt>
                <c:pt idx="859">
                  <c:v>236.24</c:v>
                </c:pt>
                <c:pt idx="860">
                  <c:v>247.2911</c:v>
                </c:pt>
                <c:pt idx="861">
                  <c:v>250.91776666666667</c:v>
                </c:pt>
                <c:pt idx="862">
                  <c:v>252.62553333333335</c:v>
                </c:pt>
                <c:pt idx="863">
                  <c:v>246.54666666666665</c:v>
                </c:pt>
                <c:pt idx="864">
                  <c:v>243.71</c:v>
                </c:pt>
                <c:pt idx="865">
                  <c:v>237.2278</c:v>
                </c:pt>
                <c:pt idx="866">
                  <c:v>239.67780000000002</c:v>
                </c:pt>
                <c:pt idx="867">
                  <c:v>240.15336666666667</c:v>
                </c:pt>
                <c:pt idx="868">
                  <c:v>237.93446666666668</c:v>
                </c:pt>
                <c:pt idx="869">
                  <c:v>229.22446666666667</c:v>
                </c:pt>
                <c:pt idx="870">
                  <c:v>222.95223333333334</c:v>
                </c:pt>
                <c:pt idx="871">
                  <c:v>223.2089</c:v>
                </c:pt>
                <c:pt idx="872">
                  <c:v>222.33</c:v>
                </c:pt>
                <c:pt idx="873">
                  <c:v>220.95333333333335</c:v>
                </c:pt>
                <c:pt idx="874">
                  <c:v>222.2989</c:v>
                </c:pt>
                <c:pt idx="875">
                  <c:v>229.96113333333332</c:v>
                </c:pt>
                <c:pt idx="876">
                  <c:v>236.06446666666668</c:v>
                </c:pt>
                <c:pt idx="877">
                  <c:v>238.95446666666666</c:v>
                </c:pt>
                <c:pt idx="878">
                  <c:v>241.8989</c:v>
                </c:pt>
                <c:pt idx="879">
                  <c:v>241.09666666666666</c:v>
                </c:pt>
                <c:pt idx="880">
                  <c:v>235.35776666666666</c:v>
                </c:pt>
                <c:pt idx="881">
                  <c:v>228.54220000000001</c:v>
                </c:pt>
                <c:pt idx="882">
                  <c:v>226.7422</c:v>
                </c:pt>
                <c:pt idx="883">
                  <c:v>228.26776666666663</c:v>
                </c:pt>
                <c:pt idx="884">
                  <c:v>230.68776666666668</c:v>
                </c:pt>
                <c:pt idx="885">
                  <c:v>236.44776666666667</c:v>
                </c:pt>
                <c:pt idx="886">
                  <c:v>242.34663333333333</c:v>
                </c:pt>
                <c:pt idx="887">
                  <c:v>243.21663333333333</c:v>
                </c:pt>
                <c:pt idx="888">
                  <c:v>239.3922</c:v>
                </c:pt>
                <c:pt idx="889">
                  <c:v>234.81776666666667</c:v>
                </c:pt>
                <c:pt idx="890">
                  <c:v>236.14110000000002</c:v>
                </c:pt>
                <c:pt idx="891">
                  <c:v>238.47333333333333</c:v>
                </c:pt>
                <c:pt idx="892">
                  <c:v>239.64223333333334</c:v>
                </c:pt>
                <c:pt idx="893">
                  <c:v>242.04779999999997</c:v>
                </c:pt>
                <c:pt idx="894">
                  <c:v>244.52556666666666</c:v>
                </c:pt>
                <c:pt idx="895">
                  <c:v>254.91223333333332</c:v>
                </c:pt>
                <c:pt idx="896">
                  <c:v>263.81666666666666</c:v>
                </c:pt>
                <c:pt idx="897">
                  <c:v>270.7944333333333</c:v>
                </c:pt>
                <c:pt idx="898">
                  <c:v>266.51220000000001</c:v>
                </c:pt>
                <c:pt idx="899">
                  <c:v>267.37110000000001</c:v>
                </c:pt>
                <c:pt idx="900">
                  <c:v>271.5266666666667</c:v>
                </c:pt>
                <c:pt idx="901">
                  <c:v>284.29000000000002</c:v>
                </c:pt>
                <c:pt idx="902">
                  <c:v>291.77556666666663</c:v>
                </c:pt>
                <c:pt idx="903">
                  <c:v>298.33780000000002</c:v>
                </c:pt>
                <c:pt idx="904">
                  <c:v>301.75336666666664</c:v>
                </c:pt>
                <c:pt idx="905">
                  <c:v>305.53890000000001</c:v>
                </c:pt>
                <c:pt idx="906">
                  <c:v>301.40000000000003</c:v>
                </c:pt>
                <c:pt idx="907">
                  <c:v>295.74219999999997</c:v>
                </c:pt>
                <c:pt idx="908">
                  <c:v>287.30886666666669</c:v>
                </c:pt>
                <c:pt idx="909">
                  <c:v>289.37110000000001</c:v>
                </c:pt>
                <c:pt idx="910">
                  <c:v>288.10666666666668</c:v>
                </c:pt>
                <c:pt idx="911">
                  <c:v>293.67223333333328</c:v>
                </c:pt>
                <c:pt idx="912">
                  <c:v>298.66000000000003</c:v>
                </c:pt>
                <c:pt idx="913">
                  <c:v>305.30443333333329</c:v>
                </c:pt>
                <c:pt idx="914">
                  <c:v>306.62666666666661</c:v>
                </c:pt>
                <c:pt idx="915">
                  <c:v>304.47666666666663</c:v>
                </c:pt>
                <c:pt idx="916">
                  <c:v>301.17779999999999</c:v>
                </c:pt>
                <c:pt idx="917">
                  <c:v>296.48333333333335</c:v>
                </c:pt>
                <c:pt idx="918">
                  <c:v>294.34443333333331</c:v>
                </c:pt>
                <c:pt idx="919">
                  <c:v>294.48776666666669</c:v>
                </c:pt>
                <c:pt idx="920">
                  <c:v>296.53999999999996</c:v>
                </c:pt>
                <c:pt idx="921">
                  <c:v>293.75223333333332</c:v>
                </c:pt>
                <c:pt idx="922">
                  <c:v>289.66000000000003</c:v>
                </c:pt>
                <c:pt idx="923">
                  <c:v>283.53666666666663</c:v>
                </c:pt>
                <c:pt idx="924">
                  <c:v>279.37666666666667</c:v>
                </c:pt>
                <c:pt idx="925">
                  <c:v>276.82333333333332</c:v>
                </c:pt>
                <c:pt idx="926">
                  <c:v>274.32666666666665</c:v>
                </c:pt>
                <c:pt idx="927">
                  <c:v>273.93</c:v>
                </c:pt>
                <c:pt idx="928">
                  <c:v>276.10999999999996</c:v>
                </c:pt>
                <c:pt idx="929">
                  <c:v>282.45999999999998</c:v>
                </c:pt>
                <c:pt idx="930">
                  <c:v>290.88000000000005</c:v>
                </c:pt>
                <c:pt idx="931">
                  <c:v>297.78666666666669</c:v>
                </c:pt>
                <c:pt idx="932">
                  <c:v>298.74333333333334</c:v>
                </c:pt>
                <c:pt idx="933">
                  <c:v>299.71999999999997</c:v>
                </c:pt>
                <c:pt idx="934">
                  <c:v>299.49666666666667</c:v>
                </c:pt>
                <c:pt idx="935">
                  <c:v>303.23666666666668</c:v>
                </c:pt>
                <c:pt idx="936">
                  <c:v>305.39000000000004</c:v>
                </c:pt>
                <c:pt idx="937">
                  <c:v>307.05</c:v>
                </c:pt>
                <c:pt idx="938">
                  <c:v>306.2</c:v>
                </c:pt>
                <c:pt idx="939">
                  <c:v>299.37333333333328</c:v>
                </c:pt>
                <c:pt idx="940">
                  <c:v>288.24</c:v>
                </c:pt>
                <c:pt idx="941">
                  <c:v>279.97666666666663</c:v>
                </c:pt>
                <c:pt idx="942">
                  <c:v>278.09333333333331</c:v>
                </c:pt>
                <c:pt idx="943">
                  <c:v>282.25333333333333</c:v>
                </c:pt>
                <c:pt idx="944">
                  <c:v>279.65333333333336</c:v>
                </c:pt>
                <c:pt idx="945">
                  <c:v>273.75666666666666</c:v>
                </c:pt>
                <c:pt idx="946">
                  <c:v>258.62</c:v>
                </c:pt>
                <c:pt idx="947">
                  <c:v>252.36333333333332</c:v>
                </c:pt>
                <c:pt idx="948">
                  <c:v>244.2166666666667</c:v>
                </c:pt>
                <c:pt idx="949">
                  <c:v>242.79333333333332</c:v>
                </c:pt>
                <c:pt idx="950">
                  <c:v>234.00333333333333</c:v>
                </c:pt>
                <c:pt idx="951">
                  <c:v>228.05333333333331</c:v>
                </c:pt>
                <c:pt idx="952">
                  <c:v>220.84333333333333</c:v>
                </c:pt>
                <c:pt idx="953">
                  <c:v>218.9</c:v>
                </c:pt>
                <c:pt idx="954">
                  <c:v>218.48666666666668</c:v>
                </c:pt>
                <c:pt idx="955">
                  <c:v>214.65</c:v>
                </c:pt>
                <c:pt idx="956">
                  <c:v>215.35333333333335</c:v>
                </c:pt>
                <c:pt idx="957">
                  <c:v>214.84333333333333</c:v>
                </c:pt>
                <c:pt idx="958">
                  <c:v>220.52666666666664</c:v>
                </c:pt>
                <c:pt idx="959">
                  <c:v>216.50333333333333</c:v>
                </c:pt>
                <c:pt idx="960">
                  <c:v>214.58666666666667</c:v>
                </c:pt>
                <c:pt idx="961">
                  <c:v>210.99</c:v>
                </c:pt>
                <c:pt idx="962">
                  <c:v>216.03666666666666</c:v>
                </c:pt>
                <c:pt idx="963">
                  <c:v>219.43666666666664</c:v>
                </c:pt>
                <c:pt idx="964">
                  <c:v>224.04999999999998</c:v>
                </c:pt>
                <c:pt idx="965">
                  <c:v>226.08333333333334</c:v>
                </c:pt>
                <c:pt idx="966">
                  <c:v>227.04999999999998</c:v>
                </c:pt>
                <c:pt idx="967">
                  <c:v>227.96</c:v>
                </c:pt>
                <c:pt idx="968">
                  <c:v>223.44666666666669</c:v>
                </c:pt>
                <c:pt idx="969">
                  <c:v>219.36999999999998</c:v>
                </c:pt>
                <c:pt idx="970">
                  <c:v>212.58666666666667</c:v>
                </c:pt>
                <c:pt idx="971">
                  <c:v>206.62</c:v>
                </c:pt>
                <c:pt idx="972">
                  <c:v>198.61666666666667</c:v>
                </c:pt>
                <c:pt idx="973">
                  <c:v>188.65666666666667</c:v>
                </c:pt>
                <c:pt idx="974">
                  <c:v>186.53666666666666</c:v>
                </c:pt>
                <c:pt idx="975">
                  <c:v>188.09333333333333</c:v>
                </c:pt>
                <c:pt idx="976">
                  <c:v>192.54666666666665</c:v>
                </c:pt>
                <c:pt idx="977">
                  <c:v>193.77999999999997</c:v>
                </c:pt>
                <c:pt idx="978">
                  <c:v>190.76333333333332</c:v>
                </c:pt>
                <c:pt idx="979">
                  <c:v>188.17</c:v>
                </c:pt>
                <c:pt idx="980">
                  <c:v>183.42666666666665</c:v>
                </c:pt>
                <c:pt idx="981">
                  <c:v>177.07666666666668</c:v>
                </c:pt>
                <c:pt idx="982">
                  <c:v>172.65666666666667</c:v>
                </c:pt>
                <c:pt idx="983">
                  <c:v>173.66</c:v>
                </c:pt>
                <c:pt idx="984">
                  <c:v>178.65666666666667</c:v>
                </c:pt>
                <c:pt idx="985">
                  <c:v>182.99333333333334</c:v>
                </c:pt>
                <c:pt idx="986">
                  <c:v>182.20333333333335</c:v>
                </c:pt>
                <c:pt idx="987">
                  <c:v>186.15</c:v>
                </c:pt>
                <c:pt idx="988">
                  <c:v>190.07666666666668</c:v>
                </c:pt>
                <c:pt idx="989">
                  <c:v>194.75333333333333</c:v>
                </c:pt>
                <c:pt idx="990">
                  <c:v>190.67</c:v>
                </c:pt>
                <c:pt idx="991">
                  <c:v>185.71</c:v>
                </c:pt>
                <c:pt idx="992">
                  <c:v>178.76999999999998</c:v>
                </c:pt>
                <c:pt idx="993">
                  <c:v>175.76666666666665</c:v>
                </c:pt>
                <c:pt idx="994">
                  <c:v>175.51</c:v>
                </c:pt>
                <c:pt idx="995">
                  <c:v>173.43666666666664</c:v>
                </c:pt>
                <c:pt idx="996">
                  <c:v>169.27333333333334</c:v>
                </c:pt>
                <c:pt idx="997">
                  <c:v>161.85666666666665</c:v>
                </c:pt>
                <c:pt idx="998">
                  <c:v>158.47333333333333</c:v>
                </c:pt>
                <c:pt idx="999">
                  <c:v>154.9</c:v>
                </c:pt>
                <c:pt idx="1000">
                  <c:v>152.59</c:v>
                </c:pt>
                <c:pt idx="1001">
                  <c:v>145.96666666666667</c:v>
                </c:pt>
                <c:pt idx="1002">
                  <c:v>141.74666666666667</c:v>
                </c:pt>
                <c:pt idx="1003">
                  <c:v>133.57333333333335</c:v>
                </c:pt>
                <c:pt idx="1004">
                  <c:v>128.68999999999997</c:v>
                </c:pt>
                <c:pt idx="1005">
                  <c:v>119.2</c:v>
                </c:pt>
                <c:pt idx="1006">
                  <c:v>114.98666666666666</c:v>
                </c:pt>
                <c:pt idx="1007">
                  <c:v>114.54333333333334</c:v>
                </c:pt>
                <c:pt idx="1008">
                  <c:v>119.23666666666666</c:v>
                </c:pt>
                <c:pt idx="1009">
                  <c:v>117.7</c:v>
                </c:pt>
                <c:pt idx="1010">
                  <c:v>114.97333333333334</c:v>
                </c:pt>
                <c:pt idx="1011">
                  <c:v>110.69333333333334</c:v>
                </c:pt>
                <c:pt idx="1012">
                  <c:v>112.34666666666668</c:v>
                </c:pt>
                <c:pt idx="1013">
                  <c:v>114.39</c:v>
                </c:pt>
                <c:pt idx="1014">
                  <c:v>117.22666666666665</c:v>
                </c:pt>
                <c:pt idx="1015">
                  <c:v>120.61333333333334</c:v>
                </c:pt>
                <c:pt idx="1016">
                  <c:v>121.87666666666667</c:v>
                </c:pt>
                <c:pt idx="1017">
                  <c:v>123.06</c:v>
                </c:pt>
                <c:pt idx="1018">
                  <c:v>125.81666666666668</c:v>
                </c:pt>
                <c:pt idx="1019">
                  <c:v>127.55666666666667</c:v>
                </c:pt>
                <c:pt idx="1020">
                  <c:v>129.14666666666668</c:v>
                </c:pt>
                <c:pt idx="1021">
                  <c:v>129.79</c:v>
                </c:pt>
                <c:pt idx="1022">
                  <c:v>134.78</c:v>
                </c:pt>
                <c:pt idx="1023">
                  <c:v>140.35333333333332</c:v>
                </c:pt>
                <c:pt idx="1024">
                  <c:v>144.02333333333334</c:v>
                </c:pt>
                <c:pt idx="1025">
                  <c:v>149.53</c:v>
                </c:pt>
                <c:pt idx="1026">
                  <c:v>160.86666666666667</c:v>
                </c:pt>
                <c:pt idx="1027">
                  <c:v>168.27666666666667</c:v>
                </c:pt>
                <c:pt idx="1028">
                  <c:v>172.59333333333333</c:v>
                </c:pt>
                <c:pt idx="1029">
                  <c:v>173.76333333333332</c:v>
                </c:pt>
                <c:pt idx="1030">
                  <c:v>180.96666666666667</c:v>
                </c:pt>
                <c:pt idx="1031">
                  <c:v>186.55333333333331</c:v>
                </c:pt>
                <c:pt idx="1032">
                  <c:v>191.00333333333333</c:v>
                </c:pt>
                <c:pt idx="1033">
                  <c:v>193.85</c:v>
                </c:pt>
                <c:pt idx="1034">
                  <c:v>197.62</c:v>
                </c:pt>
                <c:pt idx="1035">
                  <c:v>201.8066666666667</c:v>
                </c:pt>
                <c:pt idx="1036">
                  <c:v>201.83333333333334</c:v>
                </c:pt>
                <c:pt idx="1037">
                  <c:v>199.61666666666665</c:v>
                </c:pt>
                <c:pt idx="1038">
                  <c:v>200.26</c:v>
                </c:pt>
                <c:pt idx="1039">
                  <c:v>206.04333333333332</c:v>
                </c:pt>
                <c:pt idx="1040">
                  <c:v>208.51</c:v>
                </c:pt>
                <c:pt idx="1041">
                  <c:v>208.19666666666663</c:v>
                </c:pt>
                <c:pt idx="1042">
                  <c:v>202.57333333333335</c:v>
                </c:pt>
                <c:pt idx="1043">
                  <c:v>202.17999999999998</c:v>
                </c:pt>
                <c:pt idx="1044">
                  <c:v>200.1</c:v>
                </c:pt>
                <c:pt idx="1045">
                  <c:v>199.93666666666664</c:v>
                </c:pt>
                <c:pt idx="1046">
                  <c:v>202.1933333333333</c:v>
                </c:pt>
                <c:pt idx="1047">
                  <c:v>203.40666666666667</c:v>
                </c:pt>
                <c:pt idx="1048">
                  <c:v>205.37</c:v>
                </c:pt>
                <c:pt idx="1049">
                  <c:v>199.79333333333332</c:v>
                </c:pt>
                <c:pt idx="1050">
                  <c:v>197.15333333333334</c:v>
                </c:pt>
                <c:pt idx="1051">
                  <c:v>194.16666666666666</c:v>
                </c:pt>
                <c:pt idx="1052">
                  <c:v>193.10333333333335</c:v>
                </c:pt>
                <c:pt idx="1053">
                  <c:v>187.84</c:v>
                </c:pt>
                <c:pt idx="1054">
                  <c:v>180.87666666666667</c:v>
                </c:pt>
                <c:pt idx="1055">
                  <c:v>176.11999999999998</c:v>
                </c:pt>
                <c:pt idx="1056">
                  <c:v>173.61333333333334</c:v>
                </c:pt>
                <c:pt idx="1057">
                  <c:v>177.05999999999997</c:v>
                </c:pt>
                <c:pt idx="1058">
                  <c:v>179.39666666666668</c:v>
                </c:pt>
                <c:pt idx="1059">
                  <c:v>182.61333333333332</c:v>
                </c:pt>
                <c:pt idx="1060">
                  <c:v>181.57000000000002</c:v>
                </c:pt>
                <c:pt idx="1061">
                  <c:v>182.50333333333333</c:v>
                </c:pt>
                <c:pt idx="1062">
                  <c:v>186.98666666666668</c:v>
                </c:pt>
                <c:pt idx="1063">
                  <c:v>190.66</c:v>
                </c:pt>
                <c:pt idx="1064">
                  <c:v>193.65</c:v>
                </c:pt>
                <c:pt idx="1065">
                  <c:v>191.26</c:v>
                </c:pt>
                <c:pt idx="1066">
                  <c:v>191.48000000000002</c:v>
                </c:pt>
                <c:pt idx="1067">
                  <c:v>190.47000000000003</c:v>
                </c:pt>
                <c:pt idx="1068">
                  <c:v>191.62666666666667</c:v>
                </c:pt>
                <c:pt idx="1069">
                  <c:v>192.78333333333333</c:v>
                </c:pt>
                <c:pt idx="1070">
                  <c:v>198.87333333333333</c:v>
                </c:pt>
                <c:pt idx="1071">
                  <c:v>199.17</c:v>
                </c:pt>
                <c:pt idx="1072">
                  <c:v>198.27</c:v>
                </c:pt>
                <c:pt idx="1073">
                  <c:v>190.95666666666668</c:v>
                </c:pt>
                <c:pt idx="1074">
                  <c:v>187.72000000000003</c:v>
                </c:pt>
                <c:pt idx="1075">
                  <c:v>185.03</c:v>
                </c:pt>
                <c:pt idx="1076">
                  <c:v>185.45333333333335</c:v>
                </c:pt>
                <c:pt idx="1077">
                  <c:v>183.94666666666663</c:v>
                </c:pt>
                <c:pt idx="1078">
                  <c:v>184.41</c:v>
                </c:pt>
                <c:pt idx="1079">
                  <c:v>183.81333333333336</c:v>
                </c:pt>
                <c:pt idx="1080">
                  <c:v>185.98</c:v>
                </c:pt>
                <c:pt idx="1081">
                  <c:v>185.44999999999996</c:v>
                </c:pt>
                <c:pt idx="1082">
                  <c:v>183.98000000000002</c:v>
                </c:pt>
                <c:pt idx="1083">
                  <c:v>175.96333333333334</c:v>
                </c:pt>
                <c:pt idx="1084">
                  <c:v>169.55333333333337</c:v>
                </c:pt>
                <c:pt idx="1085">
                  <c:v>163.54000000000002</c:v>
                </c:pt>
                <c:pt idx="1086">
                  <c:v>162.76666666666665</c:v>
                </c:pt>
                <c:pt idx="1087">
                  <c:v>158.99</c:v>
                </c:pt>
                <c:pt idx="1088">
                  <c:v>158.20333333333332</c:v>
                </c:pt>
                <c:pt idx="1089">
                  <c:v>159.41666666666666</c:v>
                </c:pt>
                <c:pt idx="1090">
                  <c:v>162.11000000000001</c:v>
                </c:pt>
                <c:pt idx="1091">
                  <c:v>162.15</c:v>
                </c:pt>
                <c:pt idx="1092">
                  <c:v>160.91666666666666</c:v>
                </c:pt>
                <c:pt idx="1093">
                  <c:v>160.70666666666668</c:v>
                </c:pt>
                <c:pt idx="1094">
                  <c:v>163.95666666666668</c:v>
                </c:pt>
                <c:pt idx="1095">
                  <c:v>167.68333333333331</c:v>
                </c:pt>
                <c:pt idx="1096">
                  <c:v>170.33333333333334</c:v>
                </c:pt>
                <c:pt idx="1097">
                  <c:v>169.82666666666668</c:v>
                </c:pt>
                <c:pt idx="1098">
                  <c:v>169.92333333333332</c:v>
                </c:pt>
                <c:pt idx="1099">
                  <c:v>169.53333333333333</c:v>
                </c:pt>
                <c:pt idx="1100">
                  <c:v>168.80333333333331</c:v>
                </c:pt>
                <c:pt idx="1101">
                  <c:v>166.95000000000002</c:v>
                </c:pt>
                <c:pt idx="1102">
                  <c:v>168.91</c:v>
                </c:pt>
                <c:pt idx="1103">
                  <c:v>172.42333333333332</c:v>
                </c:pt>
                <c:pt idx="1104">
                  <c:v>176.96333333333334</c:v>
                </c:pt>
                <c:pt idx="1105">
                  <c:v>181.96666666666667</c:v>
                </c:pt>
                <c:pt idx="1106">
                  <c:v>184.92666666666665</c:v>
                </c:pt>
                <c:pt idx="1107">
                  <c:v>185.84666666666666</c:v>
                </c:pt>
                <c:pt idx="1108">
                  <c:v>184.38</c:v>
                </c:pt>
                <c:pt idx="1109">
                  <c:v>186.84666666666666</c:v>
                </c:pt>
                <c:pt idx="1110">
                  <c:v>192.93333333333331</c:v>
                </c:pt>
                <c:pt idx="1111">
                  <c:v>199.42</c:v>
                </c:pt>
                <c:pt idx="1112">
                  <c:v>204.20333333333335</c:v>
                </c:pt>
                <c:pt idx="1113">
                  <c:v>208.47333333333336</c:v>
                </c:pt>
                <c:pt idx="1114">
                  <c:v>213.03333333333333</c:v>
                </c:pt>
                <c:pt idx="1115">
                  <c:v>217.63000000000002</c:v>
                </c:pt>
                <c:pt idx="1116">
                  <c:v>221.16333333333333</c:v>
                </c:pt>
                <c:pt idx="1117">
                  <c:v>226.91333333333333</c:v>
                </c:pt>
                <c:pt idx="1118">
                  <c:v>234.61</c:v>
                </c:pt>
                <c:pt idx="1119">
                  <c:v>243.03</c:v>
                </c:pt>
                <c:pt idx="1120">
                  <c:v>250.98000000000002</c:v>
                </c:pt>
                <c:pt idx="1121">
                  <c:v>255.10999999999999</c:v>
                </c:pt>
                <c:pt idx="1122">
                  <c:v>257.13333333333333</c:v>
                </c:pt>
                <c:pt idx="1123">
                  <c:v>257.74333333333334</c:v>
                </c:pt>
                <c:pt idx="1124">
                  <c:v>263.63000000000005</c:v>
                </c:pt>
                <c:pt idx="1125">
                  <c:v>264.81666666666666</c:v>
                </c:pt>
                <c:pt idx="1126">
                  <c:v>266.17333333333335</c:v>
                </c:pt>
                <c:pt idx="1127">
                  <c:v>260.2233333333333</c:v>
                </c:pt>
                <c:pt idx="1128">
                  <c:v>254.08666666666667</c:v>
                </c:pt>
                <c:pt idx="1129">
                  <c:v>249.28666666666666</c:v>
                </c:pt>
                <c:pt idx="1130">
                  <c:v>249.16666666666666</c:v>
                </c:pt>
                <c:pt idx="1131">
                  <c:v>254.65</c:v>
                </c:pt>
                <c:pt idx="1132">
                  <c:v>258.50333333333333</c:v>
                </c:pt>
                <c:pt idx="1133">
                  <c:v>266.36333333333329</c:v>
                </c:pt>
                <c:pt idx="1134">
                  <c:v>274.69</c:v>
                </c:pt>
                <c:pt idx="1135">
                  <c:v>279.61333333333329</c:v>
                </c:pt>
                <c:pt idx="1136">
                  <c:v>277.81666666666666</c:v>
                </c:pt>
                <c:pt idx="1137">
                  <c:v>273.5266666666667</c:v>
                </c:pt>
                <c:pt idx="1138">
                  <c:v>271.27666666666664</c:v>
                </c:pt>
                <c:pt idx="1139">
                  <c:v>270.46333333333337</c:v>
                </c:pt>
                <c:pt idx="1140">
                  <c:v>273.22666666666663</c:v>
                </c:pt>
                <c:pt idx="1141">
                  <c:v>277.08999999999997</c:v>
                </c:pt>
                <c:pt idx="1142">
                  <c:v>283.21999999999997</c:v>
                </c:pt>
                <c:pt idx="1143">
                  <c:v>288.36666666666662</c:v>
                </c:pt>
                <c:pt idx="1144">
                  <c:v>291.66000000000003</c:v>
                </c:pt>
                <c:pt idx="1145">
                  <c:v>282.49999999999994</c:v>
                </c:pt>
                <c:pt idx="1146">
                  <c:v>271.39333333333332</c:v>
                </c:pt>
                <c:pt idx="1147">
                  <c:v>263.99333333333334</c:v>
                </c:pt>
                <c:pt idx="1148">
                  <c:v>264.78666666666663</c:v>
                </c:pt>
                <c:pt idx="1149">
                  <c:v>266.22999999999996</c:v>
                </c:pt>
                <c:pt idx="1150">
                  <c:v>261.78000000000003</c:v>
                </c:pt>
                <c:pt idx="1151">
                  <c:v>262.16666666666669</c:v>
                </c:pt>
                <c:pt idx="1152">
                  <c:v>263.19333333333333</c:v>
                </c:pt>
                <c:pt idx="1153">
                  <c:v>264.98</c:v>
                </c:pt>
                <c:pt idx="1154">
                  <c:v>260.87</c:v>
                </c:pt>
                <c:pt idx="1155">
                  <c:v>258.16666666666669</c:v>
                </c:pt>
                <c:pt idx="1156">
                  <c:v>255.76333333333335</c:v>
                </c:pt>
                <c:pt idx="1157">
                  <c:v>254.87666666666669</c:v>
                </c:pt>
                <c:pt idx="1158">
                  <c:v>251.67</c:v>
                </c:pt>
                <c:pt idx="1159">
                  <c:v>247.77999999999997</c:v>
                </c:pt>
                <c:pt idx="1160">
                  <c:v>245.74333333333334</c:v>
                </c:pt>
                <c:pt idx="1161">
                  <c:v>243.39333333333332</c:v>
                </c:pt>
                <c:pt idx="1162">
                  <c:v>242.58333333333334</c:v>
                </c:pt>
                <c:pt idx="1163">
                  <c:v>238.45666666666668</c:v>
                </c:pt>
                <c:pt idx="1164">
                  <c:v>232.77333333333334</c:v>
                </c:pt>
                <c:pt idx="1165">
                  <c:v>225.92666666666665</c:v>
                </c:pt>
                <c:pt idx="1166">
                  <c:v>220.10333333333332</c:v>
                </c:pt>
                <c:pt idx="1167">
                  <c:v>221.99666666666667</c:v>
                </c:pt>
                <c:pt idx="1168">
                  <c:v>226.65333333333334</c:v>
                </c:pt>
                <c:pt idx="1169">
                  <c:v>233.77666666666667</c:v>
                </c:pt>
                <c:pt idx="1170">
                  <c:v>233.36333333333334</c:v>
                </c:pt>
                <c:pt idx="1171">
                  <c:v>235.16333333333333</c:v>
                </c:pt>
                <c:pt idx="1172">
                  <c:v>235.81666666666669</c:v>
                </c:pt>
                <c:pt idx="1173">
                  <c:v>244.86333333333332</c:v>
                </c:pt>
                <c:pt idx="1174">
                  <c:v>250.96666666666667</c:v>
                </c:pt>
                <c:pt idx="1175">
                  <c:v>257.3866666666666</c:v>
                </c:pt>
                <c:pt idx="1176">
                  <c:v>253.33</c:v>
                </c:pt>
                <c:pt idx="1177">
                  <c:v>253.1933333333333</c:v>
                </c:pt>
                <c:pt idx="1178">
                  <c:v>251.14</c:v>
                </c:pt>
                <c:pt idx="1179">
                  <c:v>253.29999999999998</c:v>
                </c:pt>
                <c:pt idx="1180">
                  <c:v>250.63666666666666</c:v>
                </c:pt>
                <c:pt idx="1181">
                  <c:v>257.85666666666663</c:v>
                </c:pt>
                <c:pt idx="1182">
                  <c:v>263.18666666666667</c:v>
                </c:pt>
                <c:pt idx="1183">
                  <c:v>270.78666666666663</c:v>
                </c:pt>
                <c:pt idx="1184">
                  <c:v>271.60666666666663</c:v>
                </c:pt>
                <c:pt idx="1185">
                  <c:v>273.91000000000003</c:v>
                </c:pt>
                <c:pt idx="1186">
                  <c:v>271.90333333333336</c:v>
                </c:pt>
                <c:pt idx="1187">
                  <c:v>268.7233333333333</c:v>
                </c:pt>
                <c:pt idx="1188">
                  <c:v>264.78999999999996</c:v>
                </c:pt>
                <c:pt idx="1189">
                  <c:v>261.59666666666664</c:v>
                </c:pt>
                <c:pt idx="1190">
                  <c:v>254.39</c:v>
                </c:pt>
                <c:pt idx="1191">
                  <c:v>249.18999999999997</c:v>
                </c:pt>
                <c:pt idx="1192">
                  <c:v>245.33</c:v>
                </c:pt>
                <c:pt idx="1193">
                  <c:v>243.87</c:v>
                </c:pt>
                <c:pt idx="1194">
                  <c:v>243.66666666666666</c:v>
                </c:pt>
                <c:pt idx="1195">
                  <c:v>245.70000000000002</c:v>
                </c:pt>
                <c:pt idx="1196">
                  <c:v>249.4</c:v>
                </c:pt>
                <c:pt idx="1197">
                  <c:v>249.45000000000002</c:v>
                </c:pt>
                <c:pt idx="1198">
                  <c:v>253.09666666666666</c:v>
                </c:pt>
                <c:pt idx="1199">
                  <c:v>255.91333333333333</c:v>
                </c:pt>
                <c:pt idx="1200">
                  <c:v>260.58</c:v>
                </c:pt>
                <c:pt idx="1201">
                  <c:v>260.08333333333331</c:v>
                </c:pt>
                <c:pt idx="1202">
                  <c:v>261.27333333333337</c:v>
                </c:pt>
                <c:pt idx="1203">
                  <c:v>262.09333333333331</c:v>
                </c:pt>
                <c:pt idx="1204">
                  <c:v>261.82666666666665</c:v>
                </c:pt>
                <c:pt idx="1205">
                  <c:v>257.66000000000003</c:v>
                </c:pt>
                <c:pt idx="1206">
                  <c:v>254.63666666666666</c:v>
                </c:pt>
                <c:pt idx="1207">
                  <c:v>253.29666666666665</c:v>
                </c:pt>
                <c:pt idx="1208">
                  <c:v>250.48333333333335</c:v>
                </c:pt>
                <c:pt idx="1209">
                  <c:v>239.21333333333334</c:v>
                </c:pt>
                <c:pt idx="1210">
                  <c:v>224.92666666666665</c:v>
                </c:pt>
                <c:pt idx="1211">
                  <c:v>214.72666666666669</c:v>
                </c:pt>
                <c:pt idx="1212">
                  <c:v>213.53</c:v>
                </c:pt>
                <c:pt idx="1213">
                  <c:v>213.67333333333332</c:v>
                </c:pt>
                <c:pt idx="1214">
                  <c:v>211.56666666666669</c:v>
                </c:pt>
                <c:pt idx="1215">
                  <c:v>208.49333333333334</c:v>
                </c:pt>
                <c:pt idx="1216">
                  <c:v>203.47333333333336</c:v>
                </c:pt>
                <c:pt idx="1217">
                  <c:v>201.83333333333334</c:v>
                </c:pt>
                <c:pt idx="1218">
                  <c:v>201.28666666666666</c:v>
                </c:pt>
                <c:pt idx="1219">
                  <c:v>208.33666666666667</c:v>
                </c:pt>
                <c:pt idx="1220">
                  <c:v>214.71</c:v>
                </c:pt>
                <c:pt idx="1221">
                  <c:v>219.24666666666667</c:v>
                </c:pt>
                <c:pt idx="1222">
                  <c:v>220.47000000000003</c:v>
                </c:pt>
                <c:pt idx="1223">
                  <c:v>221.1866666666667</c:v>
                </c:pt>
                <c:pt idx="1224">
                  <c:v>218.09</c:v>
                </c:pt>
                <c:pt idx="1225">
                  <c:v>215.58</c:v>
                </c:pt>
                <c:pt idx="1226">
                  <c:v>216.11333333333334</c:v>
                </c:pt>
                <c:pt idx="1227">
                  <c:v>225.25666666666666</c:v>
                </c:pt>
                <c:pt idx="1228">
                  <c:v>234.65333333333334</c:v>
                </c:pt>
                <c:pt idx="1229">
                  <c:v>237.94666666666669</c:v>
                </c:pt>
                <c:pt idx="1230">
                  <c:v>236.91</c:v>
                </c:pt>
                <c:pt idx="1231">
                  <c:v>234.49666666666667</c:v>
                </c:pt>
                <c:pt idx="1232">
                  <c:v>237.0333333333333</c:v>
                </c:pt>
                <c:pt idx="1233">
                  <c:v>237.00333333333333</c:v>
                </c:pt>
                <c:pt idx="1234">
                  <c:v>236.95333333333329</c:v>
                </c:pt>
                <c:pt idx="1235">
                  <c:v>235.24666666666667</c:v>
                </c:pt>
                <c:pt idx="1236">
                  <c:v>239.41666666666666</c:v>
                </c:pt>
                <c:pt idx="1237">
                  <c:v>242.31333333333336</c:v>
                </c:pt>
                <c:pt idx="1238">
                  <c:v>243.64666666666668</c:v>
                </c:pt>
                <c:pt idx="1239">
                  <c:v>241.01666666666668</c:v>
                </c:pt>
                <c:pt idx="1240">
                  <c:v>238.16333333333333</c:v>
                </c:pt>
                <c:pt idx="1241">
                  <c:v>237.71</c:v>
                </c:pt>
                <c:pt idx="1242">
                  <c:v>237.89000000000001</c:v>
                </c:pt>
                <c:pt idx="1243">
                  <c:v>240.24333333333334</c:v>
                </c:pt>
                <c:pt idx="1244">
                  <c:v>241.95000000000002</c:v>
                </c:pt>
                <c:pt idx="1245">
                  <c:v>242.07333333333335</c:v>
                </c:pt>
                <c:pt idx="1246">
                  <c:v>240.19666666666669</c:v>
                </c:pt>
                <c:pt idx="1247">
                  <c:v>238.67999999999998</c:v>
                </c:pt>
                <c:pt idx="1248">
                  <c:v>242.44999999999996</c:v>
                </c:pt>
                <c:pt idx="1249">
                  <c:v>247.94666666666669</c:v>
                </c:pt>
                <c:pt idx="1250">
                  <c:v>252.21</c:v>
                </c:pt>
                <c:pt idx="1251">
                  <c:v>254.26666666666668</c:v>
                </c:pt>
                <c:pt idx="1252">
                  <c:v>252.14666666666668</c:v>
                </c:pt>
                <c:pt idx="1253">
                  <c:v>252.95333333333335</c:v>
                </c:pt>
                <c:pt idx="1254">
                  <c:v>251.39333333333332</c:v>
                </c:pt>
                <c:pt idx="1255">
                  <c:v>254.54999999999998</c:v>
                </c:pt>
                <c:pt idx="1256">
                  <c:v>256.86333333333329</c:v>
                </c:pt>
                <c:pt idx="1257">
                  <c:v>257.07666666666665</c:v>
                </c:pt>
                <c:pt idx="1258">
                  <c:v>254.36666666666667</c:v>
                </c:pt>
                <c:pt idx="1259">
                  <c:v>250.02666666666664</c:v>
                </c:pt>
                <c:pt idx="1260">
                  <c:v>245.11666666666665</c:v>
                </c:pt>
                <c:pt idx="1261">
                  <c:v>241.6</c:v>
                </c:pt>
                <c:pt idx="1262">
                  <c:v>237.95666666666668</c:v>
                </c:pt>
                <c:pt idx="1263">
                  <c:v>238.62333333333333</c:v>
                </c:pt>
                <c:pt idx="1264">
                  <c:v>237.63333333333333</c:v>
                </c:pt>
                <c:pt idx="1265">
                  <c:v>236.44999999999996</c:v>
                </c:pt>
                <c:pt idx="1266">
                  <c:v>232.04</c:v>
                </c:pt>
                <c:pt idx="1267">
                  <c:v>226.68333333333331</c:v>
                </c:pt>
                <c:pt idx="1268">
                  <c:v>222.00666666666666</c:v>
                </c:pt>
                <c:pt idx="1269">
                  <c:v>218.11666666666665</c:v>
                </c:pt>
                <c:pt idx="1270">
                  <c:v>215.78</c:v>
                </c:pt>
                <c:pt idx="1271">
                  <c:v>213.20666666666668</c:v>
                </c:pt>
                <c:pt idx="1272">
                  <c:v>210.95666666666668</c:v>
                </c:pt>
                <c:pt idx="1273">
                  <c:v>210.04333333333332</c:v>
                </c:pt>
                <c:pt idx="1274">
                  <c:v>208.59</c:v>
                </c:pt>
                <c:pt idx="1275">
                  <c:v>199.86666666666667</c:v>
                </c:pt>
                <c:pt idx="1276">
                  <c:v>191.23666666666668</c:v>
                </c:pt>
                <c:pt idx="1277">
                  <c:v>185.60333333333332</c:v>
                </c:pt>
                <c:pt idx="1278">
                  <c:v>188.59</c:v>
                </c:pt>
                <c:pt idx="1279">
                  <c:v>189.93666666666664</c:v>
                </c:pt>
                <c:pt idx="1280">
                  <c:v>189.24666666666667</c:v>
                </c:pt>
                <c:pt idx="1281">
                  <c:v>188.01999999999998</c:v>
                </c:pt>
                <c:pt idx="1282">
                  <c:v>185.9433333333333</c:v>
                </c:pt>
                <c:pt idx="1283">
                  <c:v>184.69000000000003</c:v>
                </c:pt>
                <c:pt idx="1284">
                  <c:v>184.58</c:v>
                </c:pt>
                <c:pt idx="1285">
                  <c:v>187.41333333333333</c:v>
                </c:pt>
                <c:pt idx="1286">
                  <c:v>190.23666666666668</c:v>
                </c:pt>
                <c:pt idx="1287">
                  <c:v>190.42</c:v>
                </c:pt>
                <c:pt idx="1288">
                  <c:v>188.57333333333335</c:v>
                </c:pt>
                <c:pt idx="1289">
                  <c:v>186.95333333333335</c:v>
                </c:pt>
                <c:pt idx="1290">
                  <c:v>191.06000000000003</c:v>
                </c:pt>
                <c:pt idx="1291">
                  <c:v>196.36999999999998</c:v>
                </c:pt>
                <c:pt idx="1292">
                  <c:v>198.05333333333331</c:v>
                </c:pt>
                <c:pt idx="1293">
                  <c:v>196.16</c:v>
                </c:pt>
                <c:pt idx="1294">
                  <c:v>195.3133333333333</c:v>
                </c:pt>
                <c:pt idx="1295">
                  <c:v>194.71666666666667</c:v>
                </c:pt>
                <c:pt idx="1296">
                  <c:v>196.26</c:v>
                </c:pt>
                <c:pt idx="1297">
                  <c:v>197.03333333333333</c:v>
                </c:pt>
                <c:pt idx="1298">
                  <c:v>200.39</c:v>
                </c:pt>
                <c:pt idx="1299">
                  <c:v>201.21666666666667</c:v>
                </c:pt>
                <c:pt idx="1300">
                  <c:v>202.18666666666664</c:v>
                </c:pt>
                <c:pt idx="1301">
                  <c:v>197.55333333333331</c:v>
                </c:pt>
                <c:pt idx="1302">
                  <c:v>190.50666666666666</c:v>
                </c:pt>
                <c:pt idx="1303">
                  <c:v>181.80666666666664</c:v>
                </c:pt>
                <c:pt idx="1304">
                  <c:v>178.64333333333332</c:v>
                </c:pt>
                <c:pt idx="1305">
                  <c:v>176.84333333333333</c:v>
                </c:pt>
                <c:pt idx="1306">
                  <c:v>177.25333333333333</c:v>
                </c:pt>
                <c:pt idx="1307">
                  <c:v>176.88333333333333</c:v>
                </c:pt>
                <c:pt idx="1308">
                  <c:v>174.92999999999998</c:v>
                </c:pt>
                <c:pt idx="1309">
                  <c:v>169.84</c:v>
                </c:pt>
                <c:pt idx="1310">
                  <c:v>165.18333333333334</c:v>
                </c:pt>
                <c:pt idx="1311">
                  <c:v>166.62333333333333</c:v>
                </c:pt>
                <c:pt idx="1312">
                  <c:v>169.56333333333333</c:v>
                </c:pt>
                <c:pt idx="1313">
                  <c:v>173.59333333333333</c:v>
                </c:pt>
                <c:pt idx="1314">
                  <c:v>173.26666666666665</c:v>
                </c:pt>
                <c:pt idx="1315">
                  <c:v>173.10333333333335</c:v>
                </c:pt>
                <c:pt idx="1316">
                  <c:v>172.09333333333333</c:v>
                </c:pt>
                <c:pt idx="1317">
                  <c:v>173.71</c:v>
                </c:pt>
                <c:pt idx="1318">
                  <c:v>176.71</c:v>
                </c:pt>
                <c:pt idx="1319">
                  <c:v>177.76333333333332</c:v>
                </c:pt>
                <c:pt idx="1320">
                  <c:v>176.94666666666669</c:v>
                </c:pt>
                <c:pt idx="1321">
                  <c:v>172.54666666666665</c:v>
                </c:pt>
                <c:pt idx="1322">
                  <c:v>170.07666666666668</c:v>
                </c:pt>
                <c:pt idx="1323">
                  <c:v>168.70666666666668</c:v>
                </c:pt>
                <c:pt idx="1324">
                  <c:v>168.13</c:v>
                </c:pt>
                <c:pt idx="1325">
                  <c:v>169.66333333333333</c:v>
                </c:pt>
                <c:pt idx="1326">
                  <c:v>171.58666666666667</c:v>
                </c:pt>
                <c:pt idx="1327">
                  <c:v>173.87333333333333</c:v>
                </c:pt>
                <c:pt idx="1328">
                  <c:v>174.41333333333333</c:v>
                </c:pt>
                <c:pt idx="1329">
                  <c:v>172.47000000000003</c:v>
                </c:pt>
                <c:pt idx="1330">
                  <c:v>169.04333333333332</c:v>
                </c:pt>
                <c:pt idx="1331">
                  <c:v>163.21333333333334</c:v>
                </c:pt>
                <c:pt idx="1332">
                  <c:v>158.01333333333335</c:v>
                </c:pt>
                <c:pt idx="1333">
                  <c:v>154.16333333333333</c:v>
                </c:pt>
                <c:pt idx="1334">
                  <c:v>150.81</c:v>
                </c:pt>
                <c:pt idx="1335">
                  <c:v>146.34333333333333</c:v>
                </c:pt>
                <c:pt idx="1336">
                  <c:v>144.59333333333333</c:v>
                </c:pt>
                <c:pt idx="1337">
                  <c:v>149.62</c:v>
                </c:pt>
                <c:pt idx="1338">
                  <c:v>158.99666666666667</c:v>
                </c:pt>
                <c:pt idx="1339">
                  <c:v>166.86666666666667</c:v>
                </c:pt>
                <c:pt idx="1340">
                  <c:v>177.50666666666666</c:v>
                </c:pt>
                <c:pt idx="1341">
                  <c:v>181.87333333333333</c:v>
                </c:pt>
                <c:pt idx="1342">
                  <c:v>185.77333333333334</c:v>
                </c:pt>
                <c:pt idx="1343">
                  <c:v>181.09333333333333</c:v>
                </c:pt>
                <c:pt idx="1344">
                  <c:v>180.39666666666668</c:v>
                </c:pt>
                <c:pt idx="1345">
                  <c:v>181.98666666666668</c:v>
                </c:pt>
                <c:pt idx="1346">
                  <c:v>181.25333333333333</c:v>
                </c:pt>
                <c:pt idx="1347">
                  <c:v>179.09666666666666</c:v>
                </c:pt>
                <c:pt idx="1348">
                  <c:v>174.83333333333334</c:v>
                </c:pt>
                <c:pt idx="1349">
                  <c:v>171.72</c:v>
                </c:pt>
                <c:pt idx="1350">
                  <c:v>170.77666666666664</c:v>
                </c:pt>
                <c:pt idx="1351">
                  <c:v>172.63666666666668</c:v>
                </c:pt>
                <c:pt idx="1352">
                  <c:v>174.47666666666669</c:v>
                </c:pt>
                <c:pt idx="1353">
                  <c:v>175.46</c:v>
                </c:pt>
                <c:pt idx="1354">
                  <c:v>175.43000000000004</c:v>
                </c:pt>
                <c:pt idx="1355">
                  <c:v>175.75</c:v>
                </c:pt>
                <c:pt idx="1356">
                  <c:v>179.67</c:v>
                </c:pt>
                <c:pt idx="1357">
                  <c:v>180.55333333333331</c:v>
                </c:pt>
                <c:pt idx="1358">
                  <c:v>180.15</c:v>
                </c:pt>
                <c:pt idx="1359">
                  <c:v>177.69666666666669</c:v>
                </c:pt>
                <c:pt idx="1360">
                  <c:v>176.57666666666668</c:v>
                </c:pt>
                <c:pt idx="1361">
                  <c:v>177.39333333333335</c:v>
                </c:pt>
                <c:pt idx="1362">
                  <c:v>177.24333333333334</c:v>
                </c:pt>
                <c:pt idx="1363">
                  <c:v>177.6866666666667</c:v>
                </c:pt>
                <c:pt idx="1364">
                  <c:v>177.72</c:v>
                </c:pt>
                <c:pt idx="1365">
                  <c:v>176.38</c:v>
                </c:pt>
                <c:pt idx="1366">
                  <c:v>175.35333333333332</c:v>
                </c:pt>
                <c:pt idx="1367">
                  <c:v>175.90333333333334</c:v>
                </c:pt>
                <c:pt idx="1368">
                  <c:v>176.80666666666664</c:v>
                </c:pt>
                <c:pt idx="1369">
                  <c:v>176.40333333333331</c:v>
                </c:pt>
                <c:pt idx="1370">
                  <c:v>173.97666666666666</c:v>
                </c:pt>
                <c:pt idx="1371">
                  <c:v>173.91333333333333</c:v>
                </c:pt>
                <c:pt idx="1372">
                  <c:v>176.80666666666664</c:v>
                </c:pt>
                <c:pt idx="1373">
                  <c:v>179.25666666666666</c:v>
                </c:pt>
                <c:pt idx="1374">
                  <c:v>182.64000000000001</c:v>
                </c:pt>
                <c:pt idx="1375">
                  <c:v>183.43666666666664</c:v>
                </c:pt>
                <c:pt idx="1376">
                  <c:v>184.62333333333333</c:v>
                </c:pt>
                <c:pt idx="1377">
                  <c:v>183.14666666666668</c:v>
                </c:pt>
                <c:pt idx="1378">
                  <c:v>182.38666666666666</c:v>
                </c:pt>
                <c:pt idx="1379">
                  <c:v>184.31333333333336</c:v>
                </c:pt>
                <c:pt idx="1380">
                  <c:v>188.76666666666665</c:v>
                </c:pt>
                <c:pt idx="1381">
                  <c:v>193.71333333333334</c:v>
                </c:pt>
                <c:pt idx="1382">
                  <c:v>197.22333333333333</c:v>
                </c:pt>
                <c:pt idx="1383">
                  <c:v>201.72</c:v>
                </c:pt>
                <c:pt idx="1384">
                  <c:v>213</c:v>
                </c:pt>
                <c:pt idx="1385">
                  <c:v>229.17</c:v>
                </c:pt>
                <c:pt idx="1386">
                  <c:v>243.05666666666664</c:v>
                </c:pt>
                <c:pt idx="1387">
                  <c:v>250.2833333333333</c:v>
                </c:pt>
                <c:pt idx="1388">
                  <c:v>255.59666666666666</c:v>
                </c:pt>
                <c:pt idx="1389">
                  <c:v>259.51</c:v>
                </c:pt>
                <c:pt idx="1390">
                  <c:v>255.53999999999996</c:v>
                </c:pt>
                <c:pt idx="1391">
                  <c:v>250.84</c:v>
                </c:pt>
                <c:pt idx="1392">
                  <c:v>247.29999999999998</c:v>
                </c:pt>
                <c:pt idx="1393">
                  <c:v>252.47666666666669</c:v>
                </c:pt>
                <c:pt idx="1394">
                  <c:v>252.56666666666669</c:v>
                </c:pt>
                <c:pt idx="1395">
                  <c:v>251.42999999999998</c:v>
                </c:pt>
                <c:pt idx="1396">
                  <c:v>245.64333333333335</c:v>
                </c:pt>
                <c:pt idx="1397">
                  <c:v>246.64666666666665</c:v>
                </c:pt>
                <c:pt idx="1398">
                  <c:v>245.69666666666663</c:v>
                </c:pt>
                <c:pt idx="1399">
                  <c:v>237.96</c:v>
                </c:pt>
                <c:pt idx="1400">
                  <c:v>227.54</c:v>
                </c:pt>
                <c:pt idx="1401">
                  <c:v>218.67999999999998</c:v>
                </c:pt>
                <c:pt idx="1402">
                  <c:v>224.04999999999998</c:v>
                </c:pt>
                <c:pt idx="1403">
                  <c:v>224.84</c:v>
                </c:pt>
                <c:pt idx="1404">
                  <c:v>228.92999999999998</c:v>
                </c:pt>
                <c:pt idx="1405">
                  <c:v>223.85</c:v>
                </c:pt>
                <c:pt idx="1406">
                  <c:v>218.86666666666667</c:v>
                </c:pt>
                <c:pt idx="1407">
                  <c:v>207.80333333333331</c:v>
                </c:pt>
                <c:pt idx="1408">
                  <c:v>202.39666666666665</c:v>
                </c:pt>
                <c:pt idx="1409">
                  <c:v>197.09333333333333</c:v>
                </c:pt>
                <c:pt idx="1410">
                  <c:v>197.08</c:v>
                </c:pt>
                <c:pt idx="1411">
                  <c:v>196.86666666666667</c:v>
                </c:pt>
                <c:pt idx="1412">
                  <c:v>198.77666666666667</c:v>
                </c:pt>
                <c:pt idx="1413">
                  <c:v>201.77333333333334</c:v>
                </c:pt>
                <c:pt idx="1414">
                  <c:v>202.23333333333335</c:v>
                </c:pt>
                <c:pt idx="1415">
                  <c:v>207.78333333333333</c:v>
                </c:pt>
                <c:pt idx="1416">
                  <c:v>210.54666666666665</c:v>
                </c:pt>
                <c:pt idx="1417">
                  <c:v>217.66</c:v>
                </c:pt>
                <c:pt idx="1418">
                  <c:v>219.98000000000002</c:v>
                </c:pt>
                <c:pt idx="1419">
                  <c:v>222.36333333333334</c:v>
                </c:pt>
                <c:pt idx="1420">
                  <c:v>218.34333333333333</c:v>
                </c:pt>
                <c:pt idx="1421">
                  <c:v>218.08333333333334</c:v>
                </c:pt>
                <c:pt idx="1422">
                  <c:v>214.73000000000002</c:v>
                </c:pt>
                <c:pt idx="1423">
                  <c:v>214.24666666666667</c:v>
                </c:pt>
                <c:pt idx="1424">
                  <c:v>209.39000000000001</c:v>
                </c:pt>
                <c:pt idx="1425">
                  <c:v>207.08</c:v>
                </c:pt>
                <c:pt idx="1426">
                  <c:v>208.71333333333334</c:v>
                </c:pt>
                <c:pt idx="1427">
                  <c:v>210.33</c:v>
                </c:pt>
                <c:pt idx="1428">
                  <c:v>214.70666666666668</c:v>
                </c:pt>
                <c:pt idx="1429">
                  <c:v>220.05999999999997</c:v>
                </c:pt>
                <c:pt idx="1430">
                  <c:v>220.10333333333332</c:v>
                </c:pt>
                <c:pt idx="1431">
                  <c:v>219.05666666666664</c:v>
                </c:pt>
                <c:pt idx="1432">
                  <c:v>217.72333333333333</c:v>
                </c:pt>
                <c:pt idx="1433">
                  <c:v>223.52333333333331</c:v>
                </c:pt>
                <c:pt idx="1434">
                  <c:v>228.03666666666663</c:v>
                </c:pt>
                <c:pt idx="1435">
                  <c:v>229.41</c:v>
                </c:pt>
                <c:pt idx="1436">
                  <c:v>228.96</c:v>
                </c:pt>
                <c:pt idx="1437">
                  <c:v>228.31333333333336</c:v>
                </c:pt>
                <c:pt idx="1438">
                  <c:v>227.2833333333333</c:v>
                </c:pt>
                <c:pt idx="1439">
                  <c:v>232.99666666666667</c:v>
                </c:pt>
                <c:pt idx="1440">
                  <c:v>236.45666666666668</c:v>
                </c:pt>
                <c:pt idx="1441">
                  <c:v>244.05666666666664</c:v>
                </c:pt>
                <c:pt idx="1442">
                  <c:v>247.50666666666666</c:v>
                </c:pt>
                <c:pt idx="1443">
                  <c:v>253.76333333333332</c:v>
                </c:pt>
                <c:pt idx="1444">
                  <c:v>255.17</c:v>
                </c:pt>
                <c:pt idx="1445">
                  <c:v>257.23333333333335</c:v>
                </c:pt>
                <c:pt idx="1446">
                  <c:v>258.77</c:v>
                </c:pt>
                <c:pt idx="1447">
                  <c:v>260.03666666666663</c:v>
                </c:pt>
                <c:pt idx="1448">
                  <c:v>256.2233333333333</c:v>
                </c:pt>
                <c:pt idx="1449">
                  <c:v>249.23333333333332</c:v>
                </c:pt>
                <c:pt idx="1450">
                  <c:v>246.58666666666667</c:v>
                </c:pt>
                <c:pt idx="1451">
                  <c:v>243.85666666666668</c:v>
                </c:pt>
                <c:pt idx="1452">
                  <c:v>245.13666666666668</c:v>
                </c:pt>
                <c:pt idx="1453">
                  <c:v>242.12666666666669</c:v>
                </c:pt>
                <c:pt idx="1454">
                  <c:v>241.44000000000003</c:v>
                </c:pt>
                <c:pt idx="1455">
                  <c:v>232.54000000000005</c:v>
                </c:pt>
                <c:pt idx="1456">
                  <c:v>225.24333333333334</c:v>
                </c:pt>
                <c:pt idx="1457">
                  <c:v>218.84333333333333</c:v>
                </c:pt>
                <c:pt idx="1458">
                  <c:v>220.02</c:v>
                </c:pt>
                <c:pt idx="1459">
                  <c:v>220.59666666666666</c:v>
                </c:pt>
                <c:pt idx="1460">
                  <c:v>220.97333333333336</c:v>
                </c:pt>
                <c:pt idx="1461">
                  <c:v>220.14666666666665</c:v>
                </c:pt>
                <c:pt idx="1462">
                  <c:v>219.17333333333332</c:v>
                </c:pt>
                <c:pt idx="1463">
                  <c:v>216.82333333333335</c:v>
                </c:pt>
                <c:pt idx="1464">
                  <c:v>230.70000000000002</c:v>
                </c:pt>
                <c:pt idx="1465">
                  <c:v>247.77333333333331</c:v>
                </c:pt>
                <c:pt idx="1466">
                  <c:v>264.06</c:v>
                </c:pt>
                <c:pt idx="1467">
                  <c:v>263.74</c:v>
                </c:pt>
                <c:pt idx="1468">
                  <c:v>259.85999999999996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E-4674-A25C-D82175D7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09024"/>
        <c:axId val="384212384"/>
      </c:lineChart>
      <c:dateAx>
        <c:axId val="3842090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2384"/>
        <c:crosses val="autoZero"/>
        <c:auto val="1"/>
        <c:lblOffset val="100"/>
        <c:baseTimeUnit val="days"/>
      </c:dateAx>
      <c:valAx>
        <c:axId val="38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Erorr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 span'!$I$1</c:f>
              <c:strCache>
                <c:ptCount val="1"/>
                <c:pt idx="0">
                  <c:v>Erorr</c:v>
                </c:pt>
              </c:strCache>
            </c:strRef>
          </c:tx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span'!$F$2:$F$1470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'Simple Moving Average span'!$I$3:$I$1470</c:f>
              <c:numCache>
                <c:formatCode>General</c:formatCode>
                <c:ptCount val="1468"/>
                <c:pt idx="0">
                  <c:v>-0.6507000000000005</c:v>
                </c:pt>
                <c:pt idx="1">
                  <c:v>1.1553000000000004</c:v>
                </c:pt>
                <c:pt idx="2">
                  <c:v>1.1513999999999989</c:v>
                </c:pt>
                <c:pt idx="3">
                  <c:v>2.5999999999999801E-2</c:v>
                </c:pt>
                <c:pt idx="4">
                  <c:v>0.21199999999999974</c:v>
                </c:pt>
                <c:pt idx="5">
                  <c:v>0.42930000000000135</c:v>
                </c:pt>
                <c:pt idx="6">
                  <c:v>0.15269999999999939</c:v>
                </c:pt>
                <c:pt idx="7">
                  <c:v>-0.85740000000000194</c:v>
                </c:pt>
                <c:pt idx="8">
                  <c:v>0.66870000000000118</c:v>
                </c:pt>
                <c:pt idx="9">
                  <c:v>0.10800000000000054</c:v>
                </c:pt>
                <c:pt idx="10">
                  <c:v>8.3999999999999631E-2</c:v>
                </c:pt>
                <c:pt idx="11">
                  <c:v>-3.0032999999999994</c:v>
                </c:pt>
                <c:pt idx="12">
                  <c:v>-0.22269999999999968</c:v>
                </c:pt>
                <c:pt idx="13">
                  <c:v>-0.75530000000000186</c:v>
                </c:pt>
                <c:pt idx="14">
                  <c:v>0.26130000000000209</c:v>
                </c:pt>
                <c:pt idx="15">
                  <c:v>0.36870000000000047</c:v>
                </c:pt>
                <c:pt idx="16">
                  <c:v>-4.4000000000000483E-2</c:v>
                </c:pt>
                <c:pt idx="17">
                  <c:v>7.1999999999999176E-2</c:v>
                </c:pt>
                <c:pt idx="18">
                  <c:v>0.75400000000000134</c:v>
                </c:pt>
                <c:pt idx="19">
                  <c:v>-0.11670000000000158</c:v>
                </c:pt>
                <c:pt idx="20">
                  <c:v>0.34600000000000009</c:v>
                </c:pt>
                <c:pt idx="21">
                  <c:v>4.5300000000001006E-2</c:v>
                </c:pt>
                <c:pt idx="22">
                  <c:v>0.56400000000000006</c:v>
                </c:pt>
                <c:pt idx="23">
                  <c:v>-0.27530000000000143</c:v>
                </c:pt>
                <c:pt idx="24">
                  <c:v>-0.64730000000000132</c:v>
                </c:pt>
                <c:pt idx="25">
                  <c:v>-0.11399999999999721</c:v>
                </c:pt>
                <c:pt idx="26">
                  <c:v>0.46930000000000049</c:v>
                </c:pt>
                <c:pt idx="27">
                  <c:v>-6.8700000000003314E-2</c:v>
                </c:pt>
                <c:pt idx="28">
                  <c:v>-0.24259999999999948</c:v>
                </c:pt>
                <c:pt idx="29">
                  <c:v>-0.29339999999999833</c:v>
                </c:pt>
                <c:pt idx="30">
                  <c:v>0.27400000000000091</c:v>
                </c:pt>
                <c:pt idx="31">
                  <c:v>-0.14930000000000021</c:v>
                </c:pt>
                <c:pt idx="32">
                  <c:v>-0.20530000000000115</c:v>
                </c:pt>
                <c:pt idx="33">
                  <c:v>-0.75540000000000163</c:v>
                </c:pt>
                <c:pt idx="34">
                  <c:v>0.23200000000000287</c:v>
                </c:pt>
                <c:pt idx="35">
                  <c:v>0.27069999999999794</c:v>
                </c:pt>
                <c:pt idx="36">
                  <c:v>-6.0700000000000642E-2</c:v>
                </c:pt>
                <c:pt idx="37">
                  <c:v>1.1254000000000026</c:v>
                </c:pt>
                <c:pt idx="38">
                  <c:v>0.34259999999999735</c:v>
                </c:pt>
                <c:pt idx="39">
                  <c:v>-1.6725999999999992</c:v>
                </c:pt>
                <c:pt idx="40">
                  <c:v>-0.62869999999999848</c:v>
                </c:pt>
                <c:pt idx="41">
                  <c:v>-0.58800000000000097</c:v>
                </c:pt>
                <c:pt idx="42">
                  <c:v>-1.9999999999999574E-2</c:v>
                </c:pt>
                <c:pt idx="43">
                  <c:v>2.3299999999998988E-2</c:v>
                </c:pt>
                <c:pt idx="44">
                  <c:v>0.50339999999999918</c:v>
                </c:pt>
                <c:pt idx="45">
                  <c:v>0.45200000000000173</c:v>
                </c:pt>
                <c:pt idx="46">
                  <c:v>-0.50400000000000134</c:v>
                </c:pt>
                <c:pt idx="47">
                  <c:v>0.37330000000000041</c:v>
                </c:pt>
                <c:pt idx="48">
                  <c:v>6.670000000000087E-2</c:v>
                </c:pt>
                <c:pt idx="49">
                  <c:v>-0.96870000000000189</c:v>
                </c:pt>
                <c:pt idx="50">
                  <c:v>-0.39599999999999724</c:v>
                </c:pt>
                <c:pt idx="51">
                  <c:v>-0.13470000000000226</c:v>
                </c:pt>
                <c:pt idx="52">
                  <c:v>0.40869999999999962</c:v>
                </c:pt>
                <c:pt idx="53">
                  <c:v>2.8000000000002245E-2</c:v>
                </c:pt>
                <c:pt idx="54">
                  <c:v>-0.63269999999999982</c:v>
                </c:pt>
                <c:pt idx="55">
                  <c:v>-0.27400000000000091</c:v>
                </c:pt>
                <c:pt idx="56">
                  <c:v>0.48999999999999844</c:v>
                </c:pt>
                <c:pt idx="57">
                  <c:v>0.47070000000000078</c:v>
                </c:pt>
                <c:pt idx="58">
                  <c:v>0.25270000000000081</c:v>
                </c:pt>
                <c:pt idx="59">
                  <c:v>8.2599999999999341E-2</c:v>
                </c:pt>
                <c:pt idx="60">
                  <c:v>0.62140000000000128</c:v>
                </c:pt>
                <c:pt idx="61">
                  <c:v>-0.21999999999999886</c:v>
                </c:pt>
                <c:pt idx="62">
                  <c:v>0.39529999999999887</c:v>
                </c:pt>
                <c:pt idx="63">
                  <c:v>-1.6020000000000003</c:v>
                </c:pt>
                <c:pt idx="64">
                  <c:v>0.4786999999999999</c:v>
                </c:pt>
                <c:pt idx="65">
                  <c:v>-0.11739999999999995</c:v>
                </c:pt>
                <c:pt idx="66">
                  <c:v>-5.9300000000000352E-2</c:v>
                </c:pt>
                <c:pt idx="67">
                  <c:v>0.25</c:v>
                </c:pt>
                <c:pt idx="68">
                  <c:v>-0.50929999999999964</c:v>
                </c:pt>
                <c:pt idx="69">
                  <c:v>-4.8000000000001819E-2</c:v>
                </c:pt>
                <c:pt idx="70">
                  <c:v>-8.7999999999997414E-2</c:v>
                </c:pt>
                <c:pt idx="71">
                  <c:v>0.46529999999999916</c:v>
                </c:pt>
                <c:pt idx="72">
                  <c:v>-0.14199999999999946</c:v>
                </c:pt>
                <c:pt idx="73">
                  <c:v>0.13530000000000086</c:v>
                </c:pt>
                <c:pt idx="74">
                  <c:v>-0.70060000000000144</c:v>
                </c:pt>
                <c:pt idx="75">
                  <c:v>7.6599999999999113E-2</c:v>
                </c:pt>
                <c:pt idx="76">
                  <c:v>-0.3492999999999995</c:v>
                </c:pt>
                <c:pt idx="77">
                  <c:v>-0.73529999999999873</c:v>
                </c:pt>
                <c:pt idx="78">
                  <c:v>-0.83270000000000088</c:v>
                </c:pt>
                <c:pt idx="79">
                  <c:v>0.42199999999999882</c:v>
                </c:pt>
                <c:pt idx="80">
                  <c:v>-0.1852999999999998</c:v>
                </c:pt>
                <c:pt idx="81">
                  <c:v>-0.31199999999999939</c:v>
                </c:pt>
                <c:pt idx="82">
                  <c:v>0.6725999999999992</c:v>
                </c:pt>
                <c:pt idx="83">
                  <c:v>0.7286999999999999</c:v>
                </c:pt>
                <c:pt idx="84">
                  <c:v>2.0700000000001495E-2</c:v>
                </c:pt>
                <c:pt idx="85">
                  <c:v>-0.5519999999999996</c:v>
                </c:pt>
                <c:pt idx="86">
                  <c:v>-0.14799999999999969</c:v>
                </c:pt>
                <c:pt idx="87">
                  <c:v>-0.19069999999999965</c:v>
                </c:pt>
                <c:pt idx="88">
                  <c:v>-0.16400000000000148</c:v>
                </c:pt>
                <c:pt idx="89">
                  <c:v>-0.83399999999999963</c:v>
                </c:pt>
                <c:pt idx="90">
                  <c:v>0.35329999999999906</c:v>
                </c:pt>
                <c:pt idx="91">
                  <c:v>-2.3999999999999133E-2</c:v>
                </c:pt>
                <c:pt idx="92">
                  <c:v>-0.24130000000000074</c:v>
                </c:pt>
                <c:pt idx="93">
                  <c:v>-1.1532999999999998</c:v>
                </c:pt>
                <c:pt idx="94">
                  <c:v>-0.37800000000000011</c:v>
                </c:pt>
                <c:pt idx="95">
                  <c:v>-1.8699999999999051E-2</c:v>
                </c:pt>
                <c:pt idx="96">
                  <c:v>-0.82330000000000148</c:v>
                </c:pt>
                <c:pt idx="97">
                  <c:v>0.18400000000000105</c:v>
                </c:pt>
                <c:pt idx="98">
                  <c:v>-0.32399999999999984</c:v>
                </c:pt>
                <c:pt idx="99">
                  <c:v>-0.12870000000000026</c:v>
                </c:pt>
                <c:pt idx="100">
                  <c:v>7.7299999999999258E-2</c:v>
                </c:pt>
                <c:pt idx="101">
                  <c:v>-0.10929999999999929</c:v>
                </c:pt>
                <c:pt idx="102">
                  <c:v>-0.20400000000000063</c:v>
                </c:pt>
                <c:pt idx="103">
                  <c:v>-0.41269999999999918</c:v>
                </c:pt>
                <c:pt idx="104">
                  <c:v>0.97540000000000049</c:v>
                </c:pt>
                <c:pt idx="105">
                  <c:v>0.19929999999999914</c:v>
                </c:pt>
                <c:pt idx="106">
                  <c:v>0.62400000000000055</c:v>
                </c:pt>
                <c:pt idx="107">
                  <c:v>-9.670000000000023E-2</c:v>
                </c:pt>
                <c:pt idx="108">
                  <c:v>0.55869999999999997</c:v>
                </c:pt>
                <c:pt idx="109">
                  <c:v>0.28129999999999988</c:v>
                </c:pt>
                <c:pt idx="110">
                  <c:v>-0.52260000000000062</c:v>
                </c:pt>
                <c:pt idx="111">
                  <c:v>0.3100000000000005</c:v>
                </c:pt>
                <c:pt idx="112">
                  <c:v>6.7299999999999471E-2</c:v>
                </c:pt>
                <c:pt idx="113">
                  <c:v>0.67400000000000126</c:v>
                </c:pt>
                <c:pt idx="114">
                  <c:v>-1.9300000000001205E-2</c:v>
                </c:pt>
                <c:pt idx="115">
                  <c:v>0.11260000000000048</c:v>
                </c:pt>
                <c:pt idx="116">
                  <c:v>-0.45400000000000063</c:v>
                </c:pt>
                <c:pt idx="117">
                  <c:v>0.14939999999999998</c:v>
                </c:pt>
                <c:pt idx="118">
                  <c:v>0.1186000000000007</c:v>
                </c:pt>
                <c:pt idx="119">
                  <c:v>-0.2585999999999995</c:v>
                </c:pt>
                <c:pt idx="120">
                  <c:v>-3.2700000000000173E-2</c:v>
                </c:pt>
                <c:pt idx="121">
                  <c:v>0.23799999999999955</c:v>
                </c:pt>
                <c:pt idx="122">
                  <c:v>4.129999999999967E-2</c:v>
                </c:pt>
                <c:pt idx="123">
                  <c:v>0.24740000000000073</c:v>
                </c:pt>
                <c:pt idx="124">
                  <c:v>-0.17469999999999963</c:v>
                </c:pt>
                <c:pt idx="125">
                  <c:v>0.6899999999999995</c:v>
                </c:pt>
                <c:pt idx="126">
                  <c:v>-0.12000000000000099</c:v>
                </c:pt>
                <c:pt idx="127">
                  <c:v>-0.18399999999999928</c:v>
                </c:pt>
                <c:pt idx="128">
                  <c:v>-1.8699999999999051E-2</c:v>
                </c:pt>
                <c:pt idx="129">
                  <c:v>0.5907</c:v>
                </c:pt>
                <c:pt idx="130">
                  <c:v>-2.1300000000000097E-2</c:v>
                </c:pt>
                <c:pt idx="131">
                  <c:v>0.43199999999999861</c:v>
                </c:pt>
                <c:pt idx="132">
                  <c:v>0.56129999999999924</c:v>
                </c:pt>
                <c:pt idx="133">
                  <c:v>-7.4699999999999989E-2</c:v>
                </c:pt>
                <c:pt idx="134">
                  <c:v>0.16540000000000177</c:v>
                </c:pt>
                <c:pt idx="135">
                  <c:v>-8.8000000000000966E-2</c:v>
                </c:pt>
                <c:pt idx="136">
                  <c:v>0.30930000000000035</c:v>
                </c:pt>
                <c:pt idx="137">
                  <c:v>-0.16669999999999874</c:v>
                </c:pt>
                <c:pt idx="138">
                  <c:v>0.29939999999999856</c:v>
                </c:pt>
                <c:pt idx="139">
                  <c:v>0.31400000000000006</c:v>
                </c:pt>
                <c:pt idx="140">
                  <c:v>-2.4039999999999999</c:v>
                </c:pt>
                <c:pt idx="141">
                  <c:v>-5.1999999999999602E-2</c:v>
                </c:pt>
                <c:pt idx="142">
                  <c:v>0.51529999999999987</c:v>
                </c:pt>
                <c:pt idx="143">
                  <c:v>0.43270000000000053</c:v>
                </c:pt>
                <c:pt idx="144">
                  <c:v>-4.3400000000001882E-2</c:v>
                </c:pt>
                <c:pt idx="145">
                  <c:v>-0.51729999999999876</c:v>
                </c:pt>
                <c:pt idx="146">
                  <c:v>3.2700000000000173E-2</c:v>
                </c:pt>
                <c:pt idx="147">
                  <c:v>-0.40140000000000065</c:v>
                </c:pt>
                <c:pt idx="148">
                  <c:v>0.16200000000000081</c:v>
                </c:pt>
                <c:pt idx="149">
                  <c:v>0.17799999999999905</c:v>
                </c:pt>
                <c:pt idx="150">
                  <c:v>0.32540000000000013</c:v>
                </c:pt>
                <c:pt idx="151">
                  <c:v>-0.21940000000000026</c:v>
                </c:pt>
                <c:pt idx="152">
                  <c:v>-0.39999999999999858</c:v>
                </c:pt>
                <c:pt idx="153">
                  <c:v>0.39939999999999998</c:v>
                </c:pt>
                <c:pt idx="154">
                  <c:v>-1.0254000000000012</c:v>
                </c:pt>
                <c:pt idx="155">
                  <c:v>-0.26529999999999987</c:v>
                </c:pt>
                <c:pt idx="156">
                  <c:v>0.28669999999999973</c:v>
                </c:pt>
                <c:pt idx="157">
                  <c:v>0.45930000000000071</c:v>
                </c:pt>
                <c:pt idx="158">
                  <c:v>-6.4700000000000202E-2</c:v>
                </c:pt>
                <c:pt idx="159">
                  <c:v>-0.33530000000000015</c:v>
                </c:pt>
                <c:pt idx="160">
                  <c:v>8.8000000000000966E-2</c:v>
                </c:pt>
                <c:pt idx="161">
                  <c:v>-0.71670000000000122</c:v>
                </c:pt>
                <c:pt idx="162">
                  <c:v>0.24000000000000021</c:v>
                </c:pt>
                <c:pt idx="163">
                  <c:v>-6.1299999999999244E-2</c:v>
                </c:pt>
                <c:pt idx="164">
                  <c:v>0.10069999999999979</c:v>
                </c:pt>
                <c:pt idx="165">
                  <c:v>0.40799999999999947</c:v>
                </c:pt>
                <c:pt idx="166">
                  <c:v>0.25999999999999979</c:v>
                </c:pt>
                <c:pt idx="167">
                  <c:v>-3.9999999999999147E-2</c:v>
                </c:pt>
                <c:pt idx="168">
                  <c:v>-0.2887000000000004</c:v>
                </c:pt>
                <c:pt idx="169">
                  <c:v>0.59330000000000105</c:v>
                </c:pt>
                <c:pt idx="170">
                  <c:v>-0.14200000000000124</c:v>
                </c:pt>
                <c:pt idx="171">
                  <c:v>0.28940000000000055</c:v>
                </c:pt>
                <c:pt idx="172">
                  <c:v>0.25</c:v>
                </c:pt>
                <c:pt idx="173">
                  <c:v>0.77059999999999818</c:v>
                </c:pt>
                <c:pt idx="174">
                  <c:v>-8.1999999999997186E-2</c:v>
                </c:pt>
                <c:pt idx="175">
                  <c:v>-4.4600000000002638E-2</c:v>
                </c:pt>
                <c:pt idx="176">
                  <c:v>-0.15939999999999799</c:v>
                </c:pt>
                <c:pt idx="177">
                  <c:v>0.1319999999999979</c:v>
                </c:pt>
                <c:pt idx="178">
                  <c:v>-8.6599999999997124E-2</c:v>
                </c:pt>
                <c:pt idx="179">
                  <c:v>0.20730000000000004</c:v>
                </c:pt>
                <c:pt idx="180">
                  <c:v>-0.39870000000000161</c:v>
                </c:pt>
                <c:pt idx="181">
                  <c:v>4.0700000000001069E-2</c:v>
                </c:pt>
                <c:pt idx="182">
                  <c:v>-1.2013000000000016</c:v>
                </c:pt>
                <c:pt idx="183">
                  <c:v>0.36600000000000144</c:v>
                </c:pt>
                <c:pt idx="184">
                  <c:v>0.92399999999999949</c:v>
                </c:pt>
                <c:pt idx="185">
                  <c:v>-2.8700000000000614E-2</c:v>
                </c:pt>
                <c:pt idx="186">
                  <c:v>-8.3999999999999631E-2</c:v>
                </c:pt>
                <c:pt idx="187">
                  <c:v>0.2546999999999997</c:v>
                </c:pt>
                <c:pt idx="188">
                  <c:v>-0.1039999999999992</c:v>
                </c:pt>
                <c:pt idx="189">
                  <c:v>-0.67340000000000089</c:v>
                </c:pt>
                <c:pt idx="190">
                  <c:v>-0.10660000000000025</c:v>
                </c:pt>
                <c:pt idx="191">
                  <c:v>0.41930000000000156</c:v>
                </c:pt>
                <c:pt idx="192">
                  <c:v>0.15529999999999866</c:v>
                </c:pt>
                <c:pt idx="193">
                  <c:v>0.29870000000000019</c:v>
                </c:pt>
                <c:pt idx="194">
                  <c:v>1.3999999999999346E-2</c:v>
                </c:pt>
                <c:pt idx="195">
                  <c:v>0.21000000000000085</c:v>
                </c:pt>
                <c:pt idx="196">
                  <c:v>0.60470000000000113</c:v>
                </c:pt>
                <c:pt idx="197">
                  <c:v>6.1999999999997613E-2</c:v>
                </c:pt>
                <c:pt idx="198">
                  <c:v>0.12400000000000233</c:v>
                </c:pt>
                <c:pt idx="199">
                  <c:v>0.14799999999999969</c:v>
                </c:pt>
                <c:pt idx="200">
                  <c:v>-0.33470000000000155</c:v>
                </c:pt>
                <c:pt idx="201">
                  <c:v>-0.23000000000000043</c:v>
                </c:pt>
                <c:pt idx="202">
                  <c:v>0.13870000000000005</c:v>
                </c:pt>
                <c:pt idx="203">
                  <c:v>-5.9999999999998721E-2</c:v>
                </c:pt>
                <c:pt idx="204">
                  <c:v>3</c:v>
                </c:pt>
                <c:pt idx="205">
                  <c:v>1.8965999999999994</c:v>
                </c:pt>
                <c:pt idx="206">
                  <c:v>-2.7999999999998693E-2</c:v>
                </c:pt>
                <c:pt idx="207">
                  <c:v>-0.76600000000000179</c:v>
                </c:pt>
                <c:pt idx="208">
                  <c:v>-8.0600000000000449E-2</c:v>
                </c:pt>
                <c:pt idx="209">
                  <c:v>-5.9999999999966747E-3</c:v>
                </c:pt>
                <c:pt idx="210">
                  <c:v>-0.10740000000000194</c:v>
                </c:pt>
                <c:pt idx="211">
                  <c:v>0.27740000000000009</c:v>
                </c:pt>
                <c:pt idx="212">
                  <c:v>-1.6700000000000159E-2</c:v>
                </c:pt>
                <c:pt idx="213">
                  <c:v>0.62399999999999878</c:v>
                </c:pt>
                <c:pt idx="214">
                  <c:v>0.59730000000000061</c:v>
                </c:pt>
                <c:pt idx="215">
                  <c:v>0.10670000000000002</c:v>
                </c:pt>
                <c:pt idx="216">
                  <c:v>0.53000000000000114</c:v>
                </c:pt>
                <c:pt idx="217">
                  <c:v>0.3227000000000011</c:v>
                </c:pt>
                <c:pt idx="218">
                  <c:v>-0.2546999999999997</c:v>
                </c:pt>
                <c:pt idx="219">
                  <c:v>0.21599999999999753</c:v>
                </c:pt>
                <c:pt idx="220">
                  <c:v>0.18800000000000239</c:v>
                </c:pt>
                <c:pt idx="221">
                  <c:v>-0.14530000000000243</c:v>
                </c:pt>
                <c:pt idx="222">
                  <c:v>0.63530000000000086</c:v>
                </c:pt>
                <c:pt idx="223">
                  <c:v>-0.48669999999999902</c:v>
                </c:pt>
                <c:pt idx="224">
                  <c:v>0.17399999999999949</c:v>
                </c:pt>
                <c:pt idx="225">
                  <c:v>-1.4526000000000003</c:v>
                </c:pt>
                <c:pt idx="226">
                  <c:v>0.21999999999999886</c:v>
                </c:pt>
                <c:pt idx="227">
                  <c:v>-0.49469999999999814</c:v>
                </c:pt>
                <c:pt idx="228">
                  <c:v>0.1579999999999977</c:v>
                </c:pt>
                <c:pt idx="229">
                  <c:v>-8.9999999999999858E-2</c:v>
                </c:pt>
                <c:pt idx="230">
                  <c:v>0.32870000000000132</c:v>
                </c:pt>
                <c:pt idx="231">
                  <c:v>8.8599999999999568E-2</c:v>
                </c:pt>
                <c:pt idx="232">
                  <c:v>-0.21129999999999782</c:v>
                </c:pt>
                <c:pt idx="233">
                  <c:v>-0.17730000000000246</c:v>
                </c:pt>
                <c:pt idx="234">
                  <c:v>0.3680000000000021</c:v>
                </c:pt>
                <c:pt idx="235">
                  <c:v>0.24259999999999948</c:v>
                </c:pt>
                <c:pt idx="236">
                  <c:v>0.62069999999999936</c:v>
                </c:pt>
                <c:pt idx="237">
                  <c:v>0.25730000000000075</c:v>
                </c:pt>
                <c:pt idx="238">
                  <c:v>0.46539999999999893</c:v>
                </c:pt>
                <c:pt idx="239">
                  <c:v>-8.5999999999998522E-2</c:v>
                </c:pt>
                <c:pt idx="240">
                  <c:v>1.5405999999999977</c:v>
                </c:pt>
                <c:pt idx="241">
                  <c:v>-0.16730000000000089</c:v>
                </c:pt>
                <c:pt idx="242">
                  <c:v>0.94400000000000261</c:v>
                </c:pt>
                <c:pt idx="243">
                  <c:v>0.72599999999999909</c:v>
                </c:pt>
                <c:pt idx="244">
                  <c:v>0.10330000000000084</c:v>
                </c:pt>
                <c:pt idx="245">
                  <c:v>0.90869999999999962</c:v>
                </c:pt>
                <c:pt idx="246">
                  <c:v>0.40200000000000102</c:v>
                </c:pt>
                <c:pt idx="247">
                  <c:v>0.37929999999999708</c:v>
                </c:pt>
                <c:pt idx="248">
                  <c:v>-3.7299999999998334E-2</c:v>
                </c:pt>
                <c:pt idx="249">
                  <c:v>-1.045300000000001</c:v>
                </c:pt>
                <c:pt idx="250">
                  <c:v>0.24200000000000088</c:v>
                </c:pt>
                <c:pt idx="251">
                  <c:v>0.79530000000000101</c:v>
                </c:pt>
                <c:pt idx="252">
                  <c:v>0.84999999999999787</c:v>
                </c:pt>
                <c:pt idx="253">
                  <c:v>0.56869999999999976</c:v>
                </c:pt>
                <c:pt idx="254">
                  <c:v>1.1680000000000028</c:v>
                </c:pt>
                <c:pt idx="255">
                  <c:v>1.5385999999999989</c:v>
                </c:pt>
                <c:pt idx="256">
                  <c:v>-0.71999999999999886</c:v>
                </c:pt>
                <c:pt idx="257">
                  <c:v>-0.2126000000000019</c:v>
                </c:pt>
                <c:pt idx="258">
                  <c:v>3.1139999999999972</c:v>
                </c:pt>
                <c:pt idx="259">
                  <c:v>0.87060000000000315</c:v>
                </c:pt>
                <c:pt idx="260">
                  <c:v>-1.2946000000000026</c:v>
                </c:pt>
                <c:pt idx="261">
                  <c:v>-0.33399999999999608</c:v>
                </c:pt>
                <c:pt idx="262">
                  <c:v>-0.19940000000000424</c:v>
                </c:pt>
                <c:pt idx="263">
                  <c:v>2.4466999999999999</c:v>
                </c:pt>
                <c:pt idx="264">
                  <c:v>1.4907000000000039</c:v>
                </c:pt>
                <c:pt idx="265">
                  <c:v>0.17600000000000193</c:v>
                </c:pt>
                <c:pt idx="266">
                  <c:v>-0.49200000000000443</c:v>
                </c:pt>
                <c:pt idx="267">
                  <c:v>-0.45339999999999492</c:v>
                </c:pt>
                <c:pt idx="268">
                  <c:v>0.59199999999999875</c:v>
                </c:pt>
                <c:pt idx="269">
                  <c:v>0.93939999999999912</c:v>
                </c:pt>
                <c:pt idx="270">
                  <c:v>3.9879999999999995</c:v>
                </c:pt>
                <c:pt idx="271">
                  <c:v>0.65059999999999718</c:v>
                </c:pt>
                <c:pt idx="272">
                  <c:v>8.628700000000002</c:v>
                </c:pt>
                <c:pt idx="273">
                  <c:v>7.1373000000000033</c:v>
                </c:pt>
                <c:pt idx="274">
                  <c:v>-10.157300000000006</c:v>
                </c:pt>
                <c:pt idx="275">
                  <c:v>0.95070000000000476</c:v>
                </c:pt>
                <c:pt idx="276">
                  <c:v>-5.9400000000003672E-2</c:v>
                </c:pt>
                <c:pt idx="277">
                  <c:v>1.5474000000000032</c:v>
                </c:pt>
                <c:pt idx="278">
                  <c:v>0.20660000000000167</c:v>
                </c:pt>
                <c:pt idx="279">
                  <c:v>-0.47259999999999991</c:v>
                </c:pt>
                <c:pt idx="280">
                  <c:v>2.4472999999999985</c:v>
                </c:pt>
                <c:pt idx="281">
                  <c:v>-0.26470000000000482</c:v>
                </c:pt>
                <c:pt idx="282">
                  <c:v>3.8914000000000044</c:v>
                </c:pt>
                <c:pt idx="283">
                  <c:v>3.9345999999999961</c:v>
                </c:pt>
                <c:pt idx="284">
                  <c:v>-1.2005999999999943</c:v>
                </c:pt>
                <c:pt idx="285">
                  <c:v>0.10599999999999454</c:v>
                </c:pt>
                <c:pt idx="286">
                  <c:v>-4.4806999999999988</c:v>
                </c:pt>
                <c:pt idx="287">
                  <c:v>-2.2586999999999975</c:v>
                </c:pt>
                <c:pt idx="288">
                  <c:v>-1.4072999999999993</c:v>
                </c:pt>
                <c:pt idx="289">
                  <c:v>-6.6533000000000015</c:v>
                </c:pt>
                <c:pt idx="290">
                  <c:v>-0.73400000000000176</c:v>
                </c:pt>
                <c:pt idx="291">
                  <c:v>5.0420000000000016</c:v>
                </c:pt>
                <c:pt idx="292">
                  <c:v>0.12599999999999767</c:v>
                </c:pt>
                <c:pt idx="293">
                  <c:v>0.26600000000000534</c:v>
                </c:pt>
                <c:pt idx="294">
                  <c:v>-1.6640000000000015</c:v>
                </c:pt>
                <c:pt idx="295">
                  <c:v>-1.4040000000000035</c:v>
                </c:pt>
                <c:pt idx="296">
                  <c:v>-6.3654000000000011</c:v>
                </c:pt>
                <c:pt idx="297">
                  <c:v>2.4887000000000015</c:v>
                </c:pt>
                <c:pt idx="298">
                  <c:v>-0.74000000000000199</c:v>
                </c:pt>
                <c:pt idx="299">
                  <c:v>-4.911999999999999</c:v>
                </c:pt>
                <c:pt idx="300">
                  <c:v>-0.92869999999999919</c:v>
                </c:pt>
                <c:pt idx="301">
                  <c:v>-6.77</c:v>
                </c:pt>
                <c:pt idx="302">
                  <c:v>-0.99129999999999896</c:v>
                </c:pt>
                <c:pt idx="303">
                  <c:v>-4.5987000000000009</c:v>
                </c:pt>
                <c:pt idx="304">
                  <c:v>4.4280000000000008</c:v>
                </c:pt>
                <c:pt idx="305">
                  <c:v>-7.3000000000007503E-3</c:v>
                </c:pt>
                <c:pt idx="306">
                  <c:v>0.45070000000000121</c:v>
                </c:pt>
                <c:pt idx="307">
                  <c:v>4.7139999999999986</c:v>
                </c:pt>
                <c:pt idx="308">
                  <c:v>2.2833000000000041</c:v>
                </c:pt>
                <c:pt idx="309">
                  <c:v>-0.73930000000000007</c:v>
                </c:pt>
                <c:pt idx="310">
                  <c:v>-0.92000000000000171</c:v>
                </c:pt>
                <c:pt idx="311">
                  <c:v>-0.8154000000000039</c:v>
                </c:pt>
                <c:pt idx="312">
                  <c:v>1.4580000000000055</c:v>
                </c:pt>
                <c:pt idx="313">
                  <c:v>-2.8293000000000035</c:v>
                </c:pt>
                <c:pt idx="314">
                  <c:v>-1.8060000000000009</c:v>
                </c:pt>
                <c:pt idx="315">
                  <c:v>1.7027000000000037</c:v>
                </c:pt>
                <c:pt idx="316">
                  <c:v>2.4152999999999949</c:v>
                </c:pt>
                <c:pt idx="317">
                  <c:v>1.9473000000000056</c:v>
                </c:pt>
                <c:pt idx="318">
                  <c:v>0.22599999999999909</c:v>
                </c:pt>
                <c:pt idx="319">
                  <c:v>1.6107000000000014</c:v>
                </c:pt>
                <c:pt idx="320">
                  <c:v>5.1966999999999999</c:v>
                </c:pt>
                <c:pt idx="321">
                  <c:v>3.9292999999999978</c:v>
                </c:pt>
                <c:pt idx="322">
                  <c:v>1.3292999999999964</c:v>
                </c:pt>
                <c:pt idx="323">
                  <c:v>1.0254000000000048</c:v>
                </c:pt>
                <c:pt idx="324">
                  <c:v>0.57860000000000156</c:v>
                </c:pt>
                <c:pt idx="325">
                  <c:v>-0.50200000000000244</c:v>
                </c:pt>
                <c:pt idx="326">
                  <c:v>-3.9759999999999991</c:v>
                </c:pt>
                <c:pt idx="327">
                  <c:v>3.0259999999999962</c:v>
                </c:pt>
                <c:pt idx="328">
                  <c:v>-1.7652999999999963</c:v>
                </c:pt>
                <c:pt idx="329">
                  <c:v>1.3012999999999977</c:v>
                </c:pt>
                <c:pt idx="330">
                  <c:v>4.9067000000000007</c:v>
                </c:pt>
                <c:pt idx="331">
                  <c:v>-1.9752999999999972</c:v>
                </c:pt>
                <c:pt idx="332">
                  <c:v>2.0925999999999974</c:v>
                </c:pt>
                <c:pt idx="333">
                  <c:v>-1.2419999999999973</c:v>
                </c:pt>
                <c:pt idx="334">
                  <c:v>-5.3706000000000031</c:v>
                </c:pt>
                <c:pt idx="335">
                  <c:v>3.9913000000000025</c:v>
                </c:pt>
                <c:pt idx="336">
                  <c:v>0.46799999999999642</c:v>
                </c:pt>
                <c:pt idx="337">
                  <c:v>0.95799999999999841</c:v>
                </c:pt>
                <c:pt idx="338">
                  <c:v>-0.16929999999999978</c:v>
                </c:pt>
                <c:pt idx="339">
                  <c:v>2.6253000000000029</c:v>
                </c:pt>
                <c:pt idx="340">
                  <c:v>-0.54200000000000159</c:v>
                </c:pt>
                <c:pt idx="341">
                  <c:v>-0.12529999999999575</c:v>
                </c:pt>
                <c:pt idx="342">
                  <c:v>-1.230000000000004</c:v>
                </c:pt>
                <c:pt idx="343">
                  <c:v>0.82460000000000377</c:v>
                </c:pt>
                <c:pt idx="344">
                  <c:v>-0.27730000000000388</c:v>
                </c:pt>
                <c:pt idx="345">
                  <c:v>0.96399999999999864</c:v>
                </c:pt>
                <c:pt idx="346">
                  <c:v>-0.37469999999999715</c:v>
                </c:pt>
                <c:pt idx="347">
                  <c:v>0.50339999999999918</c:v>
                </c:pt>
                <c:pt idx="348">
                  <c:v>0.8025999999999982</c:v>
                </c:pt>
                <c:pt idx="349">
                  <c:v>-0.71459999999999724</c:v>
                </c:pt>
                <c:pt idx="350">
                  <c:v>0.1325999999999965</c:v>
                </c:pt>
                <c:pt idx="351">
                  <c:v>9.0700000000005332E-2</c:v>
                </c:pt>
                <c:pt idx="352">
                  <c:v>-0.96130000000000138</c:v>
                </c:pt>
                <c:pt idx="353">
                  <c:v>1.945999999999998</c:v>
                </c:pt>
                <c:pt idx="354">
                  <c:v>4.2066000000000017</c:v>
                </c:pt>
                <c:pt idx="355">
                  <c:v>-1.1026000000000025</c:v>
                </c:pt>
                <c:pt idx="356">
                  <c:v>9.3299999999999272E-2</c:v>
                </c:pt>
                <c:pt idx="357">
                  <c:v>-1.2386999999999944</c:v>
                </c:pt>
                <c:pt idx="358">
                  <c:v>1.4186999999999941</c:v>
                </c:pt>
                <c:pt idx="359">
                  <c:v>4.284000000000006</c:v>
                </c:pt>
                <c:pt idx="360">
                  <c:v>-0.61670000000000158</c:v>
                </c:pt>
                <c:pt idx="361">
                  <c:v>5.625399999999992</c:v>
                </c:pt>
                <c:pt idx="362">
                  <c:v>-3.4806999999999988</c:v>
                </c:pt>
                <c:pt idx="363">
                  <c:v>-2.5039999999999978</c:v>
                </c:pt>
                <c:pt idx="364">
                  <c:v>3.7080000000000055</c:v>
                </c:pt>
                <c:pt idx="365">
                  <c:v>-0.584699999999998</c:v>
                </c:pt>
                <c:pt idx="366">
                  <c:v>0.64399999999999125</c:v>
                </c:pt>
                <c:pt idx="367">
                  <c:v>0.81140000000000612</c:v>
                </c:pt>
                <c:pt idx="368">
                  <c:v>-0.20400000000000773</c:v>
                </c:pt>
                <c:pt idx="369">
                  <c:v>-0.4386999999999972</c:v>
                </c:pt>
                <c:pt idx="370">
                  <c:v>0.49730000000000985</c:v>
                </c:pt>
                <c:pt idx="371">
                  <c:v>-2.7286000000000001</c:v>
                </c:pt>
                <c:pt idx="372">
                  <c:v>1.6752999999999929</c:v>
                </c:pt>
                <c:pt idx="373">
                  <c:v>-1.7492999999999981</c:v>
                </c:pt>
                <c:pt idx="374">
                  <c:v>3.307300000000005</c:v>
                </c:pt>
                <c:pt idx="375">
                  <c:v>4.6972999999999985</c:v>
                </c:pt>
                <c:pt idx="376">
                  <c:v>2.6546999999999912</c:v>
                </c:pt>
                <c:pt idx="377">
                  <c:v>5.935299999999998</c:v>
                </c:pt>
                <c:pt idx="378">
                  <c:v>10.861400000000003</c:v>
                </c:pt>
                <c:pt idx="379">
                  <c:v>1.2186000000000092</c:v>
                </c:pt>
                <c:pt idx="380">
                  <c:v>-1.5986000000000047</c:v>
                </c:pt>
                <c:pt idx="381">
                  <c:v>1.8932999999999964</c:v>
                </c:pt>
                <c:pt idx="382">
                  <c:v>10.024699999999996</c:v>
                </c:pt>
                <c:pt idx="383">
                  <c:v>-3.1726999999999919</c:v>
                </c:pt>
                <c:pt idx="384">
                  <c:v>1.3160000000000025</c:v>
                </c:pt>
                <c:pt idx="385">
                  <c:v>1.9472999999999985</c:v>
                </c:pt>
                <c:pt idx="386">
                  <c:v>-3.0246000000000066</c:v>
                </c:pt>
                <c:pt idx="387">
                  <c:v>1.3300000000000978E-2</c:v>
                </c:pt>
                <c:pt idx="388">
                  <c:v>9.4772999999999996</c:v>
                </c:pt>
                <c:pt idx="389">
                  <c:v>-4.9759999999999991</c:v>
                </c:pt>
                <c:pt idx="390">
                  <c:v>1.597999999999999</c:v>
                </c:pt>
                <c:pt idx="391">
                  <c:v>-5.2839999999999918</c:v>
                </c:pt>
                <c:pt idx="392">
                  <c:v>-6.4046000000000021</c:v>
                </c:pt>
                <c:pt idx="393">
                  <c:v>8.1732999999999976</c:v>
                </c:pt>
                <c:pt idx="394">
                  <c:v>-4.2073000000000036</c:v>
                </c:pt>
                <c:pt idx="395">
                  <c:v>1.5080000000000098</c:v>
                </c:pt>
                <c:pt idx="396">
                  <c:v>-0.77470000000000994</c:v>
                </c:pt>
                <c:pt idx="397">
                  <c:v>-3.7819999999999965</c:v>
                </c:pt>
                <c:pt idx="398">
                  <c:v>3.6159999999999997</c:v>
                </c:pt>
                <c:pt idx="399">
                  <c:v>0.13330000000000553</c:v>
                </c:pt>
                <c:pt idx="400">
                  <c:v>-0.132000000000005</c:v>
                </c:pt>
                <c:pt idx="401">
                  <c:v>0.30400000000000205</c:v>
                </c:pt>
                <c:pt idx="402">
                  <c:v>-2.4579999999999984</c:v>
                </c:pt>
                <c:pt idx="403">
                  <c:v>-2.2760000000000105</c:v>
                </c:pt>
                <c:pt idx="404">
                  <c:v>-2.9452999999999889</c:v>
                </c:pt>
                <c:pt idx="405">
                  <c:v>12.024699999999996</c:v>
                </c:pt>
                <c:pt idx="406">
                  <c:v>4.4159999999999968</c:v>
                </c:pt>
                <c:pt idx="407">
                  <c:v>1.9806000000000097</c:v>
                </c:pt>
                <c:pt idx="408">
                  <c:v>12.328699999999998</c:v>
                </c:pt>
                <c:pt idx="409">
                  <c:v>3.4299999999999926</c:v>
                </c:pt>
                <c:pt idx="410">
                  <c:v>-0.57070000000000221</c:v>
                </c:pt>
                <c:pt idx="411">
                  <c:v>8.2199999999999989</c:v>
                </c:pt>
                <c:pt idx="412">
                  <c:v>3.210000000000008</c:v>
                </c:pt>
                <c:pt idx="413">
                  <c:v>-2.3853000000000009</c:v>
                </c:pt>
                <c:pt idx="414">
                  <c:v>0.6092999999999904</c:v>
                </c:pt>
                <c:pt idx="415">
                  <c:v>8.6554000000000144</c:v>
                </c:pt>
                <c:pt idx="416">
                  <c:v>5.705299999999994</c:v>
                </c:pt>
                <c:pt idx="417">
                  <c:v>-1.6899999999999977</c:v>
                </c:pt>
                <c:pt idx="418">
                  <c:v>18.546699999999987</c:v>
                </c:pt>
                <c:pt idx="419">
                  <c:v>-7.756699999999995</c:v>
                </c:pt>
                <c:pt idx="420">
                  <c:v>-9.2266999999999939</c:v>
                </c:pt>
                <c:pt idx="421">
                  <c:v>-13.456600000000009</c:v>
                </c:pt>
                <c:pt idx="422">
                  <c:v>3.7733000000000061</c:v>
                </c:pt>
                <c:pt idx="423">
                  <c:v>-29.370000000000005</c:v>
                </c:pt>
                <c:pt idx="424">
                  <c:v>12.023300000000006</c:v>
                </c:pt>
                <c:pt idx="425">
                  <c:v>1.6867000000000019</c:v>
                </c:pt>
                <c:pt idx="426">
                  <c:v>0.45999999999999375</c:v>
                </c:pt>
                <c:pt idx="427">
                  <c:v>15.633300000000006</c:v>
                </c:pt>
                <c:pt idx="428">
                  <c:v>10.046699999999987</c:v>
                </c:pt>
                <c:pt idx="429">
                  <c:v>-2.6666999999999916</c:v>
                </c:pt>
                <c:pt idx="430">
                  <c:v>-6.1099999999999852</c:v>
                </c:pt>
                <c:pt idx="431">
                  <c:v>6.2399999999999807</c:v>
                </c:pt>
                <c:pt idx="432">
                  <c:v>2.4133999999999958</c:v>
                </c:pt>
                <c:pt idx="433">
                  <c:v>-8.3866999999999905</c:v>
                </c:pt>
                <c:pt idx="434">
                  <c:v>-14.6233</c:v>
                </c:pt>
                <c:pt idx="435">
                  <c:v>2.4765999999999906</c:v>
                </c:pt>
                <c:pt idx="436">
                  <c:v>6.5167000000000144</c:v>
                </c:pt>
                <c:pt idx="437">
                  <c:v>4.6200000000000045</c:v>
                </c:pt>
                <c:pt idx="438">
                  <c:v>-0.71000000000000796</c:v>
                </c:pt>
                <c:pt idx="439">
                  <c:v>3.3132999999999981</c:v>
                </c:pt>
                <c:pt idx="440">
                  <c:v>6.3833999999999946</c:v>
                </c:pt>
                <c:pt idx="441">
                  <c:v>-11.023399999999981</c:v>
                </c:pt>
                <c:pt idx="442">
                  <c:v>3.5300000000000011</c:v>
                </c:pt>
                <c:pt idx="443">
                  <c:v>-3.9000000000000057</c:v>
                </c:pt>
                <c:pt idx="444">
                  <c:v>3.773399999999981</c:v>
                </c:pt>
                <c:pt idx="445">
                  <c:v>0.20660000000000878</c:v>
                </c:pt>
                <c:pt idx="446">
                  <c:v>2.6933999999999969</c:v>
                </c:pt>
                <c:pt idx="447">
                  <c:v>2.7666000000000111</c:v>
                </c:pt>
                <c:pt idx="448">
                  <c:v>1.4499999999999886</c:v>
                </c:pt>
                <c:pt idx="449">
                  <c:v>4.8833999999999946</c:v>
                </c:pt>
                <c:pt idx="450">
                  <c:v>-4.1399999999999864</c:v>
                </c:pt>
                <c:pt idx="451">
                  <c:v>-3.0699999999999932</c:v>
                </c:pt>
                <c:pt idx="452">
                  <c:v>-2.9466999999999928</c:v>
                </c:pt>
                <c:pt idx="453">
                  <c:v>-2.9633000000000038</c:v>
                </c:pt>
                <c:pt idx="454">
                  <c:v>0.23329999999998563</c:v>
                </c:pt>
                <c:pt idx="455">
                  <c:v>1.0500000000000114</c:v>
                </c:pt>
                <c:pt idx="456">
                  <c:v>-1.7199999999999989</c:v>
                </c:pt>
                <c:pt idx="457">
                  <c:v>-0.11670000000000869</c:v>
                </c:pt>
                <c:pt idx="458">
                  <c:v>1.466700000000003</c:v>
                </c:pt>
                <c:pt idx="459">
                  <c:v>-6.2199999999999989</c:v>
                </c:pt>
                <c:pt idx="460">
                  <c:v>1.6032999999999902</c:v>
                </c:pt>
                <c:pt idx="461">
                  <c:v>-7.5965999999999951</c:v>
                </c:pt>
                <c:pt idx="462">
                  <c:v>4.1565999999999974</c:v>
                </c:pt>
                <c:pt idx="463">
                  <c:v>7.7967000000000155</c:v>
                </c:pt>
                <c:pt idx="464">
                  <c:v>-0.97330000000002315</c:v>
                </c:pt>
                <c:pt idx="465">
                  <c:v>5.7033000000000129</c:v>
                </c:pt>
                <c:pt idx="466">
                  <c:v>-2.7133000000000038</c:v>
                </c:pt>
                <c:pt idx="467">
                  <c:v>-2.8967000000000098</c:v>
                </c:pt>
                <c:pt idx="468">
                  <c:v>-3.6332999999999913</c:v>
                </c:pt>
                <c:pt idx="469">
                  <c:v>2.2565999999999917</c:v>
                </c:pt>
                <c:pt idx="470">
                  <c:v>-1.789999999999992</c:v>
                </c:pt>
                <c:pt idx="471">
                  <c:v>-1.0866000000000042</c:v>
                </c:pt>
                <c:pt idx="472">
                  <c:v>-0.1366999999999905</c:v>
                </c:pt>
                <c:pt idx="473">
                  <c:v>11.173300000000012</c:v>
                </c:pt>
                <c:pt idx="474">
                  <c:v>15.009999999999991</c:v>
                </c:pt>
                <c:pt idx="475">
                  <c:v>4.210000000000008</c:v>
                </c:pt>
                <c:pt idx="476">
                  <c:v>-3.2199999999999989</c:v>
                </c:pt>
                <c:pt idx="477">
                  <c:v>10.746699999999976</c:v>
                </c:pt>
                <c:pt idx="478">
                  <c:v>11.176700000000011</c:v>
                </c:pt>
                <c:pt idx="479">
                  <c:v>6.2066000000000088</c:v>
                </c:pt>
                <c:pt idx="480">
                  <c:v>3.9199999999999875</c:v>
                </c:pt>
                <c:pt idx="481">
                  <c:v>-6.0533000000000072</c:v>
                </c:pt>
                <c:pt idx="482">
                  <c:v>5.7199999999999989</c:v>
                </c:pt>
                <c:pt idx="483">
                  <c:v>-5.3132999999999981</c:v>
                </c:pt>
                <c:pt idx="484">
                  <c:v>8.1865999999999985</c:v>
                </c:pt>
                <c:pt idx="485">
                  <c:v>1.8867000000000189</c:v>
                </c:pt>
                <c:pt idx="486">
                  <c:v>14.239999999999981</c:v>
                </c:pt>
                <c:pt idx="487">
                  <c:v>2.7067000000000121</c:v>
                </c:pt>
                <c:pt idx="488">
                  <c:v>-15.133399999999995</c:v>
                </c:pt>
                <c:pt idx="489">
                  <c:v>7.5300000000000011</c:v>
                </c:pt>
                <c:pt idx="490">
                  <c:v>-5.6932999999999936</c:v>
                </c:pt>
                <c:pt idx="491">
                  <c:v>9.9466999999999928</c:v>
                </c:pt>
                <c:pt idx="492">
                  <c:v>-2.1933999999999969</c:v>
                </c:pt>
                <c:pt idx="493">
                  <c:v>-3.493300000000005</c:v>
                </c:pt>
                <c:pt idx="494">
                  <c:v>11.043299999999988</c:v>
                </c:pt>
                <c:pt idx="495">
                  <c:v>13.0334</c:v>
                </c:pt>
                <c:pt idx="496">
                  <c:v>-15.046699999999987</c:v>
                </c:pt>
                <c:pt idx="497">
                  <c:v>-3.1733000000000118</c:v>
                </c:pt>
                <c:pt idx="498">
                  <c:v>1.8799999999999955</c:v>
                </c:pt>
                <c:pt idx="499">
                  <c:v>5.2633000000000152</c:v>
                </c:pt>
                <c:pt idx="500">
                  <c:v>0.63999999999998636</c:v>
                </c:pt>
                <c:pt idx="501">
                  <c:v>0.76670000000001437</c:v>
                </c:pt>
                <c:pt idx="502">
                  <c:v>9.5965999999999951</c:v>
                </c:pt>
                <c:pt idx="503">
                  <c:v>3.6299999999999955</c:v>
                </c:pt>
                <c:pt idx="504">
                  <c:v>8.0334000000000003</c:v>
                </c:pt>
                <c:pt idx="505">
                  <c:v>1.7800000000000011</c:v>
                </c:pt>
                <c:pt idx="506">
                  <c:v>6.9566000000000088</c:v>
                </c:pt>
                <c:pt idx="507">
                  <c:v>20.02000000000001</c:v>
                </c:pt>
                <c:pt idx="508">
                  <c:v>21.32669999999996</c:v>
                </c:pt>
                <c:pt idx="509">
                  <c:v>-22.943299999999965</c:v>
                </c:pt>
                <c:pt idx="510">
                  <c:v>12.75</c:v>
                </c:pt>
                <c:pt idx="511">
                  <c:v>1.656599999999969</c:v>
                </c:pt>
                <c:pt idx="512">
                  <c:v>-3.1365999999999872</c:v>
                </c:pt>
                <c:pt idx="513">
                  <c:v>-6.2799999999999727</c:v>
                </c:pt>
                <c:pt idx="514">
                  <c:v>6.1299999999999955</c:v>
                </c:pt>
                <c:pt idx="515">
                  <c:v>1.9665999999999713</c:v>
                </c:pt>
                <c:pt idx="516">
                  <c:v>-1.8199999999999932</c:v>
                </c:pt>
                <c:pt idx="517">
                  <c:v>0.55000000000001137</c:v>
                </c:pt>
                <c:pt idx="518">
                  <c:v>11.386700000000019</c:v>
                </c:pt>
                <c:pt idx="519">
                  <c:v>0.76329999999995835</c:v>
                </c:pt>
                <c:pt idx="520">
                  <c:v>-6.3100000000000023</c:v>
                </c:pt>
                <c:pt idx="521">
                  <c:v>-9.5765999999999849</c:v>
                </c:pt>
                <c:pt idx="522">
                  <c:v>-13.966700000000003</c:v>
                </c:pt>
                <c:pt idx="523">
                  <c:v>15.426699999999983</c:v>
                </c:pt>
                <c:pt idx="524">
                  <c:v>10.993300000000033</c:v>
                </c:pt>
                <c:pt idx="525">
                  <c:v>-6.033299999999997</c:v>
                </c:pt>
                <c:pt idx="526">
                  <c:v>-1.5667000000000257</c:v>
                </c:pt>
                <c:pt idx="527">
                  <c:v>0.74670000000003256</c:v>
                </c:pt>
                <c:pt idx="528">
                  <c:v>3.7299999999999613</c:v>
                </c:pt>
                <c:pt idx="529">
                  <c:v>-4.6533999999999764</c:v>
                </c:pt>
                <c:pt idx="530">
                  <c:v>-14.879999999999995</c:v>
                </c:pt>
                <c:pt idx="531">
                  <c:v>2.2799999999999727</c:v>
                </c:pt>
                <c:pt idx="532">
                  <c:v>1.4867000000000417</c:v>
                </c:pt>
                <c:pt idx="533">
                  <c:v>-6.6333000000000197</c:v>
                </c:pt>
                <c:pt idx="534">
                  <c:v>0.64330000000001064</c:v>
                </c:pt>
                <c:pt idx="535">
                  <c:v>-3.5900000000000318</c:v>
                </c:pt>
                <c:pt idx="536">
                  <c:v>-2.0267000000000053</c:v>
                </c:pt>
                <c:pt idx="537">
                  <c:v>-22.266599999999983</c:v>
                </c:pt>
                <c:pt idx="538">
                  <c:v>-5.2199999999999989</c:v>
                </c:pt>
                <c:pt idx="539">
                  <c:v>14.393300000000011</c:v>
                </c:pt>
                <c:pt idx="540">
                  <c:v>-19.933300000000003</c:v>
                </c:pt>
                <c:pt idx="541">
                  <c:v>-2.2400000000000091</c:v>
                </c:pt>
                <c:pt idx="542">
                  <c:v>14.310000000000002</c:v>
                </c:pt>
                <c:pt idx="543">
                  <c:v>-10.663399999999996</c:v>
                </c:pt>
                <c:pt idx="544">
                  <c:v>-11.079999999999984</c:v>
                </c:pt>
                <c:pt idx="545">
                  <c:v>-10.586600000000004</c:v>
                </c:pt>
                <c:pt idx="546">
                  <c:v>-7.8300000000000125</c:v>
                </c:pt>
                <c:pt idx="547">
                  <c:v>-11.650000000000006</c:v>
                </c:pt>
                <c:pt idx="548">
                  <c:v>36.860000000000014</c:v>
                </c:pt>
                <c:pt idx="549">
                  <c:v>-1.8400000000000034</c:v>
                </c:pt>
                <c:pt idx="550">
                  <c:v>10.513299999999987</c:v>
                </c:pt>
                <c:pt idx="551">
                  <c:v>-1.9566999999999837</c:v>
                </c:pt>
                <c:pt idx="552">
                  <c:v>4.7366999999999848</c:v>
                </c:pt>
                <c:pt idx="553">
                  <c:v>-10.35329999999999</c:v>
                </c:pt>
                <c:pt idx="554">
                  <c:v>8.3100000000000023</c:v>
                </c:pt>
                <c:pt idx="555">
                  <c:v>-16.216700000000003</c:v>
                </c:pt>
                <c:pt idx="556">
                  <c:v>0.56999999999999318</c:v>
                </c:pt>
                <c:pt idx="557">
                  <c:v>5.0433000000000163</c:v>
                </c:pt>
                <c:pt idx="558">
                  <c:v>-2.6133000000000095</c:v>
                </c:pt>
                <c:pt idx="559">
                  <c:v>-10.629999999999995</c:v>
                </c:pt>
                <c:pt idx="560">
                  <c:v>3.3733000000000004</c:v>
                </c:pt>
                <c:pt idx="561">
                  <c:v>-7.2265999999999906</c:v>
                </c:pt>
                <c:pt idx="562">
                  <c:v>-2.4734000000000265</c:v>
                </c:pt>
                <c:pt idx="563">
                  <c:v>8.1100000000000136</c:v>
                </c:pt>
                <c:pt idx="564">
                  <c:v>10.77000000000001</c:v>
                </c:pt>
                <c:pt idx="565">
                  <c:v>-2.0600000000000023</c:v>
                </c:pt>
                <c:pt idx="566">
                  <c:v>9.7666999999999859</c:v>
                </c:pt>
                <c:pt idx="567">
                  <c:v>0.18999999999999773</c:v>
                </c:pt>
                <c:pt idx="568">
                  <c:v>-6.8832999999999913</c:v>
                </c:pt>
                <c:pt idx="569">
                  <c:v>4.276600000000002</c:v>
                </c:pt>
                <c:pt idx="570">
                  <c:v>-2.2599999999999909</c:v>
                </c:pt>
                <c:pt idx="571">
                  <c:v>8.3199999999999932</c:v>
                </c:pt>
                <c:pt idx="572">
                  <c:v>20.113399999999984</c:v>
                </c:pt>
                <c:pt idx="573">
                  <c:v>-10.030000000000001</c:v>
                </c:pt>
                <c:pt idx="574">
                  <c:v>2.2066000000000088</c:v>
                </c:pt>
                <c:pt idx="575">
                  <c:v>0.31000000000000227</c:v>
                </c:pt>
                <c:pt idx="576">
                  <c:v>-8.3832999999999913</c:v>
                </c:pt>
                <c:pt idx="577">
                  <c:v>1.4532999999999845</c:v>
                </c:pt>
                <c:pt idx="578">
                  <c:v>8.3766999999999996</c:v>
                </c:pt>
                <c:pt idx="579">
                  <c:v>-8.1432999999999822</c:v>
                </c:pt>
                <c:pt idx="580">
                  <c:v>3.2365999999999815</c:v>
                </c:pt>
                <c:pt idx="581">
                  <c:v>2.933400000000006</c:v>
                </c:pt>
                <c:pt idx="582">
                  <c:v>-11.153400000000005</c:v>
                </c:pt>
                <c:pt idx="583">
                  <c:v>-3.4465999999999894</c:v>
                </c:pt>
                <c:pt idx="584">
                  <c:v>-5.8000000000000114</c:v>
                </c:pt>
                <c:pt idx="585">
                  <c:v>10.813299999999998</c:v>
                </c:pt>
                <c:pt idx="586">
                  <c:v>-8.1799999999999784</c:v>
                </c:pt>
                <c:pt idx="587">
                  <c:v>-3.7667000000000144</c:v>
                </c:pt>
                <c:pt idx="588">
                  <c:v>-0.88659999999998718</c:v>
                </c:pt>
                <c:pt idx="589">
                  <c:v>-2.466700000000003</c:v>
                </c:pt>
                <c:pt idx="590">
                  <c:v>2.9432999999999936</c:v>
                </c:pt>
                <c:pt idx="591">
                  <c:v>-14.443299999999994</c:v>
                </c:pt>
                <c:pt idx="592">
                  <c:v>-3.9466999999999928</c:v>
                </c:pt>
                <c:pt idx="593">
                  <c:v>-9.1033000000000186</c:v>
                </c:pt>
                <c:pt idx="594">
                  <c:v>-6.0666999999999973</c:v>
                </c:pt>
                <c:pt idx="595">
                  <c:v>6.0167000000000144</c:v>
                </c:pt>
                <c:pt idx="596">
                  <c:v>-4.3033000000000072</c:v>
                </c:pt>
                <c:pt idx="597">
                  <c:v>0.34659999999999513</c:v>
                </c:pt>
                <c:pt idx="598">
                  <c:v>-4.8033000000000072</c:v>
                </c:pt>
                <c:pt idx="599">
                  <c:v>7.7733000000000061</c:v>
                </c:pt>
                <c:pt idx="600">
                  <c:v>-1.9665999999999997</c:v>
                </c:pt>
                <c:pt idx="601">
                  <c:v>8.5200000000000102</c:v>
                </c:pt>
                <c:pt idx="602">
                  <c:v>-0.58340000000001169</c:v>
                </c:pt>
                <c:pt idx="603">
                  <c:v>4.8134000000000015</c:v>
                </c:pt>
                <c:pt idx="604">
                  <c:v>3.9065999999999974</c:v>
                </c:pt>
                <c:pt idx="605">
                  <c:v>-1.8765999999999963</c:v>
                </c:pt>
                <c:pt idx="606">
                  <c:v>-0.43999999999999773</c:v>
                </c:pt>
                <c:pt idx="607">
                  <c:v>-6.2599999999999909</c:v>
                </c:pt>
                <c:pt idx="608">
                  <c:v>-10.760000000000019</c:v>
                </c:pt>
                <c:pt idx="609">
                  <c:v>8.7366000000000099</c:v>
                </c:pt>
                <c:pt idx="610">
                  <c:v>2.0267000000000053</c:v>
                </c:pt>
                <c:pt idx="611">
                  <c:v>-0.51330000000001519</c:v>
                </c:pt>
                <c:pt idx="612">
                  <c:v>-1.6033999999999935</c:v>
                </c:pt>
                <c:pt idx="613">
                  <c:v>3.7800000000000011</c:v>
                </c:pt>
                <c:pt idx="614">
                  <c:v>-7.6600000000013324E-2</c:v>
                </c:pt>
                <c:pt idx="615">
                  <c:v>2.6000000000000227</c:v>
                </c:pt>
                <c:pt idx="616">
                  <c:v>-6.1100000000000136</c:v>
                </c:pt>
                <c:pt idx="617">
                  <c:v>1.8366000000000042</c:v>
                </c:pt>
                <c:pt idx="618">
                  <c:v>3.9099999999999966</c:v>
                </c:pt>
                <c:pt idx="619">
                  <c:v>2.2367000000000132</c:v>
                </c:pt>
                <c:pt idx="620">
                  <c:v>-0.82670000000001664</c:v>
                </c:pt>
                <c:pt idx="621">
                  <c:v>0.96000000000000796</c:v>
                </c:pt>
                <c:pt idx="622">
                  <c:v>10.953399999999988</c:v>
                </c:pt>
                <c:pt idx="623">
                  <c:v>7.75</c:v>
                </c:pt>
                <c:pt idx="624">
                  <c:v>-2.6499999999999773</c:v>
                </c:pt>
                <c:pt idx="625">
                  <c:v>5.6165999999999769</c:v>
                </c:pt>
                <c:pt idx="626">
                  <c:v>-2.6533000000000015</c:v>
                </c:pt>
                <c:pt idx="627">
                  <c:v>-0.35329999999999018</c:v>
                </c:pt>
                <c:pt idx="628">
                  <c:v>-0.59340000000000259</c:v>
                </c:pt>
                <c:pt idx="629">
                  <c:v>0.32670000000001664</c:v>
                </c:pt>
                <c:pt idx="630">
                  <c:v>-6.4399999999999977</c:v>
                </c:pt>
                <c:pt idx="631">
                  <c:v>-4.9767000000000223</c:v>
                </c:pt>
                <c:pt idx="632">
                  <c:v>2.7199999999999989</c:v>
                </c:pt>
                <c:pt idx="633">
                  <c:v>1.3800000000000239</c:v>
                </c:pt>
                <c:pt idx="634">
                  <c:v>9.5833999999999833</c:v>
                </c:pt>
                <c:pt idx="635">
                  <c:v>-5.7199999999999989</c:v>
                </c:pt>
                <c:pt idx="636">
                  <c:v>-5.0534000000000106</c:v>
                </c:pt>
                <c:pt idx="637">
                  <c:v>-0.92659999999997922</c:v>
                </c:pt>
                <c:pt idx="638">
                  <c:v>-2.1266999999999996</c:v>
                </c:pt>
                <c:pt idx="639">
                  <c:v>0.66669999999999163</c:v>
                </c:pt>
                <c:pt idx="640">
                  <c:v>4.7599999999999909</c:v>
                </c:pt>
                <c:pt idx="641">
                  <c:v>-1.7366999999999848</c:v>
                </c:pt>
                <c:pt idx="642">
                  <c:v>-2.0100000000000193</c:v>
                </c:pt>
                <c:pt idx="643">
                  <c:v>-1.9599999999999795</c:v>
                </c:pt>
                <c:pt idx="644">
                  <c:v>4.7467000000000041</c:v>
                </c:pt>
                <c:pt idx="645">
                  <c:v>-4.2800000000000011</c:v>
                </c:pt>
                <c:pt idx="646">
                  <c:v>0.73329999999998563</c:v>
                </c:pt>
                <c:pt idx="647">
                  <c:v>10.1233</c:v>
                </c:pt>
                <c:pt idx="648">
                  <c:v>3.2834000000000003</c:v>
                </c:pt>
                <c:pt idx="649">
                  <c:v>7.4900000000000091</c:v>
                </c:pt>
                <c:pt idx="650">
                  <c:v>2.3300000000006094E-2</c:v>
                </c:pt>
                <c:pt idx="651">
                  <c:v>0.39329999999998222</c:v>
                </c:pt>
                <c:pt idx="652">
                  <c:v>1.2367000000000132</c:v>
                </c:pt>
                <c:pt idx="653">
                  <c:v>-5.176700000000011</c:v>
                </c:pt>
                <c:pt idx="654">
                  <c:v>4.8866999999999905</c:v>
                </c:pt>
                <c:pt idx="655">
                  <c:v>-1.256699999999995</c:v>
                </c:pt>
                <c:pt idx="656">
                  <c:v>-0.72329999999999472</c:v>
                </c:pt>
                <c:pt idx="657">
                  <c:v>4.8100000000000023</c:v>
                </c:pt>
                <c:pt idx="658">
                  <c:v>-1.6932999999999936</c:v>
                </c:pt>
                <c:pt idx="659">
                  <c:v>-10.333400000000012</c:v>
                </c:pt>
                <c:pt idx="660">
                  <c:v>-6.8199999999999932</c:v>
                </c:pt>
                <c:pt idx="661">
                  <c:v>7.7599999999999909</c:v>
                </c:pt>
                <c:pt idx="662">
                  <c:v>-5.1732999999999834</c:v>
                </c:pt>
                <c:pt idx="663">
                  <c:v>2.2632999999999868</c:v>
                </c:pt>
                <c:pt idx="664">
                  <c:v>8.6800000000000068</c:v>
                </c:pt>
                <c:pt idx="665">
                  <c:v>0.72999999999998977</c:v>
                </c:pt>
                <c:pt idx="666">
                  <c:v>0.90340000000000487</c:v>
                </c:pt>
                <c:pt idx="667">
                  <c:v>-3.3466999999999985</c:v>
                </c:pt>
                <c:pt idx="668">
                  <c:v>3.5867000000000075</c:v>
                </c:pt>
                <c:pt idx="669">
                  <c:v>6.3299999999999841</c:v>
                </c:pt>
                <c:pt idx="670">
                  <c:v>1.6033000000000186</c:v>
                </c:pt>
                <c:pt idx="671">
                  <c:v>-0.54330000000001633</c:v>
                </c:pt>
                <c:pt idx="672">
                  <c:v>-0.56669999999999732</c:v>
                </c:pt>
                <c:pt idx="673">
                  <c:v>0.39330000000001064</c:v>
                </c:pt>
                <c:pt idx="674">
                  <c:v>6.4499999999999886</c:v>
                </c:pt>
                <c:pt idx="675">
                  <c:v>0.31669999999999732</c:v>
                </c:pt>
                <c:pt idx="676">
                  <c:v>0.33000000000001251</c:v>
                </c:pt>
                <c:pt idx="677">
                  <c:v>-6.1966999999999928</c:v>
                </c:pt>
                <c:pt idx="678">
                  <c:v>2.2433999999999799</c:v>
                </c:pt>
                <c:pt idx="679">
                  <c:v>0.49660000000000082</c:v>
                </c:pt>
                <c:pt idx="680">
                  <c:v>3.7800000000000011</c:v>
                </c:pt>
                <c:pt idx="681">
                  <c:v>0.38670000000001892</c:v>
                </c:pt>
                <c:pt idx="682">
                  <c:v>0.83329999999997995</c:v>
                </c:pt>
                <c:pt idx="683">
                  <c:v>-9.7733000000000061</c:v>
                </c:pt>
                <c:pt idx="684">
                  <c:v>3.0700000000000216</c:v>
                </c:pt>
                <c:pt idx="685">
                  <c:v>4.1867000000000019</c:v>
                </c:pt>
                <c:pt idx="686">
                  <c:v>0.566599999999994</c:v>
                </c:pt>
                <c:pt idx="687">
                  <c:v>6.9166999999999916</c:v>
                </c:pt>
                <c:pt idx="688">
                  <c:v>5.6567000000000007</c:v>
                </c:pt>
                <c:pt idx="689">
                  <c:v>-4.6000000000000227</c:v>
                </c:pt>
                <c:pt idx="690">
                  <c:v>1.25</c:v>
                </c:pt>
                <c:pt idx="691">
                  <c:v>-1.9433999999999969</c:v>
                </c:pt>
                <c:pt idx="692">
                  <c:v>-8.6599999999975807E-2</c:v>
                </c:pt>
                <c:pt idx="693">
                  <c:v>2.1032999999999902</c:v>
                </c:pt>
                <c:pt idx="694">
                  <c:v>-0.31329999999996971</c:v>
                </c:pt>
                <c:pt idx="695">
                  <c:v>0.71999999999997044</c:v>
                </c:pt>
                <c:pt idx="696">
                  <c:v>3.6200000000000045</c:v>
                </c:pt>
                <c:pt idx="697">
                  <c:v>-2.7067000000000121</c:v>
                </c:pt>
                <c:pt idx="698">
                  <c:v>2.1500000000000341</c:v>
                </c:pt>
                <c:pt idx="699">
                  <c:v>4.5932999999999993</c:v>
                </c:pt>
                <c:pt idx="700">
                  <c:v>1.7866999999999962</c:v>
                </c:pt>
                <c:pt idx="701">
                  <c:v>2.4132999999999925</c:v>
                </c:pt>
                <c:pt idx="702">
                  <c:v>8.2366999999999848</c:v>
                </c:pt>
                <c:pt idx="703">
                  <c:v>9.0267000000000053</c:v>
                </c:pt>
                <c:pt idx="704">
                  <c:v>-1.9467000000000212</c:v>
                </c:pt>
                <c:pt idx="705">
                  <c:v>0.51000000000004775</c:v>
                </c:pt>
                <c:pt idx="706">
                  <c:v>9.3999999999999773</c:v>
                </c:pt>
                <c:pt idx="707">
                  <c:v>5.2266999999999939</c:v>
                </c:pt>
                <c:pt idx="708">
                  <c:v>38.393300000000011</c:v>
                </c:pt>
                <c:pt idx="709">
                  <c:v>-2.1433000000000106</c:v>
                </c:pt>
                <c:pt idx="710">
                  <c:v>6.476600000000019</c:v>
                </c:pt>
                <c:pt idx="711">
                  <c:v>13.060000000000002</c:v>
                </c:pt>
                <c:pt idx="712">
                  <c:v>12.319999999999993</c:v>
                </c:pt>
                <c:pt idx="713">
                  <c:v>31.529999999999973</c:v>
                </c:pt>
                <c:pt idx="714">
                  <c:v>-12.196599999999989</c:v>
                </c:pt>
                <c:pt idx="715">
                  <c:v>13.953300000000013</c:v>
                </c:pt>
                <c:pt idx="716">
                  <c:v>5.3500000000000227</c:v>
                </c:pt>
                <c:pt idx="717">
                  <c:v>-2.6067000000000462</c:v>
                </c:pt>
                <c:pt idx="718">
                  <c:v>-19.716599999999971</c:v>
                </c:pt>
                <c:pt idx="719">
                  <c:v>-46.480000000000018</c:v>
                </c:pt>
                <c:pt idx="720">
                  <c:v>14.816599999999994</c:v>
                </c:pt>
                <c:pt idx="721">
                  <c:v>-1.4799999999999613</c:v>
                </c:pt>
                <c:pt idx="722">
                  <c:v>-10.03000000000003</c:v>
                </c:pt>
                <c:pt idx="723">
                  <c:v>-6.6766000000000076</c:v>
                </c:pt>
                <c:pt idx="724">
                  <c:v>13.78000000000003</c:v>
                </c:pt>
                <c:pt idx="725">
                  <c:v>11.426600000000008</c:v>
                </c:pt>
                <c:pt idx="726">
                  <c:v>2.4566999999999553</c:v>
                </c:pt>
                <c:pt idx="727">
                  <c:v>13.560000000000002</c:v>
                </c:pt>
                <c:pt idx="728">
                  <c:v>6.6032999999999902</c:v>
                </c:pt>
                <c:pt idx="729">
                  <c:v>-15.946599999999989</c:v>
                </c:pt>
                <c:pt idx="730">
                  <c:v>2.3233000000000175</c:v>
                </c:pt>
                <c:pt idx="731">
                  <c:v>-11.360000000000014</c:v>
                </c:pt>
                <c:pt idx="732">
                  <c:v>18.356699999999989</c:v>
                </c:pt>
                <c:pt idx="733">
                  <c:v>2.5900000000000318</c:v>
                </c:pt>
                <c:pt idx="734">
                  <c:v>-16.586700000000008</c:v>
                </c:pt>
                <c:pt idx="735">
                  <c:v>-3.466700000000003</c:v>
                </c:pt>
                <c:pt idx="736">
                  <c:v>-23.20999999999998</c:v>
                </c:pt>
                <c:pt idx="737">
                  <c:v>-1.9866000000000099</c:v>
                </c:pt>
                <c:pt idx="738">
                  <c:v>14.246600000000001</c:v>
                </c:pt>
                <c:pt idx="739">
                  <c:v>5.7366999999999848</c:v>
                </c:pt>
                <c:pt idx="740">
                  <c:v>-21.71999999999997</c:v>
                </c:pt>
                <c:pt idx="741">
                  <c:v>4.4099999999999682</c:v>
                </c:pt>
                <c:pt idx="742">
                  <c:v>-16.873299999999972</c:v>
                </c:pt>
                <c:pt idx="743">
                  <c:v>-2.6333999999999946</c:v>
                </c:pt>
                <c:pt idx="744">
                  <c:v>5.8266999999999598</c:v>
                </c:pt>
                <c:pt idx="745">
                  <c:v>-16.356699999999989</c:v>
                </c:pt>
                <c:pt idx="746">
                  <c:v>1.8833999999999946</c:v>
                </c:pt>
                <c:pt idx="747">
                  <c:v>-10.876699999999971</c:v>
                </c:pt>
                <c:pt idx="748">
                  <c:v>12.863299999999981</c:v>
                </c:pt>
                <c:pt idx="749">
                  <c:v>23.446700000000021</c:v>
                </c:pt>
                <c:pt idx="750">
                  <c:v>19.376699999999971</c:v>
                </c:pt>
                <c:pt idx="751">
                  <c:v>8.9800000000000182</c:v>
                </c:pt>
                <c:pt idx="752">
                  <c:v>-1.8233999999999924</c:v>
                </c:pt>
                <c:pt idx="753">
                  <c:v>-0.75999999999999091</c:v>
                </c:pt>
                <c:pt idx="754">
                  <c:v>-5.2833000000000538</c:v>
                </c:pt>
                <c:pt idx="755">
                  <c:v>-4.5199999999999818</c:v>
                </c:pt>
                <c:pt idx="756">
                  <c:v>47.666699999999992</c:v>
                </c:pt>
                <c:pt idx="757">
                  <c:v>-16.729999999999961</c:v>
                </c:pt>
                <c:pt idx="758">
                  <c:v>-20.490000000000009</c:v>
                </c:pt>
                <c:pt idx="759">
                  <c:v>-7.8067000000000348</c:v>
                </c:pt>
                <c:pt idx="760">
                  <c:v>-12.579999999999984</c:v>
                </c:pt>
                <c:pt idx="761">
                  <c:v>10.386700000000019</c:v>
                </c:pt>
                <c:pt idx="762">
                  <c:v>2.0932999999999993</c:v>
                </c:pt>
                <c:pt idx="763">
                  <c:v>13.939999999999998</c:v>
                </c:pt>
                <c:pt idx="764">
                  <c:v>-24.886700000000019</c:v>
                </c:pt>
                <c:pt idx="765">
                  <c:v>6.0167000000000144</c:v>
                </c:pt>
                <c:pt idx="766">
                  <c:v>-6.3666999999999803</c:v>
                </c:pt>
                <c:pt idx="767">
                  <c:v>-11.620000000000005</c:v>
                </c:pt>
                <c:pt idx="768">
                  <c:v>0.20669999999995525</c:v>
                </c:pt>
                <c:pt idx="769">
                  <c:v>-17.456699999999955</c:v>
                </c:pt>
                <c:pt idx="770">
                  <c:v>-4.6333000000000197</c:v>
                </c:pt>
                <c:pt idx="771">
                  <c:v>-3.8666999999999803</c:v>
                </c:pt>
                <c:pt idx="772">
                  <c:v>6.3367000000000075</c:v>
                </c:pt>
                <c:pt idx="773">
                  <c:v>-36.103300000000047</c:v>
                </c:pt>
                <c:pt idx="774">
                  <c:v>5.75</c:v>
                </c:pt>
                <c:pt idx="775">
                  <c:v>30.123300000000029</c:v>
                </c:pt>
                <c:pt idx="776">
                  <c:v>-1.8233000000000175</c:v>
                </c:pt>
                <c:pt idx="777">
                  <c:v>-8.5299999999999727</c:v>
                </c:pt>
                <c:pt idx="778">
                  <c:v>-4.8400000000000318</c:v>
                </c:pt>
                <c:pt idx="779">
                  <c:v>10.726600000000019</c:v>
                </c:pt>
                <c:pt idx="780">
                  <c:v>-5.3265999999999849</c:v>
                </c:pt>
                <c:pt idx="781">
                  <c:v>4.8865999999999872</c:v>
                </c:pt>
                <c:pt idx="782">
                  <c:v>3.3333999999999833</c:v>
                </c:pt>
                <c:pt idx="783">
                  <c:v>-9.1499999999999773</c:v>
                </c:pt>
                <c:pt idx="784">
                  <c:v>-14.850000000000023</c:v>
                </c:pt>
                <c:pt idx="785">
                  <c:v>5.2533000000000243</c:v>
                </c:pt>
                <c:pt idx="786">
                  <c:v>15.556699999999978</c:v>
                </c:pt>
                <c:pt idx="787">
                  <c:v>0.31999999999999318</c:v>
                </c:pt>
                <c:pt idx="788">
                  <c:v>-15.680000000000007</c:v>
                </c:pt>
                <c:pt idx="789">
                  <c:v>-6.4566999999999553</c:v>
                </c:pt>
                <c:pt idx="790">
                  <c:v>-11.816700000000026</c:v>
                </c:pt>
                <c:pt idx="791">
                  <c:v>-19.163299999999992</c:v>
                </c:pt>
                <c:pt idx="792">
                  <c:v>12.243299999999977</c:v>
                </c:pt>
                <c:pt idx="793">
                  <c:v>3.0334000000000287</c:v>
                </c:pt>
                <c:pt idx="794">
                  <c:v>20.186599999999999</c:v>
                </c:pt>
                <c:pt idx="795">
                  <c:v>-2.0200000000000387</c:v>
                </c:pt>
                <c:pt idx="796">
                  <c:v>5.1734000000000151</c:v>
                </c:pt>
                <c:pt idx="797">
                  <c:v>-13.533399999999972</c:v>
                </c:pt>
                <c:pt idx="798">
                  <c:v>-0.33330000000000837</c:v>
                </c:pt>
                <c:pt idx="799">
                  <c:v>-11.236699999999985</c:v>
                </c:pt>
                <c:pt idx="800">
                  <c:v>6.6066999999999894</c:v>
                </c:pt>
                <c:pt idx="801">
                  <c:v>11.523300000000006</c:v>
                </c:pt>
                <c:pt idx="802">
                  <c:v>-6.8900000000000432</c:v>
                </c:pt>
                <c:pt idx="803">
                  <c:v>-14.316599999999994</c:v>
                </c:pt>
                <c:pt idx="804">
                  <c:v>-9.6599999999999682</c:v>
                </c:pt>
                <c:pt idx="805">
                  <c:v>11.839999999999975</c:v>
                </c:pt>
                <c:pt idx="806">
                  <c:v>12.78000000000003</c:v>
                </c:pt>
                <c:pt idx="807">
                  <c:v>10.45659999999998</c:v>
                </c:pt>
                <c:pt idx="808">
                  <c:v>11.26339999999999</c:v>
                </c:pt>
                <c:pt idx="809">
                  <c:v>5.2565999999999917</c:v>
                </c:pt>
                <c:pt idx="810">
                  <c:v>24.273400000000038</c:v>
                </c:pt>
                <c:pt idx="811">
                  <c:v>1.7099999999999795</c:v>
                </c:pt>
                <c:pt idx="812">
                  <c:v>4.9365999999999985</c:v>
                </c:pt>
                <c:pt idx="813">
                  <c:v>-1.0932999999999993</c:v>
                </c:pt>
                <c:pt idx="814">
                  <c:v>27.066700000000026</c:v>
                </c:pt>
                <c:pt idx="815">
                  <c:v>2.5765999999999849</c:v>
                </c:pt>
                <c:pt idx="816">
                  <c:v>-1.8600000000000136</c:v>
                </c:pt>
                <c:pt idx="817">
                  <c:v>-5.4633000000000038</c:v>
                </c:pt>
                <c:pt idx="818">
                  <c:v>2.3299999999999841</c:v>
                </c:pt>
                <c:pt idx="819">
                  <c:v>20.286700000000053</c:v>
                </c:pt>
                <c:pt idx="820">
                  <c:v>-18.063400000000001</c:v>
                </c:pt>
                <c:pt idx="821">
                  <c:v>-15.166600000000017</c:v>
                </c:pt>
                <c:pt idx="822">
                  <c:v>3.8333000000000084</c:v>
                </c:pt>
                <c:pt idx="823">
                  <c:v>-10.590000000000032</c:v>
                </c:pt>
                <c:pt idx="824">
                  <c:v>-16.519999999999982</c:v>
                </c:pt>
                <c:pt idx="825">
                  <c:v>3.6732999999999834</c:v>
                </c:pt>
                <c:pt idx="826">
                  <c:v>11.806700000000035</c:v>
                </c:pt>
                <c:pt idx="827">
                  <c:v>-12.456700000000012</c:v>
                </c:pt>
                <c:pt idx="828">
                  <c:v>6.4300000000000068</c:v>
                </c:pt>
                <c:pt idx="829">
                  <c:v>7.9533999999999878</c:v>
                </c:pt>
                <c:pt idx="830">
                  <c:v>-16.983400000000017</c:v>
                </c:pt>
                <c:pt idx="831">
                  <c:v>10.526700000000005</c:v>
                </c:pt>
                <c:pt idx="832">
                  <c:v>-1.2432999999999765</c:v>
                </c:pt>
                <c:pt idx="833">
                  <c:v>-2.343400000000031</c:v>
                </c:pt>
                <c:pt idx="834">
                  <c:v>-40.533299999999997</c:v>
                </c:pt>
                <c:pt idx="835">
                  <c:v>1.6967000000000212</c:v>
                </c:pt>
                <c:pt idx="836">
                  <c:v>-1.3333999999999833</c:v>
                </c:pt>
                <c:pt idx="837">
                  <c:v>-2.25</c:v>
                </c:pt>
                <c:pt idx="838">
                  <c:v>10.726699999999994</c:v>
                </c:pt>
                <c:pt idx="839">
                  <c:v>2.1032999999999902</c:v>
                </c:pt>
                <c:pt idx="840">
                  <c:v>14.456700000000012</c:v>
                </c:pt>
                <c:pt idx="841">
                  <c:v>-26.446700000000021</c:v>
                </c:pt>
                <c:pt idx="842">
                  <c:v>-2.5432999999999879</c:v>
                </c:pt>
                <c:pt idx="843">
                  <c:v>-26.180000000000007</c:v>
                </c:pt>
                <c:pt idx="844">
                  <c:v>4.3100000000000023</c:v>
                </c:pt>
                <c:pt idx="845">
                  <c:v>-22.013300000000015</c:v>
                </c:pt>
                <c:pt idx="846">
                  <c:v>-2</c:v>
                </c:pt>
                <c:pt idx="847">
                  <c:v>13.863299999999981</c:v>
                </c:pt>
                <c:pt idx="848">
                  <c:v>-15.073299999999961</c:v>
                </c:pt>
                <c:pt idx="849">
                  <c:v>12.413299999999992</c:v>
                </c:pt>
                <c:pt idx="850">
                  <c:v>-17.266700000000014</c:v>
                </c:pt>
                <c:pt idx="851">
                  <c:v>-0.12999999999999545</c:v>
                </c:pt>
                <c:pt idx="852">
                  <c:v>-15.173299999999983</c:v>
                </c:pt>
                <c:pt idx="853">
                  <c:v>3.6666999999999916</c:v>
                </c:pt>
                <c:pt idx="854">
                  <c:v>-15.580000000000013</c:v>
                </c:pt>
                <c:pt idx="855">
                  <c:v>10.213300000000004</c:v>
                </c:pt>
                <c:pt idx="856">
                  <c:v>16.310000000000002</c:v>
                </c:pt>
                <c:pt idx="857">
                  <c:v>17.300000000000011</c:v>
                </c:pt>
                <c:pt idx="858">
                  <c:v>-0.4567000000000121</c:v>
                </c:pt>
                <c:pt idx="859">
                  <c:v>-5.9633000000000038</c:v>
                </c:pt>
                <c:pt idx="860">
                  <c:v>11.543300000000016</c:v>
                </c:pt>
                <c:pt idx="861">
                  <c:v>-23.816600000000022</c:v>
                </c:pt>
                <c:pt idx="862">
                  <c:v>3.7633000000000152</c:v>
                </c:pt>
                <c:pt idx="863">
                  <c:v>0.60669999999998936</c:v>
                </c:pt>
                <c:pt idx="864">
                  <c:v>2.9800000000000182</c:v>
                </c:pt>
                <c:pt idx="865">
                  <c:v>-2.1599999999999966</c:v>
                </c:pt>
                <c:pt idx="866">
                  <c:v>-7.4767000000000223</c:v>
                </c:pt>
                <c:pt idx="867">
                  <c:v>-16.493299999999977</c:v>
                </c:pt>
                <c:pt idx="868">
                  <c:v>5.1532999999999731</c:v>
                </c:pt>
                <c:pt idx="869">
                  <c:v>12.110000000000014</c:v>
                </c:pt>
                <c:pt idx="870">
                  <c:v>-19.900000000000006</c:v>
                </c:pt>
                <c:pt idx="871">
                  <c:v>3.6599999999999966</c:v>
                </c:pt>
                <c:pt idx="872">
                  <c:v>20.276700000000005</c:v>
                </c:pt>
                <c:pt idx="873">
                  <c:v>-0.94999999999998863</c:v>
                </c:pt>
                <c:pt idx="874">
                  <c:v>-1.0167000000000144</c:v>
                </c:pt>
                <c:pt idx="875">
                  <c:v>10.636700000000019</c:v>
                </c:pt>
                <c:pt idx="876">
                  <c:v>-0.7867000000000246</c:v>
                </c:pt>
                <c:pt idx="877">
                  <c:v>-12.256699999999995</c:v>
                </c:pt>
                <c:pt idx="878">
                  <c:v>-4.1732999999999834</c:v>
                </c:pt>
                <c:pt idx="879">
                  <c:v>-4.0167000000000144</c:v>
                </c:pt>
                <c:pt idx="880">
                  <c:v>2.789999999999992</c:v>
                </c:pt>
                <c:pt idx="881">
                  <c:v>5.8034000000000106</c:v>
                </c:pt>
                <c:pt idx="882">
                  <c:v>-1.3333999999999833</c:v>
                </c:pt>
                <c:pt idx="883">
                  <c:v>12.809999999999974</c:v>
                </c:pt>
                <c:pt idx="884">
                  <c:v>6.2199999999999989</c:v>
                </c:pt>
                <c:pt idx="885">
                  <c:v>-16.419999999999987</c:v>
                </c:pt>
                <c:pt idx="886">
                  <c:v>-1.2733000000000061</c:v>
                </c:pt>
                <c:pt idx="887">
                  <c:v>3.9699999999999989</c:v>
                </c:pt>
                <c:pt idx="888">
                  <c:v>1.2733000000000061</c:v>
                </c:pt>
                <c:pt idx="889">
                  <c:v>1.7533999999999992</c:v>
                </c:pt>
                <c:pt idx="890">
                  <c:v>0.47999999999998977</c:v>
                </c:pt>
                <c:pt idx="891">
                  <c:v>4.9833000000000141</c:v>
                </c:pt>
                <c:pt idx="892">
                  <c:v>1.9699999999999989</c:v>
                </c:pt>
                <c:pt idx="893">
                  <c:v>24.206700000000012</c:v>
                </c:pt>
                <c:pt idx="894">
                  <c:v>0.53659999999996444</c:v>
                </c:pt>
                <c:pt idx="895">
                  <c:v>-3.8100000000000023</c:v>
                </c:pt>
                <c:pt idx="896">
                  <c:v>-9.5732999999999606</c:v>
                </c:pt>
                <c:pt idx="897">
                  <c:v>15.95999999999998</c:v>
                </c:pt>
                <c:pt idx="898">
                  <c:v>6.0799999999999841</c:v>
                </c:pt>
                <c:pt idx="899">
                  <c:v>16.25</c:v>
                </c:pt>
                <c:pt idx="900">
                  <c:v>0.12670000000002801</c:v>
                </c:pt>
                <c:pt idx="901">
                  <c:v>3.3100000000000023</c:v>
                </c:pt>
                <c:pt idx="902">
                  <c:v>6.8100000000000023</c:v>
                </c:pt>
                <c:pt idx="903">
                  <c:v>1.2366000000000099</c:v>
                </c:pt>
                <c:pt idx="904">
                  <c:v>-20.463300000000004</c:v>
                </c:pt>
                <c:pt idx="905">
                  <c:v>2.2532999999999674</c:v>
                </c:pt>
                <c:pt idx="906">
                  <c:v>-7.089999999999975</c:v>
                </c:pt>
                <c:pt idx="907">
                  <c:v>11.023399999999981</c:v>
                </c:pt>
                <c:pt idx="908">
                  <c:v>-7.7266999999999939</c:v>
                </c:pt>
                <c:pt idx="909">
                  <c:v>13.399999999999977</c:v>
                </c:pt>
                <c:pt idx="910">
                  <c:v>9.2900000000000205</c:v>
                </c:pt>
                <c:pt idx="911">
                  <c:v>-2.7566999999999666</c:v>
                </c:pt>
                <c:pt idx="912">
                  <c:v>-2.5666000000000508</c:v>
                </c:pt>
                <c:pt idx="913">
                  <c:v>-1.1266999999999712</c:v>
                </c:pt>
                <c:pt idx="914">
                  <c:v>-6.2033000000000129</c:v>
                </c:pt>
                <c:pt idx="915">
                  <c:v>-6.7533999999999992</c:v>
                </c:pt>
                <c:pt idx="916">
                  <c:v>6.5400000000000205</c:v>
                </c:pt>
                <c:pt idx="917">
                  <c:v>0.64339999999998554</c:v>
                </c:pt>
                <c:pt idx="918">
                  <c:v>-1.0267000000000053</c:v>
                </c:pt>
                <c:pt idx="919">
                  <c:v>-7.9800000000000182</c:v>
                </c:pt>
                <c:pt idx="920">
                  <c:v>-3.2699999999999818</c:v>
                </c:pt>
                <c:pt idx="921">
                  <c:v>-7.1200000000000045</c:v>
                </c:pt>
                <c:pt idx="922">
                  <c:v>-2.089999999999975</c:v>
                </c:pt>
                <c:pt idx="923">
                  <c:v>1.5500000000000114</c:v>
                </c:pt>
                <c:pt idx="924">
                  <c:v>-6.9500000000000455</c:v>
                </c:pt>
                <c:pt idx="925">
                  <c:v>4.2100000000000364</c:v>
                </c:pt>
                <c:pt idx="926">
                  <c:v>9.2799999999999727</c:v>
                </c:pt>
                <c:pt idx="927">
                  <c:v>5.5600000000000023</c:v>
                </c:pt>
                <c:pt idx="928">
                  <c:v>10.420000000000016</c:v>
                </c:pt>
                <c:pt idx="929">
                  <c:v>4.7400000000000091</c:v>
                </c:pt>
                <c:pt idx="930">
                  <c:v>-12.29000000000002</c:v>
                </c:pt>
                <c:pt idx="931">
                  <c:v>10.480000000000018</c:v>
                </c:pt>
                <c:pt idx="932">
                  <c:v>1.1399999999999864</c:v>
                </c:pt>
                <c:pt idx="933">
                  <c:v>-0.39999999999997726</c:v>
                </c:pt>
                <c:pt idx="934">
                  <c:v>5.7199999999999704</c:v>
                </c:pt>
                <c:pt idx="935">
                  <c:v>-0.33999999999997499</c:v>
                </c:pt>
                <c:pt idx="936">
                  <c:v>-7.9300000000000068</c:v>
                </c:pt>
                <c:pt idx="937">
                  <c:v>-12.210000000000036</c:v>
                </c:pt>
                <c:pt idx="938">
                  <c:v>-13.259999999999991</c:v>
                </c:pt>
                <c:pt idx="939">
                  <c:v>0.68000000000000682</c:v>
                </c:pt>
                <c:pt idx="940">
                  <c:v>6.9300000000000068</c:v>
                </c:pt>
                <c:pt idx="941">
                  <c:v>4.8700000000000045</c:v>
                </c:pt>
                <c:pt idx="942">
                  <c:v>-19.600000000000023</c:v>
                </c:pt>
                <c:pt idx="943">
                  <c:v>-2.9599999999999795</c:v>
                </c:pt>
                <c:pt idx="944">
                  <c:v>-22.849999999999994</c:v>
                </c:pt>
                <c:pt idx="945">
                  <c:v>7.039999999999992</c:v>
                </c:pt>
                <c:pt idx="946">
                  <c:v>-8.6299999999999955</c:v>
                </c:pt>
                <c:pt idx="947">
                  <c:v>-2.6800000000000068</c:v>
                </c:pt>
                <c:pt idx="948">
                  <c:v>-15.060000000000002</c:v>
                </c:pt>
                <c:pt idx="949">
                  <c:v>-0.10999999999998522</c:v>
                </c:pt>
                <c:pt idx="950">
                  <c:v>-6.460000000000008</c:v>
                </c:pt>
                <c:pt idx="951">
                  <c:v>0.74000000000000909</c:v>
                </c:pt>
                <c:pt idx="952">
                  <c:v>4.4799999999999898</c:v>
                </c:pt>
                <c:pt idx="953">
                  <c:v>-16.72999999999999</c:v>
                </c:pt>
                <c:pt idx="954">
                  <c:v>14.359999999999985</c:v>
                </c:pt>
                <c:pt idx="955">
                  <c:v>0.84000000000000341</c:v>
                </c:pt>
                <c:pt idx="956">
                  <c:v>1.8499999999999943</c:v>
                </c:pt>
                <c:pt idx="957">
                  <c:v>-14.759999999999991</c:v>
                </c:pt>
                <c:pt idx="958">
                  <c:v>7.1599999999999966</c:v>
                </c:pt>
                <c:pt idx="959">
                  <c:v>-3.1899999999999977</c:v>
                </c:pt>
                <c:pt idx="960">
                  <c:v>11.169999999999987</c:v>
                </c:pt>
                <c:pt idx="961">
                  <c:v>2.2199999999999989</c:v>
                </c:pt>
                <c:pt idx="962">
                  <c:v>0.45000000000001705</c:v>
                </c:pt>
                <c:pt idx="963">
                  <c:v>3.4300000000000068</c:v>
                </c:pt>
                <c:pt idx="964">
                  <c:v>-0.98000000000001819</c:v>
                </c:pt>
                <c:pt idx="965">
                  <c:v>0.28000000000000114</c:v>
                </c:pt>
                <c:pt idx="966">
                  <c:v>-12.840000000000003</c:v>
                </c:pt>
                <c:pt idx="967">
                  <c:v>0.33000000000001251</c:v>
                </c:pt>
                <c:pt idx="968">
                  <c:v>-7.8400000000000034</c:v>
                </c:pt>
                <c:pt idx="969">
                  <c:v>-10.389999999999986</c:v>
                </c:pt>
                <c:pt idx="970">
                  <c:v>-5.7800000000000011</c:v>
                </c:pt>
                <c:pt idx="971">
                  <c:v>-13.710000000000008</c:v>
                </c:pt>
                <c:pt idx="972">
                  <c:v>13.129999999999995</c:v>
                </c:pt>
                <c:pt idx="973">
                  <c:v>5.25</c:v>
                </c:pt>
                <c:pt idx="974">
                  <c:v>-5.0200000000000102</c:v>
                </c:pt>
                <c:pt idx="975">
                  <c:v>3.4699999999999989</c:v>
                </c:pt>
                <c:pt idx="976">
                  <c:v>-7.5</c:v>
                </c:pt>
                <c:pt idx="977">
                  <c:v>-3.75</c:v>
                </c:pt>
                <c:pt idx="978">
                  <c:v>-2.9799999999999898</c:v>
                </c:pt>
                <c:pt idx="979">
                  <c:v>-12.319999999999993</c:v>
                </c:pt>
                <c:pt idx="980">
                  <c:v>2.039999999999992</c:v>
                </c:pt>
                <c:pt idx="981">
                  <c:v>13.289999999999992</c:v>
                </c:pt>
                <c:pt idx="982">
                  <c:v>-0.33999999999997499</c:v>
                </c:pt>
                <c:pt idx="983">
                  <c:v>5.9999999999973852E-2</c:v>
                </c:pt>
                <c:pt idx="984">
                  <c:v>-2.089999999999975</c:v>
                </c:pt>
                <c:pt idx="985">
                  <c:v>13.869999999999976</c:v>
                </c:pt>
                <c:pt idx="986">
                  <c:v>0</c:v>
                </c:pt>
                <c:pt idx="987">
                  <c:v>0.16000000000002501</c:v>
                </c:pt>
                <c:pt idx="988">
                  <c:v>-12.410000000000025</c:v>
                </c:pt>
                <c:pt idx="989">
                  <c:v>-2.6299999999999955</c:v>
                </c:pt>
                <c:pt idx="990">
                  <c:v>-5.7800000000000011</c:v>
                </c:pt>
                <c:pt idx="991">
                  <c:v>-0.59999999999999432</c:v>
                </c:pt>
                <c:pt idx="992">
                  <c:v>5.6100000000000136</c:v>
                </c:pt>
                <c:pt idx="993">
                  <c:v>-11.230000000000018</c:v>
                </c:pt>
                <c:pt idx="994">
                  <c:v>-6.8700000000000045</c:v>
                </c:pt>
                <c:pt idx="995">
                  <c:v>-4.1499999999999773</c:v>
                </c:pt>
                <c:pt idx="996">
                  <c:v>0.86999999999997613</c:v>
                </c:pt>
                <c:pt idx="997">
                  <c:v>-7.4399999999999977</c:v>
                </c:pt>
                <c:pt idx="998">
                  <c:v>-0.35999999999998522</c:v>
                </c:pt>
                <c:pt idx="999">
                  <c:v>-12.069999999999993</c:v>
                </c:pt>
                <c:pt idx="1000">
                  <c:v>-0.23000000000001819</c:v>
                </c:pt>
                <c:pt idx="1001">
                  <c:v>-12.219999999999999</c:v>
                </c:pt>
                <c:pt idx="1002">
                  <c:v>-2.1999999999999886</c:v>
                </c:pt>
                <c:pt idx="1003">
                  <c:v>-14.050000000000011</c:v>
                </c:pt>
                <c:pt idx="1004">
                  <c:v>3.6099999999999994</c:v>
                </c:pt>
                <c:pt idx="1005">
                  <c:v>9.11</c:v>
                </c:pt>
                <c:pt idx="1006">
                  <c:v>1.3600000000000136</c:v>
                </c:pt>
                <c:pt idx="1007">
                  <c:v>-15.080000000000013</c:v>
                </c:pt>
                <c:pt idx="1008">
                  <c:v>5.5400000000000063</c:v>
                </c:pt>
                <c:pt idx="1009">
                  <c:v>-3.2999999999999972</c:v>
                </c:pt>
                <c:pt idx="1010">
                  <c:v>2.7199999999999989</c:v>
                </c:pt>
                <c:pt idx="1011">
                  <c:v>6.7099999999999937</c:v>
                </c:pt>
                <c:pt idx="1012">
                  <c:v>-0.92000000000000171</c:v>
                </c:pt>
                <c:pt idx="1013">
                  <c:v>4.3700000000000045</c:v>
                </c:pt>
                <c:pt idx="1014">
                  <c:v>0.34000000000000341</c:v>
                </c:pt>
                <c:pt idx="1015">
                  <c:v>-1.1599999999999966</c:v>
                </c:pt>
                <c:pt idx="1016">
                  <c:v>9.0900000000000034</c:v>
                </c:pt>
                <c:pt idx="1017">
                  <c:v>-2.710000000000008</c:v>
                </c:pt>
                <c:pt idx="1018">
                  <c:v>-1.6099999999999994</c:v>
                </c:pt>
                <c:pt idx="1019">
                  <c:v>6.2499999999999858</c:v>
                </c:pt>
                <c:pt idx="1020">
                  <c:v>10.330000000000013</c:v>
                </c:pt>
                <c:pt idx="1021">
                  <c:v>0.13999999999998636</c:v>
                </c:pt>
                <c:pt idx="1022">
                  <c:v>0.54000000000002046</c:v>
                </c:pt>
                <c:pt idx="1023">
                  <c:v>15.840000000000003</c:v>
                </c:pt>
                <c:pt idx="1024">
                  <c:v>17.629999999999995</c:v>
                </c:pt>
                <c:pt idx="1025">
                  <c:v>-11.240000000000009</c:v>
                </c:pt>
                <c:pt idx="1026">
                  <c:v>6.5600000000000023</c:v>
                </c:pt>
                <c:pt idx="1027">
                  <c:v>8.1899999999999977</c:v>
                </c:pt>
                <c:pt idx="1028">
                  <c:v>6.8600000000000136</c:v>
                </c:pt>
                <c:pt idx="1029">
                  <c:v>1.7099999999999795</c:v>
                </c:pt>
                <c:pt idx="1030">
                  <c:v>4.7800000000000011</c:v>
                </c:pt>
                <c:pt idx="1031">
                  <c:v>2.0500000000000114</c:v>
                </c:pt>
                <c:pt idx="1032">
                  <c:v>4.4799999999999898</c:v>
                </c:pt>
                <c:pt idx="1033">
                  <c:v>6.0300000000000011</c:v>
                </c:pt>
                <c:pt idx="1034">
                  <c:v>-10.430000000000007</c:v>
                </c:pt>
                <c:pt idx="1035">
                  <c:v>-2.25</c:v>
                </c:pt>
                <c:pt idx="1036">
                  <c:v>14.610000000000014</c:v>
                </c:pt>
                <c:pt idx="1037">
                  <c:v>4.9900000000000091</c:v>
                </c:pt>
                <c:pt idx="1038">
                  <c:v>-12.200000000000017</c:v>
                </c:pt>
                <c:pt idx="1039">
                  <c:v>6.2700000000000102</c:v>
                </c:pt>
                <c:pt idx="1040">
                  <c:v>-10.939999999999998</c:v>
                </c:pt>
                <c:pt idx="1041">
                  <c:v>3.4900000000000091</c:v>
                </c:pt>
                <c:pt idx="1042">
                  <c:v>1.2099999999999795</c:v>
                </c:pt>
                <c:pt idx="1043">
                  <c:v>-5.1899999999999977</c:v>
                </c:pt>
                <c:pt idx="1044">
                  <c:v>10.75</c:v>
                </c:pt>
                <c:pt idx="1045">
                  <c:v>-1.9199999999999875</c:v>
                </c:pt>
                <c:pt idx="1046">
                  <c:v>-2.9399999999999977</c:v>
                </c:pt>
                <c:pt idx="1047">
                  <c:v>-11.870000000000005</c:v>
                </c:pt>
                <c:pt idx="1048">
                  <c:v>6.8899999999999864</c:v>
                </c:pt>
                <c:pt idx="1049">
                  <c:v>-3.9799999999999898</c:v>
                </c:pt>
                <c:pt idx="1050">
                  <c:v>-6.0999999999999943</c:v>
                </c:pt>
                <c:pt idx="1051">
                  <c:v>-5.710000000000008</c:v>
                </c:pt>
                <c:pt idx="1052">
                  <c:v>-9.0800000000000125</c:v>
                </c:pt>
                <c:pt idx="1053">
                  <c:v>0.52000000000001023</c:v>
                </c:pt>
                <c:pt idx="1054">
                  <c:v>1.039999999999992</c:v>
                </c:pt>
                <c:pt idx="1055">
                  <c:v>8.7800000000000011</c:v>
                </c:pt>
                <c:pt idx="1056">
                  <c:v>-2.8100000000000023</c:v>
                </c:pt>
                <c:pt idx="1057">
                  <c:v>3.6800000000000068</c:v>
                </c:pt>
                <c:pt idx="1058">
                  <c:v>-4</c:v>
                </c:pt>
                <c:pt idx="1059">
                  <c:v>3.1200000000000045</c:v>
                </c:pt>
                <c:pt idx="1060">
                  <c:v>14.330000000000013</c:v>
                </c:pt>
                <c:pt idx="1061">
                  <c:v>-6.4300000000000068</c:v>
                </c:pt>
                <c:pt idx="1062">
                  <c:v>1.0699999999999932</c:v>
                </c:pt>
                <c:pt idx="1063">
                  <c:v>-1.8100000000000023</c:v>
                </c:pt>
                <c:pt idx="1064">
                  <c:v>1.4000000000000057</c:v>
                </c:pt>
                <c:pt idx="1065">
                  <c:v>-2.6200000000000045</c:v>
                </c:pt>
                <c:pt idx="1066">
                  <c:v>4.6899999999999977</c:v>
                </c:pt>
                <c:pt idx="1067">
                  <c:v>1.4000000000000057</c:v>
                </c:pt>
                <c:pt idx="1068">
                  <c:v>12.180000000000007</c:v>
                </c:pt>
                <c:pt idx="1069">
                  <c:v>-12.689999999999998</c:v>
                </c:pt>
                <c:pt idx="1070">
                  <c:v>-2.1899999999999977</c:v>
                </c:pt>
                <c:pt idx="1071">
                  <c:v>-7.0600000000000023</c:v>
                </c:pt>
                <c:pt idx="1072">
                  <c:v>-0.46000000000000796</c:v>
                </c:pt>
                <c:pt idx="1073">
                  <c:v>-0.55000000000001137</c:v>
                </c:pt>
                <c:pt idx="1074">
                  <c:v>2.2800000000000011</c:v>
                </c:pt>
                <c:pt idx="1075">
                  <c:v>-6.25</c:v>
                </c:pt>
                <c:pt idx="1076">
                  <c:v>5.3600000000000136</c:v>
                </c:pt>
                <c:pt idx="1077">
                  <c:v>-0.90000000000000568</c:v>
                </c:pt>
                <c:pt idx="1078">
                  <c:v>2.039999999999992</c:v>
                </c:pt>
                <c:pt idx="1079">
                  <c:v>-2.7299999999999898</c:v>
                </c:pt>
                <c:pt idx="1080">
                  <c:v>-3.7199999999999989</c:v>
                </c:pt>
                <c:pt idx="1081">
                  <c:v>-17.599999999999994</c:v>
                </c:pt>
                <c:pt idx="1082">
                  <c:v>2.0900000000000034</c:v>
                </c:pt>
                <c:pt idx="1083">
                  <c:v>-2.5300000000000011</c:v>
                </c:pt>
                <c:pt idx="1084">
                  <c:v>-1.8800000000000239</c:v>
                </c:pt>
                <c:pt idx="1085">
                  <c:v>-6.9199999999999875</c:v>
                </c:pt>
                <c:pt idx="1086">
                  <c:v>6.4399999999999977</c:v>
                </c:pt>
                <c:pt idx="1087">
                  <c:v>4.1200000000000045</c:v>
                </c:pt>
                <c:pt idx="1088">
                  <c:v>-2.4799999999999898</c:v>
                </c:pt>
                <c:pt idx="1089">
                  <c:v>-1.5200000000000102</c:v>
                </c:pt>
                <c:pt idx="1090">
                  <c:v>0.30000000000001137</c:v>
                </c:pt>
                <c:pt idx="1091">
                  <c:v>0.58999999999997499</c:v>
                </c:pt>
                <c:pt idx="1092">
                  <c:v>8.8600000000000136</c:v>
                </c:pt>
                <c:pt idx="1093">
                  <c:v>1.7299999999999898</c:v>
                </c:pt>
                <c:pt idx="1094">
                  <c:v>-2.6399999999999864</c:v>
                </c:pt>
                <c:pt idx="1095">
                  <c:v>-0.61000000000001364</c:v>
                </c:pt>
                <c:pt idx="1096">
                  <c:v>3.5400000000000205</c:v>
                </c:pt>
                <c:pt idx="1097">
                  <c:v>-4.1000000000000227</c:v>
                </c:pt>
                <c:pt idx="1098">
                  <c:v>-1.6299999999999955</c:v>
                </c:pt>
                <c:pt idx="1099">
                  <c:v>0.17000000000001592</c:v>
                </c:pt>
                <c:pt idx="1100">
                  <c:v>7.3400000000000034</c:v>
                </c:pt>
                <c:pt idx="1101">
                  <c:v>3.0299999999999727</c:v>
                </c:pt>
                <c:pt idx="1102">
                  <c:v>3.25</c:v>
                </c:pt>
                <c:pt idx="1103">
                  <c:v>8.7300000000000182</c:v>
                </c:pt>
                <c:pt idx="1104">
                  <c:v>-3.0999999999999943</c:v>
                </c:pt>
                <c:pt idx="1105">
                  <c:v>-2.8700000000000045</c:v>
                </c:pt>
                <c:pt idx="1106">
                  <c:v>1.5699999999999932</c:v>
                </c:pt>
                <c:pt idx="1107">
                  <c:v>8.6999999999999886</c:v>
                </c:pt>
                <c:pt idx="1108">
                  <c:v>7.9900000000000091</c:v>
                </c:pt>
                <c:pt idx="1109">
                  <c:v>2.7700000000000102</c:v>
                </c:pt>
                <c:pt idx="1110">
                  <c:v>3.5900000000000034</c:v>
                </c:pt>
                <c:pt idx="1111">
                  <c:v>6.4499999999999886</c:v>
                </c:pt>
                <c:pt idx="1112">
                  <c:v>3.6400000000000148</c:v>
                </c:pt>
                <c:pt idx="1113">
                  <c:v>3.6999999999999886</c:v>
                </c:pt>
                <c:pt idx="1114">
                  <c:v>3.2599999999999909</c:v>
                </c:pt>
                <c:pt idx="1115">
                  <c:v>10.29000000000002</c:v>
                </c:pt>
                <c:pt idx="1116">
                  <c:v>9.539999999999992</c:v>
                </c:pt>
                <c:pt idx="1117">
                  <c:v>5.4300000000000068</c:v>
                </c:pt>
                <c:pt idx="1118">
                  <c:v>8.879999999999967</c:v>
                </c:pt>
                <c:pt idx="1119">
                  <c:v>-1.9199999999999591</c:v>
                </c:pt>
                <c:pt idx="1120">
                  <c:v>-0.89000000000001478</c:v>
                </c:pt>
                <c:pt idx="1121">
                  <c:v>4.6400000000000148</c:v>
                </c:pt>
                <c:pt idx="1122">
                  <c:v>13.909999999999968</c:v>
                </c:pt>
                <c:pt idx="1123">
                  <c:v>-14.990000000000009</c:v>
                </c:pt>
                <c:pt idx="1124">
                  <c:v>5.1500000000000341</c:v>
                </c:pt>
                <c:pt idx="1125">
                  <c:v>-8.0099999999999909</c:v>
                </c:pt>
                <c:pt idx="1126">
                  <c:v>-15.550000000000011</c:v>
                </c:pt>
                <c:pt idx="1127">
                  <c:v>9.1599999999999966</c:v>
                </c:pt>
                <c:pt idx="1128">
                  <c:v>6.0300000000000011</c:v>
                </c:pt>
                <c:pt idx="1129">
                  <c:v>1.2599999999999909</c:v>
                </c:pt>
                <c:pt idx="1130">
                  <c:v>4.2699999999999818</c:v>
                </c:pt>
                <c:pt idx="1131">
                  <c:v>18.050000000000011</c:v>
                </c:pt>
                <c:pt idx="1132">
                  <c:v>2.660000000000025</c:v>
                </c:pt>
                <c:pt idx="1133">
                  <c:v>-5.9399999999999977</c:v>
                </c:pt>
                <c:pt idx="1134">
                  <c:v>-2.1100000000000136</c:v>
                </c:pt>
                <c:pt idx="1135">
                  <c:v>-4.8199999999999932</c:v>
                </c:pt>
                <c:pt idx="1136">
                  <c:v>0.18000000000000682</c:v>
                </c:pt>
                <c:pt idx="1137">
                  <c:v>2.1999999999999886</c:v>
                </c:pt>
                <c:pt idx="1138">
                  <c:v>5.9099999999999682</c:v>
                </c:pt>
                <c:pt idx="1139">
                  <c:v>3.4800000000000182</c:v>
                </c:pt>
                <c:pt idx="1140">
                  <c:v>9</c:v>
                </c:pt>
                <c:pt idx="1141">
                  <c:v>2.9599999999999795</c:v>
                </c:pt>
                <c:pt idx="1142">
                  <c:v>-2.0799999999999841</c:v>
                </c:pt>
                <c:pt idx="1143">
                  <c:v>-28.360000000000014</c:v>
                </c:pt>
                <c:pt idx="1144">
                  <c:v>-2.8799999999999955</c:v>
                </c:pt>
                <c:pt idx="1145">
                  <c:v>9.0400000000000205</c:v>
                </c:pt>
                <c:pt idx="1146">
                  <c:v>-3.7800000000000296</c:v>
                </c:pt>
                <c:pt idx="1147">
                  <c:v>-0.92999999999994998</c:v>
                </c:pt>
                <c:pt idx="1148">
                  <c:v>-8.6400000000000148</c:v>
                </c:pt>
                <c:pt idx="1149">
                  <c:v>10.72999999999999</c:v>
                </c:pt>
                <c:pt idx="1150">
                  <c:v>0.99000000000000909</c:v>
                </c:pt>
                <c:pt idx="1151">
                  <c:v>-6.3600000000000136</c:v>
                </c:pt>
                <c:pt idx="1152">
                  <c:v>-6.9599999999999795</c:v>
                </c:pt>
                <c:pt idx="1153">
                  <c:v>5.2099999999999795</c:v>
                </c:pt>
                <c:pt idx="1154">
                  <c:v>-5.4599999999999795</c:v>
                </c:pt>
                <c:pt idx="1155">
                  <c:v>-2.410000000000025</c:v>
                </c:pt>
                <c:pt idx="1156">
                  <c:v>-1.75</c:v>
                </c:pt>
                <c:pt idx="1157">
                  <c:v>-7.5099999999999909</c:v>
                </c:pt>
                <c:pt idx="1158">
                  <c:v>3.1500000000000057</c:v>
                </c:pt>
                <c:pt idx="1159">
                  <c:v>-2.6899999999999977</c:v>
                </c:pt>
                <c:pt idx="1160">
                  <c:v>-2.8900000000000148</c:v>
                </c:pt>
                <c:pt idx="1161">
                  <c:v>-6.7999999999999829</c:v>
                </c:pt>
                <c:pt idx="1162">
                  <c:v>-7.3600000000000136</c:v>
                </c:pt>
                <c:pt idx="1163">
                  <c:v>-6.3799999999999955</c:v>
                </c:pt>
                <c:pt idx="1164">
                  <c:v>-3.7299999999999898</c:v>
                </c:pt>
                <c:pt idx="1165">
                  <c:v>15.789999999999992</c:v>
                </c:pt>
                <c:pt idx="1166">
                  <c:v>1.9099999999999966</c:v>
                </c:pt>
                <c:pt idx="1167">
                  <c:v>3.6700000000000159</c:v>
                </c:pt>
                <c:pt idx="1168">
                  <c:v>-6.8200000000000216</c:v>
                </c:pt>
                <c:pt idx="1169">
                  <c:v>8.5500000000000114</c:v>
                </c:pt>
                <c:pt idx="1170">
                  <c:v>0.22999999999998977</c:v>
                </c:pt>
                <c:pt idx="1171">
                  <c:v>18.360000000000014</c:v>
                </c:pt>
                <c:pt idx="1172">
                  <c:v>-0.28000000000002956</c:v>
                </c:pt>
                <c:pt idx="1173">
                  <c:v>1.1800000000000068</c:v>
                </c:pt>
                <c:pt idx="1174">
                  <c:v>-13.069999999999993</c:v>
                </c:pt>
                <c:pt idx="1175">
                  <c:v>11.480000000000018</c:v>
                </c:pt>
                <c:pt idx="1176">
                  <c:v>-4.5700000000000216</c:v>
                </c:pt>
                <c:pt idx="1177">
                  <c:v>-0.4299999999999784</c:v>
                </c:pt>
                <c:pt idx="1178">
                  <c:v>-2.9900000000000091</c:v>
                </c:pt>
                <c:pt idx="1179">
                  <c:v>25.079999999999984</c:v>
                </c:pt>
                <c:pt idx="1180">
                  <c:v>-6.0999999999999659</c:v>
                </c:pt>
                <c:pt idx="1181">
                  <c:v>3.8199999999999932</c:v>
                </c:pt>
                <c:pt idx="1182">
                  <c:v>4.7400000000000091</c:v>
                </c:pt>
                <c:pt idx="1183">
                  <c:v>-1.6500000000000341</c:v>
                </c:pt>
                <c:pt idx="1184">
                  <c:v>-9.1100000000000136</c:v>
                </c:pt>
                <c:pt idx="1185">
                  <c:v>1.2200000000000273</c:v>
                </c:pt>
                <c:pt idx="1186">
                  <c:v>-3.910000000000025</c:v>
                </c:pt>
                <c:pt idx="1187">
                  <c:v>-6.8899999999999864</c:v>
                </c:pt>
                <c:pt idx="1188">
                  <c:v>-10.819999999999993</c:v>
                </c:pt>
                <c:pt idx="1189">
                  <c:v>2.1100000000000136</c:v>
                </c:pt>
                <c:pt idx="1190">
                  <c:v>-2.8700000000000045</c:v>
                </c:pt>
                <c:pt idx="1191">
                  <c:v>-3.6200000000000045</c:v>
                </c:pt>
                <c:pt idx="1192">
                  <c:v>5.8799999999999955</c:v>
                </c:pt>
                <c:pt idx="1193">
                  <c:v>3.8400000000000034</c:v>
                </c:pt>
                <c:pt idx="1194">
                  <c:v>1.3799999999999955</c:v>
                </c:pt>
                <c:pt idx="1195">
                  <c:v>-5.0699999999999932</c:v>
                </c:pt>
                <c:pt idx="1196">
                  <c:v>14.630000000000024</c:v>
                </c:pt>
                <c:pt idx="1197">
                  <c:v>-1.1100000000000136</c:v>
                </c:pt>
                <c:pt idx="1198">
                  <c:v>0.47999999999996135</c:v>
                </c:pt>
                <c:pt idx="1199">
                  <c:v>-0.8599999999999568</c:v>
                </c:pt>
                <c:pt idx="1200">
                  <c:v>3.9499999999999886</c:v>
                </c:pt>
                <c:pt idx="1201">
                  <c:v>-0.62999999999999545</c:v>
                </c:pt>
                <c:pt idx="1202">
                  <c:v>-4.1200000000000045</c:v>
                </c:pt>
                <c:pt idx="1203">
                  <c:v>-7.75</c:v>
                </c:pt>
                <c:pt idx="1204">
                  <c:v>2.7999999999999829</c:v>
                </c:pt>
                <c:pt idx="1205">
                  <c:v>0.93000000000000682</c:v>
                </c:pt>
                <c:pt idx="1206">
                  <c:v>-12.169999999999987</c:v>
                </c:pt>
                <c:pt idx="1207">
                  <c:v>-22.569999999999993</c:v>
                </c:pt>
                <c:pt idx="1208">
                  <c:v>-8.1200000000000045</c:v>
                </c:pt>
                <c:pt idx="1209">
                  <c:v>9.0000000000003411E-2</c:v>
                </c:pt>
                <c:pt idx="1210">
                  <c:v>4.4399999999999977</c:v>
                </c:pt>
                <c:pt idx="1211">
                  <c:v>-4.1000000000000227</c:v>
                </c:pt>
                <c:pt idx="1212">
                  <c:v>-6.6599999999999966</c:v>
                </c:pt>
                <c:pt idx="1213">
                  <c:v>1.5400000000000205</c:v>
                </c:pt>
                <c:pt idx="1214">
                  <c:v>-9.9399999999999977</c:v>
                </c:pt>
                <c:pt idx="1215">
                  <c:v>3.4799999999999898</c:v>
                </c:pt>
                <c:pt idx="1216">
                  <c:v>4.8199999999999932</c:v>
                </c:pt>
                <c:pt idx="1217">
                  <c:v>12.849999999999994</c:v>
                </c:pt>
                <c:pt idx="1218">
                  <c:v>1.4500000000000171</c:v>
                </c:pt>
                <c:pt idx="1219">
                  <c:v>-0.68999999999999773</c:v>
                </c:pt>
                <c:pt idx="1220">
                  <c:v>2.9099999999999966</c:v>
                </c:pt>
                <c:pt idx="1221">
                  <c:v>-6.9999999999993179E-2</c:v>
                </c:pt>
                <c:pt idx="1222">
                  <c:v>-12.130000000000024</c:v>
                </c:pt>
                <c:pt idx="1223">
                  <c:v>4.6700000000000159</c:v>
                </c:pt>
                <c:pt idx="1224">
                  <c:v>9.0600000000000023</c:v>
                </c:pt>
                <c:pt idx="1225">
                  <c:v>13.699999999999989</c:v>
                </c:pt>
                <c:pt idx="1226">
                  <c:v>5.4300000000000068</c:v>
                </c:pt>
                <c:pt idx="1227">
                  <c:v>-9.25</c:v>
                </c:pt>
                <c:pt idx="1228">
                  <c:v>0.71000000000000796</c:v>
                </c:pt>
                <c:pt idx="1229">
                  <c:v>1.2999999999999829</c:v>
                </c:pt>
                <c:pt idx="1230">
                  <c:v>5.5999999999999943</c:v>
                </c:pt>
                <c:pt idx="1231">
                  <c:v>-6.9899999999999807</c:v>
                </c:pt>
                <c:pt idx="1232">
                  <c:v>1.2399999999999807</c:v>
                </c:pt>
                <c:pt idx="1233">
                  <c:v>0.63000000000002387</c:v>
                </c:pt>
                <c:pt idx="1234">
                  <c:v>10.639999999999986</c:v>
                </c:pt>
                <c:pt idx="1235">
                  <c:v>-2.5800000000000125</c:v>
                </c:pt>
                <c:pt idx="1236">
                  <c:v>-4.0599999999999739</c:v>
                </c:pt>
                <c:pt idx="1237">
                  <c:v>-1.25</c:v>
                </c:pt>
                <c:pt idx="1238">
                  <c:v>-3.25</c:v>
                </c:pt>
                <c:pt idx="1239">
                  <c:v>3.1399999999999864</c:v>
                </c:pt>
                <c:pt idx="1240">
                  <c:v>0.65000000000000568</c:v>
                </c:pt>
                <c:pt idx="1241">
                  <c:v>3.2699999999999818</c:v>
                </c:pt>
                <c:pt idx="1242">
                  <c:v>1.2000000000000171</c:v>
                </c:pt>
                <c:pt idx="1243">
                  <c:v>-4.0999999999999943</c:v>
                </c:pt>
                <c:pt idx="1244">
                  <c:v>-2.7300000000000182</c:v>
                </c:pt>
                <c:pt idx="1245">
                  <c:v>2.2800000000000011</c:v>
                </c:pt>
                <c:pt idx="1246">
                  <c:v>11.760000000000019</c:v>
                </c:pt>
                <c:pt idx="1247">
                  <c:v>2.4499999999999886</c:v>
                </c:pt>
                <c:pt idx="1248">
                  <c:v>-1.4199999999999875</c:v>
                </c:pt>
                <c:pt idx="1249">
                  <c:v>5.1400000000000148</c:v>
                </c:pt>
                <c:pt idx="1250">
                  <c:v>-10.080000000000041</c:v>
                </c:pt>
                <c:pt idx="1251">
                  <c:v>7.3600000000000136</c:v>
                </c:pt>
                <c:pt idx="1252">
                  <c:v>-1.960000000000008</c:v>
                </c:pt>
                <c:pt idx="1253">
                  <c:v>4.0700000000000216</c:v>
                </c:pt>
                <c:pt idx="1254">
                  <c:v>4.8299999999999841</c:v>
                </c:pt>
                <c:pt idx="1255">
                  <c:v>-8.2599999999999909</c:v>
                </c:pt>
                <c:pt idx="1256">
                  <c:v>-4.7000000000000171</c:v>
                </c:pt>
                <c:pt idx="1257">
                  <c:v>-6.0000000000002274E-2</c:v>
                </c:pt>
                <c:pt idx="1258">
                  <c:v>-9.9699999999999989</c:v>
                </c:pt>
                <c:pt idx="1259">
                  <c:v>-0.51999999999998181</c:v>
                </c:pt>
                <c:pt idx="1260">
                  <c:v>-0.43999999999999773</c:v>
                </c:pt>
                <c:pt idx="1261">
                  <c:v>2.9599999999999795</c:v>
                </c:pt>
                <c:pt idx="1262">
                  <c:v>-5.4899999999999807</c:v>
                </c:pt>
                <c:pt idx="1263">
                  <c:v>-1.0200000000000102</c:v>
                </c:pt>
                <c:pt idx="1264">
                  <c:v>-6.7199999999999989</c:v>
                </c:pt>
                <c:pt idx="1265">
                  <c:v>-8.3300000000000125</c:v>
                </c:pt>
                <c:pt idx="1266">
                  <c:v>1.0200000000000102</c:v>
                </c:pt>
                <c:pt idx="1267">
                  <c:v>-4.3599999999999852</c:v>
                </c:pt>
                <c:pt idx="1268">
                  <c:v>-3.6700000000000159</c:v>
                </c:pt>
                <c:pt idx="1269">
                  <c:v>0.31000000000000227</c:v>
                </c:pt>
                <c:pt idx="1270">
                  <c:v>-3.3899999999999864</c:v>
                </c:pt>
                <c:pt idx="1271">
                  <c:v>0.33999999999997499</c:v>
                </c:pt>
                <c:pt idx="1272">
                  <c:v>-1.3099999999999739</c:v>
                </c:pt>
                <c:pt idx="1273">
                  <c:v>-25.200000000000017</c:v>
                </c:pt>
                <c:pt idx="1274">
                  <c:v>0.62000000000000455</c:v>
                </c:pt>
                <c:pt idx="1275">
                  <c:v>7.6800000000000068</c:v>
                </c:pt>
                <c:pt idx="1276">
                  <c:v>0.65999999999999659</c:v>
                </c:pt>
                <c:pt idx="1277">
                  <c:v>-4.3000000000000114</c:v>
                </c:pt>
                <c:pt idx="1278">
                  <c:v>1.5700000000000216</c:v>
                </c:pt>
                <c:pt idx="1279">
                  <c:v>-0.95000000000001705</c:v>
                </c:pt>
                <c:pt idx="1280">
                  <c:v>-6.8499999999999943</c:v>
                </c:pt>
                <c:pt idx="1281">
                  <c:v>4.039999999999992</c:v>
                </c:pt>
                <c:pt idx="1282">
                  <c:v>2.4800000000000182</c:v>
                </c:pt>
                <c:pt idx="1283">
                  <c:v>1.9799999999999898</c:v>
                </c:pt>
                <c:pt idx="1284">
                  <c:v>4.0099999999999909</c:v>
                </c:pt>
                <c:pt idx="1285">
                  <c:v>-5.4399999999999977</c:v>
                </c:pt>
                <c:pt idx="1286">
                  <c:v>-4.1099999999999852</c:v>
                </c:pt>
                <c:pt idx="1287">
                  <c:v>4.6899999999999977</c:v>
                </c:pt>
                <c:pt idx="1288">
                  <c:v>11.739999999999981</c:v>
                </c:pt>
                <c:pt idx="1289">
                  <c:v>-0.5</c:v>
                </c:pt>
                <c:pt idx="1290">
                  <c:v>-6.1899999999999977</c:v>
                </c:pt>
                <c:pt idx="1291">
                  <c:v>1.0100000000000193</c:v>
                </c:pt>
                <c:pt idx="1292">
                  <c:v>2.6399999999999864</c:v>
                </c:pt>
                <c:pt idx="1293">
                  <c:v>-5.4399999999999977</c:v>
                </c:pt>
                <c:pt idx="1294">
                  <c:v>7.4300000000000068</c:v>
                </c:pt>
                <c:pt idx="1295">
                  <c:v>0.32999999999998408</c:v>
                </c:pt>
                <c:pt idx="1296">
                  <c:v>2.3100000000000023</c:v>
                </c:pt>
                <c:pt idx="1297">
                  <c:v>-0.15999999999999659</c:v>
                </c:pt>
                <c:pt idx="1298">
                  <c:v>0.75999999999999091</c:v>
                </c:pt>
                <c:pt idx="1299">
                  <c:v>-14.5</c:v>
                </c:pt>
                <c:pt idx="1300">
                  <c:v>-7.3999999999999773</c:v>
                </c:pt>
                <c:pt idx="1301">
                  <c:v>-4.2000000000000171</c:v>
                </c:pt>
                <c:pt idx="1302">
                  <c:v>2.1100000000000136</c:v>
                </c:pt>
                <c:pt idx="1303">
                  <c:v>-3.3100000000000023</c:v>
                </c:pt>
                <c:pt idx="1304">
                  <c:v>2.4300000000000068</c:v>
                </c:pt>
                <c:pt idx="1305">
                  <c:v>-0.23000000000001819</c:v>
                </c:pt>
                <c:pt idx="1306">
                  <c:v>-8.0600000000000023</c:v>
                </c:pt>
                <c:pt idx="1307">
                  <c:v>-6.9799999999999898</c:v>
                </c:pt>
                <c:pt idx="1308">
                  <c:v>1.0699999999999932</c:v>
                </c:pt>
                <c:pt idx="1309">
                  <c:v>10.230000000000018</c:v>
                </c:pt>
                <c:pt idx="1310">
                  <c:v>-2.4800000000000182</c:v>
                </c:pt>
                <c:pt idx="1311">
                  <c:v>4.3400000000000034</c:v>
                </c:pt>
                <c:pt idx="1312">
                  <c:v>-2.8400000000000034</c:v>
                </c:pt>
                <c:pt idx="1313">
                  <c:v>-1.9899999999999807</c:v>
                </c:pt>
                <c:pt idx="1314">
                  <c:v>1.7999999999999829</c:v>
                </c:pt>
                <c:pt idx="1315">
                  <c:v>5.039999999999992</c:v>
                </c:pt>
                <c:pt idx="1316">
                  <c:v>2.160000000000025</c:v>
                </c:pt>
                <c:pt idx="1317">
                  <c:v>-4.0400000000000205</c:v>
                </c:pt>
                <c:pt idx="1318">
                  <c:v>-0.56999999999999318</c:v>
                </c:pt>
                <c:pt idx="1319">
                  <c:v>-8.5900000000000034</c:v>
                </c:pt>
                <c:pt idx="1320">
                  <c:v>1.75</c:v>
                </c:pt>
                <c:pt idx="1321">
                  <c:v>2.7300000000000182</c:v>
                </c:pt>
                <c:pt idx="1322">
                  <c:v>-6.210000000000008</c:v>
                </c:pt>
                <c:pt idx="1323">
                  <c:v>8.0799999999999841</c:v>
                </c:pt>
                <c:pt idx="1324">
                  <c:v>3.9000000000000057</c:v>
                </c:pt>
                <c:pt idx="1325">
                  <c:v>-5.1200000000000045</c:v>
                </c:pt>
                <c:pt idx="1326">
                  <c:v>2.8400000000000034</c:v>
                </c:pt>
                <c:pt idx="1327">
                  <c:v>-3.5499999999999829</c:v>
                </c:pt>
                <c:pt idx="1328">
                  <c:v>-9.5700000000000216</c:v>
                </c:pt>
                <c:pt idx="1329">
                  <c:v>-4.3699999999999761</c:v>
                </c:pt>
                <c:pt idx="1330">
                  <c:v>-1.660000000000025</c:v>
                </c:pt>
                <c:pt idx="1331">
                  <c:v>-5.5199999999999818</c:v>
                </c:pt>
                <c:pt idx="1332">
                  <c:v>-2.8799999999999955</c:v>
                </c:pt>
                <c:pt idx="1333">
                  <c:v>-5</c:v>
                </c:pt>
                <c:pt idx="1334">
                  <c:v>2.6299999999999955</c:v>
                </c:pt>
                <c:pt idx="1335">
                  <c:v>17.449999999999989</c:v>
                </c:pt>
                <c:pt idx="1336">
                  <c:v>8.0500000000000114</c:v>
                </c:pt>
                <c:pt idx="1337">
                  <c:v>-1.8900000000000148</c:v>
                </c:pt>
                <c:pt idx="1338">
                  <c:v>25.760000000000019</c:v>
                </c:pt>
                <c:pt idx="1339">
                  <c:v>-10.77000000000001</c:v>
                </c:pt>
                <c:pt idx="1340">
                  <c:v>-3.289999999999992</c:v>
                </c:pt>
                <c:pt idx="1341">
                  <c:v>1.999999999998181E-2</c:v>
                </c:pt>
                <c:pt idx="1342">
                  <c:v>1.1800000000000068</c:v>
                </c:pt>
                <c:pt idx="1343">
                  <c:v>3.5699999999999932</c:v>
                </c:pt>
                <c:pt idx="1344">
                  <c:v>-6.9499999999999886</c:v>
                </c:pt>
                <c:pt idx="1345">
                  <c:v>-3.0900000000000034</c:v>
                </c:pt>
                <c:pt idx="1346">
                  <c:v>-2.75</c:v>
                </c:pt>
                <c:pt idx="1347">
                  <c:v>-3.5</c:v>
                </c:pt>
                <c:pt idx="1348">
                  <c:v>3.4199999999999875</c:v>
                </c:pt>
                <c:pt idx="1349">
                  <c:v>5.660000000000025</c:v>
                </c:pt>
                <c:pt idx="1350">
                  <c:v>-3.5600000000000023</c:v>
                </c:pt>
                <c:pt idx="1351">
                  <c:v>0.84999999999999432</c:v>
                </c:pt>
                <c:pt idx="1352">
                  <c:v>2.6200000000000045</c:v>
                </c:pt>
                <c:pt idx="1353">
                  <c:v>-2.5100000000000193</c:v>
                </c:pt>
                <c:pt idx="1354">
                  <c:v>11.650000000000006</c:v>
                </c:pt>
                <c:pt idx="1355">
                  <c:v>-6.4899999999999807</c:v>
                </c:pt>
                <c:pt idx="1356">
                  <c:v>-6.3700000000000045</c:v>
                </c:pt>
                <c:pt idx="1357">
                  <c:v>5.5</c:v>
                </c:pt>
                <c:pt idx="1358">
                  <c:v>-2.4900000000000091</c:v>
                </c:pt>
                <c:pt idx="1359">
                  <c:v>-0.56000000000000227</c:v>
                </c:pt>
                <c:pt idx="1360">
                  <c:v>2.5999999999999943</c:v>
                </c:pt>
                <c:pt idx="1361">
                  <c:v>-0.70999999999997954</c:v>
                </c:pt>
                <c:pt idx="1362">
                  <c:v>-1.7900000000000205</c:v>
                </c:pt>
                <c:pt idx="1363">
                  <c:v>-1.5199999999999818</c:v>
                </c:pt>
                <c:pt idx="1364">
                  <c:v>0.22999999999998977</c:v>
                </c:pt>
                <c:pt idx="1365">
                  <c:v>2.9399999999999977</c:v>
                </c:pt>
                <c:pt idx="1366">
                  <c:v>-0.46000000000000796</c:v>
                </c:pt>
                <c:pt idx="1367">
                  <c:v>-3.6899999999999977</c:v>
                </c:pt>
                <c:pt idx="1368">
                  <c:v>-3.1299999999999955</c:v>
                </c:pt>
                <c:pt idx="1369">
                  <c:v>6.6299999999999955</c:v>
                </c:pt>
                <c:pt idx="1370">
                  <c:v>5.1800000000000068</c:v>
                </c:pt>
                <c:pt idx="1371">
                  <c:v>-4.460000000000008</c:v>
                </c:pt>
                <c:pt idx="1372">
                  <c:v>9.4300000000000068</c:v>
                </c:pt>
                <c:pt idx="1373">
                  <c:v>-2.5799999999999841</c:v>
                </c:pt>
                <c:pt idx="1374">
                  <c:v>-3.2900000000000205</c:v>
                </c:pt>
                <c:pt idx="1375">
                  <c:v>1.4399999999999977</c:v>
                </c:pt>
                <c:pt idx="1376">
                  <c:v>-0.4299999999999784</c:v>
                </c:pt>
                <c:pt idx="1377">
                  <c:v>4.7699999999999818</c:v>
                </c:pt>
                <c:pt idx="1378">
                  <c:v>9.0200000000000102</c:v>
                </c:pt>
                <c:pt idx="1379">
                  <c:v>1.0499999999999829</c:v>
                </c:pt>
                <c:pt idx="1380">
                  <c:v>0.46000000000000796</c:v>
                </c:pt>
                <c:pt idx="1381">
                  <c:v>11.980000000000018</c:v>
                </c:pt>
                <c:pt idx="1382">
                  <c:v>21.399999999999977</c:v>
                </c:pt>
                <c:pt idx="1383">
                  <c:v>15.129999999999995</c:v>
                </c:pt>
                <c:pt idx="1384">
                  <c:v>5.1300000000000239</c:v>
                </c:pt>
                <c:pt idx="1385">
                  <c:v>1.4199999999999875</c:v>
                </c:pt>
                <c:pt idx="1386">
                  <c:v>9.3899999999999864</c:v>
                </c:pt>
                <c:pt idx="1387">
                  <c:v>0.93000000000000682</c:v>
                </c:pt>
                <c:pt idx="1388">
                  <c:v>-22.22999999999999</c:v>
                </c:pt>
                <c:pt idx="1389">
                  <c:v>7.1999999999999886</c:v>
                </c:pt>
                <c:pt idx="1390">
                  <c:v>4.4099999999999966</c:v>
                </c:pt>
                <c:pt idx="1391">
                  <c:v>3.9200000000000159</c:v>
                </c:pt>
                <c:pt idx="1392">
                  <c:v>-8.0600000000000023</c:v>
                </c:pt>
                <c:pt idx="1393">
                  <c:v>0.72999999999998977</c:v>
                </c:pt>
                <c:pt idx="1394">
                  <c:v>-10.030000000000001</c:v>
                </c:pt>
                <c:pt idx="1395">
                  <c:v>12.310000000000002</c:v>
                </c:pt>
                <c:pt idx="1396">
                  <c:v>-5.1299999999999955</c:v>
                </c:pt>
                <c:pt idx="1397">
                  <c:v>-30.389999999999986</c:v>
                </c:pt>
                <c:pt idx="1398">
                  <c:v>4.2599999999999909</c:v>
                </c:pt>
                <c:pt idx="1399">
                  <c:v>-0.44999999999998863</c:v>
                </c:pt>
                <c:pt idx="1400">
                  <c:v>12.299999999999983</c:v>
                </c:pt>
                <c:pt idx="1401">
                  <c:v>-9.4799999999999898</c:v>
                </c:pt>
                <c:pt idx="1402">
                  <c:v>9.4499999999999886</c:v>
                </c:pt>
                <c:pt idx="1403">
                  <c:v>-15.20999999999998</c:v>
                </c:pt>
                <c:pt idx="1404">
                  <c:v>-9.1900000000000261</c:v>
                </c:pt>
                <c:pt idx="1405">
                  <c:v>-8.789999999999992</c:v>
                </c:pt>
                <c:pt idx="1406">
                  <c:v>1.7599999999999909</c:v>
                </c:pt>
                <c:pt idx="1407">
                  <c:v>-8.8799999999999955</c:v>
                </c:pt>
                <c:pt idx="1408">
                  <c:v>7.0800000000000125</c:v>
                </c:pt>
                <c:pt idx="1409">
                  <c:v>1.1599999999999966</c:v>
                </c:pt>
                <c:pt idx="1410">
                  <c:v>-2.5099999999999909</c:v>
                </c:pt>
                <c:pt idx="1411">
                  <c:v>10.340000000000003</c:v>
                </c:pt>
                <c:pt idx="1412">
                  <c:v>-6.4500000000000171</c:v>
                </c:pt>
                <c:pt idx="1413">
                  <c:v>12.759999999999991</c:v>
                </c:pt>
                <c:pt idx="1414">
                  <c:v>1.9800000000000182</c:v>
                </c:pt>
                <c:pt idx="1415">
                  <c:v>6.5999999999999943</c:v>
                </c:pt>
                <c:pt idx="1416">
                  <c:v>-1.6200000000000045</c:v>
                </c:pt>
                <c:pt idx="1417">
                  <c:v>2.1700000000000159</c:v>
                </c:pt>
                <c:pt idx="1418">
                  <c:v>-12.610000000000014</c:v>
                </c:pt>
                <c:pt idx="1419">
                  <c:v>9.6599999999999966</c:v>
                </c:pt>
                <c:pt idx="1420">
                  <c:v>-7.1099999999999852</c:v>
                </c:pt>
                <c:pt idx="1421">
                  <c:v>-4</c:v>
                </c:pt>
                <c:pt idx="1422">
                  <c:v>-3.460000000000008</c:v>
                </c:pt>
                <c:pt idx="1423">
                  <c:v>0.53000000000000114</c:v>
                </c:pt>
                <c:pt idx="1424">
                  <c:v>7.8300000000000125</c:v>
                </c:pt>
                <c:pt idx="1425">
                  <c:v>-3.5100000000000193</c:v>
                </c:pt>
                <c:pt idx="1426">
                  <c:v>8.8100000000000023</c:v>
                </c:pt>
                <c:pt idx="1427">
                  <c:v>10.759999999999991</c:v>
                </c:pt>
                <c:pt idx="1428">
                  <c:v>-19.439999999999998</c:v>
                </c:pt>
                <c:pt idx="1429">
                  <c:v>5.5400000000000205</c:v>
                </c:pt>
                <c:pt idx="1430">
                  <c:v>9.8999999999999773</c:v>
                </c:pt>
                <c:pt idx="1431">
                  <c:v>1.960000000000008</c:v>
                </c:pt>
                <c:pt idx="1432">
                  <c:v>1.6800000000000068</c:v>
                </c:pt>
                <c:pt idx="1433">
                  <c:v>0.47999999999998977</c:v>
                </c:pt>
                <c:pt idx="1434">
                  <c:v>-3.5099999999999909</c:v>
                </c:pt>
                <c:pt idx="1435">
                  <c:v>1.0900000000000034</c:v>
                </c:pt>
                <c:pt idx="1436">
                  <c:v>-0.67000000000001592</c:v>
                </c:pt>
                <c:pt idx="1437">
                  <c:v>16.72</c:v>
                </c:pt>
                <c:pt idx="1438">
                  <c:v>-5.6699999999999875</c:v>
                </c:pt>
                <c:pt idx="1439">
                  <c:v>11.75</c:v>
                </c:pt>
                <c:pt idx="1440">
                  <c:v>4.2700000000000102</c:v>
                </c:pt>
                <c:pt idx="1441">
                  <c:v>2.7499999999999716</c:v>
                </c:pt>
                <c:pt idx="1442">
                  <c:v>-2.7999999999999829</c:v>
                </c:pt>
                <c:pt idx="1443">
                  <c:v>6.2399999999999807</c:v>
                </c:pt>
                <c:pt idx="1444">
                  <c:v>1.1700000000000159</c:v>
                </c:pt>
                <c:pt idx="1445">
                  <c:v>-3.6100000000000136</c:v>
                </c:pt>
                <c:pt idx="1446">
                  <c:v>-8.9999999999999716</c:v>
                </c:pt>
                <c:pt idx="1447">
                  <c:v>-8.3600000000000136</c:v>
                </c:pt>
                <c:pt idx="1448">
                  <c:v>9.4200000000000159</c:v>
                </c:pt>
                <c:pt idx="1449">
                  <c:v>-9.25</c:v>
                </c:pt>
                <c:pt idx="1450">
                  <c:v>3.6699999999999875</c:v>
                </c:pt>
                <c:pt idx="1451">
                  <c:v>-3.4499999999999886</c:v>
                </c:pt>
                <c:pt idx="1452">
                  <c:v>-2.2800000000000011</c:v>
                </c:pt>
                <c:pt idx="1453">
                  <c:v>-20.97</c:v>
                </c:pt>
                <c:pt idx="1454">
                  <c:v>1.3599999999999852</c:v>
                </c:pt>
                <c:pt idx="1455">
                  <c:v>0.40999999999999659</c:v>
                </c:pt>
                <c:pt idx="1456">
                  <c:v>1.7600000000000193</c:v>
                </c:pt>
                <c:pt idx="1457">
                  <c:v>-0.44000000000002615</c:v>
                </c:pt>
                <c:pt idx="1458">
                  <c:v>-0.18999999999999773</c:v>
                </c:pt>
                <c:pt idx="1459">
                  <c:v>-1.8499999999999943</c:v>
                </c:pt>
                <c:pt idx="1460">
                  <c:v>-0.87999999999999545</c:v>
                </c:pt>
                <c:pt idx="1461">
                  <c:v>-4.3199999999999932</c:v>
                </c:pt>
                <c:pt idx="1462">
                  <c:v>46.830000000000013</c:v>
                </c:pt>
                <c:pt idx="1463">
                  <c:v>8.7099999999999795</c:v>
                </c:pt>
                <c:pt idx="1464">
                  <c:v>-6.6800000000000068</c:v>
                </c:pt>
                <c:pt idx="1465">
                  <c:v>-2.9900000000000091</c:v>
                </c:pt>
                <c:pt idx="1466">
                  <c:v>-1.9699999999999704</c:v>
                </c:pt>
                <c:pt idx="1467">
                  <c:v>-7.7000000000000171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41B-ACD2-F2F91DB5EC41}"/>
            </c:ext>
          </c:extLst>
        </c:ser>
        <c:ser>
          <c:idx val="1"/>
          <c:order val="1"/>
          <c:tx>
            <c:strRef>
              <c:f>'Simple Moving Average span'!$N$1</c:f>
              <c:strCache>
                <c:ptCount val="1"/>
                <c:pt idx="0">
                  <c:v>ErorrMA </c:v>
                </c:pt>
              </c:strCache>
            </c:strRef>
          </c:tx>
          <c:spPr>
            <a:ln w="317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'Simple Moving Average span'!$F$2:$F$1470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'Simple Moving Average span'!$N$5:$N$1470</c:f>
              <c:numCache>
                <c:formatCode>General</c:formatCode>
                <c:ptCount val="1466"/>
                <c:pt idx="0">
                  <c:v>1.704699999999999</c:v>
                </c:pt>
                <c:pt idx="1">
                  <c:v>1.1786999999999992</c:v>
                </c:pt>
                <c:pt idx="2">
                  <c:v>0.6131333333333302</c:v>
                </c:pt>
                <c:pt idx="3">
                  <c:v>0.57929999999999993</c:v>
                </c:pt>
                <c:pt idx="4">
                  <c:v>0.50956666666666806</c:v>
                </c:pt>
                <c:pt idx="5">
                  <c:v>-0.61250000000000071</c:v>
                </c:pt>
                <c:pt idx="6">
                  <c:v>0.14799999999999613</c:v>
                </c:pt>
                <c:pt idx="7">
                  <c:v>0.26799999999999713</c:v>
                </c:pt>
                <c:pt idx="8">
                  <c:v>0.37890000000000157</c:v>
                </c:pt>
                <c:pt idx="9">
                  <c:v>-2.9112999999999971</c:v>
                </c:pt>
                <c:pt idx="10">
                  <c:v>-2.1968999999999994</c:v>
                </c:pt>
                <c:pt idx="11">
                  <c:v>-1.9048666666666669</c:v>
                </c:pt>
                <c:pt idx="12">
                  <c:v>-0.31646666666666334</c:v>
                </c:pt>
                <c:pt idx="13">
                  <c:v>0.29113333333333458</c:v>
                </c:pt>
                <c:pt idx="14">
                  <c:v>0.28889999999999816</c:v>
                </c:pt>
                <c:pt idx="15">
                  <c:v>0.16556666666666686</c:v>
                </c:pt>
                <c:pt idx="16">
                  <c:v>0.78733333333333277</c:v>
                </c:pt>
                <c:pt idx="17">
                  <c:v>0.40996666666666925</c:v>
                </c:pt>
                <c:pt idx="18">
                  <c:v>0.51953333333333163</c:v>
                </c:pt>
                <c:pt idx="19">
                  <c:v>0.2370666666666672</c:v>
                </c:pt>
                <c:pt idx="20">
                  <c:v>0.70953333333333291</c:v>
                </c:pt>
                <c:pt idx="21">
                  <c:v>0.11580000000000013</c:v>
                </c:pt>
                <c:pt idx="22">
                  <c:v>-0.64283333333333559</c:v>
                </c:pt>
                <c:pt idx="23">
                  <c:v>-0.63729999999999976</c:v>
                </c:pt>
                <c:pt idx="24">
                  <c:v>0.17753333333333643</c:v>
                </c:pt>
                <c:pt idx="25">
                  <c:v>0.20616666666666461</c:v>
                </c:pt>
                <c:pt idx="26">
                  <c:v>-0.13196666666666701</c:v>
                </c:pt>
                <c:pt idx="27">
                  <c:v>-0.47803333333333242</c:v>
                </c:pt>
                <c:pt idx="28">
                  <c:v>-2.4666666666632864E-3</c:v>
                </c:pt>
                <c:pt idx="29">
                  <c:v>-6.4433333333333564E-2</c:v>
                </c:pt>
                <c:pt idx="30">
                  <c:v>-0.21350000000000335</c:v>
                </c:pt>
                <c:pt idx="31">
                  <c:v>-0.94203333333333461</c:v>
                </c:pt>
                <c:pt idx="32">
                  <c:v>-0.3400333333333343</c:v>
                </c:pt>
                <c:pt idx="33">
                  <c:v>0.17356666666666598</c:v>
                </c:pt>
                <c:pt idx="34">
                  <c:v>0.19709999999999894</c:v>
                </c:pt>
                <c:pt idx="35">
                  <c:v>1.1751666666666658</c:v>
                </c:pt>
                <c:pt idx="36">
                  <c:v>1.0726333333333322</c:v>
                </c:pt>
                <c:pt idx="37">
                  <c:v>-1.0690666666666679</c:v>
                </c:pt>
                <c:pt idx="38">
                  <c:v>-1.6295666666666655</c:v>
                </c:pt>
                <c:pt idx="39">
                  <c:v>-1.564666666666664</c:v>
                </c:pt>
                <c:pt idx="40">
                  <c:v>-0.62156666666666638</c:v>
                </c:pt>
                <c:pt idx="41">
                  <c:v>-0.18603333333333438</c:v>
                </c:pt>
                <c:pt idx="42">
                  <c:v>0.51226666666666176</c:v>
                </c:pt>
                <c:pt idx="43">
                  <c:v>0.79536666666666633</c:v>
                </c:pt>
                <c:pt idx="44">
                  <c:v>-3.4866666666665935E-2</c:v>
                </c:pt>
                <c:pt idx="45">
                  <c:v>0.18796666666666795</c:v>
                </c:pt>
                <c:pt idx="46">
                  <c:v>0.14756666666666973</c:v>
                </c:pt>
                <c:pt idx="47">
                  <c:v>-0.79980000000000118</c:v>
                </c:pt>
                <c:pt idx="48">
                  <c:v>-1.0195666666666661</c:v>
                </c:pt>
                <c:pt idx="49">
                  <c:v>-0.72160000000000224</c:v>
                </c:pt>
                <c:pt idx="50">
                  <c:v>0.18689999999999785</c:v>
                </c:pt>
                <c:pt idx="51">
                  <c:v>0.25556666666666672</c:v>
                </c:pt>
                <c:pt idx="52">
                  <c:v>-0.47779999999999845</c:v>
                </c:pt>
                <c:pt idx="53">
                  <c:v>-0.68646666666666434</c:v>
                </c:pt>
                <c:pt idx="54">
                  <c:v>9.643333333333004E-2</c:v>
                </c:pt>
                <c:pt idx="55">
                  <c:v>0.70603333333333396</c:v>
                </c:pt>
                <c:pt idx="56">
                  <c:v>0.72983333333333533</c:v>
                </c:pt>
                <c:pt idx="57">
                  <c:v>0.40796666666666681</c:v>
                </c:pt>
                <c:pt idx="58">
                  <c:v>0.76070000000000348</c:v>
                </c:pt>
                <c:pt idx="59">
                  <c:v>0.22180000000000177</c:v>
                </c:pt>
                <c:pt idx="60">
                  <c:v>0.45576666666666554</c:v>
                </c:pt>
                <c:pt idx="61">
                  <c:v>-1.4117999999999995</c:v>
                </c:pt>
                <c:pt idx="62">
                  <c:v>-0.45753333333333401</c:v>
                </c:pt>
                <c:pt idx="63">
                  <c:v>-0.3322666666666656</c:v>
                </c:pt>
                <c:pt idx="64">
                  <c:v>2.1999999999998465E-2</c:v>
                </c:pt>
                <c:pt idx="65">
                  <c:v>0.17133333333333667</c:v>
                </c:pt>
                <c:pt idx="66">
                  <c:v>-0.36239999999999739</c:v>
                </c:pt>
                <c:pt idx="67">
                  <c:v>-0.30420000000000158</c:v>
                </c:pt>
                <c:pt idx="68">
                  <c:v>-0.28976666666666517</c:v>
                </c:pt>
                <c:pt idx="69">
                  <c:v>0.39063333333333361</c:v>
                </c:pt>
                <c:pt idx="70">
                  <c:v>0.13886666666666514</c:v>
                </c:pt>
                <c:pt idx="71">
                  <c:v>0.19573333333333309</c:v>
                </c:pt>
                <c:pt idx="72">
                  <c:v>-0.65773333333333284</c:v>
                </c:pt>
                <c:pt idx="73">
                  <c:v>-0.34536666666666704</c:v>
                </c:pt>
                <c:pt idx="74">
                  <c:v>-0.53176666666666605</c:v>
                </c:pt>
                <c:pt idx="75">
                  <c:v>-0.94263333333333321</c:v>
                </c:pt>
                <c:pt idx="76">
                  <c:v>-1.4393333333333356</c:v>
                </c:pt>
                <c:pt idx="77">
                  <c:v>-0.37823333333333764</c:v>
                </c:pt>
                <c:pt idx="78">
                  <c:v>-0.18153333333333244</c:v>
                </c:pt>
                <c:pt idx="79">
                  <c:v>-0.2948666666666675</c:v>
                </c:pt>
                <c:pt idx="80">
                  <c:v>0.40283333333333182</c:v>
                </c:pt>
                <c:pt idx="81">
                  <c:v>1.0731000000000002</c:v>
                </c:pt>
                <c:pt idx="82">
                  <c:v>0.73070000000000235</c:v>
                </c:pt>
                <c:pt idx="83">
                  <c:v>-0.29530000000000101</c:v>
                </c:pt>
                <c:pt idx="84">
                  <c:v>-0.50909999999999656</c:v>
                </c:pt>
                <c:pt idx="85">
                  <c:v>-0.47336666666666716</c:v>
                </c:pt>
                <c:pt idx="86">
                  <c:v>-0.34046666666667136</c:v>
                </c:pt>
                <c:pt idx="87">
                  <c:v>-1.0069000000000017</c:v>
                </c:pt>
                <c:pt idx="88">
                  <c:v>-0.25736666666666785</c:v>
                </c:pt>
                <c:pt idx="89">
                  <c:v>-6.6466666666666896E-2</c:v>
                </c:pt>
                <c:pt idx="90">
                  <c:v>-0.13953333333333262</c:v>
                </c:pt>
                <c:pt idx="91">
                  <c:v>-1.3221666666666678</c:v>
                </c:pt>
                <c:pt idx="92">
                  <c:v>-1.2272999999999996</c:v>
                </c:pt>
                <c:pt idx="93">
                  <c:v>-0.65513333333333357</c:v>
                </c:pt>
                <c:pt idx="94">
                  <c:v>-0.96176666666666577</c:v>
                </c:pt>
                <c:pt idx="95">
                  <c:v>-0.37109999999999843</c:v>
                </c:pt>
                <c:pt idx="96">
                  <c:v>-0.47576666666666512</c:v>
                </c:pt>
                <c:pt idx="97">
                  <c:v>-0.28336666666666588</c:v>
                </c:pt>
                <c:pt idx="98">
                  <c:v>-0.11650000000000027</c:v>
                </c:pt>
                <c:pt idx="99">
                  <c:v>-0.10066666666666535</c:v>
                </c:pt>
                <c:pt idx="100">
                  <c:v>-0.25110000000000099</c:v>
                </c:pt>
                <c:pt idx="101">
                  <c:v>-0.58513333333333328</c:v>
                </c:pt>
                <c:pt idx="102">
                  <c:v>0.63226666666666631</c:v>
                </c:pt>
                <c:pt idx="103">
                  <c:v>0.71199999999999974</c:v>
                </c:pt>
                <c:pt idx="104">
                  <c:v>1.081999999999999</c:v>
                </c:pt>
                <c:pt idx="105">
                  <c:v>0.38573333333333437</c:v>
                </c:pt>
                <c:pt idx="106">
                  <c:v>0.70223333333333393</c:v>
                </c:pt>
                <c:pt idx="107">
                  <c:v>0.62153333333333194</c:v>
                </c:pt>
                <c:pt idx="108">
                  <c:v>-0.14883333333333404</c:v>
                </c:pt>
                <c:pt idx="109">
                  <c:v>5.536666666666612E-2</c:v>
                </c:pt>
                <c:pt idx="110">
                  <c:v>9.9766666666665671E-2</c:v>
                </c:pt>
                <c:pt idx="111">
                  <c:v>0.82220000000000049</c:v>
                </c:pt>
                <c:pt idx="112">
                  <c:v>0.45246666666666613</c:v>
                </c:pt>
                <c:pt idx="113">
                  <c:v>0.32440000000000069</c:v>
                </c:pt>
                <c:pt idx="114">
                  <c:v>-0.38536666666666619</c:v>
                </c:pt>
                <c:pt idx="115">
                  <c:v>-0.11573333333333302</c:v>
                </c:pt>
                <c:pt idx="116">
                  <c:v>6.686666666666774E-2</c:v>
                </c:pt>
                <c:pt idx="117">
                  <c:v>-0.12973333333333237</c:v>
                </c:pt>
                <c:pt idx="118">
                  <c:v>-0.16556666666666686</c:v>
                </c:pt>
                <c:pt idx="119">
                  <c:v>0.12999999999999901</c:v>
                </c:pt>
                <c:pt idx="120">
                  <c:v>0.18906666666666538</c:v>
                </c:pt>
                <c:pt idx="121">
                  <c:v>0.35426666666666762</c:v>
                </c:pt>
                <c:pt idx="122">
                  <c:v>4.0000000000013358E-3</c:v>
                </c:pt>
                <c:pt idx="123">
                  <c:v>0.65600000000000058</c:v>
                </c:pt>
                <c:pt idx="124">
                  <c:v>0.28176666666666783</c:v>
                </c:pt>
                <c:pt idx="125">
                  <c:v>-3.4000000000000696E-2</c:v>
                </c:pt>
                <c:pt idx="126">
                  <c:v>-0.18136666666666557</c:v>
                </c:pt>
                <c:pt idx="127">
                  <c:v>0.51690000000000147</c:v>
                </c:pt>
                <c:pt idx="128">
                  <c:v>0.3662666666666663</c:v>
                </c:pt>
                <c:pt idx="129">
                  <c:v>0.61469999999999736</c:v>
                </c:pt>
                <c:pt idx="130">
                  <c:v>0.84219999999999828</c:v>
                </c:pt>
                <c:pt idx="131">
                  <c:v>0.44349999999999667</c:v>
                </c:pt>
                <c:pt idx="132">
                  <c:v>0.30270000000000152</c:v>
                </c:pt>
                <c:pt idx="133">
                  <c:v>-2.6333333333319331E-3</c:v>
                </c:pt>
                <c:pt idx="134">
                  <c:v>0.30576666666666696</c:v>
                </c:pt>
                <c:pt idx="135">
                  <c:v>1.0166666666666657E-2</c:v>
                </c:pt>
                <c:pt idx="136">
                  <c:v>0.29136666666666855</c:v>
                </c:pt>
                <c:pt idx="137">
                  <c:v>0.45803333333333285</c:v>
                </c:pt>
                <c:pt idx="138">
                  <c:v>-2.0948666666666647</c:v>
                </c:pt>
                <c:pt idx="139">
                  <c:v>-1.5500000000000007</c:v>
                </c:pt>
                <c:pt idx="140">
                  <c:v>-0.32069999999999865</c:v>
                </c:pt>
                <c:pt idx="141">
                  <c:v>0.75890000000000235</c:v>
                </c:pt>
                <c:pt idx="142">
                  <c:v>0.41683333333333294</c:v>
                </c:pt>
                <c:pt idx="143">
                  <c:v>-0.40199999999999925</c:v>
                </c:pt>
                <c:pt idx="144">
                  <c:v>-0.32663333333333355</c:v>
                </c:pt>
                <c:pt idx="145">
                  <c:v>-0.55203333333333404</c:v>
                </c:pt>
                <c:pt idx="146">
                  <c:v>-9.4699999999999562E-2</c:v>
                </c:pt>
                <c:pt idx="147">
                  <c:v>0.15219999999999878</c:v>
                </c:pt>
                <c:pt idx="148">
                  <c:v>0.49806666666666821</c:v>
                </c:pt>
                <c:pt idx="149">
                  <c:v>5.6866666666666177E-2</c:v>
                </c:pt>
                <c:pt idx="150">
                  <c:v>-0.4377999999999993</c:v>
                </c:pt>
                <c:pt idx="151">
                  <c:v>5.9599999999999653E-2</c:v>
                </c:pt>
                <c:pt idx="152">
                  <c:v>-0.89246666666666741</c:v>
                </c:pt>
                <c:pt idx="153">
                  <c:v>-0.81576666666666675</c:v>
                </c:pt>
                <c:pt idx="154">
                  <c:v>-0.23196666666666665</c:v>
                </c:pt>
                <c:pt idx="155">
                  <c:v>0.56199999999999939</c:v>
                </c:pt>
                <c:pt idx="156">
                  <c:v>0.33706666666666685</c:v>
                </c:pt>
                <c:pt idx="157">
                  <c:v>-0.22533333333333339</c:v>
                </c:pt>
                <c:pt idx="158">
                  <c:v>-0.1570999999999998</c:v>
                </c:pt>
                <c:pt idx="159">
                  <c:v>-0.76980000000000182</c:v>
                </c:pt>
                <c:pt idx="160">
                  <c:v>-0.20846666666666636</c:v>
                </c:pt>
                <c:pt idx="161">
                  <c:v>-0.1402000000000001</c:v>
                </c:pt>
                <c:pt idx="162">
                  <c:v>0.1398333333333337</c:v>
                </c:pt>
                <c:pt idx="163">
                  <c:v>0.45469999999999899</c:v>
                </c:pt>
                <c:pt idx="164">
                  <c:v>0.56556666666666722</c:v>
                </c:pt>
                <c:pt idx="165">
                  <c:v>0.26933333333333387</c:v>
                </c:pt>
                <c:pt idx="166">
                  <c:v>-0.2286999999999999</c:v>
                </c:pt>
                <c:pt idx="167">
                  <c:v>0.38750000000000107</c:v>
                </c:pt>
                <c:pt idx="168">
                  <c:v>0.15729999999999933</c:v>
                </c:pt>
                <c:pt idx="169">
                  <c:v>0.39250000000000007</c:v>
                </c:pt>
                <c:pt idx="170">
                  <c:v>0.39559999999999995</c:v>
                </c:pt>
                <c:pt idx="171">
                  <c:v>1.0337333333333323</c:v>
                </c:pt>
                <c:pt idx="172">
                  <c:v>0.51506666666666945</c:v>
                </c:pt>
                <c:pt idx="173">
                  <c:v>0.15759999999999863</c:v>
                </c:pt>
                <c:pt idx="174">
                  <c:v>-0.21646666666666547</c:v>
                </c:pt>
                <c:pt idx="175">
                  <c:v>1.0866666666665026E-2</c:v>
                </c:pt>
                <c:pt idx="176">
                  <c:v>-5.1733333333331188E-2</c:v>
                </c:pt>
                <c:pt idx="177">
                  <c:v>0.19356666666666911</c:v>
                </c:pt>
                <c:pt idx="178">
                  <c:v>-0.28936666666666966</c:v>
                </c:pt>
                <c:pt idx="179">
                  <c:v>-0.15600000000000236</c:v>
                </c:pt>
                <c:pt idx="180">
                  <c:v>-1.3070666666666693</c:v>
                </c:pt>
                <c:pt idx="181">
                  <c:v>-0.42129999999999868</c:v>
                </c:pt>
                <c:pt idx="182">
                  <c:v>0.7675666666666654</c:v>
                </c:pt>
                <c:pt idx="183">
                  <c:v>0.70929999999999715</c:v>
                </c:pt>
                <c:pt idx="184">
                  <c:v>0.20486666666666764</c:v>
                </c:pt>
                <c:pt idx="185">
                  <c:v>0.18913333333333426</c:v>
                </c:pt>
                <c:pt idx="186">
                  <c:v>3.7800000000000722E-2</c:v>
                </c:pt>
                <c:pt idx="187">
                  <c:v>-0.6578333333333326</c:v>
                </c:pt>
                <c:pt idx="188">
                  <c:v>-0.59019999999999939</c:v>
                </c:pt>
                <c:pt idx="189">
                  <c:v>0.12376666666666836</c:v>
                </c:pt>
                <c:pt idx="190">
                  <c:v>0.39930000000000021</c:v>
                </c:pt>
                <c:pt idx="191">
                  <c:v>0.54199999999999982</c:v>
                </c:pt>
                <c:pt idx="192">
                  <c:v>0.26489999999999725</c:v>
                </c:pt>
                <c:pt idx="193">
                  <c:v>0.3188999999999993</c:v>
                </c:pt>
                <c:pt idx="194">
                  <c:v>0.74936666666667051</c:v>
                </c:pt>
                <c:pt idx="195">
                  <c:v>0.5351333333333308</c:v>
                </c:pt>
                <c:pt idx="196">
                  <c:v>0.36690000000000111</c:v>
                </c:pt>
                <c:pt idx="197">
                  <c:v>0.25133333333333141</c:v>
                </c:pt>
                <c:pt idx="198">
                  <c:v>-0.19470000000000098</c:v>
                </c:pt>
                <c:pt idx="199">
                  <c:v>-0.40380000000000038</c:v>
                </c:pt>
                <c:pt idx="200">
                  <c:v>-0.12620000000000076</c:v>
                </c:pt>
                <c:pt idx="201">
                  <c:v>-4.4200000000000017E-2</c:v>
                </c:pt>
                <c:pt idx="202">
                  <c:v>3.0062333333333342</c:v>
                </c:pt>
                <c:pt idx="203">
                  <c:v>3.8765999999999998</c:v>
                </c:pt>
                <c:pt idx="204">
                  <c:v>2.2363999999999997</c:v>
                </c:pt>
                <c:pt idx="205">
                  <c:v>-0.15246666666666897</c:v>
                </c:pt>
                <c:pt idx="206">
                  <c:v>-0.60060000000000002</c:v>
                </c:pt>
                <c:pt idx="207">
                  <c:v>-0.31506666666666305</c:v>
                </c:pt>
                <c:pt idx="208">
                  <c:v>-0.13826666666666654</c:v>
                </c:pt>
                <c:pt idx="209">
                  <c:v>0.20380000000000109</c:v>
                </c:pt>
                <c:pt idx="210">
                  <c:v>0.1324333333333314</c:v>
                </c:pt>
                <c:pt idx="211">
                  <c:v>0.70533333333333204</c:v>
                </c:pt>
                <c:pt idx="212">
                  <c:v>1.0077333333333343</c:v>
                </c:pt>
                <c:pt idx="213">
                  <c:v>0.7129000000000012</c:v>
                </c:pt>
                <c:pt idx="214">
                  <c:v>0.80023333333333468</c:v>
                </c:pt>
                <c:pt idx="215">
                  <c:v>0.71160000000000423</c:v>
                </c:pt>
                <c:pt idx="216">
                  <c:v>0.13710000000000377</c:v>
                </c:pt>
                <c:pt idx="217">
                  <c:v>0.15376666666666594</c:v>
                </c:pt>
                <c:pt idx="218">
                  <c:v>0.24709999999999965</c:v>
                </c:pt>
                <c:pt idx="219">
                  <c:v>5.2033333333326937E-2</c:v>
                </c:pt>
                <c:pt idx="220">
                  <c:v>0.60109999999999886</c:v>
                </c:pt>
                <c:pt idx="221">
                  <c:v>-0.11159999999999926</c:v>
                </c:pt>
                <c:pt idx="222">
                  <c:v>6.1300000000002797E-2</c:v>
                </c:pt>
                <c:pt idx="223">
                  <c:v>-1.4988333333333337</c:v>
                </c:pt>
                <c:pt idx="224">
                  <c:v>-0.6904000000000039</c:v>
                </c:pt>
                <c:pt idx="225">
                  <c:v>-0.83223333333333116</c:v>
                </c:pt>
                <c:pt idx="226">
                  <c:v>-9.8466666666666924E-2</c:v>
                </c:pt>
                <c:pt idx="227">
                  <c:v>-0.14956666666666862</c:v>
                </c:pt>
                <c:pt idx="228">
                  <c:v>0.32136666666666969</c:v>
                </c:pt>
                <c:pt idx="229">
                  <c:v>0.27773333333333383</c:v>
                </c:pt>
                <c:pt idx="230">
                  <c:v>-4.2666666666669073E-2</c:v>
                </c:pt>
                <c:pt idx="231">
                  <c:v>-0.2886333333333333</c:v>
                </c:pt>
                <c:pt idx="232">
                  <c:v>0.17936666666666667</c:v>
                </c:pt>
                <c:pt idx="233">
                  <c:v>0.4288333333333334</c:v>
                </c:pt>
                <c:pt idx="234">
                  <c:v>0.9051000000000009</c:v>
                </c:pt>
                <c:pt idx="235">
                  <c:v>0.75196666666666445</c:v>
                </c:pt>
                <c:pt idx="236">
                  <c:v>0.84383333333333255</c:v>
                </c:pt>
                <c:pt idx="237">
                  <c:v>0.31003333333333316</c:v>
                </c:pt>
                <c:pt idx="238">
                  <c:v>1.6383999999999972</c:v>
                </c:pt>
                <c:pt idx="239">
                  <c:v>0.83109999999999928</c:v>
                </c:pt>
                <c:pt idx="240">
                  <c:v>1.3460000000000001</c:v>
                </c:pt>
                <c:pt idx="241">
                  <c:v>1.2995666666666672</c:v>
                </c:pt>
                <c:pt idx="242">
                  <c:v>0.90196666666666658</c:v>
                </c:pt>
                <c:pt idx="243">
                  <c:v>1.2195666666666689</c:v>
                </c:pt>
                <c:pt idx="244">
                  <c:v>1.042233333333332</c:v>
                </c:pt>
                <c:pt idx="245">
                  <c:v>0.95019999999999882</c:v>
                </c:pt>
                <c:pt idx="246">
                  <c:v>0.34956666666666791</c:v>
                </c:pt>
                <c:pt idx="247">
                  <c:v>-0.9437333333333342</c:v>
                </c:pt>
                <c:pt idx="248">
                  <c:v>-0.46729999999999805</c:v>
                </c:pt>
                <c:pt idx="249">
                  <c:v>0.60820000000000007</c:v>
                </c:pt>
                <c:pt idx="250">
                  <c:v>1.4608666666666679</c:v>
                </c:pt>
                <c:pt idx="251">
                  <c:v>1.4004666666666701</c:v>
                </c:pt>
                <c:pt idx="252">
                  <c:v>1.8304666666666662</c:v>
                </c:pt>
                <c:pt idx="253">
                  <c:v>2.5068333333333364</c:v>
                </c:pt>
                <c:pt idx="254">
                  <c:v>0.69506666666666561</c:v>
                </c:pt>
                <c:pt idx="255">
                  <c:v>-0.1797333333333313</c:v>
                </c:pt>
                <c:pt idx="256">
                  <c:v>2.7322666666666606</c:v>
                </c:pt>
                <c:pt idx="257">
                  <c:v>2.8757333333333364</c:v>
                </c:pt>
                <c:pt idx="258">
                  <c:v>0.32379999999999853</c:v>
                </c:pt>
                <c:pt idx="259">
                  <c:v>-0.90686666666666582</c:v>
                </c:pt>
                <c:pt idx="260">
                  <c:v>-0.85360000000000014</c:v>
                </c:pt>
                <c:pt idx="261">
                  <c:v>2.2024333333333317</c:v>
                </c:pt>
                <c:pt idx="262">
                  <c:v>3.0553666666666714</c:v>
                </c:pt>
                <c:pt idx="263">
                  <c:v>1.9853666666666783</c:v>
                </c:pt>
                <c:pt idx="264">
                  <c:v>0.12223333333333386</c:v>
                </c:pt>
                <c:pt idx="265">
                  <c:v>-0.72273333333333056</c:v>
                </c:pt>
                <c:pt idx="266">
                  <c:v>0.12573333333333636</c:v>
                </c:pt>
                <c:pt idx="267">
                  <c:v>1.1829333333333381</c:v>
                </c:pt>
                <c:pt idx="268">
                  <c:v>4.8115999999999985</c:v>
                </c:pt>
                <c:pt idx="269">
                  <c:v>3.622399999999999</c:v>
                </c:pt>
                <c:pt idx="270">
                  <c:v>10.391766666666662</c:v>
                </c:pt>
                <c:pt idx="271">
                  <c:v>13.106633333333342</c:v>
                </c:pt>
                <c:pt idx="272">
                  <c:v>-2.5228666666666726</c:v>
                </c:pt>
                <c:pt idx="273">
                  <c:v>-3.4417333333333318</c:v>
                </c:pt>
                <c:pt idx="274">
                  <c:v>-2.8113666666666717</c:v>
                </c:pt>
                <c:pt idx="275">
                  <c:v>1.8247000000000071</c:v>
                </c:pt>
                <c:pt idx="276">
                  <c:v>1.2184000000000026</c:v>
                </c:pt>
                <c:pt idx="277">
                  <c:v>0.18093333333333561</c:v>
                </c:pt>
                <c:pt idx="278">
                  <c:v>2.2010999999999967</c:v>
                </c:pt>
                <c:pt idx="279">
                  <c:v>1.2092999999999918</c:v>
                </c:pt>
                <c:pt idx="280">
                  <c:v>4.5307000000000031</c:v>
                </c:pt>
                <c:pt idx="281">
                  <c:v>6.4406333333333308</c:v>
                </c:pt>
                <c:pt idx="282">
                  <c:v>2.7196000000000069</c:v>
                </c:pt>
                <c:pt idx="283">
                  <c:v>0.61713333333332798</c:v>
                </c:pt>
                <c:pt idx="284">
                  <c:v>-4.8102333333333291</c:v>
                </c:pt>
                <c:pt idx="285">
                  <c:v>-5.2105000000000032</c:v>
                </c:pt>
                <c:pt idx="286">
                  <c:v>-4.4066666666666592</c:v>
                </c:pt>
                <c:pt idx="287">
                  <c:v>-8.3444000000000003</c:v>
                </c:pt>
                <c:pt idx="288">
                  <c:v>-5.6386333333333383</c:v>
                </c:pt>
                <c:pt idx="289">
                  <c:v>2.3348999999999975</c:v>
                </c:pt>
                <c:pt idx="290">
                  <c:v>3.2426666666666648</c:v>
                </c:pt>
                <c:pt idx="291">
                  <c:v>2.0306666666666686</c:v>
                </c:pt>
                <c:pt idx="292">
                  <c:v>-1.444666666666663</c:v>
                </c:pt>
                <c:pt idx="293">
                  <c:v>-2.424666666666667</c:v>
                </c:pt>
                <c:pt idx="294">
                  <c:v>-7.8560666666666705</c:v>
                </c:pt>
                <c:pt idx="295">
                  <c:v>-2.2229000000000028</c:v>
                </c:pt>
                <c:pt idx="296">
                  <c:v>-1.2026666666666657</c:v>
                </c:pt>
                <c:pt idx="297">
                  <c:v>-4.5757666666666665</c:v>
                </c:pt>
                <c:pt idx="298">
                  <c:v>-4.4500333333333373</c:v>
                </c:pt>
                <c:pt idx="299">
                  <c:v>-9.0264666666666606</c:v>
                </c:pt>
                <c:pt idx="300">
                  <c:v>-5.8141999999999996</c:v>
                </c:pt>
                <c:pt idx="301">
                  <c:v>-7.5162333333333322</c:v>
                </c:pt>
                <c:pt idx="302">
                  <c:v>1.0317666666666696</c:v>
                </c:pt>
                <c:pt idx="303">
                  <c:v>1.4117999999999995</c:v>
                </c:pt>
                <c:pt idx="304">
                  <c:v>1.9218333333333355</c:v>
                </c:pt>
                <c:pt idx="305">
                  <c:v>5.0120333333333313</c:v>
                </c:pt>
                <c:pt idx="306">
                  <c:v>5.5762000000000036</c:v>
                </c:pt>
                <c:pt idx="307">
                  <c:v>2.3542333333333332</c:v>
                </c:pt>
                <c:pt idx="308">
                  <c:v>-0.65176666666666705</c:v>
                </c:pt>
                <c:pt idx="309">
                  <c:v>-1.6751666666666694</c:v>
                </c:pt>
                <c:pt idx="310">
                  <c:v>0.60773333333333568</c:v>
                </c:pt>
                <c:pt idx="311">
                  <c:v>-2.1291000000000011</c:v>
                </c:pt>
                <c:pt idx="312">
                  <c:v>-3.2062000000000062</c:v>
                </c:pt>
                <c:pt idx="313">
                  <c:v>-0.44440000000000168</c:v>
                </c:pt>
                <c:pt idx="314">
                  <c:v>2.9484333333333268</c:v>
                </c:pt>
                <c:pt idx="315">
                  <c:v>4.1250666666666689</c:v>
                </c:pt>
                <c:pt idx="316">
                  <c:v>2.3293000000000035</c:v>
                </c:pt>
                <c:pt idx="317">
                  <c:v>2.4104666666666645</c:v>
                </c:pt>
                <c:pt idx="318">
                  <c:v>6.3458333333333314</c:v>
                </c:pt>
                <c:pt idx="319">
                  <c:v>7.9306666666666672</c:v>
                </c:pt>
                <c:pt idx="320">
                  <c:v>5.6810666666666663</c:v>
                </c:pt>
                <c:pt idx="321">
                  <c:v>3.2213666666666754</c:v>
                </c:pt>
                <c:pt idx="322">
                  <c:v>1.7053000000000011</c:v>
                </c:pt>
                <c:pt idx="323">
                  <c:v>0.22553333333333114</c:v>
                </c:pt>
                <c:pt idx="324">
                  <c:v>-4.1177999999999955</c:v>
                </c:pt>
                <c:pt idx="325">
                  <c:v>0.2079999999999913</c:v>
                </c:pt>
                <c:pt idx="326">
                  <c:v>-1.0732999999999961</c:v>
                </c:pt>
                <c:pt idx="327">
                  <c:v>1.1330999999999918</c:v>
                </c:pt>
                <c:pt idx="328">
                  <c:v>5.1858000000000004</c:v>
                </c:pt>
                <c:pt idx="329">
                  <c:v>1.7296000000000049</c:v>
                </c:pt>
                <c:pt idx="330">
                  <c:v>2.4113000000000042</c:v>
                </c:pt>
                <c:pt idx="331">
                  <c:v>-0.50536666666666008</c:v>
                </c:pt>
                <c:pt idx="332">
                  <c:v>-5.5010666666666665</c:v>
                </c:pt>
                <c:pt idx="333">
                  <c:v>-3.0999999999963279E-3</c:v>
                </c:pt>
                <c:pt idx="334">
                  <c:v>1.3386666666666613</c:v>
                </c:pt>
                <c:pt idx="335">
                  <c:v>2.6004333333333349</c:v>
                </c:pt>
                <c:pt idx="336">
                  <c:v>0.62536666666666463</c:v>
                </c:pt>
                <c:pt idx="337">
                  <c:v>2.8317666666666668</c:v>
                </c:pt>
                <c:pt idx="338">
                  <c:v>1.1517666666666599</c:v>
                </c:pt>
                <c:pt idx="339">
                  <c:v>0.38846666666666607</c:v>
                </c:pt>
                <c:pt idx="340">
                  <c:v>-1.4941999999999993</c:v>
                </c:pt>
                <c:pt idx="341">
                  <c:v>-3.7166666666664128E-2</c:v>
                </c:pt>
                <c:pt idx="342">
                  <c:v>-0.13756666666667172</c:v>
                </c:pt>
                <c:pt idx="343">
                  <c:v>1.054000000000002</c:v>
                </c:pt>
                <c:pt idx="344">
                  <c:v>0.17553333333333399</c:v>
                </c:pt>
                <c:pt idx="345">
                  <c:v>0.57493333333334107</c:v>
                </c:pt>
                <c:pt idx="346">
                  <c:v>1.013300000000001</c:v>
                </c:pt>
                <c:pt idx="347">
                  <c:v>-1.1733333333324936E-2</c:v>
                </c:pt>
                <c:pt idx="348">
                  <c:v>-7.6266666666668925E-2</c:v>
                </c:pt>
                <c:pt idx="349">
                  <c:v>-5.9099999999993713E-2</c:v>
                </c:pt>
                <c:pt idx="350">
                  <c:v>-0.85663333333333469</c:v>
                </c:pt>
                <c:pt idx="351">
                  <c:v>1.3353666666666655</c:v>
                </c:pt>
                <c:pt idx="352">
                  <c:v>5.1835000000000022</c:v>
                </c:pt>
                <c:pt idx="353">
                  <c:v>2.3504666666666694</c:v>
                </c:pt>
                <c:pt idx="354">
                  <c:v>0.76043333333333152</c:v>
                </c:pt>
                <c:pt idx="355">
                  <c:v>-1.5440333333333314</c:v>
                </c:pt>
                <c:pt idx="356">
                  <c:v>0.62400000000000233</c:v>
                </c:pt>
                <c:pt idx="357">
                  <c:v>4.816900000000004</c:v>
                </c:pt>
                <c:pt idx="358">
                  <c:v>2.7122000000000028</c:v>
                </c:pt>
                <c:pt idx="359">
                  <c:v>6.6422666666666572</c:v>
                </c:pt>
                <c:pt idx="360">
                  <c:v>6.4000000000007162E-2</c:v>
                </c:pt>
                <c:pt idx="361">
                  <c:v>-2.9493333333333354</c:v>
                </c:pt>
                <c:pt idx="362">
                  <c:v>0.87843333333333362</c:v>
                </c:pt>
                <c:pt idx="363">
                  <c:v>1.0526333333333326</c:v>
                </c:pt>
                <c:pt idx="364">
                  <c:v>1.4901999999999873</c:v>
                </c:pt>
                <c:pt idx="365">
                  <c:v>1.0458333333333343</c:v>
                </c:pt>
                <c:pt idx="366">
                  <c:v>0.55159999999999343</c:v>
                </c:pt>
                <c:pt idx="367">
                  <c:v>-0.30423333333334313</c:v>
                </c:pt>
                <c:pt idx="368">
                  <c:v>0.13683333333334247</c:v>
                </c:pt>
                <c:pt idx="369">
                  <c:v>-2.5433000000000021</c:v>
                </c:pt>
                <c:pt idx="370">
                  <c:v>2.199999999999136E-2</c:v>
                </c:pt>
                <c:pt idx="371">
                  <c:v>-1.5419666666666743</c:v>
                </c:pt>
                <c:pt idx="372">
                  <c:v>2.6995333333333349</c:v>
                </c:pt>
                <c:pt idx="373">
                  <c:v>6.3190666666666715</c:v>
                </c:pt>
                <c:pt idx="374">
                  <c:v>6.8886666666666514</c:v>
                </c:pt>
                <c:pt idx="375">
                  <c:v>9.2708666666666488</c:v>
                </c:pt>
                <c:pt idx="376">
                  <c:v>15.703166666666675</c:v>
                </c:pt>
                <c:pt idx="377">
                  <c:v>10.437966666666682</c:v>
                </c:pt>
                <c:pt idx="378">
                  <c:v>2.8342666666666787</c:v>
                </c:pt>
                <c:pt idx="379">
                  <c:v>1.2337666666666678</c:v>
                </c:pt>
                <c:pt idx="380">
                  <c:v>10.754033333333325</c:v>
                </c:pt>
                <c:pt idx="381">
                  <c:v>4.1415333333333422</c:v>
                </c:pt>
                <c:pt idx="382">
                  <c:v>2.5424333333333351</c:v>
                </c:pt>
                <c:pt idx="383">
                  <c:v>1.7670666666666648</c:v>
                </c:pt>
                <c:pt idx="384">
                  <c:v>-1.2877333333333496</c:v>
                </c:pt>
                <c:pt idx="385">
                  <c:v>-1.3540000000000134</c:v>
                </c:pt>
                <c:pt idx="386">
                  <c:v>8.47796666666666</c:v>
                </c:pt>
                <c:pt idx="387">
                  <c:v>1.3466333333333296</c:v>
                </c:pt>
                <c:pt idx="388">
                  <c:v>1.4397666666666709</c:v>
                </c:pt>
                <c:pt idx="389">
                  <c:v>-5.8773333333333255</c:v>
                </c:pt>
                <c:pt idx="390">
                  <c:v>-9.3946000000000112</c:v>
                </c:pt>
                <c:pt idx="391">
                  <c:v>2.142233333333337</c:v>
                </c:pt>
                <c:pt idx="392">
                  <c:v>-0.89330000000001064</c:v>
                </c:pt>
                <c:pt idx="393">
                  <c:v>1.427566666666678</c:v>
                </c:pt>
                <c:pt idx="394">
                  <c:v>-1.1718000000000046</c:v>
                </c:pt>
                <c:pt idx="395">
                  <c:v>-3.7957999999999998</c:v>
                </c:pt>
                <c:pt idx="396">
                  <c:v>0.83643333333333203</c:v>
                </c:pt>
                <c:pt idx="397">
                  <c:v>1.283299999999997</c:v>
                </c:pt>
                <c:pt idx="398">
                  <c:v>1.1621999999999844</c:v>
                </c:pt>
                <c:pt idx="399">
                  <c:v>0.26043333333332441</c:v>
                </c:pt>
                <c:pt idx="400">
                  <c:v>-2.2993333333333368</c:v>
                </c:pt>
                <c:pt idx="401">
                  <c:v>-3.8133333333333468</c:v>
                </c:pt>
                <c:pt idx="402">
                  <c:v>-5.281966666666662</c:v>
                </c:pt>
                <c:pt idx="403">
                  <c:v>9.3024999999999949</c:v>
                </c:pt>
                <c:pt idx="404">
                  <c:v>11.450700000000012</c:v>
                </c:pt>
                <c:pt idx="405">
                  <c:v>8.9328333333333489</c:v>
                </c:pt>
                <c:pt idx="406">
                  <c:v>15.121099999999998</c:v>
                </c:pt>
                <c:pt idx="407">
                  <c:v>12.309333333333328</c:v>
                </c:pt>
                <c:pt idx="408">
                  <c:v>5.8255333333333255</c:v>
                </c:pt>
                <c:pt idx="409">
                  <c:v>8.9828666666666521</c:v>
                </c:pt>
                <c:pt idx="410">
                  <c:v>8.4997666666666873</c:v>
                </c:pt>
                <c:pt idx="411">
                  <c:v>2.4946999999999946</c:v>
                </c:pt>
                <c:pt idx="412">
                  <c:v>8.9100000000001955E-2</c:v>
                </c:pt>
                <c:pt idx="413">
                  <c:v>8.2665000000000077</c:v>
                </c:pt>
                <c:pt idx="414">
                  <c:v>11.678666666666658</c:v>
                </c:pt>
                <c:pt idx="415">
                  <c:v>4.9986666666666792</c:v>
                </c:pt>
                <c:pt idx="416">
                  <c:v>19.321799999999968</c:v>
                </c:pt>
                <c:pt idx="417">
                  <c:v>4.0444333333333304</c:v>
                </c:pt>
                <c:pt idx="418">
                  <c:v>-8.2155999999999949</c:v>
                </c:pt>
                <c:pt idx="419">
                  <c:v>-22.193299999999994</c:v>
                </c:pt>
                <c:pt idx="420">
                  <c:v>-8.2733333333333405</c:v>
                </c:pt>
                <c:pt idx="421">
                  <c:v>-31.340000000000003</c:v>
                </c:pt>
                <c:pt idx="422">
                  <c:v>-6.2989333333333377</c:v>
                </c:pt>
                <c:pt idx="423">
                  <c:v>-8.7766666666666993E-2</c:v>
                </c:pt>
                <c:pt idx="424">
                  <c:v>5.5922333333333256</c:v>
                </c:pt>
                <c:pt idx="425">
                  <c:v>16.502200000000002</c:v>
                </c:pt>
                <c:pt idx="426">
                  <c:v>20.622233333333327</c:v>
                </c:pt>
                <c:pt idx="427">
                  <c:v>9.2422000000000253</c:v>
                </c:pt>
                <c:pt idx="428">
                  <c:v>-4.5388999999999839</c:v>
                </c:pt>
                <c:pt idx="429">
                  <c:v>1.2777666666666505</c:v>
                </c:pt>
                <c:pt idx="430">
                  <c:v>4.5367333333333306</c:v>
                </c:pt>
                <c:pt idx="431">
                  <c:v>-4.6977666666666664</c:v>
                </c:pt>
                <c:pt idx="432">
                  <c:v>-19.409966666666634</c:v>
                </c:pt>
                <c:pt idx="433">
                  <c:v>-10.06783333333334</c:v>
                </c:pt>
                <c:pt idx="434">
                  <c:v>3.2933333333333508</c:v>
                </c:pt>
                <c:pt idx="435">
                  <c:v>9.7900000000000205</c:v>
                </c:pt>
                <c:pt idx="436">
                  <c:v>4.5422333333333142</c:v>
                </c:pt>
                <c:pt idx="437">
                  <c:v>4.379966666666661</c:v>
                </c:pt>
                <c:pt idx="438">
                  <c:v>8.3555999999999813</c:v>
                </c:pt>
                <c:pt idx="439">
                  <c:v>-5.6633666666666613</c:v>
                </c:pt>
                <c:pt idx="440">
                  <c:v>-1.6911333333333118</c:v>
                </c:pt>
                <c:pt idx="441">
                  <c:v>-5.2211333333333414</c:v>
                </c:pt>
                <c:pt idx="442">
                  <c:v>2.3500666666666348</c:v>
                </c:pt>
                <c:pt idx="443">
                  <c:v>1.4221999999999753</c:v>
                </c:pt>
                <c:pt idx="444">
                  <c:v>4.0889333333333298</c:v>
                </c:pt>
                <c:pt idx="445">
                  <c:v>4.6310666666666691</c:v>
                </c:pt>
                <c:pt idx="446">
                  <c:v>4.1921999999999855</c:v>
                </c:pt>
                <c:pt idx="447">
                  <c:v>6.7722666666666669</c:v>
                </c:pt>
                <c:pt idx="448">
                  <c:v>-0.40106666666667934</c:v>
                </c:pt>
                <c:pt idx="449">
                  <c:v>-4.2022000000000048</c:v>
                </c:pt>
                <c:pt idx="450">
                  <c:v>-6.3733666666666693</c:v>
                </c:pt>
                <c:pt idx="451">
                  <c:v>-5.9510999999999967</c:v>
                </c:pt>
                <c:pt idx="452">
                  <c:v>-2.7244666666666717</c:v>
                </c:pt>
                <c:pt idx="453">
                  <c:v>0.21776666666667666</c:v>
                </c:pt>
                <c:pt idx="454">
                  <c:v>-0.94223333333331993</c:v>
                </c:pt>
                <c:pt idx="455">
                  <c:v>-0.91336666666666133</c:v>
                </c:pt>
                <c:pt idx="456">
                  <c:v>0.8155666666666832</c:v>
                </c:pt>
                <c:pt idx="457">
                  <c:v>-5.2811000000000092</c:v>
                </c:pt>
                <c:pt idx="458">
                  <c:v>-2.0544666666666558</c:v>
                </c:pt>
                <c:pt idx="459">
                  <c:v>-8.601066666666668</c:v>
                </c:pt>
                <c:pt idx="460">
                  <c:v>-0.37336666666666929</c:v>
                </c:pt>
                <c:pt idx="461">
                  <c:v>8.0355666666667105</c:v>
                </c:pt>
                <c:pt idx="462">
                  <c:v>5.6100333333333197</c:v>
                </c:pt>
                <c:pt idx="463">
                  <c:v>7.653333333333336</c:v>
                </c:pt>
                <c:pt idx="464">
                  <c:v>0.76446666666666374</c:v>
                </c:pt>
                <c:pt idx="465">
                  <c:v>-2.8044666666666842</c:v>
                </c:pt>
                <c:pt idx="466">
                  <c:v>-6.4688666666666848</c:v>
                </c:pt>
                <c:pt idx="467">
                  <c:v>-1.1311666666666724</c:v>
                </c:pt>
                <c:pt idx="468">
                  <c:v>-1.4966999999999757</c:v>
                </c:pt>
                <c:pt idx="469">
                  <c:v>-1.5277333333333445</c:v>
                </c:pt>
                <c:pt idx="470">
                  <c:v>-1.4577666666666573</c:v>
                </c:pt>
                <c:pt idx="471">
                  <c:v>10.719966666666693</c:v>
                </c:pt>
                <c:pt idx="472">
                  <c:v>22.413300000000021</c:v>
                </c:pt>
                <c:pt idx="473">
                  <c:v>17.941100000000006</c:v>
                </c:pt>
                <c:pt idx="474">
                  <c:v>4.5900000000000034</c:v>
                </c:pt>
                <c:pt idx="475">
                  <c:v>10.003366666666636</c:v>
                </c:pt>
                <c:pt idx="476">
                  <c:v>17.267833333333328</c:v>
                </c:pt>
                <c:pt idx="477">
                  <c:v>17.239966666666675</c:v>
                </c:pt>
                <c:pt idx="478">
                  <c:v>11.783299999999997</c:v>
                </c:pt>
                <c:pt idx="479">
                  <c:v>-1.3711000000000126</c:v>
                </c:pt>
                <c:pt idx="480">
                  <c:v>2.9911333333333516</c:v>
                </c:pt>
                <c:pt idx="481">
                  <c:v>-3.5177333333333252</c:v>
                </c:pt>
                <c:pt idx="482">
                  <c:v>6.551066666666685</c:v>
                </c:pt>
                <c:pt idx="483">
                  <c:v>5.5733333333333519</c:v>
                </c:pt>
                <c:pt idx="484">
                  <c:v>18.226666666666688</c:v>
                </c:pt>
                <c:pt idx="485">
                  <c:v>12.828933333333339</c:v>
                </c:pt>
                <c:pt idx="486">
                  <c:v>-8.5822666666666692</c:v>
                </c:pt>
                <c:pt idx="487">
                  <c:v>-1.6566999999999723</c:v>
                </c:pt>
                <c:pt idx="488">
                  <c:v>-5.7177666666666482</c:v>
                </c:pt>
                <c:pt idx="489">
                  <c:v>8.6611666666666451</c:v>
                </c:pt>
                <c:pt idx="490">
                  <c:v>2.539966666666686</c:v>
                </c:pt>
                <c:pt idx="491">
                  <c:v>-1.6400000000000148</c:v>
                </c:pt>
                <c:pt idx="492">
                  <c:v>7.9832999999999856</c:v>
                </c:pt>
                <c:pt idx="493">
                  <c:v>19.231166666666667</c:v>
                </c:pt>
                <c:pt idx="494">
                  <c:v>-2.6766666666666481</c:v>
                </c:pt>
                <c:pt idx="495">
                  <c:v>-8.8599666666666508</c:v>
                </c:pt>
                <c:pt idx="496">
                  <c:v>-5.2511000000000081</c:v>
                </c:pt>
                <c:pt idx="497">
                  <c:v>5.4588666666666938</c:v>
                </c:pt>
                <c:pt idx="498">
                  <c:v>4.7755333333333283</c:v>
                </c:pt>
                <c:pt idx="499">
                  <c:v>2.9478000000000009</c:v>
                </c:pt>
                <c:pt idx="500">
                  <c:v>10.321066666666667</c:v>
                </c:pt>
                <c:pt idx="501">
                  <c:v>10.283300000000025</c:v>
                </c:pt>
                <c:pt idx="502">
                  <c:v>13.652266666666662</c:v>
                </c:pt>
                <c:pt idx="503">
                  <c:v>8.3455999999999904</c:v>
                </c:pt>
                <c:pt idx="504">
                  <c:v>10.821066666666667</c:v>
                </c:pt>
                <c:pt idx="505">
                  <c:v>25.251066666666674</c:v>
                </c:pt>
                <c:pt idx="506">
                  <c:v>36.992233333333274</c:v>
                </c:pt>
                <c:pt idx="507">
                  <c:v>-2.0521666666666647</c:v>
                </c:pt>
                <c:pt idx="508">
                  <c:v>4.5633666666666954</c:v>
                </c:pt>
                <c:pt idx="509">
                  <c:v>2.5088333333333139</c:v>
                </c:pt>
                <c:pt idx="510">
                  <c:v>2.2177999999999543</c:v>
                </c:pt>
                <c:pt idx="511">
                  <c:v>-7.8188666666666791</c:v>
                </c:pt>
                <c:pt idx="512">
                  <c:v>0.89780000000001792</c:v>
                </c:pt>
                <c:pt idx="513">
                  <c:v>3.9599333333333107</c:v>
                </c:pt>
                <c:pt idx="514">
                  <c:v>1.5344000000000051</c:v>
                </c:pt>
                <c:pt idx="515">
                  <c:v>-7.799999999974716E-3</c:v>
                </c:pt>
                <c:pt idx="516">
                  <c:v>11.14670000000001</c:v>
                </c:pt>
                <c:pt idx="517">
                  <c:v>8.5377666666666414</c:v>
                </c:pt>
                <c:pt idx="518">
                  <c:v>-2.0055666666667094</c:v>
                </c:pt>
                <c:pt idx="519">
                  <c:v>-13.528833333333296</c:v>
                </c:pt>
                <c:pt idx="520">
                  <c:v>-22.454433333333327</c:v>
                </c:pt>
                <c:pt idx="521">
                  <c:v>2.9233666666666522</c:v>
                </c:pt>
                <c:pt idx="522">
                  <c:v>16.622200000000021</c:v>
                </c:pt>
                <c:pt idx="523">
                  <c:v>6.4377999999999815</c:v>
                </c:pt>
                <c:pt idx="524">
                  <c:v>-1.9244666666667172</c:v>
                </c:pt>
                <c:pt idx="525">
                  <c:v>-2.3088666666666313</c:v>
                </c:pt>
                <c:pt idx="526">
                  <c:v>3.7055666666666411</c:v>
                </c:pt>
                <c:pt idx="527">
                  <c:v>-1.9178333333333057</c:v>
                </c:pt>
                <c:pt idx="528">
                  <c:v>-16.738933333333307</c:v>
                </c:pt>
                <c:pt idx="529">
                  <c:v>-9.1911333333333687</c:v>
                </c:pt>
                <c:pt idx="530">
                  <c:v>-1.9533000000000129</c:v>
                </c:pt>
                <c:pt idx="531">
                  <c:v>-4.8821666666667056</c:v>
                </c:pt>
                <c:pt idx="532">
                  <c:v>-3.283333333333303</c:v>
                </c:pt>
                <c:pt idx="533">
                  <c:v>-5.3722333333333268</c:v>
                </c:pt>
                <c:pt idx="534">
                  <c:v>-4.205600000000004</c:v>
                </c:pt>
                <c:pt idx="535">
                  <c:v>-24.814399999999978</c:v>
                </c:pt>
                <c:pt idx="536">
                  <c:v>-20.739966666666646</c:v>
                </c:pt>
                <c:pt idx="537">
                  <c:v>3.4911000000000172</c:v>
                </c:pt>
                <c:pt idx="538">
                  <c:v>-12.077766666666662</c:v>
                </c:pt>
                <c:pt idx="539">
                  <c:v>-10.731099999999998</c:v>
                </c:pt>
                <c:pt idx="540">
                  <c:v>6.1722333333333097</c:v>
                </c:pt>
                <c:pt idx="541">
                  <c:v>-1.870066666666645</c:v>
                </c:pt>
                <c:pt idx="542">
                  <c:v>-13.418933333333314</c:v>
                </c:pt>
                <c:pt idx="543">
                  <c:v>-21.527733333333316</c:v>
                </c:pt>
                <c:pt idx="544">
                  <c:v>-18.581066666666686</c:v>
                </c:pt>
                <c:pt idx="545">
                  <c:v>-20.398866666666663</c:v>
                </c:pt>
                <c:pt idx="546">
                  <c:v>26.483333333333348</c:v>
                </c:pt>
                <c:pt idx="547">
                  <c:v>18.850000000000023</c:v>
                </c:pt>
                <c:pt idx="548">
                  <c:v>21.573299999999989</c:v>
                </c:pt>
                <c:pt idx="549">
                  <c:v>4.4388333333333776</c:v>
                </c:pt>
                <c:pt idx="550">
                  <c:v>6.9366666666666674</c:v>
                </c:pt>
                <c:pt idx="551">
                  <c:v>-7.8477333333333377</c:v>
                </c:pt>
                <c:pt idx="552">
                  <c:v>2.9866999999999848</c:v>
                </c:pt>
                <c:pt idx="553">
                  <c:v>-14.127800000000008</c:v>
                </c:pt>
                <c:pt idx="554">
                  <c:v>-7.4711333333333414</c:v>
                </c:pt>
                <c:pt idx="555">
                  <c:v>1.7733333333353585E-2</c:v>
                </c:pt>
                <c:pt idx="556">
                  <c:v>0.93889999999998963</c:v>
                </c:pt>
                <c:pt idx="557">
                  <c:v>-10.691100000000006</c:v>
                </c:pt>
                <c:pt idx="558">
                  <c:v>-4.5844666666666853</c:v>
                </c:pt>
                <c:pt idx="559">
                  <c:v>-8.5210666666666839</c:v>
                </c:pt>
                <c:pt idx="560">
                  <c:v>-6.1667000000000485</c:v>
                </c:pt>
                <c:pt idx="561">
                  <c:v>4.0521999999999991</c:v>
                </c:pt>
                <c:pt idx="562">
                  <c:v>15.352200000000011</c:v>
                </c:pt>
                <c:pt idx="563">
                  <c:v>7.8233333333333519</c:v>
                </c:pt>
                <c:pt idx="564">
                  <c:v>11.983366666666655</c:v>
                </c:pt>
                <c:pt idx="565">
                  <c:v>6.0144666666666637</c:v>
                </c:pt>
                <c:pt idx="566">
                  <c:v>-3.5010666666666737</c:v>
                </c:pt>
                <c:pt idx="567">
                  <c:v>-0.24893333333332635</c:v>
                </c:pt>
                <c:pt idx="568">
                  <c:v>-1.7033666666666534</c:v>
                </c:pt>
                <c:pt idx="569">
                  <c:v>8.2388666666666381</c:v>
                </c:pt>
                <c:pt idx="570">
                  <c:v>24.906733333333307</c:v>
                </c:pt>
                <c:pt idx="571">
                  <c:v>6.1522666666666339</c:v>
                </c:pt>
                <c:pt idx="572">
                  <c:v>2.2244000000000028</c:v>
                </c:pt>
                <c:pt idx="573">
                  <c:v>-1.5622666666666589</c:v>
                </c:pt>
                <c:pt idx="574">
                  <c:v>-7.4411000000000058</c:v>
                </c:pt>
                <c:pt idx="575">
                  <c:v>-4.0322333333333233</c:v>
                </c:pt>
                <c:pt idx="576">
                  <c:v>6.5511333333333255</c:v>
                </c:pt>
                <c:pt idx="577">
                  <c:v>-2.0743999999999687</c:v>
                </c:pt>
                <c:pt idx="578">
                  <c:v>0.59996666666665988</c:v>
                </c:pt>
                <c:pt idx="579">
                  <c:v>2.376700000000028</c:v>
                </c:pt>
                <c:pt idx="580">
                  <c:v>-8.1189333333333309</c:v>
                </c:pt>
                <c:pt idx="581">
                  <c:v>-9.9043999999999812</c:v>
                </c:pt>
                <c:pt idx="582">
                  <c:v>-11.81553333333332</c:v>
                </c:pt>
                <c:pt idx="583">
                  <c:v>5.7977666666666607</c:v>
                </c:pt>
                <c:pt idx="584">
                  <c:v>-2.9044666666666501</c:v>
                </c:pt>
                <c:pt idx="585">
                  <c:v>-5.6156000000000006</c:v>
                </c:pt>
                <c:pt idx="586">
                  <c:v>-6.1244000000000085</c:v>
                </c:pt>
                <c:pt idx="587">
                  <c:v>-4.3133333333333326</c:v>
                </c:pt>
                <c:pt idx="588">
                  <c:v>1.0032999999999959</c:v>
                </c:pt>
                <c:pt idx="589">
                  <c:v>-13.303333333333342</c:v>
                </c:pt>
                <c:pt idx="590">
                  <c:v>-12.594466666666676</c:v>
                </c:pt>
                <c:pt idx="591">
                  <c:v>-16.548866666666669</c:v>
                </c:pt>
                <c:pt idx="592">
                  <c:v>-13.45113333333336</c:v>
                </c:pt>
                <c:pt idx="593">
                  <c:v>-1.06219999999999</c:v>
                </c:pt>
                <c:pt idx="594">
                  <c:v>-2.3144000000000062</c:v>
                </c:pt>
                <c:pt idx="595">
                  <c:v>-0.51670000000001437</c:v>
                </c:pt>
                <c:pt idx="596">
                  <c:v>-6.006666666666689</c:v>
                </c:pt>
                <c:pt idx="597">
                  <c:v>4.686633333333333</c:v>
                </c:pt>
                <c:pt idx="598">
                  <c:v>1.6144999999999925</c:v>
                </c:pt>
                <c:pt idx="599">
                  <c:v>9.8000333333333458</c:v>
                </c:pt>
                <c:pt idx="600">
                  <c:v>4.441066666666643</c:v>
                </c:pt>
                <c:pt idx="601">
                  <c:v>7.2644666666666353</c:v>
                </c:pt>
                <c:pt idx="602">
                  <c:v>6.9210666666666327</c:v>
                </c:pt>
                <c:pt idx="603">
                  <c:v>2.3322666666666692</c:v>
                </c:pt>
                <c:pt idx="604">
                  <c:v>-0.38886666666664382</c:v>
                </c:pt>
                <c:pt idx="605">
                  <c:v>-7.1788666666666643</c:v>
                </c:pt>
                <c:pt idx="606">
                  <c:v>-15.080000000000013</c:v>
                </c:pt>
                <c:pt idx="607">
                  <c:v>-0.52339999999998099</c:v>
                </c:pt>
                <c:pt idx="608">
                  <c:v>4.2644333333333293</c:v>
                </c:pt>
                <c:pt idx="609">
                  <c:v>3.750033333333306</c:v>
                </c:pt>
                <c:pt idx="610">
                  <c:v>-1.2700333333333447</c:v>
                </c:pt>
                <c:pt idx="611">
                  <c:v>2.5399666666666576</c:v>
                </c:pt>
                <c:pt idx="612">
                  <c:v>1.9089333333333514</c:v>
                </c:pt>
                <c:pt idx="613">
                  <c:v>3.808933333333357</c:v>
                </c:pt>
                <c:pt idx="614">
                  <c:v>-4.4021999999999935</c:v>
                </c:pt>
                <c:pt idx="615">
                  <c:v>-1.3700666666666734</c:v>
                </c:pt>
                <c:pt idx="616">
                  <c:v>3.0977333333333377</c:v>
                </c:pt>
                <c:pt idx="617">
                  <c:v>5.455566666666698</c:v>
                </c:pt>
                <c:pt idx="618">
                  <c:v>1.9677666666666482</c:v>
                </c:pt>
                <c:pt idx="619">
                  <c:v>1.1544333333333157</c:v>
                </c:pt>
                <c:pt idx="620">
                  <c:v>11.317833333333311</c:v>
                </c:pt>
                <c:pt idx="621">
                  <c:v>15.37226666666669</c:v>
                </c:pt>
                <c:pt idx="622">
                  <c:v>6.1677999999999997</c:v>
                </c:pt>
                <c:pt idx="623">
                  <c:v>6.4332666666666398</c:v>
                </c:pt>
                <c:pt idx="624">
                  <c:v>0.20776666666665733</c:v>
                </c:pt>
                <c:pt idx="625">
                  <c:v>-0.24996666666663714</c:v>
                </c:pt>
                <c:pt idx="626">
                  <c:v>-1.7133666666666443</c:v>
                </c:pt>
                <c:pt idx="627">
                  <c:v>-0.18666666666666742</c:v>
                </c:pt>
                <c:pt idx="628">
                  <c:v>-6.4199999999999591</c:v>
                </c:pt>
                <c:pt idx="629">
                  <c:v>-9.1611333333333391</c:v>
                </c:pt>
                <c:pt idx="630">
                  <c:v>-2.7444666666666819</c:v>
                </c:pt>
                <c:pt idx="631">
                  <c:v>1.534433333333368</c:v>
                </c:pt>
                <c:pt idx="632">
                  <c:v>11.410066666666694</c:v>
                </c:pt>
                <c:pt idx="633">
                  <c:v>1.1289333333333502</c:v>
                </c:pt>
                <c:pt idx="634">
                  <c:v>-5.6722666666666726</c:v>
                </c:pt>
                <c:pt idx="635">
                  <c:v>-6.2021999999999764</c:v>
                </c:pt>
                <c:pt idx="636">
                  <c:v>-4.4288999999999987</c:v>
                </c:pt>
                <c:pt idx="637">
                  <c:v>-1.0599666666666678</c:v>
                </c:pt>
                <c:pt idx="638">
                  <c:v>4.4955666666666332</c:v>
                </c:pt>
                <c:pt idx="639">
                  <c:v>1.6588666666666825</c:v>
                </c:pt>
                <c:pt idx="640">
                  <c:v>-1.581133333333355</c:v>
                </c:pt>
                <c:pt idx="641">
                  <c:v>-3.8788999999999874</c:v>
                </c:pt>
                <c:pt idx="642">
                  <c:v>2.7700333333333162</c:v>
                </c:pt>
                <c:pt idx="643">
                  <c:v>-1.7688666666666677</c:v>
                </c:pt>
                <c:pt idx="644">
                  <c:v>-0.53780000000000427</c:v>
                </c:pt>
                <c:pt idx="645">
                  <c:v>9.1854999999999905</c:v>
                </c:pt>
                <c:pt idx="646">
                  <c:v>10.276700000000005</c:v>
                </c:pt>
                <c:pt idx="647">
                  <c:v>13.053366666666676</c:v>
                </c:pt>
                <c:pt idx="648">
                  <c:v>6.1111000000000217</c:v>
                </c:pt>
                <c:pt idx="649">
                  <c:v>2.9054999999999893</c:v>
                </c:pt>
                <c:pt idx="650">
                  <c:v>1.5066666666666606</c:v>
                </c:pt>
                <c:pt idx="651">
                  <c:v>-4.2211333333333698</c:v>
                </c:pt>
                <c:pt idx="652">
                  <c:v>1.8478000000000065</c:v>
                </c:pt>
                <c:pt idx="653">
                  <c:v>0.27553333333335672</c:v>
                </c:pt>
                <c:pt idx="654">
                  <c:v>6.779999999997699E-2</c:v>
                </c:pt>
                <c:pt idx="655">
                  <c:v>3.9088999999999885</c:v>
                </c:pt>
                <c:pt idx="656">
                  <c:v>1.2722666666666669</c:v>
                </c:pt>
                <c:pt idx="657">
                  <c:v>-9.85893333333334</c:v>
                </c:pt>
                <c:pt idx="658">
                  <c:v>-14.273366666666647</c:v>
                </c:pt>
                <c:pt idx="659">
                  <c:v>-0.23113333333330388</c:v>
                </c:pt>
                <c:pt idx="660">
                  <c:v>-2.2732999999999777</c:v>
                </c:pt>
                <c:pt idx="661">
                  <c:v>1.4010999999999854</c:v>
                </c:pt>
                <c:pt idx="662">
                  <c:v>8.4644333333333179</c:v>
                </c:pt>
                <c:pt idx="663">
                  <c:v>7.2710999999999899</c:v>
                </c:pt>
                <c:pt idx="664">
                  <c:v>4.2834000000000287</c:v>
                </c:pt>
                <c:pt idx="665">
                  <c:v>-2.5010999999999797</c:v>
                </c:pt>
                <c:pt idx="666">
                  <c:v>1.6567000000000007</c:v>
                </c:pt>
                <c:pt idx="667">
                  <c:v>7.6055666666666752</c:v>
                </c:pt>
                <c:pt idx="668">
                  <c:v>7.0188666666666677</c:v>
                </c:pt>
                <c:pt idx="669">
                  <c:v>2.635566666666648</c:v>
                </c:pt>
                <c:pt idx="670">
                  <c:v>-0.39446666666665919</c:v>
                </c:pt>
                <c:pt idx="671">
                  <c:v>-0.16559999999998354</c:v>
                </c:pt>
                <c:pt idx="672">
                  <c:v>6.5233000000000345</c:v>
                </c:pt>
                <c:pt idx="673">
                  <c:v>4.7477999999999838</c:v>
                </c:pt>
                <c:pt idx="674">
                  <c:v>2.6911333333333403</c:v>
                </c:pt>
                <c:pt idx="675">
                  <c:v>-5.8711333333333187</c:v>
                </c:pt>
                <c:pt idx="676">
                  <c:v>-1.7777333333333445</c:v>
                </c:pt>
                <c:pt idx="677">
                  <c:v>-7.3366666666686342E-2</c:v>
                </c:pt>
                <c:pt idx="678">
                  <c:v>4.8588666666666427</c:v>
                </c:pt>
                <c:pt idx="679">
                  <c:v>3.0722333333333722</c:v>
                </c:pt>
                <c:pt idx="680">
                  <c:v>2.3511000000000024</c:v>
                </c:pt>
                <c:pt idx="681">
                  <c:v>-9.0888666666666893</c:v>
                </c:pt>
                <c:pt idx="682">
                  <c:v>-3.1677666666666369</c:v>
                </c:pt>
                <c:pt idx="683">
                  <c:v>2.9756000000000142</c:v>
                </c:pt>
                <c:pt idx="684">
                  <c:v>4.3810666666666691</c:v>
                </c:pt>
                <c:pt idx="685">
                  <c:v>8.6899999999999693</c:v>
                </c:pt>
                <c:pt idx="686">
                  <c:v>10.456699999999984</c:v>
                </c:pt>
                <c:pt idx="687">
                  <c:v>1.4766999999999939</c:v>
                </c:pt>
                <c:pt idx="688">
                  <c:v>6.8899999999985084E-2</c:v>
                </c:pt>
                <c:pt idx="689">
                  <c:v>-2.6433999999999855</c:v>
                </c:pt>
                <c:pt idx="690">
                  <c:v>-0.96553333333332603</c:v>
                </c:pt>
                <c:pt idx="691">
                  <c:v>1.3977666666666551</c:v>
                </c:pt>
                <c:pt idx="692">
                  <c:v>1.0600333333333651</c:v>
                </c:pt>
                <c:pt idx="693">
                  <c:v>1.2122333333333586</c:v>
                </c:pt>
                <c:pt idx="694">
                  <c:v>3.9955666666666616</c:v>
                </c:pt>
                <c:pt idx="695">
                  <c:v>-5.3366666666647689E-2</c:v>
                </c:pt>
                <c:pt idx="696">
                  <c:v>1.5522000000000276</c:v>
                </c:pt>
                <c:pt idx="697">
                  <c:v>5.1243999999999801</c:v>
                </c:pt>
                <c:pt idx="698">
                  <c:v>5.5655666666667116</c:v>
                </c:pt>
                <c:pt idx="699">
                  <c:v>5.1355333333333419</c:v>
                </c:pt>
                <c:pt idx="700">
                  <c:v>10.441133333333312</c:v>
                </c:pt>
                <c:pt idx="701">
                  <c:v>15.322266666666678</c:v>
                </c:pt>
                <c:pt idx="702">
                  <c:v>6.816666666666606</c:v>
                </c:pt>
                <c:pt idx="703">
                  <c:v>2.2211000000000354</c:v>
                </c:pt>
                <c:pt idx="704">
                  <c:v>9.0910999999999831</c:v>
                </c:pt>
                <c:pt idx="705">
                  <c:v>11.663366666666661</c:v>
                </c:pt>
                <c:pt idx="706">
                  <c:v>45.011099999999999</c:v>
                </c:pt>
                <c:pt idx="707">
                  <c:v>25.194466666666699</c:v>
                </c:pt>
                <c:pt idx="708">
                  <c:v>17.845500000000015</c:v>
                </c:pt>
                <c:pt idx="709">
                  <c:v>16.663299999999936</c:v>
                </c:pt>
                <c:pt idx="710">
                  <c:v>23.185533333333296</c:v>
                </c:pt>
                <c:pt idx="711">
                  <c:v>44.096666666666636</c:v>
                </c:pt>
                <c:pt idx="712">
                  <c:v>12.930066666666619</c:v>
                </c:pt>
                <c:pt idx="713">
                  <c:v>16.332233333333363</c:v>
                </c:pt>
                <c:pt idx="714">
                  <c:v>10.586666666666645</c:v>
                </c:pt>
                <c:pt idx="715">
                  <c:v>5.6110666666666589</c:v>
                </c:pt>
                <c:pt idx="716">
                  <c:v>-19.671066666666718</c:v>
                </c:pt>
                <c:pt idx="717">
                  <c:v>-60.493300000000033</c:v>
                </c:pt>
                <c:pt idx="718">
                  <c:v>-22.742266666666694</c:v>
                </c:pt>
                <c:pt idx="719">
                  <c:v>-7.0955999999999335</c:v>
                </c:pt>
                <c:pt idx="720">
                  <c:v>-6.0777999999999679</c:v>
                </c:pt>
                <c:pt idx="721">
                  <c:v>-13.856599999999958</c:v>
                </c:pt>
                <c:pt idx="722">
                  <c:v>5.9856000000000904</c:v>
                </c:pt>
                <c:pt idx="723">
                  <c:v>18.387733333333358</c:v>
                </c:pt>
                <c:pt idx="724">
                  <c:v>14.667766666666637</c:v>
                </c:pt>
                <c:pt idx="725">
                  <c:v>19.006666666666661</c:v>
                </c:pt>
                <c:pt idx="726">
                  <c:v>16.462199999999996</c:v>
                </c:pt>
                <c:pt idx="727">
                  <c:v>-7.0244000000000142</c:v>
                </c:pt>
                <c:pt idx="728">
                  <c:v>-6.1066666666666265</c:v>
                </c:pt>
                <c:pt idx="729">
                  <c:v>-15.126666666666665</c:v>
                </c:pt>
                <c:pt idx="730">
                  <c:v>11.557800000000043</c:v>
                </c:pt>
                <c:pt idx="731">
                  <c:v>11.041133333333335</c:v>
                </c:pt>
                <c:pt idx="732">
                  <c:v>-8.7411333333333801</c:v>
                </c:pt>
                <c:pt idx="733">
                  <c:v>-13.661166666666645</c:v>
                </c:pt>
                <c:pt idx="734">
                  <c:v>-31.050033333333374</c:v>
                </c:pt>
                <c:pt idx="735">
                  <c:v>-18.615499999999997</c:v>
                </c:pt>
                <c:pt idx="736">
                  <c:v>5.1855333333332965</c:v>
                </c:pt>
                <c:pt idx="737">
                  <c:v>14.572233333333315</c:v>
                </c:pt>
                <c:pt idx="738">
                  <c:v>-13.146666666666647</c:v>
                </c:pt>
                <c:pt idx="739">
                  <c:v>-8.157766666666646</c:v>
                </c:pt>
                <c:pt idx="740">
                  <c:v>-21.173299999999983</c:v>
                </c:pt>
                <c:pt idx="741">
                  <c:v>-12.412266666666653</c:v>
                </c:pt>
                <c:pt idx="742">
                  <c:v>-1.5533333333333985</c:v>
                </c:pt>
                <c:pt idx="743">
                  <c:v>-13.350033333333329</c:v>
                </c:pt>
                <c:pt idx="744">
                  <c:v>-7.078833333333364</c:v>
                </c:pt>
                <c:pt idx="745">
                  <c:v>-15.073333333333323</c:v>
                </c:pt>
                <c:pt idx="746">
                  <c:v>6.2399666666667031</c:v>
                </c:pt>
                <c:pt idx="747">
                  <c:v>28.396666666666647</c:v>
                </c:pt>
                <c:pt idx="748">
                  <c:v>39.295599999999979</c:v>
                </c:pt>
                <c:pt idx="749">
                  <c:v>29.713366666666673</c:v>
                </c:pt>
                <c:pt idx="750">
                  <c:v>10.622166666666715</c:v>
                </c:pt>
                <c:pt idx="751">
                  <c:v>1.0177333333333536</c:v>
                </c:pt>
                <c:pt idx="752">
                  <c:v>-6.3977666666667119</c:v>
                </c:pt>
                <c:pt idx="753">
                  <c:v>-8.295533333333367</c:v>
                </c:pt>
                <c:pt idx="754">
                  <c:v>42.892266666666671</c:v>
                </c:pt>
                <c:pt idx="755">
                  <c:v>13.541133333333391</c:v>
                </c:pt>
                <c:pt idx="756">
                  <c:v>-15.754433333333282</c:v>
                </c:pt>
                <c:pt idx="757">
                  <c:v>-27.043366666666657</c:v>
                </c:pt>
                <c:pt idx="758">
                  <c:v>-24.614466666666658</c:v>
                </c:pt>
                <c:pt idx="759">
                  <c:v>-0.60219999999998208</c:v>
                </c:pt>
                <c:pt idx="760">
                  <c:v>4.8244333333333316</c:v>
                </c:pt>
                <c:pt idx="761">
                  <c:v>18.797766666666632</c:v>
                </c:pt>
                <c:pt idx="762">
                  <c:v>-14.895600000000059</c:v>
                </c:pt>
                <c:pt idx="763">
                  <c:v>-5.9277666666666278</c:v>
                </c:pt>
                <c:pt idx="764">
                  <c:v>-10.651133333333291</c:v>
                </c:pt>
                <c:pt idx="765">
                  <c:v>-13.858899999999949</c:v>
                </c:pt>
                <c:pt idx="766">
                  <c:v>-9.6621999999999844</c:v>
                </c:pt>
                <c:pt idx="767">
                  <c:v>-21.19223333333332</c:v>
                </c:pt>
                <c:pt idx="768">
                  <c:v>-16.202200000000005</c:v>
                </c:pt>
                <c:pt idx="769">
                  <c:v>-12.774466666666626</c:v>
                </c:pt>
                <c:pt idx="770">
                  <c:v>2.2144666666667376</c:v>
                </c:pt>
                <c:pt idx="771">
                  <c:v>-33.167733333333331</c:v>
                </c:pt>
                <c:pt idx="772">
                  <c:v>-16.206633333333343</c:v>
                </c:pt>
                <c:pt idx="773">
                  <c:v>21.922199999999975</c:v>
                </c:pt>
                <c:pt idx="774">
                  <c:v>20.175566666666668</c:v>
                </c:pt>
                <c:pt idx="775">
                  <c:v>0.29556666666667297</c:v>
                </c:pt>
                <c:pt idx="776">
                  <c:v>-11.134433333333334</c:v>
                </c:pt>
                <c:pt idx="777">
                  <c:v>4.6566000000000258</c:v>
                </c:pt>
                <c:pt idx="778">
                  <c:v>0.21113333333335049</c:v>
                </c:pt>
                <c:pt idx="779">
                  <c:v>4.9110666666667271</c:v>
                </c:pt>
                <c:pt idx="780">
                  <c:v>4.8155999999999608</c:v>
                </c:pt>
                <c:pt idx="781">
                  <c:v>-5.2988666666666404</c:v>
                </c:pt>
                <c:pt idx="782">
                  <c:v>-19.838866666666661</c:v>
                </c:pt>
                <c:pt idx="783">
                  <c:v>-7.6966999999999643</c:v>
                </c:pt>
                <c:pt idx="784">
                  <c:v>14.108900000000006</c:v>
                </c:pt>
                <c:pt idx="785">
                  <c:v>12.44223333333332</c:v>
                </c:pt>
                <c:pt idx="786">
                  <c:v>-10.281100000000038</c:v>
                </c:pt>
                <c:pt idx="787">
                  <c:v>-16.803366666666648</c:v>
                </c:pt>
                <c:pt idx="788">
                  <c:v>-21.347833333333313</c:v>
                </c:pt>
                <c:pt idx="789">
                  <c:v>-29.193333333333328</c:v>
                </c:pt>
                <c:pt idx="790">
                  <c:v>-4.4711333333333982</c:v>
                </c:pt>
                <c:pt idx="791">
                  <c:v>4.8078333333333489</c:v>
                </c:pt>
                <c:pt idx="792">
                  <c:v>26.289966666666714</c:v>
                </c:pt>
                <c:pt idx="793">
                  <c:v>12.448866666666618</c:v>
                </c:pt>
                <c:pt idx="794">
                  <c:v>10.55559999999997</c:v>
                </c:pt>
                <c:pt idx="795">
                  <c:v>-10.757799999999975</c:v>
                </c:pt>
                <c:pt idx="796">
                  <c:v>-7.6310999999999467</c:v>
                </c:pt>
                <c:pt idx="797">
                  <c:v>-15.970033333333333</c:v>
                </c:pt>
                <c:pt idx="798">
                  <c:v>-0.99553333333335559</c:v>
                </c:pt>
                <c:pt idx="799">
                  <c:v>12.182200000000023</c:v>
                </c:pt>
                <c:pt idx="800">
                  <c:v>2.9944333333332906</c:v>
                </c:pt>
                <c:pt idx="801">
                  <c:v>-15.068833333333316</c:v>
                </c:pt>
                <c:pt idx="802">
                  <c:v>-21.501066666666645</c:v>
                </c:pt>
                <c:pt idx="803">
                  <c:v>0.62780000000003611</c:v>
                </c:pt>
                <c:pt idx="804">
                  <c:v>17.453333333333376</c:v>
                </c:pt>
                <c:pt idx="805">
                  <c:v>22.92326666666662</c:v>
                </c:pt>
                <c:pt idx="806">
                  <c:v>22.494466666666654</c:v>
                </c:pt>
                <c:pt idx="807">
                  <c:v>16.251066666666645</c:v>
                </c:pt>
                <c:pt idx="808">
                  <c:v>31.532266666666715</c:v>
                </c:pt>
                <c:pt idx="809">
                  <c:v>19.644466666666688</c:v>
                </c:pt>
                <c:pt idx="810">
                  <c:v>14.167733333333331</c:v>
                </c:pt>
                <c:pt idx="811">
                  <c:v>2.7677666666666596</c:v>
                </c:pt>
                <c:pt idx="812">
                  <c:v>27.983366666666711</c:v>
                </c:pt>
                <c:pt idx="813">
                  <c:v>20.256633333333355</c:v>
                </c:pt>
                <c:pt idx="814">
                  <c:v>8.8799666666666326</c:v>
                </c:pt>
                <c:pt idx="815">
                  <c:v>-5.8444333333333134</c:v>
                </c:pt>
                <c:pt idx="816">
                  <c:v>-1.932200000000023</c:v>
                </c:pt>
                <c:pt idx="817">
                  <c:v>20.018933333333393</c:v>
                </c:pt>
                <c:pt idx="818">
                  <c:v>-3.762266666666676</c:v>
                </c:pt>
                <c:pt idx="819">
                  <c:v>-20.446633333333352</c:v>
                </c:pt>
                <c:pt idx="820">
                  <c:v>-12.298900000000003</c:v>
                </c:pt>
                <c:pt idx="821">
                  <c:v>-13.090000000000032</c:v>
                </c:pt>
                <c:pt idx="822">
                  <c:v>-22.302233333333334</c:v>
                </c:pt>
                <c:pt idx="823">
                  <c:v>-10.870033333333311</c:v>
                </c:pt>
                <c:pt idx="824">
                  <c:v>8.7489000000000487</c:v>
                </c:pt>
                <c:pt idx="825">
                  <c:v>-3.3611333333333278</c:v>
                </c:pt>
                <c:pt idx="826">
                  <c:v>2.0611000000000104</c:v>
                </c:pt>
                <c:pt idx="827">
                  <c:v>8.0878333333333217</c:v>
                </c:pt>
                <c:pt idx="828">
                  <c:v>-9.5378000000000043</c:v>
                </c:pt>
                <c:pt idx="829">
                  <c:v>1.8555666666666752</c:v>
                </c:pt>
                <c:pt idx="830">
                  <c:v>0.11336666666664996</c:v>
                </c:pt>
                <c:pt idx="831">
                  <c:v>0.33663333333333867</c:v>
                </c:pt>
                <c:pt idx="832">
                  <c:v>-42.510000000000048</c:v>
                </c:pt>
                <c:pt idx="833">
                  <c:v>-26.10663333333332</c:v>
                </c:pt>
                <c:pt idx="834">
                  <c:v>-13.713366666666673</c:v>
                </c:pt>
                <c:pt idx="835">
                  <c:v>-2.5733666666666295</c:v>
                </c:pt>
                <c:pt idx="836">
                  <c:v>8.7822333333333518</c:v>
                </c:pt>
                <c:pt idx="837">
                  <c:v>8.5044333333333384</c:v>
                </c:pt>
                <c:pt idx="838">
                  <c:v>19.434466666666651</c:v>
                </c:pt>
                <c:pt idx="839">
                  <c:v>-16.107799999999997</c:v>
                </c:pt>
                <c:pt idx="840">
                  <c:v>-15.355533333333312</c:v>
                </c:pt>
                <c:pt idx="841">
                  <c:v>-36.691099999999949</c:v>
                </c:pt>
                <c:pt idx="842">
                  <c:v>-13.99109999999996</c:v>
                </c:pt>
                <c:pt idx="843">
                  <c:v>-27.866633333333368</c:v>
                </c:pt>
                <c:pt idx="844">
                  <c:v>-15.238866666666638</c:v>
                </c:pt>
                <c:pt idx="845">
                  <c:v>5.1921999999999571</c:v>
                </c:pt>
                <c:pt idx="846">
                  <c:v>-6.4977666666666494</c:v>
                </c:pt>
                <c:pt idx="847">
                  <c:v>6.9855333333333647</c:v>
                </c:pt>
                <c:pt idx="848">
                  <c:v>-14.015600000000035</c:v>
                </c:pt>
                <c:pt idx="849">
                  <c:v>-7.5033666666666932</c:v>
                </c:pt>
                <c:pt idx="850">
                  <c:v>-21.015533333333309</c:v>
                </c:pt>
                <c:pt idx="851">
                  <c:v>-6.4921666666666908</c:v>
                </c:pt>
                <c:pt idx="852">
                  <c:v>-18.193300000000022</c:v>
                </c:pt>
                <c:pt idx="853">
                  <c:v>1.0488666666666404</c:v>
                </c:pt>
                <c:pt idx="854">
                  <c:v>17.925533333333334</c:v>
                </c:pt>
                <c:pt idx="855">
                  <c:v>31.577766666666662</c:v>
                </c:pt>
                <c:pt idx="856">
                  <c:v>16.513299999999987</c:v>
                </c:pt>
                <c:pt idx="857">
                  <c:v>-0.50110000000000809</c:v>
                </c:pt>
                <c:pt idx="858">
                  <c:v>7.4155333333333431</c:v>
                </c:pt>
                <c:pt idx="859">
                  <c:v>-18.108833333333365</c:v>
                </c:pt>
                <c:pt idx="860">
                  <c:v>-8.2666666666666515</c:v>
                </c:pt>
                <c:pt idx="861">
                  <c:v>-4.8233000000000175</c:v>
                </c:pt>
                <c:pt idx="862">
                  <c:v>4.6389000000000067</c:v>
                </c:pt>
                <c:pt idx="863">
                  <c:v>2.8899999999993042E-2</c:v>
                </c:pt>
                <c:pt idx="864">
                  <c:v>-7.9233666666666807</c:v>
                </c:pt>
                <c:pt idx="865">
                  <c:v>-22.197766666666666</c:v>
                </c:pt>
                <c:pt idx="866">
                  <c:v>-8.3344666666666853</c:v>
                </c:pt>
                <c:pt idx="867">
                  <c:v>10.047766666666661</c:v>
                </c:pt>
                <c:pt idx="868">
                  <c:v>-10.108900000000006</c:v>
                </c:pt>
                <c:pt idx="869">
                  <c:v>-5.5700000000000216</c:v>
                </c:pt>
                <c:pt idx="870">
                  <c:v>16.083366666666649</c:v>
                </c:pt>
                <c:pt idx="871">
                  <c:v>13.787800000000004</c:v>
                </c:pt>
                <c:pt idx="872">
                  <c:v>5.1088666666666711</c:v>
                </c:pt>
                <c:pt idx="873">
                  <c:v>9.642233333333337</c:v>
                </c:pt>
                <c:pt idx="874">
                  <c:v>5.965533333333326</c:v>
                </c:pt>
                <c:pt idx="875">
                  <c:v>-9.2356000000000051</c:v>
                </c:pt>
                <c:pt idx="876">
                  <c:v>-12.606666666666655</c:v>
                </c:pt>
                <c:pt idx="877">
                  <c:v>-10.884466666666668</c:v>
                </c:pt>
                <c:pt idx="878">
                  <c:v>-1.2789000000000215</c:v>
                </c:pt>
                <c:pt idx="879">
                  <c:v>6.3245000000000005</c:v>
                </c:pt>
                <c:pt idx="880">
                  <c:v>3.4655333333333829</c:v>
                </c:pt>
                <c:pt idx="881">
                  <c:v>13.855533333333312</c:v>
                </c:pt>
                <c:pt idx="882">
                  <c:v>14.31553333333332</c:v>
                </c:pt>
                <c:pt idx="883">
                  <c:v>-8.0033333333333303</c:v>
                </c:pt>
                <c:pt idx="884">
                  <c:v>-10.146633333333341</c:v>
                </c:pt>
                <c:pt idx="885">
                  <c:v>-2.3522000000000105</c:v>
                </c:pt>
                <c:pt idx="886">
                  <c:v>3.4955333333333272</c:v>
                </c:pt>
                <c:pt idx="887">
                  <c:v>3.9255999999999744</c:v>
                </c:pt>
                <c:pt idx="888">
                  <c:v>2.0733666666666579</c:v>
                </c:pt>
                <c:pt idx="889">
                  <c:v>5.8877666666666642</c:v>
                </c:pt>
                <c:pt idx="890">
                  <c:v>5.4522000000000332</c:v>
                </c:pt>
                <c:pt idx="891">
                  <c:v>27.181133333333349</c:v>
                </c:pt>
                <c:pt idx="892">
                  <c:v>17.331066666666658</c:v>
                </c:pt>
                <c:pt idx="893">
                  <c:v>4.6166333333333114</c:v>
                </c:pt>
                <c:pt idx="894">
                  <c:v>-11.934433333333288</c:v>
                </c:pt>
                <c:pt idx="895">
                  <c:v>8.3077999999999861</c:v>
                </c:pt>
                <c:pt idx="896">
                  <c:v>13.528899999999965</c:v>
                </c:pt>
                <c:pt idx="897">
                  <c:v>25.623333333333278</c:v>
                </c:pt>
                <c:pt idx="898">
                  <c:v>12.986699999999985</c:v>
                </c:pt>
                <c:pt idx="899">
                  <c:v>8.8111333333333732</c:v>
                </c:pt>
                <c:pt idx="900">
                  <c:v>9.0588999999999942</c:v>
                </c:pt>
                <c:pt idx="901">
                  <c:v>6.8799333333333834</c:v>
                </c:pt>
                <c:pt idx="902">
                  <c:v>-17.368899999999996</c:v>
                </c:pt>
                <c:pt idx="903">
                  <c:v>-10.976700000000051</c:v>
                </c:pt>
                <c:pt idx="904">
                  <c:v>-12.40889999999996</c:v>
                </c:pt>
                <c:pt idx="905">
                  <c:v>7.0478333333333012</c:v>
                </c:pt>
                <c:pt idx="906">
                  <c:v>-2.7411000000000172</c:v>
                </c:pt>
                <c:pt idx="907">
                  <c:v>11.923333333333289</c:v>
                </c:pt>
                <c:pt idx="908">
                  <c:v>15.647766666666712</c:v>
                </c:pt>
                <c:pt idx="909">
                  <c:v>7.9033000000000015</c:v>
                </c:pt>
                <c:pt idx="910">
                  <c:v>-1.3077333333333172</c:v>
                </c:pt>
                <c:pt idx="911">
                  <c:v>-3.7566666666666038</c:v>
                </c:pt>
                <c:pt idx="912">
                  <c:v>-7.8099666666666394</c:v>
                </c:pt>
                <c:pt idx="913">
                  <c:v>-11.264499999999998</c:v>
                </c:pt>
                <c:pt idx="914">
                  <c:v>-3.0033333333335577E-2</c:v>
                </c:pt>
                <c:pt idx="915">
                  <c:v>2.7522666666666851</c:v>
                </c:pt>
                <c:pt idx="916">
                  <c:v>1.5822333333333063</c:v>
                </c:pt>
                <c:pt idx="917">
                  <c:v>-8.4499999999999886</c:v>
                </c:pt>
                <c:pt idx="918">
                  <c:v>-8.932233333333329</c:v>
                </c:pt>
                <c:pt idx="919">
                  <c:v>-11.960000000000036</c:v>
                </c:pt>
                <c:pt idx="920">
                  <c:v>-7.9266666666666197</c:v>
                </c:pt>
                <c:pt idx="921">
                  <c:v>-2.2166666666666401</c:v>
                </c:pt>
                <c:pt idx="922">
                  <c:v>-6.6133333333333439</c:v>
                </c:pt>
                <c:pt idx="923">
                  <c:v>9.3333333333362134E-2</c:v>
                </c:pt>
                <c:pt idx="924">
                  <c:v>9.7699999999999818</c:v>
                </c:pt>
                <c:pt idx="925">
                  <c:v>13.150000000000034</c:v>
                </c:pt>
                <c:pt idx="926">
                  <c:v>17.220000000000027</c:v>
                </c:pt>
                <c:pt idx="927">
                  <c:v>13.539999999999964</c:v>
                </c:pt>
                <c:pt idx="928">
                  <c:v>-5.6566666666666947</c:v>
                </c:pt>
                <c:pt idx="929">
                  <c:v>3.8666666666666742</c:v>
                </c:pt>
                <c:pt idx="930">
                  <c:v>4.0300000000000296</c:v>
                </c:pt>
                <c:pt idx="931">
                  <c:v>3.853333333333353</c:v>
                </c:pt>
                <c:pt idx="932">
                  <c:v>5.8333333333333144</c:v>
                </c:pt>
                <c:pt idx="933">
                  <c:v>3.339999999999975</c:v>
                </c:pt>
                <c:pt idx="934">
                  <c:v>-6.25</c:v>
                </c:pt>
                <c:pt idx="935">
                  <c:v>-17.610000000000014</c:v>
                </c:pt>
                <c:pt idx="936">
                  <c:v>-24.043333333333294</c:v>
                </c:pt>
                <c:pt idx="937">
                  <c:v>-12.230000000000018</c:v>
                </c:pt>
                <c:pt idx="938">
                  <c:v>2.9633333333333667</c:v>
                </c:pt>
                <c:pt idx="939">
                  <c:v>9.716666666666697</c:v>
                </c:pt>
                <c:pt idx="940">
                  <c:v>-14.043333333333351</c:v>
                </c:pt>
                <c:pt idx="941">
                  <c:v>-14.403333333333364</c:v>
                </c:pt>
                <c:pt idx="942">
                  <c:v>-31.356666666666655</c:v>
                </c:pt>
                <c:pt idx="943">
                  <c:v>-9.1800000000000068</c:v>
                </c:pt>
                <c:pt idx="944">
                  <c:v>-11.553333333333313</c:v>
                </c:pt>
                <c:pt idx="945">
                  <c:v>-6.0866666666667015</c:v>
                </c:pt>
                <c:pt idx="946">
                  <c:v>-19.723333333333329</c:v>
                </c:pt>
                <c:pt idx="947">
                  <c:v>-11.043333333333322</c:v>
                </c:pt>
                <c:pt idx="948">
                  <c:v>-11.553333333333313</c:v>
                </c:pt>
                <c:pt idx="949">
                  <c:v>-3.6033333333333246</c:v>
                </c:pt>
                <c:pt idx="950">
                  <c:v>2.8199999999999932</c:v>
                </c:pt>
                <c:pt idx="951">
                  <c:v>-13.49666666666667</c:v>
                </c:pt>
                <c:pt idx="952">
                  <c:v>4.6999999999999886</c:v>
                </c:pt>
                <c:pt idx="953">
                  <c:v>4.8366666666666447</c:v>
                </c:pt>
                <c:pt idx="954">
                  <c:v>7.1966666666666583</c:v>
                </c:pt>
                <c:pt idx="955">
                  <c:v>-13.246666666666641</c:v>
                </c:pt>
                <c:pt idx="956">
                  <c:v>-2.0633333333333326</c:v>
                </c:pt>
                <c:pt idx="957">
                  <c:v>-3.3366666666666731</c:v>
                </c:pt>
                <c:pt idx="958">
                  <c:v>11.429999999999978</c:v>
                </c:pt>
                <c:pt idx="959">
                  <c:v>8.6033333333333246</c:v>
                </c:pt>
                <c:pt idx="960">
                  <c:v>5.6533333333333644</c:v>
                </c:pt>
                <c:pt idx="961">
                  <c:v>4.4700000000000273</c:v>
                </c:pt>
                <c:pt idx="962">
                  <c:v>1.4566666666666492</c:v>
                </c:pt>
                <c:pt idx="963">
                  <c:v>0.77000000000001023</c:v>
                </c:pt>
                <c:pt idx="964">
                  <c:v>-12.980000000000018</c:v>
                </c:pt>
                <c:pt idx="965">
                  <c:v>-8.1366666666666845</c:v>
                </c:pt>
                <c:pt idx="966">
                  <c:v>-11.899999999999977</c:v>
                </c:pt>
                <c:pt idx="967">
                  <c:v>-15.506666666666661</c:v>
                </c:pt>
                <c:pt idx="968">
                  <c:v>-15.319999999999993</c:v>
                </c:pt>
                <c:pt idx="969">
                  <c:v>-21.026666666666671</c:v>
                </c:pt>
                <c:pt idx="970">
                  <c:v>2.0633333333333326</c:v>
                </c:pt>
                <c:pt idx="971">
                  <c:v>9.4333333333333371</c:v>
                </c:pt>
                <c:pt idx="972">
                  <c:v>2.8566666666666549</c:v>
                </c:pt>
                <c:pt idx="973">
                  <c:v>1.8733333333333348</c:v>
                </c:pt>
                <c:pt idx="974">
                  <c:v>-6.8599999999999852</c:v>
                </c:pt>
                <c:pt idx="975">
                  <c:v>-7.5933333333333337</c:v>
                </c:pt>
                <c:pt idx="976">
                  <c:v>-7.9799999999999898</c:v>
                </c:pt>
                <c:pt idx="977">
                  <c:v>-15.556666666666644</c:v>
                </c:pt>
                <c:pt idx="978">
                  <c:v>-7.1666666666666856</c:v>
                </c:pt>
                <c:pt idx="979">
                  <c:v>10.543333333333322</c:v>
                </c:pt>
                <c:pt idx="980">
                  <c:v>9.2000000000000171</c:v>
                </c:pt>
                <c:pt idx="981">
                  <c:v>4.2633333333333212</c:v>
                </c:pt>
                <c:pt idx="982">
                  <c:v>-2.1633333333333269</c:v>
                </c:pt>
                <c:pt idx="983">
                  <c:v>12.496666666666641</c:v>
                </c:pt>
                <c:pt idx="984">
                  <c:v>8.5499999999999829</c:v>
                </c:pt>
                <c:pt idx="985">
                  <c:v>4.7833333333333314</c:v>
                </c:pt>
                <c:pt idx="986">
                  <c:v>-12.303333333333342</c:v>
                </c:pt>
                <c:pt idx="987">
                  <c:v>-10.849999999999994</c:v>
                </c:pt>
                <c:pt idx="988">
                  <c:v>-11.670000000000016</c:v>
                </c:pt>
                <c:pt idx="989">
                  <c:v>-5.3299999999999841</c:v>
                </c:pt>
                <c:pt idx="990">
                  <c:v>3.2833333333333599</c:v>
                </c:pt>
                <c:pt idx="991">
                  <c:v>-7.6899999999999977</c:v>
                </c:pt>
                <c:pt idx="992">
                  <c:v>-12.48666666666665</c:v>
                </c:pt>
                <c:pt idx="993">
                  <c:v>-12.473333333333329</c:v>
                </c:pt>
                <c:pt idx="994">
                  <c:v>-4.1866666666666674</c:v>
                </c:pt>
                <c:pt idx="995">
                  <c:v>-8.2433333333333394</c:v>
                </c:pt>
                <c:pt idx="996">
                  <c:v>-5.0300000000000011</c:v>
                </c:pt>
                <c:pt idx="997">
                  <c:v>-14.789999999999992</c:v>
                </c:pt>
                <c:pt idx="998">
                  <c:v>-8.3966666666666754</c:v>
                </c:pt>
                <c:pt idx="999">
                  <c:v>-16.396666666666675</c:v>
                </c:pt>
                <c:pt idx="1000">
                  <c:v>-10.423333333333346</c:v>
                </c:pt>
                <c:pt idx="1001">
                  <c:v>-19.589999999999975</c:v>
                </c:pt>
                <c:pt idx="1002">
                  <c:v>-6.4900000000000091</c:v>
                </c:pt>
                <c:pt idx="1003">
                  <c:v>6.8333333333333286</c:v>
                </c:pt>
                <c:pt idx="1004">
                  <c:v>8.6366666666666703</c:v>
                </c:pt>
                <c:pt idx="1005">
                  <c:v>-11.13666666666667</c:v>
                </c:pt>
                <c:pt idx="1006">
                  <c:v>-4.0600000000000023</c:v>
                </c:pt>
                <c:pt idx="1007">
                  <c:v>-4.63333333333334</c:v>
                </c:pt>
                <c:pt idx="1008">
                  <c:v>2.36666666666666</c:v>
                </c:pt>
                <c:pt idx="1009">
                  <c:v>7.4233333333333178</c:v>
                </c:pt>
                <c:pt idx="1010">
                  <c:v>4.4599999999999937</c:v>
                </c:pt>
                <c:pt idx="1011">
                  <c:v>5.9933333333333536</c:v>
                </c:pt>
                <c:pt idx="1012">
                  <c:v>2.9466666666666583</c:v>
                </c:pt>
                <c:pt idx="1013">
                  <c:v>0.52333333333334053</c:v>
                </c:pt>
                <c:pt idx="1014">
                  <c:v>8.4300000000000068</c:v>
                </c:pt>
                <c:pt idx="1015">
                  <c:v>2.963333333333324</c:v>
                </c:pt>
                <c:pt idx="1016">
                  <c:v>-0.38666666666667027</c:v>
                </c:pt>
                <c:pt idx="1017">
                  <c:v>4.2733333333333121</c:v>
                </c:pt>
                <c:pt idx="1018">
                  <c:v>13.960000000000008</c:v>
                </c:pt>
                <c:pt idx="1019">
                  <c:v>9.1099999999999852</c:v>
                </c:pt>
                <c:pt idx="1020">
                  <c:v>4.0766666666666822</c:v>
                </c:pt>
                <c:pt idx="1021">
                  <c:v>16.24666666666667</c:v>
                </c:pt>
                <c:pt idx="1022">
                  <c:v>28.370000000000005</c:v>
                </c:pt>
                <c:pt idx="1023">
                  <c:v>5.7933333333333223</c:v>
                </c:pt>
                <c:pt idx="1024">
                  <c:v>4.943333333333328</c:v>
                </c:pt>
                <c:pt idx="1025">
                  <c:v>8.8166666666666629</c:v>
                </c:pt>
                <c:pt idx="1026">
                  <c:v>14.506666666666689</c:v>
                </c:pt>
                <c:pt idx="1027">
                  <c:v>9.0133333333333212</c:v>
                </c:pt>
                <c:pt idx="1028">
                  <c:v>8.2066666666666777</c:v>
                </c:pt>
                <c:pt idx="1029">
                  <c:v>5.806666666666672</c:v>
                </c:pt>
                <c:pt idx="1030">
                  <c:v>7.4399999999999977</c:v>
                </c:pt>
                <c:pt idx="1031">
                  <c:v>9.6999999999999886</c:v>
                </c:pt>
                <c:pt idx="1032">
                  <c:v>-4.916666666666714</c:v>
                </c:pt>
                <c:pt idx="1033">
                  <c:v>-7.1933333333333564</c:v>
                </c:pt>
                <c:pt idx="1034">
                  <c:v>9.6333333333333542</c:v>
                </c:pt>
                <c:pt idx="1035">
                  <c:v>13.980000000000018</c:v>
                </c:pt>
                <c:pt idx="1036">
                  <c:v>-4.0033333333333303</c:v>
                </c:pt>
                <c:pt idx="1037">
                  <c:v>-0.19999999999998863</c:v>
                </c:pt>
                <c:pt idx="1038">
                  <c:v>-10.826666666666625</c:v>
                </c:pt>
                <c:pt idx="1039">
                  <c:v>-1.7133333333333383</c:v>
                </c:pt>
                <c:pt idx="1040">
                  <c:v>-0.10999999999998522</c:v>
                </c:pt>
                <c:pt idx="1041">
                  <c:v>-3.2199999999999989</c:v>
                </c:pt>
                <c:pt idx="1042">
                  <c:v>7.6933333333333564</c:v>
                </c:pt>
                <c:pt idx="1043">
                  <c:v>3.5166666666667084</c:v>
                </c:pt>
                <c:pt idx="1044">
                  <c:v>-0.63666666666665606</c:v>
                </c:pt>
                <c:pt idx="1045">
                  <c:v>-14.469999999999999</c:v>
                </c:pt>
                <c:pt idx="1046">
                  <c:v>-2.0033333333333303</c:v>
                </c:pt>
                <c:pt idx="1047">
                  <c:v>-3.3433333333333337</c:v>
                </c:pt>
                <c:pt idx="1048">
                  <c:v>-6.4566666666666492</c:v>
                </c:pt>
                <c:pt idx="1049">
                  <c:v>-11.103333333333353</c:v>
                </c:pt>
                <c:pt idx="1050">
                  <c:v>-14.920000000000016</c:v>
                </c:pt>
                <c:pt idx="1051">
                  <c:v>-7.4366666666666674</c:v>
                </c:pt>
                <c:pt idx="1052">
                  <c:v>-1.6399999999999864</c:v>
                </c:pt>
                <c:pt idx="1053">
                  <c:v>9.646666666666647</c:v>
                </c:pt>
                <c:pt idx="1054">
                  <c:v>3.3900000000000148</c:v>
                </c:pt>
                <c:pt idx="1055">
                  <c:v>4.7333333333333201</c:v>
                </c:pt>
                <c:pt idx="1056">
                  <c:v>-2.4833333333333201</c:v>
                </c:pt>
                <c:pt idx="1057">
                  <c:v>1.6799999999999784</c:v>
                </c:pt>
                <c:pt idx="1058">
                  <c:v>15.076666666666682</c:v>
                </c:pt>
                <c:pt idx="1059">
                  <c:v>4.1633333333333269</c:v>
                </c:pt>
                <c:pt idx="1060">
                  <c:v>1.5600000000000023</c:v>
                </c:pt>
                <c:pt idx="1061">
                  <c:v>-3.2400000000000091</c:v>
                </c:pt>
                <c:pt idx="1062">
                  <c:v>0.55000000000001137</c:v>
                </c:pt>
                <c:pt idx="1063">
                  <c:v>-2.2900000000000205</c:v>
                </c:pt>
                <c:pt idx="1064">
                  <c:v>3.4099999999999682</c:v>
                </c:pt>
                <c:pt idx="1065">
                  <c:v>3.653333333333336</c:v>
                </c:pt>
                <c:pt idx="1066">
                  <c:v>14.676666666666677</c:v>
                </c:pt>
                <c:pt idx="1067">
                  <c:v>-4.1033333333333246</c:v>
                </c:pt>
                <c:pt idx="1068">
                  <c:v>-6.589999999999975</c:v>
                </c:pt>
                <c:pt idx="1069">
                  <c:v>-12.75</c:v>
                </c:pt>
                <c:pt idx="1070">
                  <c:v>-5.8966666666666754</c:v>
                </c:pt>
                <c:pt idx="1071">
                  <c:v>-3.2100000000000364</c:v>
                </c:pt>
                <c:pt idx="1072">
                  <c:v>1.7599999999999909</c:v>
                </c:pt>
                <c:pt idx="1073">
                  <c:v>-4.9133333333333553</c:v>
                </c:pt>
                <c:pt idx="1074">
                  <c:v>1.9533333333333758</c:v>
                </c:pt>
                <c:pt idx="1075">
                  <c:v>0.59000000000000341</c:v>
                </c:pt>
                <c:pt idx="1076">
                  <c:v>3.226666666666631</c:v>
                </c:pt>
                <c:pt idx="1077">
                  <c:v>-1.6699999999999875</c:v>
                </c:pt>
                <c:pt idx="1078">
                  <c:v>-4.8599999999999568</c:v>
                </c:pt>
                <c:pt idx="1079">
                  <c:v>-20.990000000000009</c:v>
                </c:pt>
                <c:pt idx="1080">
                  <c:v>-10.883333333333326</c:v>
                </c:pt>
                <c:pt idx="1081">
                  <c:v>-7.0033333333333587</c:v>
                </c:pt>
                <c:pt idx="1082">
                  <c:v>-2.870000000000033</c:v>
                </c:pt>
                <c:pt idx="1083">
                  <c:v>-9.0166666666666515</c:v>
                </c:pt>
                <c:pt idx="1084">
                  <c:v>1.1999999999999886</c:v>
                </c:pt>
                <c:pt idx="1085">
                  <c:v>6.1066666666666833</c:v>
                </c:pt>
                <c:pt idx="1086">
                  <c:v>2.4133333333333553</c:v>
                </c:pt>
                <c:pt idx="1087">
                  <c:v>-1.8000000000000114</c:v>
                </c:pt>
                <c:pt idx="1088">
                  <c:v>-1.539999999999992</c:v>
                </c:pt>
                <c:pt idx="1089">
                  <c:v>0.28333333333333144</c:v>
                </c:pt>
                <c:pt idx="1090">
                  <c:v>9.3533333333333246</c:v>
                </c:pt>
                <c:pt idx="1091">
                  <c:v>7.8333333333333144</c:v>
                </c:pt>
                <c:pt idx="1092">
                  <c:v>1.466666666666697</c:v>
                </c:pt>
                <c:pt idx="1093">
                  <c:v>-1.7933333333333508</c:v>
                </c:pt>
                <c:pt idx="1094">
                  <c:v>2.2533333333333303</c:v>
                </c:pt>
                <c:pt idx="1095">
                  <c:v>-1.943333333333328</c:v>
                </c:pt>
                <c:pt idx="1096">
                  <c:v>-3.1833333333333371</c:v>
                </c:pt>
                <c:pt idx="1097">
                  <c:v>-2.283333333333303</c:v>
                </c:pt>
                <c:pt idx="1098">
                  <c:v>6.9099999999999966</c:v>
                </c:pt>
                <c:pt idx="1099">
                  <c:v>7.9799999999999898</c:v>
                </c:pt>
                <c:pt idx="1100">
                  <c:v>7.7166666666666686</c:v>
                </c:pt>
                <c:pt idx="1101">
                  <c:v>11.906666666666666</c:v>
                </c:pt>
                <c:pt idx="1102">
                  <c:v>3.8033333333333417</c:v>
                </c:pt>
                <c:pt idx="1103">
                  <c:v>-2.0266666666666424</c:v>
                </c:pt>
                <c:pt idx="1104">
                  <c:v>-1.3766666666666652</c:v>
                </c:pt>
                <c:pt idx="1105">
                  <c:v>8.789999999999992</c:v>
                </c:pt>
                <c:pt idx="1106">
                  <c:v>14.313333333333333</c:v>
                </c:pt>
                <c:pt idx="1107">
                  <c:v>10.996666666666698</c:v>
                </c:pt>
                <c:pt idx="1108">
                  <c:v>8.1000000000000227</c:v>
                </c:pt>
                <c:pt idx="1109">
                  <c:v>9.7666666666666515</c:v>
                </c:pt>
                <c:pt idx="1110">
                  <c:v>9.1366666666666561</c:v>
                </c:pt>
                <c:pt idx="1111">
                  <c:v>8.2766666666666708</c:v>
                </c:pt>
                <c:pt idx="1112">
                  <c:v>6.9399999999999693</c:v>
                </c:pt>
                <c:pt idx="1113">
                  <c:v>13.696666666666687</c:v>
                </c:pt>
                <c:pt idx="1114">
                  <c:v>17.486666666666679</c:v>
                </c:pt>
                <c:pt idx="1115">
                  <c:v>15.219999999999999</c:v>
                </c:pt>
                <c:pt idx="1116">
                  <c:v>15.679999999999978</c:v>
                </c:pt>
                <c:pt idx="1117">
                  <c:v>5.8100000000000023</c:v>
                </c:pt>
                <c:pt idx="1118">
                  <c:v>0.79000000000002046</c:v>
                </c:pt>
                <c:pt idx="1119">
                  <c:v>3.4066666666666947</c:v>
                </c:pt>
                <c:pt idx="1120">
                  <c:v>16.706666666666649</c:v>
                </c:pt>
                <c:pt idx="1121">
                  <c:v>-4.1700000000000728</c:v>
                </c:pt>
                <c:pt idx="1122">
                  <c:v>-0.20666666666664923</c:v>
                </c:pt>
                <c:pt idx="1123">
                  <c:v>-9.5733333333333235</c:v>
                </c:pt>
                <c:pt idx="1124">
                  <c:v>-19.173333333333289</c:v>
                </c:pt>
                <c:pt idx="1125">
                  <c:v>-3.8766666666666652</c:v>
                </c:pt>
                <c:pt idx="1126">
                  <c:v>6.9533333333333474</c:v>
                </c:pt>
                <c:pt idx="1127">
                  <c:v>8.3333333333333428</c:v>
                </c:pt>
                <c:pt idx="1128">
                  <c:v>7.1199999999999761</c:v>
                </c:pt>
                <c:pt idx="1129">
                  <c:v>21.316666666666663</c:v>
                </c:pt>
                <c:pt idx="1130">
                  <c:v>16.116666666666731</c:v>
                </c:pt>
                <c:pt idx="1131">
                  <c:v>1.8500000000000227</c:v>
                </c:pt>
                <c:pt idx="1132">
                  <c:v>-5.1833333333332803</c:v>
                </c:pt>
                <c:pt idx="1133">
                  <c:v>-8.2066666666666492</c:v>
                </c:pt>
                <c:pt idx="1134">
                  <c:v>-3.7366666666666788</c:v>
                </c:pt>
                <c:pt idx="1135">
                  <c:v>0.71333333333336668</c:v>
                </c:pt>
                <c:pt idx="1136">
                  <c:v>7.4366666666666106</c:v>
                </c:pt>
                <c:pt idx="1137">
                  <c:v>8.1533333333333644</c:v>
                </c:pt>
                <c:pt idx="1138">
                  <c:v>13.29000000000002</c:v>
                </c:pt>
                <c:pt idx="1139">
                  <c:v>10.120000000000005</c:v>
                </c:pt>
                <c:pt idx="1140">
                  <c:v>2.8933333333333735</c:v>
                </c:pt>
                <c:pt idx="1141">
                  <c:v>-28.760000000000048</c:v>
                </c:pt>
                <c:pt idx="1142">
                  <c:v>-22.479999999999961</c:v>
                </c:pt>
                <c:pt idx="1143">
                  <c:v>-2.3333333333333144</c:v>
                </c:pt>
                <c:pt idx="1144">
                  <c:v>1.2866666666666333</c:v>
                </c:pt>
                <c:pt idx="1145">
                  <c:v>-0.43666666666661058</c:v>
                </c:pt>
                <c:pt idx="1146">
                  <c:v>-10.519999999999953</c:v>
                </c:pt>
                <c:pt idx="1147">
                  <c:v>4.6599999999999682</c:v>
                </c:pt>
                <c:pt idx="1148">
                  <c:v>5.2633333333333212</c:v>
                </c:pt>
                <c:pt idx="1149">
                  <c:v>-2.1233333333333348</c:v>
                </c:pt>
                <c:pt idx="1150">
                  <c:v>-10.870000000000005</c:v>
                </c:pt>
                <c:pt idx="1151">
                  <c:v>-1.5500000000000114</c:v>
                </c:pt>
                <c:pt idx="1152">
                  <c:v>-4.306666666666672</c:v>
                </c:pt>
                <c:pt idx="1153">
                  <c:v>-4.313333333333361</c:v>
                </c:pt>
                <c:pt idx="1154">
                  <c:v>-5.1766666666667049</c:v>
                </c:pt>
                <c:pt idx="1155">
                  <c:v>-9.4799999999999898</c:v>
                </c:pt>
                <c:pt idx="1156">
                  <c:v>-2.4399999999999693</c:v>
                </c:pt>
                <c:pt idx="1157">
                  <c:v>-3.0933333333333337</c:v>
                </c:pt>
                <c:pt idx="1158">
                  <c:v>-3.6333333333333258</c:v>
                </c:pt>
                <c:pt idx="1159">
                  <c:v>-9.6233333333333348</c:v>
                </c:pt>
                <c:pt idx="1160">
                  <c:v>-12.856666666666683</c:v>
                </c:pt>
                <c:pt idx="1161">
                  <c:v>-13.553333333333342</c:v>
                </c:pt>
                <c:pt idx="1162">
                  <c:v>-10.436666666666639</c:v>
                </c:pt>
                <c:pt idx="1163">
                  <c:v>11.176666666666677</c:v>
                </c:pt>
                <c:pt idx="1164">
                  <c:v>11.193333333333328</c:v>
                </c:pt>
                <c:pt idx="1165">
                  <c:v>10.206666666666678</c:v>
                </c:pt>
                <c:pt idx="1166">
                  <c:v>-3.7366666666666788</c:v>
                </c:pt>
                <c:pt idx="1167">
                  <c:v>5.2266666666666595</c:v>
                </c:pt>
                <c:pt idx="1168">
                  <c:v>3.6566666666666663</c:v>
                </c:pt>
                <c:pt idx="1169">
                  <c:v>21.363333333333316</c:v>
                </c:pt>
                <c:pt idx="1170">
                  <c:v>12.036666666666662</c:v>
                </c:pt>
                <c:pt idx="1171">
                  <c:v>7.1133333333333155</c:v>
                </c:pt>
                <c:pt idx="1172">
                  <c:v>-12.376666666666608</c:v>
                </c:pt>
                <c:pt idx="1173">
                  <c:v>3.1599999999999966</c:v>
                </c:pt>
                <c:pt idx="1174">
                  <c:v>-1.2733333333333121</c:v>
                </c:pt>
                <c:pt idx="1175">
                  <c:v>0.35000000000002274</c:v>
                </c:pt>
                <c:pt idx="1176">
                  <c:v>-4.7999999999999829</c:v>
                </c:pt>
                <c:pt idx="1177">
                  <c:v>22.943333333333328</c:v>
                </c:pt>
                <c:pt idx="1178">
                  <c:v>9.6233333333333917</c:v>
                </c:pt>
                <c:pt idx="1179">
                  <c:v>8.1133333333333439</c:v>
                </c:pt>
                <c:pt idx="1180">
                  <c:v>5.2533333333333871</c:v>
                </c:pt>
                <c:pt idx="1181">
                  <c:v>2.7833333333333599</c:v>
                </c:pt>
                <c:pt idx="1182">
                  <c:v>-8.6300000000000523</c:v>
                </c:pt>
                <c:pt idx="1183">
                  <c:v>-5.4033333333333644</c:v>
                </c:pt>
                <c:pt idx="1184">
                  <c:v>-6.1333333333333258</c:v>
                </c:pt>
                <c:pt idx="1185">
                  <c:v>-9.089999999999975</c:v>
                </c:pt>
                <c:pt idx="1186">
                  <c:v>-16.71666666666664</c:v>
                </c:pt>
                <c:pt idx="1187">
                  <c:v>-7.3999999999999773</c:v>
                </c:pt>
                <c:pt idx="1188">
                  <c:v>-5.0699999999999648</c:v>
                </c:pt>
                <c:pt idx="1189">
                  <c:v>-4.8300000000000125</c:v>
                </c:pt>
                <c:pt idx="1190">
                  <c:v>2.5099999999999909</c:v>
                </c:pt>
                <c:pt idx="1191">
                  <c:v>6.5533333333333417</c:v>
                </c:pt>
                <c:pt idx="1192">
                  <c:v>5.8999999999999773</c:v>
                </c:pt>
                <c:pt idx="1193">
                  <c:v>-2.8700000000000045</c:v>
                </c:pt>
                <c:pt idx="1194">
                  <c:v>11.710000000000008</c:v>
                </c:pt>
                <c:pt idx="1195">
                  <c:v>6.9533333333333474</c:v>
                </c:pt>
                <c:pt idx="1196">
                  <c:v>4.6166666666666458</c:v>
                </c:pt>
                <c:pt idx="1197">
                  <c:v>-0.90999999999996817</c:v>
                </c:pt>
                <c:pt idx="1198">
                  <c:v>3.5366666666666902</c:v>
                </c:pt>
                <c:pt idx="1199">
                  <c:v>1.7166666666666401</c:v>
                </c:pt>
                <c:pt idx="1200">
                  <c:v>-3.2233333333333007</c:v>
                </c:pt>
                <c:pt idx="1201">
                  <c:v>-10.706666666666649</c:v>
                </c:pt>
                <c:pt idx="1202">
                  <c:v>-3.7400000000000375</c:v>
                </c:pt>
                <c:pt idx="1203">
                  <c:v>0.21333333333333826</c:v>
                </c:pt>
                <c:pt idx="1204">
                  <c:v>-10.616666666666646</c:v>
                </c:pt>
                <c:pt idx="1205">
                  <c:v>-30.373333333333335</c:v>
                </c:pt>
                <c:pt idx="1206">
                  <c:v>-27.223333333333329</c:v>
                </c:pt>
                <c:pt idx="1207">
                  <c:v>-12.846666666666636</c:v>
                </c:pt>
                <c:pt idx="1208">
                  <c:v>1.7933333333333223</c:v>
                </c:pt>
                <c:pt idx="1209">
                  <c:v>-1.1100000000000136</c:v>
                </c:pt>
                <c:pt idx="1210">
                  <c:v>-7.9133333333333269</c:v>
                </c:pt>
                <c:pt idx="1211">
                  <c:v>-4.2666666666666799</c:v>
                </c:pt>
                <c:pt idx="1212">
                  <c:v>-11.133333333333326</c:v>
                </c:pt>
                <c:pt idx="1213">
                  <c:v>-2.6333333333333542</c:v>
                </c:pt>
                <c:pt idx="1214">
                  <c:v>3.8266666666666538</c:v>
                </c:pt>
                <c:pt idx="1215">
                  <c:v>17.223333333333329</c:v>
                </c:pt>
                <c:pt idx="1216">
                  <c:v>11.623333333333335</c:v>
                </c:pt>
                <c:pt idx="1217">
                  <c:v>4.5600000000000023</c:v>
                </c:pt>
                <c:pt idx="1218">
                  <c:v>2.9333333333333371</c:v>
                </c:pt>
                <c:pt idx="1219">
                  <c:v>1.6399999999999864</c:v>
                </c:pt>
                <c:pt idx="1220">
                  <c:v>-11.206666666666706</c:v>
                </c:pt>
                <c:pt idx="1221">
                  <c:v>-3.4399999999999977</c:v>
                </c:pt>
                <c:pt idx="1222">
                  <c:v>8.1299999999999955</c:v>
                </c:pt>
                <c:pt idx="1223">
                  <c:v>21.296666666666653</c:v>
                </c:pt>
                <c:pt idx="1224">
                  <c:v>17.583333333333343</c:v>
                </c:pt>
                <c:pt idx="1225">
                  <c:v>-1.0633333333333326</c:v>
                </c:pt>
                <c:pt idx="1226">
                  <c:v>-3.6466666666666754</c:v>
                </c:pt>
                <c:pt idx="1227">
                  <c:v>-1.3100000000000023</c:v>
                </c:pt>
                <c:pt idx="1228">
                  <c:v>6.7033333333333189</c:v>
                </c:pt>
                <c:pt idx="1229">
                  <c:v>-2.8233333333332951</c:v>
                </c:pt>
                <c:pt idx="1230">
                  <c:v>-1.5533333333333417</c:v>
                </c:pt>
                <c:pt idx="1231">
                  <c:v>-0.87333333333327801</c:v>
                </c:pt>
                <c:pt idx="1232">
                  <c:v>11.473333333333329</c:v>
                </c:pt>
                <c:pt idx="1233">
                  <c:v>4.7233333333333292</c:v>
                </c:pt>
                <c:pt idx="1234">
                  <c:v>-2.2333333333333485</c:v>
                </c:pt>
                <c:pt idx="1235">
                  <c:v>-4.8166666666666629</c:v>
                </c:pt>
                <c:pt idx="1236">
                  <c:v>-5.4366666666666674</c:v>
                </c:pt>
                <c:pt idx="1237">
                  <c:v>0.55666666666667197</c:v>
                </c:pt>
                <c:pt idx="1238">
                  <c:v>1.6599999999999966</c:v>
                </c:pt>
                <c:pt idx="1239">
                  <c:v>4.7499999999999716</c:v>
                </c:pt>
                <c:pt idx="1240">
                  <c:v>3.596666666666664</c:v>
                </c:pt>
                <c:pt idx="1241">
                  <c:v>-2.210000000000008</c:v>
                </c:pt>
                <c:pt idx="1242">
                  <c:v>-5.063333333333361</c:v>
                </c:pt>
                <c:pt idx="1243">
                  <c:v>-0.90666666666669471</c:v>
                </c:pt>
                <c:pt idx="1244">
                  <c:v>12.370000000000033</c:v>
                </c:pt>
                <c:pt idx="1245">
                  <c:v>11.05000000000004</c:v>
                </c:pt>
                <c:pt idx="1246">
                  <c:v>4.1333333333333258</c:v>
                </c:pt>
                <c:pt idx="1247">
                  <c:v>5.0100000000000193</c:v>
                </c:pt>
                <c:pt idx="1248">
                  <c:v>-7.1266666666666936</c:v>
                </c:pt>
                <c:pt idx="1249">
                  <c:v>2.3533333333333246</c:v>
                </c:pt>
                <c:pt idx="1250">
                  <c:v>-0.41333333333335531</c:v>
                </c:pt>
                <c:pt idx="1251">
                  <c:v>5.216666666666697</c:v>
                </c:pt>
                <c:pt idx="1252">
                  <c:v>6.8900000000000148</c:v>
                </c:pt>
                <c:pt idx="1253">
                  <c:v>-3.6833333333332803</c:v>
                </c:pt>
                <c:pt idx="1254">
                  <c:v>-8.596666666666664</c:v>
                </c:pt>
                <c:pt idx="1255">
                  <c:v>-5.9466666666666868</c:v>
                </c:pt>
                <c:pt idx="1256">
                  <c:v>-11.576666666666654</c:v>
                </c:pt>
                <c:pt idx="1257">
                  <c:v>-7.186666666666639</c:v>
                </c:pt>
                <c:pt idx="1258">
                  <c:v>-4.1099999999999852</c:v>
                </c:pt>
                <c:pt idx="1259">
                  <c:v>2.493333333333311</c:v>
                </c:pt>
                <c:pt idx="1260">
                  <c:v>-3.6633333333333269</c:v>
                </c:pt>
                <c:pt idx="1261">
                  <c:v>-3.693333333333328</c:v>
                </c:pt>
                <c:pt idx="1262">
                  <c:v>-9.2299999999999613</c:v>
                </c:pt>
                <c:pt idx="1263">
                  <c:v>-13.150000000000006</c:v>
                </c:pt>
                <c:pt idx="1264">
                  <c:v>-6.7733333333333121</c:v>
                </c:pt>
                <c:pt idx="1265">
                  <c:v>-6.4566666666666492</c:v>
                </c:pt>
                <c:pt idx="1266">
                  <c:v>-6.2366666666666504</c:v>
                </c:pt>
                <c:pt idx="1267">
                  <c:v>-3.5900000000000034</c:v>
                </c:pt>
                <c:pt idx="1268">
                  <c:v>-4.4066666666666663</c:v>
                </c:pt>
                <c:pt idx="1269">
                  <c:v>-1.8166666666666913</c:v>
                </c:pt>
                <c:pt idx="1270">
                  <c:v>-2.2133333333333098</c:v>
                </c:pt>
                <c:pt idx="1271">
                  <c:v>-25.960000000000008</c:v>
                </c:pt>
                <c:pt idx="1272">
                  <c:v>-16.616666666666674</c:v>
                </c:pt>
                <c:pt idx="1273">
                  <c:v>-0.30666666666667197</c:v>
                </c:pt>
                <c:pt idx="1274">
                  <c:v>5.9866666666666788</c:v>
                </c:pt>
                <c:pt idx="1275">
                  <c:v>-1.3000000000000114</c:v>
                </c:pt>
                <c:pt idx="1276">
                  <c:v>-1.0766666666666254</c:v>
                </c:pt>
                <c:pt idx="1277">
                  <c:v>-1.3366666666666731</c:v>
                </c:pt>
                <c:pt idx="1278">
                  <c:v>-6.9599999999999795</c:v>
                </c:pt>
                <c:pt idx="1279">
                  <c:v>-0.84333333333330529</c:v>
                </c:pt>
                <c:pt idx="1280">
                  <c:v>2.8899999999999864</c:v>
                </c:pt>
                <c:pt idx="1281">
                  <c:v>4.9799999999999898</c:v>
                </c:pt>
                <c:pt idx="1282">
                  <c:v>6.1566666666666663</c:v>
                </c:pt>
                <c:pt idx="1283">
                  <c:v>-2.1066666666666833</c:v>
                </c:pt>
                <c:pt idx="1284">
                  <c:v>-6.3999999999999773</c:v>
                </c:pt>
                <c:pt idx="1285">
                  <c:v>0.13666666666665606</c:v>
                </c:pt>
                <c:pt idx="1286">
                  <c:v>13.496666666666641</c:v>
                </c:pt>
                <c:pt idx="1287">
                  <c:v>8.8899999999999579</c:v>
                </c:pt>
                <c:pt idx="1288">
                  <c:v>-2.6099999999999852</c:v>
                </c:pt>
                <c:pt idx="1289">
                  <c:v>-3.283333333333303</c:v>
                </c:pt>
                <c:pt idx="1290">
                  <c:v>1.25</c:v>
                </c:pt>
                <c:pt idx="1291">
                  <c:v>-3.3433333333333053</c:v>
                </c:pt>
                <c:pt idx="1292">
                  <c:v>4.6833333333333371</c:v>
                </c:pt>
                <c:pt idx="1293">
                  <c:v>3.4699999999999989</c:v>
                </c:pt>
                <c:pt idx="1294">
                  <c:v>5.0066666666666606</c:v>
                </c:pt>
                <c:pt idx="1295">
                  <c:v>1.4900000000000091</c:v>
                </c:pt>
                <c:pt idx="1296">
                  <c:v>1.4233333333333178</c:v>
                </c:pt>
                <c:pt idx="1297">
                  <c:v>-14.046666666666653</c:v>
                </c:pt>
                <c:pt idx="1298">
                  <c:v>-16.813333333333304</c:v>
                </c:pt>
                <c:pt idx="1299">
                  <c:v>-13.966666666666669</c:v>
                </c:pt>
                <c:pt idx="1300">
                  <c:v>-3.1566666666666379</c:v>
                </c:pt>
                <c:pt idx="1301">
                  <c:v>-3.3033333333333132</c:v>
                </c:pt>
                <c:pt idx="1302">
                  <c:v>0.92666666666667652</c:v>
                </c:pt>
                <c:pt idx="1303">
                  <c:v>0.28666666666666174</c:v>
                </c:pt>
                <c:pt idx="1304">
                  <c:v>-7.403333333333336</c:v>
                </c:pt>
                <c:pt idx="1305">
                  <c:v>-12.429999999999978</c:v>
                </c:pt>
                <c:pt idx="1306">
                  <c:v>-6.2700000000000102</c:v>
                </c:pt>
                <c:pt idx="1307">
                  <c:v>8.6166666666666742</c:v>
                </c:pt>
                <c:pt idx="1308">
                  <c:v>4.6966666666666583</c:v>
                </c:pt>
                <c:pt idx="1309">
                  <c:v>6.096666666666664</c:v>
                </c:pt>
                <c:pt idx="1310">
                  <c:v>-0.77333333333334053</c:v>
                </c:pt>
                <c:pt idx="1311">
                  <c:v>-2.436666666666639</c:v>
                </c:pt>
                <c:pt idx="1312">
                  <c:v>-0.47333333333335759</c:v>
                </c:pt>
                <c:pt idx="1313">
                  <c:v>5.5766666666666538</c:v>
                </c:pt>
                <c:pt idx="1314">
                  <c:v>6.1200000000000045</c:v>
                </c:pt>
                <c:pt idx="1315">
                  <c:v>-0.92000000000001592</c:v>
                </c:pt>
                <c:pt idx="1316">
                  <c:v>-2.5433333333333223</c:v>
                </c:pt>
                <c:pt idx="1317">
                  <c:v>-10.316666666666691</c:v>
                </c:pt>
                <c:pt idx="1318">
                  <c:v>-4.1666666666666572</c:v>
                </c:pt>
                <c:pt idx="1319">
                  <c:v>1.0333333333333314</c:v>
                </c:pt>
                <c:pt idx="1320">
                  <c:v>-3.806666666666672</c:v>
                </c:pt>
                <c:pt idx="1321">
                  <c:v>4.8499999999999943</c:v>
                </c:pt>
                <c:pt idx="1322">
                  <c:v>7.2166666666666686</c:v>
                </c:pt>
                <c:pt idx="1323">
                  <c:v>0.1733333333333178</c:v>
                </c:pt>
                <c:pt idx="1324">
                  <c:v>0.72666666666665947</c:v>
                </c:pt>
                <c:pt idx="1325">
                  <c:v>-3.3633333333333155</c:v>
                </c:pt>
                <c:pt idx="1326">
                  <c:v>-10.990000000000038</c:v>
                </c:pt>
                <c:pt idx="1327">
                  <c:v>-11.933333333333309</c:v>
                </c:pt>
                <c:pt idx="1328">
                  <c:v>-7.7633333333333496</c:v>
                </c:pt>
                <c:pt idx="1329">
                  <c:v>-8.0833333333333428</c:v>
                </c:pt>
                <c:pt idx="1330">
                  <c:v>-7.1133333333333155</c:v>
                </c:pt>
                <c:pt idx="1331">
                  <c:v>-8.7599999999999909</c:v>
                </c:pt>
                <c:pt idx="1332">
                  <c:v>-1.6633333333333269</c:v>
                </c:pt>
                <c:pt idx="1333">
                  <c:v>17.536666666666662</c:v>
                </c:pt>
                <c:pt idx="1334">
                  <c:v>20.560000000000002</c:v>
                </c:pt>
                <c:pt idx="1335">
                  <c:v>9.2933333333333223</c:v>
                </c:pt>
                <c:pt idx="1336">
                  <c:v>27.183333333333337</c:v>
                </c:pt>
                <c:pt idx="1337">
                  <c:v>5.7733333333333405</c:v>
                </c:pt>
                <c:pt idx="1338">
                  <c:v>-1.8833333333333258</c:v>
                </c:pt>
                <c:pt idx="1339">
                  <c:v>-5.7633333333333496</c:v>
                </c:pt>
                <c:pt idx="1340">
                  <c:v>9.6666666666664014E-2</c:v>
                </c:pt>
                <c:pt idx="1341">
                  <c:v>4.3633333333333155</c:v>
                </c:pt>
                <c:pt idx="1342">
                  <c:v>-4.1766666666666765</c:v>
                </c:pt>
                <c:pt idx="1343">
                  <c:v>-6.5333333333333314</c:v>
                </c:pt>
                <c:pt idx="1344">
                  <c:v>-7.1266666666666652</c:v>
                </c:pt>
                <c:pt idx="1345">
                  <c:v>-6.3633333333333439</c:v>
                </c:pt>
                <c:pt idx="1346">
                  <c:v>0.16999999999998749</c:v>
                </c:pt>
                <c:pt idx="1347">
                  <c:v>6.773333333333369</c:v>
                </c:pt>
                <c:pt idx="1348">
                  <c:v>1.3533333333333246</c:v>
                </c:pt>
                <c:pt idx="1349">
                  <c:v>0.36333333333331552</c:v>
                </c:pt>
                <c:pt idx="1350">
                  <c:v>2</c:v>
                </c:pt>
                <c:pt idx="1351">
                  <c:v>-0.48000000000004661</c:v>
                </c:pt>
                <c:pt idx="1352">
                  <c:v>10.849999999999994</c:v>
                </c:pt>
                <c:pt idx="1353">
                  <c:v>0.44000000000002615</c:v>
                </c:pt>
                <c:pt idx="1354">
                  <c:v>-6.8133333333333042</c:v>
                </c:pt>
                <c:pt idx="1355">
                  <c:v>-0.90999999999999659</c:v>
                </c:pt>
                <c:pt idx="1356">
                  <c:v>-0.94666666666668675</c:v>
                </c:pt>
                <c:pt idx="1357">
                  <c:v>-0.38666666666668448</c:v>
                </c:pt>
                <c:pt idx="1358">
                  <c:v>1.396666666666647</c:v>
                </c:pt>
                <c:pt idx="1359">
                  <c:v>0.83666666666667311</c:v>
                </c:pt>
                <c:pt idx="1360">
                  <c:v>-1.3966666666667038</c:v>
                </c:pt>
                <c:pt idx="1361">
                  <c:v>-2.9499999999999886</c:v>
                </c:pt>
                <c:pt idx="1362">
                  <c:v>-1.3799999999999955</c:v>
                </c:pt>
                <c:pt idx="1363">
                  <c:v>2.5866666666666731</c:v>
                </c:pt>
                <c:pt idx="1364">
                  <c:v>1.5766666666666538</c:v>
                </c:pt>
                <c:pt idx="1365">
                  <c:v>-3.0166666666666515</c:v>
                </c:pt>
                <c:pt idx="1366">
                  <c:v>-5.743333333333311</c:v>
                </c:pt>
                <c:pt idx="1367">
                  <c:v>3.3133333333333326</c:v>
                </c:pt>
                <c:pt idx="1368">
                  <c:v>8.556666666666672</c:v>
                </c:pt>
                <c:pt idx="1369">
                  <c:v>1.2033333333333474</c:v>
                </c:pt>
                <c:pt idx="1370">
                  <c:v>8.1833333333333371</c:v>
                </c:pt>
                <c:pt idx="1371">
                  <c:v>2.2199999999999989</c:v>
                </c:pt>
                <c:pt idx="1372">
                  <c:v>-1.8666666666666458</c:v>
                </c:pt>
                <c:pt idx="1373">
                  <c:v>-1.6133333333333439</c:v>
                </c:pt>
                <c:pt idx="1374">
                  <c:v>-0.56666666666666288</c:v>
                </c:pt>
                <c:pt idx="1375">
                  <c:v>4.9633333333333383</c:v>
                </c:pt>
                <c:pt idx="1376">
                  <c:v>12.056666666666644</c:v>
                </c:pt>
                <c:pt idx="1377">
                  <c:v>8.653333333333336</c:v>
                </c:pt>
                <c:pt idx="1378">
                  <c:v>4.1666666666666572</c:v>
                </c:pt>
                <c:pt idx="1379">
                  <c:v>12.636666666666684</c:v>
                </c:pt>
                <c:pt idx="1380">
                  <c:v>29.539999999999992</c:v>
                </c:pt>
                <c:pt idx="1381">
                  <c:v>33.389999999999986</c:v>
                </c:pt>
                <c:pt idx="1382">
                  <c:v>22.350000000000023</c:v>
                </c:pt>
                <c:pt idx="1383">
                  <c:v>9.8833333333333542</c:v>
                </c:pt>
                <c:pt idx="1384">
                  <c:v>12.046666666666681</c:v>
                </c:pt>
                <c:pt idx="1385">
                  <c:v>7.6633333333333269</c:v>
                </c:pt>
                <c:pt idx="1386">
                  <c:v>-18.47999999999999</c:v>
                </c:pt>
                <c:pt idx="1387">
                  <c:v>-7.3099999999999739</c:v>
                </c:pt>
                <c:pt idx="1388">
                  <c:v>1.7999999999999829</c:v>
                </c:pt>
                <c:pt idx="1389">
                  <c:v>9.2600000000000193</c:v>
                </c:pt>
                <c:pt idx="1390">
                  <c:v>-3.9766666666666879</c:v>
                </c:pt>
                <c:pt idx="1391">
                  <c:v>-3.3366666666667015</c:v>
                </c:pt>
                <c:pt idx="1392">
                  <c:v>-12.22999999999999</c:v>
                </c:pt>
                <c:pt idx="1393">
                  <c:v>5.8666666666666458</c:v>
                </c:pt>
                <c:pt idx="1394">
                  <c:v>-0.26666666666665151</c:v>
                </c:pt>
                <c:pt idx="1395">
                  <c:v>-29.706666666666621</c:v>
                </c:pt>
                <c:pt idx="1396">
                  <c:v>-17.710000000000008</c:v>
                </c:pt>
                <c:pt idx="1397">
                  <c:v>-7.7399999999999807</c:v>
                </c:pt>
                <c:pt idx="1398">
                  <c:v>13.420000000000016</c:v>
                </c:pt>
                <c:pt idx="1399">
                  <c:v>-1.4299999999999784</c:v>
                </c:pt>
                <c:pt idx="1400">
                  <c:v>7.2299999999999898</c:v>
                </c:pt>
                <c:pt idx="1401">
                  <c:v>-12.069999999999965</c:v>
                </c:pt>
                <c:pt idx="1402">
                  <c:v>-16.180000000000007</c:v>
                </c:pt>
                <c:pt idx="1403">
                  <c:v>-19.986666666666679</c:v>
                </c:pt>
                <c:pt idx="1404">
                  <c:v>-7.1633333333333269</c:v>
                </c:pt>
                <c:pt idx="1405">
                  <c:v>-10.636666666666656</c:v>
                </c:pt>
                <c:pt idx="1406">
                  <c:v>1.7466666666666697</c:v>
                </c:pt>
                <c:pt idx="1407">
                  <c:v>2.9199999999999875</c:v>
                </c:pt>
                <c:pt idx="1408">
                  <c:v>0.62333333333333485</c:v>
                </c:pt>
                <c:pt idx="1409">
                  <c:v>9.0533333333333417</c:v>
                </c:pt>
                <c:pt idx="1410">
                  <c:v>-0.39333333333334508</c:v>
                </c:pt>
                <c:pt idx="1411">
                  <c:v>11.906666666666638</c:v>
                </c:pt>
                <c:pt idx="1412">
                  <c:v>8.3366666666666731</c:v>
                </c:pt>
                <c:pt idx="1413">
                  <c:v>12.173333333333346</c:v>
                </c:pt>
                <c:pt idx="1414">
                  <c:v>3.4399999999999977</c:v>
                </c:pt>
                <c:pt idx="1415">
                  <c:v>3.289999999999992</c:v>
                </c:pt>
                <c:pt idx="1416">
                  <c:v>-11.703333333333347</c:v>
                </c:pt>
                <c:pt idx="1417">
                  <c:v>1.9766666666666595</c:v>
                </c:pt>
                <c:pt idx="1418">
                  <c:v>-4.8733333333333348</c:v>
                </c:pt>
                <c:pt idx="1419">
                  <c:v>-5.5200000000000102</c:v>
                </c:pt>
                <c:pt idx="1420">
                  <c:v>-8.4966666666666697</c:v>
                </c:pt>
                <c:pt idx="1421">
                  <c:v>-3.1100000000000136</c:v>
                </c:pt>
                <c:pt idx="1422">
                  <c:v>7.0300000000000011</c:v>
                </c:pt>
                <c:pt idx="1423">
                  <c:v>1.8866666666666561</c:v>
                </c:pt>
                <c:pt idx="1424">
                  <c:v>9.0799999999999841</c:v>
                </c:pt>
                <c:pt idx="1425">
                  <c:v>15.46333333333331</c:v>
                </c:pt>
                <c:pt idx="1426">
                  <c:v>-9.3299999999999841</c:v>
                </c:pt>
                <c:pt idx="1427">
                  <c:v>-3.8333333333333144</c:v>
                </c:pt>
                <c:pt idx="1428">
                  <c:v>7.1133333333333439</c:v>
                </c:pt>
                <c:pt idx="1429">
                  <c:v>10.406666666666666</c:v>
                </c:pt>
                <c:pt idx="1430">
                  <c:v>6.2866666666666902</c:v>
                </c:pt>
                <c:pt idx="1431">
                  <c:v>2.2533333333333587</c:v>
                </c:pt>
                <c:pt idx="1432">
                  <c:v>-2.6299999999999955</c:v>
                </c:pt>
                <c:pt idx="1433">
                  <c:v>-1.0900000000000034</c:v>
                </c:pt>
                <c:pt idx="1434">
                  <c:v>-1.1133333333333724</c:v>
                </c:pt>
                <c:pt idx="1435">
                  <c:v>16.636666666666684</c:v>
                </c:pt>
                <c:pt idx="1436">
                  <c:v>5.2533333333333303</c:v>
                </c:pt>
                <c:pt idx="1437">
                  <c:v>13.543333333333322</c:v>
                </c:pt>
                <c:pt idx="1438">
                  <c:v>10.213333333333367</c:v>
                </c:pt>
                <c:pt idx="1439">
                  <c:v>9.5133333333333212</c:v>
                </c:pt>
                <c:pt idx="1440">
                  <c:v>0.45666666666667766</c:v>
                </c:pt>
                <c:pt idx="1441">
                  <c:v>5.289999999999992</c:v>
                </c:pt>
                <c:pt idx="1442">
                  <c:v>4.396666666666647</c:v>
                </c:pt>
                <c:pt idx="1443">
                  <c:v>-0.75</c:v>
                </c:pt>
                <c:pt idx="1444">
                  <c:v>-11.016666666666623</c:v>
                </c:pt>
                <c:pt idx="1445">
                  <c:v>-15.563333333333304</c:v>
                </c:pt>
                <c:pt idx="1446">
                  <c:v>0.84666666666669244</c:v>
                </c:pt>
                <c:pt idx="1447">
                  <c:v>-5.7566666666666606</c:v>
                </c:pt>
                <c:pt idx="1448">
                  <c:v>0.64333333333331666</c:v>
                </c:pt>
                <c:pt idx="1449">
                  <c:v>-4.0866666666666731</c:v>
                </c:pt>
                <c:pt idx="1450">
                  <c:v>-3.3566666666666833</c:v>
                </c:pt>
                <c:pt idx="1451">
                  <c:v>-23.640000000000015</c:v>
                </c:pt>
                <c:pt idx="1452">
                  <c:v>-13.380000000000052</c:v>
                </c:pt>
                <c:pt idx="1453">
                  <c:v>-5.6733333333333462</c:v>
                </c:pt>
                <c:pt idx="1454">
                  <c:v>2.4866666666666788</c:v>
                </c:pt>
                <c:pt idx="1455">
                  <c:v>0.86999999999997613</c:v>
                </c:pt>
                <c:pt idx="1456">
                  <c:v>0.10333333333332462</c:v>
                </c:pt>
                <c:pt idx="1457">
                  <c:v>-2.1233333333333633</c:v>
                </c:pt>
                <c:pt idx="1458">
                  <c:v>-2.1766666666666481</c:v>
                </c:pt>
                <c:pt idx="1459">
                  <c:v>-5.5233333333333121</c:v>
                </c:pt>
                <c:pt idx="1460">
                  <c:v>43.656666666666666</c:v>
                </c:pt>
                <c:pt idx="1461">
                  <c:v>38.489999999999981</c:v>
                </c:pt>
                <c:pt idx="1462">
                  <c:v>14.736666666666679</c:v>
                </c:pt>
                <c:pt idx="1463">
                  <c:v>-4.5400000000000205</c:v>
                </c:pt>
                <c:pt idx="1464">
                  <c:v>-6.1899999999999977</c:v>
                </c:pt>
                <c:pt idx="1465">
                  <c:v>-10.009999999999962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B-441B-ACD2-F2F91DB5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015792"/>
        <c:axId val="370013392"/>
      </c:lineChart>
      <c:dateAx>
        <c:axId val="3700157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3392"/>
        <c:crosses val="autoZero"/>
        <c:auto val="1"/>
        <c:lblOffset val="100"/>
        <c:baseTimeUnit val="days"/>
      </c:dateAx>
      <c:valAx>
        <c:axId val="3700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Weighted Moving Average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Average'!$G$1</c:f>
              <c:strCache>
                <c:ptCount val="1"/>
                <c:pt idx="0">
                  <c:v> Adj Close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'Weighted Moving Average'!$G$2:$G$1470</c:f>
              <c:numCache>
                <c:formatCode>#,##0.00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22.998000000000001</c:v>
                </c:pt>
                <c:pt idx="7">
                  <c:v>23.150700000000001</c:v>
                </c:pt>
                <c:pt idx="8">
                  <c:v>22.293299999999999</c:v>
                </c:pt>
                <c:pt idx="9">
                  <c:v>22.962</c:v>
                </c:pt>
                <c:pt idx="10">
                  <c:v>23.07</c:v>
                </c:pt>
                <c:pt idx="11">
                  <c:v>23.154</c:v>
                </c:pt>
                <c:pt idx="12">
                  <c:v>20.150700000000001</c:v>
                </c:pt>
                <c:pt idx="13">
                  <c:v>19.928000000000001</c:v>
                </c:pt>
                <c:pt idx="14">
                  <c:v>19.172699999999999</c:v>
                </c:pt>
                <c:pt idx="15">
                  <c:v>19.434000000000001</c:v>
                </c:pt>
                <c:pt idx="16">
                  <c:v>19.802700000000002</c:v>
                </c:pt>
                <c:pt idx="17">
                  <c:v>19.758700000000001</c:v>
                </c:pt>
                <c:pt idx="18">
                  <c:v>19.8307</c:v>
                </c:pt>
                <c:pt idx="19">
                  <c:v>20.584700000000002</c:v>
                </c:pt>
                <c:pt idx="20">
                  <c:v>20.468</c:v>
                </c:pt>
                <c:pt idx="21">
                  <c:v>20.814</c:v>
                </c:pt>
                <c:pt idx="22">
                  <c:v>20.859300000000001</c:v>
                </c:pt>
                <c:pt idx="23">
                  <c:v>21.423300000000001</c:v>
                </c:pt>
                <c:pt idx="24">
                  <c:v>21.148</c:v>
                </c:pt>
                <c:pt idx="25">
                  <c:v>20.500699999999998</c:v>
                </c:pt>
                <c:pt idx="26">
                  <c:v>20.386700000000001</c:v>
                </c:pt>
                <c:pt idx="27">
                  <c:v>20.856000000000002</c:v>
                </c:pt>
                <c:pt idx="28">
                  <c:v>20.787299999999998</c:v>
                </c:pt>
                <c:pt idx="29">
                  <c:v>20.544699999999999</c:v>
                </c:pt>
                <c:pt idx="30">
                  <c:v>20.251300000000001</c:v>
                </c:pt>
                <c:pt idx="31">
                  <c:v>20.525300000000001</c:v>
                </c:pt>
                <c:pt idx="32">
                  <c:v>20.376000000000001</c:v>
                </c:pt>
                <c:pt idx="33">
                  <c:v>20.1707</c:v>
                </c:pt>
                <c:pt idx="34">
                  <c:v>19.415299999999998</c:v>
                </c:pt>
                <c:pt idx="35">
                  <c:v>19.647300000000001</c:v>
                </c:pt>
                <c:pt idx="36">
                  <c:v>19.917999999999999</c:v>
                </c:pt>
                <c:pt idx="37">
                  <c:v>19.857299999999999</c:v>
                </c:pt>
                <c:pt idx="38">
                  <c:v>20.982700000000001</c:v>
                </c:pt>
                <c:pt idx="39">
                  <c:v>21.325299999999999</c:v>
                </c:pt>
                <c:pt idx="40">
                  <c:v>19.652699999999999</c:v>
                </c:pt>
                <c:pt idx="41">
                  <c:v>19.024000000000001</c:v>
                </c:pt>
                <c:pt idx="42">
                  <c:v>18.436</c:v>
                </c:pt>
                <c:pt idx="43">
                  <c:v>18.416</c:v>
                </c:pt>
                <c:pt idx="44">
                  <c:v>18.439299999999999</c:v>
                </c:pt>
                <c:pt idx="45">
                  <c:v>18.942699999999999</c:v>
                </c:pt>
                <c:pt idx="46">
                  <c:v>19.3947</c:v>
                </c:pt>
                <c:pt idx="47">
                  <c:v>18.890699999999999</c:v>
                </c:pt>
                <c:pt idx="48">
                  <c:v>19.263999999999999</c:v>
                </c:pt>
                <c:pt idx="49">
                  <c:v>19.3307</c:v>
                </c:pt>
                <c:pt idx="50">
                  <c:v>18.361999999999998</c:v>
                </c:pt>
                <c:pt idx="51">
                  <c:v>17.966000000000001</c:v>
                </c:pt>
                <c:pt idx="52">
                  <c:v>17.831299999999999</c:v>
                </c:pt>
                <c:pt idx="53">
                  <c:v>18.239999999999998</c:v>
                </c:pt>
                <c:pt idx="54">
                  <c:v>18.268000000000001</c:v>
                </c:pt>
                <c:pt idx="55">
                  <c:v>17.635300000000001</c:v>
                </c:pt>
                <c:pt idx="56">
                  <c:v>17.3613</c:v>
                </c:pt>
                <c:pt idx="57">
                  <c:v>17.851299999999998</c:v>
                </c:pt>
                <c:pt idx="58">
                  <c:v>18.321999999999999</c:v>
                </c:pt>
                <c:pt idx="59">
                  <c:v>18.5747</c:v>
                </c:pt>
                <c:pt idx="60">
                  <c:v>18.657299999999999</c:v>
                </c:pt>
                <c:pt idx="61">
                  <c:v>19.278700000000001</c:v>
                </c:pt>
                <c:pt idx="62">
                  <c:v>19.058700000000002</c:v>
                </c:pt>
                <c:pt idx="63">
                  <c:v>19.454000000000001</c:v>
                </c:pt>
                <c:pt idx="64">
                  <c:v>17.852</c:v>
                </c:pt>
                <c:pt idx="65">
                  <c:v>18.3307</c:v>
                </c:pt>
                <c:pt idx="66">
                  <c:v>18.2133</c:v>
                </c:pt>
                <c:pt idx="67">
                  <c:v>18.154</c:v>
                </c:pt>
                <c:pt idx="68">
                  <c:v>18.404</c:v>
                </c:pt>
                <c:pt idx="69">
                  <c:v>17.8947</c:v>
                </c:pt>
                <c:pt idx="70">
                  <c:v>17.846699999999998</c:v>
                </c:pt>
                <c:pt idx="71">
                  <c:v>17.758700000000001</c:v>
                </c:pt>
                <c:pt idx="72">
                  <c:v>18.224</c:v>
                </c:pt>
                <c:pt idx="73">
                  <c:v>18.082000000000001</c:v>
                </c:pt>
                <c:pt idx="74">
                  <c:v>18.217300000000002</c:v>
                </c:pt>
                <c:pt idx="75">
                  <c:v>17.5167</c:v>
                </c:pt>
                <c:pt idx="76">
                  <c:v>17.593299999999999</c:v>
                </c:pt>
                <c:pt idx="77">
                  <c:v>17.244</c:v>
                </c:pt>
                <c:pt idx="78">
                  <c:v>16.508700000000001</c:v>
                </c:pt>
                <c:pt idx="79">
                  <c:v>15.676</c:v>
                </c:pt>
                <c:pt idx="80">
                  <c:v>16.097999999999999</c:v>
                </c:pt>
                <c:pt idx="81">
                  <c:v>15.912699999999999</c:v>
                </c:pt>
                <c:pt idx="82">
                  <c:v>15.6007</c:v>
                </c:pt>
                <c:pt idx="83">
                  <c:v>16.273299999999999</c:v>
                </c:pt>
                <c:pt idx="84">
                  <c:v>17.001999999999999</c:v>
                </c:pt>
                <c:pt idx="85">
                  <c:v>17.0227</c:v>
                </c:pt>
                <c:pt idx="86">
                  <c:v>16.470700000000001</c:v>
                </c:pt>
                <c:pt idx="87">
                  <c:v>16.322700000000001</c:v>
                </c:pt>
                <c:pt idx="88">
                  <c:v>16.132000000000001</c:v>
                </c:pt>
                <c:pt idx="89">
                  <c:v>15.968</c:v>
                </c:pt>
                <c:pt idx="90">
                  <c:v>15.134</c:v>
                </c:pt>
                <c:pt idx="91">
                  <c:v>15.487299999999999</c:v>
                </c:pt>
                <c:pt idx="92">
                  <c:v>15.4633</c:v>
                </c:pt>
                <c:pt idx="93">
                  <c:v>15.222</c:v>
                </c:pt>
                <c:pt idx="94">
                  <c:v>14.0687</c:v>
                </c:pt>
                <c:pt idx="95">
                  <c:v>13.6907</c:v>
                </c:pt>
                <c:pt idx="96">
                  <c:v>13.672000000000001</c:v>
                </c:pt>
                <c:pt idx="97">
                  <c:v>12.848699999999999</c:v>
                </c:pt>
                <c:pt idx="98">
                  <c:v>13.0327</c:v>
                </c:pt>
                <c:pt idx="99">
                  <c:v>12.7087</c:v>
                </c:pt>
                <c:pt idx="100">
                  <c:v>12.58</c:v>
                </c:pt>
                <c:pt idx="101">
                  <c:v>12.657299999999999</c:v>
                </c:pt>
                <c:pt idx="102">
                  <c:v>12.548</c:v>
                </c:pt>
                <c:pt idx="103">
                  <c:v>12.343999999999999</c:v>
                </c:pt>
                <c:pt idx="104">
                  <c:v>11.9313</c:v>
                </c:pt>
                <c:pt idx="105">
                  <c:v>12.906700000000001</c:v>
                </c:pt>
                <c:pt idx="106">
                  <c:v>13.106</c:v>
                </c:pt>
                <c:pt idx="107">
                  <c:v>13.73</c:v>
                </c:pt>
                <c:pt idx="108">
                  <c:v>13.6333</c:v>
                </c:pt>
                <c:pt idx="109">
                  <c:v>14.192</c:v>
                </c:pt>
                <c:pt idx="110">
                  <c:v>14.4733</c:v>
                </c:pt>
                <c:pt idx="111">
                  <c:v>13.950699999999999</c:v>
                </c:pt>
                <c:pt idx="112">
                  <c:v>14.2607</c:v>
                </c:pt>
                <c:pt idx="113">
                  <c:v>14.327999999999999</c:v>
                </c:pt>
                <c:pt idx="114">
                  <c:v>15.002000000000001</c:v>
                </c:pt>
                <c:pt idx="115">
                  <c:v>14.982699999999999</c:v>
                </c:pt>
                <c:pt idx="116">
                  <c:v>15.0953</c:v>
                </c:pt>
                <c:pt idx="117">
                  <c:v>14.641299999999999</c:v>
                </c:pt>
                <c:pt idx="118">
                  <c:v>14.790699999999999</c:v>
                </c:pt>
                <c:pt idx="119">
                  <c:v>14.9093</c:v>
                </c:pt>
                <c:pt idx="120">
                  <c:v>14.650700000000001</c:v>
                </c:pt>
                <c:pt idx="121">
                  <c:v>14.618</c:v>
                </c:pt>
                <c:pt idx="122">
                  <c:v>14.856</c:v>
                </c:pt>
                <c:pt idx="123">
                  <c:v>14.8973</c:v>
                </c:pt>
                <c:pt idx="124">
                  <c:v>15.1447</c:v>
                </c:pt>
                <c:pt idx="125">
                  <c:v>14.97</c:v>
                </c:pt>
                <c:pt idx="126">
                  <c:v>15.66</c:v>
                </c:pt>
                <c:pt idx="127">
                  <c:v>15.54</c:v>
                </c:pt>
                <c:pt idx="128">
                  <c:v>15.356</c:v>
                </c:pt>
                <c:pt idx="129">
                  <c:v>15.337300000000001</c:v>
                </c:pt>
                <c:pt idx="130">
                  <c:v>15.928000000000001</c:v>
                </c:pt>
                <c:pt idx="131">
                  <c:v>15.906700000000001</c:v>
                </c:pt>
                <c:pt idx="132">
                  <c:v>16.338699999999999</c:v>
                </c:pt>
                <c:pt idx="133">
                  <c:v>16.899999999999999</c:v>
                </c:pt>
                <c:pt idx="134">
                  <c:v>16.825299999999999</c:v>
                </c:pt>
                <c:pt idx="135">
                  <c:v>16.9907</c:v>
                </c:pt>
                <c:pt idx="136">
                  <c:v>16.902699999999999</c:v>
                </c:pt>
                <c:pt idx="137">
                  <c:v>17.212</c:v>
                </c:pt>
                <c:pt idx="138">
                  <c:v>17.045300000000001</c:v>
                </c:pt>
                <c:pt idx="139">
                  <c:v>17.3447</c:v>
                </c:pt>
                <c:pt idx="140">
                  <c:v>17.6587</c:v>
                </c:pt>
                <c:pt idx="141">
                  <c:v>15.2547</c:v>
                </c:pt>
                <c:pt idx="142">
                  <c:v>15.2027</c:v>
                </c:pt>
                <c:pt idx="143">
                  <c:v>15.718</c:v>
                </c:pt>
                <c:pt idx="144">
                  <c:v>16.150700000000001</c:v>
                </c:pt>
                <c:pt idx="145">
                  <c:v>16.107299999999999</c:v>
                </c:pt>
                <c:pt idx="146">
                  <c:v>15.59</c:v>
                </c:pt>
                <c:pt idx="147">
                  <c:v>15.6227</c:v>
                </c:pt>
                <c:pt idx="148">
                  <c:v>15.221299999999999</c:v>
                </c:pt>
                <c:pt idx="149">
                  <c:v>15.3833</c:v>
                </c:pt>
                <c:pt idx="150">
                  <c:v>15.561299999999999</c:v>
                </c:pt>
                <c:pt idx="151">
                  <c:v>15.886699999999999</c:v>
                </c:pt>
                <c:pt idx="152">
                  <c:v>15.667299999999999</c:v>
                </c:pt>
                <c:pt idx="153">
                  <c:v>15.267300000000001</c:v>
                </c:pt>
                <c:pt idx="154">
                  <c:v>15.666700000000001</c:v>
                </c:pt>
                <c:pt idx="155">
                  <c:v>14.641299999999999</c:v>
                </c:pt>
                <c:pt idx="156">
                  <c:v>14.375999999999999</c:v>
                </c:pt>
                <c:pt idx="157">
                  <c:v>14.662699999999999</c:v>
                </c:pt>
                <c:pt idx="158">
                  <c:v>15.122</c:v>
                </c:pt>
                <c:pt idx="159">
                  <c:v>15.0573</c:v>
                </c:pt>
                <c:pt idx="160">
                  <c:v>14.722</c:v>
                </c:pt>
                <c:pt idx="161">
                  <c:v>14.81</c:v>
                </c:pt>
                <c:pt idx="162">
                  <c:v>14.093299999999999</c:v>
                </c:pt>
                <c:pt idx="163">
                  <c:v>14.333299999999999</c:v>
                </c:pt>
                <c:pt idx="164">
                  <c:v>14.272</c:v>
                </c:pt>
                <c:pt idx="165">
                  <c:v>14.3727</c:v>
                </c:pt>
                <c:pt idx="166">
                  <c:v>14.7807</c:v>
                </c:pt>
                <c:pt idx="167">
                  <c:v>15.040699999999999</c:v>
                </c:pt>
                <c:pt idx="168">
                  <c:v>15.0007</c:v>
                </c:pt>
                <c:pt idx="169">
                  <c:v>14.712</c:v>
                </c:pt>
                <c:pt idx="170">
                  <c:v>15.305300000000001</c:v>
                </c:pt>
                <c:pt idx="171">
                  <c:v>15.1633</c:v>
                </c:pt>
                <c:pt idx="172">
                  <c:v>15.4527</c:v>
                </c:pt>
                <c:pt idx="173">
                  <c:v>15.7027</c:v>
                </c:pt>
                <c:pt idx="174">
                  <c:v>16.473299999999998</c:v>
                </c:pt>
                <c:pt idx="175">
                  <c:v>16.391300000000001</c:v>
                </c:pt>
                <c:pt idx="176">
                  <c:v>16.346699999999998</c:v>
                </c:pt>
                <c:pt idx="177">
                  <c:v>16.1873</c:v>
                </c:pt>
                <c:pt idx="178">
                  <c:v>16.319299999999998</c:v>
                </c:pt>
                <c:pt idx="179">
                  <c:v>16.232700000000001</c:v>
                </c:pt>
                <c:pt idx="180">
                  <c:v>16.440000000000001</c:v>
                </c:pt>
                <c:pt idx="181">
                  <c:v>16.0413</c:v>
                </c:pt>
                <c:pt idx="182">
                  <c:v>16.082000000000001</c:v>
                </c:pt>
                <c:pt idx="183">
                  <c:v>14.880699999999999</c:v>
                </c:pt>
                <c:pt idx="184">
                  <c:v>15.246700000000001</c:v>
                </c:pt>
                <c:pt idx="185">
                  <c:v>16.1707</c:v>
                </c:pt>
                <c:pt idx="186">
                  <c:v>16.141999999999999</c:v>
                </c:pt>
                <c:pt idx="187">
                  <c:v>16.058</c:v>
                </c:pt>
                <c:pt idx="188">
                  <c:v>16.3127</c:v>
                </c:pt>
                <c:pt idx="189">
                  <c:v>16.2087</c:v>
                </c:pt>
                <c:pt idx="190">
                  <c:v>15.535299999999999</c:v>
                </c:pt>
                <c:pt idx="191">
                  <c:v>15.428699999999999</c:v>
                </c:pt>
                <c:pt idx="192">
                  <c:v>15.848000000000001</c:v>
                </c:pt>
                <c:pt idx="193">
                  <c:v>16.003299999999999</c:v>
                </c:pt>
                <c:pt idx="194">
                  <c:v>16.302</c:v>
                </c:pt>
                <c:pt idx="195">
                  <c:v>16.315999999999999</c:v>
                </c:pt>
                <c:pt idx="196">
                  <c:v>16.526</c:v>
                </c:pt>
                <c:pt idx="197">
                  <c:v>17.130700000000001</c:v>
                </c:pt>
                <c:pt idx="198">
                  <c:v>17.192699999999999</c:v>
                </c:pt>
                <c:pt idx="199">
                  <c:v>17.316700000000001</c:v>
                </c:pt>
                <c:pt idx="200">
                  <c:v>17.464700000000001</c:v>
                </c:pt>
                <c:pt idx="201">
                  <c:v>17.13</c:v>
                </c:pt>
                <c:pt idx="202">
                  <c:v>16.899999999999999</c:v>
                </c:pt>
                <c:pt idx="203">
                  <c:v>17.038699999999999</c:v>
                </c:pt>
                <c:pt idx="204">
                  <c:v>16.9787</c:v>
                </c:pt>
                <c:pt idx="205">
                  <c:v>19.9787</c:v>
                </c:pt>
                <c:pt idx="206">
                  <c:v>21.875299999999999</c:v>
                </c:pt>
                <c:pt idx="207">
                  <c:v>21.847300000000001</c:v>
                </c:pt>
                <c:pt idx="208">
                  <c:v>21.081299999999999</c:v>
                </c:pt>
                <c:pt idx="209">
                  <c:v>21.000699999999998</c:v>
                </c:pt>
                <c:pt idx="210">
                  <c:v>20.994700000000002</c:v>
                </c:pt>
                <c:pt idx="211">
                  <c:v>20.8873</c:v>
                </c:pt>
                <c:pt idx="212">
                  <c:v>21.1647</c:v>
                </c:pt>
                <c:pt idx="213">
                  <c:v>21.148</c:v>
                </c:pt>
                <c:pt idx="214">
                  <c:v>21.771999999999998</c:v>
                </c:pt>
                <c:pt idx="215">
                  <c:v>22.369299999999999</c:v>
                </c:pt>
                <c:pt idx="216">
                  <c:v>22.475999999999999</c:v>
                </c:pt>
                <c:pt idx="217">
                  <c:v>23.006</c:v>
                </c:pt>
                <c:pt idx="218">
                  <c:v>23.328700000000001</c:v>
                </c:pt>
                <c:pt idx="219">
                  <c:v>23.074000000000002</c:v>
                </c:pt>
                <c:pt idx="220">
                  <c:v>23.29</c:v>
                </c:pt>
                <c:pt idx="221">
                  <c:v>23.478000000000002</c:v>
                </c:pt>
                <c:pt idx="222">
                  <c:v>23.332699999999999</c:v>
                </c:pt>
                <c:pt idx="223">
                  <c:v>23.968</c:v>
                </c:pt>
                <c:pt idx="224">
                  <c:v>23.481300000000001</c:v>
                </c:pt>
                <c:pt idx="225">
                  <c:v>23.6553</c:v>
                </c:pt>
                <c:pt idx="226">
                  <c:v>22.2027</c:v>
                </c:pt>
                <c:pt idx="227">
                  <c:v>22.422699999999999</c:v>
                </c:pt>
                <c:pt idx="228">
                  <c:v>21.928000000000001</c:v>
                </c:pt>
                <c:pt idx="229">
                  <c:v>22.085999999999999</c:v>
                </c:pt>
                <c:pt idx="230">
                  <c:v>21.995999999999999</c:v>
                </c:pt>
                <c:pt idx="231">
                  <c:v>22.3247</c:v>
                </c:pt>
                <c:pt idx="232">
                  <c:v>22.4133</c:v>
                </c:pt>
                <c:pt idx="233">
                  <c:v>22.202000000000002</c:v>
                </c:pt>
                <c:pt idx="234">
                  <c:v>22.024699999999999</c:v>
                </c:pt>
                <c:pt idx="235">
                  <c:v>22.392700000000001</c:v>
                </c:pt>
                <c:pt idx="236">
                  <c:v>22.635300000000001</c:v>
                </c:pt>
                <c:pt idx="237">
                  <c:v>23.256</c:v>
                </c:pt>
                <c:pt idx="238">
                  <c:v>23.513300000000001</c:v>
                </c:pt>
                <c:pt idx="239">
                  <c:v>23.9787</c:v>
                </c:pt>
                <c:pt idx="240">
                  <c:v>23.892700000000001</c:v>
                </c:pt>
                <c:pt idx="241">
                  <c:v>25.433299999999999</c:v>
                </c:pt>
                <c:pt idx="242">
                  <c:v>25.265999999999998</c:v>
                </c:pt>
                <c:pt idx="243">
                  <c:v>26.21</c:v>
                </c:pt>
                <c:pt idx="244">
                  <c:v>26.936</c:v>
                </c:pt>
                <c:pt idx="245">
                  <c:v>27.039300000000001</c:v>
                </c:pt>
                <c:pt idx="246">
                  <c:v>27.948</c:v>
                </c:pt>
                <c:pt idx="247">
                  <c:v>28.35</c:v>
                </c:pt>
                <c:pt idx="248">
                  <c:v>28.729299999999999</c:v>
                </c:pt>
                <c:pt idx="249">
                  <c:v>28.692</c:v>
                </c:pt>
                <c:pt idx="250">
                  <c:v>27.646699999999999</c:v>
                </c:pt>
                <c:pt idx="251">
                  <c:v>27.8887</c:v>
                </c:pt>
                <c:pt idx="252">
                  <c:v>28.684000000000001</c:v>
                </c:pt>
                <c:pt idx="253">
                  <c:v>29.533999999999999</c:v>
                </c:pt>
                <c:pt idx="254">
                  <c:v>30.102699999999999</c:v>
                </c:pt>
                <c:pt idx="255">
                  <c:v>31.270700000000001</c:v>
                </c:pt>
                <c:pt idx="256">
                  <c:v>32.8093</c:v>
                </c:pt>
                <c:pt idx="257">
                  <c:v>32.089300000000001</c:v>
                </c:pt>
                <c:pt idx="258">
                  <c:v>31.8767</c:v>
                </c:pt>
                <c:pt idx="259">
                  <c:v>34.990699999999997</c:v>
                </c:pt>
                <c:pt idx="260">
                  <c:v>35.8613</c:v>
                </c:pt>
                <c:pt idx="261">
                  <c:v>34.566699999999997</c:v>
                </c:pt>
                <c:pt idx="262">
                  <c:v>34.232700000000001</c:v>
                </c:pt>
                <c:pt idx="263">
                  <c:v>34.033299999999997</c:v>
                </c:pt>
                <c:pt idx="264">
                  <c:v>36.479999999999997</c:v>
                </c:pt>
                <c:pt idx="265">
                  <c:v>37.970700000000001</c:v>
                </c:pt>
                <c:pt idx="266">
                  <c:v>38.146700000000003</c:v>
                </c:pt>
                <c:pt idx="267">
                  <c:v>37.654699999999998</c:v>
                </c:pt>
                <c:pt idx="268">
                  <c:v>37.201300000000003</c:v>
                </c:pt>
                <c:pt idx="269">
                  <c:v>37.793300000000002</c:v>
                </c:pt>
                <c:pt idx="270">
                  <c:v>38.732700000000001</c:v>
                </c:pt>
                <c:pt idx="271">
                  <c:v>42.720700000000001</c:v>
                </c:pt>
                <c:pt idx="272">
                  <c:v>43.371299999999998</c:v>
                </c:pt>
                <c:pt idx="273">
                  <c:v>52</c:v>
                </c:pt>
                <c:pt idx="274">
                  <c:v>59.137300000000003</c:v>
                </c:pt>
                <c:pt idx="275">
                  <c:v>48.98</c:v>
                </c:pt>
                <c:pt idx="276">
                  <c:v>49.930700000000002</c:v>
                </c:pt>
                <c:pt idx="277">
                  <c:v>49.871299999999998</c:v>
                </c:pt>
                <c:pt idx="278">
                  <c:v>51.418700000000001</c:v>
                </c:pt>
                <c:pt idx="279">
                  <c:v>51.625300000000003</c:v>
                </c:pt>
                <c:pt idx="280">
                  <c:v>51.152700000000003</c:v>
                </c:pt>
                <c:pt idx="281">
                  <c:v>53.6</c:v>
                </c:pt>
                <c:pt idx="282">
                  <c:v>53.335299999999997</c:v>
                </c:pt>
                <c:pt idx="283">
                  <c:v>57.226700000000001</c:v>
                </c:pt>
                <c:pt idx="284">
                  <c:v>61.161299999999997</c:v>
                </c:pt>
                <c:pt idx="285">
                  <c:v>59.960700000000003</c:v>
                </c:pt>
                <c:pt idx="286">
                  <c:v>60.066699999999997</c:v>
                </c:pt>
                <c:pt idx="287">
                  <c:v>55.585999999999999</c:v>
                </c:pt>
                <c:pt idx="288">
                  <c:v>53.327300000000001</c:v>
                </c:pt>
                <c:pt idx="289">
                  <c:v>51.92</c:v>
                </c:pt>
                <c:pt idx="290">
                  <c:v>45.2667</c:v>
                </c:pt>
                <c:pt idx="291">
                  <c:v>44.532699999999998</c:v>
                </c:pt>
                <c:pt idx="292">
                  <c:v>49.5747</c:v>
                </c:pt>
                <c:pt idx="293">
                  <c:v>49.700699999999998</c:v>
                </c:pt>
                <c:pt idx="294">
                  <c:v>49.966700000000003</c:v>
                </c:pt>
                <c:pt idx="295">
                  <c:v>48.302700000000002</c:v>
                </c:pt>
                <c:pt idx="296">
                  <c:v>46.898699999999998</c:v>
                </c:pt>
                <c:pt idx="297">
                  <c:v>40.533299999999997</c:v>
                </c:pt>
                <c:pt idx="298">
                  <c:v>43.021999999999998</c:v>
                </c:pt>
                <c:pt idx="299">
                  <c:v>42.281999999999996</c:v>
                </c:pt>
                <c:pt idx="300">
                  <c:v>37.369999999999997</c:v>
                </c:pt>
                <c:pt idx="301">
                  <c:v>36.441299999999998</c:v>
                </c:pt>
                <c:pt idx="302">
                  <c:v>29.671299999999999</c:v>
                </c:pt>
                <c:pt idx="303">
                  <c:v>28.68</c:v>
                </c:pt>
                <c:pt idx="304">
                  <c:v>24.081299999999999</c:v>
                </c:pt>
                <c:pt idx="305">
                  <c:v>28.5093</c:v>
                </c:pt>
                <c:pt idx="306">
                  <c:v>28.501999999999999</c:v>
                </c:pt>
                <c:pt idx="307">
                  <c:v>28.9527</c:v>
                </c:pt>
                <c:pt idx="308">
                  <c:v>33.666699999999999</c:v>
                </c:pt>
                <c:pt idx="309">
                  <c:v>35.950000000000003</c:v>
                </c:pt>
                <c:pt idx="310">
                  <c:v>35.210700000000003</c:v>
                </c:pt>
                <c:pt idx="311">
                  <c:v>34.290700000000001</c:v>
                </c:pt>
                <c:pt idx="312">
                  <c:v>33.475299999999997</c:v>
                </c:pt>
                <c:pt idx="313">
                  <c:v>34.933300000000003</c:v>
                </c:pt>
                <c:pt idx="314">
                  <c:v>32.103999999999999</c:v>
                </c:pt>
                <c:pt idx="315">
                  <c:v>30.297999999999998</c:v>
                </c:pt>
                <c:pt idx="316">
                  <c:v>32.000700000000002</c:v>
                </c:pt>
                <c:pt idx="317">
                  <c:v>34.415999999999997</c:v>
                </c:pt>
                <c:pt idx="318">
                  <c:v>36.363300000000002</c:v>
                </c:pt>
                <c:pt idx="319">
                  <c:v>36.589300000000001</c:v>
                </c:pt>
                <c:pt idx="320">
                  <c:v>38.200000000000003</c:v>
                </c:pt>
                <c:pt idx="321">
                  <c:v>43.396700000000003</c:v>
                </c:pt>
                <c:pt idx="322">
                  <c:v>47.326000000000001</c:v>
                </c:pt>
                <c:pt idx="323">
                  <c:v>48.655299999999997</c:v>
                </c:pt>
                <c:pt idx="324">
                  <c:v>49.680700000000002</c:v>
                </c:pt>
                <c:pt idx="325">
                  <c:v>50.259300000000003</c:v>
                </c:pt>
                <c:pt idx="326">
                  <c:v>49.757300000000001</c:v>
                </c:pt>
                <c:pt idx="327">
                  <c:v>45.781300000000002</c:v>
                </c:pt>
                <c:pt idx="328">
                  <c:v>48.807299999999998</c:v>
                </c:pt>
                <c:pt idx="329">
                  <c:v>47.042000000000002</c:v>
                </c:pt>
                <c:pt idx="330">
                  <c:v>48.343299999999999</c:v>
                </c:pt>
                <c:pt idx="331">
                  <c:v>53.25</c:v>
                </c:pt>
                <c:pt idx="332">
                  <c:v>51.274700000000003</c:v>
                </c:pt>
                <c:pt idx="333">
                  <c:v>53.3673</c:v>
                </c:pt>
                <c:pt idx="334">
                  <c:v>52.125300000000003</c:v>
                </c:pt>
                <c:pt idx="335">
                  <c:v>46.7547</c:v>
                </c:pt>
                <c:pt idx="336">
                  <c:v>50.746000000000002</c:v>
                </c:pt>
                <c:pt idx="337">
                  <c:v>51.213999999999999</c:v>
                </c:pt>
                <c:pt idx="338">
                  <c:v>52.171999999999997</c:v>
                </c:pt>
                <c:pt idx="339">
                  <c:v>52.002699999999997</c:v>
                </c:pt>
                <c:pt idx="340">
                  <c:v>54.628</c:v>
                </c:pt>
                <c:pt idx="341">
                  <c:v>54.085999999999999</c:v>
                </c:pt>
                <c:pt idx="342">
                  <c:v>53.960700000000003</c:v>
                </c:pt>
                <c:pt idx="343">
                  <c:v>52.730699999999999</c:v>
                </c:pt>
                <c:pt idx="344">
                  <c:v>53.555300000000003</c:v>
                </c:pt>
                <c:pt idx="345">
                  <c:v>53.277999999999999</c:v>
                </c:pt>
                <c:pt idx="346">
                  <c:v>54.241999999999997</c:v>
                </c:pt>
                <c:pt idx="347">
                  <c:v>53.8673</c:v>
                </c:pt>
                <c:pt idx="348">
                  <c:v>54.370699999999999</c:v>
                </c:pt>
                <c:pt idx="349">
                  <c:v>55.173299999999998</c:v>
                </c:pt>
                <c:pt idx="350">
                  <c:v>54.4587</c:v>
                </c:pt>
                <c:pt idx="351">
                  <c:v>54.591299999999997</c:v>
                </c:pt>
                <c:pt idx="352">
                  <c:v>54.682000000000002</c:v>
                </c:pt>
                <c:pt idx="353">
                  <c:v>53.720700000000001</c:v>
                </c:pt>
                <c:pt idx="354">
                  <c:v>55.666699999999999</c:v>
                </c:pt>
                <c:pt idx="355">
                  <c:v>59.8733</c:v>
                </c:pt>
                <c:pt idx="356">
                  <c:v>58.770699999999998</c:v>
                </c:pt>
                <c:pt idx="357">
                  <c:v>58.863999999999997</c:v>
                </c:pt>
                <c:pt idx="358">
                  <c:v>57.625300000000003</c:v>
                </c:pt>
                <c:pt idx="359">
                  <c:v>59.043999999999997</c:v>
                </c:pt>
                <c:pt idx="360">
                  <c:v>63.328000000000003</c:v>
                </c:pt>
                <c:pt idx="361">
                  <c:v>62.711300000000001</c:v>
                </c:pt>
                <c:pt idx="362">
                  <c:v>68.336699999999993</c:v>
                </c:pt>
                <c:pt idx="363">
                  <c:v>64.855999999999995</c:v>
                </c:pt>
                <c:pt idx="364">
                  <c:v>62.351999999999997</c:v>
                </c:pt>
                <c:pt idx="365">
                  <c:v>66.06</c:v>
                </c:pt>
                <c:pt idx="366">
                  <c:v>65.475300000000004</c:v>
                </c:pt>
                <c:pt idx="367">
                  <c:v>66.119299999999996</c:v>
                </c:pt>
                <c:pt idx="368">
                  <c:v>66.930700000000002</c:v>
                </c:pt>
                <c:pt idx="369">
                  <c:v>66.726699999999994</c:v>
                </c:pt>
                <c:pt idx="370">
                  <c:v>66.287999999999997</c:v>
                </c:pt>
                <c:pt idx="371">
                  <c:v>66.785300000000007</c:v>
                </c:pt>
                <c:pt idx="372">
                  <c:v>64.056700000000006</c:v>
                </c:pt>
                <c:pt idx="373">
                  <c:v>65.731999999999999</c:v>
                </c:pt>
                <c:pt idx="374">
                  <c:v>63.982700000000001</c:v>
                </c:pt>
                <c:pt idx="375">
                  <c:v>67.290000000000006</c:v>
                </c:pt>
                <c:pt idx="376">
                  <c:v>71.987300000000005</c:v>
                </c:pt>
                <c:pt idx="377">
                  <c:v>74.641999999999996</c:v>
                </c:pt>
                <c:pt idx="378">
                  <c:v>80.577299999999994</c:v>
                </c:pt>
                <c:pt idx="379">
                  <c:v>91.438699999999997</c:v>
                </c:pt>
                <c:pt idx="380">
                  <c:v>92.657300000000006</c:v>
                </c:pt>
                <c:pt idx="381">
                  <c:v>91.058700000000002</c:v>
                </c:pt>
                <c:pt idx="382">
                  <c:v>92.951999999999998</c:v>
                </c:pt>
                <c:pt idx="383">
                  <c:v>102.97669999999999</c:v>
                </c:pt>
                <c:pt idx="384">
                  <c:v>99.804000000000002</c:v>
                </c:pt>
                <c:pt idx="385">
                  <c:v>101.12</c:v>
                </c:pt>
                <c:pt idx="386">
                  <c:v>103.0673</c:v>
                </c:pt>
                <c:pt idx="387">
                  <c:v>100.0427</c:v>
                </c:pt>
                <c:pt idx="388">
                  <c:v>100.056</c:v>
                </c:pt>
                <c:pt idx="389">
                  <c:v>109.5333</c:v>
                </c:pt>
                <c:pt idx="390">
                  <c:v>104.5573</c:v>
                </c:pt>
                <c:pt idx="391">
                  <c:v>106.1553</c:v>
                </c:pt>
                <c:pt idx="392">
                  <c:v>100.87130000000001</c:v>
                </c:pt>
                <c:pt idx="393">
                  <c:v>94.466700000000003</c:v>
                </c:pt>
                <c:pt idx="394">
                  <c:v>102.64</c:v>
                </c:pt>
                <c:pt idx="395">
                  <c:v>98.432699999999997</c:v>
                </c:pt>
                <c:pt idx="396">
                  <c:v>99.940700000000007</c:v>
                </c:pt>
                <c:pt idx="397">
                  <c:v>99.165999999999997</c:v>
                </c:pt>
                <c:pt idx="398">
                  <c:v>95.384</c:v>
                </c:pt>
                <c:pt idx="399">
                  <c:v>99</c:v>
                </c:pt>
                <c:pt idx="400">
                  <c:v>99.133300000000006</c:v>
                </c:pt>
                <c:pt idx="401">
                  <c:v>99.001300000000001</c:v>
                </c:pt>
                <c:pt idx="402">
                  <c:v>99.305300000000003</c:v>
                </c:pt>
                <c:pt idx="403">
                  <c:v>96.847300000000004</c:v>
                </c:pt>
                <c:pt idx="404">
                  <c:v>94.571299999999994</c:v>
                </c:pt>
                <c:pt idx="405">
                  <c:v>91.626000000000005</c:v>
                </c:pt>
                <c:pt idx="406">
                  <c:v>103.6507</c:v>
                </c:pt>
                <c:pt idx="407">
                  <c:v>108.0667</c:v>
                </c:pt>
                <c:pt idx="408">
                  <c:v>110.04730000000001</c:v>
                </c:pt>
                <c:pt idx="409">
                  <c:v>122.376</c:v>
                </c:pt>
                <c:pt idx="410">
                  <c:v>125.806</c:v>
                </c:pt>
                <c:pt idx="411">
                  <c:v>125.2353</c:v>
                </c:pt>
                <c:pt idx="412">
                  <c:v>133.45529999999999</c:v>
                </c:pt>
                <c:pt idx="413">
                  <c:v>136.6653</c:v>
                </c:pt>
                <c:pt idx="414">
                  <c:v>134.28</c:v>
                </c:pt>
                <c:pt idx="415">
                  <c:v>134.88929999999999</c:v>
                </c:pt>
                <c:pt idx="416">
                  <c:v>143.54470000000001</c:v>
                </c:pt>
                <c:pt idx="417">
                  <c:v>149.25</c:v>
                </c:pt>
                <c:pt idx="418">
                  <c:v>147.56</c:v>
                </c:pt>
                <c:pt idx="419">
                  <c:v>166.10669999999999</c:v>
                </c:pt>
                <c:pt idx="420">
                  <c:v>158.35</c:v>
                </c:pt>
                <c:pt idx="421">
                  <c:v>149.1233</c:v>
                </c:pt>
                <c:pt idx="422">
                  <c:v>135.66669999999999</c:v>
                </c:pt>
                <c:pt idx="423">
                  <c:v>139.44</c:v>
                </c:pt>
                <c:pt idx="424">
                  <c:v>110.07</c:v>
                </c:pt>
                <c:pt idx="425">
                  <c:v>122.0933</c:v>
                </c:pt>
                <c:pt idx="426">
                  <c:v>123.78</c:v>
                </c:pt>
                <c:pt idx="427">
                  <c:v>124.24</c:v>
                </c:pt>
                <c:pt idx="428">
                  <c:v>139.8733</c:v>
                </c:pt>
                <c:pt idx="429">
                  <c:v>149.91999999999999</c:v>
                </c:pt>
                <c:pt idx="430">
                  <c:v>147.2533</c:v>
                </c:pt>
                <c:pt idx="431">
                  <c:v>141.14330000000001</c:v>
                </c:pt>
                <c:pt idx="432">
                  <c:v>147.38329999999999</c:v>
                </c:pt>
                <c:pt idx="433">
                  <c:v>149.79669999999999</c:v>
                </c:pt>
                <c:pt idx="434">
                  <c:v>141.41</c:v>
                </c:pt>
                <c:pt idx="435">
                  <c:v>126.7867</c:v>
                </c:pt>
                <c:pt idx="436">
                  <c:v>129.26329999999999</c:v>
                </c:pt>
                <c:pt idx="437">
                  <c:v>135.78</c:v>
                </c:pt>
                <c:pt idx="438">
                  <c:v>140.4</c:v>
                </c:pt>
                <c:pt idx="439">
                  <c:v>139.69</c:v>
                </c:pt>
                <c:pt idx="440">
                  <c:v>143.0033</c:v>
                </c:pt>
                <c:pt idx="441">
                  <c:v>149.38669999999999</c:v>
                </c:pt>
                <c:pt idx="442">
                  <c:v>138.36330000000001</c:v>
                </c:pt>
                <c:pt idx="443">
                  <c:v>141.89330000000001</c:v>
                </c:pt>
                <c:pt idx="444">
                  <c:v>137.9933</c:v>
                </c:pt>
                <c:pt idx="445">
                  <c:v>141.76669999999999</c:v>
                </c:pt>
                <c:pt idx="446">
                  <c:v>141.97329999999999</c:v>
                </c:pt>
                <c:pt idx="447">
                  <c:v>144.66669999999999</c:v>
                </c:pt>
                <c:pt idx="448">
                  <c:v>147.4333</c:v>
                </c:pt>
                <c:pt idx="449">
                  <c:v>148.88329999999999</c:v>
                </c:pt>
                <c:pt idx="450">
                  <c:v>153.76669999999999</c:v>
                </c:pt>
                <c:pt idx="451">
                  <c:v>149.6267</c:v>
                </c:pt>
                <c:pt idx="452">
                  <c:v>146.55670000000001</c:v>
                </c:pt>
                <c:pt idx="453">
                  <c:v>143.61000000000001</c:v>
                </c:pt>
                <c:pt idx="454">
                  <c:v>140.64670000000001</c:v>
                </c:pt>
                <c:pt idx="455">
                  <c:v>140.88</c:v>
                </c:pt>
                <c:pt idx="456">
                  <c:v>141.93</c:v>
                </c:pt>
                <c:pt idx="457">
                  <c:v>140.21</c:v>
                </c:pt>
                <c:pt idx="458">
                  <c:v>140.0933</c:v>
                </c:pt>
                <c:pt idx="459">
                  <c:v>141.56</c:v>
                </c:pt>
                <c:pt idx="460">
                  <c:v>135.34</c:v>
                </c:pt>
                <c:pt idx="461">
                  <c:v>136.94329999999999</c:v>
                </c:pt>
                <c:pt idx="462">
                  <c:v>129.3467</c:v>
                </c:pt>
                <c:pt idx="463">
                  <c:v>133.5033</c:v>
                </c:pt>
                <c:pt idx="464">
                  <c:v>141.30000000000001</c:v>
                </c:pt>
                <c:pt idx="465">
                  <c:v>140.32669999999999</c:v>
                </c:pt>
                <c:pt idx="466">
                  <c:v>146.03</c:v>
                </c:pt>
                <c:pt idx="467">
                  <c:v>143.3167</c:v>
                </c:pt>
                <c:pt idx="468">
                  <c:v>140.41999999999999</c:v>
                </c:pt>
                <c:pt idx="469">
                  <c:v>136.7867</c:v>
                </c:pt>
                <c:pt idx="470">
                  <c:v>139.04329999999999</c:v>
                </c:pt>
                <c:pt idx="471">
                  <c:v>137.2533</c:v>
                </c:pt>
                <c:pt idx="472">
                  <c:v>136.16669999999999</c:v>
                </c:pt>
                <c:pt idx="473">
                  <c:v>136.03</c:v>
                </c:pt>
                <c:pt idx="474">
                  <c:v>147.20330000000001</c:v>
                </c:pt>
                <c:pt idx="475">
                  <c:v>162.2133</c:v>
                </c:pt>
                <c:pt idx="476">
                  <c:v>166.42330000000001</c:v>
                </c:pt>
                <c:pt idx="477">
                  <c:v>163.20330000000001</c:v>
                </c:pt>
                <c:pt idx="478">
                  <c:v>173.95</c:v>
                </c:pt>
                <c:pt idx="479">
                  <c:v>185.1267</c:v>
                </c:pt>
                <c:pt idx="480">
                  <c:v>191.33330000000001</c:v>
                </c:pt>
                <c:pt idx="481">
                  <c:v>195.2533</c:v>
                </c:pt>
                <c:pt idx="482">
                  <c:v>189.2</c:v>
                </c:pt>
                <c:pt idx="483">
                  <c:v>194.92</c:v>
                </c:pt>
                <c:pt idx="484">
                  <c:v>189.60669999999999</c:v>
                </c:pt>
                <c:pt idx="485">
                  <c:v>197.79329999999999</c:v>
                </c:pt>
                <c:pt idx="486">
                  <c:v>199.68</c:v>
                </c:pt>
                <c:pt idx="487">
                  <c:v>213.92</c:v>
                </c:pt>
                <c:pt idx="488">
                  <c:v>216.6267</c:v>
                </c:pt>
                <c:pt idx="489">
                  <c:v>201.4933</c:v>
                </c:pt>
                <c:pt idx="490">
                  <c:v>209.02330000000001</c:v>
                </c:pt>
                <c:pt idx="491">
                  <c:v>203.33</c:v>
                </c:pt>
                <c:pt idx="492">
                  <c:v>213.27670000000001</c:v>
                </c:pt>
                <c:pt idx="493">
                  <c:v>211.08330000000001</c:v>
                </c:pt>
                <c:pt idx="494">
                  <c:v>207.59</c:v>
                </c:pt>
                <c:pt idx="495">
                  <c:v>218.63329999999999</c:v>
                </c:pt>
                <c:pt idx="496">
                  <c:v>231.66669999999999</c:v>
                </c:pt>
                <c:pt idx="497">
                  <c:v>216.62</c:v>
                </c:pt>
                <c:pt idx="498">
                  <c:v>213.44669999999999</c:v>
                </c:pt>
                <c:pt idx="499">
                  <c:v>215.32669999999999</c:v>
                </c:pt>
                <c:pt idx="500">
                  <c:v>220.59</c:v>
                </c:pt>
                <c:pt idx="501">
                  <c:v>221.23</c:v>
                </c:pt>
                <c:pt idx="502">
                  <c:v>221.9967</c:v>
                </c:pt>
                <c:pt idx="503">
                  <c:v>231.5933</c:v>
                </c:pt>
                <c:pt idx="504">
                  <c:v>235.22329999999999</c:v>
                </c:pt>
                <c:pt idx="505">
                  <c:v>243.2567</c:v>
                </c:pt>
                <c:pt idx="506">
                  <c:v>245.0367</c:v>
                </c:pt>
                <c:pt idx="507">
                  <c:v>251.9933</c:v>
                </c:pt>
                <c:pt idx="508">
                  <c:v>272.01330000000002</c:v>
                </c:pt>
                <c:pt idx="509">
                  <c:v>293.33999999999997</c:v>
                </c:pt>
                <c:pt idx="510">
                  <c:v>270.39670000000001</c:v>
                </c:pt>
                <c:pt idx="511">
                  <c:v>283.14670000000001</c:v>
                </c:pt>
                <c:pt idx="512">
                  <c:v>284.80329999999998</c:v>
                </c:pt>
                <c:pt idx="513">
                  <c:v>281.66669999999999</c:v>
                </c:pt>
                <c:pt idx="514">
                  <c:v>275.38670000000002</c:v>
                </c:pt>
                <c:pt idx="515">
                  <c:v>281.51670000000001</c:v>
                </c:pt>
                <c:pt idx="516">
                  <c:v>283.48329999999999</c:v>
                </c:pt>
                <c:pt idx="517">
                  <c:v>281.66329999999999</c:v>
                </c:pt>
                <c:pt idx="518">
                  <c:v>282.2133</c:v>
                </c:pt>
                <c:pt idx="519">
                  <c:v>293.60000000000002</c:v>
                </c:pt>
                <c:pt idx="520">
                  <c:v>294.36329999999998</c:v>
                </c:pt>
                <c:pt idx="521">
                  <c:v>288.05329999999998</c:v>
                </c:pt>
                <c:pt idx="522">
                  <c:v>278.47669999999999</c:v>
                </c:pt>
                <c:pt idx="523">
                  <c:v>264.51</c:v>
                </c:pt>
                <c:pt idx="524">
                  <c:v>279.93669999999997</c:v>
                </c:pt>
                <c:pt idx="525">
                  <c:v>290.93</c:v>
                </c:pt>
                <c:pt idx="526">
                  <c:v>284.89670000000001</c:v>
                </c:pt>
                <c:pt idx="527">
                  <c:v>283.33</c:v>
                </c:pt>
                <c:pt idx="528">
                  <c:v>284.07670000000002</c:v>
                </c:pt>
                <c:pt idx="529">
                  <c:v>287.80669999999998</c:v>
                </c:pt>
                <c:pt idx="530">
                  <c:v>283.1533</c:v>
                </c:pt>
                <c:pt idx="531">
                  <c:v>268.27330000000001</c:v>
                </c:pt>
                <c:pt idx="532">
                  <c:v>270.55329999999998</c:v>
                </c:pt>
                <c:pt idx="533">
                  <c:v>272.04000000000002</c:v>
                </c:pt>
                <c:pt idx="534">
                  <c:v>265.4067</c:v>
                </c:pt>
                <c:pt idx="535">
                  <c:v>266.05</c:v>
                </c:pt>
                <c:pt idx="536">
                  <c:v>262.45999999999998</c:v>
                </c:pt>
                <c:pt idx="537">
                  <c:v>260.43329999999997</c:v>
                </c:pt>
                <c:pt idx="538">
                  <c:v>238.16669999999999</c:v>
                </c:pt>
                <c:pt idx="539">
                  <c:v>232.94669999999999</c:v>
                </c:pt>
                <c:pt idx="540">
                  <c:v>247.34</c:v>
                </c:pt>
                <c:pt idx="541">
                  <c:v>227.4067</c:v>
                </c:pt>
                <c:pt idx="542">
                  <c:v>225.16669999999999</c:v>
                </c:pt>
                <c:pt idx="543">
                  <c:v>239.47669999999999</c:v>
                </c:pt>
                <c:pt idx="544">
                  <c:v>228.8133</c:v>
                </c:pt>
                <c:pt idx="545">
                  <c:v>217.73330000000001</c:v>
                </c:pt>
                <c:pt idx="546">
                  <c:v>207.14670000000001</c:v>
                </c:pt>
                <c:pt idx="547">
                  <c:v>199.3167</c:v>
                </c:pt>
                <c:pt idx="548">
                  <c:v>187.66669999999999</c:v>
                </c:pt>
                <c:pt idx="549">
                  <c:v>224.52670000000001</c:v>
                </c:pt>
                <c:pt idx="550">
                  <c:v>222.6867</c:v>
                </c:pt>
                <c:pt idx="551">
                  <c:v>233.2</c:v>
                </c:pt>
                <c:pt idx="552">
                  <c:v>231.2433</c:v>
                </c:pt>
                <c:pt idx="553">
                  <c:v>235.98</c:v>
                </c:pt>
                <c:pt idx="554">
                  <c:v>225.6267</c:v>
                </c:pt>
                <c:pt idx="555">
                  <c:v>233.9367</c:v>
                </c:pt>
                <c:pt idx="556">
                  <c:v>217.72</c:v>
                </c:pt>
                <c:pt idx="557">
                  <c:v>218.29</c:v>
                </c:pt>
                <c:pt idx="558">
                  <c:v>223.33330000000001</c:v>
                </c:pt>
                <c:pt idx="559">
                  <c:v>220.72</c:v>
                </c:pt>
                <c:pt idx="560">
                  <c:v>210.09</c:v>
                </c:pt>
                <c:pt idx="561">
                  <c:v>213.4633</c:v>
                </c:pt>
                <c:pt idx="562">
                  <c:v>206.23670000000001</c:v>
                </c:pt>
                <c:pt idx="563">
                  <c:v>203.76329999999999</c:v>
                </c:pt>
                <c:pt idx="564">
                  <c:v>211.8733</c:v>
                </c:pt>
                <c:pt idx="565">
                  <c:v>222.64330000000001</c:v>
                </c:pt>
                <c:pt idx="566">
                  <c:v>220.58330000000001</c:v>
                </c:pt>
                <c:pt idx="567">
                  <c:v>230.35</c:v>
                </c:pt>
                <c:pt idx="568">
                  <c:v>230.54</c:v>
                </c:pt>
                <c:pt idx="569">
                  <c:v>223.6567</c:v>
                </c:pt>
                <c:pt idx="570">
                  <c:v>227.9333</c:v>
                </c:pt>
                <c:pt idx="571">
                  <c:v>225.67330000000001</c:v>
                </c:pt>
                <c:pt idx="572">
                  <c:v>233.9933</c:v>
                </c:pt>
                <c:pt idx="573">
                  <c:v>254.10669999999999</c:v>
                </c:pt>
                <c:pt idx="574">
                  <c:v>244.07669999999999</c:v>
                </c:pt>
                <c:pt idx="575">
                  <c:v>246.2833</c:v>
                </c:pt>
                <c:pt idx="576">
                  <c:v>246.5933</c:v>
                </c:pt>
                <c:pt idx="577">
                  <c:v>238.21</c:v>
                </c:pt>
                <c:pt idx="578">
                  <c:v>239.66329999999999</c:v>
                </c:pt>
                <c:pt idx="579">
                  <c:v>248.04</c:v>
                </c:pt>
                <c:pt idx="580">
                  <c:v>239.89670000000001</c:v>
                </c:pt>
                <c:pt idx="581">
                  <c:v>243.13329999999999</c:v>
                </c:pt>
                <c:pt idx="582">
                  <c:v>246.0667</c:v>
                </c:pt>
                <c:pt idx="583">
                  <c:v>234.91329999999999</c:v>
                </c:pt>
                <c:pt idx="584">
                  <c:v>231.4667</c:v>
                </c:pt>
                <c:pt idx="585">
                  <c:v>225.66669999999999</c:v>
                </c:pt>
                <c:pt idx="586">
                  <c:v>236.48</c:v>
                </c:pt>
                <c:pt idx="587">
                  <c:v>228.3</c:v>
                </c:pt>
                <c:pt idx="588">
                  <c:v>224.5333</c:v>
                </c:pt>
                <c:pt idx="589">
                  <c:v>223.64670000000001</c:v>
                </c:pt>
                <c:pt idx="590">
                  <c:v>221.18</c:v>
                </c:pt>
                <c:pt idx="591">
                  <c:v>224.1233</c:v>
                </c:pt>
                <c:pt idx="592">
                  <c:v>209.68</c:v>
                </c:pt>
                <c:pt idx="593">
                  <c:v>205.73330000000001</c:v>
                </c:pt>
                <c:pt idx="594">
                  <c:v>196.63</c:v>
                </c:pt>
                <c:pt idx="595">
                  <c:v>190.5633</c:v>
                </c:pt>
                <c:pt idx="596">
                  <c:v>196.58</c:v>
                </c:pt>
                <c:pt idx="597">
                  <c:v>192.27670000000001</c:v>
                </c:pt>
                <c:pt idx="598">
                  <c:v>192.6233</c:v>
                </c:pt>
                <c:pt idx="599">
                  <c:v>187.82</c:v>
                </c:pt>
                <c:pt idx="600">
                  <c:v>195.5933</c:v>
                </c:pt>
                <c:pt idx="601">
                  <c:v>193.6267</c:v>
                </c:pt>
                <c:pt idx="602">
                  <c:v>202.14670000000001</c:v>
                </c:pt>
                <c:pt idx="603">
                  <c:v>201.5633</c:v>
                </c:pt>
                <c:pt idx="604">
                  <c:v>206.3767</c:v>
                </c:pt>
                <c:pt idx="605">
                  <c:v>210.2833</c:v>
                </c:pt>
                <c:pt idx="606">
                  <c:v>208.4067</c:v>
                </c:pt>
                <c:pt idx="607">
                  <c:v>207.9667</c:v>
                </c:pt>
                <c:pt idx="608">
                  <c:v>201.70670000000001</c:v>
                </c:pt>
                <c:pt idx="609">
                  <c:v>190.94669999999999</c:v>
                </c:pt>
                <c:pt idx="610">
                  <c:v>199.6833</c:v>
                </c:pt>
                <c:pt idx="611">
                  <c:v>201.71</c:v>
                </c:pt>
                <c:pt idx="612">
                  <c:v>201.19669999999999</c:v>
                </c:pt>
                <c:pt idx="613">
                  <c:v>199.5933</c:v>
                </c:pt>
                <c:pt idx="614">
                  <c:v>203.3733</c:v>
                </c:pt>
                <c:pt idx="615">
                  <c:v>203.29669999999999</c:v>
                </c:pt>
                <c:pt idx="616">
                  <c:v>205.89670000000001</c:v>
                </c:pt>
                <c:pt idx="617">
                  <c:v>199.7867</c:v>
                </c:pt>
                <c:pt idx="618">
                  <c:v>201.6233</c:v>
                </c:pt>
                <c:pt idx="619">
                  <c:v>205.5333</c:v>
                </c:pt>
                <c:pt idx="620">
                  <c:v>207.77</c:v>
                </c:pt>
                <c:pt idx="621">
                  <c:v>206.94329999999999</c:v>
                </c:pt>
                <c:pt idx="622">
                  <c:v>207.9033</c:v>
                </c:pt>
                <c:pt idx="623">
                  <c:v>218.85669999999999</c:v>
                </c:pt>
                <c:pt idx="624">
                  <c:v>226.60669999999999</c:v>
                </c:pt>
                <c:pt idx="625">
                  <c:v>223.95670000000001</c:v>
                </c:pt>
                <c:pt idx="626">
                  <c:v>229.57329999999999</c:v>
                </c:pt>
                <c:pt idx="627">
                  <c:v>226.92</c:v>
                </c:pt>
                <c:pt idx="628">
                  <c:v>226.5667</c:v>
                </c:pt>
                <c:pt idx="629">
                  <c:v>225.97329999999999</c:v>
                </c:pt>
                <c:pt idx="630">
                  <c:v>226.3</c:v>
                </c:pt>
                <c:pt idx="631">
                  <c:v>219.86</c:v>
                </c:pt>
                <c:pt idx="632">
                  <c:v>214.88329999999999</c:v>
                </c:pt>
                <c:pt idx="633">
                  <c:v>217.60329999999999</c:v>
                </c:pt>
                <c:pt idx="634">
                  <c:v>218.98330000000001</c:v>
                </c:pt>
                <c:pt idx="635">
                  <c:v>228.5667</c:v>
                </c:pt>
                <c:pt idx="636">
                  <c:v>222.8467</c:v>
                </c:pt>
                <c:pt idx="637">
                  <c:v>217.79329999999999</c:v>
                </c:pt>
                <c:pt idx="638">
                  <c:v>216.86670000000001</c:v>
                </c:pt>
                <c:pt idx="639">
                  <c:v>214.74</c:v>
                </c:pt>
                <c:pt idx="640">
                  <c:v>215.4067</c:v>
                </c:pt>
                <c:pt idx="641">
                  <c:v>220.16669999999999</c:v>
                </c:pt>
                <c:pt idx="642">
                  <c:v>218.43</c:v>
                </c:pt>
                <c:pt idx="643">
                  <c:v>216.42</c:v>
                </c:pt>
                <c:pt idx="644">
                  <c:v>214.46</c:v>
                </c:pt>
                <c:pt idx="645">
                  <c:v>219.20670000000001</c:v>
                </c:pt>
                <c:pt idx="646">
                  <c:v>214.92670000000001</c:v>
                </c:pt>
                <c:pt idx="647">
                  <c:v>215.66</c:v>
                </c:pt>
                <c:pt idx="648">
                  <c:v>225.7833</c:v>
                </c:pt>
                <c:pt idx="649">
                  <c:v>229.0667</c:v>
                </c:pt>
                <c:pt idx="650">
                  <c:v>236.55670000000001</c:v>
                </c:pt>
                <c:pt idx="651">
                  <c:v>236.58</c:v>
                </c:pt>
                <c:pt idx="652">
                  <c:v>236.97329999999999</c:v>
                </c:pt>
                <c:pt idx="653">
                  <c:v>238.21</c:v>
                </c:pt>
                <c:pt idx="654">
                  <c:v>233.0333</c:v>
                </c:pt>
                <c:pt idx="655">
                  <c:v>237.92</c:v>
                </c:pt>
                <c:pt idx="656">
                  <c:v>236.66329999999999</c:v>
                </c:pt>
                <c:pt idx="657">
                  <c:v>235.94</c:v>
                </c:pt>
                <c:pt idx="658">
                  <c:v>240.75</c:v>
                </c:pt>
                <c:pt idx="659">
                  <c:v>239.05670000000001</c:v>
                </c:pt>
                <c:pt idx="660">
                  <c:v>228.72329999999999</c:v>
                </c:pt>
                <c:pt idx="661">
                  <c:v>221.9033</c:v>
                </c:pt>
                <c:pt idx="662">
                  <c:v>229.66329999999999</c:v>
                </c:pt>
                <c:pt idx="663">
                  <c:v>224.49</c:v>
                </c:pt>
                <c:pt idx="664">
                  <c:v>226.7533</c:v>
                </c:pt>
                <c:pt idx="665">
                  <c:v>235.4333</c:v>
                </c:pt>
                <c:pt idx="666">
                  <c:v>236.16329999999999</c:v>
                </c:pt>
                <c:pt idx="667">
                  <c:v>237.0667</c:v>
                </c:pt>
                <c:pt idx="668">
                  <c:v>233.72</c:v>
                </c:pt>
                <c:pt idx="669">
                  <c:v>237.30670000000001</c:v>
                </c:pt>
                <c:pt idx="670">
                  <c:v>243.63669999999999</c:v>
                </c:pt>
                <c:pt idx="671">
                  <c:v>245.24</c:v>
                </c:pt>
                <c:pt idx="672">
                  <c:v>244.69669999999999</c:v>
                </c:pt>
                <c:pt idx="673">
                  <c:v>244.13</c:v>
                </c:pt>
                <c:pt idx="674">
                  <c:v>244.52330000000001</c:v>
                </c:pt>
                <c:pt idx="675">
                  <c:v>250.97329999999999</c:v>
                </c:pt>
                <c:pt idx="676">
                  <c:v>251.29</c:v>
                </c:pt>
                <c:pt idx="677">
                  <c:v>251.62</c:v>
                </c:pt>
                <c:pt idx="678">
                  <c:v>245.42330000000001</c:v>
                </c:pt>
                <c:pt idx="679">
                  <c:v>247.66669999999999</c:v>
                </c:pt>
                <c:pt idx="680">
                  <c:v>248.16329999999999</c:v>
                </c:pt>
                <c:pt idx="681">
                  <c:v>251.94329999999999</c:v>
                </c:pt>
                <c:pt idx="682">
                  <c:v>252.33</c:v>
                </c:pt>
                <c:pt idx="683">
                  <c:v>253.16329999999999</c:v>
                </c:pt>
                <c:pt idx="684">
                  <c:v>243.39</c:v>
                </c:pt>
                <c:pt idx="685">
                  <c:v>246.46</c:v>
                </c:pt>
                <c:pt idx="686">
                  <c:v>250.64670000000001</c:v>
                </c:pt>
                <c:pt idx="687">
                  <c:v>251.2133</c:v>
                </c:pt>
                <c:pt idx="688">
                  <c:v>258.13</c:v>
                </c:pt>
                <c:pt idx="689">
                  <c:v>263.7867</c:v>
                </c:pt>
                <c:pt idx="690">
                  <c:v>259.18669999999997</c:v>
                </c:pt>
                <c:pt idx="691">
                  <c:v>260.43669999999997</c:v>
                </c:pt>
                <c:pt idx="692">
                  <c:v>258.49329999999998</c:v>
                </c:pt>
                <c:pt idx="693">
                  <c:v>258.4067</c:v>
                </c:pt>
                <c:pt idx="694">
                  <c:v>260.51</c:v>
                </c:pt>
                <c:pt idx="695">
                  <c:v>260.19670000000002</c:v>
                </c:pt>
                <c:pt idx="696">
                  <c:v>260.91669999999999</c:v>
                </c:pt>
                <c:pt idx="697">
                  <c:v>264.5367</c:v>
                </c:pt>
                <c:pt idx="698">
                  <c:v>261.83</c:v>
                </c:pt>
                <c:pt idx="699">
                  <c:v>263.98</c:v>
                </c:pt>
                <c:pt idx="700">
                  <c:v>268.57330000000002</c:v>
                </c:pt>
                <c:pt idx="701">
                  <c:v>270.36</c:v>
                </c:pt>
                <c:pt idx="702">
                  <c:v>272.77330000000001</c:v>
                </c:pt>
                <c:pt idx="703">
                  <c:v>281.01</c:v>
                </c:pt>
                <c:pt idx="704">
                  <c:v>290.0367</c:v>
                </c:pt>
                <c:pt idx="705">
                  <c:v>288.08999999999997</c:v>
                </c:pt>
                <c:pt idx="706">
                  <c:v>288.60000000000002</c:v>
                </c:pt>
                <c:pt idx="707">
                  <c:v>298</c:v>
                </c:pt>
                <c:pt idx="708">
                  <c:v>303.22669999999999</c:v>
                </c:pt>
                <c:pt idx="709">
                  <c:v>341.62</c:v>
                </c:pt>
                <c:pt idx="710">
                  <c:v>339.47669999999999</c:v>
                </c:pt>
                <c:pt idx="711">
                  <c:v>345.95330000000001</c:v>
                </c:pt>
                <c:pt idx="712">
                  <c:v>359.01330000000002</c:v>
                </c:pt>
                <c:pt idx="713">
                  <c:v>371.33330000000001</c:v>
                </c:pt>
                <c:pt idx="714">
                  <c:v>402.86329999999998</c:v>
                </c:pt>
                <c:pt idx="715">
                  <c:v>390.66669999999999</c:v>
                </c:pt>
                <c:pt idx="716">
                  <c:v>404.62</c:v>
                </c:pt>
                <c:pt idx="717">
                  <c:v>409.97</c:v>
                </c:pt>
                <c:pt idx="718">
                  <c:v>407.36329999999998</c:v>
                </c:pt>
                <c:pt idx="719">
                  <c:v>387.64670000000001</c:v>
                </c:pt>
                <c:pt idx="720">
                  <c:v>341.16669999999999</c:v>
                </c:pt>
                <c:pt idx="721">
                  <c:v>355.98329999999999</c:v>
                </c:pt>
                <c:pt idx="722">
                  <c:v>354.50330000000002</c:v>
                </c:pt>
                <c:pt idx="723">
                  <c:v>344.47329999999999</c:v>
                </c:pt>
                <c:pt idx="724">
                  <c:v>337.79669999999999</c:v>
                </c:pt>
                <c:pt idx="725">
                  <c:v>351.57670000000002</c:v>
                </c:pt>
                <c:pt idx="726">
                  <c:v>363.00330000000002</c:v>
                </c:pt>
                <c:pt idx="727">
                  <c:v>365.46</c:v>
                </c:pt>
                <c:pt idx="728">
                  <c:v>379.02</c:v>
                </c:pt>
                <c:pt idx="729">
                  <c:v>385.62329999999997</c:v>
                </c:pt>
                <c:pt idx="730">
                  <c:v>369.67669999999998</c:v>
                </c:pt>
                <c:pt idx="731">
                  <c:v>372</c:v>
                </c:pt>
                <c:pt idx="732">
                  <c:v>360.64</c:v>
                </c:pt>
                <c:pt idx="733">
                  <c:v>378.99669999999998</c:v>
                </c:pt>
                <c:pt idx="734">
                  <c:v>381.58670000000001</c:v>
                </c:pt>
                <c:pt idx="735">
                  <c:v>365</c:v>
                </c:pt>
                <c:pt idx="736">
                  <c:v>361.5333</c:v>
                </c:pt>
                <c:pt idx="737">
                  <c:v>338.32330000000002</c:v>
                </c:pt>
                <c:pt idx="738">
                  <c:v>336.33670000000001</c:v>
                </c:pt>
                <c:pt idx="739">
                  <c:v>350.58330000000001</c:v>
                </c:pt>
                <c:pt idx="740">
                  <c:v>356.32</c:v>
                </c:pt>
                <c:pt idx="741">
                  <c:v>334.6</c:v>
                </c:pt>
                <c:pt idx="742">
                  <c:v>339.01</c:v>
                </c:pt>
                <c:pt idx="743">
                  <c:v>322.13670000000002</c:v>
                </c:pt>
                <c:pt idx="744">
                  <c:v>319.50330000000002</c:v>
                </c:pt>
                <c:pt idx="745">
                  <c:v>325.33</c:v>
                </c:pt>
                <c:pt idx="746">
                  <c:v>308.97329999999999</c:v>
                </c:pt>
                <c:pt idx="747">
                  <c:v>310.85669999999999</c:v>
                </c:pt>
                <c:pt idx="748">
                  <c:v>299.98</c:v>
                </c:pt>
                <c:pt idx="749">
                  <c:v>312.8433</c:v>
                </c:pt>
                <c:pt idx="750">
                  <c:v>336.29</c:v>
                </c:pt>
                <c:pt idx="751">
                  <c:v>355.66669999999999</c:v>
                </c:pt>
                <c:pt idx="752">
                  <c:v>364.64670000000001</c:v>
                </c:pt>
                <c:pt idx="753">
                  <c:v>362.82330000000002</c:v>
                </c:pt>
                <c:pt idx="754">
                  <c:v>362.06330000000003</c:v>
                </c:pt>
                <c:pt idx="755">
                  <c:v>356.78</c:v>
                </c:pt>
                <c:pt idx="756">
                  <c:v>352.26</c:v>
                </c:pt>
                <c:pt idx="757">
                  <c:v>399.92669999999998</c:v>
                </c:pt>
                <c:pt idx="758">
                  <c:v>383.19670000000002</c:v>
                </c:pt>
                <c:pt idx="759">
                  <c:v>362.70670000000001</c:v>
                </c:pt>
                <c:pt idx="760">
                  <c:v>354.9</c:v>
                </c:pt>
                <c:pt idx="761">
                  <c:v>342.32</c:v>
                </c:pt>
                <c:pt idx="762">
                  <c:v>352.70670000000001</c:v>
                </c:pt>
                <c:pt idx="763">
                  <c:v>354.8</c:v>
                </c:pt>
                <c:pt idx="764">
                  <c:v>368.74</c:v>
                </c:pt>
                <c:pt idx="765">
                  <c:v>343.85329999999999</c:v>
                </c:pt>
                <c:pt idx="766">
                  <c:v>349.87</c:v>
                </c:pt>
                <c:pt idx="767">
                  <c:v>343.50330000000002</c:v>
                </c:pt>
                <c:pt idx="768">
                  <c:v>331.88330000000002</c:v>
                </c:pt>
                <c:pt idx="769">
                  <c:v>332.09</c:v>
                </c:pt>
                <c:pt idx="770">
                  <c:v>314.63330000000002</c:v>
                </c:pt>
                <c:pt idx="771">
                  <c:v>310</c:v>
                </c:pt>
                <c:pt idx="772">
                  <c:v>306.13330000000002</c:v>
                </c:pt>
                <c:pt idx="773">
                  <c:v>312.47000000000003</c:v>
                </c:pt>
                <c:pt idx="774">
                  <c:v>276.36669999999998</c:v>
                </c:pt>
                <c:pt idx="775">
                  <c:v>282.11669999999998</c:v>
                </c:pt>
                <c:pt idx="776">
                  <c:v>312.24</c:v>
                </c:pt>
                <c:pt idx="777">
                  <c:v>310.41669999999999</c:v>
                </c:pt>
                <c:pt idx="778">
                  <c:v>301.88670000000002</c:v>
                </c:pt>
                <c:pt idx="779">
                  <c:v>297.04669999999999</c:v>
                </c:pt>
                <c:pt idx="780">
                  <c:v>307.77330000000001</c:v>
                </c:pt>
                <c:pt idx="781">
                  <c:v>302.44670000000002</c:v>
                </c:pt>
                <c:pt idx="782">
                  <c:v>307.33330000000001</c:v>
                </c:pt>
                <c:pt idx="783">
                  <c:v>310.66669999999999</c:v>
                </c:pt>
                <c:pt idx="784">
                  <c:v>301.51670000000001</c:v>
                </c:pt>
                <c:pt idx="785">
                  <c:v>286.66669999999999</c:v>
                </c:pt>
                <c:pt idx="786">
                  <c:v>291.92</c:v>
                </c:pt>
                <c:pt idx="787">
                  <c:v>307.47669999999999</c:v>
                </c:pt>
                <c:pt idx="788">
                  <c:v>307.79669999999999</c:v>
                </c:pt>
                <c:pt idx="789">
                  <c:v>292.11669999999998</c:v>
                </c:pt>
                <c:pt idx="790">
                  <c:v>285.66000000000003</c:v>
                </c:pt>
                <c:pt idx="791">
                  <c:v>273.8433</c:v>
                </c:pt>
                <c:pt idx="792">
                  <c:v>254.68</c:v>
                </c:pt>
                <c:pt idx="793">
                  <c:v>266.92329999999998</c:v>
                </c:pt>
                <c:pt idx="794">
                  <c:v>269.95670000000001</c:v>
                </c:pt>
                <c:pt idx="795">
                  <c:v>290.14330000000001</c:v>
                </c:pt>
                <c:pt idx="796">
                  <c:v>288.12329999999997</c:v>
                </c:pt>
                <c:pt idx="797">
                  <c:v>293.29669999999999</c:v>
                </c:pt>
                <c:pt idx="798">
                  <c:v>279.76330000000002</c:v>
                </c:pt>
                <c:pt idx="799">
                  <c:v>279.43</c:v>
                </c:pt>
                <c:pt idx="800">
                  <c:v>268.19330000000002</c:v>
                </c:pt>
                <c:pt idx="801">
                  <c:v>274.8</c:v>
                </c:pt>
                <c:pt idx="802">
                  <c:v>286.32330000000002</c:v>
                </c:pt>
                <c:pt idx="803">
                  <c:v>279.43329999999997</c:v>
                </c:pt>
                <c:pt idx="804">
                  <c:v>265.11669999999998</c:v>
                </c:pt>
                <c:pt idx="805">
                  <c:v>255.45670000000001</c:v>
                </c:pt>
                <c:pt idx="806">
                  <c:v>267.29669999999999</c:v>
                </c:pt>
                <c:pt idx="807">
                  <c:v>280.07670000000002</c:v>
                </c:pt>
                <c:pt idx="808">
                  <c:v>290.5333</c:v>
                </c:pt>
                <c:pt idx="809">
                  <c:v>301.79669999999999</c:v>
                </c:pt>
                <c:pt idx="810">
                  <c:v>307.05329999999998</c:v>
                </c:pt>
                <c:pt idx="811">
                  <c:v>331.32670000000002</c:v>
                </c:pt>
                <c:pt idx="812">
                  <c:v>333.0367</c:v>
                </c:pt>
                <c:pt idx="813">
                  <c:v>337.97329999999999</c:v>
                </c:pt>
                <c:pt idx="814">
                  <c:v>336.88</c:v>
                </c:pt>
                <c:pt idx="815">
                  <c:v>363.94670000000002</c:v>
                </c:pt>
                <c:pt idx="816">
                  <c:v>366.52330000000001</c:v>
                </c:pt>
                <c:pt idx="817">
                  <c:v>364.66329999999999</c:v>
                </c:pt>
                <c:pt idx="818">
                  <c:v>359.2</c:v>
                </c:pt>
                <c:pt idx="819">
                  <c:v>361.53</c:v>
                </c:pt>
                <c:pt idx="820">
                  <c:v>381.81670000000003</c:v>
                </c:pt>
                <c:pt idx="821">
                  <c:v>363.75330000000002</c:v>
                </c:pt>
                <c:pt idx="822">
                  <c:v>348.58670000000001</c:v>
                </c:pt>
                <c:pt idx="823">
                  <c:v>352.42</c:v>
                </c:pt>
                <c:pt idx="824">
                  <c:v>341.83</c:v>
                </c:pt>
                <c:pt idx="825">
                  <c:v>325.31</c:v>
                </c:pt>
                <c:pt idx="826">
                  <c:v>328.98329999999999</c:v>
                </c:pt>
                <c:pt idx="827">
                  <c:v>340.79</c:v>
                </c:pt>
                <c:pt idx="828">
                  <c:v>328.33330000000001</c:v>
                </c:pt>
                <c:pt idx="829">
                  <c:v>334.76330000000002</c:v>
                </c:pt>
                <c:pt idx="830">
                  <c:v>342.7167</c:v>
                </c:pt>
                <c:pt idx="831">
                  <c:v>325.73329999999999</c:v>
                </c:pt>
                <c:pt idx="832">
                  <c:v>336.26</c:v>
                </c:pt>
                <c:pt idx="833">
                  <c:v>335.01670000000001</c:v>
                </c:pt>
                <c:pt idx="834">
                  <c:v>332.67329999999998</c:v>
                </c:pt>
                <c:pt idx="835">
                  <c:v>292.14</c:v>
                </c:pt>
                <c:pt idx="836">
                  <c:v>293.83670000000001</c:v>
                </c:pt>
                <c:pt idx="837">
                  <c:v>292.50330000000002</c:v>
                </c:pt>
                <c:pt idx="838">
                  <c:v>290.25330000000002</c:v>
                </c:pt>
                <c:pt idx="839">
                  <c:v>300.98</c:v>
                </c:pt>
                <c:pt idx="840">
                  <c:v>303.08330000000001</c:v>
                </c:pt>
                <c:pt idx="841">
                  <c:v>317.54000000000002</c:v>
                </c:pt>
                <c:pt idx="842">
                  <c:v>291.0933</c:v>
                </c:pt>
                <c:pt idx="843">
                  <c:v>288.55</c:v>
                </c:pt>
                <c:pt idx="844">
                  <c:v>262.37</c:v>
                </c:pt>
                <c:pt idx="845">
                  <c:v>266.68</c:v>
                </c:pt>
                <c:pt idx="846">
                  <c:v>244.66669999999999</c:v>
                </c:pt>
                <c:pt idx="847">
                  <c:v>242.66669999999999</c:v>
                </c:pt>
                <c:pt idx="848">
                  <c:v>256.52999999999997</c:v>
                </c:pt>
                <c:pt idx="849">
                  <c:v>241.45670000000001</c:v>
                </c:pt>
                <c:pt idx="850">
                  <c:v>253.87</c:v>
                </c:pt>
                <c:pt idx="851">
                  <c:v>236.60329999999999</c:v>
                </c:pt>
                <c:pt idx="852">
                  <c:v>236.47329999999999</c:v>
                </c:pt>
                <c:pt idx="853">
                  <c:v>221.3</c:v>
                </c:pt>
                <c:pt idx="854">
                  <c:v>224.9667</c:v>
                </c:pt>
                <c:pt idx="855">
                  <c:v>209.38669999999999</c:v>
                </c:pt>
                <c:pt idx="856">
                  <c:v>219.6</c:v>
                </c:pt>
                <c:pt idx="857">
                  <c:v>235.91</c:v>
                </c:pt>
                <c:pt idx="858">
                  <c:v>253.21</c:v>
                </c:pt>
                <c:pt idx="859">
                  <c:v>252.7533</c:v>
                </c:pt>
                <c:pt idx="860">
                  <c:v>246.79</c:v>
                </c:pt>
                <c:pt idx="861">
                  <c:v>258.33330000000001</c:v>
                </c:pt>
                <c:pt idx="862">
                  <c:v>234.51669999999999</c:v>
                </c:pt>
                <c:pt idx="863">
                  <c:v>238.28</c:v>
                </c:pt>
                <c:pt idx="864">
                  <c:v>238.88669999999999</c:v>
                </c:pt>
                <c:pt idx="865">
                  <c:v>241.86670000000001</c:v>
                </c:pt>
                <c:pt idx="866">
                  <c:v>239.70670000000001</c:v>
                </c:pt>
                <c:pt idx="867">
                  <c:v>232.23</c:v>
                </c:pt>
                <c:pt idx="868">
                  <c:v>215.73670000000001</c:v>
                </c:pt>
                <c:pt idx="869">
                  <c:v>220.89</c:v>
                </c:pt>
                <c:pt idx="870">
                  <c:v>233</c:v>
                </c:pt>
                <c:pt idx="871">
                  <c:v>213.1</c:v>
                </c:pt>
                <c:pt idx="872">
                  <c:v>216.76</c:v>
                </c:pt>
                <c:pt idx="873">
                  <c:v>237.0367</c:v>
                </c:pt>
                <c:pt idx="874">
                  <c:v>236.08670000000001</c:v>
                </c:pt>
                <c:pt idx="875">
                  <c:v>235.07</c:v>
                </c:pt>
                <c:pt idx="876">
                  <c:v>245.70670000000001</c:v>
                </c:pt>
                <c:pt idx="877">
                  <c:v>244.92</c:v>
                </c:pt>
                <c:pt idx="878">
                  <c:v>232.66329999999999</c:v>
                </c:pt>
                <c:pt idx="879">
                  <c:v>228.49</c:v>
                </c:pt>
                <c:pt idx="880">
                  <c:v>224.47329999999999</c:v>
                </c:pt>
                <c:pt idx="881">
                  <c:v>227.26329999999999</c:v>
                </c:pt>
                <c:pt idx="882">
                  <c:v>233.0667</c:v>
                </c:pt>
                <c:pt idx="883">
                  <c:v>231.73330000000001</c:v>
                </c:pt>
                <c:pt idx="884">
                  <c:v>244.54329999999999</c:v>
                </c:pt>
                <c:pt idx="885">
                  <c:v>250.76329999999999</c:v>
                </c:pt>
                <c:pt idx="886">
                  <c:v>234.3433</c:v>
                </c:pt>
                <c:pt idx="887">
                  <c:v>233.07</c:v>
                </c:pt>
                <c:pt idx="888">
                  <c:v>237.04</c:v>
                </c:pt>
                <c:pt idx="889">
                  <c:v>238.3133</c:v>
                </c:pt>
                <c:pt idx="890">
                  <c:v>240.0667</c:v>
                </c:pt>
                <c:pt idx="891">
                  <c:v>240.54669999999999</c:v>
                </c:pt>
                <c:pt idx="892">
                  <c:v>245.53</c:v>
                </c:pt>
                <c:pt idx="893">
                  <c:v>247.5</c:v>
                </c:pt>
                <c:pt idx="894">
                  <c:v>271.70670000000001</c:v>
                </c:pt>
                <c:pt idx="895">
                  <c:v>272.24329999999998</c:v>
                </c:pt>
                <c:pt idx="896">
                  <c:v>268.43329999999997</c:v>
                </c:pt>
                <c:pt idx="897">
                  <c:v>258.86</c:v>
                </c:pt>
                <c:pt idx="898">
                  <c:v>274.82</c:v>
                </c:pt>
                <c:pt idx="899">
                  <c:v>280.89999999999998</c:v>
                </c:pt>
                <c:pt idx="900">
                  <c:v>297.14999999999998</c:v>
                </c:pt>
                <c:pt idx="901">
                  <c:v>297.27670000000001</c:v>
                </c:pt>
                <c:pt idx="902">
                  <c:v>300.58670000000001</c:v>
                </c:pt>
                <c:pt idx="903">
                  <c:v>307.39670000000001</c:v>
                </c:pt>
                <c:pt idx="904">
                  <c:v>308.63330000000002</c:v>
                </c:pt>
                <c:pt idx="905">
                  <c:v>288.17</c:v>
                </c:pt>
                <c:pt idx="906">
                  <c:v>290.42329999999998</c:v>
                </c:pt>
                <c:pt idx="907">
                  <c:v>283.33330000000001</c:v>
                </c:pt>
                <c:pt idx="908">
                  <c:v>294.35669999999999</c:v>
                </c:pt>
                <c:pt idx="909">
                  <c:v>286.63</c:v>
                </c:pt>
                <c:pt idx="910">
                  <c:v>300.02999999999997</c:v>
                </c:pt>
                <c:pt idx="911">
                  <c:v>309.32</c:v>
                </c:pt>
                <c:pt idx="912">
                  <c:v>306.56330000000003</c:v>
                </c:pt>
                <c:pt idx="913">
                  <c:v>303.99669999999998</c:v>
                </c:pt>
                <c:pt idx="914">
                  <c:v>302.87</c:v>
                </c:pt>
                <c:pt idx="915">
                  <c:v>296.66669999999999</c:v>
                </c:pt>
                <c:pt idx="916">
                  <c:v>289.91329999999999</c:v>
                </c:pt>
                <c:pt idx="917">
                  <c:v>296.45330000000001</c:v>
                </c:pt>
                <c:pt idx="918">
                  <c:v>297.0967</c:v>
                </c:pt>
                <c:pt idx="919">
                  <c:v>296.07</c:v>
                </c:pt>
                <c:pt idx="920">
                  <c:v>288.08999999999997</c:v>
                </c:pt>
                <c:pt idx="921">
                  <c:v>284.82</c:v>
                </c:pt>
                <c:pt idx="922">
                  <c:v>277.7</c:v>
                </c:pt>
                <c:pt idx="923">
                  <c:v>275.61</c:v>
                </c:pt>
                <c:pt idx="924">
                  <c:v>277.16000000000003</c:v>
                </c:pt>
                <c:pt idx="925">
                  <c:v>270.20999999999998</c:v>
                </c:pt>
                <c:pt idx="926">
                  <c:v>274.42</c:v>
                </c:pt>
                <c:pt idx="927">
                  <c:v>283.7</c:v>
                </c:pt>
                <c:pt idx="928">
                  <c:v>289.26</c:v>
                </c:pt>
                <c:pt idx="929">
                  <c:v>299.68</c:v>
                </c:pt>
                <c:pt idx="930">
                  <c:v>304.42</c:v>
                </c:pt>
                <c:pt idx="931">
                  <c:v>292.13</c:v>
                </c:pt>
                <c:pt idx="932">
                  <c:v>302.61</c:v>
                </c:pt>
                <c:pt idx="933">
                  <c:v>303.75</c:v>
                </c:pt>
                <c:pt idx="934">
                  <c:v>303.35000000000002</c:v>
                </c:pt>
                <c:pt idx="935">
                  <c:v>309.07</c:v>
                </c:pt>
                <c:pt idx="936">
                  <c:v>308.73</c:v>
                </c:pt>
                <c:pt idx="937">
                  <c:v>300.8</c:v>
                </c:pt>
                <c:pt idx="938">
                  <c:v>288.58999999999997</c:v>
                </c:pt>
                <c:pt idx="939">
                  <c:v>275.33</c:v>
                </c:pt>
                <c:pt idx="940">
                  <c:v>276.01</c:v>
                </c:pt>
                <c:pt idx="941">
                  <c:v>282.94</c:v>
                </c:pt>
                <c:pt idx="942">
                  <c:v>287.81</c:v>
                </c:pt>
                <c:pt idx="943">
                  <c:v>268.20999999999998</c:v>
                </c:pt>
                <c:pt idx="944">
                  <c:v>265.25</c:v>
                </c:pt>
                <c:pt idx="945">
                  <c:v>242.4</c:v>
                </c:pt>
                <c:pt idx="946">
                  <c:v>249.44</c:v>
                </c:pt>
                <c:pt idx="947">
                  <c:v>240.81</c:v>
                </c:pt>
                <c:pt idx="948">
                  <c:v>238.13</c:v>
                </c:pt>
                <c:pt idx="949">
                  <c:v>223.07</c:v>
                </c:pt>
                <c:pt idx="950">
                  <c:v>222.96</c:v>
                </c:pt>
                <c:pt idx="951">
                  <c:v>216.5</c:v>
                </c:pt>
                <c:pt idx="952">
                  <c:v>217.24</c:v>
                </c:pt>
                <c:pt idx="953">
                  <c:v>221.72</c:v>
                </c:pt>
                <c:pt idx="954">
                  <c:v>204.99</c:v>
                </c:pt>
                <c:pt idx="955">
                  <c:v>219.35</c:v>
                </c:pt>
                <c:pt idx="956">
                  <c:v>220.19</c:v>
                </c:pt>
                <c:pt idx="957">
                  <c:v>222.04</c:v>
                </c:pt>
                <c:pt idx="958">
                  <c:v>207.28</c:v>
                </c:pt>
                <c:pt idx="959">
                  <c:v>214.44</c:v>
                </c:pt>
                <c:pt idx="960">
                  <c:v>211.25</c:v>
                </c:pt>
                <c:pt idx="961">
                  <c:v>222.42</c:v>
                </c:pt>
                <c:pt idx="962">
                  <c:v>224.64</c:v>
                </c:pt>
                <c:pt idx="963">
                  <c:v>225.09</c:v>
                </c:pt>
                <c:pt idx="964">
                  <c:v>228.52</c:v>
                </c:pt>
                <c:pt idx="965">
                  <c:v>227.54</c:v>
                </c:pt>
                <c:pt idx="966">
                  <c:v>227.82</c:v>
                </c:pt>
                <c:pt idx="967">
                  <c:v>214.98</c:v>
                </c:pt>
                <c:pt idx="968">
                  <c:v>215.31</c:v>
                </c:pt>
                <c:pt idx="969">
                  <c:v>207.47</c:v>
                </c:pt>
                <c:pt idx="970">
                  <c:v>197.08</c:v>
                </c:pt>
                <c:pt idx="971">
                  <c:v>191.3</c:v>
                </c:pt>
                <c:pt idx="972">
                  <c:v>177.59</c:v>
                </c:pt>
                <c:pt idx="973">
                  <c:v>190.72</c:v>
                </c:pt>
                <c:pt idx="974">
                  <c:v>195.97</c:v>
                </c:pt>
                <c:pt idx="975">
                  <c:v>190.95</c:v>
                </c:pt>
                <c:pt idx="976">
                  <c:v>194.42</c:v>
                </c:pt>
                <c:pt idx="977">
                  <c:v>186.92</c:v>
                </c:pt>
                <c:pt idx="978">
                  <c:v>183.17</c:v>
                </c:pt>
                <c:pt idx="979">
                  <c:v>180.19</c:v>
                </c:pt>
                <c:pt idx="980">
                  <c:v>167.87</c:v>
                </c:pt>
                <c:pt idx="981">
                  <c:v>169.91</c:v>
                </c:pt>
                <c:pt idx="982">
                  <c:v>183.2</c:v>
                </c:pt>
                <c:pt idx="983">
                  <c:v>182.86</c:v>
                </c:pt>
                <c:pt idx="984">
                  <c:v>182.92</c:v>
                </c:pt>
                <c:pt idx="985">
                  <c:v>180.83</c:v>
                </c:pt>
                <c:pt idx="986">
                  <c:v>194.7</c:v>
                </c:pt>
                <c:pt idx="987">
                  <c:v>194.7</c:v>
                </c:pt>
                <c:pt idx="988">
                  <c:v>194.86</c:v>
                </c:pt>
                <c:pt idx="989">
                  <c:v>182.45</c:v>
                </c:pt>
                <c:pt idx="990">
                  <c:v>179.82</c:v>
                </c:pt>
                <c:pt idx="991">
                  <c:v>174.04</c:v>
                </c:pt>
                <c:pt idx="992">
                  <c:v>173.44</c:v>
                </c:pt>
                <c:pt idx="993">
                  <c:v>179.05</c:v>
                </c:pt>
                <c:pt idx="994">
                  <c:v>167.82</c:v>
                </c:pt>
                <c:pt idx="995">
                  <c:v>160.94999999999999</c:v>
                </c:pt>
                <c:pt idx="996">
                  <c:v>156.80000000000001</c:v>
                </c:pt>
                <c:pt idx="997">
                  <c:v>157.66999999999999</c:v>
                </c:pt>
                <c:pt idx="998">
                  <c:v>150.22999999999999</c:v>
                </c:pt>
                <c:pt idx="999">
                  <c:v>149.87</c:v>
                </c:pt>
                <c:pt idx="1000">
                  <c:v>137.80000000000001</c:v>
                </c:pt>
                <c:pt idx="1001">
                  <c:v>137.57</c:v>
                </c:pt>
                <c:pt idx="1002">
                  <c:v>125.35</c:v>
                </c:pt>
                <c:pt idx="1003">
                  <c:v>123.15</c:v>
                </c:pt>
                <c:pt idx="1004">
                  <c:v>109.1</c:v>
                </c:pt>
                <c:pt idx="1005">
                  <c:v>112.71</c:v>
                </c:pt>
                <c:pt idx="1006">
                  <c:v>121.82</c:v>
                </c:pt>
                <c:pt idx="1007">
                  <c:v>123.18</c:v>
                </c:pt>
                <c:pt idx="1008">
                  <c:v>108.1</c:v>
                </c:pt>
                <c:pt idx="1009">
                  <c:v>113.64</c:v>
                </c:pt>
                <c:pt idx="1010">
                  <c:v>110.34</c:v>
                </c:pt>
                <c:pt idx="1011">
                  <c:v>113.06</c:v>
                </c:pt>
                <c:pt idx="1012">
                  <c:v>119.77</c:v>
                </c:pt>
                <c:pt idx="1013">
                  <c:v>118.85</c:v>
                </c:pt>
                <c:pt idx="1014">
                  <c:v>123.22</c:v>
                </c:pt>
                <c:pt idx="1015">
                  <c:v>123.56</c:v>
                </c:pt>
                <c:pt idx="1016">
                  <c:v>122.4</c:v>
                </c:pt>
                <c:pt idx="1017">
                  <c:v>131.49</c:v>
                </c:pt>
                <c:pt idx="1018">
                  <c:v>128.78</c:v>
                </c:pt>
                <c:pt idx="1019">
                  <c:v>127.17</c:v>
                </c:pt>
                <c:pt idx="1020">
                  <c:v>133.41999999999999</c:v>
                </c:pt>
                <c:pt idx="1021">
                  <c:v>143.75</c:v>
                </c:pt>
                <c:pt idx="1022">
                  <c:v>143.88999999999999</c:v>
                </c:pt>
                <c:pt idx="1023">
                  <c:v>144.43</c:v>
                </c:pt>
                <c:pt idx="1024">
                  <c:v>160.27000000000001</c:v>
                </c:pt>
                <c:pt idx="1025">
                  <c:v>177.9</c:v>
                </c:pt>
                <c:pt idx="1026">
                  <c:v>166.66</c:v>
                </c:pt>
                <c:pt idx="1027">
                  <c:v>173.22</c:v>
                </c:pt>
                <c:pt idx="1028">
                  <c:v>181.41</c:v>
                </c:pt>
                <c:pt idx="1029">
                  <c:v>188.27</c:v>
                </c:pt>
                <c:pt idx="1030">
                  <c:v>189.98</c:v>
                </c:pt>
                <c:pt idx="1031">
                  <c:v>194.76</c:v>
                </c:pt>
                <c:pt idx="1032">
                  <c:v>196.81</c:v>
                </c:pt>
                <c:pt idx="1033">
                  <c:v>201.29</c:v>
                </c:pt>
                <c:pt idx="1034">
                  <c:v>207.32</c:v>
                </c:pt>
                <c:pt idx="1035">
                  <c:v>196.89</c:v>
                </c:pt>
                <c:pt idx="1036">
                  <c:v>194.64</c:v>
                </c:pt>
                <c:pt idx="1037">
                  <c:v>209.25</c:v>
                </c:pt>
                <c:pt idx="1038">
                  <c:v>214.24</c:v>
                </c:pt>
                <c:pt idx="1039">
                  <c:v>202.04</c:v>
                </c:pt>
                <c:pt idx="1040">
                  <c:v>208.31</c:v>
                </c:pt>
                <c:pt idx="1041">
                  <c:v>197.37</c:v>
                </c:pt>
                <c:pt idx="1042">
                  <c:v>200.86</c:v>
                </c:pt>
                <c:pt idx="1043">
                  <c:v>202.07</c:v>
                </c:pt>
                <c:pt idx="1044">
                  <c:v>196.88</c:v>
                </c:pt>
                <c:pt idx="1045">
                  <c:v>207.63</c:v>
                </c:pt>
                <c:pt idx="1046">
                  <c:v>205.71</c:v>
                </c:pt>
                <c:pt idx="1047">
                  <c:v>202.77</c:v>
                </c:pt>
                <c:pt idx="1048">
                  <c:v>190.9</c:v>
                </c:pt>
                <c:pt idx="1049">
                  <c:v>197.79</c:v>
                </c:pt>
                <c:pt idx="1050">
                  <c:v>193.81</c:v>
                </c:pt>
                <c:pt idx="1051">
                  <c:v>187.71</c:v>
                </c:pt>
                <c:pt idx="1052">
                  <c:v>182</c:v>
                </c:pt>
                <c:pt idx="1053">
                  <c:v>172.92</c:v>
                </c:pt>
                <c:pt idx="1054">
                  <c:v>173.44</c:v>
                </c:pt>
                <c:pt idx="1055">
                  <c:v>174.48</c:v>
                </c:pt>
                <c:pt idx="1056">
                  <c:v>183.26</c:v>
                </c:pt>
                <c:pt idx="1057">
                  <c:v>180.45</c:v>
                </c:pt>
                <c:pt idx="1058">
                  <c:v>184.13</c:v>
                </c:pt>
                <c:pt idx="1059">
                  <c:v>180.13</c:v>
                </c:pt>
                <c:pt idx="1060">
                  <c:v>183.25</c:v>
                </c:pt>
                <c:pt idx="1061">
                  <c:v>197.58</c:v>
                </c:pt>
                <c:pt idx="1062">
                  <c:v>191.15</c:v>
                </c:pt>
                <c:pt idx="1063">
                  <c:v>192.22</c:v>
                </c:pt>
                <c:pt idx="1064">
                  <c:v>190.41</c:v>
                </c:pt>
                <c:pt idx="1065">
                  <c:v>191.81</c:v>
                </c:pt>
                <c:pt idx="1066">
                  <c:v>189.19</c:v>
                </c:pt>
                <c:pt idx="1067">
                  <c:v>193.88</c:v>
                </c:pt>
                <c:pt idx="1068">
                  <c:v>195.28</c:v>
                </c:pt>
                <c:pt idx="1069">
                  <c:v>207.46</c:v>
                </c:pt>
                <c:pt idx="1070">
                  <c:v>194.77</c:v>
                </c:pt>
                <c:pt idx="1071">
                  <c:v>192.58</c:v>
                </c:pt>
                <c:pt idx="1072">
                  <c:v>185.52</c:v>
                </c:pt>
                <c:pt idx="1073">
                  <c:v>185.06</c:v>
                </c:pt>
                <c:pt idx="1074">
                  <c:v>184.51</c:v>
                </c:pt>
                <c:pt idx="1075">
                  <c:v>186.79</c:v>
                </c:pt>
                <c:pt idx="1076">
                  <c:v>180.54</c:v>
                </c:pt>
                <c:pt idx="1077">
                  <c:v>185.9</c:v>
                </c:pt>
                <c:pt idx="1078">
                  <c:v>185</c:v>
                </c:pt>
                <c:pt idx="1079">
                  <c:v>187.04</c:v>
                </c:pt>
                <c:pt idx="1080">
                  <c:v>184.31</c:v>
                </c:pt>
                <c:pt idx="1081">
                  <c:v>180.59</c:v>
                </c:pt>
                <c:pt idx="1082">
                  <c:v>162.99</c:v>
                </c:pt>
                <c:pt idx="1083">
                  <c:v>165.08</c:v>
                </c:pt>
                <c:pt idx="1084">
                  <c:v>162.55000000000001</c:v>
                </c:pt>
                <c:pt idx="1085">
                  <c:v>160.66999999999999</c:v>
                </c:pt>
                <c:pt idx="1086">
                  <c:v>153.75</c:v>
                </c:pt>
                <c:pt idx="1087">
                  <c:v>160.19</c:v>
                </c:pt>
                <c:pt idx="1088">
                  <c:v>164.31</c:v>
                </c:pt>
                <c:pt idx="1089">
                  <c:v>161.83000000000001</c:v>
                </c:pt>
                <c:pt idx="1090">
                  <c:v>160.31</c:v>
                </c:pt>
                <c:pt idx="1091">
                  <c:v>160.61000000000001</c:v>
                </c:pt>
                <c:pt idx="1092">
                  <c:v>161.19999999999999</c:v>
                </c:pt>
                <c:pt idx="1093">
                  <c:v>170.06</c:v>
                </c:pt>
                <c:pt idx="1094">
                  <c:v>171.79</c:v>
                </c:pt>
                <c:pt idx="1095">
                  <c:v>169.15</c:v>
                </c:pt>
                <c:pt idx="1096">
                  <c:v>168.54</c:v>
                </c:pt>
                <c:pt idx="1097">
                  <c:v>172.08</c:v>
                </c:pt>
                <c:pt idx="1098">
                  <c:v>167.98</c:v>
                </c:pt>
                <c:pt idx="1099">
                  <c:v>166.35</c:v>
                </c:pt>
                <c:pt idx="1100">
                  <c:v>166.52</c:v>
                </c:pt>
                <c:pt idx="1101">
                  <c:v>173.86</c:v>
                </c:pt>
                <c:pt idx="1102">
                  <c:v>176.89</c:v>
                </c:pt>
                <c:pt idx="1103">
                  <c:v>180.14</c:v>
                </c:pt>
                <c:pt idx="1104">
                  <c:v>188.87</c:v>
                </c:pt>
                <c:pt idx="1105">
                  <c:v>185.77</c:v>
                </c:pt>
                <c:pt idx="1106">
                  <c:v>182.9</c:v>
                </c:pt>
                <c:pt idx="1107">
                  <c:v>184.47</c:v>
                </c:pt>
                <c:pt idx="1108">
                  <c:v>193.17</c:v>
                </c:pt>
                <c:pt idx="1109">
                  <c:v>201.16</c:v>
                </c:pt>
                <c:pt idx="1110">
                  <c:v>203.93</c:v>
                </c:pt>
                <c:pt idx="1111">
                  <c:v>207.52</c:v>
                </c:pt>
                <c:pt idx="1112">
                  <c:v>213.97</c:v>
                </c:pt>
                <c:pt idx="1113">
                  <c:v>217.61</c:v>
                </c:pt>
                <c:pt idx="1114">
                  <c:v>221.31</c:v>
                </c:pt>
                <c:pt idx="1115">
                  <c:v>224.57</c:v>
                </c:pt>
                <c:pt idx="1116">
                  <c:v>234.86</c:v>
                </c:pt>
                <c:pt idx="1117">
                  <c:v>244.4</c:v>
                </c:pt>
                <c:pt idx="1118">
                  <c:v>249.83</c:v>
                </c:pt>
                <c:pt idx="1119">
                  <c:v>258.70999999999998</c:v>
                </c:pt>
                <c:pt idx="1120">
                  <c:v>256.79000000000002</c:v>
                </c:pt>
                <c:pt idx="1121">
                  <c:v>255.9</c:v>
                </c:pt>
                <c:pt idx="1122">
                  <c:v>260.54000000000002</c:v>
                </c:pt>
                <c:pt idx="1123">
                  <c:v>274.45</c:v>
                </c:pt>
                <c:pt idx="1124">
                  <c:v>259.45999999999998</c:v>
                </c:pt>
                <c:pt idx="1125">
                  <c:v>264.61</c:v>
                </c:pt>
                <c:pt idx="1126">
                  <c:v>256.60000000000002</c:v>
                </c:pt>
                <c:pt idx="1127">
                  <c:v>241.05</c:v>
                </c:pt>
                <c:pt idx="1128">
                  <c:v>250.21</c:v>
                </c:pt>
                <c:pt idx="1129">
                  <c:v>256.24</c:v>
                </c:pt>
                <c:pt idx="1130">
                  <c:v>257.5</c:v>
                </c:pt>
                <c:pt idx="1131">
                  <c:v>261.77</c:v>
                </c:pt>
                <c:pt idx="1132">
                  <c:v>279.82</c:v>
                </c:pt>
                <c:pt idx="1133">
                  <c:v>282.48</c:v>
                </c:pt>
                <c:pt idx="1134">
                  <c:v>276.54000000000002</c:v>
                </c:pt>
                <c:pt idx="1135">
                  <c:v>274.43</c:v>
                </c:pt>
                <c:pt idx="1136">
                  <c:v>269.61</c:v>
                </c:pt>
                <c:pt idx="1137">
                  <c:v>269.79000000000002</c:v>
                </c:pt>
                <c:pt idx="1138">
                  <c:v>271.99</c:v>
                </c:pt>
                <c:pt idx="1139">
                  <c:v>277.89999999999998</c:v>
                </c:pt>
                <c:pt idx="1140">
                  <c:v>281.38</c:v>
                </c:pt>
                <c:pt idx="1141">
                  <c:v>290.38</c:v>
                </c:pt>
                <c:pt idx="1142">
                  <c:v>293.33999999999997</c:v>
                </c:pt>
                <c:pt idx="1143">
                  <c:v>291.26</c:v>
                </c:pt>
                <c:pt idx="1144">
                  <c:v>262.89999999999998</c:v>
                </c:pt>
                <c:pt idx="1145">
                  <c:v>260.02</c:v>
                </c:pt>
                <c:pt idx="1146">
                  <c:v>269.06</c:v>
                </c:pt>
                <c:pt idx="1147">
                  <c:v>265.27999999999997</c:v>
                </c:pt>
                <c:pt idx="1148">
                  <c:v>264.35000000000002</c:v>
                </c:pt>
                <c:pt idx="1149">
                  <c:v>255.71</c:v>
                </c:pt>
                <c:pt idx="1150">
                  <c:v>266.44</c:v>
                </c:pt>
                <c:pt idx="1151">
                  <c:v>267.43</c:v>
                </c:pt>
                <c:pt idx="1152">
                  <c:v>261.07</c:v>
                </c:pt>
                <c:pt idx="1153">
                  <c:v>254.11</c:v>
                </c:pt>
                <c:pt idx="1154">
                  <c:v>259.32</c:v>
                </c:pt>
                <c:pt idx="1155">
                  <c:v>253.86</c:v>
                </c:pt>
                <c:pt idx="1156">
                  <c:v>251.45</c:v>
                </c:pt>
                <c:pt idx="1157">
                  <c:v>249.7</c:v>
                </c:pt>
                <c:pt idx="1158">
                  <c:v>242.19</c:v>
                </c:pt>
                <c:pt idx="1159">
                  <c:v>245.34</c:v>
                </c:pt>
                <c:pt idx="1160">
                  <c:v>242.65</c:v>
                </c:pt>
                <c:pt idx="1161">
                  <c:v>239.76</c:v>
                </c:pt>
                <c:pt idx="1162">
                  <c:v>232.96</c:v>
                </c:pt>
                <c:pt idx="1163">
                  <c:v>225.6</c:v>
                </c:pt>
                <c:pt idx="1164">
                  <c:v>219.22</c:v>
                </c:pt>
                <c:pt idx="1165">
                  <c:v>215.49</c:v>
                </c:pt>
                <c:pt idx="1166">
                  <c:v>231.28</c:v>
                </c:pt>
                <c:pt idx="1167">
                  <c:v>233.19</c:v>
                </c:pt>
                <c:pt idx="1168">
                  <c:v>236.86</c:v>
                </c:pt>
                <c:pt idx="1169">
                  <c:v>230.04</c:v>
                </c:pt>
                <c:pt idx="1170">
                  <c:v>238.59</c:v>
                </c:pt>
                <c:pt idx="1171">
                  <c:v>238.82</c:v>
                </c:pt>
                <c:pt idx="1172">
                  <c:v>257.18</c:v>
                </c:pt>
                <c:pt idx="1173">
                  <c:v>256.89999999999998</c:v>
                </c:pt>
                <c:pt idx="1174">
                  <c:v>258.08</c:v>
                </c:pt>
                <c:pt idx="1175">
                  <c:v>245.01</c:v>
                </c:pt>
                <c:pt idx="1176">
                  <c:v>256.49</c:v>
                </c:pt>
                <c:pt idx="1177">
                  <c:v>251.92</c:v>
                </c:pt>
                <c:pt idx="1178">
                  <c:v>251.49</c:v>
                </c:pt>
                <c:pt idx="1179">
                  <c:v>248.5</c:v>
                </c:pt>
                <c:pt idx="1180">
                  <c:v>273.58</c:v>
                </c:pt>
                <c:pt idx="1181">
                  <c:v>267.48</c:v>
                </c:pt>
                <c:pt idx="1182">
                  <c:v>271.3</c:v>
                </c:pt>
                <c:pt idx="1183">
                  <c:v>276.04000000000002</c:v>
                </c:pt>
                <c:pt idx="1184">
                  <c:v>274.39</c:v>
                </c:pt>
                <c:pt idx="1185">
                  <c:v>265.27999999999997</c:v>
                </c:pt>
                <c:pt idx="1186">
                  <c:v>266.5</c:v>
                </c:pt>
                <c:pt idx="1187">
                  <c:v>262.58999999999997</c:v>
                </c:pt>
                <c:pt idx="1188">
                  <c:v>255.7</c:v>
                </c:pt>
                <c:pt idx="1189">
                  <c:v>244.88</c:v>
                </c:pt>
                <c:pt idx="1190">
                  <c:v>246.99</c:v>
                </c:pt>
                <c:pt idx="1191">
                  <c:v>244.12</c:v>
                </c:pt>
                <c:pt idx="1192">
                  <c:v>240.5</c:v>
                </c:pt>
                <c:pt idx="1193">
                  <c:v>246.38</c:v>
                </c:pt>
                <c:pt idx="1194">
                  <c:v>250.22</c:v>
                </c:pt>
                <c:pt idx="1195">
                  <c:v>251.6</c:v>
                </c:pt>
                <c:pt idx="1196">
                  <c:v>246.53</c:v>
                </c:pt>
                <c:pt idx="1197">
                  <c:v>261.16000000000003</c:v>
                </c:pt>
                <c:pt idx="1198">
                  <c:v>260.05</c:v>
                </c:pt>
                <c:pt idx="1199">
                  <c:v>260.52999999999997</c:v>
                </c:pt>
                <c:pt idx="1200">
                  <c:v>259.67</c:v>
                </c:pt>
                <c:pt idx="1201">
                  <c:v>263.62</c:v>
                </c:pt>
                <c:pt idx="1202">
                  <c:v>262.99</c:v>
                </c:pt>
                <c:pt idx="1203">
                  <c:v>258.87</c:v>
                </c:pt>
                <c:pt idx="1204">
                  <c:v>251.12</c:v>
                </c:pt>
                <c:pt idx="1205">
                  <c:v>253.92</c:v>
                </c:pt>
                <c:pt idx="1206">
                  <c:v>254.85</c:v>
                </c:pt>
                <c:pt idx="1207">
                  <c:v>242.68</c:v>
                </c:pt>
                <c:pt idx="1208">
                  <c:v>220.11</c:v>
                </c:pt>
                <c:pt idx="1209">
                  <c:v>211.99</c:v>
                </c:pt>
                <c:pt idx="1210">
                  <c:v>212.08</c:v>
                </c:pt>
                <c:pt idx="1211">
                  <c:v>216.52</c:v>
                </c:pt>
                <c:pt idx="1212">
                  <c:v>212.42</c:v>
                </c:pt>
                <c:pt idx="1213">
                  <c:v>205.76</c:v>
                </c:pt>
                <c:pt idx="1214">
                  <c:v>207.3</c:v>
                </c:pt>
                <c:pt idx="1215">
                  <c:v>197.36</c:v>
                </c:pt>
                <c:pt idx="1216">
                  <c:v>200.84</c:v>
                </c:pt>
                <c:pt idx="1217">
                  <c:v>205.66</c:v>
                </c:pt>
                <c:pt idx="1218">
                  <c:v>218.51</c:v>
                </c:pt>
                <c:pt idx="1219">
                  <c:v>219.96</c:v>
                </c:pt>
                <c:pt idx="1220">
                  <c:v>219.27</c:v>
                </c:pt>
                <c:pt idx="1221">
                  <c:v>222.18</c:v>
                </c:pt>
                <c:pt idx="1222">
                  <c:v>222.11</c:v>
                </c:pt>
                <c:pt idx="1223">
                  <c:v>209.98</c:v>
                </c:pt>
                <c:pt idx="1224">
                  <c:v>214.65</c:v>
                </c:pt>
                <c:pt idx="1225">
                  <c:v>223.71</c:v>
                </c:pt>
                <c:pt idx="1226">
                  <c:v>237.41</c:v>
                </c:pt>
                <c:pt idx="1227">
                  <c:v>242.84</c:v>
                </c:pt>
                <c:pt idx="1228">
                  <c:v>233.59</c:v>
                </c:pt>
                <c:pt idx="1229">
                  <c:v>234.3</c:v>
                </c:pt>
                <c:pt idx="1230">
                  <c:v>235.6</c:v>
                </c:pt>
                <c:pt idx="1231">
                  <c:v>241.2</c:v>
                </c:pt>
                <c:pt idx="1232">
                  <c:v>234.21</c:v>
                </c:pt>
                <c:pt idx="1233">
                  <c:v>235.45</c:v>
                </c:pt>
                <c:pt idx="1234">
                  <c:v>236.08</c:v>
                </c:pt>
                <c:pt idx="1235">
                  <c:v>246.72</c:v>
                </c:pt>
                <c:pt idx="1236">
                  <c:v>244.14</c:v>
                </c:pt>
                <c:pt idx="1237">
                  <c:v>240.08</c:v>
                </c:pt>
                <c:pt idx="1238">
                  <c:v>238.83</c:v>
                </c:pt>
                <c:pt idx="1239">
                  <c:v>235.58</c:v>
                </c:pt>
                <c:pt idx="1240">
                  <c:v>238.72</c:v>
                </c:pt>
                <c:pt idx="1241">
                  <c:v>239.37</c:v>
                </c:pt>
                <c:pt idx="1242">
                  <c:v>242.64</c:v>
                </c:pt>
                <c:pt idx="1243">
                  <c:v>243.84</c:v>
                </c:pt>
                <c:pt idx="1244">
                  <c:v>239.74</c:v>
                </c:pt>
                <c:pt idx="1245">
                  <c:v>237.01</c:v>
                </c:pt>
                <c:pt idx="1246">
                  <c:v>239.29</c:v>
                </c:pt>
                <c:pt idx="1247">
                  <c:v>251.05</c:v>
                </c:pt>
                <c:pt idx="1248">
                  <c:v>253.5</c:v>
                </c:pt>
                <c:pt idx="1249">
                  <c:v>252.08</c:v>
                </c:pt>
                <c:pt idx="1250">
                  <c:v>257.22000000000003</c:v>
                </c:pt>
                <c:pt idx="1251">
                  <c:v>247.14</c:v>
                </c:pt>
                <c:pt idx="1252">
                  <c:v>254.5</c:v>
                </c:pt>
                <c:pt idx="1253">
                  <c:v>252.54</c:v>
                </c:pt>
                <c:pt idx="1254">
                  <c:v>256.61</c:v>
                </c:pt>
                <c:pt idx="1255">
                  <c:v>261.44</c:v>
                </c:pt>
                <c:pt idx="1256">
                  <c:v>253.18</c:v>
                </c:pt>
                <c:pt idx="1257">
                  <c:v>248.48</c:v>
                </c:pt>
                <c:pt idx="1258">
                  <c:v>248.42</c:v>
                </c:pt>
                <c:pt idx="1259">
                  <c:v>238.45</c:v>
                </c:pt>
                <c:pt idx="1260">
                  <c:v>237.93</c:v>
                </c:pt>
                <c:pt idx="1261">
                  <c:v>237.49</c:v>
                </c:pt>
                <c:pt idx="1262">
                  <c:v>240.45</c:v>
                </c:pt>
                <c:pt idx="1263">
                  <c:v>234.96</c:v>
                </c:pt>
                <c:pt idx="1264">
                  <c:v>233.94</c:v>
                </c:pt>
                <c:pt idx="1265">
                  <c:v>227.22</c:v>
                </c:pt>
                <c:pt idx="1266">
                  <c:v>218.89</c:v>
                </c:pt>
                <c:pt idx="1267">
                  <c:v>219.91</c:v>
                </c:pt>
                <c:pt idx="1268">
                  <c:v>215.55</c:v>
                </c:pt>
                <c:pt idx="1269">
                  <c:v>211.88</c:v>
                </c:pt>
                <c:pt idx="1270">
                  <c:v>212.19</c:v>
                </c:pt>
                <c:pt idx="1271">
                  <c:v>208.8</c:v>
                </c:pt>
                <c:pt idx="1272">
                  <c:v>209.14</c:v>
                </c:pt>
                <c:pt idx="1273">
                  <c:v>207.83</c:v>
                </c:pt>
                <c:pt idx="1274">
                  <c:v>182.63</c:v>
                </c:pt>
                <c:pt idx="1275">
                  <c:v>183.25</c:v>
                </c:pt>
                <c:pt idx="1276">
                  <c:v>190.93</c:v>
                </c:pt>
                <c:pt idx="1277">
                  <c:v>191.59</c:v>
                </c:pt>
                <c:pt idx="1278">
                  <c:v>187.29</c:v>
                </c:pt>
                <c:pt idx="1279">
                  <c:v>188.86</c:v>
                </c:pt>
                <c:pt idx="1280">
                  <c:v>187.91</c:v>
                </c:pt>
                <c:pt idx="1281">
                  <c:v>181.06</c:v>
                </c:pt>
                <c:pt idx="1282">
                  <c:v>185.1</c:v>
                </c:pt>
                <c:pt idx="1283">
                  <c:v>187.58</c:v>
                </c:pt>
                <c:pt idx="1284">
                  <c:v>189.56</c:v>
                </c:pt>
                <c:pt idx="1285">
                  <c:v>193.57</c:v>
                </c:pt>
                <c:pt idx="1286">
                  <c:v>188.13</c:v>
                </c:pt>
                <c:pt idx="1287">
                  <c:v>184.02</c:v>
                </c:pt>
                <c:pt idx="1288">
                  <c:v>188.71</c:v>
                </c:pt>
                <c:pt idx="1289">
                  <c:v>200.45</c:v>
                </c:pt>
                <c:pt idx="1290">
                  <c:v>199.95</c:v>
                </c:pt>
                <c:pt idx="1291">
                  <c:v>193.76</c:v>
                </c:pt>
                <c:pt idx="1292">
                  <c:v>194.77</c:v>
                </c:pt>
                <c:pt idx="1293">
                  <c:v>197.41</c:v>
                </c:pt>
                <c:pt idx="1294">
                  <c:v>191.97</c:v>
                </c:pt>
                <c:pt idx="1295">
                  <c:v>199.4</c:v>
                </c:pt>
                <c:pt idx="1296">
                  <c:v>199.73</c:v>
                </c:pt>
                <c:pt idx="1297">
                  <c:v>202.04</c:v>
                </c:pt>
                <c:pt idx="1298">
                  <c:v>201.88</c:v>
                </c:pt>
                <c:pt idx="1299">
                  <c:v>202.64</c:v>
                </c:pt>
                <c:pt idx="1300">
                  <c:v>188.14</c:v>
                </c:pt>
                <c:pt idx="1301">
                  <c:v>180.74</c:v>
                </c:pt>
                <c:pt idx="1302">
                  <c:v>176.54</c:v>
                </c:pt>
                <c:pt idx="1303">
                  <c:v>178.65</c:v>
                </c:pt>
                <c:pt idx="1304">
                  <c:v>175.34</c:v>
                </c:pt>
                <c:pt idx="1305">
                  <c:v>177.77</c:v>
                </c:pt>
                <c:pt idx="1306">
                  <c:v>177.54</c:v>
                </c:pt>
                <c:pt idx="1307">
                  <c:v>169.48</c:v>
                </c:pt>
                <c:pt idx="1308">
                  <c:v>162.5</c:v>
                </c:pt>
                <c:pt idx="1309">
                  <c:v>163.57</c:v>
                </c:pt>
                <c:pt idx="1310">
                  <c:v>173.8</c:v>
                </c:pt>
                <c:pt idx="1311">
                  <c:v>171.32</c:v>
                </c:pt>
                <c:pt idx="1312">
                  <c:v>175.66</c:v>
                </c:pt>
                <c:pt idx="1313">
                  <c:v>172.82</c:v>
                </c:pt>
                <c:pt idx="1314">
                  <c:v>170.83</c:v>
                </c:pt>
                <c:pt idx="1315">
                  <c:v>172.63</c:v>
                </c:pt>
                <c:pt idx="1316">
                  <c:v>177.67</c:v>
                </c:pt>
                <c:pt idx="1317">
                  <c:v>179.83</c:v>
                </c:pt>
                <c:pt idx="1318">
                  <c:v>175.79</c:v>
                </c:pt>
                <c:pt idx="1319">
                  <c:v>175.22</c:v>
                </c:pt>
                <c:pt idx="1320">
                  <c:v>166.63</c:v>
                </c:pt>
                <c:pt idx="1321">
                  <c:v>168.38</c:v>
                </c:pt>
                <c:pt idx="1322">
                  <c:v>171.11</c:v>
                </c:pt>
                <c:pt idx="1323">
                  <c:v>164.9</c:v>
                </c:pt>
                <c:pt idx="1324">
                  <c:v>172.98</c:v>
                </c:pt>
                <c:pt idx="1325">
                  <c:v>176.88</c:v>
                </c:pt>
                <c:pt idx="1326">
                  <c:v>171.76</c:v>
                </c:pt>
                <c:pt idx="1327">
                  <c:v>174.6</c:v>
                </c:pt>
                <c:pt idx="1328">
                  <c:v>171.05</c:v>
                </c:pt>
                <c:pt idx="1329">
                  <c:v>161.47999999999999</c:v>
                </c:pt>
                <c:pt idx="1330">
                  <c:v>157.11000000000001</c:v>
                </c:pt>
                <c:pt idx="1331">
                  <c:v>155.44999999999999</c:v>
                </c:pt>
                <c:pt idx="1332">
                  <c:v>149.93</c:v>
                </c:pt>
                <c:pt idx="1333">
                  <c:v>147.05000000000001</c:v>
                </c:pt>
                <c:pt idx="1334">
                  <c:v>142.05000000000001</c:v>
                </c:pt>
                <c:pt idx="1335">
                  <c:v>144.68</c:v>
                </c:pt>
                <c:pt idx="1336">
                  <c:v>162.13</c:v>
                </c:pt>
                <c:pt idx="1337">
                  <c:v>170.18</c:v>
                </c:pt>
                <c:pt idx="1338">
                  <c:v>168.29</c:v>
                </c:pt>
                <c:pt idx="1339">
                  <c:v>194.05</c:v>
                </c:pt>
                <c:pt idx="1340">
                  <c:v>183.28</c:v>
                </c:pt>
                <c:pt idx="1341">
                  <c:v>179.99</c:v>
                </c:pt>
                <c:pt idx="1342">
                  <c:v>180.01</c:v>
                </c:pt>
                <c:pt idx="1343">
                  <c:v>181.19</c:v>
                </c:pt>
                <c:pt idx="1344">
                  <c:v>184.76</c:v>
                </c:pt>
                <c:pt idx="1345">
                  <c:v>177.81</c:v>
                </c:pt>
                <c:pt idx="1346">
                  <c:v>174.72</c:v>
                </c:pt>
                <c:pt idx="1347">
                  <c:v>171.97</c:v>
                </c:pt>
                <c:pt idx="1348">
                  <c:v>168.47</c:v>
                </c:pt>
                <c:pt idx="1349">
                  <c:v>171.89</c:v>
                </c:pt>
                <c:pt idx="1350">
                  <c:v>177.55</c:v>
                </c:pt>
                <c:pt idx="1351">
                  <c:v>173.99</c:v>
                </c:pt>
                <c:pt idx="1352">
                  <c:v>174.84</c:v>
                </c:pt>
                <c:pt idx="1353">
                  <c:v>177.46</c:v>
                </c:pt>
                <c:pt idx="1354">
                  <c:v>174.95</c:v>
                </c:pt>
                <c:pt idx="1355">
                  <c:v>186.6</c:v>
                </c:pt>
                <c:pt idx="1356">
                  <c:v>180.11</c:v>
                </c:pt>
                <c:pt idx="1357">
                  <c:v>173.74</c:v>
                </c:pt>
                <c:pt idx="1358">
                  <c:v>179.24</c:v>
                </c:pt>
                <c:pt idx="1359">
                  <c:v>176.75</c:v>
                </c:pt>
                <c:pt idx="1360">
                  <c:v>176.19</c:v>
                </c:pt>
                <c:pt idx="1361">
                  <c:v>178.79</c:v>
                </c:pt>
                <c:pt idx="1362">
                  <c:v>178.08</c:v>
                </c:pt>
                <c:pt idx="1363">
                  <c:v>176.29</c:v>
                </c:pt>
                <c:pt idx="1364">
                  <c:v>174.77</c:v>
                </c:pt>
                <c:pt idx="1365">
                  <c:v>175</c:v>
                </c:pt>
                <c:pt idx="1366">
                  <c:v>177.94</c:v>
                </c:pt>
                <c:pt idx="1367">
                  <c:v>177.48</c:v>
                </c:pt>
                <c:pt idx="1368">
                  <c:v>173.79</c:v>
                </c:pt>
                <c:pt idx="1369">
                  <c:v>170.66</c:v>
                </c:pt>
                <c:pt idx="1370">
                  <c:v>177.29</c:v>
                </c:pt>
                <c:pt idx="1371">
                  <c:v>182.47</c:v>
                </c:pt>
                <c:pt idx="1372">
                  <c:v>178.01</c:v>
                </c:pt>
                <c:pt idx="1373">
                  <c:v>187.44</c:v>
                </c:pt>
                <c:pt idx="1374">
                  <c:v>184.86</c:v>
                </c:pt>
                <c:pt idx="1375">
                  <c:v>181.57</c:v>
                </c:pt>
                <c:pt idx="1376">
                  <c:v>183.01</c:v>
                </c:pt>
                <c:pt idx="1377">
                  <c:v>182.58</c:v>
                </c:pt>
                <c:pt idx="1378">
                  <c:v>187.35</c:v>
                </c:pt>
                <c:pt idx="1379">
                  <c:v>196.37</c:v>
                </c:pt>
                <c:pt idx="1380">
                  <c:v>197.42</c:v>
                </c:pt>
                <c:pt idx="1381">
                  <c:v>197.88</c:v>
                </c:pt>
                <c:pt idx="1382">
                  <c:v>209.86</c:v>
                </c:pt>
                <c:pt idx="1383">
                  <c:v>231.26</c:v>
                </c:pt>
                <c:pt idx="1384">
                  <c:v>246.39</c:v>
                </c:pt>
                <c:pt idx="1385">
                  <c:v>251.52</c:v>
                </c:pt>
                <c:pt idx="1386">
                  <c:v>252.94</c:v>
                </c:pt>
                <c:pt idx="1387">
                  <c:v>262.33</c:v>
                </c:pt>
                <c:pt idx="1388">
                  <c:v>263.26</c:v>
                </c:pt>
                <c:pt idx="1389">
                  <c:v>241.03</c:v>
                </c:pt>
                <c:pt idx="1390">
                  <c:v>248.23</c:v>
                </c:pt>
                <c:pt idx="1391">
                  <c:v>252.64</c:v>
                </c:pt>
                <c:pt idx="1392">
                  <c:v>256.56</c:v>
                </c:pt>
                <c:pt idx="1393">
                  <c:v>248.5</c:v>
                </c:pt>
                <c:pt idx="1394">
                  <c:v>249.23</c:v>
                </c:pt>
                <c:pt idx="1395">
                  <c:v>239.2</c:v>
                </c:pt>
                <c:pt idx="1396">
                  <c:v>251.51</c:v>
                </c:pt>
                <c:pt idx="1397">
                  <c:v>246.38</c:v>
                </c:pt>
                <c:pt idx="1398">
                  <c:v>215.99</c:v>
                </c:pt>
                <c:pt idx="1399">
                  <c:v>220.25</c:v>
                </c:pt>
                <c:pt idx="1400">
                  <c:v>219.8</c:v>
                </c:pt>
                <c:pt idx="1401">
                  <c:v>232.1</c:v>
                </c:pt>
                <c:pt idx="1402">
                  <c:v>222.62</c:v>
                </c:pt>
                <c:pt idx="1403">
                  <c:v>232.07</c:v>
                </c:pt>
                <c:pt idx="1404">
                  <c:v>216.86</c:v>
                </c:pt>
                <c:pt idx="1405">
                  <c:v>207.67</c:v>
                </c:pt>
                <c:pt idx="1406">
                  <c:v>198.88</c:v>
                </c:pt>
                <c:pt idx="1407">
                  <c:v>200.64</c:v>
                </c:pt>
                <c:pt idx="1408">
                  <c:v>191.76</c:v>
                </c:pt>
                <c:pt idx="1409">
                  <c:v>198.84</c:v>
                </c:pt>
                <c:pt idx="1410">
                  <c:v>200</c:v>
                </c:pt>
                <c:pt idx="1411">
                  <c:v>197.49</c:v>
                </c:pt>
                <c:pt idx="1412">
                  <c:v>207.83</c:v>
                </c:pt>
                <c:pt idx="1413">
                  <c:v>201.38</c:v>
                </c:pt>
                <c:pt idx="1414">
                  <c:v>214.14</c:v>
                </c:pt>
                <c:pt idx="1415">
                  <c:v>216.12</c:v>
                </c:pt>
                <c:pt idx="1416">
                  <c:v>222.72</c:v>
                </c:pt>
                <c:pt idx="1417">
                  <c:v>221.1</c:v>
                </c:pt>
                <c:pt idx="1418">
                  <c:v>223.27</c:v>
                </c:pt>
                <c:pt idx="1419">
                  <c:v>210.66</c:v>
                </c:pt>
                <c:pt idx="1420">
                  <c:v>220.32</c:v>
                </c:pt>
                <c:pt idx="1421">
                  <c:v>213.21</c:v>
                </c:pt>
                <c:pt idx="1422">
                  <c:v>209.21</c:v>
                </c:pt>
                <c:pt idx="1423">
                  <c:v>205.75</c:v>
                </c:pt>
                <c:pt idx="1424">
                  <c:v>206.28</c:v>
                </c:pt>
                <c:pt idx="1425">
                  <c:v>214.11</c:v>
                </c:pt>
                <c:pt idx="1426">
                  <c:v>210.6</c:v>
                </c:pt>
                <c:pt idx="1427">
                  <c:v>219.41</c:v>
                </c:pt>
                <c:pt idx="1428">
                  <c:v>230.17</c:v>
                </c:pt>
                <c:pt idx="1429">
                  <c:v>210.73</c:v>
                </c:pt>
                <c:pt idx="1430">
                  <c:v>216.27</c:v>
                </c:pt>
                <c:pt idx="1431">
                  <c:v>226.17</c:v>
                </c:pt>
                <c:pt idx="1432">
                  <c:v>228.13</c:v>
                </c:pt>
                <c:pt idx="1433">
                  <c:v>229.81</c:v>
                </c:pt>
                <c:pt idx="1434">
                  <c:v>230.29</c:v>
                </c:pt>
                <c:pt idx="1435">
                  <c:v>226.78</c:v>
                </c:pt>
                <c:pt idx="1436">
                  <c:v>227.87</c:v>
                </c:pt>
                <c:pt idx="1437">
                  <c:v>227.2</c:v>
                </c:pt>
                <c:pt idx="1438">
                  <c:v>243.92</c:v>
                </c:pt>
                <c:pt idx="1439">
                  <c:v>238.25</c:v>
                </c:pt>
                <c:pt idx="1440">
                  <c:v>250</c:v>
                </c:pt>
                <c:pt idx="1441">
                  <c:v>254.27</c:v>
                </c:pt>
                <c:pt idx="1442">
                  <c:v>257.02</c:v>
                </c:pt>
                <c:pt idx="1443">
                  <c:v>254.22</c:v>
                </c:pt>
                <c:pt idx="1444">
                  <c:v>260.45999999999998</c:v>
                </c:pt>
                <c:pt idx="1445">
                  <c:v>261.63</c:v>
                </c:pt>
                <c:pt idx="1446">
                  <c:v>258.02</c:v>
                </c:pt>
                <c:pt idx="1447">
                  <c:v>249.02</c:v>
                </c:pt>
                <c:pt idx="1448">
                  <c:v>240.66</c:v>
                </c:pt>
                <c:pt idx="1449">
                  <c:v>250.08</c:v>
                </c:pt>
                <c:pt idx="1450">
                  <c:v>240.83</c:v>
                </c:pt>
                <c:pt idx="1451">
                  <c:v>244.5</c:v>
                </c:pt>
                <c:pt idx="1452">
                  <c:v>241.05</c:v>
                </c:pt>
                <c:pt idx="1453">
                  <c:v>238.77</c:v>
                </c:pt>
                <c:pt idx="1454">
                  <c:v>217.8</c:v>
                </c:pt>
                <c:pt idx="1455">
                  <c:v>219.16</c:v>
                </c:pt>
                <c:pt idx="1456">
                  <c:v>219.57</c:v>
                </c:pt>
                <c:pt idx="1457">
                  <c:v>221.33</c:v>
                </c:pt>
                <c:pt idx="1458">
                  <c:v>220.89</c:v>
                </c:pt>
                <c:pt idx="1459">
                  <c:v>220.7</c:v>
                </c:pt>
                <c:pt idx="1460">
                  <c:v>218.85</c:v>
                </c:pt>
                <c:pt idx="1461">
                  <c:v>217.97</c:v>
                </c:pt>
                <c:pt idx="1462">
                  <c:v>213.65</c:v>
                </c:pt>
                <c:pt idx="1463">
                  <c:v>260.48</c:v>
                </c:pt>
                <c:pt idx="1464">
                  <c:v>269.19</c:v>
                </c:pt>
                <c:pt idx="1465">
                  <c:v>262.51</c:v>
                </c:pt>
                <c:pt idx="1466">
                  <c:v>259.52</c:v>
                </c:pt>
                <c:pt idx="1467">
                  <c:v>257.55</c:v>
                </c:pt>
                <c:pt idx="1468">
                  <c:v>249.85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A-433F-B4BB-DA801AE2CDAA}"/>
            </c:ext>
          </c:extLst>
        </c:ser>
        <c:ser>
          <c:idx val="1"/>
          <c:order val="1"/>
          <c:tx>
            <c:strRef>
              <c:f>'Weighted Moving Average'!$H$1</c:f>
              <c:strCache>
                <c:ptCount val="1"/>
                <c:pt idx="0">
                  <c:v>Forecast 3 Period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'Weighted Moving Average'!$H$2:$H$1470</c:f>
              <c:numCache>
                <c:formatCode>#,##0.00</c:formatCode>
                <c:ptCount val="1469"/>
                <c:pt idx="3">
                  <c:v>20.681330000000003</c:v>
                </c:pt>
                <c:pt idx="4">
                  <c:v>21.29327</c:v>
                </c:pt>
                <c:pt idx="5">
                  <c:v>21.99568</c:v>
                </c:pt>
                <c:pt idx="6">
                  <c:v>22.433700000000002</c:v>
                </c:pt>
                <c:pt idx="7">
                  <c:v>22.676819999999999</c:v>
                </c:pt>
                <c:pt idx="8">
                  <c:v>22.930289999999999</c:v>
                </c:pt>
                <c:pt idx="9">
                  <c:v>22.76193</c:v>
                </c:pt>
                <c:pt idx="10">
                  <c:v>22.818000000000001</c:v>
                </c:pt>
                <c:pt idx="11">
                  <c:v>22.804589999999997</c:v>
                </c:pt>
                <c:pt idx="12">
                  <c:v>23.071200000000001</c:v>
                </c:pt>
                <c:pt idx="13">
                  <c:v>21.927479999999999</c:v>
                </c:pt>
                <c:pt idx="14">
                  <c:v>20.962610000000002</c:v>
                </c:pt>
                <c:pt idx="15">
                  <c:v>19.692689999999999</c:v>
                </c:pt>
                <c:pt idx="16">
                  <c:v>19.503810000000001</c:v>
                </c:pt>
                <c:pt idx="17">
                  <c:v>19.50309</c:v>
                </c:pt>
                <c:pt idx="18">
                  <c:v>19.674490000000002</c:v>
                </c:pt>
                <c:pt idx="19">
                  <c:v>19.800699999999999</c:v>
                </c:pt>
                <c:pt idx="20">
                  <c:v>20.110700000000001</c:v>
                </c:pt>
                <c:pt idx="21">
                  <c:v>20.311820000000001</c:v>
                </c:pt>
                <c:pt idx="22">
                  <c:v>20.64141</c:v>
                </c:pt>
                <c:pt idx="23">
                  <c:v>20.72832</c:v>
                </c:pt>
                <c:pt idx="24">
                  <c:v>21.07131</c:v>
                </c:pt>
                <c:pt idx="25">
                  <c:v>21.143979999999999</c:v>
                </c:pt>
                <c:pt idx="26">
                  <c:v>20.97167</c:v>
                </c:pt>
                <c:pt idx="27">
                  <c:v>20.649290000000001</c:v>
                </c:pt>
                <c:pt idx="28">
                  <c:v>20.608620000000002</c:v>
                </c:pt>
                <c:pt idx="29">
                  <c:v>20.687729999999998</c:v>
                </c:pt>
                <c:pt idx="30">
                  <c:v>20.71087</c:v>
                </c:pt>
                <c:pt idx="31">
                  <c:v>20.500120000000003</c:v>
                </c:pt>
                <c:pt idx="32">
                  <c:v>20.448920000000001</c:v>
                </c:pt>
                <c:pt idx="33">
                  <c:v>20.383379999999999</c:v>
                </c:pt>
                <c:pt idx="34">
                  <c:v>20.33867</c:v>
                </c:pt>
                <c:pt idx="35">
                  <c:v>19.930129999999998</c:v>
                </c:pt>
                <c:pt idx="36">
                  <c:v>19.734720000000003</c:v>
                </c:pt>
                <c:pt idx="37">
                  <c:v>19.685980000000001</c:v>
                </c:pt>
                <c:pt idx="38">
                  <c:v>19.81251</c:v>
                </c:pt>
                <c:pt idx="39">
                  <c:v>20.325670000000002</c:v>
                </c:pt>
                <c:pt idx="40">
                  <c:v>20.782119999999999</c:v>
                </c:pt>
                <c:pt idx="41">
                  <c:v>20.55348</c:v>
                </c:pt>
                <c:pt idx="42">
                  <c:v>19.902999999999999</c:v>
                </c:pt>
                <c:pt idx="43">
                  <c:v>18.977410000000003</c:v>
                </c:pt>
                <c:pt idx="44">
                  <c:v>18.604400000000002</c:v>
                </c:pt>
                <c:pt idx="45">
                  <c:v>18.431319999999999</c:v>
                </c:pt>
                <c:pt idx="46">
                  <c:v>18.633669999999999</c:v>
                </c:pt>
                <c:pt idx="47">
                  <c:v>18.972480000000001</c:v>
                </c:pt>
                <c:pt idx="48">
                  <c:v>19.057500000000001</c:v>
                </c:pt>
                <c:pt idx="49">
                  <c:v>19.191220000000001</c:v>
                </c:pt>
                <c:pt idx="50">
                  <c:v>19.17869</c:v>
                </c:pt>
                <c:pt idx="51">
                  <c:v>18.923209999999997</c:v>
                </c:pt>
                <c:pt idx="52">
                  <c:v>18.494209999999999</c:v>
                </c:pt>
                <c:pt idx="53">
                  <c:v>18.030920000000002</c:v>
                </c:pt>
                <c:pt idx="54">
                  <c:v>18.03519</c:v>
                </c:pt>
                <c:pt idx="55">
                  <c:v>18.128589999999999</c:v>
                </c:pt>
                <c:pt idx="56">
                  <c:v>18.006520000000002</c:v>
                </c:pt>
                <c:pt idx="57">
                  <c:v>17.715510000000002</c:v>
                </c:pt>
                <c:pt idx="58">
                  <c:v>17.639499999999998</c:v>
                </c:pt>
                <c:pt idx="59">
                  <c:v>17.892579999999999</c:v>
                </c:pt>
                <c:pt idx="60">
                  <c:v>18.281870000000001</c:v>
                </c:pt>
                <c:pt idx="61">
                  <c:v>18.531929999999999</c:v>
                </c:pt>
                <c:pt idx="62">
                  <c:v>18.881079999999997</c:v>
                </c:pt>
                <c:pt idx="63">
                  <c:v>19.004280000000001</c:v>
                </c:pt>
                <c:pt idx="64">
                  <c:v>19.282820000000001</c:v>
                </c:pt>
                <c:pt idx="65">
                  <c:v>18.694610000000001</c:v>
                </c:pt>
                <c:pt idx="66">
                  <c:v>18.524079999999998</c:v>
                </c:pt>
                <c:pt idx="67">
                  <c:v>18.140129999999999</c:v>
                </c:pt>
                <c:pt idx="68">
                  <c:v>18.224800000000002</c:v>
                </c:pt>
                <c:pt idx="69">
                  <c:v>18.271789999999999</c:v>
                </c:pt>
                <c:pt idx="70">
                  <c:v>18.12528</c:v>
                </c:pt>
                <c:pt idx="71">
                  <c:v>18.028289999999998</c:v>
                </c:pt>
                <c:pt idx="72">
                  <c:v>17.825900000000001</c:v>
                </c:pt>
                <c:pt idx="73">
                  <c:v>17.971219999999999</c:v>
                </c:pt>
                <c:pt idx="74">
                  <c:v>18.027610000000003</c:v>
                </c:pt>
                <c:pt idx="75">
                  <c:v>18.178719999999998</c:v>
                </c:pt>
                <c:pt idx="76">
                  <c:v>17.896470000000001</c:v>
                </c:pt>
                <c:pt idx="77">
                  <c:v>17.75752</c:v>
                </c:pt>
                <c:pt idx="78">
                  <c:v>17.430599999999998</c:v>
                </c:pt>
                <c:pt idx="79">
                  <c:v>17.054670000000002</c:v>
                </c:pt>
                <c:pt idx="80">
                  <c:v>16.39621</c:v>
                </c:pt>
                <c:pt idx="81">
                  <c:v>16.094609999999999</c:v>
                </c:pt>
                <c:pt idx="82">
                  <c:v>15.897279999999999</c:v>
                </c:pt>
                <c:pt idx="83">
                  <c:v>15.843489999999999</c:v>
                </c:pt>
                <c:pt idx="84">
                  <c:v>15.963339999999999</c:v>
                </c:pt>
                <c:pt idx="85">
                  <c:v>16.363</c:v>
                </c:pt>
                <c:pt idx="86">
                  <c:v>16.79167</c:v>
                </c:pt>
                <c:pt idx="87">
                  <c:v>16.79569</c:v>
                </c:pt>
                <c:pt idx="88">
                  <c:v>16.577100000000002</c:v>
                </c:pt>
                <c:pt idx="89">
                  <c:v>16.290820000000004</c:v>
                </c:pt>
                <c:pt idx="90">
                  <c:v>16.123609999999999</c:v>
                </c:pt>
                <c:pt idx="91">
                  <c:v>15.683600000000002</c:v>
                </c:pt>
                <c:pt idx="92">
                  <c:v>15.525519999999998</c:v>
                </c:pt>
                <c:pt idx="93">
                  <c:v>15.37171</c:v>
                </c:pt>
                <c:pt idx="94">
                  <c:v>15.37398</c:v>
                </c:pt>
                <c:pt idx="95">
                  <c:v>14.833069999999999</c:v>
                </c:pt>
                <c:pt idx="96">
                  <c:v>14.263489999999999</c:v>
                </c:pt>
                <c:pt idx="97">
                  <c:v>13.796620000000001</c:v>
                </c:pt>
                <c:pt idx="98">
                  <c:v>13.348289999999999</c:v>
                </c:pt>
                <c:pt idx="99">
                  <c:v>13.16929</c:v>
                </c:pt>
                <c:pt idx="100">
                  <c:v>12.847899999999999</c:v>
                </c:pt>
                <c:pt idx="101">
                  <c:v>12.75442</c:v>
                </c:pt>
                <c:pt idx="102">
                  <c:v>12.649529999999999</c:v>
                </c:pt>
                <c:pt idx="103">
                  <c:v>12.590389999999999</c:v>
                </c:pt>
                <c:pt idx="104">
                  <c:v>12.499189999999999</c:v>
                </c:pt>
                <c:pt idx="105">
                  <c:v>12.240119999999999</c:v>
                </c:pt>
                <c:pt idx="106">
                  <c:v>12.445270000000001</c:v>
                </c:pt>
                <c:pt idx="107">
                  <c:v>12.6938</c:v>
                </c:pt>
                <c:pt idx="108">
                  <c:v>13.295809999999999</c:v>
                </c:pt>
                <c:pt idx="109">
                  <c:v>13.50412</c:v>
                </c:pt>
                <c:pt idx="110">
                  <c:v>13.88579</c:v>
                </c:pt>
                <c:pt idx="111">
                  <c:v>14.13691</c:v>
                </c:pt>
                <c:pt idx="112">
                  <c:v>14.179870000000001</c:v>
                </c:pt>
                <c:pt idx="113">
                  <c:v>14.231480000000001</c:v>
                </c:pt>
                <c:pt idx="114">
                  <c:v>14.194619999999999</c:v>
                </c:pt>
                <c:pt idx="115">
                  <c:v>14.57741</c:v>
                </c:pt>
                <c:pt idx="116">
                  <c:v>14.792080000000002</c:v>
                </c:pt>
                <c:pt idx="117">
                  <c:v>15.033530000000001</c:v>
                </c:pt>
                <c:pt idx="118">
                  <c:v>14.879919999999998</c:v>
                </c:pt>
                <c:pt idx="119">
                  <c:v>14.837259999999999</c:v>
                </c:pt>
                <c:pt idx="120">
                  <c:v>14.793319999999998</c:v>
                </c:pt>
                <c:pt idx="121">
                  <c:v>14.77028</c:v>
                </c:pt>
                <c:pt idx="122">
                  <c:v>14.715199999999999</c:v>
                </c:pt>
                <c:pt idx="123">
                  <c:v>14.723009999999999</c:v>
                </c:pt>
                <c:pt idx="124">
                  <c:v>14.801120000000001</c:v>
                </c:pt>
                <c:pt idx="125">
                  <c:v>14.98387</c:v>
                </c:pt>
                <c:pt idx="126">
                  <c:v>15.0006</c:v>
                </c:pt>
                <c:pt idx="127">
                  <c:v>15.298409999999999</c:v>
                </c:pt>
                <c:pt idx="128">
                  <c:v>15.404999999999999</c:v>
                </c:pt>
                <c:pt idx="129">
                  <c:v>15.502400000000002</c:v>
                </c:pt>
                <c:pt idx="130">
                  <c:v>15.40372</c:v>
                </c:pt>
                <c:pt idx="131">
                  <c:v>15.579190000000001</c:v>
                </c:pt>
                <c:pt idx="132">
                  <c:v>15.742270000000001</c:v>
                </c:pt>
                <c:pt idx="133">
                  <c:v>16.085889999999999</c:v>
                </c:pt>
                <c:pt idx="134">
                  <c:v>16.433619999999998</c:v>
                </c:pt>
                <c:pt idx="135">
                  <c:v>16.701729999999998</c:v>
                </c:pt>
                <c:pt idx="136">
                  <c:v>16.913869999999999</c:v>
                </c:pt>
                <c:pt idx="137">
                  <c:v>16.90588</c:v>
                </c:pt>
                <c:pt idx="138">
                  <c:v>17.052820000000001</c:v>
                </c:pt>
                <c:pt idx="139">
                  <c:v>17.052529999999997</c:v>
                </c:pt>
                <c:pt idx="140">
                  <c:v>17.215070000000001</c:v>
                </c:pt>
                <c:pt idx="141">
                  <c:v>17.380479999999999</c:v>
                </c:pt>
                <c:pt idx="142">
                  <c:v>16.602899999999998</c:v>
                </c:pt>
                <c:pt idx="143">
                  <c:v>15.955099999999998</c:v>
                </c:pt>
                <c:pt idx="144">
                  <c:v>15.424420000000001</c:v>
                </c:pt>
                <c:pt idx="145">
                  <c:v>15.73649</c:v>
                </c:pt>
                <c:pt idx="146">
                  <c:v>16.003529999999998</c:v>
                </c:pt>
                <c:pt idx="147">
                  <c:v>15.913400000000001</c:v>
                </c:pt>
                <c:pt idx="148">
                  <c:v>15.75827</c:v>
                </c:pt>
                <c:pt idx="149">
                  <c:v>15.45233</c:v>
                </c:pt>
                <c:pt idx="150">
                  <c:v>15.406519999999999</c:v>
                </c:pt>
                <c:pt idx="151">
                  <c:v>15.405899999999999</c:v>
                </c:pt>
                <c:pt idx="152">
                  <c:v>15.638059999999999</c:v>
                </c:pt>
                <c:pt idx="153">
                  <c:v>15.701319999999999</c:v>
                </c:pt>
                <c:pt idx="154">
                  <c:v>15.573119999999999</c:v>
                </c:pt>
                <c:pt idx="155">
                  <c:v>15.54706</c:v>
                </c:pt>
                <c:pt idx="156">
                  <c:v>15.136719999999999</c:v>
                </c:pt>
                <c:pt idx="157">
                  <c:v>14.8428</c:v>
                </c:pt>
                <c:pt idx="158">
                  <c:v>14.570269999999997</c:v>
                </c:pt>
                <c:pt idx="159">
                  <c:v>14.760409999999998</c:v>
                </c:pt>
                <c:pt idx="160">
                  <c:v>14.958329999999998</c:v>
                </c:pt>
                <c:pt idx="161">
                  <c:v>14.942589999999999</c:v>
                </c:pt>
                <c:pt idx="162">
                  <c:v>14.85779</c:v>
                </c:pt>
                <c:pt idx="163">
                  <c:v>14.496919999999999</c:v>
                </c:pt>
                <c:pt idx="164">
                  <c:v>14.404309999999999</c:v>
                </c:pt>
                <c:pt idx="165">
                  <c:v>14.23678</c:v>
                </c:pt>
                <c:pt idx="166">
                  <c:v>14.33067</c:v>
                </c:pt>
                <c:pt idx="167">
                  <c:v>14.505690000000001</c:v>
                </c:pt>
                <c:pt idx="168">
                  <c:v>14.762299999999998</c:v>
                </c:pt>
                <c:pt idx="169">
                  <c:v>14.9467</c:v>
                </c:pt>
                <c:pt idx="170">
                  <c:v>14.897220000000001</c:v>
                </c:pt>
                <c:pt idx="171">
                  <c:v>15.03593</c:v>
                </c:pt>
                <c:pt idx="172">
                  <c:v>15.070509999999999</c:v>
                </c:pt>
                <c:pt idx="173">
                  <c:v>15.321660000000001</c:v>
                </c:pt>
                <c:pt idx="174">
                  <c:v>15.46588</c:v>
                </c:pt>
                <c:pt idx="175">
                  <c:v>15.935939999999999</c:v>
                </c:pt>
                <c:pt idx="176">
                  <c:v>16.209319999999998</c:v>
                </c:pt>
                <c:pt idx="177">
                  <c:v>16.398060000000001</c:v>
                </c:pt>
                <c:pt idx="178">
                  <c:v>16.296320000000001</c:v>
                </c:pt>
                <c:pt idx="179">
                  <c:v>16.28792</c:v>
                </c:pt>
                <c:pt idx="180">
                  <c:v>16.245060000000002</c:v>
                </c:pt>
                <c:pt idx="181">
                  <c:v>16.3416</c:v>
                </c:pt>
                <c:pt idx="182">
                  <c:v>16.218330000000002</c:v>
                </c:pt>
                <c:pt idx="183">
                  <c:v>16.177190000000003</c:v>
                </c:pt>
                <c:pt idx="184">
                  <c:v>15.589269999999999</c:v>
                </c:pt>
                <c:pt idx="185">
                  <c:v>15.38749</c:v>
                </c:pt>
                <c:pt idx="186">
                  <c:v>15.506500000000001</c:v>
                </c:pt>
                <c:pt idx="187">
                  <c:v>15.882020000000001</c:v>
                </c:pt>
                <c:pt idx="188">
                  <c:v>16.117010000000001</c:v>
                </c:pt>
                <c:pt idx="189">
                  <c:v>16.185079999999999</c:v>
                </c:pt>
                <c:pt idx="190">
                  <c:v>16.194689999999998</c:v>
                </c:pt>
                <c:pt idx="191">
                  <c:v>15.97054</c:v>
                </c:pt>
                <c:pt idx="192">
                  <c:v>15.69468</c:v>
                </c:pt>
                <c:pt idx="193">
                  <c:v>15.628399999999999</c:v>
                </c:pt>
                <c:pt idx="194">
                  <c:v>15.784330000000001</c:v>
                </c:pt>
                <c:pt idx="195">
                  <c:v>16.07619</c:v>
                </c:pt>
                <c:pt idx="196">
                  <c:v>16.21799</c:v>
                </c:pt>
                <c:pt idx="197">
                  <c:v>16.395799999999998</c:v>
                </c:pt>
                <c:pt idx="198">
                  <c:v>16.704879999999999</c:v>
                </c:pt>
                <c:pt idx="199">
                  <c:v>16.97409</c:v>
                </c:pt>
                <c:pt idx="200">
                  <c:v>17.223700000000001</c:v>
                </c:pt>
                <c:pt idx="201">
                  <c:v>17.338700000000003</c:v>
                </c:pt>
                <c:pt idx="202">
                  <c:v>17.28642</c:v>
                </c:pt>
                <c:pt idx="203">
                  <c:v>17.13841</c:v>
                </c:pt>
                <c:pt idx="204">
                  <c:v>17.024479999999997</c:v>
                </c:pt>
                <c:pt idx="205">
                  <c:v>16.973089999999999</c:v>
                </c:pt>
                <c:pt idx="206">
                  <c:v>18.1967</c:v>
                </c:pt>
                <c:pt idx="207">
                  <c:v>19.837339999999998</c:v>
                </c:pt>
                <c:pt idx="208">
                  <c:v>21.295120000000001</c:v>
                </c:pt>
                <c:pt idx="209">
                  <c:v>21.549299999999999</c:v>
                </c:pt>
                <c:pt idx="210">
                  <c:v>21.278860000000002</c:v>
                </c:pt>
                <c:pt idx="211">
                  <c:v>21.022480000000002</c:v>
                </c:pt>
                <c:pt idx="212">
                  <c:v>20.95354</c:v>
                </c:pt>
                <c:pt idx="213">
                  <c:v>21.030480000000001</c:v>
                </c:pt>
                <c:pt idx="214">
                  <c:v>21.074800000000003</c:v>
                </c:pt>
                <c:pt idx="215">
                  <c:v>21.402609999999999</c:v>
                </c:pt>
                <c:pt idx="216">
                  <c:v>21.823719999999998</c:v>
                </c:pt>
                <c:pt idx="217">
                  <c:v>22.232789999999998</c:v>
                </c:pt>
                <c:pt idx="218">
                  <c:v>22.655989999999999</c:v>
                </c:pt>
                <c:pt idx="219">
                  <c:v>22.97608</c:v>
                </c:pt>
                <c:pt idx="220">
                  <c:v>23.130009999999999</c:v>
                </c:pt>
                <c:pt idx="221">
                  <c:v>23.236809999999998</c:v>
                </c:pt>
                <c:pt idx="222">
                  <c:v>23.3004</c:v>
                </c:pt>
                <c:pt idx="223">
                  <c:v>23.363479999999999</c:v>
                </c:pt>
                <c:pt idx="224">
                  <c:v>23.630409999999998</c:v>
                </c:pt>
                <c:pt idx="225">
                  <c:v>23.582730000000002</c:v>
                </c:pt>
                <c:pt idx="226">
                  <c:v>23.696909999999999</c:v>
                </c:pt>
                <c:pt idx="227">
                  <c:v>23.02206</c:v>
                </c:pt>
                <c:pt idx="228">
                  <c:v>22.726479999999999</c:v>
                </c:pt>
                <c:pt idx="229">
                  <c:v>22.158819999999999</c:v>
                </c:pt>
                <c:pt idx="230">
                  <c:v>22.139610000000001</c:v>
                </c:pt>
                <c:pt idx="231">
                  <c:v>22.002600000000001</c:v>
                </c:pt>
                <c:pt idx="232">
                  <c:v>22.15448</c:v>
                </c:pt>
                <c:pt idx="233">
                  <c:v>22.26153</c:v>
                </c:pt>
                <c:pt idx="234">
                  <c:v>22.302199999999999</c:v>
                </c:pt>
                <c:pt idx="235">
                  <c:v>22.194469999999999</c:v>
                </c:pt>
                <c:pt idx="236">
                  <c:v>22.225090000000002</c:v>
                </c:pt>
                <c:pt idx="237">
                  <c:v>22.379339999999999</c:v>
                </c:pt>
                <c:pt idx="238">
                  <c:v>22.8108</c:v>
                </c:pt>
                <c:pt idx="239">
                  <c:v>23.172710000000002</c:v>
                </c:pt>
                <c:pt idx="240">
                  <c:v>23.62227</c:v>
                </c:pt>
                <c:pt idx="241">
                  <c:v>23.804679999999998</c:v>
                </c:pt>
                <c:pt idx="242">
                  <c:v>24.534739999999999</c:v>
                </c:pt>
                <c:pt idx="243">
                  <c:v>24.904199999999999</c:v>
                </c:pt>
                <c:pt idx="244">
                  <c:v>25.69379</c:v>
                </c:pt>
                <c:pt idx="245">
                  <c:v>26.217199999999998</c:v>
                </c:pt>
                <c:pt idx="246">
                  <c:v>26.759520000000002</c:v>
                </c:pt>
                <c:pt idx="247">
                  <c:v>27.371790000000001</c:v>
                </c:pt>
                <c:pt idx="248">
                  <c:v>27.836190000000002</c:v>
                </c:pt>
                <c:pt idx="249">
                  <c:v>28.381120000000003</c:v>
                </c:pt>
                <c:pt idx="250">
                  <c:v>28.600590000000004</c:v>
                </c:pt>
                <c:pt idx="251">
                  <c:v>28.285069999999997</c:v>
                </c:pt>
                <c:pt idx="252">
                  <c:v>28.057090000000002</c:v>
                </c:pt>
                <c:pt idx="253">
                  <c:v>28.134219999999999</c:v>
                </c:pt>
                <c:pt idx="254">
                  <c:v>28.785409999999999</c:v>
                </c:pt>
                <c:pt idx="255">
                  <c:v>29.50648</c:v>
                </c:pt>
                <c:pt idx="256">
                  <c:v>30.399290000000001</c:v>
                </c:pt>
                <c:pt idx="257">
                  <c:v>31.535740000000001</c:v>
                </c:pt>
                <c:pt idx="258">
                  <c:v>32.059719999999999</c:v>
                </c:pt>
                <c:pt idx="259">
                  <c:v>32.220260000000003</c:v>
                </c:pt>
                <c:pt idx="260">
                  <c:v>33.186079999999997</c:v>
                </c:pt>
                <c:pt idx="261">
                  <c:v>34.404739999999997</c:v>
                </c:pt>
                <c:pt idx="262">
                  <c:v>35.082279999999997</c:v>
                </c:pt>
                <c:pt idx="263">
                  <c:v>34.821480000000001</c:v>
                </c:pt>
                <c:pt idx="264">
                  <c:v>34.253140000000002</c:v>
                </c:pt>
                <c:pt idx="265">
                  <c:v>35.071799999999996</c:v>
                </c:pt>
                <c:pt idx="266">
                  <c:v>36.342269999999999</c:v>
                </c:pt>
                <c:pt idx="267">
                  <c:v>37.593890000000002</c:v>
                </c:pt>
                <c:pt idx="268">
                  <c:v>37.897100000000002</c:v>
                </c:pt>
                <c:pt idx="269">
                  <c:v>37.620940000000004</c:v>
                </c:pt>
                <c:pt idx="270">
                  <c:v>37.574120000000001</c:v>
                </c:pt>
                <c:pt idx="271">
                  <c:v>37.991460000000004</c:v>
                </c:pt>
                <c:pt idx="272">
                  <c:v>40.046079999999996</c:v>
                </c:pt>
                <c:pt idx="273">
                  <c:v>41.78454</c:v>
                </c:pt>
                <c:pt idx="274">
                  <c:v>46.627600000000001</c:v>
                </c:pt>
                <c:pt idx="275">
                  <c:v>52.266310000000004</c:v>
                </c:pt>
                <c:pt idx="276">
                  <c:v>52.933190000000003</c:v>
                </c:pt>
                <c:pt idx="277">
                  <c:v>52.407470000000004</c:v>
                </c:pt>
                <c:pt idx="278">
                  <c:v>49.621729999999999</c:v>
                </c:pt>
                <c:pt idx="279">
                  <c:v>50.50808</c:v>
                </c:pt>
                <c:pt idx="280">
                  <c:v>51.037120000000002</c:v>
                </c:pt>
                <c:pt idx="281">
                  <c:v>51.374280000000006</c:v>
                </c:pt>
                <c:pt idx="282">
                  <c:v>52.273399999999995</c:v>
                </c:pt>
                <c:pt idx="283">
                  <c:v>52.759929999999997</c:v>
                </c:pt>
                <c:pt idx="284">
                  <c:v>54.971270000000004</c:v>
                </c:pt>
                <c:pt idx="285">
                  <c:v>57.633120000000005</c:v>
                </c:pt>
                <c:pt idx="286">
                  <c:v>59.500680000000003</c:v>
                </c:pt>
                <c:pt idx="287">
                  <c:v>60.363279999999989</c:v>
                </c:pt>
                <c:pt idx="288">
                  <c:v>58.242620000000002</c:v>
                </c:pt>
                <c:pt idx="289">
                  <c:v>56.026730000000001</c:v>
                </c:pt>
                <c:pt idx="290">
                  <c:v>53.441990000000004</c:v>
                </c:pt>
                <c:pt idx="291">
                  <c:v>49.680870000000006</c:v>
                </c:pt>
                <c:pt idx="292">
                  <c:v>46.969090000000001</c:v>
                </c:pt>
                <c:pt idx="293">
                  <c:v>46.7697</c:v>
                </c:pt>
                <c:pt idx="294">
                  <c:v>48.112499999999997</c:v>
                </c:pt>
                <c:pt idx="295">
                  <c:v>49.769300000000001</c:v>
                </c:pt>
                <c:pt idx="296">
                  <c:v>49.221299999999999</c:v>
                </c:pt>
                <c:pt idx="297">
                  <c:v>48.240299999999998</c:v>
                </c:pt>
                <c:pt idx="298">
                  <c:v>44.773740000000004</c:v>
                </c:pt>
                <c:pt idx="299">
                  <c:v>43.438399999999994</c:v>
                </c:pt>
                <c:pt idx="300">
                  <c:v>41.979390000000002</c:v>
                </c:pt>
                <c:pt idx="301">
                  <c:v>40.539199999999994</c:v>
                </c:pt>
                <c:pt idx="302">
                  <c:v>38.472119999999997</c:v>
                </c:pt>
                <c:pt idx="303">
                  <c:v>34.01191</c:v>
                </c:pt>
                <c:pt idx="304">
                  <c:v>31.305779999999999</c:v>
                </c:pt>
                <c:pt idx="305">
                  <c:v>27.137909999999998</c:v>
                </c:pt>
                <c:pt idx="306">
                  <c:v>27.232109999999999</c:v>
                </c:pt>
                <c:pt idx="307">
                  <c:v>27.177979999999998</c:v>
                </c:pt>
                <c:pt idx="308">
                  <c:v>28.684469999999997</c:v>
                </c:pt>
                <c:pt idx="309">
                  <c:v>30.70309</c:v>
                </c:pt>
                <c:pt idx="310">
                  <c:v>33.165819999999997</c:v>
                </c:pt>
                <c:pt idx="311">
                  <c:v>34.969290000000001</c:v>
                </c:pt>
                <c:pt idx="312">
                  <c:v>35.064490000000006</c:v>
                </c:pt>
                <c:pt idx="313">
                  <c:v>34.240539999999996</c:v>
                </c:pt>
                <c:pt idx="314">
                  <c:v>34.30312</c:v>
                </c:pt>
                <c:pt idx="315">
                  <c:v>33.364179999999998</c:v>
                </c:pt>
                <c:pt idx="316">
                  <c:v>32.23039</c:v>
                </c:pt>
                <c:pt idx="317">
                  <c:v>31.520879999999998</c:v>
                </c:pt>
                <c:pt idx="318">
                  <c:v>32.456009999999999</c:v>
                </c:pt>
                <c:pt idx="319">
                  <c:v>34.470330000000004</c:v>
                </c:pt>
                <c:pt idx="320">
                  <c:v>35.869509999999998</c:v>
                </c:pt>
                <c:pt idx="321">
                  <c:v>37.165780000000005</c:v>
                </c:pt>
                <c:pt idx="322">
                  <c:v>39.795470000000002</c:v>
                </c:pt>
                <c:pt idx="323">
                  <c:v>43.409410000000001</c:v>
                </c:pt>
                <c:pt idx="324">
                  <c:v>46.678930000000001</c:v>
                </c:pt>
                <c:pt idx="325">
                  <c:v>48.666670000000003</c:v>
                </c:pt>
                <c:pt idx="326">
                  <c:v>49.604520000000001</c:v>
                </c:pt>
                <c:pt idx="327">
                  <c:v>49.884920000000001</c:v>
                </c:pt>
                <c:pt idx="328">
                  <c:v>48.317500000000003</c:v>
                </c:pt>
                <c:pt idx="329">
                  <c:v>48.1845</c:v>
                </c:pt>
                <c:pt idx="330">
                  <c:v>47.193379999999998</c:v>
                </c:pt>
                <c:pt idx="331">
                  <c:v>48.092110000000005</c:v>
                </c:pt>
                <c:pt idx="332">
                  <c:v>49.915590000000002</c:v>
                </c:pt>
                <c:pt idx="333">
                  <c:v>50.987870000000001</c:v>
                </c:pt>
                <c:pt idx="334">
                  <c:v>52.704330000000006</c:v>
                </c:pt>
                <c:pt idx="335">
                  <c:v>52.242719999999998</c:v>
                </c:pt>
                <c:pt idx="336">
                  <c:v>50.34966</c:v>
                </c:pt>
                <c:pt idx="337">
                  <c:v>49.962400000000002</c:v>
                </c:pt>
                <c:pt idx="338">
                  <c:v>49.735810000000001</c:v>
                </c:pt>
                <c:pt idx="339">
                  <c:v>51.456800000000001</c:v>
                </c:pt>
                <c:pt idx="340">
                  <c:v>51.816879999999998</c:v>
                </c:pt>
                <c:pt idx="341">
                  <c:v>53.103610000000003</c:v>
                </c:pt>
                <c:pt idx="342">
                  <c:v>53.623609999999999</c:v>
                </c:pt>
                <c:pt idx="343">
                  <c:v>54.198480000000004</c:v>
                </c:pt>
                <c:pt idx="344">
                  <c:v>53.50629</c:v>
                </c:pt>
                <c:pt idx="345">
                  <c:v>53.429540000000003</c:v>
                </c:pt>
                <c:pt idx="346">
                  <c:v>53.197000000000003</c:v>
                </c:pt>
                <c:pt idx="347">
                  <c:v>53.746790000000004</c:v>
                </c:pt>
                <c:pt idx="348">
                  <c:v>53.80292</c:v>
                </c:pt>
                <c:pt idx="349">
                  <c:v>54.181069999999998</c:v>
                </c:pt>
                <c:pt idx="350">
                  <c:v>54.54072</c:v>
                </c:pt>
                <c:pt idx="351">
                  <c:v>54.646680000000003</c:v>
                </c:pt>
                <c:pt idx="352">
                  <c:v>54.726119999999995</c:v>
                </c:pt>
                <c:pt idx="353">
                  <c:v>54.587800000000001</c:v>
                </c:pt>
                <c:pt idx="354">
                  <c:v>54.270270000000004</c:v>
                </c:pt>
                <c:pt idx="355">
                  <c:v>54.787490000000005</c:v>
                </c:pt>
                <c:pt idx="356">
                  <c:v>56.765540000000001</c:v>
                </c:pt>
                <c:pt idx="357">
                  <c:v>58.170279999999998</c:v>
                </c:pt>
                <c:pt idx="358">
                  <c:v>59.138800000000003</c:v>
                </c:pt>
                <c:pt idx="359">
                  <c:v>58.340530000000001</c:v>
                </c:pt>
                <c:pt idx="360">
                  <c:v>58.564390000000003</c:v>
                </c:pt>
                <c:pt idx="361">
                  <c:v>60.331989999999998</c:v>
                </c:pt>
                <c:pt idx="362">
                  <c:v>61.796120000000002</c:v>
                </c:pt>
                <c:pt idx="363">
                  <c:v>65.146469999999994</c:v>
                </c:pt>
                <c:pt idx="364">
                  <c:v>65.256799999999998</c:v>
                </c:pt>
                <c:pt idx="365">
                  <c:v>64.898609999999991</c:v>
                </c:pt>
                <c:pt idx="366">
                  <c:v>64.586399999999998</c:v>
                </c:pt>
                <c:pt idx="367">
                  <c:v>64.713719999999995</c:v>
                </c:pt>
                <c:pt idx="368">
                  <c:v>65.90831</c:v>
                </c:pt>
                <c:pt idx="369">
                  <c:v>66.250659999999996</c:v>
                </c:pt>
                <c:pt idx="370">
                  <c:v>66.605680000000007</c:v>
                </c:pt>
                <c:pt idx="371">
                  <c:v>66.61242</c:v>
                </c:pt>
                <c:pt idx="372">
                  <c:v>66.618529999999993</c:v>
                </c:pt>
                <c:pt idx="373">
                  <c:v>65.544669999999996</c:v>
                </c:pt>
                <c:pt idx="374">
                  <c:v>65.545400000000001</c:v>
                </c:pt>
                <c:pt idx="375">
                  <c:v>64.529690000000002</c:v>
                </c:pt>
                <c:pt idx="376">
                  <c:v>65.830410000000001</c:v>
                </c:pt>
                <c:pt idx="377">
                  <c:v>68.176730000000006</c:v>
                </c:pt>
                <c:pt idx="378">
                  <c:v>71.639989999999997</c:v>
                </c:pt>
                <c:pt idx="379">
                  <c:v>76.219709999999992</c:v>
                </c:pt>
                <c:pt idx="380">
                  <c:v>83.141269999999992</c:v>
                </c:pt>
                <c:pt idx="381">
                  <c:v>88.667720000000003</c:v>
                </c:pt>
                <c:pt idx="382">
                  <c:v>91.652280000000019</c:v>
                </c:pt>
                <c:pt idx="383">
                  <c:v>92.295599999999993</c:v>
                </c:pt>
                <c:pt idx="384">
                  <c:v>96.393889999999999</c:v>
                </c:pt>
                <c:pt idx="385">
                  <c:v>98.700209999999998</c:v>
                </c:pt>
                <c:pt idx="386">
                  <c:v>101.28220999999999</c:v>
                </c:pt>
                <c:pt idx="387">
                  <c:v>101.50412</c:v>
                </c:pt>
                <c:pt idx="388">
                  <c:v>101.27327</c:v>
                </c:pt>
                <c:pt idx="389">
                  <c:v>100.9554</c:v>
                </c:pt>
                <c:pt idx="390">
                  <c:v>103.84293</c:v>
                </c:pt>
                <c:pt idx="391">
                  <c:v>104.69970999999998</c:v>
                </c:pt>
                <c:pt idx="392">
                  <c:v>106.68929999999999</c:v>
                </c:pt>
                <c:pt idx="393">
                  <c:v>103.56229999999999</c:v>
                </c:pt>
                <c:pt idx="394">
                  <c:v>99.894659999999988</c:v>
                </c:pt>
                <c:pt idx="395">
                  <c:v>99.657399999999996</c:v>
                </c:pt>
                <c:pt idx="396">
                  <c:v>98.505089999999996</c:v>
                </c:pt>
                <c:pt idx="397">
                  <c:v>100.29809</c:v>
                </c:pt>
                <c:pt idx="398">
                  <c:v>99.178420000000003</c:v>
                </c:pt>
                <c:pt idx="399">
                  <c:v>97.885610000000014</c:v>
                </c:pt>
                <c:pt idx="400">
                  <c:v>97.964999999999989</c:v>
                </c:pt>
                <c:pt idx="401">
                  <c:v>97.968520000000012</c:v>
                </c:pt>
                <c:pt idx="402">
                  <c:v>99.040509999999998</c:v>
                </c:pt>
                <c:pt idx="403">
                  <c:v>99.162499999999994</c:v>
                </c:pt>
                <c:pt idx="404">
                  <c:v>98.230900000000005</c:v>
                </c:pt>
                <c:pt idx="405">
                  <c:v>96.674300000000002</c:v>
                </c:pt>
                <c:pt idx="406">
                  <c:v>94.075980000000015</c:v>
                </c:pt>
                <c:pt idx="407">
                  <c:v>97.319469999999995</c:v>
                </c:pt>
                <c:pt idx="408">
                  <c:v>101.80968999999999</c:v>
                </c:pt>
                <c:pt idx="409">
                  <c:v>107.53413999999999</c:v>
                </c:pt>
                <c:pt idx="410">
                  <c:v>114.38460000000001</c:v>
                </c:pt>
                <c:pt idx="411">
                  <c:v>120.04939</c:v>
                </c:pt>
                <c:pt idx="412">
                  <c:v>124.54872</c:v>
                </c:pt>
                <c:pt idx="413">
                  <c:v>128.69450999999998</c:v>
                </c:pt>
                <c:pt idx="414">
                  <c:v>132.27330000000001</c:v>
                </c:pt>
                <c:pt idx="415">
                  <c:v>134.74817999999999</c:v>
                </c:pt>
                <c:pt idx="416">
                  <c:v>135.23930999999999</c:v>
                </c:pt>
                <c:pt idx="417">
                  <c:v>138.16866999999999</c:v>
                </c:pt>
                <c:pt idx="418">
                  <c:v>143.2302</c:v>
                </c:pt>
                <c:pt idx="419">
                  <c:v>146.86241000000001</c:v>
                </c:pt>
                <c:pt idx="420">
                  <c:v>155.48568</c:v>
                </c:pt>
                <c:pt idx="421">
                  <c:v>157.44001</c:v>
                </c:pt>
                <c:pt idx="422">
                  <c:v>156.98633000000001</c:v>
                </c:pt>
                <c:pt idx="423">
                  <c:v>146.50867</c:v>
                </c:pt>
                <c:pt idx="424">
                  <c:v>141.21299999999999</c:v>
                </c:pt>
                <c:pt idx="425">
                  <c:v>126.56001000000001</c:v>
                </c:pt>
                <c:pt idx="426">
                  <c:v>123.69031999999999</c:v>
                </c:pt>
                <c:pt idx="427">
                  <c:v>119.16099</c:v>
                </c:pt>
                <c:pt idx="428">
                  <c:v>123.45799</c:v>
                </c:pt>
                <c:pt idx="429">
                  <c:v>130.35532000000001</c:v>
                </c:pt>
                <c:pt idx="430">
                  <c:v>139.20199</c:v>
                </c:pt>
                <c:pt idx="431">
                  <c:v>145.83931000000001</c:v>
                </c:pt>
                <c:pt idx="432">
                  <c:v>145.60930999999999</c:v>
                </c:pt>
                <c:pt idx="433">
                  <c:v>145.47230000000002</c:v>
                </c:pt>
                <c:pt idx="434">
                  <c:v>146.47665999999998</c:v>
                </c:pt>
                <c:pt idx="435">
                  <c:v>145.71799999999999</c:v>
                </c:pt>
                <c:pt idx="436">
                  <c:v>138.07668999999999</c:v>
                </c:pt>
                <c:pt idx="437">
                  <c:v>132.16433000000001</c:v>
                </c:pt>
                <c:pt idx="438">
                  <c:v>131.12700000000001</c:v>
                </c:pt>
                <c:pt idx="439">
                  <c:v>135.67299</c:v>
                </c:pt>
                <c:pt idx="440">
                  <c:v>138.73000000000002</c:v>
                </c:pt>
                <c:pt idx="441">
                  <c:v>141.22832</c:v>
                </c:pt>
                <c:pt idx="442">
                  <c:v>144.56267</c:v>
                </c:pt>
                <c:pt idx="443">
                  <c:v>143.06232</c:v>
                </c:pt>
                <c:pt idx="444">
                  <c:v>143.08232000000001</c:v>
                </c:pt>
                <c:pt idx="445">
                  <c:v>139.27430000000001</c:v>
                </c:pt>
                <c:pt idx="446">
                  <c:v>140.67266000000001</c:v>
                </c:pt>
                <c:pt idx="447">
                  <c:v>140.71732</c:v>
                </c:pt>
                <c:pt idx="448">
                  <c:v>142.98867999999999</c:v>
                </c:pt>
                <c:pt idx="449">
                  <c:v>144.96531999999999</c:v>
                </c:pt>
                <c:pt idx="450">
                  <c:v>147.18331999999998</c:v>
                </c:pt>
                <c:pt idx="451">
                  <c:v>150.40165999999999</c:v>
                </c:pt>
                <c:pt idx="452">
                  <c:v>150.64568</c:v>
                </c:pt>
                <c:pt idx="453">
                  <c:v>149.64070000000001</c:v>
                </c:pt>
                <c:pt idx="454">
                  <c:v>146.29902000000001</c:v>
                </c:pt>
                <c:pt idx="455">
                  <c:v>143.30869000000001</c:v>
                </c:pt>
                <c:pt idx="456">
                  <c:v>141.62900999999999</c:v>
                </c:pt>
                <c:pt idx="457">
                  <c:v>141.23000999999999</c:v>
                </c:pt>
                <c:pt idx="458">
                  <c:v>140.92700000000002</c:v>
                </c:pt>
                <c:pt idx="459">
                  <c:v>140.67932000000002</c:v>
                </c:pt>
                <c:pt idx="460">
                  <c:v>140.71499</c:v>
                </c:pt>
                <c:pt idx="461">
                  <c:v>138.63199</c:v>
                </c:pt>
                <c:pt idx="462">
                  <c:v>137.84732</c:v>
                </c:pt>
                <c:pt idx="463">
                  <c:v>133.42366999999999</c:v>
                </c:pt>
                <c:pt idx="464">
                  <c:v>133.28832</c:v>
                </c:pt>
                <c:pt idx="465">
                  <c:v>135.375</c:v>
                </c:pt>
                <c:pt idx="466">
                  <c:v>138.57166999999998</c:v>
                </c:pt>
                <c:pt idx="467">
                  <c:v>142.90001000000001</c:v>
                </c:pt>
                <c:pt idx="468">
                  <c:v>143.23369</c:v>
                </c:pt>
                <c:pt idx="469">
                  <c:v>142.97201000000001</c:v>
                </c:pt>
                <c:pt idx="470">
                  <c:v>139.83569</c:v>
                </c:pt>
                <c:pt idx="471">
                  <c:v>138.77932999999999</c:v>
                </c:pt>
                <c:pt idx="472">
                  <c:v>137.65031999999999</c:v>
                </c:pt>
                <c:pt idx="473">
                  <c:v>137.35566</c:v>
                </c:pt>
                <c:pt idx="474">
                  <c:v>136.43799999999999</c:v>
                </c:pt>
                <c:pt idx="475">
                  <c:v>140.54033000000001</c:v>
                </c:pt>
                <c:pt idx="476">
                  <c:v>149.85531</c:v>
                </c:pt>
                <c:pt idx="477">
                  <c:v>159.39430000000002</c:v>
                </c:pt>
                <c:pt idx="478">
                  <c:v>163.8723</c:v>
                </c:pt>
                <c:pt idx="479">
                  <c:v>168.46798000000001</c:v>
                </c:pt>
                <c:pt idx="480">
                  <c:v>175.19667000000001</c:v>
                </c:pt>
                <c:pt idx="481">
                  <c:v>184.25632999999999</c:v>
                </c:pt>
                <c:pt idx="482">
                  <c:v>191.03931999999998</c:v>
                </c:pt>
                <c:pt idx="483">
                  <c:v>191.65598</c:v>
                </c:pt>
                <c:pt idx="484">
                  <c:v>193.30399</c:v>
                </c:pt>
                <c:pt idx="485">
                  <c:v>191.07867999999999</c:v>
                </c:pt>
                <c:pt idx="486">
                  <c:v>194.47532999999999</c:v>
                </c:pt>
                <c:pt idx="487">
                  <c:v>196.09199999999998</c:v>
                </c:pt>
                <c:pt idx="488">
                  <c:v>204.80998999999997</c:v>
                </c:pt>
                <c:pt idx="489">
                  <c:v>210.73068000000001</c:v>
                </c:pt>
                <c:pt idx="490">
                  <c:v>209.76132999999999</c:v>
                </c:pt>
                <c:pt idx="491">
                  <c:v>209.04532</c:v>
                </c:pt>
                <c:pt idx="492">
                  <c:v>204.48698000000002</c:v>
                </c:pt>
                <c:pt idx="493">
                  <c:v>209.01667</c:v>
                </c:pt>
                <c:pt idx="494">
                  <c:v>209.41533000000001</c:v>
                </c:pt>
                <c:pt idx="495">
                  <c:v>210.34400000000002</c:v>
                </c:pt>
                <c:pt idx="496">
                  <c:v>213.05531000000002</c:v>
                </c:pt>
                <c:pt idx="497">
                  <c:v>220.53366999999997</c:v>
                </c:pt>
                <c:pt idx="498">
                  <c:v>221.738</c:v>
                </c:pt>
                <c:pt idx="499">
                  <c:v>219.86469</c:v>
                </c:pt>
                <c:pt idx="500">
                  <c:v>215.15069</c:v>
                </c:pt>
                <c:pt idx="501">
                  <c:v>216.86801999999997</c:v>
                </c:pt>
                <c:pt idx="502">
                  <c:v>219.26700999999997</c:v>
                </c:pt>
                <c:pt idx="503">
                  <c:v>221.34468000000001</c:v>
                </c:pt>
                <c:pt idx="504">
                  <c:v>225.60533000000001</c:v>
                </c:pt>
                <c:pt idx="505">
                  <c:v>230.16631999999998</c:v>
                </c:pt>
                <c:pt idx="506">
                  <c:v>237.34765999999996</c:v>
                </c:pt>
                <c:pt idx="507">
                  <c:v>241.55867999999998</c:v>
                </c:pt>
                <c:pt idx="508">
                  <c:v>247.28534000000002</c:v>
                </c:pt>
                <c:pt idx="509">
                  <c:v>257.91431999999998</c:v>
                </c:pt>
                <c:pt idx="510">
                  <c:v>274.53798</c:v>
                </c:pt>
                <c:pt idx="511">
                  <c:v>277.76467000000002</c:v>
                </c:pt>
                <c:pt idx="512">
                  <c:v>282.37969000000004</c:v>
                </c:pt>
                <c:pt idx="513">
                  <c:v>279.98433999999997</c:v>
                </c:pt>
                <c:pt idx="514">
                  <c:v>283.05167999999998</c:v>
                </c:pt>
                <c:pt idx="515">
                  <c:v>280.09568000000002</c:v>
                </c:pt>
                <c:pt idx="516">
                  <c:v>279.72269999999997</c:v>
                </c:pt>
                <c:pt idx="517">
                  <c:v>280.46433999999999</c:v>
                </c:pt>
                <c:pt idx="518">
                  <c:v>282.16532000000001</c:v>
                </c:pt>
                <c:pt idx="519">
                  <c:v>282.42930000000001</c:v>
                </c:pt>
                <c:pt idx="520">
                  <c:v>286.60298</c:v>
                </c:pt>
                <c:pt idx="521">
                  <c:v>290.48930999999999</c:v>
                </c:pt>
                <c:pt idx="522">
                  <c:v>291.61030999999997</c:v>
                </c:pt>
                <c:pt idx="523">
                  <c:v>286.11565999999999</c:v>
                </c:pt>
                <c:pt idx="524">
                  <c:v>275.76300000000003</c:v>
                </c:pt>
                <c:pt idx="525">
                  <c:v>274.87068999999997</c:v>
                </c:pt>
                <c:pt idx="526">
                  <c:v>279.70600999999999</c:v>
                </c:pt>
                <c:pt idx="527">
                  <c:v>285.21868999999998</c:v>
                </c:pt>
                <c:pt idx="528">
                  <c:v>286.08001000000002</c:v>
                </c:pt>
                <c:pt idx="529">
                  <c:v>284.09869000000003</c:v>
                </c:pt>
                <c:pt idx="530">
                  <c:v>285.34469000000001</c:v>
                </c:pt>
                <c:pt idx="531">
                  <c:v>284.82634000000002</c:v>
                </c:pt>
                <c:pt idx="532">
                  <c:v>278.59731999999997</c:v>
                </c:pt>
                <c:pt idx="533">
                  <c:v>273.64929999999998</c:v>
                </c:pt>
                <c:pt idx="534">
                  <c:v>270.46397999999999</c:v>
                </c:pt>
                <c:pt idx="535">
                  <c:v>268.94067000000001</c:v>
                </c:pt>
                <c:pt idx="536">
                  <c:v>267.65401000000003</c:v>
                </c:pt>
                <c:pt idx="537">
                  <c:v>264.42100999999997</c:v>
                </c:pt>
                <c:pt idx="538">
                  <c:v>262.72631999999999</c:v>
                </c:pt>
                <c:pt idx="539">
                  <c:v>252.13466999999997</c:v>
                </c:pt>
                <c:pt idx="540">
                  <c:v>242.75868</c:v>
                </c:pt>
                <c:pt idx="541">
                  <c:v>240.27001999999999</c:v>
                </c:pt>
                <c:pt idx="542">
                  <c:v>235.04868999999999</c:v>
                </c:pt>
                <c:pt idx="543">
                  <c:v>232.49069</c:v>
                </c:pt>
                <c:pt idx="544">
                  <c:v>231.56270000000001</c:v>
                </c:pt>
                <c:pt idx="545">
                  <c:v>230.91834</c:v>
                </c:pt>
                <c:pt idx="546">
                  <c:v>227.58032</c:v>
                </c:pt>
                <c:pt idx="547">
                  <c:v>216.82266000000001</c:v>
                </c:pt>
                <c:pt idx="548">
                  <c:v>207.19067999999999</c:v>
                </c:pt>
                <c:pt idx="549">
                  <c:v>197.00570000000002</c:v>
                </c:pt>
                <c:pt idx="550">
                  <c:v>205.9057</c:v>
                </c:pt>
                <c:pt idx="551">
                  <c:v>212.73269999999997</c:v>
                </c:pt>
                <c:pt idx="552">
                  <c:v>227.44401999999997</c:v>
                </c:pt>
                <c:pt idx="553">
                  <c:v>229.26333</c:v>
                </c:pt>
                <c:pt idx="554">
                  <c:v>233.72498999999999</c:v>
                </c:pt>
                <c:pt idx="555">
                  <c:v>230.41766999999999</c:v>
                </c:pt>
                <c:pt idx="556">
                  <c:v>232.05669</c:v>
                </c:pt>
                <c:pt idx="557">
                  <c:v>224.95702</c:v>
                </c:pt>
                <c:pt idx="558">
                  <c:v>222.81301000000002</c:v>
                </c:pt>
                <c:pt idx="559">
                  <c:v>220.13632000000001</c:v>
                </c:pt>
                <c:pt idx="560">
                  <c:v>220.77499</c:v>
                </c:pt>
                <c:pt idx="561">
                  <c:v>217.25199000000001</c:v>
                </c:pt>
                <c:pt idx="562">
                  <c:v>214.62832000000003</c:v>
                </c:pt>
                <c:pt idx="563">
                  <c:v>209.56067000000002</c:v>
                </c:pt>
                <c:pt idx="564">
                  <c:v>207.41532000000001</c:v>
                </c:pt>
                <c:pt idx="565">
                  <c:v>207.74932000000001</c:v>
                </c:pt>
                <c:pt idx="566">
                  <c:v>213.74829999999997</c:v>
                </c:pt>
                <c:pt idx="567">
                  <c:v>218.5883</c:v>
                </c:pt>
                <c:pt idx="568">
                  <c:v>225.10798</c:v>
                </c:pt>
                <c:pt idx="569">
                  <c:v>227.49599000000001</c:v>
                </c:pt>
                <c:pt idx="570">
                  <c:v>227.72968</c:v>
                </c:pt>
                <c:pt idx="571">
                  <c:v>227.43232999999998</c:v>
                </c:pt>
                <c:pt idx="572">
                  <c:v>225.74632000000003</c:v>
                </c:pt>
                <c:pt idx="573">
                  <c:v>229.67929999999998</c:v>
                </c:pt>
                <c:pt idx="574">
                  <c:v>239.54265999999998</c:v>
                </c:pt>
                <c:pt idx="575">
                  <c:v>244.06067999999999</c:v>
                </c:pt>
                <c:pt idx="576">
                  <c:v>247.96834000000001</c:v>
                </c:pt>
                <c:pt idx="577">
                  <c:v>245.74531999999999</c:v>
                </c:pt>
                <c:pt idx="578">
                  <c:v>243.14697999999999</c:v>
                </c:pt>
                <c:pt idx="579">
                  <c:v>241.30631</c:v>
                </c:pt>
                <c:pt idx="580">
                  <c:v>242.57799</c:v>
                </c:pt>
                <c:pt idx="581">
                  <c:v>242.26966999999999</c:v>
                </c:pt>
                <c:pt idx="582">
                  <c:v>243.63432999999998</c:v>
                </c:pt>
                <c:pt idx="583">
                  <c:v>243.33568</c:v>
                </c:pt>
                <c:pt idx="584">
                  <c:v>240.72531999999998</c:v>
                </c:pt>
                <c:pt idx="585">
                  <c:v>236.88068000000001</c:v>
                </c:pt>
                <c:pt idx="586">
                  <c:v>230.18068</c:v>
                </c:pt>
                <c:pt idx="587">
                  <c:v>231.73202000000001</c:v>
                </c:pt>
                <c:pt idx="588">
                  <c:v>229.96401</c:v>
                </c:pt>
                <c:pt idx="589">
                  <c:v>229.24731999999997</c:v>
                </c:pt>
                <c:pt idx="590">
                  <c:v>225.30867000000001</c:v>
                </c:pt>
                <c:pt idx="591">
                  <c:v>222.92599999999999</c:v>
                </c:pt>
                <c:pt idx="592">
                  <c:v>223.09733</c:v>
                </c:pt>
                <c:pt idx="593">
                  <c:v>217.46298999999999</c:v>
                </c:pt>
                <c:pt idx="594">
                  <c:v>212.43430999999998</c:v>
                </c:pt>
                <c:pt idx="595">
                  <c:v>203.27599000000001</c:v>
                </c:pt>
                <c:pt idx="596">
                  <c:v>196.93430999999998</c:v>
                </c:pt>
                <c:pt idx="597">
                  <c:v>194.78999000000002</c:v>
                </c:pt>
                <c:pt idx="598">
                  <c:v>193.05367000000001</c:v>
                </c:pt>
                <c:pt idx="599">
                  <c:v>193.70632999999998</c:v>
                </c:pt>
                <c:pt idx="600">
                  <c:v>190.59799999999998</c:v>
                </c:pt>
                <c:pt idx="601">
                  <c:v>192.37031000000002</c:v>
                </c:pt>
                <c:pt idx="602">
                  <c:v>192.47467</c:v>
                </c:pt>
                <c:pt idx="603">
                  <c:v>197.62467999999998</c:v>
                </c:pt>
                <c:pt idx="604">
                  <c:v>199.35733999999999</c:v>
                </c:pt>
                <c:pt idx="605">
                  <c:v>203.66368</c:v>
                </c:pt>
                <c:pt idx="606">
                  <c:v>206.49531999999999</c:v>
                </c:pt>
                <c:pt idx="607">
                  <c:v>208.36068</c:v>
                </c:pt>
                <c:pt idx="608">
                  <c:v>208.79367999999999</c:v>
                </c:pt>
                <c:pt idx="609">
                  <c:v>205.59469999999999</c:v>
                </c:pt>
                <c:pt idx="610">
                  <c:v>199.2807</c:v>
                </c:pt>
                <c:pt idx="611">
                  <c:v>197.66934000000001</c:v>
                </c:pt>
                <c:pt idx="612">
                  <c:v>197.87300000000002</c:v>
                </c:pt>
                <c:pt idx="613">
                  <c:v>200.89667</c:v>
                </c:pt>
                <c:pt idx="614">
                  <c:v>200.70932999999999</c:v>
                </c:pt>
                <c:pt idx="615">
                  <c:v>201.58632</c:v>
                </c:pt>
                <c:pt idx="616">
                  <c:v>202.20866000000001</c:v>
                </c:pt>
                <c:pt idx="617">
                  <c:v>204.35968</c:v>
                </c:pt>
                <c:pt idx="618">
                  <c:v>202.67270000000002</c:v>
                </c:pt>
                <c:pt idx="619">
                  <c:v>202.35434000000001</c:v>
                </c:pt>
                <c:pt idx="620">
                  <c:v>202.63632000000001</c:v>
                </c:pt>
                <c:pt idx="621">
                  <c:v>205.25497999999999</c:v>
                </c:pt>
                <c:pt idx="622">
                  <c:v>206.76830999999999</c:v>
                </c:pt>
                <c:pt idx="623">
                  <c:v>207.57531</c:v>
                </c:pt>
                <c:pt idx="624">
                  <c:v>211.99665999999999</c:v>
                </c:pt>
                <c:pt idx="625">
                  <c:v>218.67068</c:v>
                </c:pt>
                <c:pt idx="626">
                  <c:v>223.2217</c:v>
                </c:pt>
                <c:pt idx="627">
                  <c:v>226.99833999999998</c:v>
                </c:pt>
                <c:pt idx="628">
                  <c:v>226.827</c:v>
                </c:pt>
                <c:pt idx="629">
                  <c:v>227.57466999999997</c:v>
                </c:pt>
                <c:pt idx="630">
                  <c:v>226.43532999999999</c:v>
                </c:pt>
                <c:pt idx="631">
                  <c:v>226.28200000000001</c:v>
                </c:pt>
                <c:pt idx="632">
                  <c:v>223.62599</c:v>
                </c:pt>
                <c:pt idx="633">
                  <c:v>219.80131999999998</c:v>
                </c:pt>
                <c:pt idx="634">
                  <c:v>217.46430999999998</c:v>
                </c:pt>
                <c:pt idx="635">
                  <c:v>217.33929999999998</c:v>
                </c:pt>
                <c:pt idx="636">
                  <c:v>222.40265999999997</c:v>
                </c:pt>
                <c:pt idx="637">
                  <c:v>223.40368000000001</c:v>
                </c:pt>
                <c:pt idx="638">
                  <c:v>222.54134000000002</c:v>
                </c:pt>
                <c:pt idx="639">
                  <c:v>218.93868000000003</c:v>
                </c:pt>
                <c:pt idx="640">
                  <c:v>216.29400000000001</c:v>
                </c:pt>
                <c:pt idx="641">
                  <c:v>215.64469</c:v>
                </c:pt>
                <c:pt idx="642">
                  <c:v>217.11069000000001</c:v>
                </c:pt>
                <c:pt idx="643">
                  <c:v>218.04401999999999</c:v>
                </c:pt>
                <c:pt idx="644">
                  <c:v>218.14700999999997</c:v>
                </c:pt>
                <c:pt idx="645">
                  <c:v>216.23899999999998</c:v>
                </c:pt>
                <c:pt idx="646">
                  <c:v>216.94667999999999</c:v>
                </c:pt>
                <c:pt idx="647">
                  <c:v>216.07069000000001</c:v>
                </c:pt>
                <c:pt idx="648">
                  <c:v>216.50402</c:v>
                </c:pt>
                <c:pt idx="649">
                  <c:v>219.48933</c:v>
                </c:pt>
                <c:pt idx="650">
                  <c:v>224.05966999999998</c:v>
                </c:pt>
                <c:pt idx="651">
                  <c:v>231.07767999999999</c:v>
                </c:pt>
                <c:pt idx="652">
                  <c:v>234.31902000000002</c:v>
                </c:pt>
                <c:pt idx="653">
                  <c:v>236.73033000000004</c:v>
                </c:pt>
                <c:pt idx="654">
                  <c:v>237.34998999999999</c:v>
                </c:pt>
                <c:pt idx="655">
                  <c:v>235.76830999999999</c:v>
                </c:pt>
                <c:pt idx="656">
                  <c:v>236.54098999999999</c:v>
                </c:pt>
                <c:pt idx="657">
                  <c:v>235.95130999999998</c:v>
                </c:pt>
                <c:pt idx="658">
                  <c:v>236.75099</c:v>
                </c:pt>
                <c:pt idx="659">
                  <c:v>238.08098999999999</c:v>
                </c:pt>
                <c:pt idx="660">
                  <c:v>238.62968000000001</c:v>
                </c:pt>
                <c:pt idx="661">
                  <c:v>235.43133</c:v>
                </c:pt>
                <c:pt idx="662">
                  <c:v>229.09532000000002</c:v>
                </c:pt>
                <c:pt idx="663">
                  <c:v>227.05329999999998</c:v>
                </c:pt>
                <c:pt idx="664">
                  <c:v>225.26598000000001</c:v>
                </c:pt>
                <c:pt idx="665">
                  <c:v>226.94730999999999</c:v>
                </c:pt>
                <c:pt idx="666">
                  <c:v>229.54631000000001</c:v>
                </c:pt>
                <c:pt idx="667">
                  <c:v>233.12129999999996</c:v>
                </c:pt>
                <c:pt idx="668">
                  <c:v>236.30566000000002</c:v>
                </c:pt>
                <c:pt idx="669">
                  <c:v>235.45699999999999</c:v>
                </c:pt>
                <c:pt idx="670">
                  <c:v>236.15868999999998</c:v>
                </c:pt>
                <c:pt idx="671">
                  <c:v>238.76268999999996</c:v>
                </c:pt>
                <c:pt idx="672">
                  <c:v>242.37901999999997</c:v>
                </c:pt>
                <c:pt idx="673">
                  <c:v>244.54169000000002</c:v>
                </c:pt>
                <c:pt idx="674">
                  <c:v>244.63301000000001</c:v>
                </c:pt>
                <c:pt idx="675">
                  <c:v>244.45732999999998</c:v>
                </c:pt>
                <c:pt idx="676">
                  <c:v>246.98530999999997</c:v>
                </c:pt>
                <c:pt idx="677">
                  <c:v>249.16498000000001</c:v>
                </c:pt>
                <c:pt idx="678">
                  <c:v>251.32699000000002</c:v>
                </c:pt>
                <c:pt idx="679">
                  <c:v>249.04232000000002</c:v>
                </c:pt>
                <c:pt idx="680">
                  <c:v>248.17966999999999</c:v>
                </c:pt>
                <c:pt idx="681">
                  <c:v>247.19232000000002</c:v>
                </c:pt>
                <c:pt idx="682">
                  <c:v>249.52632</c:v>
                </c:pt>
                <c:pt idx="683">
                  <c:v>250.96397999999999</c:v>
                </c:pt>
                <c:pt idx="684">
                  <c:v>252.54730999999998</c:v>
                </c:pt>
                <c:pt idx="685">
                  <c:v>249.00398999999999</c:v>
                </c:pt>
                <c:pt idx="686">
                  <c:v>247.54998999999998</c:v>
                </c:pt>
                <c:pt idx="687">
                  <c:v>247.21368000000001</c:v>
                </c:pt>
                <c:pt idx="688">
                  <c:v>249.61732999999998</c:v>
                </c:pt>
                <c:pt idx="689">
                  <c:v>253.81</c:v>
                </c:pt>
                <c:pt idx="690">
                  <c:v>258.31767000000002</c:v>
                </c:pt>
                <c:pt idx="691">
                  <c:v>260.24968999999999</c:v>
                </c:pt>
                <c:pt idx="692">
                  <c:v>261.06669999999997</c:v>
                </c:pt>
                <c:pt idx="693">
                  <c:v>259.28433999999999</c:v>
                </c:pt>
                <c:pt idx="694">
                  <c:v>259.04167999999999</c:v>
                </c:pt>
                <c:pt idx="695">
                  <c:v>259.274</c:v>
                </c:pt>
                <c:pt idx="696">
                  <c:v>259.75369000000001</c:v>
                </c:pt>
                <c:pt idx="697">
                  <c:v>260.57868999999999</c:v>
                </c:pt>
                <c:pt idx="698">
                  <c:v>262.14870000000002</c:v>
                </c:pt>
                <c:pt idx="699">
                  <c:v>262.36802</c:v>
                </c:pt>
                <c:pt idx="700">
                  <c:v>263.50201000000004</c:v>
                </c:pt>
                <c:pt idx="701">
                  <c:v>265.17232000000001</c:v>
                </c:pt>
                <c:pt idx="702">
                  <c:v>267.90998999999999</c:v>
                </c:pt>
                <c:pt idx="703">
                  <c:v>270.78931</c:v>
                </c:pt>
                <c:pt idx="704">
                  <c:v>275.34399000000002</c:v>
                </c:pt>
                <c:pt idx="705">
                  <c:v>282.14967000000001</c:v>
                </c:pt>
                <c:pt idx="706">
                  <c:v>286.55000999999999</c:v>
                </c:pt>
                <c:pt idx="707">
                  <c:v>288.87801000000002</c:v>
                </c:pt>
                <c:pt idx="708">
                  <c:v>292.20699999999999</c:v>
                </c:pt>
                <c:pt idx="709">
                  <c:v>297.27067999999997</c:v>
                </c:pt>
                <c:pt idx="710">
                  <c:v>317.01600999999999</c:v>
                </c:pt>
                <c:pt idx="711">
                  <c:v>329.24468999999999</c:v>
                </c:pt>
                <c:pt idx="712">
                  <c:v>342.71033</c:v>
                </c:pt>
                <c:pt idx="713">
                  <c:v>349.23432000000003</c:v>
                </c:pt>
                <c:pt idx="714">
                  <c:v>360.02329999999995</c:v>
                </c:pt>
                <c:pt idx="715">
                  <c:v>380.24929999999995</c:v>
                </c:pt>
                <c:pt idx="716">
                  <c:v>388.52566000000002</c:v>
                </c:pt>
                <c:pt idx="717">
                  <c:v>399.90699999999998</c:v>
                </c:pt>
                <c:pt idx="718">
                  <c:v>402.57401000000004</c:v>
                </c:pt>
                <c:pt idx="719">
                  <c:v>407.32231999999999</c:v>
                </c:pt>
                <c:pt idx="720">
                  <c:v>400.25867</c:v>
                </c:pt>
                <c:pt idx="721">
                  <c:v>374.96967999999998</c:v>
                </c:pt>
                <c:pt idx="722">
                  <c:v>361.03733999999997</c:v>
                </c:pt>
                <c:pt idx="723">
                  <c:v>350.94632000000001</c:v>
                </c:pt>
                <c:pt idx="724">
                  <c:v>350.93529999999998</c:v>
                </c:pt>
                <c:pt idx="725">
                  <c:v>344.81166000000002</c:v>
                </c:pt>
                <c:pt idx="726">
                  <c:v>345.31168000000002</c:v>
                </c:pt>
                <c:pt idx="727">
                  <c:v>352.01333999999997</c:v>
                </c:pt>
                <c:pt idx="728">
                  <c:v>360.55799999999999</c:v>
                </c:pt>
                <c:pt idx="729">
                  <c:v>370.14698999999996</c:v>
                </c:pt>
                <c:pt idx="730">
                  <c:v>377.59332000000001</c:v>
                </c:pt>
                <c:pt idx="731">
                  <c:v>377.26366999999993</c:v>
                </c:pt>
                <c:pt idx="732">
                  <c:v>375.39</c:v>
                </c:pt>
                <c:pt idx="733">
                  <c:v>366.75900999999999</c:v>
                </c:pt>
                <c:pt idx="734">
                  <c:v>371.39067999999997</c:v>
                </c:pt>
                <c:pt idx="735">
                  <c:v>374.52569</c:v>
                </c:pt>
                <c:pt idx="736">
                  <c:v>374.17501999999996</c:v>
                </c:pt>
                <c:pt idx="737">
                  <c:v>368.58933000000002</c:v>
                </c:pt>
                <c:pt idx="738">
                  <c:v>353.28931</c:v>
                </c:pt>
                <c:pt idx="739">
                  <c:v>344.49166000000002</c:v>
                </c:pt>
                <c:pt idx="740">
                  <c:v>342.63132000000002</c:v>
                </c:pt>
                <c:pt idx="741">
                  <c:v>348.60399999999998</c:v>
                </c:pt>
                <c:pt idx="742">
                  <c:v>345.91098999999997</c:v>
                </c:pt>
                <c:pt idx="743">
                  <c:v>342.88000000000005</c:v>
                </c:pt>
                <c:pt idx="744">
                  <c:v>330.93768</c:v>
                </c:pt>
                <c:pt idx="745">
                  <c:v>326.14533</c:v>
                </c:pt>
                <c:pt idx="746">
                  <c:v>322.62400000000002</c:v>
                </c:pt>
                <c:pt idx="747">
                  <c:v>317.03931</c:v>
                </c:pt>
                <c:pt idx="748">
                  <c:v>314.63367</c:v>
                </c:pt>
                <c:pt idx="749">
                  <c:v>305.94099999999997</c:v>
                </c:pt>
                <c:pt idx="750">
                  <c:v>308.38833</c:v>
                </c:pt>
                <c:pt idx="751">
                  <c:v>318.36298999999997</c:v>
                </c:pt>
                <c:pt idx="752">
                  <c:v>337.00666999999999</c:v>
                </c:pt>
                <c:pt idx="753">
                  <c:v>353.44569000000001</c:v>
                </c:pt>
                <c:pt idx="754">
                  <c:v>361.22334000000001</c:v>
                </c:pt>
                <c:pt idx="755">
                  <c:v>363.06632000000002</c:v>
                </c:pt>
                <c:pt idx="756">
                  <c:v>360.17797999999999</c:v>
                </c:pt>
                <c:pt idx="757">
                  <c:v>356.55698999999998</c:v>
                </c:pt>
                <c:pt idx="758">
                  <c:v>372.68268</c:v>
                </c:pt>
                <c:pt idx="759">
                  <c:v>378.93468999999999</c:v>
                </c:pt>
                <c:pt idx="760">
                  <c:v>380.0197</c:v>
                </c:pt>
                <c:pt idx="761">
                  <c:v>365.73102000000006</c:v>
                </c:pt>
                <c:pt idx="762">
                  <c:v>352.21000999999995</c:v>
                </c:pt>
                <c:pt idx="763">
                  <c:v>350.24867999999998</c:v>
                </c:pt>
                <c:pt idx="764">
                  <c:v>350.42800999999997</c:v>
                </c:pt>
                <c:pt idx="765">
                  <c:v>359.74801000000002</c:v>
                </c:pt>
                <c:pt idx="766">
                  <c:v>354.60332</c:v>
                </c:pt>
                <c:pt idx="767">
                  <c:v>353.72599000000002</c:v>
                </c:pt>
                <c:pt idx="768">
                  <c:v>345.51830999999999</c:v>
                </c:pt>
                <c:pt idx="769">
                  <c:v>340.76531</c:v>
                </c:pt>
                <c:pt idx="770">
                  <c:v>335.45197999999999</c:v>
                </c:pt>
                <c:pt idx="771">
                  <c:v>325.04531000000003</c:v>
                </c:pt>
                <c:pt idx="772">
                  <c:v>318.01699000000002</c:v>
                </c:pt>
                <c:pt idx="773">
                  <c:v>309.84331000000003</c:v>
                </c:pt>
                <c:pt idx="774">
                  <c:v>309.82799</c:v>
                </c:pt>
                <c:pt idx="775">
                  <c:v>296.12766999999997</c:v>
                </c:pt>
                <c:pt idx="776">
                  <c:v>289.49768999999998</c:v>
                </c:pt>
                <c:pt idx="777">
                  <c:v>292.44101999999998</c:v>
                </c:pt>
                <c:pt idx="778">
                  <c:v>302.47369000000003</c:v>
                </c:pt>
                <c:pt idx="779">
                  <c:v>307.55169000000001</c:v>
                </c:pt>
                <c:pt idx="780">
                  <c:v>302.50970000000001</c:v>
                </c:pt>
                <c:pt idx="781">
                  <c:v>302.78934000000004</c:v>
                </c:pt>
                <c:pt idx="782">
                  <c:v>302.42468000000002</c:v>
                </c:pt>
                <c:pt idx="783">
                  <c:v>305.99932000000001</c:v>
                </c:pt>
                <c:pt idx="784">
                  <c:v>307.20068000000003</c:v>
                </c:pt>
                <c:pt idx="785">
                  <c:v>306.00668000000002</c:v>
                </c:pt>
                <c:pt idx="786">
                  <c:v>298.32169999999996</c:v>
                </c:pt>
                <c:pt idx="787">
                  <c:v>293.22302000000002</c:v>
                </c:pt>
                <c:pt idx="788">
                  <c:v>296.56668999999999</c:v>
                </c:pt>
                <c:pt idx="789">
                  <c:v>302.93769000000003</c:v>
                </c:pt>
                <c:pt idx="790">
                  <c:v>301.42869999999994</c:v>
                </c:pt>
                <c:pt idx="791">
                  <c:v>294.23802000000001</c:v>
                </c:pt>
                <c:pt idx="792">
                  <c:v>282.87032999999997</c:v>
                </c:pt>
                <c:pt idx="793">
                  <c:v>269.72298999999998</c:v>
                </c:pt>
                <c:pt idx="794">
                  <c:v>265.32630999999998</c:v>
                </c:pt>
                <c:pt idx="795">
                  <c:v>264.46366999999998</c:v>
                </c:pt>
                <c:pt idx="796">
                  <c:v>277.12131999999997</c:v>
                </c:pt>
                <c:pt idx="797">
                  <c:v>283.27931999999998</c:v>
                </c:pt>
                <c:pt idx="798">
                  <c:v>290.79866000000004</c:v>
                </c:pt>
                <c:pt idx="799">
                  <c:v>286.33132000000001</c:v>
                </c:pt>
                <c:pt idx="800">
                  <c:v>283.69</c:v>
                </c:pt>
                <c:pt idx="801">
                  <c:v>275.03530999999998</c:v>
                </c:pt>
                <c:pt idx="802">
                  <c:v>274.20699000000002</c:v>
                </c:pt>
                <c:pt idx="803">
                  <c:v>277.42731000000003</c:v>
                </c:pt>
                <c:pt idx="804">
                  <c:v>280.11031000000003</c:v>
                </c:pt>
                <c:pt idx="805">
                  <c:v>275.77366000000001</c:v>
                </c:pt>
                <c:pt idx="806">
                  <c:v>265.54768000000001</c:v>
                </c:pt>
                <c:pt idx="807">
                  <c:v>263.09069999999997</c:v>
                </c:pt>
                <c:pt idx="808">
                  <c:v>268.85670000000005</c:v>
                </c:pt>
                <c:pt idx="809">
                  <c:v>280.42534000000001</c:v>
                </c:pt>
                <c:pt idx="810">
                  <c:v>291.90168</c:v>
                </c:pt>
                <c:pt idx="811">
                  <c:v>300.52031999999997</c:v>
                </c:pt>
                <c:pt idx="812">
                  <c:v>315.18568000000005</c:v>
                </c:pt>
                <c:pt idx="813">
                  <c:v>324.72868</c:v>
                </c:pt>
                <c:pt idx="814">
                  <c:v>334.49833999999998</c:v>
                </c:pt>
                <c:pt idx="815">
                  <c:v>336.05500000000001</c:v>
                </c:pt>
                <c:pt idx="816">
                  <c:v>348.03467000000001</c:v>
                </c:pt>
                <c:pt idx="817">
                  <c:v>356.85732999999999</c:v>
                </c:pt>
                <c:pt idx="818">
                  <c:v>365.00632000000002</c:v>
                </c:pt>
                <c:pt idx="819">
                  <c:v>363.03598</c:v>
                </c:pt>
                <c:pt idx="820">
                  <c:v>361.77098999999998</c:v>
                </c:pt>
                <c:pt idx="821">
                  <c:v>368.94567999999998</c:v>
                </c:pt>
                <c:pt idx="822">
                  <c:v>368.50533000000001</c:v>
                </c:pt>
                <c:pt idx="823">
                  <c:v>363.10568000000001</c:v>
                </c:pt>
                <c:pt idx="824">
                  <c:v>354.67</c:v>
                </c:pt>
                <c:pt idx="825">
                  <c:v>347.03400999999997</c:v>
                </c:pt>
                <c:pt idx="826">
                  <c:v>338.399</c:v>
                </c:pt>
                <c:pt idx="827">
                  <c:v>331.73532</c:v>
                </c:pt>
                <c:pt idx="828">
                  <c:v>332.60399000000001</c:v>
                </c:pt>
                <c:pt idx="829">
                  <c:v>332.26531</c:v>
                </c:pt>
                <c:pt idx="830">
                  <c:v>334.64231000000001</c:v>
                </c:pt>
                <c:pt idx="831">
                  <c:v>336.01566000000003</c:v>
                </c:pt>
                <c:pt idx="832">
                  <c:v>333.53732000000002</c:v>
                </c:pt>
                <c:pt idx="833">
                  <c:v>335.03899999999999</c:v>
                </c:pt>
                <c:pt idx="834">
                  <c:v>332.60467</c:v>
                </c:pt>
                <c:pt idx="835">
                  <c:v>334.45233000000002</c:v>
                </c:pt>
                <c:pt idx="836">
                  <c:v>317.16300000000001</c:v>
                </c:pt>
                <c:pt idx="837">
                  <c:v>304.97866999999997</c:v>
                </c:pt>
                <c:pt idx="838">
                  <c:v>292.79433</c:v>
                </c:pt>
                <c:pt idx="839">
                  <c:v>292.00332000000003</c:v>
                </c:pt>
                <c:pt idx="840">
                  <c:v>295.21897999999999</c:v>
                </c:pt>
                <c:pt idx="841">
                  <c:v>298.60331000000002</c:v>
                </c:pt>
                <c:pt idx="842">
                  <c:v>308.23498999999998</c:v>
                </c:pt>
                <c:pt idx="843">
                  <c:v>302.62430999999998</c:v>
                </c:pt>
                <c:pt idx="844">
                  <c:v>298.00999000000002</c:v>
                </c:pt>
                <c:pt idx="845">
                  <c:v>278.84099000000003</c:v>
                </c:pt>
                <c:pt idx="846">
                  <c:v>271.94799999999998</c:v>
                </c:pt>
                <c:pt idx="847">
                  <c:v>256.58168000000001</c:v>
                </c:pt>
                <c:pt idx="848">
                  <c:v>250.47068999999999</c:v>
                </c:pt>
                <c:pt idx="849">
                  <c:v>248.81202000000002</c:v>
                </c:pt>
                <c:pt idx="850">
                  <c:v>246.34168999999997</c:v>
                </c:pt>
                <c:pt idx="851">
                  <c:v>250.94400999999999</c:v>
                </c:pt>
                <c:pt idx="852">
                  <c:v>243.23933</c:v>
                </c:pt>
                <c:pt idx="853">
                  <c:v>241.73131000000001</c:v>
                </c:pt>
                <c:pt idx="854">
                  <c:v>230.44298000000001</c:v>
                </c:pt>
                <c:pt idx="855">
                  <c:v>227.31867</c:v>
                </c:pt>
                <c:pt idx="856">
                  <c:v>217.63468999999998</c:v>
                </c:pt>
                <c:pt idx="857">
                  <c:v>218.14601999999996</c:v>
                </c:pt>
                <c:pt idx="858">
                  <c:v>223.06000999999998</c:v>
                </c:pt>
                <c:pt idx="859">
                  <c:v>237.93700000000001</c:v>
                </c:pt>
                <c:pt idx="860">
                  <c:v>247.83732000000001</c:v>
                </c:pt>
                <c:pt idx="861">
                  <c:v>250.50498999999999</c:v>
                </c:pt>
                <c:pt idx="862">
                  <c:v>253.19630999999998</c:v>
                </c:pt>
                <c:pt idx="863">
                  <c:v>245.34366999999997</c:v>
                </c:pt>
                <c:pt idx="864">
                  <c:v>243.167</c:v>
                </c:pt>
                <c:pt idx="865">
                  <c:v>237.39368999999999</c:v>
                </c:pt>
                <c:pt idx="866">
                  <c:v>239.89668999999998</c:v>
                </c:pt>
                <c:pt idx="867">
                  <c:v>240.10870000000003</c:v>
                </c:pt>
                <c:pt idx="868">
                  <c:v>237.36402000000001</c:v>
                </c:pt>
                <c:pt idx="869">
                  <c:v>227.87569000000002</c:v>
                </c:pt>
                <c:pt idx="870">
                  <c:v>222.74601000000001</c:v>
                </c:pt>
                <c:pt idx="871">
                  <c:v>224.18800999999999</c:v>
                </c:pt>
                <c:pt idx="872">
                  <c:v>221.40699999999998</c:v>
                </c:pt>
                <c:pt idx="873">
                  <c:v>220.53399999999999</c:v>
                </c:pt>
                <c:pt idx="874">
                  <c:v>223.77267999999998</c:v>
                </c:pt>
                <c:pt idx="875">
                  <c:v>230.57369</c:v>
                </c:pt>
                <c:pt idx="876">
                  <c:v>235.96502000000001</c:v>
                </c:pt>
                <c:pt idx="877">
                  <c:v>239.62969000000001</c:v>
                </c:pt>
                <c:pt idx="878">
                  <c:v>242.20101</c:v>
                </c:pt>
                <c:pt idx="879">
                  <c:v>240.25333000000001</c:v>
                </c:pt>
                <c:pt idx="880">
                  <c:v>234.67099000000002</c:v>
                </c:pt>
                <c:pt idx="881">
                  <c:v>228.13531</c:v>
                </c:pt>
                <c:pt idx="882">
                  <c:v>226.79431</c:v>
                </c:pt>
                <c:pt idx="883">
                  <c:v>228.74766</c:v>
                </c:pt>
                <c:pt idx="884">
                  <c:v>230.79232000000002</c:v>
                </c:pt>
                <c:pt idx="885">
                  <c:v>237.25731999999999</c:v>
                </c:pt>
                <c:pt idx="886">
                  <c:v>243.1883</c:v>
                </c:pt>
                <c:pt idx="887">
                  <c:v>242.32930000000002</c:v>
                </c:pt>
                <c:pt idx="888">
                  <c:v>238.75997999999998</c:v>
                </c:pt>
                <c:pt idx="889">
                  <c:v>235.03998999999999</c:v>
                </c:pt>
                <c:pt idx="890">
                  <c:v>236.35831999999999</c:v>
                </c:pt>
                <c:pt idx="891">
                  <c:v>238.63266999999999</c:v>
                </c:pt>
                <c:pt idx="892">
                  <c:v>239.73268000000002</c:v>
                </c:pt>
                <c:pt idx="893">
                  <c:v>242.39602000000002</c:v>
                </c:pt>
                <c:pt idx="894">
                  <c:v>244.82300999999998</c:v>
                </c:pt>
                <c:pt idx="895">
                  <c:v>256.59168</c:v>
                </c:pt>
                <c:pt idx="896">
                  <c:v>264.65933000000001</c:v>
                </c:pt>
                <c:pt idx="897">
                  <c:v>270.55831999999998</c:v>
                </c:pt>
                <c:pt idx="898">
                  <c:v>265.74697999999995</c:v>
                </c:pt>
                <c:pt idx="899">
                  <c:v>268.11599000000001</c:v>
                </c:pt>
                <c:pt idx="900">
                  <c:v>272.464</c:v>
                </c:pt>
                <c:pt idx="901">
                  <c:v>285.57600000000002</c:v>
                </c:pt>
                <c:pt idx="902">
                  <c:v>292.32567999999998</c:v>
                </c:pt>
                <c:pt idx="903">
                  <c:v>298.56268999999998</c:v>
                </c:pt>
                <c:pt idx="904">
                  <c:v>302.31770000000006</c:v>
                </c:pt>
                <c:pt idx="905">
                  <c:v>305.84834000000001</c:v>
                </c:pt>
                <c:pt idx="906">
                  <c:v>300.077</c:v>
                </c:pt>
                <c:pt idx="907">
                  <c:v>295.21030999999999</c:v>
                </c:pt>
                <c:pt idx="908">
                  <c:v>286.91131000000001</c:v>
                </c:pt>
                <c:pt idx="909">
                  <c:v>289.86966000000001</c:v>
                </c:pt>
                <c:pt idx="910">
                  <c:v>287.95899999999995</c:v>
                </c:pt>
                <c:pt idx="911">
                  <c:v>294.30800999999997</c:v>
                </c:pt>
                <c:pt idx="912">
                  <c:v>299.726</c:v>
                </c:pt>
                <c:pt idx="913">
                  <c:v>305.43031999999999</c:v>
                </c:pt>
                <c:pt idx="914">
                  <c:v>306.36367000000001</c:v>
                </c:pt>
                <c:pt idx="915">
                  <c:v>304.31600000000003</c:v>
                </c:pt>
                <c:pt idx="916">
                  <c:v>300.72668999999996</c:v>
                </c:pt>
                <c:pt idx="917">
                  <c:v>295.82632999999998</c:v>
                </c:pt>
                <c:pt idx="918">
                  <c:v>294.55531999999999</c:v>
                </c:pt>
                <c:pt idx="919">
                  <c:v>294.74866000000003</c:v>
                </c:pt>
                <c:pt idx="920">
                  <c:v>296.49299999999999</c:v>
                </c:pt>
                <c:pt idx="921">
                  <c:v>293.18601000000001</c:v>
                </c:pt>
                <c:pt idx="922">
                  <c:v>289.17599999999999</c:v>
                </c:pt>
                <c:pt idx="923">
                  <c:v>282.95299999999997</c:v>
                </c:pt>
                <c:pt idx="924">
                  <c:v>279</c:v>
                </c:pt>
                <c:pt idx="925">
                  <c:v>276.85700000000003</c:v>
                </c:pt>
                <c:pt idx="926">
                  <c:v>273.91500000000002</c:v>
                </c:pt>
                <c:pt idx="927">
                  <c:v>273.97900000000004</c:v>
                </c:pt>
                <c:pt idx="928">
                  <c:v>276.86900000000003</c:v>
                </c:pt>
                <c:pt idx="929">
                  <c:v>283.14000000000004</c:v>
                </c:pt>
                <c:pt idx="930">
                  <c:v>291.76</c:v>
                </c:pt>
                <c:pt idx="931">
                  <c:v>298.45000000000005</c:v>
                </c:pt>
                <c:pt idx="932">
                  <c:v>298.08199999999999</c:v>
                </c:pt>
                <c:pt idx="933">
                  <c:v>300.00900000000001</c:v>
                </c:pt>
                <c:pt idx="934">
                  <c:v>299.92200000000003</c:v>
                </c:pt>
                <c:pt idx="935">
                  <c:v>303.24800000000005</c:v>
                </c:pt>
                <c:pt idx="936">
                  <c:v>305.75800000000004</c:v>
                </c:pt>
                <c:pt idx="937">
                  <c:v>307.21800000000002</c:v>
                </c:pt>
                <c:pt idx="938">
                  <c:v>305.66000000000003</c:v>
                </c:pt>
                <c:pt idx="939">
                  <c:v>298.29499999999996</c:v>
                </c:pt>
                <c:pt idx="940">
                  <c:v>286.94900000000001</c:v>
                </c:pt>
                <c:pt idx="941">
                  <c:v>279.58</c:v>
                </c:pt>
                <c:pt idx="942">
                  <c:v>278.57799999999997</c:v>
                </c:pt>
                <c:pt idx="943">
                  <c:v>282.80899999999997</c:v>
                </c:pt>
                <c:pt idx="944">
                  <c:v>278.50900000000001</c:v>
                </c:pt>
                <c:pt idx="945">
                  <c:v>272.90600000000001</c:v>
                </c:pt>
                <c:pt idx="946">
                  <c:v>256.99800000000005</c:v>
                </c:pt>
                <c:pt idx="947">
                  <c:v>252.07100000000003</c:v>
                </c:pt>
                <c:pt idx="948">
                  <c:v>243.876</c:v>
                </c:pt>
                <c:pt idx="949">
                  <c:v>242.327</c:v>
                </c:pt>
                <c:pt idx="950">
                  <c:v>232.91</c:v>
                </c:pt>
                <c:pt idx="951">
                  <c:v>227.54400000000001</c:v>
                </c:pt>
                <c:pt idx="952">
                  <c:v>220.40899999999999</c:v>
                </c:pt>
                <c:pt idx="953">
                  <c:v>218.73400000000001</c:v>
                </c:pt>
                <c:pt idx="954">
                  <c:v>218.81</c:v>
                </c:pt>
                <c:pt idx="955">
                  <c:v>213.684</c:v>
                </c:pt>
                <c:pt idx="956">
                  <c:v>215.75300000000001</c:v>
                </c:pt>
                <c:pt idx="957">
                  <c:v>215.37799999999999</c:v>
                </c:pt>
                <c:pt idx="958">
                  <c:v>220.678</c:v>
                </c:pt>
                <c:pt idx="959">
                  <c:v>215.58100000000002</c:v>
                </c:pt>
                <c:pt idx="960">
                  <c:v>214.572</c:v>
                </c:pt>
                <c:pt idx="961">
                  <c:v>211.01599999999999</c:v>
                </c:pt>
                <c:pt idx="962">
                  <c:v>216.67500000000001</c:v>
                </c:pt>
                <c:pt idx="963">
                  <c:v>219.95699999999999</c:v>
                </c:pt>
                <c:pt idx="964">
                  <c:v>224.154</c:v>
                </c:pt>
                <c:pt idx="965">
                  <c:v>226.327</c:v>
                </c:pt>
                <c:pt idx="966">
                  <c:v>227.09899999999999</c:v>
                </c:pt>
                <c:pt idx="967">
                  <c:v>227.94599999999997</c:v>
                </c:pt>
                <c:pt idx="968">
                  <c:v>222.6</c:v>
                </c:pt>
                <c:pt idx="969">
                  <c:v>218.964</c:v>
                </c:pt>
                <c:pt idx="970">
                  <c:v>212.07500000000002</c:v>
                </c:pt>
                <c:pt idx="971">
                  <c:v>205.666</c:v>
                </c:pt>
                <c:pt idx="972">
                  <c:v>197.88499999999999</c:v>
                </c:pt>
                <c:pt idx="973">
                  <c:v>187.54999999999998</c:v>
                </c:pt>
                <c:pt idx="974">
                  <c:v>186.95499999999998</c:v>
                </c:pt>
                <c:pt idx="975">
                  <c:v>188.88100000000003</c:v>
                </c:pt>
                <c:pt idx="976">
                  <c:v>192.387</c:v>
                </c:pt>
                <c:pt idx="977">
                  <c:v>193.84399999999999</c:v>
                </c:pt>
                <c:pt idx="978">
                  <c:v>190.37899999999999</c:v>
                </c:pt>
                <c:pt idx="979">
                  <c:v>187.67</c:v>
                </c:pt>
                <c:pt idx="980">
                  <c:v>183.10300000000001</c:v>
                </c:pt>
                <c:pt idx="981">
                  <c:v>176.15600000000001</c:v>
                </c:pt>
                <c:pt idx="982">
                  <c:v>172.38199999999998</c:v>
                </c:pt>
                <c:pt idx="983">
                  <c:v>174.614</c:v>
                </c:pt>
                <c:pt idx="984">
                  <c:v>179.077</c:v>
                </c:pt>
                <c:pt idx="985">
                  <c:v>182.98599999999999</c:v>
                </c:pt>
                <c:pt idx="986">
                  <c:v>182.066</c:v>
                </c:pt>
                <c:pt idx="987">
                  <c:v>187.005</c:v>
                </c:pt>
                <c:pt idx="988">
                  <c:v>190.53899999999999</c:v>
                </c:pt>
                <c:pt idx="989">
                  <c:v>194.76400000000001</c:v>
                </c:pt>
                <c:pt idx="990">
                  <c:v>189.84799999999998</c:v>
                </c:pt>
                <c:pt idx="991">
                  <c:v>185.12099999999998</c:v>
                </c:pt>
                <c:pt idx="992">
                  <c:v>178.297</c:v>
                </c:pt>
                <c:pt idx="993">
                  <c:v>175.53399999999999</c:v>
                </c:pt>
                <c:pt idx="994">
                  <c:v>175.864</c:v>
                </c:pt>
                <c:pt idx="995">
                  <c:v>172.875</c:v>
                </c:pt>
                <c:pt idx="996">
                  <c:v>168.441</c:v>
                </c:pt>
                <c:pt idx="997">
                  <c:v>161.351</c:v>
                </c:pt>
                <c:pt idx="998">
                  <c:v>158.393</c:v>
                </c:pt>
                <c:pt idx="999">
                  <c:v>154.43299999999999</c:v>
                </c:pt>
                <c:pt idx="1000">
                  <c:v>152.31799999999998</c:v>
                </c:pt>
                <c:pt idx="1001">
                  <c:v>145.15</c:v>
                </c:pt>
                <c:pt idx="1002">
                  <c:v>141.32900000000001</c:v>
                </c:pt>
                <c:pt idx="1003">
                  <c:v>132.751</c:v>
                </c:pt>
                <c:pt idx="1004">
                  <c:v>128.136</c:v>
                </c:pt>
                <c:pt idx="1005">
                  <c:v>118.19</c:v>
                </c:pt>
                <c:pt idx="1006">
                  <c:v>114.75899999999999</c:v>
                </c:pt>
                <c:pt idx="1007">
                  <c:v>115.27099999999999</c:v>
                </c:pt>
                <c:pt idx="1008">
                  <c:v>119.631</c:v>
                </c:pt>
                <c:pt idx="1009">
                  <c:v>116.74000000000001</c:v>
                </c:pt>
                <c:pt idx="1010">
                  <c:v>114.84</c:v>
                </c:pt>
                <c:pt idx="1011">
                  <c:v>110.65800000000002</c:v>
                </c:pt>
                <c:pt idx="1012">
                  <c:v>112.41799999999999</c:v>
                </c:pt>
                <c:pt idx="1013">
                  <c:v>114.928</c:v>
                </c:pt>
                <c:pt idx="1014">
                  <c:v>117.38900000000001</c:v>
                </c:pt>
                <c:pt idx="1015">
                  <c:v>120.874</c:v>
                </c:pt>
                <c:pt idx="1016">
                  <c:v>122.04500000000002</c:v>
                </c:pt>
                <c:pt idx="1017">
                  <c:v>122.994</c:v>
                </c:pt>
                <c:pt idx="1018">
                  <c:v>126.384</c:v>
                </c:pt>
                <c:pt idx="1019">
                  <c:v>127.679</c:v>
                </c:pt>
                <c:pt idx="1020">
                  <c:v>128.94900000000001</c:v>
                </c:pt>
                <c:pt idx="1021">
                  <c:v>130.15299999999999</c:v>
                </c:pt>
                <c:pt idx="1022">
                  <c:v>135.67699999999999</c:v>
                </c:pt>
                <c:pt idx="1023">
                  <c:v>140.70699999999999</c:v>
                </c:pt>
                <c:pt idx="1024">
                  <c:v>144.06399999999999</c:v>
                </c:pt>
                <c:pt idx="1025">
                  <c:v>150.60400000000001</c:v>
                </c:pt>
                <c:pt idx="1026">
                  <c:v>162.57000000000002</c:v>
                </c:pt>
                <c:pt idx="1027">
                  <c:v>168.11500000000001</c:v>
                </c:pt>
                <c:pt idx="1028">
                  <c:v>172.65600000000001</c:v>
                </c:pt>
                <c:pt idx="1029">
                  <c:v>174.52799999999999</c:v>
                </c:pt>
                <c:pt idx="1030">
                  <c:v>181.697</c:v>
                </c:pt>
                <c:pt idx="1031">
                  <c:v>186.89600000000002</c:v>
                </c:pt>
                <c:pt idx="1032">
                  <c:v>191.37899999999999</c:v>
                </c:pt>
                <c:pt idx="1033">
                  <c:v>194.14599999999999</c:v>
                </c:pt>
                <c:pt idx="1034">
                  <c:v>197.98699999999999</c:v>
                </c:pt>
                <c:pt idx="1035">
                  <c:v>202.358</c:v>
                </c:pt>
                <c:pt idx="1036">
                  <c:v>201.339</c:v>
                </c:pt>
                <c:pt idx="1037">
                  <c:v>199.119</c:v>
                </c:pt>
                <c:pt idx="1038">
                  <c:v>201.15899999999999</c:v>
                </c:pt>
                <c:pt idx="1039">
                  <c:v>206.863</c:v>
                </c:pt>
                <c:pt idx="1040">
                  <c:v>207.86300000000003</c:v>
                </c:pt>
                <c:pt idx="1041">
                  <c:v>208.20800000000003</c:v>
                </c:pt>
                <c:pt idx="1042">
                  <c:v>202.053</c:v>
                </c:pt>
                <c:pt idx="1043">
                  <c:v>202.048</c:v>
                </c:pt>
                <c:pt idx="1044">
                  <c:v>200.29700000000003</c:v>
                </c:pt>
                <c:pt idx="1045">
                  <c:v>199.631</c:v>
                </c:pt>
                <c:pt idx="1046">
                  <c:v>202.73699999999997</c:v>
                </c:pt>
                <c:pt idx="1047">
                  <c:v>203.637</c:v>
                </c:pt>
                <c:pt idx="1048">
                  <c:v>205.10999999999999</c:v>
                </c:pt>
                <c:pt idx="1049">
                  <c:v>198.904</c:v>
                </c:pt>
                <c:pt idx="1050">
                  <c:v>197.21699999999998</c:v>
                </c:pt>
                <c:pt idx="1051">
                  <c:v>194.131</c:v>
                </c:pt>
                <c:pt idx="1052">
                  <c:v>192.56399999999999</c:v>
                </c:pt>
                <c:pt idx="1053">
                  <c:v>187.256</c:v>
                </c:pt>
                <c:pt idx="1054">
                  <c:v>180.08100000000002</c:v>
                </c:pt>
                <c:pt idx="1055">
                  <c:v>175.852</c:v>
                </c:pt>
                <c:pt idx="1056">
                  <c:v>173.7</c:v>
                </c:pt>
                <c:pt idx="1057">
                  <c:v>177.68</c:v>
                </c:pt>
                <c:pt idx="1058">
                  <c:v>179.50199999999998</c:v>
                </c:pt>
                <c:pt idx="1059">
                  <c:v>182.76499999999999</c:v>
                </c:pt>
                <c:pt idx="1060">
                  <c:v>181.42599999999999</c:v>
                </c:pt>
                <c:pt idx="1061">
                  <c:v>182.578</c:v>
                </c:pt>
                <c:pt idx="1062">
                  <c:v>188.04599999999999</c:v>
                </c:pt>
                <c:pt idx="1063">
                  <c:v>190.709</c:v>
                </c:pt>
                <c:pt idx="1064">
                  <c:v>193.50700000000001</c:v>
                </c:pt>
                <c:pt idx="1065">
                  <c:v>191.17499999999998</c:v>
                </c:pt>
                <c:pt idx="1066">
                  <c:v>191.51300000000001</c:v>
                </c:pt>
                <c:pt idx="1067">
                  <c:v>190.34199999999998</c:v>
                </c:pt>
                <c:pt idx="1068">
                  <c:v>191.852</c:v>
                </c:pt>
                <c:pt idx="1069">
                  <c:v>193.03300000000002</c:v>
                </c:pt>
                <c:pt idx="1070">
                  <c:v>199.732</c:v>
                </c:pt>
                <c:pt idx="1071">
                  <c:v>198.73000000000002</c:v>
                </c:pt>
                <c:pt idx="1072">
                  <c:v>197.70100000000002</c:v>
                </c:pt>
                <c:pt idx="1073">
                  <c:v>190.41300000000001</c:v>
                </c:pt>
                <c:pt idx="1074">
                  <c:v>187.45400000000001</c:v>
                </c:pt>
                <c:pt idx="1075">
                  <c:v>184.97800000000001</c:v>
                </c:pt>
                <c:pt idx="1076">
                  <c:v>185.58699999999999</c:v>
                </c:pt>
                <c:pt idx="1077">
                  <c:v>183.60599999999999</c:v>
                </c:pt>
                <c:pt idx="1078">
                  <c:v>184.559</c:v>
                </c:pt>
                <c:pt idx="1079">
                  <c:v>183.93200000000002</c:v>
                </c:pt>
                <c:pt idx="1080">
                  <c:v>186.08600000000001</c:v>
                </c:pt>
                <c:pt idx="1081">
                  <c:v>185.33600000000001</c:v>
                </c:pt>
                <c:pt idx="1082">
                  <c:v>183.64099999999999</c:v>
                </c:pt>
                <c:pt idx="1083">
                  <c:v>174.66600000000003</c:v>
                </c:pt>
                <c:pt idx="1084">
                  <c:v>169.10599999999999</c:v>
                </c:pt>
                <c:pt idx="1085">
                  <c:v>163.441</c:v>
                </c:pt>
                <c:pt idx="1086">
                  <c:v>162.55700000000002</c:v>
                </c:pt>
                <c:pt idx="1087">
                  <c:v>158.46600000000001</c:v>
                </c:pt>
                <c:pt idx="1088">
                  <c:v>158.40199999999999</c:v>
                </c:pt>
                <c:pt idx="1089">
                  <c:v>159.90600000000001</c:v>
                </c:pt>
                <c:pt idx="1090">
                  <c:v>162.08199999999999</c:v>
                </c:pt>
                <c:pt idx="1091">
                  <c:v>161.96600000000001</c:v>
                </c:pt>
                <c:pt idx="1092">
                  <c:v>160.88600000000002</c:v>
                </c:pt>
                <c:pt idx="1093">
                  <c:v>160.756</c:v>
                </c:pt>
                <c:pt idx="1094">
                  <c:v>164.56699999999998</c:v>
                </c:pt>
                <c:pt idx="1095">
                  <c:v>168.09399999999999</c:v>
                </c:pt>
                <c:pt idx="1096">
                  <c:v>170.215</c:v>
                </c:pt>
                <c:pt idx="1097">
                  <c:v>169.69800000000001</c:v>
                </c:pt>
                <c:pt idx="1098">
                  <c:v>170.13900000000001</c:v>
                </c:pt>
                <c:pt idx="1099">
                  <c:v>169.37799999999999</c:v>
                </c:pt>
                <c:pt idx="1100">
                  <c:v>168.55799999999999</c:v>
                </c:pt>
                <c:pt idx="1101">
                  <c:v>166.90700000000001</c:v>
                </c:pt>
                <c:pt idx="1102">
                  <c:v>169.405</c:v>
                </c:pt>
                <c:pt idx="1103">
                  <c:v>172.87</c:v>
                </c:pt>
                <c:pt idx="1104">
                  <c:v>177.28100000000001</c:v>
                </c:pt>
                <c:pt idx="1105">
                  <c:v>182.65699999999998</c:v>
                </c:pt>
                <c:pt idx="1106">
                  <c:v>185.011</c:v>
                </c:pt>
                <c:pt idx="1107">
                  <c:v>185.55200000000002</c:v>
                </c:pt>
                <c:pt idx="1108">
                  <c:v>184.38899999999998</c:v>
                </c:pt>
                <c:pt idx="1109">
                  <c:v>187.47900000000001</c:v>
                </c:pt>
                <c:pt idx="1110">
                  <c:v>193.756</c:v>
                </c:pt>
                <c:pt idx="1111">
                  <c:v>199.87100000000001</c:v>
                </c:pt>
                <c:pt idx="1112">
                  <c:v>204.53500000000003</c:v>
                </c:pt>
                <c:pt idx="1113">
                  <c:v>209.023</c:v>
                </c:pt>
                <c:pt idx="1114">
                  <c:v>213.49100000000001</c:v>
                </c:pt>
                <c:pt idx="1115">
                  <c:v>217.99800000000002</c:v>
                </c:pt>
                <c:pt idx="1116">
                  <c:v>221.50400000000002</c:v>
                </c:pt>
                <c:pt idx="1117">
                  <c:v>227.708</c:v>
                </c:pt>
                <c:pt idx="1118">
                  <c:v>235.589</c:v>
                </c:pt>
                <c:pt idx="1119">
                  <c:v>243.71</c:v>
                </c:pt>
                <c:pt idx="1120">
                  <c:v>251.75299999999999</c:v>
                </c:pt>
                <c:pt idx="1121">
                  <c:v>255.27800000000002</c:v>
                </c:pt>
                <c:pt idx="1122">
                  <c:v>257.01</c:v>
                </c:pt>
                <c:pt idx="1123">
                  <c:v>258.02300000000002</c:v>
                </c:pt>
                <c:pt idx="1124">
                  <c:v>264.71199999999999</c:v>
                </c:pt>
                <c:pt idx="1125">
                  <c:v>264.28099999999995</c:v>
                </c:pt>
                <c:pt idx="1126">
                  <c:v>266.017</c:v>
                </c:pt>
                <c:pt idx="1127">
                  <c:v>259.86099999999999</c:v>
                </c:pt>
                <c:pt idx="1128">
                  <c:v>252.78300000000002</c:v>
                </c:pt>
                <c:pt idx="1129">
                  <c:v>249.37900000000002</c:v>
                </c:pt>
                <c:pt idx="1130">
                  <c:v>249.87400000000002</c:v>
                </c:pt>
                <c:pt idx="1131">
                  <c:v>254.935</c:v>
                </c:pt>
                <c:pt idx="1132">
                  <c:v>258.83</c:v>
                </c:pt>
                <c:pt idx="1133">
                  <c:v>267.709</c:v>
                </c:pt>
                <c:pt idx="1134">
                  <c:v>275.46899999999999</c:v>
                </c:pt>
                <c:pt idx="1135">
                  <c:v>279.30600000000004</c:v>
                </c:pt>
                <c:pt idx="1136">
                  <c:v>277.47800000000001</c:v>
                </c:pt>
                <c:pt idx="1137">
                  <c:v>273.13499999999999</c:v>
                </c:pt>
                <c:pt idx="1138">
                  <c:v>271.12799999999999</c:v>
                </c:pt>
                <c:pt idx="1139">
                  <c:v>270.61599999999999</c:v>
                </c:pt>
                <c:pt idx="1140">
                  <c:v>273.69400000000002</c:v>
                </c:pt>
                <c:pt idx="1141">
                  <c:v>277.51900000000001</c:v>
                </c:pt>
                <c:pt idx="1142">
                  <c:v>283.93599999999998</c:v>
                </c:pt>
                <c:pt idx="1143">
                  <c:v>288.86399999999998</c:v>
                </c:pt>
                <c:pt idx="1144">
                  <c:v>291.62</c:v>
                </c:pt>
                <c:pt idx="1145">
                  <c:v>280.54000000000002</c:v>
                </c:pt>
                <c:pt idx="1146">
                  <c:v>270.25599999999997</c:v>
                </c:pt>
                <c:pt idx="1147">
                  <c:v>264.5</c:v>
                </c:pt>
                <c:pt idx="1148">
                  <c:v>264.83599999999996</c:v>
                </c:pt>
                <c:pt idx="1149">
                  <c:v>266.04200000000003</c:v>
                </c:pt>
                <c:pt idx="1150">
                  <c:v>261.173</c:v>
                </c:pt>
                <c:pt idx="1151">
                  <c:v>262.59399999999999</c:v>
                </c:pt>
                <c:pt idx="1152">
                  <c:v>263.61699999999996</c:v>
                </c:pt>
                <c:pt idx="1153">
                  <c:v>264.589</c:v>
                </c:pt>
                <c:pt idx="1154">
                  <c:v>260.19400000000002</c:v>
                </c:pt>
                <c:pt idx="1155">
                  <c:v>258.28200000000004</c:v>
                </c:pt>
                <c:pt idx="1156">
                  <c:v>255.57300000000001</c:v>
                </c:pt>
                <c:pt idx="1157">
                  <c:v>254.53399999999999</c:v>
                </c:pt>
                <c:pt idx="1158">
                  <c:v>251.47300000000001</c:v>
                </c:pt>
                <c:pt idx="1159">
                  <c:v>247.221</c:v>
                </c:pt>
                <c:pt idx="1160">
                  <c:v>245.703</c:v>
                </c:pt>
                <c:pt idx="1161">
                  <c:v>243.31900000000002</c:v>
                </c:pt>
                <c:pt idx="1162">
                  <c:v>242.30100000000002</c:v>
                </c:pt>
                <c:pt idx="1163">
                  <c:v>237.90700000000004</c:v>
                </c:pt>
                <c:pt idx="1164">
                  <c:v>232.05600000000001</c:v>
                </c:pt>
                <c:pt idx="1165">
                  <c:v>225.256</c:v>
                </c:pt>
                <c:pt idx="1166">
                  <c:v>219.642</c:v>
                </c:pt>
                <c:pt idx="1167">
                  <c:v>222.92499999999998</c:v>
                </c:pt>
                <c:pt idx="1168">
                  <c:v>227.30700000000002</c:v>
                </c:pt>
                <c:pt idx="1169">
                  <c:v>234.08500000000004</c:v>
                </c:pt>
                <c:pt idx="1170">
                  <c:v>233.03100000000001</c:v>
                </c:pt>
                <c:pt idx="1171">
                  <c:v>235.50600000000003</c:v>
                </c:pt>
                <c:pt idx="1172">
                  <c:v>236.11700000000002</c:v>
                </c:pt>
                <c:pt idx="1173">
                  <c:v>246.09500000000003</c:v>
                </c:pt>
                <c:pt idx="1174">
                  <c:v>251.56</c:v>
                </c:pt>
                <c:pt idx="1175">
                  <c:v>257.45600000000002</c:v>
                </c:pt>
                <c:pt idx="1176">
                  <c:v>252.49799999999999</c:v>
                </c:pt>
                <c:pt idx="1177">
                  <c:v>253.52299999999997</c:v>
                </c:pt>
                <c:pt idx="1178">
                  <c:v>251.21800000000002</c:v>
                </c:pt>
                <c:pt idx="1179">
                  <c:v>253.119</c:v>
                </c:pt>
                <c:pt idx="1180">
                  <c:v>250.423</c:v>
                </c:pt>
                <c:pt idx="1181">
                  <c:v>259.42899999999997</c:v>
                </c:pt>
                <c:pt idx="1182">
                  <c:v>263.61600000000004</c:v>
                </c:pt>
                <c:pt idx="1183">
                  <c:v>270.83800000000002</c:v>
                </c:pt>
                <c:pt idx="1184">
                  <c:v>272.05</c:v>
                </c:pt>
                <c:pt idx="1185">
                  <c:v>273.95799999999997</c:v>
                </c:pt>
                <c:pt idx="1186">
                  <c:v>271.24099999999999</c:v>
                </c:pt>
                <c:pt idx="1187">
                  <c:v>268.50099999999998</c:v>
                </c:pt>
                <c:pt idx="1188">
                  <c:v>264.57</c:v>
                </c:pt>
                <c:pt idx="1189">
                  <c:v>261.00700000000001</c:v>
                </c:pt>
                <c:pt idx="1190">
                  <c:v>253.43899999999996</c:v>
                </c:pt>
                <c:pt idx="1191">
                  <c:v>248.96999999999997</c:v>
                </c:pt>
                <c:pt idx="1192">
                  <c:v>245.209</c:v>
                </c:pt>
                <c:pt idx="1193">
                  <c:v>243.53300000000002</c:v>
                </c:pt>
                <c:pt idx="1194">
                  <c:v>243.93799999999999</c:v>
                </c:pt>
                <c:pt idx="1195">
                  <c:v>246.15199999999999</c:v>
                </c:pt>
                <c:pt idx="1196">
                  <c:v>249.62</c:v>
                </c:pt>
                <c:pt idx="1197">
                  <c:v>249.15799999999999</c:v>
                </c:pt>
                <c:pt idx="1198">
                  <c:v>253.90299999999999</c:v>
                </c:pt>
                <c:pt idx="1199">
                  <c:v>256.327</c:v>
                </c:pt>
                <c:pt idx="1200">
                  <c:v>260.57499999999999</c:v>
                </c:pt>
                <c:pt idx="1201">
                  <c:v>260.04199999999997</c:v>
                </c:pt>
                <c:pt idx="1202">
                  <c:v>261.50799999999998</c:v>
                </c:pt>
                <c:pt idx="1203">
                  <c:v>262.18299999999999</c:v>
                </c:pt>
                <c:pt idx="1204">
                  <c:v>261.53100000000001</c:v>
                </c:pt>
                <c:pt idx="1205">
                  <c:v>257.00600000000003</c:v>
                </c:pt>
                <c:pt idx="1206">
                  <c:v>254.565</c:v>
                </c:pt>
                <c:pt idx="1207">
                  <c:v>253.452</c:v>
                </c:pt>
                <c:pt idx="1208">
                  <c:v>249.70299999999997</c:v>
                </c:pt>
                <c:pt idx="1209">
                  <c:v>237.303</c:v>
                </c:pt>
                <c:pt idx="1210">
                  <c:v>223.63300000000001</c:v>
                </c:pt>
                <c:pt idx="1211">
                  <c:v>214.46199999999999</c:v>
                </c:pt>
                <c:pt idx="1212">
                  <c:v>213.82900000000001</c:v>
                </c:pt>
                <c:pt idx="1213">
                  <c:v>213.548</c:v>
                </c:pt>
                <c:pt idx="1214">
                  <c:v>210.98599999999999</c:v>
                </c:pt>
                <c:pt idx="1215">
                  <c:v>208.37400000000002</c:v>
                </c:pt>
                <c:pt idx="1216">
                  <c:v>202.86200000000002</c:v>
                </c:pt>
                <c:pt idx="1217">
                  <c:v>201.73400000000001</c:v>
                </c:pt>
                <c:pt idx="1218">
                  <c:v>201.72400000000002</c:v>
                </c:pt>
                <c:pt idx="1219">
                  <c:v>209.35399999999998</c:v>
                </c:pt>
                <c:pt idx="1220">
                  <c:v>215.23500000000001</c:v>
                </c:pt>
                <c:pt idx="1221">
                  <c:v>219.24900000000002</c:v>
                </c:pt>
                <c:pt idx="1222">
                  <c:v>220.64100000000002</c:v>
                </c:pt>
                <c:pt idx="1223">
                  <c:v>221.279</c:v>
                </c:pt>
                <c:pt idx="1224">
                  <c:v>217.279</c:v>
                </c:pt>
                <c:pt idx="1225">
                  <c:v>215.48700000000002</c:v>
                </c:pt>
                <c:pt idx="1226">
                  <c:v>216.87300000000002</c:v>
                </c:pt>
                <c:pt idx="1227">
                  <c:v>226.47199999999998</c:v>
                </c:pt>
                <c:pt idx="1228">
                  <c:v>235.47200000000001</c:v>
                </c:pt>
                <c:pt idx="1229">
                  <c:v>237.51100000000002</c:v>
                </c:pt>
                <c:pt idx="1230">
                  <c:v>236.64900000000003</c:v>
                </c:pt>
                <c:pt idx="1231">
                  <c:v>234.60700000000003</c:v>
                </c:pt>
                <c:pt idx="1232">
                  <c:v>237.45</c:v>
                </c:pt>
                <c:pt idx="1233">
                  <c:v>236.72399999999999</c:v>
                </c:pt>
                <c:pt idx="1234">
                  <c:v>236.803</c:v>
                </c:pt>
                <c:pt idx="1235">
                  <c:v>235.33</c:v>
                </c:pt>
                <c:pt idx="1236">
                  <c:v>240.14699999999999</c:v>
                </c:pt>
                <c:pt idx="1237">
                  <c:v>242.49599999999998</c:v>
                </c:pt>
                <c:pt idx="1238">
                  <c:v>243.29</c:v>
                </c:pt>
                <c:pt idx="1239">
                  <c:v>240.798</c:v>
                </c:pt>
                <c:pt idx="1240">
                  <c:v>237.90500000000003</c:v>
                </c:pt>
                <c:pt idx="1241">
                  <c:v>237.81100000000001</c:v>
                </c:pt>
                <c:pt idx="1242">
                  <c:v>238.03800000000001</c:v>
                </c:pt>
                <c:pt idx="1243">
                  <c:v>240.483</c:v>
                </c:pt>
                <c:pt idx="1244">
                  <c:v>242.13899999999995</c:v>
                </c:pt>
                <c:pt idx="1245">
                  <c:v>241.83999999999997</c:v>
                </c:pt>
                <c:pt idx="1246">
                  <c:v>239.87799999999999</c:v>
                </c:pt>
                <c:pt idx="1247">
                  <c:v>238.74100000000001</c:v>
                </c:pt>
                <c:pt idx="1248">
                  <c:v>243.31</c:v>
                </c:pt>
                <c:pt idx="1249">
                  <c:v>248.50200000000001</c:v>
                </c:pt>
                <c:pt idx="1250">
                  <c:v>252.197</c:v>
                </c:pt>
                <c:pt idx="1251">
                  <c:v>254.56200000000001</c:v>
                </c:pt>
                <c:pt idx="1252">
                  <c:v>251.64599999999999</c:v>
                </c:pt>
                <c:pt idx="1253">
                  <c:v>253.108</c:v>
                </c:pt>
                <c:pt idx="1254">
                  <c:v>251.50799999999998</c:v>
                </c:pt>
                <c:pt idx="1255">
                  <c:v>254.756</c:v>
                </c:pt>
                <c:pt idx="1256">
                  <c:v>257.32100000000003</c:v>
                </c:pt>
                <c:pt idx="1257">
                  <c:v>256.68700000000001</c:v>
                </c:pt>
                <c:pt idx="1258">
                  <c:v>253.77800000000002</c:v>
                </c:pt>
                <c:pt idx="1259">
                  <c:v>249.86599999999999</c:v>
                </c:pt>
                <c:pt idx="1260">
                  <c:v>244.45</c:v>
                </c:pt>
                <c:pt idx="1261">
                  <c:v>241.233</c:v>
                </c:pt>
                <c:pt idx="1262">
                  <c:v>237.91</c:v>
                </c:pt>
                <c:pt idx="1263">
                  <c:v>238.80600000000004</c:v>
                </c:pt>
                <c:pt idx="1264">
                  <c:v>237.36599999999999</c:v>
                </c:pt>
                <c:pt idx="1265">
                  <c:v>236.19900000000001</c:v>
                </c:pt>
                <c:pt idx="1266">
                  <c:v>231.55799999999999</c:v>
                </c:pt>
                <c:pt idx="1267">
                  <c:v>225.904</c:v>
                </c:pt>
                <c:pt idx="1268">
                  <c:v>221.79699999999997</c:v>
                </c:pt>
                <c:pt idx="1269">
                  <c:v>217.86</c:v>
                </c:pt>
                <c:pt idx="1270">
                  <c:v>215.39000000000004</c:v>
                </c:pt>
                <c:pt idx="1271">
                  <c:v>213.10500000000002</c:v>
                </c:pt>
                <c:pt idx="1272">
                  <c:v>210.74100000000001</c:v>
                </c:pt>
                <c:pt idx="1273">
                  <c:v>209.95299999999997</c:v>
                </c:pt>
                <c:pt idx="1274">
                  <c:v>208.51400000000001</c:v>
                </c:pt>
                <c:pt idx="1275">
                  <c:v>198.143</c:v>
                </c:pt>
                <c:pt idx="1276">
                  <c:v>190.43799999999999</c:v>
                </c:pt>
                <c:pt idx="1277">
                  <c:v>186.136</c:v>
                </c:pt>
                <c:pt idx="1278">
                  <c:v>188.89000000000001</c:v>
                </c:pt>
                <c:pt idx="1279">
                  <c:v>189.672</c:v>
                </c:pt>
                <c:pt idx="1280">
                  <c:v>189.208</c:v>
                </c:pt>
                <c:pt idx="1281">
                  <c:v>188.00900000000001</c:v>
                </c:pt>
                <c:pt idx="1282">
                  <c:v>185.45499999999998</c:v>
                </c:pt>
                <c:pt idx="1283">
                  <c:v>184.73099999999999</c:v>
                </c:pt>
                <c:pt idx="1284">
                  <c:v>184.88</c:v>
                </c:pt>
                <c:pt idx="1285">
                  <c:v>187.62800000000001</c:v>
                </c:pt>
                <c:pt idx="1286">
                  <c:v>190.57</c:v>
                </c:pt>
                <c:pt idx="1287">
                  <c:v>190.19099999999997</c:v>
                </c:pt>
                <c:pt idx="1288">
                  <c:v>188.11799999999999</c:v>
                </c:pt>
                <c:pt idx="1289">
                  <c:v>187.12899999999999</c:v>
                </c:pt>
                <c:pt idx="1290">
                  <c:v>191.99900000000002</c:v>
                </c:pt>
                <c:pt idx="1291">
                  <c:v>196.72800000000001</c:v>
                </c:pt>
                <c:pt idx="1292">
                  <c:v>197.624</c:v>
                </c:pt>
                <c:pt idx="1293">
                  <c:v>196.02099999999999</c:v>
                </c:pt>
                <c:pt idx="1294">
                  <c:v>195.52299999999997</c:v>
                </c:pt>
                <c:pt idx="1295">
                  <c:v>194.44200000000001</c:v>
                </c:pt>
                <c:pt idx="1296">
                  <c:v>196.57400000000001</c:v>
                </c:pt>
                <c:pt idx="1297">
                  <c:v>197.303</c:v>
                </c:pt>
                <c:pt idx="1298">
                  <c:v>200.55500000000001</c:v>
                </c:pt>
                <c:pt idx="1299">
                  <c:v>201.28300000000002</c:v>
                </c:pt>
                <c:pt idx="1300">
                  <c:v>202.232</c:v>
                </c:pt>
                <c:pt idx="1301">
                  <c:v>196.61199999999999</c:v>
                </c:pt>
                <c:pt idx="1302">
                  <c:v>189.53</c:v>
                </c:pt>
                <c:pt idx="1303">
                  <c:v>181.27999999999997</c:v>
                </c:pt>
                <c:pt idx="1304">
                  <c:v>178.64400000000001</c:v>
                </c:pt>
                <c:pt idx="1305">
                  <c:v>176.69300000000001</c:v>
                </c:pt>
                <c:pt idx="1306">
                  <c:v>177.30500000000001</c:v>
                </c:pt>
                <c:pt idx="1307">
                  <c:v>176.94900000000001</c:v>
                </c:pt>
                <c:pt idx="1308">
                  <c:v>174.38499999999999</c:v>
                </c:pt>
                <c:pt idx="1309">
                  <c:v>169.10599999999999</c:v>
                </c:pt>
                <c:pt idx="1310">
                  <c:v>165.02199999999999</c:v>
                </c:pt>
                <c:pt idx="1311">
                  <c:v>167.34100000000001</c:v>
                </c:pt>
                <c:pt idx="1312">
                  <c:v>169.739</c:v>
                </c:pt>
                <c:pt idx="1313">
                  <c:v>173.8</c:v>
                </c:pt>
                <c:pt idx="1314">
                  <c:v>173.22199999999998</c:v>
                </c:pt>
                <c:pt idx="1315">
                  <c:v>172.876</c:v>
                </c:pt>
                <c:pt idx="1316">
                  <c:v>172.14700000000002</c:v>
                </c:pt>
                <c:pt idx="1317">
                  <c:v>174.10599999999999</c:v>
                </c:pt>
                <c:pt idx="1318">
                  <c:v>177.02199999999999</c:v>
                </c:pt>
                <c:pt idx="1319">
                  <c:v>177.566</c:v>
                </c:pt>
                <c:pt idx="1320">
                  <c:v>176.774</c:v>
                </c:pt>
                <c:pt idx="1321">
                  <c:v>171.95499999999998</c:v>
                </c:pt>
                <c:pt idx="1322">
                  <c:v>169.90700000000001</c:v>
                </c:pt>
                <c:pt idx="1323">
                  <c:v>168.947</c:v>
                </c:pt>
                <c:pt idx="1324">
                  <c:v>167.80700000000002</c:v>
                </c:pt>
                <c:pt idx="1325">
                  <c:v>169.995</c:v>
                </c:pt>
                <c:pt idx="1326">
                  <c:v>172.11599999999999</c:v>
                </c:pt>
                <c:pt idx="1327">
                  <c:v>173.66200000000001</c:v>
                </c:pt>
                <c:pt idx="1328">
                  <c:v>174.43199999999999</c:v>
                </c:pt>
                <c:pt idx="1329">
                  <c:v>172.328</c:v>
                </c:pt>
                <c:pt idx="1330">
                  <c:v>168.28700000000001</c:v>
                </c:pt>
                <c:pt idx="1331">
                  <c:v>162.60300000000001</c:v>
                </c:pt>
                <c:pt idx="1332">
                  <c:v>157.75700000000001</c:v>
                </c:pt>
                <c:pt idx="1333">
                  <c:v>153.74</c:v>
                </c:pt>
                <c:pt idx="1334">
                  <c:v>150.434</c:v>
                </c:pt>
                <c:pt idx="1335">
                  <c:v>145.91399999999999</c:v>
                </c:pt>
                <c:pt idx="1336">
                  <c:v>144.602</c:v>
                </c:pt>
                <c:pt idx="1337">
                  <c:v>150.87100000000001</c:v>
                </c:pt>
                <c:pt idx="1338">
                  <c:v>160.11500000000001</c:v>
                </c:pt>
                <c:pt idx="1339">
                  <c:v>167.00900000000001</c:v>
                </c:pt>
                <c:pt idx="1340">
                  <c:v>179.161</c:v>
                </c:pt>
                <c:pt idx="1341">
                  <c:v>182.01399999999998</c:v>
                </c:pt>
                <c:pt idx="1342">
                  <c:v>185.19500000000002</c:v>
                </c:pt>
                <c:pt idx="1343">
                  <c:v>180.98500000000001</c:v>
                </c:pt>
                <c:pt idx="1344">
                  <c:v>180.476</c:v>
                </c:pt>
                <c:pt idx="1345">
                  <c:v>182.26399999999998</c:v>
                </c:pt>
                <c:pt idx="1346">
                  <c:v>180.90899999999999</c:v>
                </c:pt>
                <c:pt idx="1347">
                  <c:v>178.65899999999999</c:v>
                </c:pt>
                <c:pt idx="1348">
                  <c:v>174.547</c:v>
                </c:pt>
                <c:pt idx="1349">
                  <c:v>171.39500000000001</c:v>
                </c:pt>
                <c:pt idx="1350">
                  <c:v>170.88800000000001</c:v>
                </c:pt>
                <c:pt idx="1351">
                  <c:v>173.12799999999999</c:v>
                </c:pt>
                <c:pt idx="1352">
                  <c:v>174.428</c:v>
                </c:pt>
                <c:pt idx="1353">
                  <c:v>175.39800000000002</c:v>
                </c:pt>
                <c:pt idx="1354">
                  <c:v>175.63300000000001</c:v>
                </c:pt>
                <c:pt idx="1355">
                  <c:v>175.67000000000002</c:v>
                </c:pt>
                <c:pt idx="1356">
                  <c:v>180.363</c:v>
                </c:pt>
                <c:pt idx="1357">
                  <c:v>180.50899999999999</c:v>
                </c:pt>
                <c:pt idx="1358">
                  <c:v>179.50900000000001</c:v>
                </c:pt>
                <c:pt idx="1359">
                  <c:v>177.851</c:v>
                </c:pt>
                <c:pt idx="1360">
                  <c:v>176.59399999999999</c:v>
                </c:pt>
                <c:pt idx="1361">
                  <c:v>177.273</c:v>
                </c:pt>
                <c:pt idx="1362">
                  <c:v>177.398</c:v>
                </c:pt>
                <c:pt idx="1363">
                  <c:v>177.726</c:v>
                </c:pt>
                <c:pt idx="1364">
                  <c:v>177.577</c:v>
                </c:pt>
                <c:pt idx="1365">
                  <c:v>176.21899999999999</c:v>
                </c:pt>
                <c:pt idx="1366">
                  <c:v>175.31800000000001</c:v>
                </c:pt>
                <c:pt idx="1367">
                  <c:v>176.107</c:v>
                </c:pt>
                <c:pt idx="1368">
                  <c:v>176.874</c:v>
                </c:pt>
                <c:pt idx="1369">
                  <c:v>176.142</c:v>
                </c:pt>
                <c:pt idx="1370">
                  <c:v>173.64499999999998</c:v>
                </c:pt>
                <c:pt idx="1371">
                  <c:v>174.251</c:v>
                </c:pt>
                <c:pt idx="1372">
                  <c:v>177.37299999999999</c:v>
                </c:pt>
                <c:pt idx="1373">
                  <c:v>179.13200000000001</c:v>
                </c:pt>
                <c:pt idx="1374">
                  <c:v>183.12</c:v>
                </c:pt>
                <c:pt idx="1375">
                  <c:v>183.57899999999998</c:v>
                </c:pt>
                <c:pt idx="1376">
                  <c:v>184.31800000000001</c:v>
                </c:pt>
                <c:pt idx="1377">
                  <c:v>183.13299999999998</c:v>
                </c:pt>
                <c:pt idx="1378">
                  <c:v>182.40600000000001</c:v>
                </c:pt>
                <c:pt idx="1379">
                  <c:v>184.61699999999999</c:v>
                </c:pt>
                <c:pt idx="1380">
                  <c:v>189.52699999999999</c:v>
                </c:pt>
                <c:pt idx="1381">
                  <c:v>194.084</c:v>
                </c:pt>
                <c:pt idx="1382">
                  <c:v>197.28899999999999</c:v>
                </c:pt>
                <c:pt idx="1383">
                  <c:v>202.53400000000002</c:v>
                </c:pt>
                <c:pt idx="1384">
                  <c:v>214.82599999999999</c:v>
                </c:pt>
                <c:pt idx="1385">
                  <c:v>230.892</c:v>
                </c:pt>
                <c:pt idx="1386">
                  <c:v>243.90299999999996</c:v>
                </c:pt>
                <c:pt idx="1387">
                  <c:v>250.54899999999998</c:v>
                </c:pt>
                <c:pt idx="1388">
                  <c:v>256.27</c:v>
                </c:pt>
                <c:pt idx="1389">
                  <c:v>259.88499999999999</c:v>
                </c:pt>
                <c:pt idx="1390">
                  <c:v>254.089</c:v>
                </c:pt>
                <c:pt idx="1391">
                  <c:v>250.57900000000001</c:v>
                </c:pt>
                <c:pt idx="1392">
                  <c:v>247.83399999999997</c:v>
                </c:pt>
                <c:pt idx="1393">
                  <c:v>252.88499999999999</c:v>
                </c:pt>
                <c:pt idx="1394">
                  <c:v>252.15999999999997</c:v>
                </c:pt>
                <c:pt idx="1395">
                  <c:v>251.21000000000004</c:v>
                </c:pt>
                <c:pt idx="1396">
                  <c:v>244.99900000000002</c:v>
                </c:pt>
                <c:pt idx="1397">
                  <c:v>247.13299999999998</c:v>
                </c:pt>
                <c:pt idx="1398">
                  <c:v>245.76499999999999</c:v>
                </c:pt>
                <c:pt idx="1399">
                  <c:v>235.76299999999998</c:v>
                </c:pt>
                <c:pt idx="1400">
                  <c:v>226.81099999999998</c:v>
                </c:pt>
                <c:pt idx="1401">
                  <c:v>218.792</c:v>
                </c:pt>
                <c:pt idx="1402">
                  <c:v>224.85500000000002</c:v>
                </c:pt>
                <c:pt idx="1403">
                  <c:v>224.61799999999999</c:v>
                </c:pt>
                <c:pt idx="1404">
                  <c:v>229.244</c:v>
                </c:pt>
                <c:pt idx="1405">
                  <c:v>223.15100000000001</c:v>
                </c:pt>
                <c:pt idx="1406">
                  <c:v>217.74700000000001</c:v>
                </c:pt>
                <c:pt idx="1407">
                  <c:v>206.911</c:v>
                </c:pt>
                <c:pt idx="1408">
                  <c:v>202.22099999999998</c:v>
                </c:pt>
                <c:pt idx="1409">
                  <c:v>196.55999999999997</c:v>
                </c:pt>
                <c:pt idx="1410">
                  <c:v>197.25599999999997</c:v>
                </c:pt>
                <c:pt idx="1411">
                  <c:v>197.17999999999998</c:v>
                </c:pt>
                <c:pt idx="1412">
                  <c:v>198.64800000000002</c:v>
                </c:pt>
                <c:pt idx="1413">
                  <c:v>202.37900000000002</c:v>
                </c:pt>
                <c:pt idx="1414">
                  <c:v>202.14800000000002</c:v>
                </c:pt>
                <c:pt idx="1415">
                  <c:v>208.41899999999998</c:v>
                </c:pt>
                <c:pt idx="1416">
                  <c:v>211.10399999999998</c:v>
                </c:pt>
                <c:pt idx="1417">
                  <c:v>218.166</c:v>
                </c:pt>
                <c:pt idx="1418">
                  <c:v>220.09199999999998</c:v>
                </c:pt>
                <c:pt idx="1419">
                  <c:v>222.45400000000001</c:v>
                </c:pt>
                <c:pt idx="1420">
                  <c:v>217.57499999999999</c:v>
                </c:pt>
                <c:pt idx="1421">
                  <c:v>218.30699999999999</c:v>
                </c:pt>
                <c:pt idx="1422">
                  <c:v>214.57799999999997</c:v>
                </c:pt>
                <c:pt idx="1423">
                  <c:v>213.74299999999999</c:v>
                </c:pt>
                <c:pt idx="1424">
                  <c:v>209.02600000000001</c:v>
                </c:pt>
                <c:pt idx="1425">
                  <c:v>207</c:v>
                </c:pt>
                <c:pt idx="1426">
                  <c:v>209.25300000000001</c:v>
                </c:pt>
                <c:pt idx="1427">
                  <c:v>210.35700000000003</c:v>
                </c:pt>
                <c:pt idx="1428">
                  <c:v>215.17700000000002</c:v>
                </c:pt>
                <c:pt idx="1429">
                  <c:v>221.07099999999997</c:v>
                </c:pt>
                <c:pt idx="1430">
                  <c:v>219.166</c:v>
                </c:pt>
                <c:pt idx="1431">
                  <c:v>218.77799999999999</c:v>
                </c:pt>
                <c:pt idx="1432">
                  <c:v>218.56799999999998</c:v>
                </c:pt>
                <c:pt idx="1433">
                  <c:v>223.98400000000001</c:v>
                </c:pt>
                <c:pt idx="1434">
                  <c:v>228.214</c:v>
                </c:pt>
                <c:pt idx="1435">
                  <c:v>229.49799999999999</c:v>
                </c:pt>
                <c:pt idx="1436">
                  <c:v>228.74199999999996</c:v>
                </c:pt>
                <c:pt idx="1437">
                  <c:v>228.26900000000001</c:v>
                </c:pt>
                <c:pt idx="1438">
                  <c:v>227.27499999999998</c:v>
                </c:pt>
                <c:pt idx="1439">
                  <c:v>234.089</c:v>
                </c:pt>
                <c:pt idx="1440">
                  <c:v>236.636</c:v>
                </c:pt>
                <c:pt idx="1441">
                  <c:v>244.65099999999998</c:v>
                </c:pt>
                <c:pt idx="1442">
                  <c:v>248.18300000000002</c:v>
                </c:pt>
                <c:pt idx="1443">
                  <c:v>254.089</c:v>
                </c:pt>
                <c:pt idx="1444">
                  <c:v>255.07499999999999</c:v>
                </c:pt>
                <c:pt idx="1445">
                  <c:v>257.55599999999998</c:v>
                </c:pt>
                <c:pt idx="1446">
                  <c:v>259.05599999999998</c:v>
                </c:pt>
                <c:pt idx="1447">
                  <c:v>259.83499999999998</c:v>
                </c:pt>
                <c:pt idx="1448">
                  <c:v>255.50299999999999</c:v>
                </c:pt>
                <c:pt idx="1449">
                  <c:v>248.37600000000003</c:v>
                </c:pt>
                <c:pt idx="1450">
                  <c:v>246.93600000000004</c:v>
                </c:pt>
                <c:pt idx="1451">
                  <c:v>243.55399999999997</c:v>
                </c:pt>
                <c:pt idx="1452">
                  <c:v>245.07300000000001</c:v>
                </c:pt>
                <c:pt idx="1453">
                  <c:v>242.01900000000001</c:v>
                </c:pt>
                <c:pt idx="1454">
                  <c:v>241.173</c:v>
                </c:pt>
                <c:pt idx="1455">
                  <c:v>231.066</c:v>
                </c:pt>
                <c:pt idx="1456">
                  <c:v>224.63500000000002</c:v>
                </c:pt>
                <c:pt idx="1457">
                  <c:v>218.916</c:v>
                </c:pt>
                <c:pt idx="1458">
                  <c:v>220.15100000000001</c:v>
                </c:pt>
                <c:pt idx="1459">
                  <c:v>220.62599999999998</c:v>
                </c:pt>
                <c:pt idx="1460">
                  <c:v>220.946</c:v>
                </c:pt>
                <c:pt idx="1461">
                  <c:v>220.017</c:v>
                </c:pt>
                <c:pt idx="1462">
                  <c:v>219.053</c:v>
                </c:pt>
                <c:pt idx="1463">
                  <c:v>216.506</c:v>
                </c:pt>
                <c:pt idx="1464">
                  <c:v>233.678</c:v>
                </c:pt>
                <c:pt idx="1465">
                  <c:v>249.91499999999999</c:v>
                </c:pt>
                <c:pt idx="1466">
                  <c:v>263.90499999999997</c:v>
                </c:pt>
                <c:pt idx="1467">
                  <c:v>263.31799999999998</c:v>
                </c:pt>
                <c:pt idx="1468">
                  <c:v>259.62900000000002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A-433F-B4BB-DA801AE2CDAA}"/>
            </c:ext>
          </c:extLst>
        </c:ser>
        <c:ser>
          <c:idx val="2"/>
          <c:order val="2"/>
          <c:tx>
            <c:strRef>
              <c:f>'Weighted Moving Average'!$M$1</c:f>
              <c:strCache>
                <c:ptCount val="1"/>
                <c:pt idx="0">
                  <c:v>Forecast 6 Period 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'Weighted Moving Average'!$M$2:$M$1470</c:f>
              <c:numCache>
                <c:formatCode>#,##0.00</c:formatCode>
                <c:ptCount val="1469"/>
                <c:pt idx="6">
                  <c:v>21.756950000000003</c:v>
                </c:pt>
                <c:pt idx="7">
                  <c:v>22.171150000000004</c:v>
                </c:pt>
                <c:pt idx="8">
                  <c:v>22.565820000000002</c:v>
                </c:pt>
                <c:pt idx="9">
                  <c:v>22.67088</c:v>
                </c:pt>
                <c:pt idx="10">
                  <c:v>22.773339999999997</c:v>
                </c:pt>
                <c:pt idx="11">
                  <c:v>22.851870000000002</c:v>
                </c:pt>
                <c:pt idx="12">
                  <c:v>22.910729999999997</c:v>
                </c:pt>
                <c:pt idx="13">
                  <c:v>22.411740000000002</c:v>
                </c:pt>
                <c:pt idx="14">
                  <c:v>21.786070000000002</c:v>
                </c:pt>
                <c:pt idx="15">
                  <c:v>21.08428</c:v>
                </c:pt>
                <c:pt idx="16">
                  <c:v>20.359480000000001</c:v>
                </c:pt>
                <c:pt idx="17">
                  <c:v>19.997950000000003</c:v>
                </c:pt>
                <c:pt idx="18">
                  <c:v>19.641490000000005</c:v>
                </c:pt>
                <c:pt idx="19">
                  <c:v>19.67529</c:v>
                </c:pt>
                <c:pt idx="20">
                  <c:v>19.856030000000001</c:v>
                </c:pt>
                <c:pt idx="21">
                  <c:v>20.052090000000003</c:v>
                </c:pt>
                <c:pt idx="22">
                  <c:v>20.29562</c:v>
                </c:pt>
                <c:pt idx="23">
                  <c:v>20.504140000000003</c:v>
                </c:pt>
                <c:pt idx="24">
                  <c:v>20.754460000000005</c:v>
                </c:pt>
                <c:pt idx="25">
                  <c:v>20.954190000000001</c:v>
                </c:pt>
                <c:pt idx="26">
                  <c:v>20.914460000000002</c:v>
                </c:pt>
                <c:pt idx="27">
                  <c:v>20.859070000000003</c:v>
                </c:pt>
                <c:pt idx="28">
                  <c:v>20.806540000000005</c:v>
                </c:pt>
                <c:pt idx="29">
                  <c:v>20.763269999999999</c:v>
                </c:pt>
                <c:pt idx="30">
                  <c:v>20.67981</c:v>
                </c:pt>
                <c:pt idx="31">
                  <c:v>20.576599999999999</c:v>
                </c:pt>
                <c:pt idx="32">
                  <c:v>20.54599</c:v>
                </c:pt>
                <c:pt idx="33">
                  <c:v>20.503790000000002</c:v>
                </c:pt>
                <c:pt idx="34">
                  <c:v>20.397860000000001</c:v>
                </c:pt>
                <c:pt idx="35">
                  <c:v>20.177060000000001</c:v>
                </c:pt>
                <c:pt idx="36">
                  <c:v>19.99952</c:v>
                </c:pt>
                <c:pt idx="37">
                  <c:v>19.920390000000001</c:v>
                </c:pt>
                <c:pt idx="38">
                  <c:v>19.82225</c:v>
                </c:pt>
                <c:pt idx="39">
                  <c:v>20.039660000000001</c:v>
                </c:pt>
                <c:pt idx="40">
                  <c:v>20.32292</c:v>
                </c:pt>
                <c:pt idx="41">
                  <c:v>20.320130000000002</c:v>
                </c:pt>
                <c:pt idx="42">
                  <c:v>20.174470000000003</c:v>
                </c:pt>
                <c:pt idx="43">
                  <c:v>19.771600000000003</c:v>
                </c:pt>
                <c:pt idx="44">
                  <c:v>19.336539999999999</c:v>
                </c:pt>
                <c:pt idx="45">
                  <c:v>18.96086</c:v>
                </c:pt>
                <c:pt idx="46">
                  <c:v>18.714470000000002</c:v>
                </c:pt>
                <c:pt idx="47">
                  <c:v>18.78454</c:v>
                </c:pt>
                <c:pt idx="48">
                  <c:v>18.818680000000001</c:v>
                </c:pt>
                <c:pt idx="49">
                  <c:v>18.98395</c:v>
                </c:pt>
                <c:pt idx="50">
                  <c:v>19.11422</c:v>
                </c:pt>
                <c:pt idx="51">
                  <c:v>19.003219999999999</c:v>
                </c:pt>
                <c:pt idx="52">
                  <c:v>18.813079999999999</c:v>
                </c:pt>
                <c:pt idx="53">
                  <c:v>18.513469999999998</c:v>
                </c:pt>
                <c:pt idx="54">
                  <c:v>18.33933</c:v>
                </c:pt>
                <c:pt idx="55">
                  <c:v>18.230330000000002</c:v>
                </c:pt>
                <c:pt idx="56">
                  <c:v>18.027720000000002</c:v>
                </c:pt>
                <c:pt idx="57">
                  <c:v>17.880650000000003</c:v>
                </c:pt>
                <c:pt idx="58">
                  <c:v>17.830310000000001</c:v>
                </c:pt>
                <c:pt idx="59">
                  <c:v>17.884779999999999</c:v>
                </c:pt>
                <c:pt idx="60">
                  <c:v>18.01219</c:v>
                </c:pt>
                <c:pt idx="61">
                  <c:v>18.180720000000001</c:v>
                </c:pt>
                <c:pt idx="62">
                  <c:v>18.4878</c:v>
                </c:pt>
                <c:pt idx="63">
                  <c:v>18.731210000000001</c:v>
                </c:pt>
                <c:pt idx="64">
                  <c:v>18.979410000000001</c:v>
                </c:pt>
                <c:pt idx="65">
                  <c:v>18.851880000000001</c:v>
                </c:pt>
                <c:pt idx="66">
                  <c:v>18.732679999999998</c:v>
                </c:pt>
                <c:pt idx="67">
                  <c:v>18.603740000000002</c:v>
                </c:pt>
                <c:pt idx="68">
                  <c:v>18.361270000000001</c:v>
                </c:pt>
                <c:pt idx="69">
                  <c:v>18.351000000000003</c:v>
                </c:pt>
                <c:pt idx="70">
                  <c:v>18.15147</c:v>
                </c:pt>
                <c:pt idx="71">
                  <c:v>18.114280000000001</c:v>
                </c:pt>
                <c:pt idx="72">
                  <c:v>18.01755</c:v>
                </c:pt>
                <c:pt idx="73">
                  <c:v>18.000620000000001</c:v>
                </c:pt>
                <c:pt idx="74">
                  <c:v>18.012150000000002</c:v>
                </c:pt>
                <c:pt idx="75">
                  <c:v>18.030540000000002</c:v>
                </c:pt>
                <c:pt idx="76">
                  <c:v>17.968540000000001</c:v>
                </c:pt>
                <c:pt idx="77">
                  <c:v>17.880130000000005</c:v>
                </c:pt>
                <c:pt idx="78">
                  <c:v>17.744860000000003</c:v>
                </c:pt>
                <c:pt idx="79">
                  <c:v>17.402470000000001</c:v>
                </c:pt>
                <c:pt idx="80">
                  <c:v>16.977800000000002</c:v>
                </c:pt>
                <c:pt idx="81">
                  <c:v>16.616340000000001</c:v>
                </c:pt>
                <c:pt idx="82">
                  <c:v>16.32281</c:v>
                </c:pt>
                <c:pt idx="83">
                  <c:v>16.03275</c:v>
                </c:pt>
                <c:pt idx="84">
                  <c:v>15.99541</c:v>
                </c:pt>
                <c:pt idx="85">
                  <c:v>16.13514</c:v>
                </c:pt>
                <c:pt idx="86">
                  <c:v>16.380809999999997</c:v>
                </c:pt>
                <c:pt idx="87">
                  <c:v>16.50508</c:v>
                </c:pt>
                <c:pt idx="88">
                  <c:v>16.551020000000001</c:v>
                </c:pt>
                <c:pt idx="89">
                  <c:v>16.517150000000001</c:v>
                </c:pt>
                <c:pt idx="90">
                  <c:v>16.381150000000002</c:v>
                </c:pt>
                <c:pt idx="91">
                  <c:v>16.060679999999998</c:v>
                </c:pt>
                <c:pt idx="92">
                  <c:v>15.823599999999999</c:v>
                </c:pt>
                <c:pt idx="93">
                  <c:v>15.655990000000001</c:v>
                </c:pt>
                <c:pt idx="94">
                  <c:v>15.47132</c:v>
                </c:pt>
                <c:pt idx="95">
                  <c:v>15.158460000000002</c:v>
                </c:pt>
                <c:pt idx="96">
                  <c:v>14.751070000000002</c:v>
                </c:pt>
                <c:pt idx="97">
                  <c:v>14.425740000000001</c:v>
                </c:pt>
                <c:pt idx="98">
                  <c:v>13.92455</c:v>
                </c:pt>
                <c:pt idx="99">
                  <c:v>13.57789</c:v>
                </c:pt>
                <c:pt idx="100">
                  <c:v>13.228360000000002</c:v>
                </c:pt>
                <c:pt idx="101">
                  <c:v>12.970290000000002</c:v>
                </c:pt>
                <c:pt idx="102">
                  <c:v>12.847810000000001</c:v>
                </c:pt>
                <c:pt idx="103">
                  <c:v>12.68694</c:v>
                </c:pt>
                <c:pt idx="104">
                  <c:v>12.600000000000001</c:v>
                </c:pt>
                <c:pt idx="105">
                  <c:v>12.424989999999999</c:v>
                </c:pt>
                <c:pt idx="106">
                  <c:v>12.469730000000002</c:v>
                </c:pt>
                <c:pt idx="107">
                  <c:v>12.57813</c:v>
                </c:pt>
                <c:pt idx="108">
                  <c:v>12.824000000000002</c:v>
                </c:pt>
                <c:pt idx="109">
                  <c:v>13.102730000000001</c:v>
                </c:pt>
                <c:pt idx="110">
                  <c:v>13.416060000000002</c:v>
                </c:pt>
                <c:pt idx="111">
                  <c:v>13.806990000000001</c:v>
                </c:pt>
                <c:pt idx="112">
                  <c:v>13.93346</c:v>
                </c:pt>
                <c:pt idx="113">
                  <c:v>14.11167</c:v>
                </c:pt>
                <c:pt idx="114">
                  <c:v>14.18507</c:v>
                </c:pt>
                <c:pt idx="115">
                  <c:v>14.374810000000004</c:v>
                </c:pt>
                <c:pt idx="116">
                  <c:v>14.557080000000003</c:v>
                </c:pt>
                <c:pt idx="117">
                  <c:v>14.702740000000002</c:v>
                </c:pt>
                <c:pt idx="118">
                  <c:v>14.803129999999999</c:v>
                </c:pt>
                <c:pt idx="119">
                  <c:v>14.834999999999999</c:v>
                </c:pt>
                <c:pt idx="120">
                  <c:v>14.885789999999998</c:v>
                </c:pt>
                <c:pt idx="121">
                  <c:v>14.8062</c:v>
                </c:pt>
                <c:pt idx="122">
                  <c:v>14.7674</c:v>
                </c:pt>
                <c:pt idx="123">
                  <c:v>14.75</c:v>
                </c:pt>
                <c:pt idx="124">
                  <c:v>14.7744</c:v>
                </c:pt>
                <c:pt idx="125">
                  <c:v>14.859200000000001</c:v>
                </c:pt>
                <c:pt idx="126">
                  <c:v>14.90047</c:v>
                </c:pt>
                <c:pt idx="127">
                  <c:v>15.081799999999999</c:v>
                </c:pt>
                <c:pt idx="128">
                  <c:v>15.23827</c:v>
                </c:pt>
                <c:pt idx="129">
                  <c:v>15.309399999999998</c:v>
                </c:pt>
                <c:pt idx="130">
                  <c:v>15.390129999999999</c:v>
                </c:pt>
                <c:pt idx="131">
                  <c:v>15.495260000000004</c:v>
                </c:pt>
                <c:pt idx="132">
                  <c:v>15.625600000000002</c:v>
                </c:pt>
                <c:pt idx="133">
                  <c:v>15.791740000000003</c:v>
                </c:pt>
                <c:pt idx="134">
                  <c:v>16.084010000000003</c:v>
                </c:pt>
                <c:pt idx="135">
                  <c:v>16.32067</c:v>
                </c:pt>
                <c:pt idx="136">
                  <c:v>16.59441</c:v>
                </c:pt>
                <c:pt idx="137">
                  <c:v>16.748280000000001</c:v>
                </c:pt>
                <c:pt idx="138">
                  <c:v>16.91001</c:v>
                </c:pt>
                <c:pt idx="139">
                  <c:v>17.002669999999998</c:v>
                </c:pt>
                <c:pt idx="140">
                  <c:v>17.082540000000002</c:v>
                </c:pt>
                <c:pt idx="141">
                  <c:v>17.241479999999999</c:v>
                </c:pt>
                <c:pt idx="142">
                  <c:v>16.872149999999998</c:v>
                </c:pt>
                <c:pt idx="143">
                  <c:v>16.517890000000001</c:v>
                </c:pt>
                <c:pt idx="144">
                  <c:v>16.205819999999999</c:v>
                </c:pt>
                <c:pt idx="145">
                  <c:v>15.965560000000002</c:v>
                </c:pt>
                <c:pt idx="146">
                  <c:v>15.927080000000002</c:v>
                </c:pt>
                <c:pt idx="147">
                  <c:v>15.758940000000001</c:v>
                </c:pt>
                <c:pt idx="148">
                  <c:v>15.786210000000001</c:v>
                </c:pt>
                <c:pt idx="149">
                  <c:v>15.695129999999999</c:v>
                </c:pt>
                <c:pt idx="150">
                  <c:v>15.589259999999999</c:v>
                </c:pt>
                <c:pt idx="151">
                  <c:v>15.527450000000002</c:v>
                </c:pt>
                <c:pt idx="152">
                  <c:v>15.531790000000001</c:v>
                </c:pt>
                <c:pt idx="153">
                  <c:v>15.58412</c:v>
                </c:pt>
                <c:pt idx="154">
                  <c:v>15.536980000000002</c:v>
                </c:pt>
                <c:pt idx="155">
                  <c:v>15.592060000000002</c:v>
                </c:pt>
                <c:pt idx="156">
                  <c:v>15.393319999999999</c:v>
                </c:pt>
                <c:pt idx="157">
                  <c:v>15.145659999999999</c:v>
                </c:pt>
                <c:pt idx="158">
                  <c:v>14.962800000000001</c:v>
                </c:pt>
                <c:pt idx="159">
                  <c:v>14.8538</c:v>
                </c:pt>
                <c:pt idx="160">
                  <c:v>14.8744</c:v>
                </c:pt>
                <c:pt idx="161">
                  <c:v>14.814529999999998</c:v>
                </c:pt>
                <c:pt idx="162">
                  <c:v>14.846129999999999</c:v>
                </c:pt>
                <c:pt idx="163">
                  <c:v>14.714989999999998</c:v>
                </c:pt>
                <c:pt idx="164">
                  <c:v>14.60965</c:v>
                </c:pt>
                <c:pt idx="165">
                  <c:v>14.479649999999999</c:v>
                </c:pt>
                <c:pt idx="166">
                  <c:v>14.367459999999998</c:v>
                </c:pt>
                <c:pt idx="167">
                  <c:v>14.442069999999999</c:v>
                </c:pt>
                <c:pt idx="168">
                  <c:v>14.535880000000001</c:v>
                </c:pt>
                <c:pt idx="169">
                  <c:v>14.699489999999999</c:v>
                </c:pt>
                <c:pt idx="170">
                  <c:v>14.77129</c:v>
                </c:pt>
                <c:pt idx="171">
                  <c:v>14.92708</c:v>
                </c:pt>
                <c:pt idx="172">
                  <c:v>15.018400000000002</c:v>
                </c:pt>
                <c:pt idx="173">
                  <c:v>15.130800000000002</c:v>
                </c:pt>
                <c:pt idx="174">
                  <c:v>15.29607</c:v>
                </c:pt>
                <c:pt idx="175">
                  <c:v>15.560130000000001</c:v>
                </c:pt>
                <c:pt idx="176">
                  <c:v>15.850860000000001</c:v>
                </c:pt>
                <c:pt idx="177">
                  <c:v>16.0444</c:v>
                </c:pt>
                <c:pt idx="178">
                  <c:v>16.195260000000001</c:v>
                </c:pt>
                <c:pt idx="179">
                  <c:v>16.26652</c:v>
                </c:pt>
                <c:pt idx="180">
                  <c:v>16.303660000000001</c:v>
                </c:pt>
                <c:pt idx="181">
                  <c:v>16.309660000000001</c:v>
                </c:pt>
                <c:pt idx="182">
                  <c:v>16.260059999999999</c:v>
                </c:pt>
                <c:pt idx="183">
                  <c:v>16.209859999999999</c:v>
                </c:pt>
                <c:pt idx="184">
                  <c:v>15.944000000000001</c:v>
                </c:pt>
                <c:pt idx="185">
                  <c:v>15.717410000000001</c:v>
                </c:pt>
                <c:pt idx="186">
                  <c:v>15.724150000000002</c:v>
                </c:pt>
                <c:pt idx="187">
                  <c:v>15.700350000000002</c:v>
                </c:pt>
                <c:pt idx="188">
                  <c:v>15.819750000000003</c:v>
                </c:pt>
                <c:pt idx="189">
                  <c:v>15.949420000000002</c:v>
                </c:pt>
                <c:pt idx="190">
                  <c:v>16.086020000000001</c:v>
                </c:pt>
                <c:pt idx="191">
                  <c:v>16.054210000000001</c:v>
                </c:pt>
                <c:pt idx="192">
                  <c:v>15.91708</c:v>
                </c:pt>
                <c:pt idx="193">
                  <c:v>15.841210000000002</c:v>
                </c:pt>
                <c:pt idx="194">
                  <c:v>15.815200000000001</c:v>
                </c:pt>
                <c:pt idx="195">
                  <c:v>15.8908</c:v>
                </c:pt>
                <c:pt idx="196">
                  <c:v>15.990260000000003</c:v>
                </c:pt>
                <c:pt idx="197">
                  <c:v>16.157129999999999</c:v>
                </c:pt>
                <c:pt idx="198">
                  <c:v>16.440070000000002</c:v>
                </c:pt>
                <c:pt idx="199">
                  <c:v>16.663609999999998</c:v>
                </c:pt>
                <c:pt idx="200">
                  <c:v>16.895020000000002</c:v>
                </c:pt>
                <c:pt idx="201">
                  <c:v>17.105160000000001</c:v>
                </c:pt>
                <c:pt idx="202">
                  <c:v>17.186490000000003</c:v>
                </c:pt>
                <c:pt idx="203">
                  <c:v>17.19462</c:v>
                </c:pt>
                <c:pt idx="204">
                  <c:v>17.157620000000001</c:v>
                </c:pt>
                <c:pt idx="205">
                  <c:v>17.087620000000001</c:v>
                </c:pt>
                <c:pt idx="206">
                  <c:v>17.63869</c:v>
                </c:pt>
                <c:pt idx="207">
                  <c:v>18.577280000000002</c:v>
                </c:pt>
                <c:pt idx="208">
                  <c:v>19.529870000000003</c:v>
                </c:pt>
                <c:pt idx="209">
                  <c:v>20.358259999999998</c:v>
                </c:pt>
                <c:pt idx="210">
                  <c:v>20.856659999999998</c:v>
                </c:pt>
                <c:pt idx="211">
                  <c:v>21.170199999999998</c:v>
                </c:pt>
                <c:pt idx="212">
                  <c:v>21.16506</c:v>
                </c:pt>
                <c:pt idx="213">
                  <c:v>21.102339999999998</c:v>
                </c:pt>
                <c:pt idx="214">
                  <c:v>21.047139999999999</c:v>
                </c:pt>
                <c:pt idx="215">
                  <c:v>21.193939999999998</c:v>
                </c:pt>
                <c:pt idx="216">
                  <c:v>21.479000000000003</c:v>
                </c:pt>
                <c:pt idx="217">
                  <c:v>21.75826</c:v>
                </c:pt>
                <c:pt idx="218">
                  <c:v>22.155929999999998</c:v>
                </c:pt>
                <c:pt idx="219">
                  <c:v>22.528000000000002</c:v>
                </c:pt>
                <c:pt idx="220">
                  <c:v>22.791070000000001</c:v>
                </c:pt>
                <c:pt idx="221">
                  <c:v>23.024270000000001</c:v>
                </c:pt>
                <c:pt idx="222">
                  <c:v>23.18234</c:v>
                </c:pt>
                <c:pt idx="223">
                  <c:v>23.268409999999999</c:v>
                </c:pt>
                <c:pt idx="224">
                  <c:v>23.454010000000004</c:v>
                </c:pt>
                <c:pt idx="225">
                  <c:v>23.488400000000006</c:v>
                </c:pt>
                <c:pt idx="226">
                  <c:v>23.564260000000004</c:v>
                </c:pt>
                <c:pt idx="227">
                  <c:v>23.34253</c:v>
                </c:pt>
                <c:pt idx="228">
                  <c:v>23.082470000000001</c:v>
                </c:pt>
                <c:pt idx="229">
                  <c:v>22.786670000000001</c:v>
                </c:pt>
                <c:pt idx="230">
                  <c:v>22.44154</c:v>
                </c:pt>
                <c:pt idx="231">
                  <c:v>22.27234</c:v>
                </c:pt>
                <c:pt idx="232">
                  <c:v>22.129480000000001</c:v>
                </c:pt>
                <c:pt idx="233">
                  <c:v>22.199070000000003</c:v>
                </c:pt>
                <c:pt idx="234">
                  <c:v>22.188600000000001</c:v>
                </c:pt>
                <c:pt idx="235">
                  <c:v>22.201140000000002</c:v>
                </c:pt>
                <c:pt idx="236">
                  <c:v>22.238610000000001</c:v>
                </c:pt>
                <c:pt idx="237">
                  <c:v>22.324740000000002</c:v>
                </c:pt>
                <c:pt idx="238">
                  <c:v>22.52327</c:v>
                </c:pt>
                <c:pt idx="239">
                  <c:v>22.782130000000002</c:v>
                </c:pt>
                <c:pt idx="240">
                  <c:v>23.118400000000001</c:v>
                </c:pt>
                <c:pt idx="241">
                  <c:v>23.430940000000003</c:v>
                </c:pt>
                <c:pt idx="242">
                  <c:v>23.952730000000003</c:v>
                </c:pt>
                <c:pt idx="243">
                  <c:v>24.391070000000003</c:v>
                </c:pt>
                <c:pt idx="244">
                  <c:v>24.909600000000005</c:v>
                </c:pt>
                <c:pt idx="245">
                  <c:v>25.556200000000004</c:v>
                </c:pt>
                <c:pt idx="246">
                  <c:v>26.022860000000001</c:v>
                </c:pt>
                <c:pt idx="247">
                  <c:v>26.696590000000004</c:v>
                </c:pt>
                <c:pt idx="248">
                  <c:v>27.202260000000003</c:v>
                </c:pt>
                <c:pt idx="249">
                  <c:v>27.727920000000005</c:v>
                </c:pt>
                <c:pt idx="250">
                  <c:v>28.141390000000001</c:v>
                </c:pt>
                <c:pt idx="251">
                  <c:v>28.18233</c:v>
                </c:pt>
                <c:pt idx="252">
                  <c:v>28.221140000000005</c:v>
                </c:pt>
                <c:pt idx="253">
                  <c:v>28.290210000000005</c:v>
                </c:pt>
                <c:pt idx="254">
                  <c:v>28.492810000000002</c:v>
                </c:pt>
                <c:pt idx="255">
                  <c:v>28.87575</c:v>
                </c:pt>
                <c:pt idx="256">
                  <c:v>29.471820000000001</c:v>
                </c:pt>
                <c:pt idx="257">
                  <c:v>30.40061</c:v>
                </c:pt>
                <c:pt idx="258">
                  <c:v>31.0762</c:v>
                </c:pt>
                <c:pt idx="259">
                  <c:v>31.572870000000002</c:v>
                </c:pt>
                <c:pt idx="260">
                  <c:v>32.490540000000003</c:v>
                </c:pt>
                <c:pt idx="261">
                  <c:v>33.371600000000008</c:v>
                </c:pt>
                <c:pt idx="262">
                  <c:v>33.94894</c:v>
                </c:pt>
                <c:pt idx="263">
                  <c:v>34.326880000000003</c:v>
                </c:pt>
                <c:pt idx="264">
                  <c:v>34.425540000000005</c:v>
                </c:pt>
                <c:pt idx="265">
                  <c:v>34.947740000000003</c:v>
                </c:pt>
                <c:pt idx="266">
                  <c:v>35.58614</c:v>
                </c:pt>
                <c:pt idx="267">
                  <c:v>36.206080000000007</c:v>
                </c:pt>
                <c:pt idx="268">
                  <c:v>36.877020000000002</c:v>
                </c:pt>
                <c:pt idx="269">
                  <c:v>37.246009999999998</c:v>
                </c:pt>
                <c:pt idx="270">
                  <c:v>37.60427</c:v>
                </c:pt>
                <c:pt idx="271">
                  <c:v>37.88814</c:v>
                </c:pt>
                <c:pt idx="272">
                  <c:v>38.86974</c:v>
                </c:pt>
                <c:pt idx="273">
                  <c:v>40.0092</c:v>
                </c:pt>
                <c:pt idx="274">
                  <c:v>42.864400000000003</c:v>
                </c:pt>
                <c:pt idx="275">
                  <c:v>47.098460000000003</c:v>
                </c:pt>
                <c:pt idx="276">
                  <c:v>48.843060000000001</c:v>
                </c:pt>
                <c:pt idx="277">
                  <c:v>50.6188</c:v>
                </c:pt>
                <c:pt idx="278">
                  <c:v>51.120990000000006</c:v>
                </c:pt>
                <c:pt idx="279">
                  <c:v>51.153870000000005</c:v>
                </c:pt>
                <c:pt idx="280">
                  <c:v>51.380930000000006</c:v>
                </c:pt>
                <c:pt idx="281">
                  <c:v>50.704670000000007</c:v>
                </c:pt>
                <c:pt idx="282">
                  <c:v>51.539540000000009</c:v>
                </c:pt>
                <c:pt idx="283">
                  <c:v>52.071660000000001</c:v>
                </c:pt>
                <c:pt idx="284">
                  <c:v>53.367339999999999</c:v>
                </c:pt>
                <c:pt idx="285">
                  <c:v>55.342460000000003</c:v>
                </c:pt>
                <c:pt idx="286">
                  <c:v>56.812070000000006</c:v>
                </c:pt>
                <c:pt idx="287">
                  <c:v>58.376609999999999</c:v>
                </c:pt>
                <c:pt idx="288">
                  <c:v>58.411140000000003</c:v>
                </c:pt>
                <c:pt idx="289">
                  <c:v>57.626939999999998</c:v>
                </c:pt>
                <c:pt idx="290">
                  <c:v>56.292200000000008</c:v>
                </c:pt>
                <c:pt idx="291">
                  <c:v>53.222740000000002</c:v>
                </c:pt>
                <c:pt idx="292">
                  <c:v>50.57461</c:v>
                </c:pt>
                <c:pt idx="293">
                  <c:v>49.150149999999996</c:v>
                </c:pt>
                <c:pt idx="294">
                  <c:v>48.339689999999997</c:v>
                </c:pt>
                <c:pt idx="295">
                  <c:v>48.473630000000007</c:v>
                </c:pt>
                <c:pt idx="296">
                  <c:v>48.488900000000008</c:v>
                </c:pt>
                <c:pt idx="297">
                  <c:v>48.384500000000003</c:v>
                </c:pt>
                <c:pt idx="298">
                  <c:v>47.067820000000005</c:v>
                </c:pt>
                <c:pt idx="299">
                  <c:v>45.71808</c:v>
                </c:pt>
                <c:pt idx="300">
                  <c:v>44.374139999999997</c:v>
                </c:pt>
                <c:pt idx="301">
                  <c:v>42.1616</c:v>
                </c:pt>
                <c:pt idx="302">
                  <c:v>40.56626</c:v>
                </c:pt>
                <c:pt idx="303">
                  <c:v>37.508450000000003</c:v>
                </c:pt>
                <c:pt idx="304">
                  <c:v>34.962920000000004</c:v>
                </c:pt>
                <c:pt idx="305">
                  <c:v>31.739980000000003</c:v>
                </c:pt>
                <c:pt idx="306">
                  <c:v>29.569510000000001</c:v>
                </c:pt>
                <c:pt idx="307">
                  <c:v>28.56578</c:v>
                </c:pt>
                <c:pt idx="308">
                  <c:v>27.844190000000001</c:v>
                </c:pt>
                <c:pt idx="309">
                  <c:v>29.202269999999999</c:v>
                </c:pt>
                <c:pt idx="310">
                  <c:v>30.673340000000003</c:v>
                </c:pt>
                <c:pt idx="311">
                  <c:v>32.457149999999999</c:v>
                </c:pt>
                <c:pt idx="312">
                  <c:v>33.569090000000003</c:v>
                </c:pt>
                <c:pt idx="313">
                  <c:v>34.047280000000001</c:v>
                </c:pt>
                <c:pt idx="314">
                  <c:v>34.543669999999999</c:v>
                </c:pt>
                <c:pt idx="315">
                  <c:v>34.076729999999998</c:v>
                </c:pt>
                <c:pt idx="316">
                  <c:v>33.112259999999999</c:v>
                </c:pt>
                <c:pt idx="317">
                  <c:v>32.643799999999999</c:v>
                </c:pt>
                <c:pt idx="318">
                  <c:v>32.604599999999998</c:v>
                </c:pt>
                <c:pt idx="319">
                  <c:v>33.319330000000001</c:v>
                </c:pt>
                <c:pt idx="320">
                  <c:v>34.114060000000002</c:v>
                </c:pt>
                <c:pt idx="321">
                  <c:v>35.343589999999999</c:v>
                </c:pt>
                <c:pt idx="322">
                  <c:v>37.55153</c:v>
                </c:pt>
                <c:pt idx="323">
                  <c:v>40.180330000000005</c:v>
                </c:pt>
                <c:pt idx="324">
                  <c:v>42.810860000000005</c:v>
                </c:pt>
                <c:pt idx="325">
                  <c:v>45.290670000000006</c:v>
                </c:pt>
                <c:pt idx="326">
                  <c:v>47.34393</c:v>
                </c:pt>
                <c:pt idx="327">
                  <c:v>48.742789999999999</c:v>
                </c:pt>
                <c:pt idx="328">
                  <c:v>48.693849999999998</c:v>
                </c:pt>
                <c:pt idx="329">
                  <c:v>48.754640000000002</c:v>
                </c:pt>
                <c:pt idx="330">
                  <c:v>48.27158</c:v>
                </c:pt>
                <c:pt idx="331">
                  <c:v>47.996440000000007</c:v>
                </c:pt>
                <c:pt idx="332">
                  <c:v>49.042380000000001</c:v>
                </c:pt>
                <c:pt idx="333">
                  <c:v>49.440860000000008</c:v>
                </c:pt>
                <c:pt idx="334">
                  <c:v>50.831990000000005</c:v>
                </c:pt>
                <c:pt idx="335">
                  <c:v>51.541990000000006</c:v>
                </c:pt>
                <c:pt idx="336">
                  <c:v>50.863730000000011</c:v>
                </c:pt>
                <c:pt idx="337">
                  <c:v>51.051130000000008</c:v>
                </c:pt>
                <c:pt idx="338">
                  <c:v>50.632200000000012</c:v>
                </c:pt>
                <c:pt idx="339">
                  <c:v>50.726600000000005</c:v>
                </c:pt>
                <c:pt idx="340">
                  <c:v>51.114939999999997</c:v>
                </c:pt>
                <c:pt idx="341">
                  <c:v>51.753409999999995</c:v>
                </c:pt>
                <c:pt idx="342">
                  <c:v>52.773740000000004</c:v>
                </c:pt>
                <c:pt idx="343">
                  <c:v>53.274080000000005</c:v>
                </c:pt>
                <c:pt idx="344">
                  <c:v>53.498550000000002</c:v>
                </c:pt>
                <c:pt idx="345">
                  <c:v>53.529610000000005</c:v>
                </c:pt>
                <c:pt idx="346">
                  <c:v>53.576340000000009</c:v>
                </c:pt>
                <c:pt idx="347">
                  <c:v>53.565870000000004</c:v>
                </c:pt>
                <c:pt idx="348">
                  <c:v>53.65766</c:v>
                </c:pt>
                <c:pt idx="349">
                  <c:v>53.780200000000008</c:v>
                </c:pt>
                <c:pt idx="350">
                  <c:v>54.213989999999995</c:v>
                </c:pt>
                <c:pt idx="351">
                  <c:v>54.325999999999993</c:v>
                </c:pt>
                <c:pt idx="352">
                  <c:v>54.529730000000001</c:v>
                </c:pt>
                <c:pt idx="353">
                  <c:v>54.604860000000002</c:v>
                </c:pt>
                <c:pt idx="354">
                  <c:v>54.444939999999995</c:v>
                </c:pt>
                <c:pt idx="355">
                  <c:v>54.695340000000002</c:v>
                </c:pt>
                <c:pt idx="356">
                  <c:v>55.693540000000006</c:v>
                </c:pt>
                <c:pt idx="357">
                  <c:v>56.533610000000003</c:v>
                </c:pt>
                <c:pt idx="358">
                  <c:v>57.475210000000004</c:v>
                </c:pt>
                <c:pt idx="359">
                  <c:v>57.965400000000002</c:v>
                </c:pt>
                <c:pt idx="360">
                  <c:v>58.414800000000007</c:v>
                </c:pt>
                <c:pt idx="361">
                  <c:v>59.636660000000006</c:v>
                </c:pt>
                <c:pt idx="362">
                  <c:v>60.30519000000001</c:v>
                </c:pt>
                <c:pt idx="363">
                  <c:v>62.332930000000005</c:v>
                </c:pt>
                <c:pt idx="364">
                  <c:v>63.513330000000003</c:v>
                </c:pt>
                <c:pt idx="365">
                  <c:v>63.888400000000004</c:v>
                </c:pt>
                <c:pt idx="366">
                  <c:v>64.924869999999999</c:v>
                </c:pt>
                <c:pt idx="367">
                  <c:v>64.853459999999998</c:v>
                </c:pt>
                <c:pt idx="368">
                  <c:v>65.320589999999996</c:v>
                </c:pt>
                <c:pt idx="369">
                  <c:v>65.637860000000003</c:v>
                </c:pt>
                <c:pt idx="370">
                  <c:v>65.891600000000011</c:v>
                </c:pt>
                <c:pt idx="371">
                  <c:v>66.366470000000007</c:v>
                </c:pt>
                <c:pt idx="372">
                  <c:v>66.505600000000001</c:v>
                </c:pt>
                <c:pt idx="373">
                  <c:v>66.076340000000002</c:v>
                </c:pt>
                <c:pt idx="374">
                  <c:v>65.938140000000004</c:v>
                </c:pt>
                <c:pt idx="375">
                  <c:v>65.412810000000007</c:v>
                </c:pt>
                <c:pt idx="376">
                  <c:v>65.519610000000014</c:v>
                </c:pt>
                <c:pt idx="377">
                  <c:v>66.882599999999996</c:v>
                </c:pt>
                <c:pt idx="378">
                  <c:v>68.559269999999998</c:v>
                </c:pt>
                <c:pt idx="379">
                  <c:v>71.87079</c:v>
                </c:pt>
                <c:pt idx="380">
                  <c:v>76.85633</c:v>
                </c:pt>
                <c:pt idx="381">
                  <c:v>81.790790000000001</c:v>
                </c:pt>
                <c:pt idx="382">
                  <c:v>85.809330000000003</c:v>
                </c:pt>
                <c:pt idx="383">
                  <c:v>89.143270000000001</c:v>
                </c:pt>
                <c:pt idx="384">
                  <c:v>93.130539999999996</c:v>
                </c:pt>
                <c:pt idx="385">
                  <c:v>95.767880000000019</c:v>
                </c:pt>
                <c:pt idx="386">
                  <c:v>97.742140000000006</c:v>
                </c:pt>
                <c:pt idx="387">
                  <c:v>99.794670000000011</c:v>
                </c:pt>
                <c:pt idx="388">
                  <c:v>100.39967</c:v>
                </c:pt>
                <c:pt idx="389">
                  <c:v>101.13527000000001</c:v>
                </c:pt>
                <c:pt idx="390">
                  <c:v>102.63226</c:v>
                </c:pt>
                <c:pt idx="391">
                  <c:v>103.25659000000002</c:v>
                </c:pt>
                <c:pt idx="392">
                  <c:v>104.37138000000002</c:v>
                </c:pt>
                <c:pt idx="393">
                  <c:v>104.23331000000002</c:v>
                </c:pt>
                <c:pt idx="394">
                  <c:v>102.16905000000001</c:v>
                </c:pt>
                <c:pt idx="395">
                  <c:v>102.23572000000001</c:v>
                </c:pt>
                <c:pt idx="396">
                  <c:v>100.35340000000001</c:v>
                </c:pt>
                <c:pt idx="397">
                  <c:v>99.798680000000019</c:v>
                </c:pt>
                <c:pt idx="398">
                  <c:v>99.569680000000005</c:v>
                </c:pt>
                <c:pt idx="399">
                  <c:v>98.295349999999999</c:v>
                </c:pt>
                <c:pt idx="400">
                  <c:v>98.805410000000009</c:v>
                </c:pt>
                <c:pt idx="401">
                  <c:v>98.374000000000009</c:v>
                </c:pt>
                <c:pt idx="402">
                  <c:v>98.414390000000026</c:v>
                </c:pt>
                <c:pt idx="403">
                  <c:v>98.742980000000003</c:v>
                </c:pt>
                <c:pt idx="404">
                  <c:v>98.295840000000013</c:v>
                </c:pt>
                <c:pt idx="405">
                  <c:v>97.758370000000014</c:v>
                </c:pt>
                <c:pt idx="406">
                  <c:v>96.283440000000013</c:v>
                </c:pt>
                <c:pt idx="407">
                  <c:v>97.169720000000012</c:v>
                </c:pt>
                <c:pt idx="408">
                  <c:v>99.198200000000014</c:v>
                </c:pt>
                <c:pt idx="409">
                  <c:v>101.82000000000002</c:v>
                </c:pt>
                <c:pt idx="410">
                  <c:v>107.44787000000002</c:v>
                </c:pt>
                <c:pt idx="411">
                  <c:v>112.78686999999999</c:v>
                </c:pt>
                <c:pt idx="412">
                  <c:v>117.86466</c:v>
                </c:pt>
                <c:pt idx="413">
                  <c:v>123.18592000000001</c:v>
                </c:pt>
                <c:pt idx="414">
                  <c:v>127.47471000000002</c:v>
                </c:pt>
                <c:pt idx="415">
                  <c:v>130.74538000000001</c:v>
                </c:pt>
                <c:pt idx="416">
                  <c:v>132.96211</c:v>
                </c:pt>
                <c:pt idx="417">
                  <c:v>135.74492000000001</c:v>
                </c:pt>
                <c:pt idx="418">
                  <c:v>139.40485999999999</c:v>
                </c:pt>
                <c:pt idx="419">
                  <c:v>142.14332999999999</c:v>
                </c:pt>
                <c:pt idx="420">
                  <c:v>148.20920999999998</c:v>
                </c:pt>
                <c:pt idx="421">
                  <c:v>152.09674000000001</c:v>
                </c:pt>
                <c:pt idx="422">
                  <c:v>153.50747000000001</c:v>
                </c:pt>
                <c:pt idx="423">
                  <c:v>151.53034000000002</c:v>
                </c:pt>
                <c:pt idx="424">
                  <c:v>147.88266999999999</c:v>
                </c:pt>
                <c:pt idx="425">
                  <c:v>139.30567000000002</c:v>
                </c:pt>
                <c:pt idx="426">
                  <c:v>132.20133000000001</c:v>
                </c:pt>
                <c:pt idx="427">
                  <c:v>127.55566</c:v>
                </c:pt>
                <c:pt idx="428">
                  <c:v>123.54733</c:v>
                </c:pt>
                <c:pt idx="429">
                  <c:v>126.94832000000001</c:v>
                </c:pt>
                <c:pt idx="430">
                  <c:v>130.77898999999999</c:v>
                </c:pt>
                <c:pt idx="431">
                  <c:v>136.84465</c:v>
                </c:pt>
                <c:pt idx="432">
                  <c:v>140.43997999999999</c:v>
                </c:pt>
                <c:pt idx="433">
                  <c:v>143.55131</c:v>
                </c:pt>
                <c:pt idx="434">
                  <c:v>146.09465</c:v>
                </c:pt>
                <c:pt idx="435">
                  <c:v>145.66398999999998</c:v>
                </c:pt>
                <c:pt idx="436">
                  <c:v>141.91500000000002</c:v>
                </c:pt>
                <c:pt idx="437">
                  <c:v>138.304</c:v>
                </c:pt>
                <c:pt idx="438">
                  <c:v>136.36600000000001</c:v>
                </c:pt>
                <c:pt idx="439">
                  <c:v>135.56666999999999</c:v>
                </c:pt>
                <c:pt idx="440">
                  <c:v>135.84632999999999</c:v>
                </c:pt>
                <c:pt idx="441">
                  <c:v>137.37966000000003</c:v>
                </c:pt>
                <c:pt idx="442">
                  <c:v>141.00032999999999</c:v>
                </c:pt>
                <c:pt idx="443">
                  <c:v>141.70666</c:v>
                </c:pt>
                <c:pt idx="444">
                  <c:v>142.53832</c:v>
                </c:pt>
                <c:pt idx="445">
                  <c:v>141.79665000000003</c:v>
                </c:pt>
                <c:pt idx="446">
                  <c:v>141.24232000000001</c:v>
                </c:pt>
                <c:pt idx="447">
                  <c:v>141.50032000000002</c:v>
                </c:pt>
                <c:pt idx="448">
                  <c:v>141.30565999999999</c:v>
                </c:pt>
                <c:pt idx="449">
                  <c:v>143.15666000000002</c:v>
                </c:pt>
                <c:pt idx="450">
                  <c:v>144.56732</c:v>
                </c:pt>
                <c:pt idx="451">
                  <c:v>147.32400000000001</c:v>
                </c:pt>
                <c:pt idx="452">
                  <c:v>148.60599999999999</c:v>
                </c:pt>
                <c:pt idx="453">
                  <c:v>148.97668000000002</c:v>
                </c:pt>
                <c:pt idx="454">
                  <c:v>148.34368000000001</c:v>
                </c:pt>
                <c:pt idx="455">
                  <c:v>146.35302000000001</c:v>
                </c:pt>
                <c:pt idx="456">
                  <c:v>144.67802</c:v>
                </c:pt>
                <c:pt idx="457">
                  <c:v>143.03168000000002</c:v>
                </c:pt>
                <c:pt idx="458">
                  <c:v>141.75001000000003</c:v>
                </c:pt>
                <c:pt idx="459">
                  <c:v>141.04833000000002</c:v>
                </c:pt>
                <c:pt idx="460">
                  <c:v>140.91132999999999</c:v>
                </c:pt>
                <c:pt idx="461">
                  <c:v>139.72166000000001</c:v>
                </c:pt>
                <c:pt idx="462">
                  <c:v>139.00131999999999</c:v>
                </c:pt>
                <c:pt idx="463">
                  <c:v>136.66833000000003</c:v>
                </c:pt>
                <c:pt idx="464">
                  <c:v>135.19199</c:v>
                </c:pt>
                <c:pt idx="465">
                  <c:v>135.90866000000003</c:v>
                </c:pt>
                <c:pt idx="466">
                  <c:v>136.12367</c:v>
                </c:pt>
                <c:pt idx="467">
                  <c:v>138.86099999999999</c:v>
                </c:pt>
                <c:pt idx="468">
                  <c:v>140.47968000000003</c:v>
                </c:pt>
                <c:pt idx="469">
                  <c:v>141.49901</c:v>
                </c:pt>
                <c:pt idx="470">
                  <c:v>141.47335000000001</c:v>
                </c:pt>
                <c:pt idx="471">
                  <c:v>140.54901000000001</c:v>
                </c:pt>
                <c:pt idx="472">
                  <c:v>139.63533000000001</c:v>
                </c:pt>
                <c:pt idx="473">
                  <c:v>138.22367</c:v>
                </c:pt>
                <c:pt idx="474">
                  <c:v>137.41933</c:v>
                </c:pt>
                <c:pt idx="475">
                  <c:v>138.91366000000002</c:v>
                </c:pt>
                <c:pt idx="476">
                  <c:v>143.95232000000001</c:v>
                </c:pt>
                <c:pt idx="477">
                  <c:v>149.71598</c:v>
                </c:pt>
                <c:pt idx="478">
                  <c:v>155.02831</c:v>
                </c:pt>
                <c:pt idx="479">
                  <c:v>161.48131000000001</c:v>
                </c:pt>
                <c:pt idx="480">
                  <c:v>168.68231999999998</c:v>
                </c:pt>
                <c:pt idx="481">
                  <c:v>175.58631999999997</c:v>
                </c:pt>
                <c:pt idx="482">
                  <c:v>182.09532000000002</c:v>
                </c:pt>
                <c:pt idx="483">
                  <c:v>185.89799000000002</c:v>
                </c:pt>
                <c:pt idx="484">
                  <c:v>190.04899000000003</c:v>
                </c:pt>
                <c:pt idx="485">
                  <c:v>191.44200000000001</c:v>
                </c:pt>
                <c:pt idx="486">
                  <c:v>192.96266</c:v>
                </c:pt>
                <c:pt idx="487">
                  <c:v>194.84532999999999</c:v>
                </c:pt>
                <c:pt idx="488">
                  <c:v>198.61199999999997</c:v>
                </c:pt>
                <c:pt idx="489">
                  <c:v>204.05667</c:v>
                </c:pt>
                <c:pt idx="490">
                  <c:v>205.084</c:v>
                </c:pt>
                <c:pt idx="491">
                  <c:v>207.95999</c:v>
                </c:pt>
                <c:pt idx="492">
                  <c:v>207.45466000000005</c:v>
                </c:pt>
                <c:pt idx="493">
                  <c:v>208.47933</c:v>
                </c:pt>
                <c:pt idx="494">
                  <c:v>209.15466000000001</c:v>
                </c:pt>
                <c:pt idx="495">
                  <c:v>208.10766000000001</c:v>
                </c:pt>
                <c:pt idx="496">
                  <c:v>211.35199000000003</c:v>
                </c:pt>
                <c:pt idx="497">
                  <c:v>215.45533000000003</c:v>
                </c:pt>
                <c:pt idx="498">
                  <c:v>217.33800000000002</c:v>
                </c:pt>
                <c:pt idx="499">
                  <c:v>217.94066999999998</c:v>
                </c:pt>
                <c:pt idx="500">
                  <c:v>218.03435000000002</c:v>
                </c:pt>
                <c:pt idx="501">
                  <c:v>218.22668000000002</c:v>
                </c:pt>
                <c:pt idx="502">
                  <c:v>218.94735</c:v>
                </c:pt>
                <c:pt idx="503">
                  <c:v>218.83535000000001</c:v>
                </c:pt>
                <c:pt idx="504">
                  <c:v>221.95934</c:v>
                </c:pt>
                <c:pt idx="505">
                  <c:v>225.60033000000001</c:v>
                </c:pt>
                <c:pt idx="506">
                  <c:v>230.59599999999998</c:v>
                </c:pt>
                <c:pt idx="507">
                  <c:v>235.34466999999998</c:v>
                </c:pt>
                <c:pt idx="508">
                  <c:v>240.46100000000001</c:v>
                </c:pt>
                <c:pt idx="509">
                  <c:v>249.14166000000003</c:v>
                </c:pt>
                <c:pt idx="510">
                  <c:v>260.32465999999999</c:v>
                </c:pt>
                <c:pt idx="511">
                  <c:v>266.37800000000004</c:v>
                </c:pt>
                <c:pt idx="512">
                  <c:v>273.48234000000002</c:v>
                </c:pt>
                <c:pt idx="513">
                  <c:v>278.73800000000006</c:v>
                </c:pt>
                <c:pt idx="514">
                  <c:v>280.53800999999999</c:v>
                </c:pt>
                <c:pt idx="515">
                  <c:v>281.37434999999999</c:v>
                </c:pt>
                <c:pt idx="516">
                  <c:v>280.02902</c:v>
                </c:pt>
                <c:pt idx="517">
                  <c:v>281.20567999999997</c:v>
                </c:pt>
                <c:pt idx="518">
                  <c:v>281.05700000000002</c:v>
                </c:pt>
                <c:pt idx="519">
                  <c:v>281.48066</c:v>
                </c:pt>
                <c:pt idx="520">
                  <c:v>283.88232000000005</c:v>
                </c:pt>
                <c:pt idx="521">
                  <c:v>286.86798000000005</c:v>
                </c:pt>
                <c:pt idx="522">
                  <c:v>288.16064</c:v>
                </c:pt>
                <c:pt idx="523">
                  <c:v>287.28631999999999</c:v>
                </c:pt>
                <c:pt idx="524">
                  <c:v>282.66199</c:v>
                </c:pt>
                <c:pt idx="525">
                  <c:v>280.99167</c:v>
                </c:pt>
                <c:pt idx="526">
                  <c:v>281.01233999999999</c:v>
                </c:pt>
                <c:pt idx="527">
                  <c:v>280.70767999999998</c:v>
                </c:pt>
                <c:pt idx="528">
                  <c:v>282.11734999999999</c:v>
                </c:pt>
                <c:pt idx="529">
                  <c:v>283.09135000000003</c:v>
                </c:pt>
                <c:pt idx="530">
                  <c:v>285.10869000000002</c:v>
                </c:pt>
                <c:pt idx="531">
                  <c:v>285.25601</c:v>
                </c:pt>
                <c:pt idx="532">
                  <c:v>281.48467000000005</c:v>
                </c:pt>
                <c:pt idx="533">
                  <c:v>278.69799</c:v>
                </c:pt>
                <c:pt idx="534">
                  <c:v>275.99232000000001</c:v>
                </c:pt>
                <c:pt idx="535">
                  <c:v>272.35066</c:v>
                </c:pt>
                <c:pt idx="536">
                  <c:v>269.95266000000004</c:v>
                </c:pt>
                <c:pt idx="537">
                  <c:v>267.07400000000001</c:v>
                </c:pt>
                <c:pt idx="538">
                  <c:v>265.12932999999998</c:v>
                </c:pt>
                <c:pt idx="539">
                  <c:v>259.16667000000001</c:v>
                </c:pt>
                <c:pt idx="540">
                  <c:v>251.94701000000001</c:v>
                </c:pt>
                <c:pt idx="541">
                  <c:v>248.62834000000004</c:v>
                </c:pt>
                <c:pt idx="542">
                  <c:v>241.46135000000001</c:v>
                </c:pt>
                <c:pt idx="543">
                  <c:v>236.43201999999999</c:v>
                </c:pt>
                <c:pt idx="544">
                  <c:v>234.98936000000003</c:v>
                </c:pt>
                <c:pt idx="545">
                  <c:v>232.20135000000002</c:v>
                </c:pt>
                <c:pt idx="546">
                  <c:v>229.71267000000003</c:v>
                </c:pt>
                <c:pt idx="547">
                  <c:v>223.89134000000001</c:v>
                </c:pt>
                <c:pt idx="548">
                  <c:v>217.06634</c:v>
                </c:pt>
                <c:pt idx="549">
                  <c:v>209.20168000000001</c:v>
                </c:pt>
                <c:pt idx="550">
                  <c:v>208.38601999999997</c:v>
                </c:pt>
                <c:pt idx="551">
                  <c:v>209.32736</c:v>
                </c:pt>
                <c:pt idx="552">
                  <c:v>214.26236000000003</c:v>
                </c:pt>
                <c:pt idx="553">
                  <c:v>221.02967999999998</c:v>
                </c:pt>
                <c:pt idx="554">
                  <c:v>225.84134</c:v>
                </c:pt>
                <c:pt idx="555">
                  <c:v>229.93133999999998</c:v>
                </c:pt>
                <c:pt idx="556">
                  <c:v>230.94601</c:v>
                </c:pt>
                <c:pt idx="557">
                  <c:v>229.09701000000001</c:v>
                </c:pt>
                <c:pt idx="558">
                  <c:v>225.83700999999996</c:v>
                </c:pt>
                <c:pt idx="559">
                  <c:v>224.81666999999999</c:v>
                </c:pt>
                <c:pt idx="560">
                  <c:v>221.96900000000002</c:v>
                </c:pt>
                <c:pt idx="561">
                  <c:v>219.65233000000001</c:v>
                </c:pt>
                <c:pt idx="562">
                  <c:v>217.12232000000003</c:v>
                </c:pt>
                <c:pt idx="563">
                  <c:v>214.26433000000003</c:v>
                </c:pt>
                <c:pt idx="564">
                  <c:v>211.11599000000001</c:v>
                </c:pt>
                <c:pt idx="565">
                  <c:v>210.14832000000001</c:v>
                </c:pt>
                <c:pt idx="566">
                  <c:v>211.25864999999999</c:v>
                </c:pt>
                <c:pt idx="567">
                  <c:v>213.74263999999999</c:v>
                </c:pt>
                <c:pt idx="568">
                  <c:v>218.08998000000003</c:v>
                </c:pt>
                <c:pt idx="569">
                  <c:v>222.38697999999999</c:v>
                </c:pt>
                <c:pt idx="570">
                  <c:v>224.47766000000001</c:v>
                </c:pt>
                <c:pt idx="571">
                  <c:v>226.81866000000002</c:v>
                </c:pt>
                <c:pt idx="572">
                  <c:v>226.65399000000002</c:v>
                </c:pt>
                <c:pt idx="573">
                  <c:v>228.34032000000002</c:v>
                </c:pt>
                <c:pt idx="574">
                  <c:v>233.76098999999999</c:v>
                </c:pt>
                <c:pt idx="575">
                  <c:v>236.72899999999998</c:v>
                </c:pt>
                <c:pt idx="576">
                  <c:v>241.05266</c:v>
                </c:pt>
                <c:pt idx="577">
                  <c:v>244.17865999999998</c:v>
                </c:pt>
                <c:pt idx="578">
                  <c:v>243.84266</c:v>
                </c:pt>
                <c:pt idx="579">
                  <c:v>243.96832000000001</c:v>
                </c:pt>
                <c:pt idx="580">
                  <c:v>243.53731999999999</c:v>
                </c:pt>
                <c:pt idx="581">
                  <c:v>242.44966000000002</c:v>
                </c:pt>
                <c:pt idx="582">
                  <c:v>242.62699000000001</c:v>
                </c:pt>
                <c:pt idx="583">
                  <c:v>243.21467000000001</c:v>
                </c:pt>
                <c:pt idx="584">
                  <c:v>241.57232999999999</c:v>
                </c:pt>
                <c:pt idx="585">
                  <c:v>239.90967000000003</c:v>
                </c:pt>
                <c:pt idx="586">
                  <c:v>235.92568</c:v>
                </c:pt>
                <c:pt idx="587">
                  <c:v>234.62534000000002</c:v>
                </c:pt>
                <c:pt idx="588">
                  <c:v>232.48068000000001</c:v>
                </c:pt>
                <c:pt idx="589">
                  <c:v>229.63400000000001</c:v>
                </c:pt>
                <c:pt idx="590">
                  <c:v>228.30534000000003</c:v>
                </c:pt>
                <c:pt idx="591">
                  <c:v>225.74666999999999</c:v>
                </c:pt>
                <c:pt idx="592">
                  <c:v>225.17466000000002</c:v>
                </c:pt>
                <c:pt idx="593">
                  <c:v>221.00933000000003</c:v>
                </c:pt>
                <c:pt idx="594">
                  <c:v>216.96132</c:v>
                </c:pt>
                <c:pt idx="595">
                  <c:v>211.71599000000003</c:v>
                </c:pt>
                <c:pt idx="596">
                  <c:v>205.05165</c:v>
                </c:pt>
                <c:pt idx="597">
                  <c:v>201.28165000000001</c:v>
                </c:pt>
                <c:pt idx="598">
                  <c:v>196.75133</c:v>
                </c:pt>
                <c:pt idx="599">
                  <c:v>194.64499000000004</c:v>
                </c:pt>
                <c:pt idx="600">
                  <c:v>192.57933000000003</c:v>
                </c:pt>
                <c:pt idx="601">
                  <c:v>192.37699000000003</c:v>
                </c:pt>
                <c:pt idx="602">
                  <c:v>192.81833000000006</c:v>
                </c:pt>
                <c:pt idx="603">
                  <c:v>194.32733999999999</c:v>
                </c:pt>
                <c:pt idx="604">
                  <c:v>196.63033000000001</c:v>
                </c:pt>
                <c:pt idx="605">
                  <c:v>199.08401000000001</c:v>
                </c:pt>
                <c:pt idx="606">
                  <c:v>202.99599999999998</c:v>
                </c:pt>
                <c:pt idx="607">
                  <c:v>204.90334000000001</c:v>
                </c:pt>
                <c:pt idx="608">
                  <c:v>206.97768000000002</c:v>
                </c:pt>
                <c:pt idx="609">
                  <c:v>206.46668000000003</c:v>
                </c:pt>
                <c:pt idx="610">
                  <c:v>203.47136</c:v>
                </c:pt>
                <c:pt idx="611">
                  <c:v>201.92968000000005</c:v>
                </c:pt>
                <c:pt idx="612">
                  <c:v>200.44668000000001</c:v>
                </c:pt>
                <c:pt idx="613">
                  <c:v>199.67468000000002</c:v>
                </c:pt>
                <c:pt idx="614">
                  <c:v>199.70200000000003</c:v>
                </c:pt>
                <c:pt idx="615">
                  <c:v>200.23766000000003</c:v>
                </c:pt>
                <c:pt idx="616">
                  <c:v>201.63133000000002</c:v>
                </c:pt>
                <c:pt idx="617">
                  <c:v>202.72266999999999</c:v>
                </c:pt>
                <c:pt idx="618">
                  <c:v>202.54968000000002</c:v>
                </c:pt>
                <c:pt idx="619">
                  <c:v>202.41734</c:v>
                </c:pt>
                <c:pt idx="620">
                  <c:v>203.23500000000001</c:v>
                </c:pt>
                <c:pt idx="621">
                  <c:v>203.86199999999999</c:v>
                </c:pt>
                <c:pt idx="622">
                  <c:v>204.94232000000002</c:v>
                </c:pt>
                <c:pt idx="623">
                  <c:v>205.77098000000001</c:v>
                </c:pt>
                <c:pt idx="624">
                  <c:v>209.01032000000004</c:v>
                </c:pt>
                <c:pt idx="625">
                  <c:v>213.39233000000002</c:v>
                </c:pt>
                <c:pt idx="626">
                  <c:v>216.93601000000001</c:v>
                </c:pt>
                <c:pt idx="627">
                  <c:v>221.28334000000004</c:v>
                </c:pt>
                <c:pt idx="628">
                  <c:v>224.08734000000001</c:v>
                </c:pt>
                <c:pt idx="629">
                  <c:v>225.94968000000003</c:v>
                </c:pt>
                <c:pt idx="630">
                  <c:v>226.863</c:v>
                </c:pt>
                <c:pt idx="631">
                  <c:v>226.505</c:v>
                </c:pt>
                <c:pt idx="632">
                  <c:v>225.38933000000003</c:v>
                </c:pt>
                <c:pt idx="633">
                  <c:v>222.75199000000001</c:v>
                </c:pt>
                <c:pt idx="634">
                  <c:v>220.98332000000002</c:v>
                </c:pt>
                <c:pt idx="635">
                  <c:v>219.49331000000001</c:v>
                </c:pt>
                <c:pt idx="636">
                  <c:v>220.62332000000004</c:v>
                </c:pt>
                <c:pt idx="637">
                  <c:v>221.07432999999997</c:v>
                </c:pt>
                <c:pt idx="638">
                  <c:v>220.88666000000001</c:v>
                </c:pt>
                <c:pt idx="639">
                  <c:v>220.87334000000004</c:v>
                </c:pt>
                <c:pt idx="640">
                  <c:v>219.20434000000006</c:v>
                </c:pt>
                <c:pt idx="641">
                  <c:v>218.10268000000005</c:v>
                </c:pt>
                <c:pt idx="642">
                  <c:v>217.50002000000001</c:v>
                </c:pt>
                <c:pt idx="643">
                  <c:v>217.21468000000004</c:v>
                </c:pt>
                <c:pt idx="644">
                  <c:v>217.24535000000003</c:v>
                </c:pt>
                <c:pt idx="645">
                  <c:v>216.91001000000006</c:v>
                </c:pt>
                <c:pt idx="646">
                  <c:v>217.26068000000001</c:v>
                </c:pt>
                <c:pt idx="647">
                  <c:v>216.86235000000002</c:v>
                </c:pt>
                <c:pt idx="648">
                  <c:v>216.33568000000002</c:v>
                </c:pt>
                <c:pt idx="649">
                  <c:v>218.20334</c:v>
                </c:pt>
                <c:pt idx="650">
                  <c:v>220.45401000000001</c:v>
                </c:pt>
                <c:pt idx="651">
                  <c:v>224.82668000000001</c:v>
                </c:pt>
                <c:pt idx="652">
                  <c:v>228.65601000000004</c:v>
                </c:pt>
                <c:pt idx="653">
                  <c:v>231.97967</c:v>
                </c:pt>
                <c:pt idx="654">
                  <c:v>235.149</c:v>
                </c:pt>
                <c:pt idx="655">
                  <c:v>235.52166000000003</c:v>
                </c:pt>
                <c:pt idx="656">
                  <c:v>236.54099000000002</c:v>
                </c:pt>
                <c:pt idx="657">
                  <c:v>236.52064999999999</c:v>
                </c:pt>
                <c:pt idx="658">
                  <c:v>236.22965000000002</c:v>
                </c:pt>
                <c:pt idx="659">
                  <c:v>237.37899000000002</c:v>
                </c:pt>
                <c:pt idx="660">
                  <c:v>237.57733000000002</c:v>
                </c:pt>
                <c:pt idx="661">
                  <c:v>236.35233000000002</c:v>
                </c:pt>
                <c:pt idx="662">
                  <c:v>233.34699000000001</c:v>
                </c:pt>
                <c:pt idx="663">
                  <c:v>231.53832</c:v>
                </c:pt>
                <c:pt idx="664">
                  <c:v>228.93664999999999</c:v>
                </c:pt>
                <c:pt idx="665">
                  <c:v>227.33998000000003</c:v>
                </c:pt>
                <c:pt idx="666">
                  <c:v>228.33063999999999</c:v>
                </c:pt>
                <c:pt idx="667">
                  <c:v>229.72464000000002</c:v>
                </c:pt>
                <c:pt idx="668">
                  <c:v>232.49865000000003</c:v>
                </c:pt>
                <c:pt idx="669">
                  <c:v>233.60099000000002</c:v>
                </c:pt>
                <c:pt idx="670">
                  <c:v>235.07000000000002</c:v>
                </c:pt>
                <c:pt idx="671">
                  <c:v>237.50568000000001</c:v>
                </c:pt>
                <c:pt idx="672">
                  <c:v>239.30368000000001</c:v>
                </c:pt>
                <c:pt idx="673">
                  <c:v>241.25469000000001</c:v>
                </c:pt>
                <c:pt idx="674">
                  <c:v>242.64335</c:v>
                </c:pt>
                <c:pt idx="675">
                  <c:v>243.81234000000003</c:v>
                </c:pt>
                <c:pt idx="676">
                  <c:v>245.75233000000003</c:v>
                </c:pt>
                <c:pt idx="677">
                  <c:v>247.17699000000002</c:v>
                </c:pt>
                <c:pt idx="678">
                  <c:v>248.56399000000002</c:v>
                </c:pt>
                <c:pt idx="679">
                  <c:v>248.72665000000001</c:v>
                </c:pt>
                <c:pt idx="680">
                  <c:v>248.74966000000001</c:v>
                </c:pt>
                <c:pt idx="681">
                  <c:v>248.80099000000001</c:v>
                </c:pt>
                <c:pt idx="682">
                  <c:v>248.93032000000002</c:v>
                </c:pt>
                <c:pt idx="683">
                  <c:v>249.72499000000002</c:v>
                </c:pt>
                <c:pt idx="684">
                  <c:v>250.42898</c:v>
                </c:pt>
                <c:pt idx="685">
                  <c:v>249.74832000000001</c:v>
                </c:pt>
                <c:pt idx="686">
                  <c:v>249.07932000000002</c:v>
                </c:pt>
                <c:pt idx="687">
                  <c:v>249.15933000000004</c:v>
                </c:pt>
                <c:pt idx="688">
                  <c:v>248.89133000000001</c:v>
                </c:pt>
                <c:pt idx="689">
                  <c:v>250.94533000000001</c:v>
                </c:pt>
                <c:pt idx="690">
                  <c:v>253.74034</c:v>
                </c:pt>
                <c:pt idx="691">
                  <c:v>256.17401000000001</c:v>
                </c:pt>
                <c:pt idx="692">
                  <c:v>258.49401999999998</c:v>
                </c:pt>
                <c:pt idx="693">
                  <c:v>259.31500999999997</c:v>
                </c:pt>
                <c:pt idx="694">
                  <c:v>259.49634999999995</c:v>
                </c:pt>
                <c:pt idx="695">
                  <c:v>259.86667999999997</c:v>
                </c:pt>
                <c:pt idx="696">
                  <c:v>259.48367999999999</c:v>
                </c:pt>
                <c:pt idx="697">
                  <c:v>259.89902000000001</c:v>
                </c:pt>
                <c:pt idx="698">
                  <c:v>260.92202000000003</c:v>
                </c:pt>
                <c:pt idx="699">
                  <c:v>261.38769000000002</c:v>
                </c:pt>
                <c:pt idx="700">
                  <c:v>262.32335</c:v>
                </c:pt>
                <c:pt idx="701">
                  <c:v>263.89534000000003</c:v>
                </c:pt>
                <c:pt idx="702">
                  <c:v>265.49400000000003</c:v>
                </c:pt>
                <c:pt idx="703">
                  <c:v>267.77399000000003</c:v>
                </c:pt>
                <c:pt idx="704">
                  <c:v>271.12432000000001</c:v>
                </c:pt>
                <c:pt idx="705">
                  <c:v>276.09133000000003</c:v>
                </c:pt>
                <c:pt idx="706">
                  <c:v>280.27533</c:v>
                </c:pt>
                <c:pt idx="707">
                  <c:v>283.86066999999997</c:v>
                </c:pt>
                <c:pt idx="708">
                  <c:v>288.32366999999999</c:v>
                </c:pt>
                <c:pt idx="709">
                  <c:v>292.68800999999996</c:v>
                </c:pt>
                <c:pt idx="710">
                  <c:v>304.10201000000001</c:v>
                </c:pt>
                <c:pt idx="711">
                  <c:v>314.13368000000003</c:v>
                </c:pt>
                <c:pt idx="712">
                  <c:v>324.71534000000003</c:v>
                </c:pt>
                <c:pt idx="713">
                  <c:v>337.33533000000006</c:v>
                </c:pt>
                <c:pt idx="714">
                  <c:v>347.63999000000001</c:v>
                </c:pt>
                <c:pt idx="715">
                  <c:v>363.94230999999996</c:v>
                </c:pt>
                <c:pt idx="716">
                  <c:v>373.31832000000003</c:v>
                </c:pt>
                <c:pt idx="717">
                  <c:v>384.39332000000002</c:v>
                </c:pt>
                <c:pt idx="718">
                  <c:v>394.65866000000005</c:v>
                </c:pt>
                <c:pt idx="719">
                  <c:v>399.94366000000002</c:v>
                </c:pt>
                <c:pt idx="720">
                  <c:v>401.27300000000008</c:v>
                </c:pt>
                <c:pt idx="721">
                  <c:v>388.75801000000001</c:v>
                </c:pt>
                <c:pt idx="722">
                  <c:v>379.89100000000002</c:v>
                </c:pt>
                <c:pt idx="723">
                  <c:v>369.59333000000004</c:v>
                </c:pt>
                <c:pt idx="724">
                  <c:v>358.72632000000004</c:v>
                </c:pt>
                <c:pt idx="725">
                  <c:v>351.43266000000006</c:v>
                </c:pt>
                <c:pt idx="726">
                  <c:v>347.38499999999999</c:v>
                </c:pt>
                <c:pt idx="727">
                  <c:v>350.41865999999999</c:v>
                </c:pt>
                <c:pt idx="728">
                  <c:v>353.46500000000003</c:v>
                </c:pt>
                <c:pt idx="729">
                  <c:v>360.03900000000004</c:v>
                </c:pt>
                <c:pt idx="730">
                  <c:v>367.55866000000003</c:v>
                </c:pt>
                <c:pt idx="731">
                  <c:v>371.41400000000004</c:v>
                </c:pt>
                <c:pt idx="732">
                  <c:v>374.11032999999998</c:v>
                </c:pt>
                <c:pt idx="733">
                  <c:v>372.036</c:v>
                </c:pt>
                <c:pt idx="734">
                  <c:v>372.72701000000001</c:v>
                </c:pt>
                <c:pt idx="735">
                  <c:v>374.17467999999997</c:v>
                </c:pt>
                <c:pt idx="736">
                  <c:v>371.41235</c:v>
                </c:pt>
                <c:pt idx="737">
                  <c:v>370.68734000000006</c:v>
                </c:pt>
                <c:pt idx="738">
                  <c:v>363.25233000000009</c:v>
                </c:pt>
                <c:pt idx="739">
                  <c:v>356.29700000000003</c:v>
                </c:pt>
                <c:pt idx="740">
                  <c:v>352.01399000000004</c:v>
                </c:pt>
                <c:pt idx="741">
                  <c:v>348.96599000000003</c:v>
                </c:pt>
                <c:pt idx="742">
                  <c:v>345.55365999999998</c:v>
                </c:pt>
                <c:pt idx="743">
                  <c:v>343.56866000000002</c:v>
                </c:pt>
                <c:pt idx="744">
                  <c:v>339.10534000000001</c:v>
                </c:pt>
                <c:pt idx="745">
                  <c:v>333.74033000000003</c:v>
                </c:pt>
                <c:pt idx="746">
                  <c:v>330.28800000000001</c:v>
                </c:pt>
                <c:pt idx="747">
                  <c:v>322.54966000000002</c:v>
                </c:pt>
                <c:pt idx="748">
                  <c:v>319.04733000000004</c:v>
                </c:pt>
                <c:pt idx="749">
                  <c:v>313.19200000000001</c:v>
                </c:pt>
                <c:pt idx="750">
                  <c:v>311.01398999999998</c:v>
                </c:pt>
                <c:pt idx="751">
                  <c:v>315.42433000000005</c:v>
                </c:pt>
                <c:pt idx="752">
                  <c:v>322.93900000000002</c:v>
                </c:pt>
                <c:pt idx="753">
                  <c:v>334.97300999999999</c:v>
                </c:pt>
                <c:pt idx="754">
                  <c:v>345.16767000000004</c:v>
                </c:pt>
                <c:pt idx="755">
                  <c:v>353.95333000000011</c:v>
                </c:pt>
                <c:pt idx="756">
                  <c:v>358.45833000000005</c:v>
                </c:pt>
                <c:pt idx="757">
                  <c:v>358.81666000000001</c:v>
                </c:pt>
                <c:pt idx="758">
                  <c:v>366.95300000000003</c:v>
                </c:pt>
                <c:pt idx="759">
                  <c:v>370.92133999999999</c:v>
                </c:pt>
                <c:pt idx="760">
                  <c:v>371.50234999999998</c:v>
                </c:pt>
                <c:pt idx="761">
                  <c:v>371.05002000000002</c:v>
                </c:pt>
                <c:pt idx="762">
                  <c:v>363.84334999999999</c:v>
                </c:pt>
                <c:pt idx="763">
                  <c:v>360.83902</c:v>
                </c:pt>
                <c:pt idx="764">
                  <c:v>355.53568000000007</c:v>
                </c:pt>
                <c:pt idx="765">
                  <c:v>355.47401000000002</c:v>
                </c:pt>
                <c:pt idx="766">
                  <c:v>353.74200000000008</c:v>
                </c:pt>
                <c:pt idx="767">
                  <c:v>352.95533</c:v>
                </c:pt>
                <c:pt idx="768">
                  <c:v>351.94399000000004</c:v>
                </c:pt>
                <c:pt idx="769">
                  <c:v>346.1759800000001</c:v>
                </c:pt>
                <c:pt idx="770">
                  <c:v>342.72865000000002</c:v>
                </c:pt>
                <c:pt idx="771">
                  <c:v>333.79431000000005</c:v>
                </c:pt>
                <c:pt idx="772">
                  <c:v>327.05865</c:v>
                </c:pt>
                <c:pt idx="773">
                  <c:v>320.10998000000001</c:v>
                </c:pt>
                <c:pt idx="774">
                  <c:v>315.04464999999999</c:v>
                </c:pt>
                <c:pt idx="775">
                  <c:v>305.66633000000002</c:v>
                </c:pt>
                <c:pt idx="776">
                  <c:v>297.88066999999995</c:v>
                </c:pt>
                <c:pt idx="777">
                  <c:v>298.25200999999998</c:v>
                </c:pt>
                <c:pt idx="778">
                  <c:v>298.08834999999999</c:v>
                </c:pt>
                <c:pt idx="779">
                  <c:v>300.21569</c:v>
                </c:pt>
                <c:pt idx="780">
                  <c:v>300.16636</c:v>
                </c:pt>
                <c:pt idx="781">
                  <c:v>302.86035000000004</c:v>
                </c:pt>
                <c:pt idx="782">
                  <c:v>304.09635000000003</c:v>
                </c:pt>
                <c:pt idx="783">
                  <c:v>304.15034000000003</c:v>
                </c:pt>
                <c:pt idx="784">
                  <c:v>305.53734000000003</c:v>
                </c:pt>
                <c:pt idx="785">
                  <c:v>304.87468000000001</c:v>
                </c:pt>
                <c:pt idx="786">
                  <c:v>302.25868000000003</c:v>
                </c:pt>
                <c:pt idx="787">
                  <c:v>299.13202000000001</c:v>
                </c:pt>
                <c:pt idx="788">
                  <c:v>299.31602000000004</c:v>
                </c:pt>
                <c:pt idx="789">
                  <c:v>299.99036000000001</c:v>
                </c:pt>
                <c:pt idx="790">
                  <c:v>298.68036000000001</c:v>
                </c:pt>
                <c:pt idx="791">
                  <c:v>296.46868999999998</c:v>
                </c:pt>
                <c:pt idx="792">
                  <c:v>291.82301000000001</c:v>
                </c:pt>
                <c:pt idx="793">
                  <c:v>282.78734000000003</c:v>
                </c:pt>
                <c:pt idx="794">
                  <c:v>276.21266000000003</c:v>
                </c:pt>
                <c:pt idx="795">
                  <c:v>270.85833000000002</c:v>
                </c:pt>
                <c:pt idx="796">
                  <c:v>272.29099000000002</c:v>
                </c:pt>
                <c:pt idx="797">
                  <c:v>275.88164999999998</c:v>
                </c:pt>
                <c:pt idx="798">
                  <c:v>280.46433000000002</c:v>
                </c:pt>
                <c:pt idx="799">
                  <c:v>283.95331999999996</c:v>
                </c:pt>
                <c:pt idx="800">
                  <c:v>284.13265999999999</c:v>
                </c:pt>
                <c:pt idx="801">
                  <c:v>281.96332000000001</c:v>
                </c:pt>
                <c:pt idx="802">
                  <c:v>278.57932</c:v>
                </c:pt>
                <c:pt idx="803">
                  <c:v>279.05532000000005</c:v>
                </c:pt>
                <c:pt idx="804">
                  <c:v>277.66931000000005</c:v>
                </c:pt>
                <c:pt idx="805">
                  <c:v>275.89699000000002</c:v>
                </c:pt>
                <c:pt idx="806">
                  <c:v>271.56533000000002</c:v>
                </c:pt>
                <c:pt idx="807">
                  <c:v>269.57301000000001</c:v>
                </c:pt>
                <c:pt idx="808">
                  <c:v>270.16502000000003</c:v>
                </c:pt>
                <c:pt idx="809">
                  <c:v>273.12768</c:v>
                </c:pt>
                <c:pt idx="810">
                  <c:v>279.99802</c:v>
                </c:pt>
                <c:pt idx="811">
                  <c:v>288.16733999999997</c:v>
                </c:pt>
                <c:pt idx="812">
                  <c:v>300.87934000000001</c:v>
                </c:pt>
                <c:pt idx="813">
                  <c:v>311.70368000000002</c:v>
                </c:pt>
                <c:pt idx="814">
                  <c:v>321.11099999999999</c:v>
                </c:pt>
                <c:pt idx="815">
                  <c:v>328.72834</c:v>
                </c:pt>
                <c:pt idx="816">
                  <c:v>338.20534000000004</c:v>
                </c:pt>
                <c:pt idx="817">
                  <c:v>347.50100000000003</c:v>
                </c:pt>
                <c:pt idx="818">
                  <c:v>353.50366000000002</c:v>
                </c:pt>
                <c:pt idx="819">
                  <c:v>358.35199</c:v>
                </c:pt>
                <c:pt idx="820">
                  <c:v>360.46599000000003</c:v>
                </c:pt>
                <c:pt idx="821">
                  <c:v>366.48900000000003</c:v>
                </c:pt>
                <c:pt idx="822">
                  <c:v>366.37865999999997</c:v>
                </c:pt>
                <c:pt idx="823">
                  <c:v>363.52367000000004</c:v>
                </c:pt>
                <c:pt idx="824">
                  <c:v>361.38834000000008</c:v>
                </c:pt>
                <c:pt idx="825">
                  <c:v>355.65267000000006</c:v>
                </c:pt>
                <c:pt idx="826">
                  <c:v>348.18634000000003</c:v>
                </c:pt>
                <c:pt idx="827">
                  <c:v>340.94266000000005</c:v>
                </c:pt>
                <c:pt idx="828">
                  <c:v>337.48333000000002</c:v>
                </c:pt>
                <c:pt idx="829">
                  <c:v>334.10831999999999</c:v>
                </c:pt>
                <c:pt idx="830">
                  <c:v>333.28798</c:v>
                </c:pt>
                <c:pt idx="831">
                  <c:v>334.74999000000003</c:v>
                </c:pt>
                <c:pt idx="832">
                  <c:v>333.28665000000001</c:v>
                </c:pt>
                <c:pt idx="833">
                  <c:v>334.80699000000004</c:v>
                </c:pt>
                <c:pt idx="834">
                  <c:v>334.255</c:v>
                </c:pt>
                <c:pt idx="835">
                  <c:v>333.68466000000006</c:v>
                </c:pt>
                <c:pt idx="836">
                  <c:v>326.06299999999999</c:v>
                </c:pt>
                <c:pt idx="837">
                  <c:v>316.93267000000003</c:v>
                </c:pt>
                <c:pt idx="838">
                  <c:v>309.35833000000002</c:v>
                </c:pt>
                <c:pt idx="839">
                  <c:v>300.51566000000003</c:v>
                </c:pt>
                <c:pt idx="840">
                  <c:v>297.99599000000006</c:v>
                </c:pt>
                <c:pt idx="841">
                  <c:v>295.96165000000002</c:v>
                </c:pt>
                <c:pt idx="842">
                  <c:v>301.00532000000004</c:v>
                </c:pt>
                <c:pt idx="843">
                  <c:v>300.81498000000005</c:v>
                </c:pt>
                <c:pt idx="844">
                  <c:v>299.17665</c:v>
                </c:pt>
                <c:pt idx="845">
                  <c:v>292.31699000000003</c:v>
                </c:pt>
                <c:pt idx="846">
                  <c:v>283.80099000000001</c:v>
                </c:pt>
                <c:pt idx="847">
                  <c:v>273.31666999999999</c:v>
                </c:pt>
                <c:pt idx="848">
                  <c:v>261.24101000000002</c:v>
                </c:pt>
                <c:pt idx="849">
                  <c:v>257.20067999999998</c:v>
                </c:pt>
                <c:pt idx="850">
                  <c:v>249.96902000000003</c:v>
                </c:pt>
                <c:pt idx="851">
                  <c:v>250.03935000000001</c:v>
                </c:pt>
                <c:pt idx="852">
                  <c:v>246.42534000000001</c:v>
                </c:pt>
                <c:pt idx="853">
                  <c:v>243.60032999999999</c:v>
                </c:pt>
                <c:pt idx="854">
                  <c:v>239.44799</c:v>
                </c:pt>
                <c:pt idx="855">
                  <c:v>233.40133</c:v>
                </c:pt>
                <c:pt idx="856">
                  <c:v>227.47266999999999</c:v>
                </c:pt>
                <c:pt idx="857">
                  <c:v>222.35834</c:v>
                </c:pt>
                <c:pt idx="858">
                  <c:v>223.75001000000003</c:v>
                </c:pt>
                <c:pt idx="859">
                  <c:v>228.24801000000002</c:v>
                </c:pt>
                <c:pt idx="860">
                  <c:v>235.73000000000002</c:v>
                </c:pt>
                <c:pt idx="861">
                  <c:v>240.63133000000002</c:v>
                </c:pt>
                <c:pt idx="862">
                  <c:v>247.76832000000002</c:v>
                </c:pt>
                <c:pt idx="863">
                  <c:v>247.39066</c:v>
                </c:pt>
                <c:pt idx="864">
                  <c:v>246.18033</c:v>
                </c:pt>
                <c:pt idx="865">
                  <c:v>243.95767000000001</c:v>
                </c:pt>
                <c:pt idx="866">
                  <c:v>241.22235000000003</c:v>
                </c:pt>
                <c:pt idx="867">
                  <c:v>241.03302000000002</c:v>
                </c:pt>
                <c:pt idx="868">
                  <c:v>237.81769000000003</c:v>
                </c:pt>
                <c:pt idx="869">
                  <c:v>233.62469000000002</c:v>
                </c:pt>
                <c:pt idx="870">
                  <c:v>229.78801999999999</c:v>
                </c:pt>
                <c:pt idx="871">
                  <c:v>228.52868000000001</c:v>
                </c:pt>
                <c:pt idx="872">
                  <c:v>223.73901000000004</c:v>
                </c:pt>
                <c:pt idx="873">
                  <c:v>221.54667000000001</c:v>
                </c:pt>
                <c:pt idx="874">
                  <c:v>223.64201</c:v>
                </c:pt>
                <c:pt idx="875">
                  <c:v>225.98568000000003</c:v>
                </c:pt>
                <c:pt idx="876">
                  <c:v>229.60068000000004</c:v>
                </c:pt>
                <c:pt idx="877">
                  <c:v>233.76602000000003</c:v>
                </c:pt>
                <c:pt idx="878">
                  <c:v>237.73635000000002</c:v>
                </c:pt>
                <c:pt idx="879">
                  <c:v>238.98434000000003</c:v>
                </c:pt>
                <c:pt idx="880">
                  <c:v>237.47167000000002</c:v>
                </c:pt>
                <c:pt idx="881">
                  <c:v>234.18699000000004</c:v>
                </c:pt>
                <c:pt idx="882">
                  <c:v>231.64064999999999</c:v>
                </c:pt>
                <c:pt idx="883">
                  <c:v>230.41699000000003</c:v>
                </c:pt>
                <c:pt idx="884">
                  <c:v>229.42265</c:v>
                </c:pt>
                <c:pt idx="885">
                  <c:v>232.61765000000003</c:v>
                </c:pt>
                <c:pt idx="886">
                  <c:v>237.19497999999999</c:v>
                </c:pt>
                <c:pt idx="887">
                  <c:v>238.30964</c:v>
                </c:pt>
                <c:pt idx="888">
                  <c:v>239.02397999999999</c:v>
                </c:pt>
                <c:pt idx="889">
                  <c:v>238.67098000000001</c:v>
                </c:pt>
                <c:pt idx="890">
                  <c:v>238.08398000000003</c:v>
                </c:pt>
                <c:pt idx="891">
                  <c:v>238.20866000000001</c:v>
                </c:pt>
                <c:pt idx="892">
                  <c:v>237.93467000000004</c:v>
                </c:pt>
                <c:pt idx="893">
                  <c:v>239.90234000000004</c:v>
                </c:pt>
                <c:pt idx="894">
                  <c:v>242.26401000000001</c:v>
                </c:pt>
                <c:pt idx="895">
                  <c:v>248.89468000000002</c:v>
                </c:pt>
                <c:pt idx="896">
                  <c:v>255.45733999999999</c:v>
                </c:pt>
                <c:pt idx="897">
                  <c:v>260.58432999999997</c:v>
                </c:pt>
                <c:pt idx="898">
                  <c:v>263.55166000000003</c:v>
                </c:pt>
                <c:pt idx="899">
                  <c:v>266.79199</c:v>
                </c:pt>
                <c:pt idx="900">
                  <c:v>270.99766</c:v>
                </c:pt>
                <c:pt idx="901">
                  <c:v>276.41365999999999</c:v>
                </c:pt>
                <c:pt idx="902">
                  <c:v>282.75867</c:v>
                </c:pt>
                <c:pt idx="903">
                  <c:v>288.55068000000006</c:v>
                </c:pt>
                <c:pt idx="904">
                  <c:v>296.05402000000004</c:v>
                </c:pt>
                <c:pt idx="905">
                  <c:v>300.58368000000002</c:v>
                </c:pt>
                <c:pt idx="906">
                  <c:v>300.40001000000001</c:v>
                </c:pt>
                <c:pt idx="907">
                  <c:v>298.71100000000001</c:v>
                </c:pt>
                <c:pt idx="908">
                  <c:v>294.91032000000001</c:v>
                </c:pt>
                <c:pt idx="909">
                  <c:v>292.85966000000002</c:v>
                </c:pt>
                <c:pt idx="910">
                  <c:v>290.62899000000004</c:v>
                </c:pt>
                <c:pt idx="911">
                  <c:v>290.72933</c:v>
                </c:pt>
                <c:pt idx="912">
                  <c:v>295.44299999999998</c:v>
                </c:pt>
                <c:pt idx="913">
                  <c:v>298.27765999999997</c:v>
                </c:pt>
                <c:pt idx="914">
                  <c:v>302.08067</c:v>
                </c:pt>
                <c:pt idx="915">
                  <c:v>303.21600000000007</c:v>
                </c:pt>
                <c:pt idx="916">
                  <c:v>302.95434</c:v>
                </c:pt>
                <c:pt idx="917">
                  <c:v>300.27767000000006</c:v>
                </c:pt>
                <c:pt idx="918">
                  <c:v>298.23666000000003</c:v>
                </c:pt>
                <c:pt idx="919">
                  <c:v>296.71267</c:v>
                </c:pt>
                <c:pt idx="920">
                  <c:v>295.86032999999998</c:v>
                </c:pt>
                <c:pt idx="921">
                  <c:v>294.2</c:v>
                </c:pt>
                <c:pt idx="922">
                  <c:v>291.85200000000003</c:v>
                </c:pt>
                <c:pt idx="923">
                  <c:v>288.69099999999997</c:v>
                </c:pt>
                <c:pt idx="924">
                  <c:v>284.56067000000002</c:v>
                </c:pt>
                <c:pt idx="925">
                  <c:v>281.47400000000005</c:v>
                </c:pt>
                <c:pt idx="926">
                  <c:v>277.42700000000002</c:v>
                </c:pt>
                <c:pt idx="927">
                  <c:v>275.73200000000008</c:v>
                </c:pt>
                <c:pt idx="928">
                  <c:v>276.42900000000003</c:v>
                </c:pt>
                <c:pt idx="929">
                  <c:v>278.79500000000002</c:v>
                </c:pt>
                <c:pt idx="930">
                  <c:v>284.14900000000006</c:v>
                </c:pt>
                <c:pt idx="931">
                  <c:v>289.87500000000006</c:v>
                </c:pt>
                <c:pt idx="932">
                  <c:v>292.91000000000003</c:v>
                </c:pt>
                <c:pt idx="933">
                  <c:v>297.06400000000002</c:v>
                </c:pt>
                <c:pt idx="934">
                  <c:v>299.476</c:v>
                </c:pt>
                <c:pt idx="935">
                  <c:v>300.77800000000002</c:v>
                </c:pt>
                <c:pt idx="936">
                  <c:v>303.41100000000006</c:v>
                </c:pt>
                <c:pt idx="937">
                  <c:v>304.45400000000006</c:v>
                </c:pt>
                <c:pt idx="938">
                  <c:v>305.02600000000001</c:v>
                </c:pt>
                <c:pt idx="939">
                  <c:v>302.14800000000002</c:v>
                </c:pt>
                <c:pt idx="940">
                  <c:v>295.93199999999996</c:v>
                </c:pt>
                <c:pt idx="941">
                  <c:v>289.92599999999999</c:v>
                </c:pt>
                <c:pt idx="942">
                  <c:v>285.52699999999999</c:v>
                </c:pt>
                <c:pt idx="943">
                  <c:v>283.35700000000003</c:v>
                </c:pt>
                <c:pt idx="944">
                  <c:v>279.38599999999997</c:v>
                </c:pt>
                <c:pt idx="945">
                  <c:v>275.976</c:v>
                </c:pt>
                <c:pt idx="946">
                  <c:v>268.62900000000002</c:v>
                </c:pt>
                <c:pt idx="947">
                  <c:v>262.13499999999999</c:v>
                </c:pt>
                <c:pt idx="948">
                  <c:v>255.18200000000004</c:v>
                </c:pt>
                <c:pt idx="949">
                  <c:v>247.50200000000001</c:v>
                </c:pt>
                <c:pt idx="950">
                  <c:v>241.05500000000004</c:v>
                </c:pt>
                <c:pt idx="951">
                  <c:v>234.17800000000005</c:v>
                </c:pt>
                <c:pt idx="952">
                  <c:v>229.15700000000004</c:v>
                </c:pt>
                <c:pt idx="953">
                  <c:v>223.84800000000007</c:v>
                </c:pt>
                <c:pt idx="954">
                  <c:v>221.80400000000003</c:v>
                </c:pt>
                <c:pt idx="955">
                  <c:v>216.69300000000004</c:v>
                </c:pt>
                <c:pt idx="956">
                  <c:v>216.60600000000002</c:v>
                </c:pt>
                <c:pt idx="957">
                  <c:v>216.624</c:v>
                </c:pt>
                <c:pt idx="958">
                  <c:v>217.21000000000004</c:v>
                </c:pt>
                <c:pt idx="959">
                  <c:v>216.44300000000001</c:v>
                </c:pt>
                <c:pt idx="960">
                  <c:v>215.22400000000002</c:v>
                </c:pt>
                <c:pt idx="961">
                  <c:v>214.95600000000002</c:v>
                </c:pt>
                <c:pt idx="962">
                  <c:v>215.30100000000004</c:v>
                </c:pt>
                <c:pt idx="963">
                  <c:v>217.48200000000003</c:v>
                </c:pt>
                <c:pt idx="964">
                  <c:v>218.85200000000003</c:v>
                </c:pt>
                <c:pt idx="965">
                  <c:v>222.70300000000003</c:v>
                </c:pt>
                <c:pt idx="966">
                  <c:v>224.52500000000001</c:v>
                </c:pt>
                <c:pt idx="967">
                  <c:v>226.5</c:v>
                </c:pt>
                <c:pt idx="968">
                  <c:v>224.745</c:v>
                </c:pt>
                <c:pt idx="969">
                  <c:v>222.49100000000004</c:v>
                </c:pt>
                <c:pt idx="970">
                  <c:v>218.72200000000001</c:v>
                </c:pt>
                <c:pt idx="971">
                  <c:v>212.50400000000002</c:v>
                </c:pt>
                <c:pt idx="972">
                  <c:v>206.51200000000003</c:v>
                </c:pt>
                <c:pt idx="973">
                  <c:v>197.71700000000001</c:v>
                </c:pt>
                <c:pt idx="974">
                  <c:v>193.61600000000004</c:v>
                </c:pt>
                <c:pt idx="975">
                  <c:v>191.57099999999997</c:v>
                </c:pt>
                <c:pt idx="976">
                  <c:v>189.88399999999999</c:v>
                </c:pt>
                <c:pt idx="977">
                  <c:v>191.30099999999999</c:v>
                </c:pt>
                <c:pt idx="978">
                  <c:v>190.483</c:v>
                </c:pt>
                <c:pt idx="979">
                  <c:v>189.761</c:v>
                </c:pt>
                <c:pt idx="980">
                  <c:v>187.63200000000001</c:v>
                </c:pt>
                <c:pt idx="981">
                  <c:v>182.167</c:v>
                </c:pt>
                <c:pt idx="982">
                  <c:v>178.36200000000002</c:v>
                </c:pt>
                <c:pt idx="983">
                  <c:v>177.24300000000002</c:v>
                </c:pt>
                <c:pt idx="984">
                  <c:v>177.10400000000001</c:v>
                </c:pt>
                <c:pt idx="985">
                  <c:v>178.58400000000003</c:v>
                </c:pt>
                <c:pt idx="986">
                  <c:v>179.73999999999998</c:v>
                </c:pt>
                <c:pt idx="987">
                  <c:v>183.57299999999998</c:v>
                </c:pt>
                <c:pt idx="988">
                  <c:v>187.23599999999999</c:v>
                </c:pt>
                <c:pt idx="989">
                  <c:v>189.596</c:v>
                </c:pt>
                <c:pt idx="990">
                  <c:v>189.71700000000001</c:v>
                </c:pt>
                <c:pt idx="991">
                  <c:v>187.91900000000001</c:v>
                </c:pt>
                <c:pt idx="992">
                  <c:v>185.17400000000001</c:v>
                </c:pt>
                <c:pt idx="993">
                  <c:v>180.90600000000003</c:v>
                </c:pt>
                <c:pt idx="994">
                  <c:v>179.00100000000003</c:v>
                </c:pt>
                <c:pt idx="995">
                  <c:v>175.09700000000001</c:v>
                </c:pt>
                <c:pt idx="996">
                  <c:v>171.63800000000001</c:v>
                </c:pt>
                <c:pt idx="997">
                  <c:v>167.672</c:v>
                </c:pt>
                <c:pt idx="998">
                  <c:v>163.89699999999999</c:v>
                </c:pt>
                <c:pt idx="999">
                  <c:v>159.81700000000001</c:v>
                </c:pt>
                <c:pt idx="1000">
                  <c:v>155.79100000000003</c:v>
                </c:pt>
                <c:pt idx="1001">
                  <c:v>150.88900000000001</c:v>
                </c:pt>
                <c:pt idx="1002">
                  <c:v>146.541</c:v>
                </c:pt>
                <c:pt idx="1003">
                  <c:v>140.90800000000002</c:v>
                </c:pt>
                <c:pt idx="1004">
                  <c:v>134.78399999999999</c:v>
                </c:pt>
                <c:pt idx="1005">
                  <c:v>127.80100000000002</c:v>
                </c:pt>
                <c:pt idx="1006">
                  <c:v>121.59900000000002</c:v>
                </c:pt>
                <c:pt idx="1007">
                  <c:v>119.648</c:v>
                </c:pt>
                <c:pt idx="1008">
                  <c:v>118.21199999999999</c:v>
                </c:pt>
                <c:pt idx="1009">
                  <c:v>116.387</c:v>
                </c:pt>
                <c:pt idx="1010">
                  <c:v>115.52900000000001</c:v>
                </c:pt>
                <c:pt idx="1011">
                  <c:v>114.50500000000002</c:v>
                </c:pt>
                <c:pt idx="1012">
                  <c:v>113.52800000000002</c:v>
                </c:pt>
                <c:pt idx="1013">
                  <c:v>114.49</c:v>
                </c:pt>
                <c:pt idx="1014">
                  <c:v>114.57800000000002</c:v>
                </c:pt>
                <c:pt idx="1015">
                  <c:v>117.378</c:v>
                </c:pt>
                <c:pt idx="1016">
                  <c:v>119.42000000000002</c:v>
                </c:pt>
                <c:pt idx="1017">
                  <c:v>120.88900000000001</c:v>
                </c:pt>
                <c:pt idx="1018">
                  <c:v>123.99600000000002</c:v>
                </c:pt>
                <c:pt idx="1019">
                  <c:v>125.45300000000002</c:v>
                </c:pt>
                <c:pt idx="1020">
                  <c:v>126.64600000000002</c:v>
                </c:pt>
                <c:pt idx="1021">
                  <c:v>128.768</c:v>
                </c:pt>
                <c:pt idx="1022">
                  <c:v>132.01300000000001</c:v>
                </c:pt>
                <c:pt idx="1023">
                  <c:v>135.673</c:v>
                </c:pt>
                <c:pt idx="1024">
                  <c:v>138.69299999999998</c:v>
                </c:pt>
                <c:pt idx="1025">
                  <c:v>144.52700000000002</c:v>
                </c:pt>
                <c:pt idx="1026">
                  <c:v>153.01499999999999</c:v>
                </c:pt>
                <c:pt idx="1027">
                  <c:v>158.61600000000001</c:v>
                </c:pt>
                <c:pt idx="1028">
                  <c:v>164.44200000000004</c:v>
                </c:pt>
                <c:pt idx="1029">
                  <c:v>170.30800000000002</c:v>
                </c:pt>
                <c:pt idx="1030">
                  <c:v>175.72899999999998</c:v>
                </c:pt>
                <c:pt idx="1031">
                  <c:v>181.03200000000001</c:v>
                </c:pt>
                <c:pt idx="1032">
                  <c:v>184.87200000000001</c:v>
                </c:pt>
                <c:pt idx="1033">
                  <c:v>189.42699999999999</c:v>
                </c:pt>
                <c:pt idx="1034">
                  <c:v>193.536</c:v>
                </c:pt>
                <c:pt idx="1035">
                  <c:v>197.86099999999999</c:v>
                </c:pt>
                <c:pt idx="1036">
                  <c:v>198.93599999999998</c:v>
                </c:pt>
                <c:pt idx="1037">
                  <c:v>199.185</c:v>
                </c:pt>
                <c:pt idx="1038">
                  <c:v>201.43</c:v>
                </c:pt>
                <c:pt idx="1039">
                  <c:v>203.86500000000001</c:v>
                </c:pt>
                <c:pt idx="1040">
                  <c:v>204.45499999999998</c:v>
                </c:pt>
                <c:pt idx="1041">
                  <c:v>205.92099999999999</c:v>
                </c:pt>
                <c:pt idx="1042">
                  <c:v>204.78100000000003</c:v>
                </c:pt>
                <c:pt idx="1043">
                  <c:v>204.06500000000003</c:v>
                </c:pt>
                <c:pt idx="1044">
                  <c:v>203.35000000000005</c:v>
                </c:pt>
                <c:pt idx="1045">
                  <c:v>200.47100000000006</c:v>
                </c:pt>
                <c:pt idx="1046">
                  <c:v>202.05600000000004</c:v>
                </c:pt>
                <c:pt idx="1047">
                  <c:v>202.28100000000003</c:v>
                </c:pt>
                <c:pt idx="1048">
                  <c:v>202.89100000000002</c:v>
                </c:pt>
                <c:pt idx="1049">
                  <c:v>201.29700000000003</c:v>
                </c:pt>
                <c:pt idx="1050">
                  <c:v>199.88499999999999</c:v>
                </c:pt>
                <c:pt idx="1051">
                  <c:v>198.38800000000001</c:v>
                </c:pt>
                <c:pt idx="1052">
                  <c:v>194.89000000000001</c:v>
                </c:pt>
                <c:pt idx="1053">
                  <c:v>191.62900000000002</c:v>
                </c:pt>
                <c:pt idx="1054">
                  <c:v>186.15700000000001</c:v>
                </c:pt>
                <c:pt idx="1055">
                  <c:v>182.374</c:v>
                </c:pt>
                <c:pt idx="1056">
                  <c:v>178.72</c:v>
                </c:pt>
                <c:pt idx="1057">
                  <c:v>177.791</c:v>
                </c:pt>
                <c:pt idx="1058">
                  <c:v>177.81799999999998</c:v>
                </c:pt>
                <c:pt idx="1059">
                  <c:v>179.1</c:v>
                </c:pt>
                <c:pt idx="1060">
                  <c:v>180.386</c:v>
                </c:pt>
                <c:pt idx="1061">
                  <c:v>181.36600000000001</c:v>
                </c:pt>
                <c:pt idx="1062">
                  <c:v>185.38899999999998</c:v>
                </c:pt>
                <c:pt idx="1063">
                  <c:v>186.88000000000002</c:v>
                </c:pt>
                <c:pt idx="1064">
                  <c:v>189.26600000000002</c:v>
                </c:pt>
                <c:pt idx="1065">
                  <c:v>190.61</c:v>
                </c:pt>
                <c:pt idx="1066">
                  <c:v>191.20099999999999</c:v>
                </c:pt>
                <c:pt idx="1067">
                  <c:v>191.59900000000002</c:v>
                </c:pt>
                <c:pt idx="1068">
                  <c:v>191.39500000000001</c:v>
                </c:pt>
                <c:pt idx="1069">
                  <c:v>192.29500000000002</c:v>
                </c:pt>
                <c:pt idx="1070">
                  <c:v>195.38400000000001</c:v>
                </c:pt>
                <c:pt idx="1071">
                  <c:v>196.37800000000004</c:v>
                </c:pt>
                <c:pt idx="1072">
                  <c:v>196.32500000000005</c:v>
                </c:pt>
                <c:pt idx="1073">
                  <c:v>194.98200000000003</c:v>
                </c:pt>
                <c:pt idx="1074">
                  <c:v>191.86</c:v>
                </c:pt>
                <c:pt idx="1075">
                  <c:v>189.75700000000001</c:v>
                </c:pt>
                <c:pt idx="1076">
                  <c:v>187.11100000000002</c:v>
                </c:pt>
                <c:pt idx="1077">
                  <c:v>185.19</c:v>
                </c:pt>
                <c:pt idx="1078">
                  <c:v>184.60599999999999</c:v>
                </c:pt>
                <c:pt idx="1079">
                  <c:v>184.60300000000001</c:v>
                </c:pt>
                <c:pt idx="1080">
                  <c:v>184.82599999999999</c:v>
                </c:pt>
                <c:pt idx="1081">
                  <c:v>185.18300000000002</c:v>
                </c:pt>
                <c:pt idx="1082">
                  <c:v>184.03200000000001</c:v>
                </c:pt>
                <c:pt idx="1083">
                  <c:v>180.07599999999999</c:v>
                </c:pt>
                <c:pt idx="1084">
                  <c:v>175.798</c:v>
                </c:pt>
                <c:pt idx="1085">
                  <c:v>171.37700000000004</c:v>
                </c:pt>
                <c:pt idx="1086">
                  <c:v>166.74800000000002</c:v>
                </c:pt>
                <c:pt idx="1087">
                  <c:v>162.76800000000003</c:v>
                </c:pt>
                <c:pt idx="1088">
                  <c:v>160.239</c:v>
                </c:pt>
                <c:pt idx="1089">
                  <c:v>160.54700000000003</c:v>
                </c:pt>
                <c:pt idx="1090">
                  <c:v>160.33800000000002</c:v>
                </c:pt>
                <c:pt idx="1091">
                  <c:v>160.77000000000004</c:v>
                </c:pt>
                <c:pt idx="1092">
                  <c:v>160.80600000000001</c:v>
                </c:pt>
                <c:pt idx="1093">
                  <c:v>161.24000000000004</c:v>
                </c:pt>
                <c:pt idx="1094">
                  <c:v>163.05000000000004</c:v>
                </c:pt>
                <c:pt idx="1095">
                  <c:v>164.94600000000003</c:v>
                </c:pt>
                <c:pt idx="1096">
                  <c:v>166.53200000000001</c:v>
                </c:pt>
                <c:pt idx="1097">
                  <c:v>168.08900000000003</c:v>
                </c:pt>
                <c:pt idx="1098">
                  <c:v>169.43800000000002</c:v>
                </c:pt>
                <c:pt idx="1099">
                  <c:v>169.73500000000001</c:v>
                </c:pt>
                <c:pt idx="1100">
                  <c:v>169.084</c:v>
                </c:pt>
                <c:pt idx="1101">
                  <c:v>168.35499999999999</c:v>
                </c:pt>
                <c:pt idx="1102">
                  <c:v>169.00400000000002</c:v>
                </c:pt>
                <c:pt idx="1103">
                  <c:v>170.73000000000002</c:v>
                </c:pt>
                <c:pt idx="1104">
                  <c:v>172.91500000000002</c:v>
                </c:pt>
                <c:pt idx="1105">
                  <c:v>177.23899999999998</c:v>
                </c:pt>
                <c:pt idx="1106">
                  <c:v>180.37200000000001</c:v>
                </c:pt>
                <c:pt idx="1107">
                  <c:v>182.61099999999999</c:v>
                </c:pt>
                <c:pt idx="1108">
                  <c:v>184.10500000000002</c:v>
                </c:pt>
                <c:pt idx="1109">
                  <c:v>186.16300000000001</c:v>
                </c:pt>
                <c:pt idx="1110">
                  <c:v>189.804</c:v>
                </c:pt>
                <c:pt idx="1111">
                  <c:v>193.41299999999998</c:v>
                </c:pt>
                <c:pt idx="1112">
                  <c:v>197.893</c:v>
                </c:pt>
                <c:pt idx="1113">
                  <c:v>203.08</c:v>
                </c:pt>
                <c:pt idx="1114">
                  <c:v>208.03899999999999</c:v>
                </c:pt>
                <c:pt idx="1115">
                  <c:v>212.59100000000001</c:v>
                </c:pt>
                <c:pt idx="1116">
                  <c:v>216.63700000000003</c:v>
                </c:pt>
                <c:pt idx="1117">
                  <c:v>221.81900000000002</c:v>
                </c:pt>
                <c:pt idx="1118">
                  <c:v>228.18600000000001</c:v>
                </c:pt>
                <c:pt idx="1119">
                  <c:v>234.62400000000002</c:v>
                </c:pt>
                <c:pt idx="1120">
                  <c:v>242.148</c:v>
                </c:pt>
                <c:pt idx="1121">
                  <c:v>247.88900000000001</c:v>
                </c:pt>
                <c:pt idx="1122">
                  <c:v>252.17200000000003</c:v>
                </c:pt>
                <c:pt idx="1123">
                  <c:v>255.81100000000001</c:v>
                </c:pt>
                <c:pt idx="1124">
                  <c:v>260.39</c:v>
                </c:pt>
                <c:pt idx="1125">
                  <c:v>261.62</c:v>
                </c:pt>
                <c:pt idx="1126">
                  <c:v>263.08100000000002</c:v>
                </c:pt>
                <c:pt idx="1127">
                  <c:v>262.66800000000001</c:v>
                </c:pt>
                <c:pt idx="1128">
                  <c:v>257.84300000000002</c:v>
                </c:pt>
                <c:pt idx="1129">
                  <c:v>255.88499999999999</c:v>
                </c:pt>
                <c:pt idx="1130">
                  <c:v>253.227</c:v>
                </c:pt>
                <c:pt idx="1131">
                  <c:v>253.12100000000004</c:v>
                </c:pt>
                <c:pt idx="1132">
                  <c:v>254.90900000000002</c:v>
                </c:pt>
                <c:pt idx="1133">
                  <c:v>260.19200000000001</c:v>
                </c:pt>
                <c:pt idx="1134">
                  <c:v>266.959</c:v>
                </c:pt>
                <c:pt idx="1135">
                  <c:v>271.49600000000004</c:v>
                </c:pt>
                <c:pt idx="1136">
                  <c:v>274.58100000000002</c:v>
                </c:pt>
                <c:pt idx="1137">
                  <c:v>274.77100000000002</c:v>
                </c:pt>
                <c:pt idx="1138">
                  <c:v>274.30399999999997</c:v>
                </c:pt>
                <c:pt idx="1139">
                  <c:v>273.06600000000003</c:v>
                </c:pt>
                <c:pt idx="1140">
                  <c:v>272.95500000000004</c:v>
                </c:pt>
                <c:pt idx="1141">
                  <c:v>274.61599999999999</c:v>
                </c:pt>
                <c:pt idx="1142">
                  <c:v>278.27000000000004</c:v>
                </c:pt>
                <c:pt idx="1143">
                  <c:v>282.77800000000002</c:v>
                </c:pt>
                <c:pt idx="1144">
                  <c:v>286.26100000000002</c:v>
                </c:pt>
                <c:pt idx="1145">
                  <c:v>283.50400000000002</c:v>
                </c:pt>
                <c:pt idx="1146">
                  <c:v>278.68</c:v>
                </c:pt>
                <c:pt idx="1147">
                  <c:v>275.02000000000004</c:v>
                </c:pt>
                <c:pt idx="1148">
                  <c:v>269.91199999999998</c:v>
                </c:pt>
                <c:pt idx="1149">
                  <c:v>267.15799999999996</c:v>
                </c:pt>
                <c:pt idx="1150">
                  <c:v>263.17200000000003</c:v>
                </c:pt>
                <c:pt idx="1151">
                  <c:v>263.26400000000001</c:v>
                </c:pt>
                <c:pt idx="1152">
                  <c:v>264.21999999999997</c:v>
                </c:pt>
                <c:pt idx="1153">
                  <c:v>263.09300000000002</c:v>
                </c:pt>
                <c:pt idx="1154">
                  <c:v>261.81600000000003</c:v>
                </c:pt>
                <c:pt idx="1155">
                  <c:v>260.60100000000006</c:v>
                </c:pt>
                <c:pt idx="1156">
                  <c:v>259.05900000000003</c:v>
                </c:pt>
                <c:pt idx="1157">
                  <c:v>256.59800000000001</c:v>
                </c:pt>
                <c:pt idx="1158">
                  <c:v>254.38400000000001</c:v>
                </c:pt>
                <c:pt idx="1159">
                  <c:v>250.78300000000002</c:v>
                </c:pt>
                <c:pt idx="1160">
                  <c:v>249.05399999999997</c:v>
                </c:pt>
                <c:pt idx="1161">
                  <c:v>246.50700000000001</c:v>
                </c:pt>
                <c:pt idx="1162">
                  <c:v>244.10300000000001</c:v>
                </c:pt>
                <c:pt idx="1163">
                  <c:v>241.33100000000002</c:v>
                </c:pt>
                <c:pt idx="1164">
                  <c:v>236.947</c:v>
                </c:pt>
                <c:pt idx="1165">
                  <c:v>232.30700000000002</c:v>
                </c:pt>
                <c:pt idx="1166">
                  <c:v>226.89500000000004</c:v>
                </c:pt>
                <c:pt idx="1167">
                  <c:v>225.59</c:v>
                </c:pt>
                <c:pt idx="1168">
                  <c:v>225.69200000000001</c:v>
                </c:pt>
                <c:pt idx="1169">
                  <c:v>227.84600000000003</c:v>
                </c:pt>
                <c:pt idx="1170">
                  <c:v>229.74500000000003</c:v>
                </c:pt>
                <c:pt idx="1171">
                  <c:v>232.41300000000004</c:v>
                </c:pt>
                <c:pt idx="1172">
                  <c:v>235.30900000000003</c:v>
                </c:pt>
                <c:pt idx="1173">
                  <c:v>239.93100000000004</c:v>
                </c:pt>
                <c:pt idx="1174">
                  <c:v>244.988</c:v>
                </c:pt>
                <c:pt idx="1175">
                  <c:v>249.05900000000003</c:v>
                </c:pt>
                <c:pt idx="1176">
                  <c:v>251.17500000000001</c:v>
                </c:pt>
                <c:pt idx="1177">
                  <c:v>252.89600000000002</c:v>
                </c:pt>
                <c:pt idx="1178">
                  <c:v>253.70800000000003</c:v>
                </c:pt>
                <c:pt idx="1179">
                  <c:v>252.48000000000002</c:v>
                </c:pt>
                <c:pt idx="1180">
                  <c:v>251.989</c:v>
                </c:pt>
                <c:pt idx="1181">
                  <c:v>255.24800000000002</c:v>
                </c:pt>
                <c:pt idx="1182">
                  <c:v>259.05100000000004</c:v>
                </c:pt>
                <c:pt idx="1183">
                  <c:v>262.51300000000003</c:v>
                </c:pt>
                <c:pt idx="1184">
                  <c:v>267.67900000000003</c:v>
                </c:pt>
                <c:pt idx="1185">
                  <c:v>270.05</c:v>
                </c:pt>
                <c:pt idx="1186">
                  <c:v>271.50799999999998</c:v>
                </c:pt>
                <c:pt idx="1187">
                  <c:v>270.32</c:v>
                </c:pt>
                <c:pt idx="1188">
                  <c:v>268.48600000000005</c:v>
                </c:pt>
                <c:pt idx="1189">
                  <c:v>265.05700000000002</c:v>
                </c:pt>
                <c:pt idx="1190">
                  <c:v>259.90100000000001</c:v>
                </c:pt>
                <c:pt idx="1191">
                  <c:v>255.21</c:v>
                </c:pt>
                <c:pt idx="1192">
                  <c:v>251.24700000000004</c:v>
                </c:pt>
                <c:pt idx="1193">
                  <c:v>247.12700000000001</c:v>
                </c:pt>
                <c:pt idx="1194">
                  <c:v>245.65600000000001</c:v>
                </c:pt>
                <c:pt idx="1195">
                  <c:v>245.43100000000004</c:v>
                </c:pt>
                <c:pt idx="1196">
                  <c:v>246.85100000000003</c:v>
                </c:pt>
                <c:pt idx="1197">
                  <c:v>247.40800000000004</c:v>
                </c:pt>
                <c:pt idx="1198">
                  <c:v>250.59000000000003</c:v>
                </c:pt>
                <c:pt idx="1199">
                  <c:v>253.52800000000002</c:v>
                </c:pt>
                <c:pt idx="1200">
                  <c:v>255.83600000000001</c:v>
                </c:pt>
                <c:pt idx="1201">
                  <c:v>258.09500000000003</c:v>
                </c:pt>
                <c:pt idx="1202">
                  <c:v>259.54300000000001</c:v>
                </c:pt>
                <c:pt idx="1203">
                  <c:v>261.483</c:v>
                </c:pt>
                <c:pt idx="1204">
                  <c:v>261.08800000000002</c:v>
                </c:pt>
                <c:pt idx="1205">
                  <c:v>259.34000000000003</c:v>
                </c:pt>
                <c:pt idx="1206">
                  <c:v>257.709</c:v>
                </c:pt>
                <c:pt idx="1207">
                  <c:v>256.41300000000001</c:v>
                </c:pt>
                <c:pt idx="1208">
                  <c:v>252.70000000000002</c:v>
                </c:pt>
                <c:pt idx="1209">
                  <c:v>245.31100000000001</c:v>
                </c:pt>
                <c:pt idx="1210">
                  <c:v>236.43</c:v>
                </c:pt>
                <c:pt idx="1211">
                  <c:v>228.24900000000002</c:v>
                </c:pt>
                <c:pt idx="1212">
                  <c:v>221.89299999999997</c:v>
                </c:pt>
                <c:pt idx="1213">
                  <c:v>216.881</c:v>
                </c:pt>
                <c:pt idx="1214">
                  <c:v>212.566</c:v>
                </c:pt>
                <c:pt idx="1215">
                  <c:v>210.80700000000002</c:v>
                </c:pt>
                <c:pt idx="1216">
                  <c:v>207.42800000000003</c:v>
                </c:pt>
                <c:pt idx="1217">
                  <c:v>205.14600000000002</c:v>
                </c:pt>
                <c:pt idx="1218">
                  <c:v>204.05</c:v>
                </c:pt>
                <c:pt idx="1219">
                  <c:v>205.78</c:v>
                </c:pt>
                <c:pt idx="1220">
                  <c:v>209.46000000000004</c:v>
                </c:pt>
                <c:pt idx="1221">
                  <c:v>212.5</c:v>
                </c:pt>
                <c:pt idx="1222">
                  <c:v>216.63400000000004</c:v>
                </c:pt>
                <c:pt idx="1223">
                  <c:v>219.12100000000001</c:v>
                </c:pt>
                <c:pt idx="1224">
                  <c:v>218.55500000000004</c:v>
                </c:pt>
                <c:pt idx="1225">
                  <c:v>217.70700000000002</c:v>
                </c:pt>
                <c:pt idx="1226">
                  <c:v>218.23499999999999</c:v>
                </c:pt>
                <c:pt idx="1227">
                  <c:v>221.57900000000001</c:v>
                </c:pt>
                <c:pt idx="1228">
                  <c:v>226.93100000000004</c:v>
                </c:pt>
                <c:pt idx="1229">
                  <c:v>229.97299999999998</c:v>
                </c:pt>
                <c:pt idx="1230">
                  <c:v>233.46400000000003</c:v>
                </c:pt>
                <c:pt idx="1231">
                  <c:v>235.37800000000007</c:v>
                </c:pt>
                <c:pt idx="1232">
                  <c:v>236.96300000000002</c:v>
                </c:pt>
                <c:pt idx="1233">
                  <c:v>236.70500000000001</c:v>
                </c:pt>
                <c:pt idx="1234">
                  <c:v>236.08100000000005</c:v>
                </c:pt>
                <c:pt idx="1235">
                  <c:v>236.37800000000004</c:v>
                </c:pt>
                <c:pt idx="1236">
                  <c:v>238.17200000000003</c:v>
                </c:pt>
                <c:pt idx="1237">
                  <c:v>240.01900000000001</c:v>
                </c:pt>
                <c:pt idx="1238">
                  <c:v>240.37</c:v>
                </c:pt>
                <c:pt idx="1239">
                  <c:v>241.10700000000003</c:v>
                </c:pt>
                <c:pt idx="1240">
                  <c:v>240.00600000000003</c:v>
                </c:pt>
                <c:pt idx="1241">
                  <c:v>239.72800000000004</c:v>
                </c:pt>
                <c:pt idx="1242">
                  <c:v>238.92200000000003</c:v>
                </c:pt>
                <c:pt idx="1243">
                  <c:v>239.15300000000005</c:v>
                </c:pt>
                <c:pt idx="1244">
                  <c:v>240.35499999999999</c:v>
                </c:pt>
                <c:pt idx="1245">
                  <c:v>240.548</c:v>
                </c:pt>
                <c:pt idx="1246">
                  <c:v>240.45499999999998</c:v>
                </c:pt>
                <c:pt idx="1247">
                  <c:v>240.17700000000005</c:v>
                </c:pt>
                <c:pt idx="1248">
                  <c:v>242.06600000000003</c:v>
                </c:pt>
                <c:pt idx="1249">
                  <c:v>244.52800000000002</c:v>
                </c:pt>
                <c:pt idx="1250">
                  <c:v>246.85900000000004</c:v>
                </c:pt>
                <c:pt idx="1251">
                  <c:v>250.4</c:v>
                </c:pt>
                <c:pt idx="1252">
                  <c:v>251.02200000000002</c:v>
                </c:pt>
                <c:pt idx="1253">
                  <c:v>252.64300000000003</c:v>
                </c:pt>
                <c:pt idx="1254">
                  <c:v>252.83800000000002</c:v>
                </c:pt>
                <c:pt idx="1255">
                  <c:v>253.08800000000002</c:v>
                </c:pt>
                <c:pt idx="1256">
                  <c:v>255.45400000000004</c:v>
                </c:pt>
                <c:pt idx="1257">
                  <c:v>254.91800000000001</c:v>
                </c:pt>
                <c:pt idx="1258">
                  <c:v>254.64600000000002</c:v>
                </c:pt>
                <c:pt idx="1259">
                  <c:v>253.21899999999999</c:v>
                </c:pt>
                <c:pt idx="1260">
                  <c:v>249.511</c:v>
                </c:pt>
                <c:pt idx="1261">
                  <c:v>246.11800000000002</c:v>
                </c:pt>
                <c:pt idx="1262">
                  <c:v>242.624</c:v>
                </c:pt>
                <c:pt idx="1263">
                  <c:v>240.55400000000003</c:v>
                </c:pt>
                <c:pt idx="1264">
                  <c:v>238.85300000000001</c:v>
                </c:pt>
                <c:pt idx="1265">
                  <c:v>237.006</c:v>
                </c:pt>
                <c:pt idx="1266">
                  <c:v>234.85599999999999</c:v>
                </c:pt>
                <c:pt idx="1267">
                  <c:v>230.79600000000002</c:v>
                </c:pt>
                <c:pt idx="1268">
                  <c:v>227.53300000000002</c:v>
                </c:pt>
                <c:pt idx="1269">
                  <c:v>223.20400000000004</c:v>
                </c:pt>
                <c:pt idx="1270">
                  <c:v>219.36200000000002</c:v>
                </c:pt>
                <c:pt idx="1271">
                  <c:v>216.51700000000002</c:v>
                </c:pt>
                <c:pt idx="1272">
                  <c:v>213.56400000000002</c:v>
                </c:pt>
                <c:pt idx="1273">
                  <c:v>211.94800000000004</c:v>
                </c:pt>
                <c:pt idx="1274">
                  <c:v>210.33500000000004</c:v>
                </c:pt>
                <c:pt idx="1275">
                  <c:v>204.08699999999999</c:v>
                </c:pt>
                <c:pt idx="1276">
                  <c:v>198.66899999999998</c:v>
                </c:pt>
                <c:pt idx="1277">
                  <c:v>194.72199999999998</c:v>
                </c:pt>
                <c:pt idx="1278">
                  <c:v>191.37700000000001</c:v>
                </c:pt>
                <c:pt idx="1279">
                  <c:v>189.65800000000002</c:v>
                </c:pt>
                <c:pt idx="1280">
                  <c:v>188.322</c:v>
                </c:pt>
                <c:pt idx="1281">
                  <c:v>188.548</c:v>
                </c:pt>
                <c:pt idx="1282">
                  <c:v>187.27599999999998</c:v>
                </c:pt>
                <c:pt idx="1283">
                  <c:v>186.47399999999999</c:v>
                </c:pt>
                <c:pt idx="1284">
                  <c:v>185.94499999999999</c:v>
                </c:pt>
                <c:pt idx="1285">
                  <c:v>186.33700000000002</c:v>
                </c:pt>
                <c:pt idx="1286">
                  <c:v>188.059</c:v>
                </c:pt>
                <c:pt idx="1287">
                  <c:v>188.38400000000001</c:v>
                </c:pt>
                <c:pt idx="1288">
                  <c:v>188.32400000000001</c:v>
                </c:pt>
                <c:pt idx="1289">
                  <c:v>188.6</c:v>
                </c:pt>
                <c:pt idx="1290">
                  <c:v>190.57499999999999</c:v>
                </c:pt>
                <c:pt idx="1291">
                  <c:v>192.79600000000002</c:v>
                </c:pt>
                <c:pt idx="1292">
                  <c:v>193.78899999999999</c:v>
                </c:pt>
                <c:pt idx="1293">
                  <c:v>195.05900000000003</c:v>
                </c:pt>
                <c:pt idx="1294">
                  <c:v>196.09400000000002</c:v>
                </c:pt>
                <c:pt idx="1295">
                  <c:v>195.62200000000001</c:v>
                </c:pt>
                <c:pt idx="1296">
                  <c:v>196.08100000000002</c:v>
                </c:pt>
                <c:pt idx="1297">
                  <c:v>196.55500000000001</c:v>
                </c:pt>
                <c:pt idx="1298">
                  <c:v>197.84600000000003</c:v>
                </c:pt>
                <c:pt idx="1299">
                  <c:v>199.548</c:v>
                </c:pt>
                <c:pt idx="1300">
                  <c:v>200.39499999999998</c:v>
                </c:pt>
                <c:pt idx="1301">
                  <c:v>198.85300000000001</c:v>
                </c:pt>
                <c:pt idx="1302">
                  <c:v>194.85700000000003</c:v>
                </c:pt>
                <c:pt idx="1303">
                  <c:v>190.00400000000002</c:v>
                </c:pt>
                <c:pt idx="1304">
                  <c:v>185.26600000000002</c:v>
                </c:pt>
                <c:pt idx="1305">
                  <c:v>181.33199999999999</c:v>
                </c:pt>
                <c:pt idx="1306">
                  <c:v>178.54800000000003</c:v>
                </c:pt>
                <c:pt idx="1307">
                  <c:v>177.58800000000002</c:v>
                </c:pt>
                <c:pt idx="1308">
                  <c:v>175.54500000000002</c:v>
                </c:pt>
                <c:pt idx="1309">
                  <c:v>172.857</c:v>
                </c:pt>
                <c:pt idx="1310">
                  <c:v>169.92899999999997</c:v>
                </c:pt>
                <c:pt idx="1311">
                  <c:v>169.40100000000001</c:v>
                </c:pt>
                <c:pt idx="1312">
                  <c:v>168.94</c:v>
                </c:pt>
                <c:pt idx="1313">
                  <c:v>170.06800000000001</c:v>
                </c:pt>
                <c:pt idx="1314">
                  <c:v>171.32700000000003</c:v>
                </c:pt>
                <c:pt idx="1315">
                  <c:v>171.863</c:v>
                </c:pt>
                <c:pt idx="1316">
                  <c:v>172.9</c:v>
                </c:pt>
                <c:pt idx="1317">
                  <c:v>173.488</c:v>
                </c:pt>
                <c:pt idx="1318">
                  <c:v>175.04000000000002</c:v>
                </c:pt>
                <c:pt idx="1319">
                  <c:v>175.54900000000001</c:v>
                </c:pt>
                <c:pt idx="1320">
                  <c:v>176.048</c:v>
                </c:pt>
                <c:pt idx="1321">
                  <c:v>174.524</c:v>
                </c:pt>
                <c:pt idx="1322">
                  <c:v>172.95400000000001</c:v>
                </c:pt>
                <c:pt idx="1323">
                  <c:v>171.83</c:v>
                </c:pt>
                <c:pt idx="1324">
                  <c:v>169.30500000000001</c:v>
                </c:pt>
                <c:pt idx="1325">
                  <c:v>169.65899999999999</c:v>
                </c:pt>
                <c:pt idx="1326">
                  <c:v>170.67500000000001</c:v>
                </c:pt>
                <c:pt idx="1327">
                  <c:v>171.25299999999996</c:v>
                </c:pt>
                <c:pt idx="1328">
                  <c:v>172.845</c:v>
                </c:pt>
                <c:pt idx="1329">
                  <c:v>172.64600000000002</c:v>
                </c:pt>
                <c:pt idx="1330">
                  <c:v>170.76399999999998</c:v>
                </c:pt>
                <c:pt idx="1331">
                  <c:v>167.71199999999999</c:v>
                </c:pt>
                <c:pt idx="1332">
                  <c:v>163.654</c:v>
                </c:pt>
                <c:pt idx="1333">
                  <c:v>159.35900000000001</c:v>
                </c:pt>
                <c:pt idx="1334">
                  <c:v>155.161</c:v>
                </c:pt>
                <c:pt idx="1335">
                  <c:v>150.75500000000002</c:v>
                </c:pt>
                <c:pt idx="1336">
                  <c:v>147.99800000000002</c:v>
                </c:pt>
                <c:pt idx="1337">
                  <c:v>149.72</c:v>
                </c:pt>
                <c:pt idx="1338">
                  <c:v>153.50600000000003</c:v>
                </c:pt>
                <c:pt idx="1339">
                  <c:v>157.96600000000004</c:v>
                </c:pt>
                <c:pt idx="1340">
                  <c:v>167.60300000000001</c:v>
                </c:pt>
                <c:pt idx="1341">
                  <c:v>173.84100000000001</c:v>
                </c:pt>
                <c:pt idx="1342">
                  <c:v>178.35300000000001</c:v>
                </c:pt>
                <c:pt idx="1343">
                  <c:v>181.31300000000002</c:v>
                </c:pt>
                <c:pt idx="1344">
                  <c:v>181.12800000000001</c:v>
                </c:pt>
                <c:pt idx="1345">
                  <c:v>182.923</c:v>
                </c:pt>
                <c:pt idx="1346">
                  <c:v>181.08100000000002</c:v>
                </c:pt>
                <c:pt idx="1347">
                  <c:v>179.696</c:v>
                </c:pt>
                <c:pt idx="1348">
                  <c:v>177.97200000000001</c:v>
                </c:pt>
                <c:pt idx="1349">
                  <c:v>175.18899999999999</c:v>
                </c:pt>
                <c:pt idx="1350">
                  <c:v>173.66700000000003</c:v>
                </c:pt>
                <c:pt idx="1351">
                  <c:v>173.22900000000001</c:v>
                </c:pt>
                <c:pt idx="1352">
                  <c:v>173.04900000000001</c:v>
                </c:pt>
                <c:pt idx="1353">
                  <c:v>173.69800000000001</c:v>
                </c:pt>
                <c:pt idx="1354">
                  <c:v>174.80400000000003</c:v>
                </c:pt>
                <c:pt idx="1355">
                  <c:v>175.19199999999998</c:v>
                </c:pt>
                <c:pt idx="1356">
                  <c:v>177.92400000000001</c:v>
                </c:pt>
                <c:pt idx="1357">
                  <c:v>178.70700000000002</c:v>
                </c:pt>
                <c:pt idx="1358">
                  <c:v>178.31000000000003</c:v>
                </c:pt>
                <c:pt idx="1359">
                  <c:v>179.17900000000003</c:v>
                </c:pt>
                <c:pt idx="1360">
                  <c:v>178.12300000000002</c:v>
                </c:pt>
                <c:pt idx="1361">
                  <c:v>177.85500000000002</c:v>
                </c:pt>
                <c:pt idx="1362">
                  <c:v>177.57900000000001</c:v>
                </c:pt>
                <c:pt idx="1363">
                  <c:v>177.26000000000002</c:v>
                </c:pt>
                <c:pt idx="1364">
                  <c:v>177.46900000000002</c:v>
                </c:pt>
                <c:pt idx="1365">
                  <c:v>176.88000000000002</c:v>
                </c:pt>
                <c:pt idx="1366">
                  <c:v>176.32600000000002</c:v>
                </c:pt>
                <c:pt idx="1367">
                  <c:v>176.48699999999999</c:v>
                </c:pt>
                <c:pt idx="1368">
                  <c:v>176.47499999999999</c:v>
                </c:pt>
                <c:pt idx="1369">
                  <c:v>175.94800000000001</c:v>
                </c:pt>
                <c:pt idx="1370">
                  <c:v>174.95099999999999</c:v>
                </c:pt>
                <c:pt idx="1371">
                  <c:v>175.13800000000003</c:v>
                </c:pt>
                <c:pt idx="1372">
                  <c:v>176.38400000000001</c:v>
                </c:pt>
                <c:pt idx="1373">
                  <c:v>176.81299999999999</c:v>
                </c:pt>
                <c:pt idx="1374">
                  <c:v>179.48699999999999</c:v>
                </c:pt>
                <c:pt idx="1375">
                  <c:v>181.35100000000003</c:v>
                </c:pt>
                <c:pt idx="1376">
                  <c:v>182.35199999999998</c:v>
                </c:pt>
                <c:pt idx="1377">
                  <c:v>183.42399999999998</c:v>
                </c:pt>
                <c:pt idx="1378">
                  <c:v>182.94899999999998</c:v>
                </c:pt>
                <c:pt idx="1379">
                  <c:v>184.13199999999998</c:v>
                </c:pt>
                <c:pt idx="1380">
                  <c:v>186.505</c:v>
                </c:pt>
                <c:pt idx="1381">
                  <c:v>189.20200000000003</c:v>
                </c:pt>
                <c:pt idx="1382">
                  <c:v>192.363</c:v>
                </c:pt>
                <c:pt idx="1383">
                  <c:v>197.29900000000001</c:v>
                </c:pt>
                <c:pt idx="1384">
                  <c:v>205.65600000000001</c:v>
                </c:pt>
                <c:pt idx="1385">
                  <c:v>216.45699999999999</c:v>
                </c:pt>
                <c:pt idx="1386">
                  <c:v>227.33600000000001</c:v>
                </c:pt>
                <c:pt idx="1387">
                  <c:v>237.19600000000003</c:v>
                </c:pt>
                <c:pt idx="1388">
                  <c:v>246.74799999999999</c:v>
                </c:pt>
                <c:pt idx="1389">
                  <c:v>253.77500000000001</c:v>
                </c:pt>
                <c:pt idx="1390">
                  <c:v>253.70300000000003</c:v>
                </c:pt>
                <c:pt idx="1391">
                  <c:v>253.41600000000005</c:v>
                </c:pt>
                <c:pt idx="1392">
                  <c:v>252.559</c:v>
                </c:pt>
                <c:pt idx="1393">
                  <c:v>252.251</c:v>
                </c:pt>
                <c:pt idx="1394">
                  <c:v>251.61499999999998</c:v>
                </c:pt>
                <c:pt idx="1395">
                  <c:v>250.31200000000001</c:v>
                </c:pt>
                <c:pt idx="1396">
                  <c:v>248.78500000000005</c:v>
                </c:pt>
                <c:pt idx="1397">
                  <c:v>248.608</c:v>
                </c:pt>
                <c:pt idx="1398">
                  <c:v>247.77</c:v>
                </c:pt>
                <c:pt idx="1399">
                  <c:v>240.38900000000001</c:v>
                </c:pt>
                <c:pt idx="1400">
                  <c:v>235.66900000000004</c:v>
                </c:pt>
                <c:pt idx="1401">
                  <c:v>229.55500000000006</c:v>
                </c:pt>
                <c:pt idx="1402">
                  <c:v>227.41700000000003</c:v>
                </c:pt>
                <c:pt idx="1403">
                  <c:v>225.191</c:v>
                </c:pt>
                <c:pt idx="1404">
                  <c:v>224.94200000000001</c:v>
                </c:pt>
                <c:pt idx="1405">
                  <c:v>224.73500000000004</c:v>
                </c:pt>
                <c:pt idx="1406">
                  <c:v>221.03399999999999</c:v>
                </c:pt>
                <c:pt idx="1407">
                  <c:v>216.56800000000001</c:v>
                </c:pt>
                <c:pt idx="1408">
                  <c:v>210.279</c:v>
                </c:pt>
                <c:pt idx="1409">
                  <c:v>204.68299999999999</c:v>
                </c:pt>
                <c:pt idx="1410">
                  <c:v>200.477</c:v>
                </c:pt>
                <c:pt idx="1411">
                  <c:v>198.90299999999999</c:v>
                </c:pt>
                <c:pt idx="1412">
                  <c:v>197.57</c:v>
                </c:pt>
                <c:pt idx="1413">
                  <c:v>200.07199999999997</c:v>
                </c:pt>
                <c:pt idx="1414">
                  <c:v>200.40000000000003</c:v>
                </c:pt>
                <c:pt idx="1415">
                  <c:v>204.05200000000002</c:v>
                </c:pt>
                <c:pt idx="1416">
                  <c:v>207.643</c:v>
                </c:pt>
                <c:pt idx="1417">
                  <c:v>211.40400000000002</c:v>
                </c:pt>
                <c:pt idx="1418">
                  <c:v>215.73700000000002</c:v>
                </c:pt>
                <c:pt idx="1419">
                  <c:v>218.19399999999999</c:v>
                </c:pt>
                <c:pt idx="1420">
                  <c:v>218.57600000000002</c:v>
                </c:pt>
                <c:pt idx="1421">
                  <c:v>218.95399999999998</c:v>
                </c:pt>
                <c:pt idx="1422">
                  <c:v>217.87400000000002</c:v>
                </c:pt>
                <c:pt idx="1423">
                  <c:v>215.11700000000002</c:v>
                </c:pt>
                <c:pt idx="1424">
                  <c:v>213.09100000000001</c:v>
                </c:pt>
                <c:pt idx="1425">
                  <c:v>209.98800000000003</c:v>
                </c:pt>
                <c:pt idx="1426">
                  <c:v>210.42300000000003</c:v>
                </c:pt>
                <c:pt idx="1427">
                  <c:v>209.59</c:v>
                </c:pt>
                <c:pt idx="1428">
                  <c:v>211.57600000000002</c:v>
                </c:pt>
                <c:pt idx="1429">
                  <c:v>216.06099999999998</c:v>
                </c:pt>
                <c:pt idx="1430">
                  <c:v>216.221</c:v>
                </c:pt>
                <c:pt idx="1431">
                  <c:v>217.78700000000001</c:v>
                </c:pt>
                <c:pt idx="1432">
                  <c:v>219.66900000000001</c:v>
                </c:pt>
                <c:pt idx="1433">
                  <c:v>221.21800000000005</c:v>
                </c:pt>
                <c:pt idx="1434">
                  <c:v>224.16600000000003</c:v>
                </c:pt>
                <c:pt idx="1435">
                  <c:v>225.58000000000004</c:v>
                </c:pt>
                <c:pt idx="1436">
                  <c:v>227.24600000000001</c:v>
                </c:pt>
                <c:pt idx="1437">
                  <c:v>228.37999999999997</c:v>
                </c:pt>
                <c:pt idx="1438">
                  <c:v>228.22199999999998</c:v>
                </c:pt>
                <c:pt idx="1439">
                  <c:v>231.16399999999999</c:v>
                </c:pt>
                <c:pt idx="1440">
                  <c:v>233.155</c:v>
                </c:pt>
                <c:pt idx="1441">
                  <c:v>237.339</c:v>
                </c:pt>
                <c:pt idx="1442">
                  <c:v>242.79500000000002</c:v>
                </c:pt>
                <c:pt idx="1443">
                  <c:v>247.02</c:v>
                </c:pt>
                <c:pt idx="1444">
                  <c:v>251.31900000000002</c:v>
                </c:pt>
                <c:pt idx="1445">
                  <c:v>254.01900000000001</c:v>
                </c:pt>
                <c:pt idx="1446">
                  <c:v>257.09299999999996</c:v>
                </c:pt>
                <c:pt idx="1447">
                  <c:v>257.995</c:v>
                </c:pt>
                <c:pt idx="1448">
                  <c:v>256.95000000000005</c:v>
                </c:pt>
                <c:pt idx="1449">
                  <c:v>253.334</c:v>
                </c:pt>
                <c:pt idx="1450">
                  <c:v>251.76499999999999</c:v>
                </c:pt>
                <c:pt idx="1451">
                  <c:v>248.08300000000003</c:v>
                </c:pt>
                <c:pt idx="1452">
                  <c:v>245.91799999999998</c:v>
                </c:pt>
                <c:pt idx="1453">
                  <c:v>244.26000000000005</c:v>
                </c:pt>
                <c:pt idx="1454">
                  <c:v>242.10400000000004</c:v>
                </c:pt>
                <c:pt idx="1455">
                  <c:v>237.51500000000001</c:v>
                </c:pt>
                <c:pt idx="1456">
                  <c:v>231.88900000000004</c:v>
                </c:pt>
                <c:pt idx="1457">
                  <c:v>227.61500000000001</c:v>
                </c:pt>
                <c:pt idx="1458">
                  <c:v>223.55400000000003</c:v>
                </c:pt>
                <c:pt idx="1459">
                  <c:v>221.84700000000001</c:v>
                </c:pt>
                <c:pt idx="1460">
                  <c:v>220.19399999999999</c:v>
                </c:pt>
                <c:pt idx="1461">
                  <c:v>220.22699999999998</c:v>
                </c:pt>
                <c:pt idx="1462">
                  <c:v>219.77200000000002</c:v>
                </c:pt>
                <c:pt idx="1463">
                  <c:v>218.45600000000005</c:v>
                </c:pt>
                <c:pt idx="1464">
                  <c:v>226.34900000000002</c:v>
                </c:pt>
                <c:pt idx="1465">
                  <c:v>236.21299999999997</c:v>
                </c:pt>
                <c:pt idx="1466">
                  <c:v>244.84799999999998</c:v>
                </c:pt>
                <c:pt idx="1467">
                  <c:v>253.50200000000001</c:v>
                </c:pt>
                <c:pt idx="1468">
                  <c:v>257.16699999999997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A-433F-B4BB-DA801AE2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06767"/>
        <c:axId val="1585300527"/>
      </c:lineChart>
      <c:dateAx>
        <c:axId val="15853067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00527"/>
        <c:crosses val="autoZero"/>
        <c:auto val="1"/>
        <c:lblOffset val="100"/>
        <c:baseTimeUnit val="days"/>
      </c:dateAx>
      <c:valAx>
        <c:axId val="15853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Erorr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Average'!$I$1</c:f>
              <c:strCache>
                <c:ptCount val="1"/>
                <c:pt idx="0">
                  <c:v>Erorr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'Weighted Moving Average'!$I$2:$I$1470</c:f>
              <c:numCache>
                <c:formatCode>#,##0.00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1.6493699999999976</c:v>
                </c:pt>
                <c:pt idx="4">
                  <c:v>1.0634300000000003</c:v>
                </c:pt>
                <c:pt idx="5">
                  <c:v>0.57301999999999964</c:v>
                </c:pt>
                <c:pt idx="6">
                  <c:v>0.56429999999999936</c:v>
                </c:pt>
                <c:pt idx="7">
                  <c:v>0.47388000000000119</c:v>
                </c:pt>
                <c:pt idx="8">
                  <c:v>-0.63699000000000083</c:v>
                </c:pt>
                <c:pt idx="9">
                  <c:v>0.20007000000000019</c:v>
                </c:pt>
                <c:pt idx="10">
                  <c:v>0.25199999999999889</c:v>
                </c:pt>
                <c:pt idx="11">
                  <c:v>0.34941000000000244</c:v>
                </c:pt>
                <c:pt idx="12">
                  <c:v>-2.9205000000000005</c:v>
                </c:pt>
                <c:pt idx="13">
                  <c:v>-1.9994799999999984</c:v>
                </c:pt>
                <c:pt idx="14">
                  <c:v>-1.7899100000000026</c:v>
                </c:pt>
                <c:pt idx="15">
                  <c:v>-0.25868999999999787</c:v>
                </c:pt>
                <c:pt idx="16">
                  <c:v>0.2988900000000001</c:v>
                </c:pt>
                <c:pt idx="17">
                  <c:v>0.25561000000000078</c:v>
                </c:pt>
                <c:pt idx="18">
                  <c:v>0.15620999999999796</c:v>
                </c:pt>
                <c:pt idx="19">
                  <c:v>0.78400000000000247</c:v>
                </c:pt>
                <c:pt idx="20">
                  <c:v>0.35729999999999862</c:v>
                </c:pt>
                <c:pt idx="21">
                  <c:v>0.50217999999999918</c:v>
                </c:pt>
                <c:pt idx="22">
                  <c:v>0.21789000000000058</c:v>
                </c:pt>
                <c:pt idx="23">
                  <c:v>0.69498000000000104</c:v>
                </c:pt>
                <c:pt idx="24">
                  <c:v>7.6689999999999259E-2</c:v>
                </c:pt>
                <c:pt idx="25">
                  <c:v>-0.64328000000000074</c:v>
                </c:pt>
                <c:pt idx="26">
                  <c:v>-0.58496999999999844</c:v>
                </c:pt>
                <c:pt idx="27">
                  <c:v>0.20671000000000106</c:v>
                </c:pt>
                <c:pt idx="28">
                  <c:v>0.1786799999999964</c:v>
                </c:pt>
                <c:pt idx="29">
                  <c:v>-0.14302999999999955</c:v>
                </c:pt>
                <c:pt idx="30">
                  <c:v>-0.45956999999999937</c:v>
                </c:pt>
                <c:pt idx="31">
                  <c:v>2.517999999999887E-2</c:v>
                </c:pt>
                <c:pt idx="32">
                  <c:v>-7.2919999999999874E-2</c:v>
                </c:pt>
                <c:pt idx="33">
                  <c:v>-0.21267999999999887</c:v>
                </c:pt>
                <c:pt idx="34">
                  <c:v>-0.92337000000000202</c:v>
                </c:pt>
                <c:pt idx="35">
                  <c:v>-0.28282999999999703</c:v>
                </c:pt>
                <c:pt idx="36">
                  <c:v>0.18327999999999633</c:v>
                </c:pt>
                <c:pt idx="37">
                  <c:v>0.17131999999999792</c:v>
                </c:pt>
                <c:pt idx="38">
                  <c:v>1.1701900000000016</c:v>
                </c:pt>
                <c:pt idx="39">
                  <c:v>0.99962999999999624</c:v>
                </c:pt>
                <c:pt idx="40">
                  <c:v>-1.1294199999999996</c:v>
                </c:pt>
                <c:pt idx="41">
                  <c:v>-1.5294799999999995</c:v>
                </c:pt>
                <c:pt idx="42">
                  <c:v>-1.4669999999999987</c:v>
                </c:pt>
                <c:pt idx="43">
                  <c:v>-0.56141000000000219</c:v>
                </c:pt>
                <c:pt idx="44">
                  <c:v>-0.16510000000000247</c:v>
                </c:pt>
                <c:pt idx="45">
                  <c:v>0.51137999999999906</c:v>
                </c:pt>
                <c:pt idx="46">
                  <c:v>0.76103000000000165</c:v>
                </c:pt>
                <c:pt idx="47">
                  <c:v>-8.1780000000001962E-2</c:v>
                </c:pt>
                <c:pt idx="48">
                  <c:v>0.20649999999999835</c:v>
                </c:pt>
                <c:pt idx="49">
                  <c:v>0.13947999999999894</c:v>
                </c:pt>
                <c:pt idx="50">
                  <c:v>-0.81669000000000125</c:v>
                </c:pt>
                <c:pt idx="51">
                  <c:v>-0.95720999999999634</c:v>
                </c:pt>
                <c:pt idx="52">
                  <c:v>-0.66291000000000011</c:v>
                </c:pt>
                <c:pt idx="53">
                  <c:v>0.2090799999999966</c:v>
                </c:pt>
                <c:pt idx="54">
                  <c:v>0.23281000000000063</c:v>
                </c:pt>
                <c:pt idx="55">
                  <c:v>-0.49328999999999823</c:v>
                </c:pt>
                <c:pt idx="56">
                  <c:v>-0.6452200000000019</c:v>
                </c:pt>
                <c:pt idx="57">
                  <c:v>0.13578999999999652</c:v>
                </c:pt>
                <c:pt idx="58">
                  <c:v>0.68250000000000099</c:v>
                </c:pt>
                <c:pt idx="59">
                  <c:v>0.68212000000000117</c:v>
                </c:pt>
                <c:pt idx="60">
                  <c:v>0.37542999999999793</c:v>
                </c:pt>
                <c:pt idx="61">
                  <c:v>0.74677000000000149</c:v>
                </c:pt>
                <c:pt idx="62">
                  <c:v>0.17762000000000455</c:v>
                </c:pt>
                <c:pt idx="63">
                  <c:v>0.44971999999999923</c:v>
                </c:pt>
                <c:pt idx="64">
                  <c:v>-1.4308200000000006</c:v>
                </c:pt>
                <c:pt idx="65">
                  <c:v>-0.36391000000000062</c:v>
                </c:pt>
                <c:pt idx="66">
                  <c:v>-0.31077999999999761</c:v>
                </c:pt>
                <c:pt idx="67">
                  <c:v>1.3870000000000715E-2</c:v>
                </c:pt>
                <c:pt idx="68">
                  <c:v>0.17919999999999803</c:v>
                </c:pt>
                <c:pt idx="69">
                  <c:v>-0.37708999999999904</c:v>
                </c:pt>
                <c:pt idx="70">
                  <c:v>-0.2785800000000016</c:v>
                </c:pt>
                <c:pt idx="71">
                  <c:v>-0.26958999999999733</c:v>
                </c:pt>
                <c:pt idx="72">
                  <c:v>0.39809999999999945</c:v>
                </c:pt>
                <c:pt idx="73">
                  <c:v>0.11078000000000188</c:v>
                </c:pt>
                <c:pt idx="74">
                  <c:v>0.1896899999999988</c:v>
                </c:pt>
                <c:pt idx="75">
                  <c:v>-0.66201999999999828</c:v>
                </c:pt>
                <c:pt idx="76">
                  <c:v>-0.30317000000000149</c:v>
                </c:pt>
                <c:pt idx="77">
                  <c:v>-0.51351999999999975</c:v>
                </c:pt>
                <c:pt idx="78">
                  <c:v>-0.92189999999999728</c:v>
                </c:pt>
                <c:pt idx="79">
                  <c:v>-1.3786700000000014</c:v>
                </c:pt>
                <c:pt idx="80">
                  <c:v>-0.29821000000000097</c:v>
                </c:pt>
                <c:pt idx="81">
                  <c:v>-0.18191000000000024</c:v>
                </c:pt>
                <c:pt idx="82">
                  <c:v>-0.29657999999999873</c:v>
                </c:pt>
                <c:pt idx="83">
                  <c:v>0.4298099999999998</c:v>
                </c:pt>
                <c:pt idx="84">
                  <c:v>1.0386600000000001</c:v>
                </c:pt>
                <c:pt idx="85">
                  <c:v>0.65970000000000084</c:v>
                </c:pt>
                <c:pt idx="86">
                  <c:v>-0.32096999999999909</c:v>
                </c:pt>
                <c:pt idx="87">
                  <c:v>-0.47298999999999936</c:v>
                </c:pt>
                <c:pt idx="88">
                  <c:v>-0.44510000000000005</c:v>
                </c:pt>
                <c:pt idx="89">
                  <c:v>-0.32282000000000366</c:v>
                </c:pt>
                <c:pt idx="90">
                  <c:v>-0.98960999999999899</c:v>
                </c:pt>
                <c:pt idx="91">
                  <c:v>-0.19630000000000258</c:v>
                </c:pt>
                <c:pt idx="92">
                  <c:v>-6.2219999999998166E-2</c:v>
                </c:pt>
                <c:pt idx="93">
                  <c:v>-0.14971000000000068</c:v>
                </c:pt>
                <c:pt idx="94">
                  <c:v>-1.3052799999999998</c:v>
                </c:pt>
                <c:pt idx="95">
                  <c:v>-1.1423699999999997</c:v>
                </c:pt>
                <c:pt idx="96">
                  <c:v>-0.59148999999999852</c:v>
                </c:pt>
                <c:pt idx="97">
                  <c:v>-0.94792000000000165</c:v>
                </c:pt>
                <c:pt idx="98">
                  <c:v>-0.31558999999999848</c:v>
                </c:pt>
                <c:pt idx="99">
                  <c:v>-0.46058999999999983</c:v>
                </c:pt>
                <c:pt idx="100">
                  <c:v>-0.26789999999999914</c:v>
                </c:pt>
                <c:pt idx="101">
                  <c:v>-9.7120000000000317E-2</c:v>
                </c:pt>
                <c:pt idx="102">
                  <c:v>-0.10152999999999857</c:v>
                </c:pt>
                <c:pt idx="103">
                  <c:v>-0.24638999999999989</c:v>
                </c:pt>
                <c:pt idx="104">
                  <c:v>-0.56788999999999845</c:v>
                </c:pt>
                <c:pt idx="105">
                  <c:v>0.6665800000000015</c:v>
                </c:pt>
                <c:pt idx="106">
                  <c:v>0.66072999999999915</c:v>
                </c:pt>
                <c:pt idx="107">
                  <c:v>1.0362000000000009</c:v>
                </c:pt>
                <c:pt idx="108">
                  <c:v>0.33749000000000073</c:v>
                </c:pt>
                <c:pt idx="109">
                  <c:v>0.68787999999999982</c:v>
                </c:pt>
                <c:pt idx="110">
                  <c:v>0.58750999999999998</c:v>
                </c:pt>
                <c:pt idx="111">
                  <c:v>-0.18621000000000087</c:v>
                </c:pt>
                <c:pt idx="112">
                  <c:v>8.0829999999998847E-2</c:v>
                </c:pt>
                <c:pt idx="113">
                  <c:v>9.6519999999998163E-2</c:v>
                </c:pt>
                <c:pt idx="114">
                  <c:v>0.80738000000000198</c:v>
                </c:pt>
                <c:pt idx="115">
                  <c:v>0.40528999999999904</c:v>
                </c:pt>
                <c:pt idx="116">
                  <c:v>0.30321999999999782</c:v>
                </c:pt>
                <c:pt idx="117">
                  <c:v>-0.39223000000000141</c:v>
                </c:pt>
                <c:pt idx="118">
                  <c:v>-8.9219999999999189E-2</c:v>
                </c:pt>
                <c:pt idx="119">
                  <c:v>7.2040000000001214E-2</c:v>
                </c:pt>
                <c:pt idx="120">
                  <c:v>-0.1426199999999973</c:v>
                </c:pt>
                <c:pt idx="121">
                  <c:v>-0.1522799999999993</c:v>
                </c:pt>
                <c:pt idx="122">
                  <c:v>0.14080000000000048</c:v>
                </c:pt>
                <c:pt idx="123">
                  <c:v>0.17429000000000094</c:v>
                </c:pt>
                <c:pt idx="124">
                  <c:v>0.34357999999999933</c:v>
                </c:pt>
                <c:pt idx="125">
                  <c:v>-1.3869999999998939E-2</c:v>
                </c:pt>
                <c:pt idx="126">
                  <c:v>0.65939999999999976</c:v>
                </c:pt>
                <c:pt idx="127">
                  <c:v>0.24159000000000042</c:v>
                </c:pt>
                <c:pt idx="128">
                  <c:v>-4.8999999999999488E-2</c:v>
                </c:pt>
                <c:pt idx="129">
                  <c:v>-0.16510000000000069</c:v>
                </c:pt>
                <c:pt idx="130">
                  <c:v>0.52428000000000097</c:v>
                </c:pt>
                <c:pt idx="131">
                  <c:v>0.32751000000000019</c:v>
                </c:pt>
                <c:pt idx="132">
                  <c:v>0.59642999999999802</c:v>
                </c:pt>
                <c:pt idx="133">
                  <c:v>0.81410999999999945</c:v>
                </c:pt>
                <c:pt idx="134">
                  <c:v>0.39168000000000092</c:v>
                </c:pt>
                <c:pt idx="135">
                  <c:v>0.28897000000000261</c:v>
                </c:pt>
                <c:pt idx="136">
                  <c:v>-1.1169999999999902E-2</c:v>
                </c:pt>
                <c:pt idx="137">
                  <c:v>0.30611999999999995</c:v>
                </c:pt>
                <c:pt idx="138">
                  <c:v>-7.5199999999995271E-3</c:v>
                </c:pt>
                <c:pt idx="139">
                  <c:v>0.29217000000000226</c:v>
                </c:pt>
                <c:pt idx="140">
                  <c:v>0.44362999999999886</c:v>
                </c:pt>
                <c:pt idx="141">
                  <c:v>-2.1257799999999989</c:v>
                </c:pt>
                <c:pt idx="142">
                  <c:v>-1.4001999999999981</c:v>
                </c:pt>
                <c:pt idx="143">
                  <c:v>-0.23709999999999809</c:v>
                </c:pt>
                <c:pt idx="144">
                  <c:v>0.72627999999999915</c:v>
                </c:pt>
                <c:pt idx="145">
                  <c:v>0.37080999999999875</c:v>
                </c:pt>
                <c:pt idx="146">
                  <c:v>-0.41352999999999795</c:v>
                </c:pt>
                <c:pt idx="147">
                  <c:v>-0.29070000000000107</c:v>
                </c:pt>
                <c:pt idx="148">
                  <c:v>-0.53697000000000017</c:v>
                </c:pt>
                <c:pt idx="149">
                  <c:v>-6.9029999999999703E-2</c:v>
                </c:pt>
                <c:pt idx="150">
                  <c:v>0.15478000000000058</c:v>
                </c:pt>
                <c:pt idx="151">
                  <c:v>0.48080000000000034</c:v>
                </c:pt>
                <c:pt idx="152">
                  <c:v>2.9239999999999711E-2</c:v>
                </c:pt>
                <c:pt idx="153">
                  <c:v>-0.43401999999999852</c:v>
                </c:pt>
                <c:pt idx="154">
                  <c:v>9.3580000000001107E-2</c:v>
                </c:pt>
                <c:pt idx="155">
                  <c:v>-0.90576000000000079</c:v>
                </c:pt>
                <c:pt idx="156">
                  <c:v>-0.76071999999999917</c:v>
                </c:pt>
                <c:pt idx="157">
                  <c:v>-0.18010000000000126</c:v>
                </c:pt>
                <c:pt idx="158">
                  <c:v>0.55173000000000272</c:v>
                </c:pt>
                <c:pt idx="159">
                  <c:v>0.29689000000000121</c:v>
                </c:pt>
                <c:pt idx="160">
                  <c:v>-0.23632999999999882</c:v>
                </c:pt>
                <c:pt idx="161">
                  <c:v>-0.13258999999999865</c:v>
                </c:pt>
                <c:pt idx="162">
                  <c:v>-0.76449000000000034</c:v>
                </c:pt>
                <c:pt idx="163">
                  <c:v>-0.16361999999999988</c:v>
                </c:pt>
                <c:pt idx="164">
                  <c:v>-0.1323099999999986</c:v>
                </c:pt>
                <c:pt idx="165">
                  <c:v>0.13592000000000048</c:v>
                </c:pt>
                <c:pt idx="166">
                  <c:v>0.45002999999999993</c:v>
                </c:pt>
                <c:pt idx="167">
                  <c:v>0.53500999999999799</c:v>
                </c:pt>
                <c:pt idx="168">
                  <c:v>0.23840000000000217</c:v>
                </c:pt>
                <c:pt idx="169">
                  <c:v>-0.23470000000000013</c:v>
                </c:pt>
                <c:pt idx="170">
                  <c:v>0.40808</c:v>
                </c:pt>
                <c:pt idx="171">
                  <c:v>0.1273699999999991</c:v>
                </c:pt>
                <c:pt idx="172">
                  <c:v>0.38219000000000136</c:v>
                </c:pt>
                <c:pt idx="173">
                  <c:v>0.38103999999999871</c:v>
                </c:pt>
                <c:pt idx="174">
                  <c:v>1.007419999999998</c:v>
                </c:pt>
                <c:pt idx="175">
                  <c:v>0.45536000000000243</c:v>
                </c:pt>
                <c:pt idx="176">
                  <c:v>0.13738000000000028</c:v>
                </c:pt>
                <c:pt idx="177">
                  <c:v>-0.2107600000000005</c:v>
                </c:pt>
                <c:pt idx="178">
                  <c:v>2.2979999999996892E-2</c:v>
                </c:pt>
                <c:pt idx="179">
                  <c:v>-5.5219999999998493E-2</c:v>
                </c:pt>
                <c:pt idx="180">
                  <c:v>0.194939999999999</c:v>
                </c:pt>
                <c:pt idx="181">
                  <c:v>-0.30030000000000001</c:v>
                </c:pt>
                <c:pt idx="182">
                  <c:v>-0.13633000000000095</c:v>
                </c:pt>
                <c:pt idx="183">
                  <c:v>-1.2964900000000039</c:v>
                </c:pt>
                <c:pt idx="184">
                  <c:v>-0.34256999999999849</c:v>
                </c:pt>
                <c:pt idx="185">
                  <c:v>0.78321000000000041</c:v>
                </c:pt>
                <c:pt idx="186">
                  <c:v>0.63549999999999862</c:v>
                </c:pt>
                <c:pt idx="187">
                  <c:v>0.17597999999999914</c:v>
                </c:pt>
                <c:pt idx="188">
                  <c:v>0.19568999999999903</c:v>
                </c:pt>
                <c:pt idx="189">
                  <c:v>2.3620000000001085E-2</c:v>
                </c:pt>
                <c:pt idx="190">
                  <c:v>-0.65938999999999837</c:v>
                </c:pt>
                <c:pt idx="191">
                  <c:v>-0.54184000000000054</c:v>
                </c:pt>
                <c:pt idx="192">
                  <c:v>0.15332000000000079</c:v>
                </c:pt>
                <c:pt idx="193">
                  <c:v>0.37490000000000023</c:v>
                </c:pt>
                <c:pt idx="194">
                  <c:v>0.51766999999999896</c:v>
                </c:pt>
                <c:pt idx="195">
                  <c:v>0.23980999999999852</c:v>
                </c:pt>
                <c:pt idx="196">
                  <c:v>0.30800999999999945</c:v>
                </c:pt>
                <c:pt idx="197">
                  <c:v>0.73490000000000322</c:v>
                </c:pt>
                <c:pt idx="198">
                  <c:v>0.48781999999999925</c:v>
                </c:pt>
                <c:pt idx="199">
                  <c:v>0.34261000000000053</c:v>
                </c:pt>
                <c:pt idx="200">
                  <c:v>0.24099999999999966</c:v>
                </c:pt>
                <c:pt idx="201">
                  <c:v>-0.20870000000000388</c:v>
                </c:pt>
                <c:pt idx="202">
                  <c:v>-0.3864200000000011</c:v>
                </c:pt>
                <c:pt idx="203">
                  <c:v>-9.9710000000001742E-2</c:v>
                </c:pt>
                <c:pt idx="204">
                  <c:v>-4.5779999999997045E-2</c:v>
                </c:pt>
                <c:pt idx="205">
                  <c:v>3.0056100000000008</c:v>
                </c:pt>
                <c:pt idx="206">
                  <c:v>3.6785999999999994</c:v>
                </c:pt>
                <c:pt idx="207">
                  <c:v>2.0099600000000031</c:v>
                </c:pt>
                <c:pt idx="208">
                  <c:v>-0.2138200000000019</c:v>
                </c:pt>
                <c:pt idx="209">
                  <c:v>-0.54860000000000042</c:v>
                </c:pt>
                <c:pt idx="210">
                  <c:v>-0.28415999999999997</c:v>
                </c:pt>
                <c:pt idx="211">
                  <c:v>-0.13518000000000185</c:v>
                </c:pt>
                <c:pt idx="212">
                  <c:v>0.21115999999999957</c:v>
                </c:pt>
                <c:pt idx="213">
                  <c:v>0.11751999999999896</c:v>
                </c:pt>
                <c:pt idx="214">
                  <c:v>0.69719999999999516</c:v>
                </c:pt>
                <c:pt idx="215">
                  <c:v>0.96668999999999983</c:v>
                </c:pt>
                <c:pt idx="216">
                  <c:v>0.65228000000000108</c:v>
                </c:pt>
                <c:pt idx="217">
                  <c:v>0.7732100000000024</c:v>
                </c:pt>
                <c:pt idx="218">
                  <c:v>0.67271000000000214</c:v>
                </c:pt>
                <c:pt idx="219">
                  <c:v>9.7920000000002005E-2</c:v>
                </c:pt>
                <c:pt idx="220">
                  <c:v>0.15999000000000052</c:v>
                </c:pt>
                <c:pt idx="221">
                  <c:v>0.24119000000000312</c:v>
                </c:pt>
                <c:pt idx="222">
                  <c:v>3.2299999999999329E-2</c:v>
                </c:pt>
                <c:pt idx="223">
                  <c:v>0.60452000000000083</c:v>
                </c:pt>
                <c:pt idx="224">
                  <c:v>-0.14910999999999675</c:v>
                </c:pt>
                <c:pt idx="225">
                  <c:v>7.2569999999998913E-2</c:v>
                </c:pt>
                <c:pt idx="226">
                  <c:v>-1.4942099999999989</c:v>
                </c:pt>
                <c:pt idx="227">
                  <c:v>-0.59936000000000078</c:v>
                </c:pt>
                <c:pt idx="228">
                  <c:v>-0.79847999999999786</c:v>
                </c:pt>
                <c:pt idx="229">
                  <c:v>-7.2820000000000107E-2</c:v>
                </c:pt>
                <c:pt idx="230">
                  <c:v>-0.14361000000000246</c:v>
                </c:pt>
                <c:pt idx="231">
                  <c:v>0.32209999999999894</c:v>
                </c:pt>
                <c:pt idx="232">
                  <c:v>0.25882000000000005</c:v>
                </c:pt>
                <c:pt idx="233">
                  <c:v>-5.9529999999998751E-2</c:v>
                </c:pt>
                <c:pt idx="234">
                  <c:v>-0.27749999999999986</c:v>
                </c:pt>
                <c:pt idx="235">
                  <c:v>0.19823000000000235</c:v>
                </c:pt>
                <c:pt idx="236">
                  <c:v>0.4102099999999993</c:v>
                </c:pt>
                <c:pt idx="237">
                  <c:v>0.87666000000000111</c:v>
                </c:pt>
                <c:pt idx="238">
                  <c:v>0.70250000000000057</c:v>
                </c:pt>
                <c:pt idx="239">
                  <c:v>0.80598999999999776</c:v>
                </c:pt>
                <c:pt idx="240">
                  <c:v>0.27043000000000106</c:v>
                </c:pt>
                <c:pt idx="241">
                  <c:v>1.6286200000000015</c:v>
                </c:pt>
                <c:pt idx="242">
                  <c:v>0.73125999999999891</c:v>
                </c:pt>
                <c:pt idx="243">
                  <c:v>1.3058000000000014</c:v>
                </c:pt>
                <c:pt idx="244">
                  <c:v>1.24221</c:v>
                </c:pt>
                <c:pt idx="245">
                  <c:v>0.8221000000000025</c:v>
                </c:pt>
                <c:pt idx="246">
                  <c:v>1.1884799999999984</c:v>
                </c:pt>
                <c:pt idx="247">
                  <c:v>0.97821000000000069</c:v>
                </c:pt>
                <c:pt idx="248">
                  <c:v>0.89310999999999652</c:v>
                </c:pt>
                <c:pt idx="249">
                  <c:v>0.31087999999999738</c:v>
                </c:pt>
                <c:pt idx="250">
                  <c:v>-0.95389000000000479</c:v>
                </c:pt>
                <c:pt idx="251">
                  <c:v>-0.39636999999999745</c:v>
                </c:pt>
                <c:pt idx="252">
                  <c:v>0.62690999999999875</c:v>
                </c:pt>
                <c:pt idx="253">
                  <c:v>1.3997799999999998</c:v>
                </c:pt>
                <c:pt idx="254">
                  <c:v>1.3172899999999998</c:v>
                </c:pt>
                <c:pt idx="255">
                  <c:v>1.7642200000000017</c:v>
                </c:pt>
                <c:pt idx="256">
                  <c:v>2.4100099999999998</c:v>
                </c:pt>
                <c:pt idx="257">
                  <c:v>0.55356000000000094</c:v>
                </c:pt>
                <c:pt idx="258">
                  <c:v>-0.18301999999999907</c:v>
                </c:pt>
                <c:pt idx="259">
                  <c:v>2.7704399999999936</c:v>
                </c:pt>
                <c:pt idx="260">
                  <c:v>2.675220000000003</c:v>
                </c:pt>
                <c:pt idx="261">
                  <c:v>0.16196000000000055</c:v>
                </c:pt>
                <c:pt idx="262">
                  <c:v>-0.84957999999999601</c:v>
                </c:pt>
                <c:pt idx="263">
                  <c:v>-0.7881800000000041</c:v>
                </c:pt>
                <c:pt idx="264">
                  <c:v>2.226859999999995</c:v>
                </c:pt>
                <c:pt idx="265">
                  <c:v>2.8989000000000047</c:v>
                </c:pt>
                <c:pt idx="266">
                  <c:v>1.8044300000000035</c:v>
                </c:pt>
                <c:pt idx="267">
                  <c:v>6.0809999999996478E-2</c:v>
                </c:pt>
                <c:pt idx="268">
                  <c:v>-0.69579999999999842</c:v>
                </c:pt>
                <c:pt idx="269">
                  <c:v>0.17235999999999763</c:v>
                </c:pt>
                <c:pt idx="270">
                  <c:v>1.1585800000000006</c:v>
                </c:pt>
                <c:pt idx="271">
                  <c:v>4.7292399999999972</c:v>
                </c:pt>
                <c:pt idx="272">
                  <c:v>3.3252200000000016</c:v>
                </c:pt>
                <c:pt idx="273">
                  <c:v>10.21546</c:v>
                </c:pt>
                <c:pt idx="274">
                  <c:v>12.509700000000002</c:v>
                </c:pt>
                <c:pt idx="275">
                  <c:v>-3.2863100000000074</c:v>
                </c:pt>
                <c:pt idx="276">
                  <c:v>-3.0024900000000017</c:v>
                </c:pt>
                <c:pt idx="277">
                  <c:v>-2.5361700000000056</c:v>
                </c:pt>
                <c:pt idx="278">
                  <c:v>1.7969700000000017</c:v>
                </c:pt>
                <c:pt idx="279">
                  <c:v>1.1172200000000032</c:v>
                </c:pt>
                <c:pt idx="280">
                  <c:v>0.11558000000000135</c:v>
                </c:pt>
                <c:pt idx="281">
                  <c:v>2.2257199999999955</c:v>
                </c:pt>
                <c:pt idx="282">
                  <c:v>1.0619000000000014</c:v>
                </c:pt>
                <c:pt idx="283">
                  <c:v>4.4667700000000039</c:v>
                </c:pt>
                <c:pt idx="284">
                  <c:v>6.190029999999993</c:v>
                </c:pt>
                <c:pt idx="285">
                  <c:v>2.3275799999999975</c:v>
                </c:pt>
                <c:pt idx="286">
                  <c:v>0.56601999999999464</c:v>
                </c:pt>
                <c:pt idx="287">
                  <c:v>-4.7772799999999904</c:v>
                </c:pt>
                <c:pt idx="288">
                  <c:v>-4.9153200000000012</c:v>
                </c:pt>
                <c:pt idx="289">
                  <c:v>-4.1067299999999989</c:v>
                </c:pt>
                <c:pt idx="290">
                  <c:v>-8.1752900000000039</c:v>
                </c:pt>
                <c:pt idx="291">
                  <c:v>-5.1481700000000075</c:v>
                </c:pt>
                <c:pt idx="292">
                  <c:v>2.6056099999999986</c:v>
                </c:pt>
                <c:pt idx="293">
                  <c:v>2.9309999999999974</c:v>
                </c:pt>
                <c:pt idx="294">
                  <c:v>1.8542000000000058</c:v>
                </c:pt>
                <c:pt idx="295">
                  <c:v>-1.4665999999999997</c:v>
                </c:pt>
                <c:pt idx="296">
                  <c:v>-2.3226000000000013</c:v>
                </c:pt>
                <c:pt idx="297">
                  <c:v>-7.7070000000000007</c:v>
                </c:pt>
                <c:pt idx="298">
                  <c:v>-1.7517400000000052</c:v>
                </c:pt>
                <c:pt idx="299">
                  <c:v>-1.1563999999999979</c:v>
                </c:pt>
                <c:pt idx="300">
                  <c:v>-4.6093900000000048</c:v>
                </c:pt>
                <c:pt idx="301">
                  <c:v>-4.0978999999999957</c:v>
                </c:pt>
                <c:pt idx="302">
                  <c:v>-8.8008199999999981</c:v>
                </c:pt>
                <c:pt idx="303">
                  <c:v>-5.3319100000000006</c:v>
                </c:pt>
                <c:pt idx="304">
                  <c:v>-7.2244799999999998</c:v>
                </c:pt>
                <c:pt idx="305">
                  <c:v>1.3713900000000017</c:v>
                </c:pt>
                <c:pt idx="306">
                  <c:v>1.2698900000000002</c:v>
                </c:pt>
                <c:pt idx="307">
                  <c:v>1.7747200000000021</c:v>
                </c:pt>
                <c:pt idx="308">
                  <c:v>4.9822300000000013</c:v>
                </c:pt>
                <c:pt idx="309">
                  <c:v>5.2469100000000033</c:v>
                </c:pt>
                <c:pt idx="310">
                  <c:v>2.0448800000000062</c:v>
                </c:pt>
                <c:pt idx="311">
                  <c:v>-0.6785899999999998</c:v>
                </c:pt>
                <c:pt idx="312">
                  <c:v>-1.5891900000000092</c:v>
                </c:pt>
                <c:pt idx="313">
                  <c:v>0.69276000000000693</c:v>
                </c:pt>
                <c:pt idx="314">
                  <c:v>-2.1991200000000006</c:v>
                </c:pt>
                <c:pt idx="315">
                  <c:v>-3.0661799999999992</c:v>
                </c:pt>
                <c:pt idx="316">
                  <c:v>-0.22968999999999795</c:v>
                </c:pt>
                <c:pt idx="317">
                  <c:v>2.8951199999999986</c:v>
                </c:pt>
                <c:pt idx="318">
                  <c:v>3.9072900000000033</c:v>
                </c:pt>
                <c:pt idx="319">
                  <c:v>2.1189699999999974</c:v>
                </c:pt>
                <c:pt idx="320">
                  <c:v>2.3304900000000046</c:v>
                </c:pt>
                <c:pt idx="321">
                  <c:v>6.2309199999999976</c:v>
                </c:pt>
                <c:pt idx="322">
                  <c:v>7.5305299999999988</c:v>
                </c:pt>
                <c:pt idx="323">
                  <c:v>5.2458899999999957</c:v>
                </c:pt>
                <c:pt idx="324">
                  <c:v>3.0017700000000005</c:v>
                </c:pt>
                <c:pt idx="325">
                  <c:v>1.5926299999999998</c:v>
                </c:pt>
                <c:pt idx="326">
                  <c:v>0.15277999999999992</c:v>
                </c:pt>
                <c:pt idx="327">
                  <c:v>-4.1036199999999994</c:v>
                </c:pt>
                <c:pt idx="328">
                  <c:v>0.48979999999999535</c:v>
                </c:pt>
                <c:pt idx="329">
                  <c:v>-1.1424999999999983</c:v>
                </c:pt>
                <c:pt idx="330">
                  <c:v>1.1499200000000016</c:v>
                </c:pt>
                <c:pt idx="331">
                  <c:v>5.1578899999999948</c:v>
                </c:pt>
                <c:pt idx="332">
                  <c:v>1.3591100000000012</c:v>
                </c:pt>
                <c:pt idx="333">
                  <c:v>2.3794299999999993</c:v>
                </c:pt>
                <c:pt idx="334">
                  <c:v>-0.57903000000000304</c:v>
                </c:pt>
                <c:pt idx="335">
                  <c:v>-5.4880199999999988</c:v>
                </c:pt>
                <c:pt idx="336">
                  <c:v>0.39634000000000214</c:v>
                </c:pt>
                <c:pt idx="337">
                  <c:v>1.2515999999999963</c:v>
                </c:pt>
                <c:pt idx="338">
                  <c:v>2.4361899999999963</c:v>
                </c:pt>
                <c:pt idx="339">
                  <c:v>0.54589999999999606</c:v>
                </c:pt>
                <c:pt idx="340">
                  <c:v>2.8111200000000025</c:v>
                </c:pt>
                <c:pt idx="341">
                  <c:v>0.98238999999999521</c:v>
                </c:pt>
                <c:pt idx="342">
                  <c:v>0.33709000000000344</c:v>
                </c:pt>
                <c:pt idx="343">
                  <c:v>-1.4677800000000047</c:v>
                </c:pt>
                <c:pt idx="344">
                  <c:v>4.9010000000002663E-2</c:v>
                </c:pt>
                <c:pt idx="345">
                  <c:v>-0.15154000000000423</c:v>
                </c:pt>
                <c:pt idx="346">
                  <c:v>1.0449999999999946</c:v>
                </c:pt>
                <c:pt idx="347">
                  <c:v>0.1205099999999959</c:v>
                </c:pt>
                <c:pt idx="348">
                  <c:v>0.56777999999999906</c:v>
                </c:pt>
                <c:pt idx="349">
                  <c:v>0.99222999999999928</c:v>
                </c:pt>
                <c:pt idx="350">
                  <c:v>-8.2019999999999982E-2</c:v>
                </c:pt>
                <c:pt idx="351">
                  <c:v>-5.5380000000006646E-2</c:v>
                </c:pt>
                <c:pt idx="352">
                  <c:v>-4.4119999999992388E-2</c:v>
                </c:pt>
                <c:pt idx="353">
                  <c:v>-0.86710000000000065</c:v>
                </c:pt>
                <c:pt idx="354">
                  <c:v>1.3964299999999952</c:v>
                </c:pt>
                <c:pt idx="355">
                  <c:v>5.0858099999999951</c:v>
                </c:pt>
                <c:pt idx="356">
                  <c:v>2.0051599999999965</c:v>
                </c:pt>
                <c:pt idx="357">
                  <c:v>0.693719999999999</c:v>
                </c:pt>
                <c:pt idx="358">
                  <c:v>-1.5135000000000005</c:v>
                </c:pt>
                <c:pt idx="359">
                  <c:v>0.70346999999999582</c:v>
                </c:pt>
                <c:pt idx="360">
                  <c:v>4.7636099999999999</c:v>
                </c:pt>
                <c:pt idx="361">
                  <c:v>2.3793100000000038</c:v>
                </c:pt>
                <c:pt idx="362">
                  <c:v>6.5405799999999914</c:v>
                </c:pt>
                <c:pt idx="363">
                  <c:v>-0.29046999999999912</c:v>
                </c:pt>
                <c:pt idx="364">
                  <c:v>-2.9048000000000016</c:v>
                </c:pt>
                <c:pt idx="365">
                  <c:v>1.1613900000000115</c:v>
                </c:pt>
                <c:pt idx="366">
                  <c:v>0.88890000000000668</c:v>
                </c:pt>
                <c:pt idx="367">
                  <c:v>1.4055800000000005</c:v>
                </c:pt>
                <c:pt idx="368">
                  <c:v>1.0223900000000015</c:v>
                </c:pt>
                <c:pt idx="369">
                  <c:v>0.47603999999999758</c:v>
                </c:pt>
                <c:pt idx="370">
                  <c:v>-0.31768000000000995</c:v>
                </c:pt>
                <c:pt idx="371">
                  <c:v>0.17288000000000636</c:v>
                </c:pt>
                <c:pt idx="372">
                  <c:v>-2.5618299999999863</c:v>
                </c:pt>
                <c:pt idx="373">
                  <c:v>0.18733000000000288</c:v>
                </c:pt>
                <c:pt idx="374">
                  <c:v>-1.5626999999999995</c:v>
                </c:pt>
                <c:pt idx="375">
                  <c:v>2.760310000000004</c:v>
                </c:pt>
                <c:pt idx="376">
                  <c:v>6.1568900000000042</c:v>
                </c:pt>
                <c:pt idx="377">
                  <c:v>6.4652699999999896</c:v>
                </c:pt>
                <c:pt idx="378">
                  <c:v>8.9373099999999965</c:v>
                </c:pt>
                <c:pt idx="379">
                  <c:v>15.218990000000005</c:v>
                </c:pt>
                <c:pt idx="380">
                  <c:v>9.5160300000000149</c:v>
                </c:pt>
                <c:pt idx="381">
                  <c:v>2.390979999999999</c:v>
                </c:pt>
                <c:pt idx="382">
                  <c:v>1.2997199999999793</c:v>
                </c:pt>
                <c:pt idx="383">
                  <c:v>10.681100000000001</c:v>
                </c:pt>
                <c:pt idx="384">
                  <c:v>3.4101100000000031</c:v>
                </c:pt>
                <c:pt idx="385">
                  <c:v>2.4197900000000061</c:v>
                </c:pt>
                <c:pt idx="386">
                  <c:v>1.7850900000000109</c:v>
                </c:pt>
                <c:pt idx="387">
                  <c:v>-1.4614200000000039</c:v>
                </c:pt>
                <c:pt idx="388">
                  <c:v>-1.2172699999999992</c:v>
                </c:pt>
                <c:pt idx="389">
                  <c:v>8.5778999999999996</c:v>
                </c:pt>
                <c:pt idx="390">
                  <c:v>0.71437000000000239</c:v>
                </c:pt>
                <c:pt idx="391">
                  <c:v>1.455590000000015</c:v>
                </c:pt>
                <c:pt idx="392">
                  <c:v>-5.8179999999999836</c:v>
                </c:pt>
                <c:pt idx="393">
                  <c:v>-9.0955999999999904</c:v>
                </c:pt>
                <c:pt idx="394">
                  <c:v>2.745340000000013</c:v>
                </c:pt>
                <c:pt idx="395">
                  <c:v>-1.2246999999999986</c:v>
                </c:pt>
                <c:pt idx="396">
                  <c:v>1.4356100000000112</c:v>
                </c:pt>
                <c:pt idx="397">
                  <c:v>-1.1320900000000051</c:v>
                </c:pt>
                <c:pt idx="398">
                  <c:v>-3.7944200000000023</c:v>
                </c:pt>
                <c:pt idx="399">
                  <c:v>1.114389999999986</c:v>
                </c:pt>
                <c:pt idx="400">
                  <c:v>1.1683000000000163</c:v>
                </c:pt>
                <c:pt idx="401">
                  <c:v>1.0327799999999883</c:v>
                </c:pt>
                <c:pt idx="402">
                  <c:v>0.26479000000000497</c:v>
                </c:pt>
                <c:pt idx="403">
                  <c:v>-2.3151999999999902</c:v>
                </c:pt>
                <c:pt idx="404">
                  <c:v>-3.6596000000000117</c:v>
                </c:pt>
                <c:pt idx="405">
                  <c:v>-5.0482999999999976</c:v>
                </c:pt>
                <c:pt idx="406">
                  <c:v>9.574719999999985</c:v>
                </c:pt>
                <c:pt idx="407">
                  <c:v>10.747230000000002</c:v>
                </c:pt>
                <c:pt idx="408">
                  <c:v>8.2376100000000179</c:v>
                </c:pt>
                <c:pt idx="409">
                  <c:v>14.841860000000011</c:v>
                </c:pt>
                <c:pt idx="410">
                  <c:v>11.421399999999991</c:v>
                </c:pt>
                <c:pt idx="411">
                  <c:v>5.1859099999999927</c:v>
                </c:pt>
                <c:pt idx="412">
                  <c:v>8.9065799999999911</c:v>
                </c:pt>
                <c:pt idx="413">
                  <c:v>7.9707900000000222</c:v>
                </c:pt>
                <c:pt idx="414">
                  <c:v>2.006699999999995</c:v>
                </c:pt>
                <c:pt idx="415">
                  <c:v>0.1411200000000008</c:v>
                </c:pt>
                <c:pt idx="416">
                  <c:v>8.3053900000000169</c:v>
                </c:pt>
                <c:pt idx="417">
                  <c:v>11.081330000000008</c:v>
                </c:pt>
                <c:pt idx="418">
                  <c:v>4.3298000000000059</c:v>
                </c:pt>
                <c:pt idx="419">
                  <c:v>19.244289999999978</c:v>
                </c:pt>
                <c:pt idx="420">
                  <c:v>2.8643199999999922</c:v>
                </c:pt>
                <c:pt idx="421">
                  <c:v>-8.3167100000000005</c:v>
                </c:pt>
                <c:pt idx="422">
                  <c:v>-21.319630000000018</c:v>
                </c:pt>
                <c:pt idx="423">
                  <c:v>-7.0686699999999973</c:v>
                </c:pt>
                <c:pt idx="424">
                  <c:v>-31.143000000000001</c:v>
                </c:pt>
                <c:pt idx="425">
                  <c:v>-4.4667100000000062</c:v>
                </c:pt>
                <c:pt idx="426">
                  <c:v>8.9680000000015525E-2</c:v>
                </c:pt>
                <c:pt idx="427">
                  <c:v>5.0790099999999967</c:v>
                </c:pt>
                <c:pt idx="428">
                  <c:v>16.415310000000005</c:v>
                </c:pt>
                <c:pt idx="429">
                  <c:v>19.564679999999981</c:v>
                </c:pt>
                <c:pt idx="430">
                  <c:v>8.0513100000000009</c:v>
                </c:pt>
                <c:pt idx="431">
                  <c:v>-4.6960100000000011</c:v>
                </c:pt>
                <c:pt idx="432">
                  <c:v>1.7739899999999977</c:v>
                </c:pt>
                <c:pt idx="433">
                  <c:v>4.3243999999999687</c:v>
                </c:pt>
                <c:pt idx="434">
                  <c:v>-5.0666599999999846</c:v>
                </c:pt>
                <c:pt idx="435">
                  <c:v>-18.931299999999993</c:v>
                </c:pt>
                <c:pt idx="436">
                  <c:v>-8.8133899999999983</c:v>
                </c:pt>
                <c:pt idx="437">
                  <c:v>3.6156699999999944</c:v>
                </c:pt>
                <c:pt idx="438">
                  <c:v>9.2729999999999961</c:v>
                </c:pt>
                <c:pt idx="439">
                  <c:v>4.0170099999999991</c:v>
                </c:pt>
                <c:pt idx="440">
                  <c:v>4.2732999999999777</c:v>
                </c:pt>
                <c:pt idx="441">
                  <c:v>8.158379999999994</c:v>
                </c:pt>
                <c:pt idx="442">
                  <c:v>-6.1993699999999876</c:v>
                </c:pt>
                <c:pt idx="443">
                  <c:v>-1.1690199999999891</c:v>
                </c:pt>
                <c:pt idx="444">
                  <c:v>-5.089020000000005</c:v>
                </c:pt>
                <c:pt idx="445">
                  <c:v>2.4923999999999751</c:v>
                </c:pt>
                <c:pt idx="446">
                  <c:v>1.3006399999999871</c:v>
                </c:pt>
                <c:pt idx="447">
                  <c:v>3.9493799999999908</c:v>
                </c:pt>
                <c:pt idx="448">
                  <c:v>4.4446200000000147</c:v>
                </c:pt>
                <c:pt idx="449">
                  <c:v>3.91798</c:v>
                </c:pt>
                <c:pt idx="450">
                  <c:v>6.5833800000000053</c:v>
                </c:pt>
                <c:pt idx="451">
                  <c:v>-0.77495999999999299</c:v>
                </c:pt>
                <c:pt idx="452">
                  <c:v>-4.0889799999999923</c:v>
                </c:pt>
                <c:pt idx="453">
                  <c:v>-6.030699999999996</c:v>
                </c:pt>
                <c:pt idx="454">
                  <c:v>-5.6523200000000031</c:v>
                </c:pt>
                <c:pt idx="455">
                  <c:v>-2.4286900000000173</c:v>
                </c:pt>
                <c:pt idx="456">
                  <c:v>0.30099000000001297</c:v>
                </c:pt>
                <c:pt idx="457">
                  <c:v>-1.020009999999985</c:v>
                </c:pt>
                <c:pt idx="458">
                  <c:v>-0.83370000000002165</c:v>
                </c:pt>
                <c:pt idx="459">
                  <c:v>0.88067999999998392</c:v>
                </c:pt>
                <c:pt idx="460">
                  <c:v>-5.3749899999999968</c:v>
                </c:pt>
                <c:pt idx="461">
                  <c:v>-1.6886900000000082</c:v>
                </c:pt>
                <c:pt idx="462">
                  <c:v>-8.5006199999999978</c:v>
                </c:pt>
                <c:pt idx="463">
                  <c:v>7.9630000000008749E-2</c:v>
                </c:pt>
                <c:pt idx="464">
                  <c:v>8.0116800000000126</c:v>
                </c:pt>
                <c:pt idx="465">
                  <c:v>4.9516999999999882</c:v>
                </c:pt>
                <c:pt idx="466">
                  <c:v>7.4583300000000179</c:v>
                </c:pt>
                <c:pt idx="467">
                  <c:v>0.41668999999998846</c:v>
                </c:pt>
                <c:pt idx="468">
                  <c:v>-2.8136900000000082</c:v>
                </c:pt>
                <c:pt idx="469">
                  <c:v>-6.1853100000000154</c:v>
                </c:pt>
                <c:pt idx="470">
                  <c:v>-0.7923900000000117</c:v>
                </c:pt>
                <c:pt idx="471">
                  <c:v>-1.5260299999999916</c:v>
                </c:pt>
                <c:pt idx="472">
                  <c:v>-1.4836200000000019</c:v>
                </c:pt>
                <c:pt idx="473">
                  <c:v>-1.3256599999999992</c:v>
                </c:pt>
                <c:pt idx="474">
                  <c:v>10.765300000000025</c:v>
                </c:pt>
                <c:pt idx="475">
                  <c:v>21.672969999999992</c:v>
                </c:pt>
                <c:pt idx="476">
                  <c:v>16.567990000000009</c:v>
                </c:pt>
                <c:pt idx="477">
                  <c:v>3.8089999999999975</c:v>
                </c:pt>
                <c:pt idx="478">
                  <c:v>10.077699999999993</c:v>
                </c:pt>
                <c:pt idx="479">
                  <c:v>16.658719999999988</c:v>
                </c:pt>
                <c:pt idx="480">
                  <c:v>16.136629999999997</c:v>
                </c:pt>
                <c:pt idx="481">
                  <c:v>10.996970000000005</c:v>
                </c:pt>
                <c:pt idx="482">
                  <c:v>-1.8393199999999865</c:v>
                </c:pt>
                <c:pt idx="483">
                  <c:v>3.2640199999999879</c:v>
                </c:pt>
                <c:pt idx="484">
                  <c:v>-3.6972900000000095</c:v>
                </c:pt>
                <c:pt idx="485">
                  <c:v>6.7146199999999965</c:v>
                </c:pt>
                <c:pt idx="486">
                  <c:v>5.2046700000000214</c:v>
                </c:pt>
                <c:pt idx="487">
                  <c:v>17.828000000000003</c:v>
                </c:pt>
                <c:pt idx="488">
                  <c:v>11.816710000000029</c:v>
                </c:pt>
                <c:pt idx="489">
                  <c:v>-9.2373800000000017</c:v>
                </c:pt>
                <c:pt idx="490">
                  <c:v>-0.73802999999998065</c:v>
                </c:pt>
                <c:pt idx="491">
                  <c:v>-5.7153199999999913</c:v>
                </c:pt>
                <c:pt idx="492">
                  <c:v>8.7897199999999884</c:v>
                </c:pt>
                <c:pt idx="493">
                  <c:v>2.0666300000000035</c:v>
                </c:pt>
                <c:pt idx="494">
                  <c:v>-1.8253300000000081</c:v>
                </c:pt>
                <c:pt idx="495">
                  <c:v>8.2892999999999688</c:v>
                </c:pt>
                <c:pt idx="496">
                  <c:v>18.611389999999972</c:v>
                </c:pt>
                <c:pt idx="497">
                  <c:v>-3.9136699999999678</c:v>
                </c:pt>
                <c:pt idx="498">
                  <c:v>-8.2913000000000068</c:v>
                </c:pt>
                <c:pt idx="499">
                  <c:v>-4.5379900000000077</c:v>
                </c:pt>
                <c:pt idx="500">
                  <c:v>5.4393100000000061</c:v>
                </c:pt>
                <c:pt idx="501">
                  <c:v>4.3619800000000168</c:v>
                </c:pt>
                <c:pt idx="502">
                  <c:v>2.7296900000000335</c:v>
                </c:pt>
                <c:pt idx="503">
                  <c:v>10.248619999999988</c:v>
                </c:pt>
                <c:pt idx="504">
                  <c:v>9.6179699999999855</c:v>
                </c:pt>
                <c:pt idx="505">
                  <c:v>13.09038000000001</c:v>
                </c:pt>
                <c:pt idx="506">
                  <c:v>7.6890400000000341</c:v>
                </c:pt>
                <c:pt idx="507">
                  <c:v>10.434620000000024</c:v>
                </c:pt>
                <c:pt idx="508">
                  <c:v>24.727959999999996</c:v>
                </c:pt>
                <c:pt idx="509">
                  <c:v>35.42568</c:v>
                </c:pt>
                <c:pt idx="510">
                  <c:v>-4.1412799999999947</c:v>
                </c:pt>
                <c:pt idx="511">
                  <c:v>5.3820299999999861</c:v>
                </c:pt>
                <c:pt idx="512">
                  <c:v>2.4236099999999396</c:v>
                </c:pt>
                <c:pt idx="513">
                  <c:v>1.682360000000017</c:v>
                </c:pt>
                <c:pt idx="514">
                  <c:v>-7.6649799999999573</c:v>
                </c:pt>
                <c:pt idx="515">
                  <c:v>1.4210199999999986</c:v>
                </c:pt>
                <c:pt idx="516">
                  <c:v>3.7606000000000108</c:v>
                </c:pt>
                <c:pt idx="517">
                  <c:v>1.1989599999999996</c:v>
                </c:pt>
                <c:pt idx="518">
                  <c:v>4.7979999999995471E-2</c:v>
                </c:pt>
                <c:pt idx="519">
                  <c:v>11.170700000000011</c:v>
                </c:pt>
                <c:pt idx="520">
                  <c:v>7.7603199999999788</c:v>
                </c:pt>
                <c:pt idx="521">
                  <c:v>-2.4360100000000102</c:v>
                </c:pt>
                <c:pt idx="522">
                  <c:v>-13.133609999999976</c:v>
                </c:pt>
                <c:pt idx="523">
                  <c:v>-21.60566</c:v>
                </c:pt>
                <c:pt idx="524">
                  <c:v>4.1736999999999398</c:v>
                </c:pt>
                <c:pt idx="525">
                  <c:v>16.059310000000039</c:v>
                </c:pt>
                <c:pt idx="526">
                  <c:v>5.1906900000000178</c:v>
                </c:pt>
                <c:pt idx="527">
                  <c:v>-1.8886899999999969</c:v>
                </c:pt>
                <c:pt idx="528">
                  <c:v>-2.003309999999999</c:v>
                </c:pt>
                <c:pt idx="529">
                  <c:v>3.7080099999999447</c:v>
                </c:pt>
                <c:pt idx="530">
                  <c:v>-2.1913900000000126</c:v>
                </c:pt>
                <c:pt idx="531">
                  <c:v>-16.55304000000001</c:v>
                </c:pt>
                <c:pt idx="532">
                  <c:v>-8.0440199999999891</c:v>
                </c:pt>
                <c:pt idx="533">
                  <c:v>-1.609299999999962</c:v>
                </c:pt>
                <c:pt idx="534">
                  <c:v>-5.0572799999999916</c:v>
                </c:pt>
                <c:pt idx="535">
                  <c:v>-2.8906700000000001</c:v>
                </c:pt>
                <c:pt idx="536">
                  <c:v>-5.1940100000000484</c:v>
                </c:pt>
                <c:pt idx="537">
                  <c:v>-3.9877099999999928</c:v>
                </c:pt>
                <c:pt idx="538">
                  <c:v>-24.559619999999995</c:v>
                </c:pt>
                <c:pt idx="539">
                  <c:v>-19.187969999999979</c:v>
                </c:pt>
                <c:pt idx="540">
                  <c:v>4.5813200000000052</c:v>
                </c:pt>
                <c:pt idx="541">
                  <c:v>-12.863319999999987</c:v>
                </c:pt>
                <c:pt idx="542">
                  <c:v>-9.8819900000000018</c:v>
                </c:pt>
                <c:pt idx="543">
                  <c:v>6.9860099999999932</c:v>
                </c:pt>
                <c:pt idx="544">
                  <c:v>-2.7494000000000085</c:v>
                </c:pt>
                <c:pt idx="545">
                  <c:v>-13.185039999999987</c:v>
                </c:pt>
                <c:pt idx="546">
                  <c:v>-20.433619999999991</c:v>
                </c:pt>
                <c:pt idx="547">
                  <c:v>-17.505960000000016</c:v>
                </c:pt>
                <c:pt idx="548">
                  <c:v>-19.523979999999995</c:v>
                </c:pt>
                <c:pt idx="549">
                  <c:v>27.520999999999987</c:v>
                </c:pt>
                <c:pt idx="550">
                  <c:v>16.781000000000006</c:v>
                </c:pt>
                <c:pt idx="551">
                  <c:v>20.467300000000023</c:v>
                </c:pt>
                <c:pt idx="552">
                  <c:v>3.7992800000000386</c:v>
                </c:pt>
                <c:pt idx="553">
                  <c:v>6.7166699999999935</c:v>
                </c:pt>
                <c:pt idx="554">
                  <c:v>-8.0982899999999916</c:v>
                </c:pt>
                <c:pt idx="555">
                  <c:v>3.519030000000015</c:v>
                </c:pt>
                <c:pt idx="556">
                  <c:v>-14.336690000000004</c:v>
                </c:pt>
                <c:pt idx="557">
                  <c:v>-6.6670200000000079</c:v>
                </c:pt>
                <c:pt idx="558">
                  <c:v>0.52028999999998859</c:v>
                </c:pt>
                <c:pt idx="559">
                  <c:v>0.58367999999998688</c:v>
                </c:pt>
                <c:pt idx="560">
                  <c:v>-10.684989999999999</c:v>
                </c:pt>
                <c:pt idx="561">
                  <c:v>-3.7886900000000026</c:v>
                </c:pt>
                <c:pt idx="562">
                  <c:v>-8.3916200000000174</c:v>
                </c:pt>
                <c:pt idx="563">
                  <c:v>-5.7973700000000292</c:v>
                </c:pt>
                <c:pt idx="564">
                  <c:v>4.4579799999999921</c:v>
                </c:pt>
                <c:pt idx="565">
                  <c:v>14.893979999999999</c:v>
                </c:pt>
                <c:pt idx="566">
                  <c:v>6.8350000000000364</c:v>
                </c:pt>
                <c:pt idx="567">
                  <c:v>11.76169999999999</c:v>
                </c:pt>
                <c:pt idx="568">
                  <c:v>5.4320199999999943</c:v>
                </c:pt>
                <c:pt idx="569">
                  <c:v>-3.8392900000000054</c:v>
                </c:pt>
                <c:pt idx="570">
                  <c:v>0.2036200000000008</c:v>
                </c:pt>
                <c:pt idx="571">
                  <c:v>-1.7590299999999672</c:v>
                </c:pt>
                <c:pt idx="572">
                  <c:v>8.2469799999999793</c:v>
                </c:pt>
                <c:pt idx="573">
                  <c:v>24.427400000000006</c:v>
                </c:pt>
                <c:pt idx="574">
                  <c:v>4.5340400000000045</c:v>
                </c:pt>
                <c:pt idx="575">
                  <c:v>2.2226200000000063</c:v>
                </c:pt>
                <c:pt idx="576">
                  <c:v>-1.3750400000000127</c:v>
                </c:pt>
                <c:pt idx="577">
                  <c:v>-7.5353199999999845</c:v>
                </c:pt>
                <c:pt idx="578">
                  <c:v>-3.4836799999999926</c:v>
                </c:pt>
                <c:pt idx="579">
                  <c:v>6.7336899999999957</c:v>
                </c:pt>
                <c:pt idx="580">
                  <c:v>-2.68128999999999</c:v>
                </c:pt>
                <c:pt idx="581">
                  <c:v>0.86363000000000056</c:v>
                </c:pt>
                <c:pt idx="582">
                  <c:v>2.4323700000000201</c:v>
                </c:pt>
                <c:pt idx="583">
                  <c:v>-8.422380000000004</c:v>
                </c:pt>
                <c:pt idx="584">
                  <c:v>-9.2586199999999792</c:v>
                </c:pt>
                <c:pt idx="585">
                  <c:v>-11.213980000000021</c:v>
                </c:pt>
                <c:pt idx="586">
                  <c:v>6.2993199999999945</c:v>
                </c:pt>
                <c:pt idx="587">
                  <c:v>-3.4320199999999943</c:v>
                </c:pt>
                <c:pt idx="588">
                  <c:v>-5.4307100000000048</c:v>
                </c:pt>
                <c:pt idx="589">
                  <c:v>-5.6006199999999637</c:v>
                </c:pt>
                <c:pt idx="590">
                  <c:v>-4.1286699999999996</c:v>
                </c:pt>
                <c:pt idx="591">
                  <c:v>1.1973000000000127</c:v>
                </c:pt>
                <c:pt idx="592">
                  <c:v>-13.417329999999993</c:v>
                </c:pt>
                <c:pt idx="593">
                  <c:v>-11.729689999999977</c:v>
                </c:pt>
                <c:pt idx="594">
                  <c:v>-15.804309999999987</c:v>
                </c:pt>
                <c:pt idx="595">
                  <c:v>-12.712690000000009</c:v>
                </c:pt>
                <c:pt idx="596">
                  <c:v>-0.3543099999999697</c:v>
                </c:pt>
                <c:pt idx="597">
                  <c:v>-2.513290000000012</c:v>
                </c:pt>
                <c:pt idx="598">
                  <c:v>-0.43037000000001058</c:v>
                </c:pt>
                <c:pt idx="599">
                  <c:v>-5.8863299999999867</c:v>
                </c:pt>
                <c:pt idx="600">
                  <c:v>4.9953000000000145</c:v>
                </c:pt>
                <c:pt idx="601">
                  <c:v>1.2563899999999819</c:v>
                </c:pt>
                <c:pt idx="602">
                  <c:v>9.6720300000000066</c:v>
                </c:pt>
                <c:pt idx="603">
                  <c:v>3.9386200000000144</c:v>
                </c:pt>
                <c:pt idx="604">
                  <c:v>7.019360000000006</c:v>
                </c:pt>
                <c:pt idx="605">
                  <c:v>6.6196199999999976</c:v>
                </c:pt>
                <c:pt idx="606">
                  <c:v>1.9113800000000083</c:v>
                </c:pt>
                <c:pt idx="607">
                  <c:v>-0.39397999999999911</c:v>
                </c:pt>
                <c:pt idx="608">
                  <c:v>-7.0869799999999827</c:v>
                </c:pt>
                <c:pt idx="609">
                  <c:v>-14.647999999999996</c:v>
                </c:pt>
                <c:pt idx="610">
                  <c:v>0.40260000000000673</c:v>
                </c:pt>
                <c:pt idx="611">
                  <c:v>4.0406600000000026</c:v>
                </c:pt>
                <c:pt idx="612">
                  <c:v>3.3236999999999739</c:v>
                </c:pt>
                <c:pt idx="613">
                  <c:v>-1.303370000000001</c:v>
                </c:pt>
                <c:pt idx="614">
                  <c:v>2.6639700000000062</c:v>
                </c:pt>
                <c:pt idx="615">
                  <c:v>1.7103799999999865</c:v>
                </c:pt>
                <c:pt idx="616">
                  <c:v>3.6880400000000009</c:v>
                </c:pt>
                <c:pt idx="617">
                  <c:v>-4.5729800000000012</c:v>
                </c:pt>
                <c:pt idx="618">
                  <c:v>-1.0494000000000199</c:v>
                </c:pt>
                <c:pt idx="619">
                  <c:v>3.1789599999999893</c:v>
                </c:pt>
                <c:pt idx="620">
                  <c:v>5.1336799999999982</c:v>
                </c:pt>
                <c:pt idx="621">
                  <c:v>1.6883200000000045</c:v>
                </c:pt>
                <c:pt idx="622">
                  <c:v>1.1349900000000162</c:v>
                </c:pt>
                <c:pt idx="623">
                  <c:v>11.281389999999988</c:v>
                </c:pt>
                <c:pt idx="624">
                  <c:v>14.610039999999998</c:v>
                </c:pt>
                <c:pt idx="625">
                  <c:v>5.2860200000000077</c:v>
                </c:pt>
                <c:pt idx="626">
                  <c:v>6.3515999999999906</c:v>
                </c:pt>
                <c:pt idx="627">
                  <c:v>-7.833999999999719E-2</c:v>
                </c:pt>
                <c:pt idx="628">
                  <c:v>-0.26030000000000086</c:v>
                </c:pt>
                <c:pt idx="629">
                  <c:v>-1.6013699999999744</c:v>
                </c:pt>
                <c:pt idx="630">
                  <c:v>-0.13532999999998196</c:v>
                </c:pt>
                <c:pt idx="631">
                  <c:v>-6.421999999999997</c:v>
                </c:pt>
                <c:pt idx="632">
                  <c:v>-8.7426900000000103</c:v>
                </c:pt>
                <c:pt idx="633">
                  <c:v>-2.1980199999999854</c:v>
                </c:pt>
                <c:pt idx="634">
                  <c:v>1.5189900000000307</c:v>
                </c:pt>
                <c:pt idx="635">
                  <c:v>11.227400000000017</c:v>
                </c:pt>
                <c:pt idx="636">
                  <c:v>0.44404000000002952</c:v>
                </c:pt>
                <c:pt idx="637">
                  <c:v>-5.6103800000000206</c:v>
                </c:pt>
                <c:pt idx="638">
                  <c:v>-5.6746400000000108</c:v>
                </c:pt>
                <c:pt idx="639">
                  <c:v>-4.1986800000000244</c:v>
                </c:pt>
                <c:pt idx="640">
                  <c:v>-0.88730000000001041</c:v>
                </c:pt>
                <c:pt idx="641">
                  <c:v>4.5220099999999945</c:v>
                </c:pt>
                <c:pt idx="642">
                  <c:v>1.3193100000000015</c:v>
                </c:pt>
                <c:pt idx="643">
                  <c:v>-1.6240200000000016</c:v>
                </c:pt>
                <c:pt idx="644">
                  <c:v>-3.6870099999999582</c:v>
                </c:pt>
                <c:pt idx="645">
                  <c:v>2.9677000000000362</c:v>
                </c:pt>
                <c:pt idx="646">
                  <c:v>-2.0199799999999755</c:v>
                </c:pt>
                <c:pt idx="647">
                  <c:v>-0.41069000000001665</c:v>
                </c:pt>
                <c:pt idx="648">
                  <c:v>9.27928</c:v>
                </c:pt>
                <c:pt idx="649">
                  <c:v>9.5773700000000019</c:v>
                </c:pt>
                <c:pt idx="650">
                  <c:v>12.497030000000024</c:v>
                </c:pt>
                <c:pt idx="651">
                  <c:v>5.5023200000000259</c:v>
                </c:pt>
                <c:pt idx="652">
                  <c:v>2.6542799999999716</c:v>
                </c:pt>
                <c:pt idx="653">
                  <c:v>1.4796699999999703</c:v>
                </c:pt>
                <c:pt idx="654">
                  <c:v>-4.3166899999999941</c:v>
                </c:pt>
                <c:pt idx="655">
                  <c:v>2.1516900000000021</c:v>
                </c:pt>
                <c:pt idx="656">
                  <c:v>0.12230999999999881</c:v>
                </c:pt>
                <c:pt idx="657">
                  <c:v>-1.1309999999980391E-2</c:v>
                </c:pt>
                <c:pt idx="658">
                  <c:v>3.9990099999999984</c:v>
                </c:pt>
                <c:pt idx="659">
                  <c:v>0.97571000000002073</c:v>
                </c:pt>
                <c:pt idx="660">
                  <c:v>-9.9063800000000128</c:v>
                </c:pt>
                <c:pt idx="661">
                  <c:v>-13.528030000000001</c:v>
                </c:pt>
                <c:pt idx="662">
                  <c:v>0.56797999999997728</c:v>
                </c:pt>
                <c:pt idx="663">
                  <c:v>-2.5632999999999697</c:v>
                </c:pt>
                <c:pt idx="664">
                  <c:v>1.4873199999999827</c:v>
                </c:pt>
                <c:pt idx="665">
                  <c:v>8.4859900000000152</c:v>
                </c:pt>
                <c:pt idx="666">
                  <c:v>6.616989999999987</c:v>
                </c:pt>
                <c:pt idx="667">
                  <c:v>3.9454000000000349</c:v>
                </c:pt>
                <c:pt idx="668">
                  <c:v>-2.5856600000000185</c:v>
                </c:pt>
                <c:pt idx="669">
                  <c:v>1.8497000000000128</c:v>
                </c:pt>
                <c:pt idx="670">
                  <c:v>7.4780100000000118</c:v>
                </c:pt>
                <c:pt idx="671">
                  <c:v>6.4773100000000454</c:v>
                </c:pt>
                <c:pt idx="672">
                  <c:v>2.3176800000000242</c:v>
                </c:pt>
                <c:pt idx="673">
                  <c:v>-0.41169000000002143</c:v>
                </c:pt>
                <c:pt idx="674">
                  <c:v>-0.10971000000000686</c:v>
                </c:pt>
                <c:pt idx="675">
                  <c:v>6.51597000000001</c:v>
                </c:pt>
                <c:pt idx="676">
                  <c:v>4.3046900000000221</c:v>
                </c:pt>
                <c:pt idx="677">
                  <c:v>2.4550199999999904</c:v>
                </c:pt>
                <c:pt idx="678">
                  <c:v>-5.9036900000000117</c:v>
                </c:pt>
                <c:pt idx="679">
                  <c:v>-1.3756200000000263</c:v>
                </c:pt>
                <c:pt idx="680">
                  <c:v>-1.6369999999994889E-2</c:v>
                </c:pt>
                <c:pt idx="681">
                  <c:v>4.75097999999997</c:v>
                </c:pt>
                <c:pt idx="682">
                  <c:v>2.8036800000000142</c:v>
                </c:pt>
                <c:pt idx="683">
                  <c:v>2.1993200000000002</c:v>
                </c:pt>
                <c:pt idx="684">
                  <c:v>-9.1573099999999954</c:v>
                </c:pt>
                <c:pt idx="685">
                  <c:v>-2.5439899999999795</c:v>
                </c:pt>
                <c:pt idx="686">
                  <c:v>3.09671000000003</c:v>
                </c:pt>
                <c:pt idx="687">
                  <c:v>3.9996199999999931</c:v>
                </c:pt>
                <c:pt idx="688">
                  <c:v>8.5126700000000142</c:v>
                </c:pt>
                <c:pt idx="689">
                  <c:v>9.9766999999999939</c:v>
                </c:pt>
                <c:pt idx="690">
                  <c:v>0.86902999999995245</c:v>
                </c:pt>
                <c:pt idx="691">
                  <c:v>0.18700999999998658</c:v>
                </c:pt>
                <c:pt idx="692">
                  <c:v>-2.5733999999999924</c:v>
                </c:pt>
                <c:pt idx="693">
                  <c:v>-0.87763999999998532</c:v>
                </c:pt>
                <c:pt idx="694">
                  <c:v>1.4683200000000056</c:v>
                </c:pt>
                <c:pt idx="695">
                  <c:v>0.92270000000002028</c:v>
                </c:pt>
                <c:pt idx="696">
                  <c:v>1.1630099999999857</c:v>
                </c:pt>
                <c:pt idx="697">
                  <c:v>3.9580100000000016</c:v>
                </c:pt>
                <c:pt idx="698">
                  <c:v>-0.31870000000003529</c:v>
                </c:pt>
                <c:pt idx="699">
                  <c:v>1.6119800000000168</c:v>
                </c:pt>
                <c:pt idx="700">
                  <c:v>5.0712899999999763</c:v>
                </c:pt>
                <c:pt idx="701">
                  <c:v>5.1876800000000003</c:v>
                </c:pt>
                <c:pt idx="702">
                  <c:v>4.8633100000000127</c:v>
                </c:pt>
                <c:pt idx="703">
                  <c:v>10.220689999999991</c:v>
                </c:pt>
                <c:pt idx="704">
                  <c:v>14.692709999999977</c:v>
                </c:pt>
                <c:pt idx="705">
                  <c:v>5.9403299999999604</c:v>
                </c:pt>
                <c:pt idx="706">
                  <c:v>2.0499900000000366</c:v>
                </c:pt>
                <c:pt idx="707">
                  <c:v>9.1219899999999825</c:v>
                </c:pt>
                <c:pt idx="708">
                  <c:v>11.0197</c:v>
                </c:pt>
                <c:pt idx="709">
                  <c:v>44.349320000000034</c:v>
                </c:pt>
                <c:pt idx="710">
                  <c:v>22.46069</c:v>
                </c:pt>
                <c:pt idx="711">
                  <c:v>16.708610000000022</c:v>
                </c:pt>
                <c:pt idx="712">
                  <c:v>16.302970000000016</c:v>
                </c:pt>
                <c:pt idx="713">
                  <c:v>22.098979999999983</c:v>
                </c:pt>
                <c:pt idx="714">
                  <c:v>42.840000000000032</c:v>
                </c:pt>
                <c:pt idx="715">
                  <c:v>10.417400000000043</c:v>
                </c:pt>
                <c:pt idx="716">
                  <c:v>16.094339999999988</c:v>
                </c:pt>
                <c:pt idx="717">
                  <c:v>10.063000000000045</c:v>
                </c:pt>
                <c:pt idx="718">
                  <c:v>4.7892899999999372</c:v>
                </c:pt>
                <c:pt idx="719">
                  <c:v>-19.675619999999981</c:v>
                </c:pt>
                <c:pt idx="720">
                  <c:v>-59.091970000000003</c:v>
                </c:pt>
                <c:pt idx="721">
                  <c:v>-18.986379999999997</c:v>
                </c:pt>
                <c:pt idx="722">
                  <c:v>-6.5340399999999477</c:v>
                </c:pt>
                <c:pt idx="723">
                  <c:v>-6.4730200000000195</c:v>
                </c:pt>
                <c:pt idx="724">
                  <c:v>-13.138599999999997</c:v>
                </c:pt>
                <c:pt idx="725">
                  <c:v>6.7650399999999991</c:v>
                </c:pt>
                <c:pt idx="726">
                  <c:v>17.69162</c:v>
                </c:pt>
                <c:pt idx="727">
                  <c:v>13.446660000000008</c:v>
                </c:pt>
                <c:pt idx="728">
                  <c:v>18.461999999999989</c:v>
                </c:pt>
                <c:pt idx="729">
                  <c:v>15.476310000000012</c:v>
                </c:pt>
                <c:pt idx="730">
                  <c:v>-7.9166200000000231</c:v>
                </c:pt>
                <c:pt idx="731">
                  <c:v>-5.2636699999999337</c:v>
                </c:pt>
                <c:pt idx="732">
                  <c:v>-14.75</c:v>
                </c:pt>
                <c:pt idx="733">
                  <c:v>12.237689999999986</c:v>
                </c:pt>
                <c:pt idx="734">
                  <c:v>10.196020000000033</c:v>
                </c:pt>
                <c:pt idx="735">
                  <c:v>-9.5256899999999973</c:v>
                </c:pt>
                <c:pt idx="736">
                  <c:v>-12.641719999999964</c:v>
                </c:pt>
                <c:pt idx="737">
                  <c:v>-30.266030000000001</c:v>
                </c:pt>
                <c:pt idx="738">
                  <c:v>-16.952609999999993</c:v>
                </c:pt>
                <c:pt idx="739">
                  <c:v>6.091639999999984</c:v>
                </c:pt>
                <c:pt idx="740">
                  <c:v>13.688679999999977</c:v>
                </c:pt>
                <c:pt idx="741">
                  <c:v>-14.003999999999962</c:v>
                </c:pt>
                <c:pt idx="742">
                  <c:v>-6.9009899999999789</c:v>
                </c:pt>
                <c:pt idx="743">
                  <c:v>-20.743300000000033</c:v>
                </c:pt>
                <c:pt idx="744">
                  <c:v>-11.434379999999976</c:v>
                </c:pt>
                <c:pt idx="745">
                  <c:v>-0.81533000000001721</c:v>
                </c:pt>
                <c:pt idx="746">
                  <c:v>-13.650700000000029</c:v>
                </c:pt>
                <c:pt idx="747">
                  <c:v>-6.182610000000011</c:v>
                </c:pt>
                <c:pt idx="748">
                  <c:v>-14.653669999999977</c:v>
                </c:pt>
                <c:pt idx="749">
                  <c:v>6.9023000000000252</c:v>
                </c:pt>
                <c:pt idx="750">
                  <c:v>27.901670000000024</c:v>
                </c:pt>
                <c:pt idx="751">
                  <c:v>37.303710000000024</c:v>
                </c:pt>
                <c:pt idx="752">
                  <c:v>27.640030000000024</c:v>
                </c:pt>
                <c:pt idx="753">
                  <c:v>9.3776100000000042</c:v>
                </c:pt>
                <c:pt idx="754">
                  <c:v>0.83996000000001914</c:v>
                </c:pt>
                <c:pt idx="755">
                  <c:v>-6.2863200000000461</c:v>
                </c:pt>
                <c:pt idx="756">
                  <c:v>-7.91798</c:v>
                </c:pt>
                <c:pt idx="757">
                  <c:v>43.369709999999998</c:v>
                </c:pt>
                <c:pt idx="758">
                  <c:v>10.514020000000016</c:v>
                </c:pt>
                <c:pt idx="759">
                  <c:v>-16.227989999999977</c:v>
                </c:pt>
                <c:pt idx="760">
                  <c:v>-25.119700000000023</c:v>
                </c:pt>
                <c:pt idx="761">
                  <c:v>-23.411020000000065</c:v>
                </c:pt>
                <c:pt idx="762">
                  <c:v>0.49669000000005781</c:v>
                </c:pt>
                <c:pt idx="763">
                  <c:v>4.5513200000000325</c:v>
                </c:pt>
                <c:pt idx="764">
                  <c:v>18.311990000000037</c:v>
                </c:pt>
                <c:pt idx="765">
                  <c:v>-15.894710000000032</c:v>
                </c:pt>
                <c:pt idx="766">
                  <c:v>-4.733319999999992</c:v>
                </c:pt>
                <c:pt idx="767">
                  <c:v>-10.22269</c:v>
                </c:pt>
                <c:pt idx="768">
                  <c:v>-13.635009999999966</c:v>
                </c:pt>
                <c:pt idx="769">
                  <c:v>-8.6753100000000245</c:v>
                </c:pt>
                <c:pt idx="770">
                  <c:v>-20.818679999999972</c:v>
                </c:pt>
                <c:pt idx="771">
                  <c:v>-15.045310000000029</c:v>
                </c:pt>
                <c:pt idx="772">
                  <c:v>-11.883690000000001</c:v>
                </c:pt>
                <c:pt idx="773">
                  <c:v>2.6266899999999964</c:v>
                </c:pt>
                <c:pt idx="774">
                  <c:v>-33.46129000000002</c:v>
                </c:pt>
                <c:pt idx="775">
                  <c:v>-14.010969999999986</c:v>
                </c:pt>
                <c:pt idx="776">
                  <c:v>22.742310000000032</c:v>
                </c:pt>
                <c:pt idx="777">
                  <c:v>17.975680000000011</c:v>
                </c:pt>
                <c:pt idx="778">
                  <c:v>-0.58699000000001433</c:v>
                </c:pt>
                <c:pt idx="779">
                  <c:v>-10.504990000000021</c:v>
                </c:pt>
                <c:pt idx="780">
                  <c:v>5.2635999999999967</c:v>
                </c:pt>
                <c:pt idx="781">
                  <c:v>-0.34264000000001715</c:v>
                </c:pt>
                <c:pt idx="782">
                  <c:v>4.9086199999999849</c:v>
                </c:pt>
                <c:pt idx="783">
                  <c:v>4.6673799999999801</c:v>
                </c:pt>
                <c:pt idx="784">
                  <c:v>-5.6839800000000196</c:v>
                </c:pt>
                <c:pt idx="785">
                  <c:v>-19.339980000000025</c:v>
                </c:pt>
                <c:pt idx="786">
                  <c:v>-6.4016999999999484</c:v>
                </c:pt>
                <c:pt idx="787">
                  <c:v>14.253679999999974</c:v>
                </c:pt>
                <c:pt idx="788">
                  <c:v>11.230009999999993</c:v>
                </c:pt>
                <c:pt idx="789">
                  <c:v>-10.820990000000052</c:v>
                </c:pt>
                <c:pt idx="790">
                  <c:v>-15.76869999999991</c:v>
                </c:pt>
                <c:pt idx="791">
                  <c:v>-20.394720000000007</c:v>
                </c:pt>
                <c:pt idx="792">
                  <c:v>-28.19032999999996</c:v>
                </c:pt>
                <c:pt idx="793">
                  <c:v>-2.7996899999999982</c:v>
                </c:pt>
                <c:pt idx="794">
                  <c:v>4.630390000000034</c:v>
                </c:pt>
                <c:pt idx="795">
                  <c:v>25.679630000000031</c:v>
                </c:pt>
                <c:pt idx="796">
                  <c:v>11.001980000000003</c:v>
                </c:pt>
                <c:pt idx="797">
                  <c:v>10.017380000000003</c:v>
                </c:pt>
                <c:pt idx="798">
                  <c:v>-11.035360000000026</c:v>
                </c:pt>
                <c:pt idx="799">
                  <c:v>-6.9013199999999983</c:v>
                </c:pt>
                <c:pt idx="800">
                  <c:v>-15.496699999999976</c:v>
                </c:pt>
                <c:pt idx="801">
                  <c:v>-0.23530999999996993</c:v>
                </c:pt>
                <c:pt idx="802">
                  <c:v>12.116309999999999</c:v>
                </c:pt>
                <c:pt idx="803">
                  <c:v>2.0059899999999402</c:v>
                </c:pt>
                <c:pt idx="804">
                  <c:v>-14.993610000000047</c:v>
                </c:pt>
                <c:pt idx="805">
                  <c:v>-20.316959999999995</c:v>
                </c:pt>
                <c:pt idx="806">
                  <c:v>1.7490199999999732</c:v>
                </c:pt>
                <c:pt idx="807">
                  <c:v>16.986000000000047</c:v>
                </c:pt>
                <c:pt idx="808">
                  <c:v>21.676599999999951</c:v>
                </c:pt>
                <c:pt idx="809">
                  <c:v>21.371359999999981</c:v>
                </c:pt>
                <c:pt idx="810">
                  <c:v>15.15161999999998</c:v>
                </c:pt>
                <c:pt idx="811">
                  <c:v>30.806380000000047</c:v>
                </c:pt>
                <c:pt idx="812">
                  <c:v>17.851019999999949</c:v>
                </c:pt>
                <c:pt idx="813">
                  <c:v>13.244619999999998</c:v>
                </c:pt>
                <c:pt idx="814">
                  <c:v>2.3816600000000108</c:v>
                </c:pt>
                <c:pt idx="815">
                  <c:v>27.891700000000014</c:v>
                </c:pt>
                <c:pt idx="816">
                  <c:v>18.488630000000001</c:v>
                </c:pt>
                <c:pt idx="817">
                  <c:v>7.8059700000000021</c:v>
                </c:pt>
                <c:pt idx="818">
                  <c:v>-5.8063200000000279</c:v>
                </c:pt>
                <c:pt idx="819">
                  <c:v>-1.5059800000000223</c:v>
                </c:pt>
                <c:pt idx="820">
                  <c:v>20.045710000000042</c:v>
                </c:pt>
                <c:pt idx="821">
                  <c:v>-5.1923799999999574</c:v>
                </c:pt>
                <c:pt idx="822">
                  <c:v>-19.918630000000007</c:v>
                </c:pt>
                <c:pt idx="823">
                  <c:v>-10.685679999999991</c:v>
                </c:pt>
                <c:pt idx="824">
                  <c:v>-12.840000000000032</c:v>
                </c:pt>
                <c:pt idx="825">
                  <c:v>-21.724009999999964</c:v>
                </c:pt>
                <c:pt idx="826">
                  <c:v>-9.4157000000000153</c:v>
                </c:pt>
                <c:pt idx="827">
                  <c:v>9.0546800000000189</c:v>
                </c:pt>
                <c:pt idx="828">
                  <c:v>-4.2706900000000019</c:v>
                </c:pt>
                <c:pt idx="829">
                  <c:v>2.4979900000000157</c:v>
                </c:pt>
                <c:pt idx="830">
                  <c:v>8.074389999999994</c:v>
                </c:pt>
                <c:pt idx="831">
                  <c:v>-10.28236000000004</c:v>
                </c:pt>
                <c:pt idx="832">
                  <c:v>2.7226799999999685</c:v>
                </c:pt>
                <c:pt idx="833">
                  <c:v>-2.2299999999972897E-2</c:v>
                </c:pt>
                <c:pt idx="834">
                  <c:v>6.8629999999984648E-2</c:v>
                </c:pt>
                <c:pt idx="835">
                  <c:v>-42.312330000000031</c:v>
                </c:pt>
                <c:pt idx="836">
                  <c:v>-23.326300000000003</c:v>
                </c:pt>
                <c:pt idx="837">
                  <c:v>-12.475369999999941</c:v>
                </c:pt>
                <c:pt idx="838">
                  <c:v>-2.5410299999999779</c:v>
                </c:pt>
                <c:pt idx="839">
                  <c:v>8.9766799999999876</c:v>
                </c:pt>
                <c:pt idx="840">
                  <c:v>7.8643200000000206</c:v>
                </c:pt>
                <c:pt idx="841">
                  <c:v>18.936689999999999</c:v>
                </c:pt>
                <c:pt idx="842">
                  <c:v>-17.141689999999983</c:v>
                </c:pt>
                <c:pt idx="843">
                  <c:v>-14.074309999999969</c:v>
                </c:pt>
                <c:pt idx="844">
                  <c:v>-35.639990000000012</c:v>
                </c:pt>
                <c:pt idx="845">
                  <c:v>-12.160990000000027</c:v>
                </c:pt>
                <c:pt idx="846">
                  <c:v>-27.281299999999987</c:v>
                </c:pt>
                <c:pt idx="847">
                  <c:v>-13.914980000000014</c:v>
                </c:pt>
                <c:pt idx="848">
                  <c:v>6.0593099999999822</c:v>
                </c:pt>
                <c:pt idx="849">
                  <c:v>-7.3553200000000061</c:v>
                </c:pt>
                <c:pt idx="850">
                  <c:v>7.5283100000000331</c:v>
                </c:pt>
                <c:pt idx="851">
                  <c:v>-14.340710000000001</c:v>
                </c:pt>
                <c:pt idx="852">
                  <c:v>-6.7660300000000007</c:v>
                </c:pt>
                <c:pt idx="853">
                  <c:v>-20.431309999999996</c:v>
                </c:pt>
                <c:pt idx="854">
                  <c:v>-5.4762800000000027</c:v>
                </c:pt>
                <c:pt idx="855">
                  <c:v>-17.931970000000007</c:v>
                </c:pt>
                <c:pt idx="856">
                  <c:v>1.9653100000000165</c:v>
                </c:pt>
                <c:pt idx="857">
                  <c:v>17.763980000000032</c:v>
                </c:pt>
                <c:pt idx="858">
                  <c:v>30.149990000000031</c:v>
                </c:pt>
                <c:pt idx="859">
                  <c:v>14.816299999999984</c:v>
                </c:pt>
                <c:pt idx="860">
                  <c:v>-1.0473200000000134</c:v>
                </c:pt>
                <c:pt idx="861">
                  <c:v>7.8283100000000161</c:v>
                </c:pt>
                <c:pt idx="862">
                  <c:v>-18.679609999999997</c:v>
                </c:pt>
                <c:pt idx="863">
                  <c:v>-7.0636699999999735</c:v>
                </c:pt>
                <c:pt idx="864">
                  <c:v>-4.2803000000000111</c:v>
                </c:pt>
                <c:pt idx="865">
                  <c:v>4.4730100000000164</c:v>
                </c:pt>
                <c:pt idx="866">
                  <c:v>-0.18998999999996613</c:v>
                </c:pt>
                <c:pt idx="867">
                  <c:v>-7.8787000000000376</c:v>
                </c:pt>
                <c:pt idx="868">
                  <c:v>-21.627319999999997</c:v>
                </c:pt>
                <c:pt idx="869">
                  <c:v>-6.9856900000000337</c:v>
                </c:pt>
                <c:pt idx="870">
                  <c:v>10.253989999999988</c:v>
                </c:pt>
                <c:pt idx="871">
                  <c:v>-11.088009999999997</c:v>
                </c:pt>
                <c:pt idx="872">
                  <c:v>-4.6469999999999914</c:v>
                </c:pt>
                <c:pt idx="873">
                  <c:v>16.502700000000004</c:v>
                </c:pt>
                <c:pt idx="874">
                  <c:v>12.314020000000028</c:v>
                </c:pt>
                <c:pt idx="875">
                  <c:v>4.496309999999994</c:v>
                </c:pt>
                <c:pt idx="876">
                  <c:v>9.7416800000000023</c:v>
                </c:pt>
                <c:pt idx="877">
                  <c:v>5.2903099999999768</c:v>
                </c:pt>
                <c:pt idx="878">
                  <c:v>-9.5377100000000041</c:v>
                </c:pt>
                <c:pt idx="879">
                  <c:v>-11.763329999999996</c:v>
                </c:pt>
                <c:pt idx="880">
                  <c:v>-10.197690000000023</c:v>
                </c:pt>
                <c:pt idx="881">
                  <c:v>-0.87201000000001727</c:v>
                </c:pt>
                <c:pt idx="882">
                  <c:v>6.2723900000000015</c:v>
                </c:pt>
                <c:pt idx="883">
                  <c:v>2.9856400000000178</c:v>
                </c:pt>
                <c:pt idx="884">
                  <c:v>13.75097999999997</c:v>
                </c:pt>
                <c:pt idx="885">
                  <c:v>13.505979999999994</c:v>
                </c:pt>
                <c:pt idx="886">
                  <c:v>-8.8449999999999989</c:v>
                </c:pt>
                <c:pt idx="887">
                  <c:v>-9.2593000000000245</c:v>
                </c:pt>
                <c:pt idx="888">
                  <c:v>-1.7199799999999925</c:v>
                </c:pt>
                <c:pt idx="889">
                  <c:v>3.2733100000000093</c:v>
                </c:pt>
                <c:pt idx="890">
                  <c:v>3.7083800000000053</c:v>
                </c:pt>
                <c:pt idx="891">
                  <c:v>1.9140299999999968</c:v>
                </c:pt>
                <c:pt idx="892">
                  <c:v>5.7973199999999849</c:v>
                </c:pt>
                <c:pt idx="893">
                  <c:v>5.1039799999999786</c:v>
                </c:pt>
                <c:pt idx="894">
                  <c:v>26.88369000000003</c:v>
                </c:pt>
                <c:pt idx="895">
                  <c:v>15.65161999999998</c:v>
                </c:pt>
                <c:pt idx="896">
                  <c:v>3.773969999999963</c:v>
                </c:pt>
                <c:pt idx="897">
                  <c:v>-11.698319999999967</c:v>
                </c:pt>
                <c:pt idx="898">
                  <c:v>9.0730200000000423</c:v>
                </c:pt>
                <c:pt idx="899">
                  <c:v>12.784009999999967</c:v>
                </c:pt>
                <c:pt idx="900">
                  <c:v>24.685999999999979</c:v>
                </c:pt>
                <c:pt idx="901">
                  <c:v>11.700699999999983</c:v>
                </c:pt>
                <c:pt idx="902">
                  <c:v>8.2610200000000304</c:v>
                </c:pt>
                <c:pt idx="903">
                  <c:v>8.8340100000000348</c:v>
                </c:pt>
                <c:pt idx="904">
                  <c:v>6.3155999999999608</c:v>
                </c:pt>
                <c:pt idx="905">
                  <c:v>-17.678339999999992</c:v>
                </c:pt>
                <c:pt idx="906">
                  <c:v>-9.6537000000000148</c:v>
                </c:pt>
                <c:pt idx="907">
                  <c:v>-11.877009999999984</c:v>
                </c:pt>
                <c:pt idx="908">
                  <c:v>7.4453899999999749</c:v>
                </c:pt>
                <c:pt idx="909">
                  <c:v>-3.2396600000000149</c:v>
                </c:pt>
                <c:pt idx="910">
                  <c:v>12.071000000000026</c:v>
                </c:pt>
                <c:pt idx="911">
                  <c:v>15.011990000000026</c:v>
                </c:pt>
                <c:pt idx="912">
                  <c:v>6.8373000000000275</c:v>
                </c:pt>
                <c:pt idx="913">
                  <c:v>-1.433620000000019</c:v>
                </c:pt>
                <c:pt idx="914">
                  <c:v>-3.4936700000000087</c:v>
                </c:pt>
                <c:pt idx="915">
                  <c:v>-7.6493000000000393</c:v>
                </c:pt>
                <c:pt idx="916">
                  <c:v>-10.81338999999997</c:v>
                </c:pt>
                <c:pt idx="917">
                  <c:v>0.62697000000002845</c:v>
                </c:pt>
                <c:pt idx="918">
                  <c:v>2.5413800000000037</c:v>
                </c:pt>
                <c:pt idx="919">
                  <c:v>1.3213399999999638</c:v>
                </c:pt>
                <c:pt idx="920">
                  <c:v>-8.40300000000002</c:v>
                </c:pt>
                <c:pt idx="921">
                  <c:v>-8.366010000000017</c:v>
                </c:pt>
                <c:pt idx="922">
                  <c:v>-11.475999999999999</c:v>
                </c:pt>
                <c:pt idx="923">
                  <c:v>-7.3429999999999609</c:v>
                </c:pt>
                <c:pt idx="924">
                  <c:v>-1.839999999999975</c:v>
                </c:pt>
                <c:pt idx="925">
                  <c:v>-6.6470000000000482</c:v>
                </c:pt>
                <c:pt idx="926">
                  <c:v>0.50499999999999545</c:v>
                </c:pt>
                <c:pt idx="927">
                  <c:v>9.7209999999999468</c:v>
                </c:pt>
                <c:pt idx="928">
                  <c:v>12.390999999999963</c:v>
                </c:pt>
                <c:pt idx="929">
                  <c:v>16.539999999999964</c:v>
                </c:pt>
                <c:pt idx="930">
                  <c:v>12.660000000000025</c:v>
                </c:pt>
                <c:pt idx="931">
                  <c:v>-6.32000000000005</c:v>
                </c:pt>
                <c:pt idx="932">
                  <c:v>4.52800000000002</c:v>
                </c:pt>
                <c:pt idx="933">
                  <c:v>3.7409999999999854</c:v>
                </c:pt>
                <c:pt idx="934">
                  <c:v>3.4279999999999973</c:v>
                </c:pt>
                <c:pt idx="935">
                  <c:v>5.8219999999999459</c:v>
                </c:pt>
                <c:pt idx="936">
                  <c:v>2.97199999999998</c:v>
                </c:pt>
                <c:pt idx="937">
                  <c:v>-6.4180000000000064</c:v>
                </c:pt>
                <c:pt idx="938">
                  <c:v>-17.07000000000005</c:v>
                </c:pt>
                <c:pt idx="939">
                  <c:v>-22.964999999999975</c:v>
                </c:pt>
                <c:pt idx="940">
                  <c:v>-10.939000000000021</c:v>
                </c:pt>
                <c:pt idx="941">
                  <c:v>3.3600000000000136</c:v>
                </c:pt>
                <c:pt idx="942">
                  <c:v>9.2320000000000277</c:v>
                </c:pt>
                <c:pt idx="943">
                  <c:v>-14.59899999999999</c:v>
                </c:pt>
                <c:pt idx="944">
                  <c:v>-13.259000000000015</c:v>
                </c:pt>
                <c:pt idx="945">
                  <c:v>-30.506</c:v>
                </c:pt>
                <c:pt idx="946">
                  <c:v>-7.5580000000000496</c:v>
                </c:pt>
                <c:pt idx="947">
                  <c:v>-11.261000000000024</c:v>
                </c:pt>
                <c:pt idx="948">
                  <c:v>-5.7460000000000093</c:v>
                </c:pt>
                <c:pt idx="949">
                  <c:v>-19.257000000000005</c:v>
                </c:pt>
                <c:pt idx="950">
                  <c:v>-9.9499999999999886</c:v>
                </c:pt>
                <c:pt idx="951">
                  <c:v>-11.044000000000011</c:v>
                </c:pt>
                <c:pt idx="952">
                  <c:v>-3.1689999999999827</c:v>
                </c:pt>
                <c:pt idx="953">
                  <c:v>2.98599999999999</c:v>
                </c:pt>
                <c:pt idx="954">
                  <c:v>-13.819999999999993</c:v>
                </c:pt>
                <c:pt idx="955">
                  <c:v>5.6659999999999968</c:v>
                </c:pt>
                <c:pt idx="956">
                  <c:v>4.4369999999999834</c:v>
                </c:pt>
                <c:pt idx="957">
                  <c:v>6.6620000000000061</c:v>
                </c:pt>
                <c:pt idx="958">
                  <c:v>-13.397999999999996</c:v>
                </c:pt>
                <c:pt idx="959">
                  <c:v>-1.1410000000000196</c:v>
                </c:pt>
                <c:pt idx="960">
                  <c:v>-3.3220000000000027</c:v>
                </c:pt>
                <c:pt idx="961">
                  <c:v>11.403999999999996</c:v>
                </c:pt>
                <c:pt idx="962">
                  <c:v>7.964999999999975</c:v>
                </c:pt>
                <c:pt idx="963">
                  <c:v>5.1330000000000098</c:v>
                </c:pt>
                <c:pt idx="964">
                  <c:v>4.3660000000000139</c:v>
                </c:pt>
                <c:pt idx="965">
                  <c:v>1.2129999999999939</c:v>
                </c:pt>
                <c:pt idx="966">
                  <c:v>0.72100000000000364</c:v>
                </c:pt>
                <c:pt idx="967">
                  <c:v>-12.96599999999998</c:v>
                </c:pt>
                <c:pt idx="968">
                  <c:v>-7.289999999999992</c:v>
                </c:pt>
                <c:pt idx="969">
                  <c:v>-11.494</c:v>
                </c:pt>
                <c:pt idx="970">
                  <c:v>-14.995000000000005</c:v>
                </c:pt>
                <c:pt idx="971">
                  <c:v>-14.365999999999985</c:v>
                </c:pt>
                <c:pt idx="972">
                  <c:v>-20.294999999999987</c:v>
                </c:pt>
                <c:pt idx="973">
                  <c:v>3.1700000000000159</c:v>
                </c:pt>
                <c:pt idx="974">
                  <c:v>9.0150000000000148</c:v>
                </c:pt>
                <c:pt idx="975">
                  <c:v>2.06899999999996</c:v>
                </c:pt>
                <c:pt idx="976">
                  <c:v>2.032999999999987</c:v>
                </c:pt>
                <c:pt idx="977">
                  <c:v>-6.9240000000000066</c:v>
                </c:pt>
                <c:pt idx="978">
                  <c:v>-7.2090000000000032</c:v>
                </c:pt>
                <c:pt idx="979">
                  <c:v>-7.4799999999999898</c:v>
                </c:pt>
                <c:pt idx="980">
                  <c:v>-15.233000000000004</c:v>
                </c:pt>
                <c:pt idx="981">
                  <c:v>-6.2460000000000093</c:v>
                </c:pt>
                <c:pt idx="982">
                  <c:v>10.818000000000012</c:v>
                </c:pt>
                <c:pt idx="983">
                  <c:v>8.2460000000000093</c:v>
                </c:pt>
                <c:pt idx="984">
                  <c:v>3.8429999999999893</c:v>
                </c:pt>
                <c:pt idx="985">
                  <c:v>-2.1559999999999775</c:v>
                </c:pt>
                <c:pt idx="986">
                  <c:v>12.633999999999986</c:v>
                </c:pt>
                <c:pt idx="987">
                  <c:v>7.6949999999999932</c:v>
                </c:pt>
                <c:pt idx="988">
                  <c:v>4.3210000000000264</c:v>
                </c:pt>
                <c:pt idx="989">
                  <c:v>-12.314000000000021</c:v>
                </c:pt>
                <c:pt idx="990">
                  <c:v>-10.027999999999992</c:v>
                </c:pt>
                <c:pt idx="991">
                  <c:v>-11.080999999999989</c:v>
                </c:pt>
                <c:pt idx="992">
                  <c:v>-4.8569999999999993</c:v>
                </c:pt>
                <c:pt idx="993">
                  <c:v>3.5160000000000196</c:v>
                </c:pt>
                <c:pt idx="994">
                  <c:v>-8.0440000000000111</c:v>
                </c:pt>
                <c:pt idx="995">
                  <c:v>-11.925000000000011</c:v>
                </c:pt>
                <c:pt idx="996">
                  <c:v>-11.640999999999991</c:v>
                </c:pt>
                <c:pt idx="997">
                  <c:v>-3.6810000000000116</c:v>
                </c:pt>
                <c:pt idx="998">
                  <c:v>-8.1630000000000109</c:v>
                </c:pt>
                <c:pt idx="999">
                  <c:v>-4.5629999999999882</c:v>
                </c:pt>
                <c:pt idx="1000">
                  <c:v>-14.517999999999972</c:v>
                </c:pt>
                <c:pt idx="1001">
                  <c:v>-7.5800000000000125</c:v>
                </c:pt>
                <c:pt idx="1002">
                  <c:v>-15.979000000000013</c:v>
                </c:pt>
                <c:pt idx="1003">
                  <c:v>-9.6009999999999991</c:v>
                </c:pt>
                <c:pt idx="1004">
                  <c:v>-19.036000000000001</c:v>
                </c:pt>
                <c:pt idx="1005">
                  <c:v>-5.480000000000004</c:v>
                </c:pt>
                <c:pt idx="1006">
                  <c:v>7.061000000000007</c:v>
                </c:pt>
                <c:pt idx="1007">
                  <c:v>7.9090000000000202</c:v>
                </c:pt>
                <c:pt idx="1008">
                  <c:v>-11.531000000000006</c:v>
                </c:pt>
                <c:pt idx="1009">
                  <c:v>-3.1000000000000085</c:v>
                </c:pt>
                <c:pt idx="1010">
                  <c:v>-4.5</c:v>
                </c:pt>
                <c:pt idx="1011">
                  <c:v>2.4019999999999868</c:v>
                </c:pt>
                <c:pt idx="1012">
                  <c:v>7.3520000000000039</c:v>
                </c:pt>
                <c:pt idx="1013">
                  <c:v>3.921999999999997</c:v>
                </c:pt>
                <c:pt idx="1014">
                  <c:v>5.8309999999999889</c:v>
                </c:pt>
                <c:pt idx="1015">
                  <c:v>2.686000000000007</c:v>
                </c:pt>
                <c:pt idx="1016">
                  <c:v>0.35499999999998977</c:v>
                </c:pt>
                <c:pt idx="1017">
                  <c:v>8.4960000000000093</c:v>
                </c:pt>
                <c:pt idx="1018">
                  <c:v>2.3960000000000008</c:v>
                </c:pt>
                <c:pt idx="1019">
                  <c:v>-0.50900000000000034</c:v>
                </c:pt>
                <c:pt idx="1020">
                  <c:v>4.4709999999999752</c:v>
                </c:pt>
                <c:pt idx="1021">
                  <c:v>13.597000000000008</c:v>
                </c:pt>
                <c:pt idx="1022">
                  <c:v>8.2129999999999939</c:v>
                </c:pt>
                <c:pt idx="1023">
                  <c:v>3.7230000000000132</c:v>
                </c:pt>
                <c:pt idx="1024">
                  <c:v>16.206000000000017</c:v>
                </c:pt>
                <c:pt idx="1025">
                  <c:v>27.295999999999992</c:v>
                </c:pt>
                <c:pt idx="1026">
                  <c:v>4.089999999999975</c:v>
                </c:pt>
                <c:pt idx="1027">
                  <c:v>5.1049999999999898</c:v>
                </c:pt>
                <c:pt idx="1028">
                  <c:v>8.7539999999999907</c:v>
                </c:pt>
                <c:pt idx="1029">
                  <c:v>13.742000000000019</c:v>
                </c:pt>
                <c:pt idx="1030">
                  <c:v>8.282999999999987</c:v>
                </c:pt>
                <c:pt idx="1031">
                  <c:v>7.8639999999999759</c:v>
                </c:pt>
                <c:pt idx="1032">
                  <c:v>5.4310000000000116</c:v>
                </c:pt>
                <c:pt idx="1033">
                  <c:v>7.1440000000000055</c:v>
                </c:pt>
                <c:pt idx="1034">
                  <c:v>9.3329999999999984</c:v>
                </c:pt>
                <c:pt idx="1035">
                  <c:v>-5.4680000000000177</c:v>
                </c:pt>
                <c:pt idx="1036">
                  <c:v>-6.6990000000000123</c:v>
                </c:pt>
                <c:pt idx="1037">
                  <c:v>10.131</c:v>
                </c:pt>
                <c:pt idx="1038">
                  <c:v>13.081000000000017</c:v>
                </c:pt>
                <c:pt idx="1039">
                  <c:v>-4.8230000000000075</c:v>
                </c:pt>
                <c:pt idx="1040">
                  <c:v>0.44699999999997431</c:v>
                </c:pt>
                <c:pt idx="1041">
                  <c:v>-10.838000000000022</c:v>
                </c:pt>
                <c:pt idx="1042">
                  <c:v>-1.1929999999999836</c:v>
                </c:pt>
                <c:pt idx="1043">
                  <c:v>2.199999999999136E-2</c:v>
                </c:pt>
                <c:pt idx="1044">
                  <c:v>-3.41700000000003</c:v>
                </c:pt>
                <c:pt idx="1045">
                  <c:v>7.9989999999999952</c:v>
                </c:pt>
                <c:pt idx="1046">
                  <c:v>2.9730000000000416</c:v>
                </c:pt>
                <c:pt idx="1047">
                  <c:v>-0.86699999999999022</c:v>
                </c:pt>
                <c:pt idx="1048">
                  <c:v>-14.20999999999998</c:v>
                </c:pt>
                <c:pt idx="1049">
                  <c:v>-1.1140000000000043</c:v>
                </c:pt>
                <c:pt idx="1050">
                  <c:v>-3.4069999999999823</c:v>
                </c:pt>
                <c:pt idx="1051">
                  <c:v>-6.4209999999999923</c:v>
                </c:pt>
                <c:pt idx="1052">
                  <c:v>-10.563999999999993</c:v>
                </c:pt>
                <c:pt idx="1053">
                  <c:v>-14.336000000000013</c:v>
                </c:pt>
                <c:pt idx="1054">
                  <c:v>-6.6410000000000196</c:v>
                </c:pt>
                <c:pt idx="1055">
                  <c:v>-1.3720000000000141</c:v>
                </c:pt>
                <c:pt idx="1056">
                  <c:v>9.5600000000000023</c:v>
                </c:pt>
                <c:pt idx="1057">
                  <c:v>2.7699999999999818</c:v>
                </c:pt>
                <c:pt idx="1058">
                  <c:v>4.6280000000000143</c:v>
                </c:pt>
                <c:pt idx="1059">
                  <c:v>-2.6349999999999909</c:v>
                </c:pt>
                <c:pt idx="1060">
                  <c:v>1.8240000000000123</c:v>
                </c:pt>
                <c:pt idx="1061">
                  <c:v>15.00200000000001</c:v>
                </c:pt>
                <c:pt idx="1062">
                  <c:v>3.1040000000000134</c:v>
                </c:pt>
                <c:pt idx="1063">
                  <c:v>1.5109999999999957</c:v>
                </c:pt>
                <c:pt idx="1064">
                  <c:v>-3.0970000000000084</c:v>
                </c:pt>
                <c:pt idx="1065">
                  <c:v>0.63500000000001933</c:v>
                </c:pt>
                <c:pt idx="1066">
                  <c:v>-2.3230000000000075</c:v>
                </c:pt>
                <c:pt idx="1067">
                  <c:v>3.5380000000000109</c:v>
                </c:pt>
                <c:pt idx="1068">
                  <c:v>3.4279999999999973</c:v>
                </c:pt>
                <c:pt idx="1069">
                  <c:v>14.426999999999992</c:v>
                </c:pt>
                <c:pt idx="1070">
                  <c:v>-4.9619999999999891</c:v>
                </c:pt>
                <c:pt idx="1071">
                  <c:v>-6.1500000000000057</c:v>
                </c:pt>
                <c:pt idx="1072">
                  <c:v>-12.181000000000012</c:v>
                </c:pt>
                <c:pt idx="1073">
                  <c:v>-5.3530000000000086</c:v>
                </c:pt>
                <c:pt idx="1074">
                  <c:v>-2.9440000000000168</c:v>
                </c:pt>
                <c:pt idx="1075">
                  <c:v>1.8119999999999834</c:v>
                </c:pt>
                <c:pt idx="1076">
                  <c:v>-5.046999999999997</c:v>
                </c:pt>
                <c:pt idx="1077">
                  <c:v>2.2940000000000111</c:v>
                </c:pt>
                <c:pt idx="1078">
                  <c:v>0.4410000000000025</c:v>
                </c:pt>
                <c:pt idx="1079">
                  <c:v>3.1079999999999757</c:v>
                </c:pt>
                <c:pt idx="1080">
                  <c:v>-1.7760000000000105</c:v>
                </c:pt>
                <c:pt idx="1081">
                  <c:v>-4.7460000000000093</c:v>
                </c:pt>
                <c:pt idx="1082">
                  <c:v>-20.650999999999982</c:v>
                </c:pt>
                <c:pt idx="1083">
                  <c:v>-9.5860000000000127</c:v>
                </c:pt>
                <c:pt idx="1084">
                  <c:v>-6.5559999999999832</c:v>
                </c:pt>
                <c:pt idx="1085">
                  <c:v>-2.771000000000015</c:v>
                </c:pt>
                <c:pt idx="1086">
                  <c:v>-8.8070000000000164</c:v>
                </c:pt>
                <c:pt idx="1087">
                  <c:v>1.7239999999999895</c:v>
                </c:pt>
                <c:pt idx="1088">
                  <c:v>5.9080000000000155</c:v>
                </c:pt>
                <c:pt idx="1089">
                  <c:v>1.9240000000000066</c:v>
                </c:pt>
                <c:pt idx="1090">
                  <c:v>-1.7719999999999914</c:v>
                </c:pt>
                <c:pt idx="1091">
                  <c:v>-1.3559999999999945</c:v>
                </c:pt>
                <c:pt idx="1092">
                  <c:v>0.31399999999996453</c:v>
                </c:pt>
                <c:pt idx="1093">
                  <c:v>9.304000000000002</c:v>
                </c:pt>
                <c:pt idx="1094">
                  <c:v>7.2230000000000132</c:v>
                </c:pt>
                <c:pt idx="1095">
                  <c:v>1.0560000000000116</c:v>
                </c:pt>
                <c:pt idx="1096">
                  <c:v>-1.6750000000000114</c:v>
                </c:pt>
                <c:pt idx="1097">
                  <c:v>2.382000000000005</c:v>
                </c:pt>
                <c:pt idx="1098">
                  <c:v>-2.1590000000000202</c:v>
                </c:pt>
                <c:pt idx="1099">
                  <c:v>-3.0279999999999916</c:v>
                </c:pt>
                <c:pt idx="1100">
                  <c:v>-2.0379999999999825</c:v>
                </c:pt>
                <c:pt idx="1101">
                  <c:v>6.953000000000003</c:v>
                </c:pt>
                <c:pt idx="1102">
                  <c:v>7.4849999999999852</c:v>
                </c:pt>
                <c:pt idx="1103">
                  <c:v>7.2699999999999818</c:v>
                </c:pt>
                <c:pt idx="1104">
                  <c:v>11.588999999999999</c:v>
                </c:pt>
                <c:pt idx="1105">
                  <c:v>3.113000000000028</c:v>
                </c:pt>
                <c:pt idx="1106">
                  <c:v>-2.11099999999999</c:v>
                </c:pt>
                <c:pt idx="1107">
                  <c:v>-1.0820000000000221</c:v>
                </c:pt>
                <c:pt idx="1108">
                  <c:v>8.7810000000000059</c:v>
                </c:pt>
                <c:pt idx="1109">
                  <c:v>13.680999999999983</c:v>
                </c:pt>
                <c:pt idx="1110">
                  <c:v>10.174000000000007</c:v>
                </c:pt>
                <c:pt idx="1111">
                  <c:v>7.6490000000000009</c:v>
                </c:pt>
                <c:pt idx="1112">
                  <c:v>9.4349999999999739</c:v>
                </c:pt>
                <c:pt idx="1113">
                  <c:v>8.5870000000000175</c:v>
                </c:pt>
                <c:pt idx="1114">
                  <c:v>7.8189999999999884</c:v>
                </c:pt>
                <c:pt idx="1115">
                  <c:v>6.5719999999999743</c:v>
                </c:pt>
                <c:pt idx="1116">
                  <c:v>13.355999999999995</c:v>
                </c:pt>
                <c:pt idx="1117">
                  <c:v>16.692000000000007</c:v>
                </c:pt>
                <c:pt idx="1118">
                  <c:v>14.241000000000014</c:v>
                </c:pt>
                <c:pt idx="1119">
                  <c:v>14.999999999999972</c:v>
                </c:pt>
                <c:pt idx="1120">
                  <c:v>5.0370000000000346</c:v>
                </c:pt>
                <c:pt idx="1121">
                  <c:v>0.62199999999998568</c:v>
                </c:pt>
                <c:pt idx="1122">
                  <c:v>3.5300000000000296</c:v>
                </c:pt>
                <c:pt idx="1123">
                  <c:v>16.426999999999964</c:v>
                </c:pt>
                <c:pt idx="1124">
                  <c:v>-5.2520000000000095</c:v>
                </c:pt>
                <c:pt idx="1125">
                  <c:v>0.32900000000006457</c:v>
                </c:pt>
                <c:pt idx="1126">
                  <c:v>-9.4169999999999732</c:v>
                </c:pt>
                <c:pt idx="1127">
                  <c:v>-18.810999999999979</c:v>
                </c:pt>
                <c:pt idx="1128">
                  <c:v>-2.5730000000000075</c:v>
                </c:pt>
                <c:pt idx="1129">
                  <c:v>6.86099999999999</c:v>
                </c:pt>
                <c:pt idx="1130">
                  <c:v>7.6259999999999764</c:v>
                </c:pt>
                <c:pt idx="1131">
                  <c:v>6.8349999999999795</c:v>
                </c:pt>
                <c:pt idx="1132">
                  <c:v>20.990000000000009</c:v>
                </c:pt>
                <c:pt idx="1133">
                  <c:v>14.771000000000015</c:v>
                </c:pt>
                <c:pt idx="1134">
                  <c:v>1.0710000000000264</c:v>
                </c:pt>
                <c:pt idx="1135">
                  <c:v>-4.8760000000000332</c:v>
                </c:pt>
                <c:pt idx="1136">
                  <c:v>-7.867999999999995</c:v>
                </c:pt>
                <c:pt idx="1137">
                  <c:v>-3.3449999999999704</c:v>
                </c:pt>
                <c:pt idx="1138">
                  <c:v>0.86200000000002319</c:v>
                </c:pt>
                <c:pt idx="1139">
                  <c:v>7.2839999999999918</c:v>
                </c:pt>
                <c:pt idx="1140">
                  <c:v>7.6859999999999786</c:v>
                </c:pt>
                <c:pt idx="1141">
                  <c:v>12.86099999999999</c:v>
                </c:pt>
                <c:pt idx="1142">
                  <c:v>9.4039999999999964</c:v>
                </c:pt>
                <c:pt idx="1143">
                  <c:v>2.396000000000015</c:v>
                </c:pt>
                <c:pt idx="1144">
                  <c:v>-28.720000000000027</c:v>
                </c:pt>
                <c:pt idx="1145">
                  <c:v>-20.520000000000039</c:v>
                </c:pt>
                <c:pt idx="1146">
                  <c:v>-1.1959999999999695</c:v>
                </c:pt>
                <c:pt idx="1147">
                  <c:v>0.77999999999997272</c:v>
                </c:pt>
                <c:pt idx="1148">
                  <c:v>-0.48599999999993315</c:v>
                </c:pt>
                <c:pt idx="1149">
                  <c:v>-10.332000000000022</c:v>
                </c:pt>
                <c:pt idx="1150">
                  <c:v>5.2669999999999959</c:v>
                </c:pt>
                <c:pt idx="1151">
                  <c:v>4.8360000000000127</c:v>
                </c:pt>
                <c:pt idx="1152">
                  <c:v>-2.5469999999999686</c:v>
                </c:pt>
                <c:pt idx="1153">
                  <c:v>-10.478999999999985</c:v>
                </c:pt>
                <c:pt idx="1154">
                  <c:v>-0.87400000000002365</c:v>
                </c:pt>
                <c:pt idx="1155">
                  <c:v>-4.4220000000000255</c:v>
                </c:pt>
                <c:pt idx="1156">
                  <c:v>-4.1230000000000189</c:v>
                </c:pt>
                <c:pt idx="1157">
                  <c:v>-4.8340000000000032</c:v>
                </c:pt>
                <c:pt idx="1158">
                  <c:v>-9.2830000000000155</c:v>
                </c:pt>
                <c:pt idx="1159">
                  <c:v>-1.8810000000000002</c:v>
                </c:pt>
                <c:pt idx="1160">
                  <c:v>-3.0529999999999973</c:v>
                </c:pt>
                <c:pt idx="1161">
                  <c:v>-3.5590000000000259</c:v>
                </c:pt>
                <c:pt idx="1162">
                  <c:v>-9.3410000000000082</c:v>
                </c:pt>
                <c:pt idx="1163">
                  <c:v>-12.307000000000045</c:v>
                </c:pt>
                <c:pt idx="1164">
                  <c:v>-12.836000000000013</c:v>
                </c:pt>
                <c:pt idx="1165">
                  <c:v>-9.7659999999999911</c:v>
                </c:pt>
                <c:pt idx="1166">
                  <c:v>11.638000000000005</c:v>
                </c:pt>
                <c:pt idx="1167">
                  <c:v>10.265000000000015</c:v>
                </c:pt>
                <c:pt idx="1168">
                  <c:v>9.5529999999999973</c:v>
                </c:pt>
                <c:pt idx="1169">
                  <c:v>-4.0450000000000443</c:v>
                </c:pt>
                <c:pt idx="1170">
                  <c:v>5.5589999999999975</c:v>
                </c:pt>
                <c:pt idx="1171">
                  <c:v>3.3139999999999645</c:v>
                </c:pt>
                <c:pt idx="1172">
                  <c:v>21.062999999999988</c:v>
                </c:pt>
                <c:pt idx="1173">
                  <c:v>10.80499999999995</c:v>
                </c:pt>
                <c:pt idx="1174">
                  <c:v>6.5199999999999818</c:v>
                </c:pt>
                <c:pt idx="1175">
                  <c:v>-12.446000000000026</c:v>
                </c:pt>
                <c:pt idx="1176">
                  <c:v>3.9920000000000186</c:v>
                </c:pt>
                <c:pt idx="1177">
                  <c:v>-1.6029999999999802</c:v>
                </c:pt>
                <c:pt idx="1178">
                  <c:v>0.27199999999999136</c:v>
                </c:pt>
                <c:pt idx="1179">
                  <c:v>-4.6189999999999998</c:v>
                </c:pt>
                <c:pt idx="1180">
                  <c:v>23.156999999999982</c:v>
                </c:pt>
                <c:pt idx="1181">
                  <c:v>8.0510000000000446</c:v>
                </c:pt>
                <c:pt idx="1182">
                  <c:v>7.6839999999999691</c:v>
                </c:pt>
                <c:pt idx="1183">
                  <c:v>5.2019999999999982</c:v>
                </c:pt>
                <c:pt idx="1184">
                  <c:v>2.339999999999975</c:v>
                </c:pt>
                <c:pt idx="1185">
                  <c:v>-8.6779999999999973</c:v>
                </c:pt>
                <c:pt idx="1186">
                  <c:v>-4.7409999999999854</c:v>
                </c:pt>
                <c:pt idx="1187">
                  <c:v>-5.9110000000000014</c:v>
                </c:pt>
                <c:pt idx="1188">
                  <c:v>-8.8700000000000045</c:v>
                </c:pt>
                <c:pt idx="1189">
                  <c:v>-16.12700000000001</c:v>
                </c:pt>
                <c:pt idx="1190">
                  <c:v>-6.4489999999999554</c:v>
                </c:pt>
                <c:pt idx="1191">
                  <c:v>-4.8499999999999659</c:v>
                </c:pt>
                <c:pt idx="1192">
                  <c:v>-4.7090000000000032</c:v>
                </c:pt>
                <c:pt idx="1193">
                  <c:v>2.84699999999998</c:v>
                </c:pt>
                <c:pt idx="1194">
                  <c:v>6.2820000000000107</c:v>
                </c:pt>
                <c:pt idx="1195">
                  <c:v>5.4480000000000075</c:v>
                </c:pt>
                <c:pt idx="1196">
                  <c:v>-3.0900000000000034</c:v>
                </c:pt>
                <c:pt idx="1197">
                  <c:v>12.002000000000038</c:v>
                </c:pt>
                <c:pt idx="1198">
                  <c:v>6.1470000000000198</c:v>
                </c:pt>
                <c:pt idx="1199">
                  <c:v>4.2029999999999745</c:v>
                </c:pt>
                <c:pt idx="1200">
                  <c:v>-0.90499999999997272</c:v>
                </c:pt>
                <c:pt idx="1201">
                  <c:v>3.5780000000000314</c:v>
                </c:pt>
                <c:pt idx="1202">
                  <c:v>1.4820000000000277</c:v>
                </c:pt>
                <c:pt idx="1203">
                  <c:v>-3.3129999999999882</c:v>
                </c:pt>
                <c:pt idx="1204">
                  <c:v>-10.411000000000001</c:v>
                </c:pt>
                <c:pt idx="1205">
                  <c:v>-3.0860000000000412</c:v>
                </c:pt>
                <c:pt idx="1206">
                  <c:v>0.28499999999999659</c:v>
                </c:pt>
                <c:pt idx="1207">
                  <c:v>-10.771999999999991</c:v>
                </c:pt>
                <c:pt idx="1208">
                  <c:v>-29.592999999999961</c:v>
                </c:pt>
                <c:pt idx="1209">
                  <c:v>-25.312999999999988</c:v>
                </c:pt>
                <c:pt idx="1210">
                  <c:v>-11.552999999999997</c:v>
                </c:pt>
                <c:pt idx="1211">
                  <c:v>2.0580000000000211</c:v>
                </c:pt>
                <c:pt idx="1212">
                  <c:v>-1.4090000000000202</c:v>
                </c:pt>
                <c:pt idx="1213">
                  <c:v>-7.7880000000000109</c:v>
                </c:pt>
                <c:pt idx="1214">
                  <c:v>-3.6859999999999786</c:v>
                </c:pt>
                <c:pt idx="1215">
                  <c:v>-11.01400000000001</c:v>
                </c:pt>
                <c:pt idx="1216">
                  <c:v>-2.0220000000000198</c:v>
                </c:pt>
                <c:pt idx="1217">
                  <c:v>3.9259999999999877</c:v>
                </c:pt>
                <c:pt idx="1218">
                  <c:v>16.785999999999973</c:v>
                </c:pt>
                <c:pt idx="1219">
                  <c:v>10.606000000000023</c:v>
                </c:pt>
                <c:pt idx="1220">
                  <c:v>4.0349999999999966</c:v>
                </c:pt>
                <c:pt idx="1221">
                  <c:v>2.9309999999999832</c:v>
                </c:pt>
                <c:pt idx="1222">
                  <c:v>1.4689999999999941</c:v>
                </c:pt>
                <c:pt idx="1223">
                  <c:v>-11.299000000000007</c:v>
                </c:pt>
                <c:pt idx="1224">
                  <c:v>-2.6289999999999907</c:v>
                </c:pt>
                <c:pt idx="1225">
                  <c:v>8.2229999999999848</c:v>
                </c:pt>
                <c:pt idx="1226">
                  <c:v>20.536999999999978</c:v>
                </c:pt>
                <c:pt idx="1227">
                  <c:v>16.368000000000023</c:v>
                </c:pt>
                <c:pt idx="1228">
                  <c:v>-1.882000000000005</c:v>
                </c:pt>
                <c:pt idx="1229">
                  <c:v>-3.2110000000000127</c:v>
                </c:pt>
                <c:pt idx="1230">
                  <c:v>-1.049000000000035</c:v>
                </c:pt>
                <c:pt idx="1231">
                  <c:v>6.5929999999999609</c:v>
                </c:pt>
                <c:pt idx="1232">
                  <c:v>-3.2399999999999807</c:v>
                </c:pt>
                <c:pt idx="1233">
                  <c:v>-1.2740000000000009</c:v>
                </c:pt>
                <c:pt idx="1234">
                  <c:v>-0.72299999999998477</c:v>
                </c:pt>
                <c:pt idx="1235">
                  <c:v>11.389999999999986</c:v>
                </c:pt>
                <c:pt idx="1236">
                  <c:v>3.992999999999995</c:v>
                </c:pt>
                <c:pt idx="1237">
                  <c:v>-2.4159999999999684</c:v>
                </c:pt>
                <c:pt idx="1238">
                  <c:v>-4.4599999999999795</c:v>
                </c:pt>
                <c:pt idx="1239">
                  <c:v>-5.2179999999999893</c:v>
                </c:pt>
                <c:pt idx="1240">
                  <c:v>0.8149999999999693</c:v>
                </c:pt>
                <c:pt idx="1241">
                  <c:v>1.5589999999999975</c:v>
                </c:pt>
                <c:pt idx="1242">
                  <c:v>4.6019999999999754</c:v>
                </c:pt>
                <c:pt idx="1243">
                  <c:v>3.3569999999999993</c:v>
                </c:pt>
                <c:pt idx="1244">
                  <c:v>-2.3989999999999441</c:v>
                </c:pt>
                <c:pt idx="1245">
                  <c:v>-4.8299999999999841</c:v>
                </c:pt>
                <c:pt idx="1246">
                  <c:v>-0.58799999999999386</c:v>
                </c:pt>
                <c:pt idx="1247">
                  <c:v>12.308999999999997</c:v>
                </c:pt>
                <c:pt idx="1248">
                  <c:v>10.189999999999998</c:v>
                </c:pt>
                <c:pt idx="1249">
                  <c:v>3.578000000000003</c:v>
                </c:pt>
                <c:pt idx="1250">
                  <c:v>5.0230000000000246</c:v>
                </c:pt>
                <c:pt idx="1251">
                  <c:v>-7.4220000000000255</c:v>
                </c:pt>
                <c:pt idx="1252">
                  <c:v>2.8540000000000134</c:v>
                </c:pt>
                <c:pt idx="1253">
                  <c:v>-0.56800000000001205</c:v>
                </c:pt>
                <c:pt idx="1254">
                  <c:v>5.1020000000000323</c:v>
                </c:pt>
                <c:pt idx="1255">
                  <c:v>6.6839999999999975</c:v>
                </c:pt>
                <c:pt idx="1256">
                  <c:v>-4.1410000000000196</c:v>
                </c:pt>
                <c:pt idx="1257">
                  <c:v>-8.2070000000000221</c:v>
                </c:pt>
                <c:pt idx="1258">
                  <c:v>-5.3580000000000325</c:v>
                </c:pt>
                <c:pt idx="1259">
                  <c:v>-11.415999999999997</c:v>
                </c:pt>
                <c:pt idx="1260">
                  <c:v>-6.5199999999999818</c:v>
                </c:pt>
                <c:pt idx="1261">
                  <c:v>-3.742999999999995</c:v>
                </c:pt>
                <c:pt idx="1262">
                  <c:v>2.539999999999992</c:v>
                </c:pt>
                <c:pt idx="1263">
                  <c:v>-3.8460000000000321</c:v>
                </c:pt>
                <c:pt idx="1264">
                  <c:v>-3.4259999999999877</c:v>
                </c:pt>
                <c:pt idx="1265">
                  <c:v>-8.9790000000000134</c:v>
                </c:pt>
                <c:pt idx="1266">
                  <c:v>-12.668000000000006</c:v>
                </c:pt>
                <c:pt idx="1267">
                  <c:v>-5.9939999999999998</c:v>
                </c:pt>
                <c:pt idx="1268">
                  <c:v>-6.2469999999999573</c:v>
                </c:pt>
                <c:pt idx="1269">
                  <c:v>-5.9800000000000182</c:v>
                </c:pt>
                <c:pt idx="1270">
                  <c:v>-3.2000000000000455</c:v>
                </c:pt>
                <c:pt idx="1271">
                  <c:v>-4.3050000000000068</c:v>
                </c:pt>
                <c:pt idx="1272">
                  <c:v>-1.6010000000000275</c:v>
                </c:pt>
                <c:pt idx="1273">
                  <c:v>-2.122999999999962</c:v>
                </c:pt>
                <c:pt idx="1274">
                  <c:v>-25.884000000000015</c:v>
                </c:pt>
                <c:pt idx="1275">
                  <c:v>-14.893000000000001</c:v>
                </c:pt>
                <c:pt idx="1276">
                  <c:v>0.49200000000001864</c:v>
                </c:pt>
                <c:pt idx="1277">
                  <c:v>5.4540000000000077</c:v>
                </c:pt>
                <c:pt idx="1278">
                  <c:v>-1.6000000000000227</c:v>
                </c:pt>
                <c:pt idx="1279">
                  <c:v>-0.8119999999999834</c:v>
                </c:pt>
                <c:pt idx="1280">
                  <c:v>-1.2980000000000018</c:v>
                </c:pt>
                <c:pt idx="1281">
                  <c:v>-6.9490000000000123</c:v>
                </c:pt>
                <c:pt idx="1282">
                  <c:v>-0.35499999999998977</c:v>
                </c:pt>
                <c:pt idx="1283">
                  <c:v>2.849000000000018</c:v>
                </c:pt>
                <c:pt idx="1284">
                  <c:v>4.6800000000000068</c:v>
                </c:pt>
                <c:pt idx="1285">
                  <c:v>5.9419999999999789</c:v>
                </c:pt>
                <c:pt idx="1286">
                  <c:v>-2.4399999999999977</c:v>
                </c:pt>
                <c:pt idx="1287">
                  <c:v>-6.1709999999999638</c:v>
                </c:pt>
                <c:pt idx="1288">
                  <c:v>0.59200000000001296</c:v>
                </c:pt>
                <c:pt idx="1289">
                  <c:v>13.320999999999998</c:v>
                </c:pt>
                <c:pt idx="1290">
                  <c:v>7.950999999999965</c:v>
                </c:pt>
                <c:pt idx="1291">
                  <c:v>-2.9680000000000177</c:v>
                </c:pt>
                <c:pt idx="1292">
                  <c:v>-2.853999999999985</c:v>
                </c:pt>
                <c:pt idx="1293">
                  <c:v>1.38900000000001</c:v>
                </c:pt>
                <c:pt idx="1294">
                  <c:v>-3.5529999999999688</c:v>
                </c:pt>
                <c:pt idx="1295">
                  <c:v>4.9579999999999984</c:v>
                </c:pt>
                <c:pt idx="1296">
                  <c:v>3.1559999999999775</c:v>
                </c:pt>
                <c:pt idx="1297">
                  <c:v>4.7369999999999948</c:v>
                </c:pt>
                <c:pt idx="1298">
                  <c:v>1.3249999999999886</c:v>
                </c:pt>
                <c:pt idx="1299">
                  <c:v>1.3569999999999709</c:v>
                </c:pt>
                <c:pt idx="1300">
                  <c:v>-14.092000000000013</c:v>
                </c:pt>
                <c:pt idx="1301">
                  <c:v>-15.871999999999986</c:v>
                </c:pt>
                <c:pt idx="1302">
                  <c:v>-12.990000000000009</c:v>
                </c:pt>
                <c:pt idx="1303">
                  <c:v>-2.629999999999967</c:v>
                </c:pt>
                <c:pt idx="1304">
                  <c:v>-3.304000000000002</c:v>
                </c:pt>
                <c:pt idx="1305">
                  <c:v>1.0769999999999982</c:v>
                </c:pt>
                <c:pt idx="1306">
                  <c:v>0.23499999999998522</c:v>
                </c:pt>
                <c:pt idx="1307">
                  <c:v>-7.4690000000000225</c:v>
                </c:pt>
                <c:pt idx="1308">
                  <c:v>-11.884999999999991</c:v>
                </c:pt>
                <c:pt idx="1309">
                  <c:v>-5.5360000000000014</c:v>
                </c:pt>
                <c:pt idx="1310">
                  <c:v>8.77800000000002</c:v>
                </c:pt>
                <c:pt idx="1311">
                  <c:v>3.978999999999985</c:v>
                </c:pt>
                <c:pt idx="1312">
                  <c:v>5.9209999999999923</c:v>
                </c:pt>
                <c:pt idx="1313">
                  <c:v>-0.98000000000001819</c:v>
                </c:pt>
                <c:pt idx="1314">
                  <c:v>-2.3919999999999675</c:v>
                </c:pt>
                <c:pt idx="1315">
                  <c:v>-0.24600000000000932</c:v>
                </c:pt>
                <c:pt idx="1316">
                  <c:v>5.5229999999999677</c:v>
                </c:pt>
                <c:pt idx="1317">
                  <c:v>5.724000000000018</c:v>
                </c:pt>
                <c:pt idx="1318">
                  <c:v>-1.2319999999999993</c:v>
                </c:pt>
                <c:pt idx="1319">
                  <c:v>-2.3460000000000036</c:v>
                </c:pt>
                <c:pt idx="1320">
                  <c:v>-10.144000000000005</c:v>
                </c:pt>
                <c:pt idx="1321">
                  <c:v>-3.5749999999999886</c:v>
                </c:pt>
                <c:pt idx="1322">
                  <c:v>1.203000000000003</c:v>
                </c:pt>
                <c:pt idx="1323">
                  <c:v>-4.046999999999997</c:v>
                </c:pt>
                <c:pt idx="1324">
                  <c:v>5.1729999999999734</c:v>
                </c:pt>
                <c:pt idx="1325">
                  <c:v>6.8849999999999909</c:v>
                </c:pt>
                <c:pt idx="1326">
                  <c:v>-0.35599999999999454</c:v>
                </c:pt>
                <c:pt idx="1327">
                  <c:v>0.93799999999998818</c:v>
                </c:pt>
                <c:pt idx="1328">
                  <c:v>-3.3819999999999766</c:v>
                </c:pt>
                <c:pt idx="1329">
                  <c:v>-10.848000000000013</c:v>
                </c:pt>
                <c:pt idx="1330">
                  <c:v>-11.176999999999992</c:v>
                </c:pt>
                <c:pt idx="1331">
                  <c:v>-7.15300000000002</c:v>
                </c:pt>
                <c:pt idx="1332">
                  <c:v>-7.8269999999999982</c:v>
                </c:pt>
                <c:pt idx="1333">
                  <c:v>-6.6899999999999977</c:v>
                </c:pt>
                <c:pt idx="1334">
                  <c:v>-8.3839999999999861</c:v>
                </c:pt>
                <c:pt idx="1335">
                  <c:v>-1.2339999999999804</c:v>
                </c:pt>
                <c:pt idx="1336">
                  <c:v>17.527999999999992</c:v>
                </c:pt>
                <c:pt idx="1337">
                  <c:v>19.308999999999997</c:v>
                </c:pt>
                <c:pt idx="1338">
                  <c:v>8.1749999999999829</c:v>
                </c:pt>
                <c:pt idx="1339">
                  <c:v>27.040999999999997</c:v>
                </c:pt>
                <c:pt idx="1340">
                  <c:v>4.1189999999999998</c:v>
                </c:pt>
                <c:pt idx="1341">
                  <c:v>-2.0239999999999725</c:v>
                </c:pt>
                <c:pt idx="1342">
                  <c:v>-5.1850000000000307</c:v>
                </c:pt>
                <c:pt idx="1343">
                  <c:v>0.20499999999998408</c:v>
                </c:pt>
                <c:pt idx="1344">
                  <c:v>4.2839999999999918</c:v>
                </c:pt>
                <c:pt idx="1345">
                  <c:v>-4.4539999999999793</c:v>
                </c:pt>
                <c:pt idx="1346">
                  <c:v>-6.188999999999993</c:v>
                </c:pt>
                <c:pt idx="1347">
                  <c:v>-6.688999999999993</c:v>
                </c:pt>
                <c:pt idx="1348">
                  <c:v>-6.0769999999999982</c:v>
                </c:pt>
                <c:pt idx="1349">
                  <c:v>0.49499999999997613</c:v>
                </c:pt>
                <c:pt idx="1350">
                  <c:v>6.6620000000000061</c:v>
                </c:pt>
                <c:pt idx="1351">
                  <c:v>0.86200000000002319</c:v>
                </c:pt>
                <c:pt idx="1352">
                  <c:v>0.41200000000000614</c:v>
                </c:pt>
                <c:pt idx="1353">
                  <c:v>2.0619999999999834</c:v>
                </c:pt>
                <c:pt idx="1354">
                  <c:v>-0.68300000000002115</c:v>
                </c:pt>
                <c:pt idx="1355">
                  <c:v>10.929999999999978</c:v>
                </c:pt>
                <c:pt idx="1356">
                  <c:v>-0.2529999999999859</c:v>
                </c:pt>
                <c:pt idx="1357">
                  <c:v>-6.768999999999977</c:v>
                </c:pt>
                <c:pt idx="1358">
                  <c:v>-0.26900000000000546</c:v>
                </c:pt>
                <c:pt idx="1359">
                  <c:v>-1.1009999999999991</c:v>
                </c:pt>
                <c:pt idx="1360">
                  <c:v>-0.40399999999999636</c:v>
                </c:pt>
                <c:pt idx="1361">
                  <c:v>1.5169999999999959</c:v>
                </c:pt>
                <c:pt idx="1362">
                  <c:v>0.68200000000001637</c:v>
                </c:pt>
                <c:pt idx="1363">
                  <c:v>-1.436000000000007</c:v>
                </c:pt>
                <c:pt idx="1364">
                  <c:v>-2.8069999999999879</c:v>
                </c:pt>
                <c:pt idx="1365">
                  <c:v>-1.2189999999999941</c:v>
                </c:pt>
                <c:pt idx="1366">
                  <c:v>2.6219999999999857</c:v>
                </c:pt>
                <c:pt idx="1367">
                  <c:v>1.3729999999999905</c:v>
                </c:pt>
                <c:pt idx="1368">
                  <c:v>-3.0840000000000032</c:v>
                </c:pt>
                <c:pt idx="1369">
                  <c:v>-5.4819999999999993</c:v>
                </c:pt>
                <c:pt idx="1370">
                  <c:v>3.6450000000000102</c:v>
                </c:pt>
                <c:pt idx="1371">
                  <c:v>8.2189999999999941</c:v>
                </c:pt>
                <c:pt idx="1372">
                  <c:v>0.63700000000000045</c:v>
                </c:pt>
                <c:pt idx="1373">
                  <c:v>8.3079999999999927</c:v>
                </c:pt>
                <c:pt idx="1374">
                  <c:v>1.7400000000000091</c:v>
                </c:pt>
                <c:pt idx="1375">
                  <c:v>-2.0089999999999861</c:v>
                </c:pt>
                <c:pt idx="1376">
                  <c:v>-1.3080000000000211</c:v>
                </c:pt>
                <c:pt idx="1377">
                  <c:v>-0.55299999999996885</c:v>
                </c:pt>
                <c:pt idx="1378">
                  <c:v>4.9439999999999884</c:v>
                </c:pt>
                <c:pt idx="1379">
                  <c:v>11.753000000000014</c:v>
                </c:pt>
                <c:pt idx="1380">
                  <c:v>7.8930000000000007</c:v>
                </c:pt>
                <c:pt idx="1381">
                  <c:v>3.7959999999999923</c:v>
                </c:pt>
                <c:pt idx="1382">
                  <c:v>12.571000000000026</c:v>
                </c:pt>
                <c:pt idx="1383">
                  <c:v>28.725999999999971</c:v>
                </c:pt>
                <c:pt idx="1384">
                  <c:v>31.563999999999993</c:v>
                </c:pt>
                <c:pt idx="1385">
                  <c:v>20.628000000000014</c:v>
                </c:pt>
                <c:pt idx="1386">
                  <c:v>9.0370000000000346</c:v>
                </c:pt>
                <c:pt idx="1387">
                  <c:v>11.781000000000006</c:v>
                </c:pt>
                <c:pt idx="1388">
                  <c:v>6.9900000000000091</c:v>
                </c:pt>
                <c:pt idx="1389">
                  <c:v>-18.85499999999999</c:v>
                </c:pt>
                <c:pt idx="1390">
                  <c:v>-5.8590000000000089</c:v>
                </c:pt>
                <c:pt idx="1391">
                  <c:v>2.0609999999999786</c:v>
                </c:pt>
                <c:pt idx="1392">
                  <c:v>8.7260000000000275</c:v>
                </c:pt>
                <c:pt idx="1393">
                  <c:v>-4.3849999999999909</c:v>
                </c:pt>
                <c:pt idx="1394">
                  <c:v>-2.9299999999999784</c:v>
                </c:pt>
                <c:pt idx="1395">
                  <c:v>-12.010000000000048</c:v>
                </c:pt>
                <c:pt idx="1396">
                  <c:v>6.5109999999999673</c:v>
                </c:pt>
                <c:pt idx="1397">
                  <c:v>-0.7529999999999859</c:v>
                </c:pt>
                <c:pt idx="1398">
                  <c:v>-29.774999999999977</c:v>
                </c:pt>
                <c:pt idx="1399">
                  <c:v>-15.512999999999977</c:v>
                </c:pt>
                <c:pt idx="1400">
                  <c:v>-7.0109999999999673</c:v>
                </c:pt>
                <c:pt idx="1401">
                  <c:v>13.307999999999993</c:v>
                </c:pt>
                <c:pt idx="1402">
                  <c:v>-2.2350000000000136</c:v>
                </c:pt>
                <c:pt idx="1403">
                  <c:v>7.4519999999999982</c:v>
                </c:pt>
                <c:pt idx="1404">
                  <c:v>-12.383999999999986</c:v>
                </c:pt>
                <c:pt idx="1405">
                  <c:v>-15.481000000000023</c:v>
                </c:pt>
                <c:pt idx="1406">
                  <c:v>-18.867000000000019</c:v>
                </c:pt>
                <c:pt idx="1407">
                  <c:v>-6.271000000000015</c:v>
                </c:pt>
                <c:pt idx="1408">
                  <c:v>-10.460999999999984</c:v>
                </c:pt>
                <c:pt idx="1409">
                  <c:v>2.2800000000000296</c:v>
                </c:pt>
                <c:pt idx="1410">
                  <c:v>2.7440000000000282</c:v>
                </c:pt>
                <c:pt idx="1411">
                  <c:v>0.3100000000000307</c:v>
                </c:pt>
                <c:pt idx="1412">
                  <c:v>9.1819999999999879</c:v>
                </c:pt>
                <c:pt idx="1413">
                  <c:v>-0.99900000000002365</c:v>
                </c:pt>
                <c:pt idx="1414">
                  <c:v>11.991999999999962</c:v>
                </c:pt>
                <c:pt idx="1415">
                  <c:v>7.7010000000000218</c:v>
                </c:pt>
                <c:pt idx="1416">
                  <c:v>11.616000000000014</c:v>
                </c:pt>
                <c:pt idx="1417">
                  <c:v>2.9339999999999975</c:v>
                </c:pt>
                <c:pt idx="1418">
                  <c:v>3.1780000000000257</c:v>
                </c:pt>
                <c:pt idx="1419">
                  <c:v>-11.794000000000011</c:v>
                </c:pt>
                <c:pt idx="1420">
                  <c:v>2.7450000000000045</c:v>
                </c:pt>
                <c:pt idx="1421">
                  <c:v>-5.09699999999998</c:v>
                </c:pt>
                <c:pt idx="1422">
                  <c:v>-5.3679999999999666</c:v>
                </c:pt>
                <c:pt idx="1423">
                  <c:v>-7.992999999999995</c:v>
                </c:pt>
                <c:pt idx="1424">
                  <c:v>-2.7460000000000093</c:v>
                </c:pt>
                <c:pt idx="1425">
                  <c:v>7.1100000000000136</c:v>
                </c:pt>
                <c:pt idx="1426">
                  <c:v>1.34699999999998</c:v>
                </c:pt>
                <c:pt idx="1427">
                  <c:v>9.0529999999999688</c:v>
                </c:pt>
                <c:pt idx="1428">
                  <c:v>14.992999999999967</c:v>
                </c:pt>
                <c:pt idx="1429">
                  <c:v>-10.34099999999998</c:v>
                </c:pt>
                <c:pt idx="1430">
                  <c:v>-2.8959999999999866</c:v>
                </c:pt>
                <c:pt idx="1431">
                  <c:v>7.3919999999999959</c:v>
                </c:pt>
                <c:pt idx="1432">
                  <c:v>9.5620000000000118</c:v>
                </c:pt>
                <c:pt idx="1433">
                  <c:v>5.8259999999999934</c:v>
                </c:pt>
                <c:pt idx="1434">
                  <c:v>2.0759999999999934</c:v>
                </c:pt>
                <c:pt idx="1435">
                  <c:v>-2.7179999999999893</c:v>
                </c:pt>
                <c:pt idx="1436">
                  <c:v>-0.87199999999995725</c:v>
                </c:pt>
                <c:pt idx="1437">
                  <c:v>-1.0690000000000168</c:v>
                </c:pt>
                <c:pt idx="1438">
                  <c:v>16.64500000000001</c:v>
                </c:pt>
                <c:pt idx="1439">
                  <c:v>4.1610000000000014</c:v>
                </c:pt>
                <c:pt idx="1440">
                  <c:v>13.364000000000004</c:v>
                </c:pt>
                <c:pt idx="1441">
                  <c:v>9.6190000000000282</c:v>
                </c:pt>
                <c:pt idx="1442">
                  <c:v>8.8369999999999607</c:v>
                </c:pt>
                <c:pt idx="1443">
                  <c:v>0.13100000000000023</c:v>
                </c:pt>
                <c:pt idx="1444">
                  <c:v>5.3849999999999909</c:v>
                </c:pt>
                <c:pt idx="1445">
                  <c:v>4.0740000000000123</c:v>
                </c:pt>
                <c:pt idx="1446">
                  <c:v>-1.0360000000000014</c:v>
                </c:pt>
                <c:pt idx="1447">
                  <c:v>-10.814999999999969</c:v>
                </c:pt>
                <c:pt idx="1448">
                  <c:v>-14.842999999999989</c:v>
                </c:pt>
                <c:pt idx="1449">
                  <c:v>1.7039999999999793</c:v>
                </c:pt>
                <c:pt idx="1450">
                  <c:v>-6.106000000000023</c:v>
                </c:pt>
                <c:pt idx="1451">
                  <c:v>0.94600000000002638</c:v>
                </c:pt>
                <c:pt idx="1452">
                  <c:v>-4.0229999999999961</c:v>
                </c:pt>
                <c:pt idx="1453">
                  <c:v>-3.2489999999999952</c:v>
                </c:pt>
                <c:pt idx="1454">
                  <c:v>-23.37299999999999</c:v>
                </c:pt>
                <c:pt idx="1455">
                  <c:v>-11.906000000000006</c:v>
                </c:pt>
                <c:pt idx="1456">
                  <c:v>-5.0650000000000261</c:v>
                </c:pt>
                <c:pt idx="1457">
                  <c:v>2.4140000000000157</c:v>
                </c:pt>
                <c:pt idx="1458">
                  <c:v>0.7389999999999759</c:v>
                </c:pt>
                <c:pt idx="1459">
                  <c:v>7.4000000000012278E-2</c:v>
                </c:pt>
                <c:pt idx="1460">
                  <c:v>-2.0960000000000036</c:v>
                </c:pt>
                <c:pt idx="1461">
                  <c:v>-2.046999999999997</c:v>
                </c:pt>
                <c:pt idx="1462">
                  <c:v>-5.4029999999999916</c:v>
                </c:pt>
                <c:pt idx="1463">
                  <c:v>43.974000000000018</c:v>
                </c:pt>
                <c:pt idx="1464">
                  <c:v>35.512</c:v>
                </c:pt>
                <c:pt idx="1465">
                  <c:v>12.594999999999999</c:v>
                </c:pt>
                <c:pt idx="1466">
                  <c:v>-4.3849999999999909</c:v>
                </c:pt>
                <c:pt idx="1467">
                  <c:v>-5.7679999999999723</c:v>
                </c:pt>
                <c:pt idx="1468">
                  <c:v>-9.7790000000000248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4612-8E95-DDAFF7160236}"/>
            </c:ext>
          </c:extLst>
        </c:ser>
        <c:ser>
          <c:idx val="1"/>
          <c:order val="1"/>
          <c:tx>
            <c:strRef>
              <c:f>'Weighted Moving Average'!$N$1</c:f>
              <c:strCache>
                <c:ptCount val="1"/>
                <c:pt idx="0">
                  <c:v>Erorr 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Average'!$F$2:$F$1470</c:f>
              <c:numCache>
                <c:formatCode>m/d/yyyy\ h:mm</c:formatCode>
                <c:ptCount val="1469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  <c:pt idx="1258">
                  <c:v>45293.291666666664</c:v>
                </c:pt>
                <c:pt idx="1259">
                  <c:v>45294.291666666664</c:v>
                </c:pt>
                <c:pt idx="1260">
                  <c:v>45295.291666666664</c:v>
                </c:pt>
                <c:pt idx="1261">
                  <c:v>45296.291666666664</c:v>
                </c:pt>
                <c:pt idx="1262">
                  <c:v>45299.291666666664</c:v>
                </c:pt>
                <c:pt idx="1263">
                  <c:v>45300.291666666664</c:v>
                </c:pt>
                <c:pt idx="1264">
                  <c:v>45301.291666666664</c:v>
                </c:pt>
                <c:pt idx="1265">
                  <c:v>45302.291666666664</c:v>
                </c:pt>
                <c:pt idx="1266">
                  <c:v>45303.291666666664</c:v>
                </c:pt>
                <c:pt idx="1267">
                  <c:v>45307.291666666664</c:v>
                </c:pt>
                <c:pt idx="1268">
                  <c:v>45308.291666666664</c:v>
                </c:pt>
                <c:pt idx="1269">
                  <c:v>45309.291666666664</c:v>
                </c:pt>
                <c:pt idx="1270">
                  <c:v>45310.291666666664</c:v>
                </c:pt>
                <c:pt idx="1271">
                  <c:v>45313.291666666664</c:v>
                </c:pt>
                <c:pt idx="1272">
                  <c:v>45314.291666666664</c:v>
                </c:pt>
                <c:pt idx="1273">
                  <c:v>45315.291666666664</c:v>
                </c:pt>
                <c:pt idx="1274">
                  <c:v>45316.291666666664</c:v>
                </c:pt>
                <c:pt idx="1275">
                  <c:v>45317.291666666664</c:v>
                </c:pt>
                <c:pt idx="1276">
                  <c:v>45320.291666666664</c:v>
                </c:pt>
                <c:pt idx="1277">
                  <c:v>45321.291666666664</c:v>
                </c:pt>
                <c:pt idx="1278">
                  <c:v>45322.291666666664</c:v>
                </c:pt>
                <c:pt idx="1279">
                  <c:v>45323.291666666664</c:v>
                </c:pt>
                <c:pt idx="1280">
                  <c:v>45324.291666666664</c:v>
                </c:pt>
                <c:pt idx="1281">
                  <c:v>45327.291666666664</c:v>
                </c:pt>
                <c:pt idx="1282">
                  <c:v>45328.291666666664</c:v>
                </c:pt>
                <c:pt idx="1283">
                  <c:v>45329.291666666664</c:v>
                </c:pt>
                <c:pt idx="1284">
                  <c:v>45330.291666666664</c:v>
                </c:pt>
                <c:pt idx="1285">
                  <c:v>45331.291666666664</c:v>
                </c:pt>
                <c:pt idx="1286">
                  <c:v>45334.291666666664</c:v>
                </c:pt>
                <c:pt idx="1287">
                  <c:v>45335.291666666664</c:v>
                </c:pt>
                <c:pt idx="1288">
                  <c:v>45336.291666666664</c:v>
                </c:pt>
                <c:pt idx="1289">
                  <c:v>45337.291666666664</c:v>
                </c:pt>
                <c:pt idx="1290">
                  <c:v>45338.291666666664</c:v>
                </c:pt>
                <c:pt idx="1291">
                  <c:v>45342.291666666664</c:v>
                </c:pt>
                <c:pt idx="1292">
                  <c:v>45343.291666666664</c:v>
                </c:pt>
                <c:pt idx="1293">
                  <c:v>45344.291666666664</c:v>
                </c:pt>
                <c:pt idx="1294">
                  <c:v>45345.291666666664</c:v>
                </c:pt>
                <c:pt idx="1295">
                  <c:v>45348.291666666664</c:v>
                </c:pt>
                <c:pt idx="1296">
                  <c:v>45349.291666666664</c:v>
                </c:pt>
                <c:pt idx="1297">
                  <c:v>45350.291666666664</c:v>
                </c:pt>
                <c:pt idx="1298">
                  <c:v>45351.291666666664</c:v>
                </c:pt>
                <c:pt idx="1299">
                  <c:v>45352.291666666664</c:v>
                </c:pt>
                <c:pt idx="1300">
                  <c:v>45355.291666666664</c:v>
                </c:pt>
                <c:pt idx="1301">
                  <c:v>45356.291666666664</c:v>
                </c:pt>
                <c:pt idx="1302">
                  <c:v>45357.291666666664</c:v>
                </c:pt>
                <c:pt idx="1303">
                  <c:v>45358.291666666664</c:v>
                </c:pt>
                <c:pt idx="1304">
                  <c:v>45359.291666666664</c:v>
                </c:pt>
                <c:pt idx="1305">
                  <c:v>45362.291666666664</c:v>
                </c:pt>
                <c:pt idx="1306">
                  <c:v>45363.291666666664</c:v>
                </c:pt>
                <c:pt idx="1307">
                  <c:v>45364.291666666664</c:v>
                </c:pt>
                <c:pt idx="1308">
                  <c:v>45365.291666666664</c:v>
                </c:pt>
                <c:pt idx="1309">
                  <c:v>45366.291666666664</c:v>
                </c:pt>
                <c:pt idx="1310">
                  <c:v>45369.291666666664</c:v>
                </c:pt>
                <c:pt idx="1311">
                  <c:v>45370.291666666664</c:v>
                </c:pt>
                <c:pt idx="1312">
                  <c:v>45371.291666666664</c:v>
                </c:pt>
                <c:pt idx="1313">
                  <c:v>45372.291666666664</c:v>
                </c:pt>
                <c:pt idx="1314">
                  <c:v>45373.291666666664</c:v>
                </c:pt>
                <c:pt idx="1315">
                  <c:v>45376.291666666664</c:v>
                </c:pt>
                <c:pt idx="1316">
                  <c:v>45377.291666666664</c:v>
                </c:pt>
                <c:pt idx="1317">
                  <c:v>45378.291666666664</c:v>
                </c:pt>
                <c:pt idx="1318">
                  <c:v>45379.291666666664</c:v>
                </c:pt>
                <c:pt idx="1319">
                  <c:v>45383.291666666664</c:v>
                </c:pt>
                <c:pt idx="1320">
                  <c:v>45384.291666666664</c:v>
                </c:pt>
                <c:pt idx="1321">
                  <c:v>45385.291666666664</c:v>
                </c:pt>
                <c:pt idx="1322">
                  <c:v>45386.291666666664</c:v>
                </c:pt>
                <c:pt idx="1323">
                  <c:v>45387.291666666664</c:v>
                </c:pt>
                <c:pt idx="1324">
                  <c:v>45390.291666666664</c:v>
                </c:pt>
                <c:pt idx="1325">
                  <c:v>45391.291666666664</c:v>
                </c:pt>
                <c:pt idx="1326">
                  <c:v>45392.291666666664</c:v>
                </c:pt>
                <c:pt idx="1327">
                  <c:v>45393.291666666664</c:v>
                </c:pt>
                <c:pt idx="1328">
                  <c:v>45394.291666666664</c:v>
                </c:pt>
                <c:pt idx="1329">
                  <c:v>45397.291666666664</c:v>
                </c:pt>
                <c:pt idx="1330">
                  <c:v>45398.291666666664</c:v>
                </c:pt>
                <c:pt idx="1331">
                  <c:v>45399.291666666664</c:v>
                </c:pt>
                <c:pt idx="1332">
                  <c:v>45400.291666666664</c:v>
                </c:pt>
                <c:pt idx="1333">
                  <c:v>45401.291666666664</c:v>
                </c:pt>
                <c:pt idx="1334">
                  <c:v>45404.291666666664</c:v>
                </c:pt>
                <c:pt idx="1335">
                  <c:v>45405.291666666664</c:v>
                </c:pt>
                <c:pt idx="1336">
                  <c:v>45406.291666666664</c:v>
                </c:pt>
                <c:pt idx="1337">
                  <c:v>45407.291666666664</c:v>
                </c:pt>
                <c:pt idx="1338">
                  <c:v>45408.291666666664</c:v>
                </c:pt>
                <c:pt idx="1339">
                  <c:v>45411.291666666664</c:v>
                </c:pt>
                <c:pt idx="1340">
                  <c:v>45412.291666666664</c:v>
                </c:pt>
                <c:pt idx="1341">
                  <c:v>45413.291666666664</c:v>
                </c:pt>
                <c:pt idx="1342">
                  <c:v>45414.291666666664</c:v>
                </c:pt>
                <c:pt idx="1343">
                  <c:v>45415.291666666664</c:v>
                </c:pt>
                <c:pt idx="1344">
                  <c:v>45418.291666666664</c:v>
                </c:pt>
                <c:pt idx="1345">
                  <c:v>45419.291666666664</c:v>
                </c:pt>
                <c:pt idx="1346">
                  <c:v>45420.291666666664</c:v>
                </c:pt>
                <c:pt idx="1347">
                  <c:v>45421.291666666664</c:v>
                </c:pt>
                <c:pt idx="1348">
                  <c:v>45422.291666666664</c:v>
                </c:pt>
                <c:pt idx="1349">
                  <c:v>45425.291666666664</c:v>
                </c:pt>
                <c:pt idx="1350">
                  <c:v>45426.291666666664</c:v>
                </c:pt>
                <c:pt idx="1351">
                  <c:v>45427.291666666664</c:v>
                </c:pt>
                <c:pt idx="1352">
                  <c:v>45428.291666666664</c:v>
                </c:pt>
                <c:pt idx="1353">
                  <c:v>45429.291666666664</c:v>
                </c:pt>
                <c:pt idx="1354">
                  <c:v>45432.291666666664</c:v>
                </c:pt>
                <c:pt idx="1355">
                  <c:v>45433.291666666664</c:v>
                </c:pt>
                <c:pt idx="1356">
                  <c:v>45434.291666666664</c:v>
                </c:pt>
                <c:pt idx="1357">
                  <c:v>45435.291666666664</c:v>
                </c:pt>
                <c:pt idx="1358">
                  <c:v>45436.291666666664</c:v>
                </c:pt>
                <c:pt idx="1359">
                  <c:v>45440.291666666664</c:v>
                </c:pt>
                <c:pt idx="1360">
                  <c:v>45441.291666666664</c:v>
                </c:pt>
                <c:pt idx="1361">
                  <c:v>45442.291666666664</c:v>
                </c:pt>
                <c:pt idx="1362">
                  <c:v>45443.291666666664</c:v>
                </c:pt>
                <c:pt idx="1363">
                  <c:v>45446.291666666664</c:v>
                </c:pt>
                <c:pt idx="1364">
                  <c:v>45447.291666666664</c:v>
                </c:pt>
                <c:pt idx="1365">
                  <c:v>45448.291666666664</c:v>
                </c:pt>
                <c:pt idx="1366">
                  <c:v>45449.291666666664</c:v>
                </c:pt>
                <c:pt idx="1367">
                  <c:v>45450.291666666664</c:v>
                </c:pt>
                <c:pt idx="1368">
                  <c:v>45453.291666666664</c:v>
                </c:pt>
                <c:pt idx="1369">
                  <c:v>45454.291666666664</c:v>
                </c:pt>
                <c:pt idx="1370">
                  <c:v>45455.291666666664</c:v>
                </c:pt>
                <c:pt idx="1371">
                  <c:v>45456.291666666664</c:v>
                </c:pt>
                <c:pt idx="1372">
                  <c:v>45457.291666666664</c:v>
                </c:pt>
                <c:pt idx="1373">
                  <c:v>45460.291666666664</c:v>
                </c:pt>
                <c:pt idx="1374">
                  <c:v>45461.291666666664</c:v>
                </c:pt>
                <c:pt idx="1375">
                  <c:v>45463.291666666664</c:v>
                </c:pt>
                <c:pt idx="1376">
                  <c:v>45464.291666666664</c:v>
                </c:pt>
                <c:pt idx="1377">
                  <c:v>45467.291666666664</c:v>
                </c:pt>
                <c:pt idx="1378">
                  <c:v>45468.291666666664</c:v>
                </c:pt>
                <c:pt idx="1379">
                  <c:v>45469.291666666664</c:v>
                </c:pt>
                <c:pt idx="1380">
                  <c:v>45470.291666666664</c:v>
                </c:pt>
                <c:pt idx="1381">
                  <c:v>45471.291666666664</c:v>
                </c:pt>
                <c:pt idx="1382">
                  <c:v>45474.291666666664</c:v>
                </c:pt>
                <c:pt idx="1383">
                  <c:v>45475.291666666664</c:v>
                </c:pt>
                <c:pt idx="1384">
                  <c:v>45476.291666666664</c:v>
                </c:pt>
                <c:pt idx="1385">
                  <c:v>45478.291666666664</c:v>
                </c:pt>
                <c:pt idx="1386">
                  <c:v>45481.291666666664</c:v>
                </c:pt>
                <c:pt idx="1387">
                  <c:v>45482.291666666664</c:v>
                </c:pt>
                <c:pt idx="1388">
                  <c:v>45483.291666666664</c:v>
                </c:pt>
                <c:pt idx="1389">
                  <c:v>45484.291666666664</c:v>
                </c:pt>
                <c:pt idx="1390">
                  <c:v>45485.291666666664</c:v>
                </c:pt>
                <c:pt idx="1391">
                  <c:v>45488.291666666664</c:v>
                </c:pt>
                <c:pt idx="1392">
                  <c:v>45489.291666666664</c:v>
                </c:pt>
                <c:pt idx="1393">
                  <c:v>45490.291666666664</c:v>
                </c:pt>
                <c:pt idx="1394">
                  <c:v>45491.291666666664</c:v>
                </c:pt>
                <c:pt idx="1395">
                  <c:v>45492.291666666664</c:v>
                </c:pt>
                <c:pt idx="1396">
                  <c:v>45495.291666666664</c:v>
                </c:pt>
                <c:pt idx="1397">
                  <c:v>45496.291666666664</c:v>
                </c:pt>
                <c:pt idx="1398">
                  <c:v>45497.291666666664</c:v>
                </c:pt>
                <c:pt idx="1399">
                  <c:v>45498.291666666664</c:v>
                </c:pt>
                <c:pt idx="1400">
                  <c:v>45499.291666666664</c:v>
                </c:pt>
                <c:pt idx="1401">
                  <c:v>45502.291666666664</c:v>
                </c:pt>
                <c:pt idx="1402">
                  <c:v>45503.291666666664</c:v>
                </c:pt>
                <c:pt idx="1403">
                  <c:v>45504.291666666664</c:v>
                </c:pt>
                <c:pt idx="1404">
                  <c:v>45505.291666666664</c:v>
                </c:pt>
                <c:pt idx="1405">
                  <c:v>45506.291666666664</c:v>
                </c:pt>
                <c:pt idx="1406">
                  <c:v>45509.291666666664</c:v>
                </c:pt>
                <c:pt idx="1407">
                  <c:v>45510.291666666664</c:v>
                </c:pt>
                <c:pt idx="1408">
                  <c:v>45511.291666666664</c:v>
                </c:pt>
                <c:pt idx="1409">
                  <c:v>45512.291666666664</c:v>
                </c:pt>
                <c:pt idx="1410">
                  <c:v>45513.291666666664</c:v>
                </c:pt>
                <c:pt idx="1411">
                  <c:v>45516.291666666664</c:v>
                </c:pt>
                <c:pt idx="1412">
                  <c:v>45517.291666666664</c:v>
                </c:pt>
                <c:pt idx="1413">
                  <c:v>45518.291666666664</c:v>
                </c:pt>
                <c:pt idx="1414">
                  <c:v>45519.291666666664</c:v>
                </c:pt>
                <c:pt idx="1415">
                  <c:v>45520.291666666664</c:v>
                </c:pt>
                <c:pt idx="1416">
                  <c:v>45523.291666666664</c:v>
                </c:pt>
                <c:pt idx="1417">
                  <c:v>45524.291666666664</c:v>
                </c:pt>
                <c:pt idx="1418">
                  <c:v>45525.291666666664</c:v>
                </c:pt>
                <c:pt idx="1419">
                  <c:v>45526.291666666664</c:v>
                </c:pt>
                <c:pt idx="1420">
                  <c:v>45527.291666666664</c:v>
                </c:pt>
                <c:pt idx="1421">
                  <c:v>45530.291666666664</c:v>
                </c:pt>
                <c:pt idx="1422">
                  <c:v>45531.291666666664</c:v>
                </c:pt>
                <c:pt idx="1423">
                  <c:v>45532.291666666664</c:v>
                </c:pt>
                <c:pt idx="1424">
                  <c:v>45533.291666666664</c:v>
                </c:pt>
                <c:pt idx="1425">
                  <c:v>45534.291666666664</c:v>
                </c:pt>
                <c:pt idx="1426">
                  <c:v>45538.291666666664</c:v>
                </c:pt>
                <c:pt idx="1427">
                  <c:v>45539.291666666664</c:v>
                </c:pt>
                <c:pt idx="1428">
                  <c:v>45540.291666666664</c:v>
                </c:pt>
                <c:pt idx="1429">
                  <c:v>45541.291666666664</c:v>
                </c:pt>
                <c:pt idx="1430">
                  <c:v>45544.291666666664</c:v>
                </c:pt>
                <c:pt idx="1431">
                  <c:v>45545.291666666664</c:v>
                </c:pt>
                <c:pt idx="1432">
                  <c:v>45546.291666666664</c:v>
                </c:pt>
                <c:pt idx="1433">
                  <c:v>45547.291666666664</c:v>
                </c:pt>
                <c:pt idx="1434">
                  <c:v>45548.291666666664</c:v>
                </c:pt>
                <c:pt idx="1435">
                  <c:v>45551.291666666664</c:v>
                </c:pt>
                <c:pt idx="1436">
                  <c:v>45552.291666666664</c:v>
                </c:pt>
                <c:pt idx="1437">
                  <c:v>45553.291666666664</c:v>
                </c:pt>
                <c:pt idx="1438">
                  <c:v>45554.291666666664</c:v>
                </c:pt>
                <c:pt idx="1439">
                  <c:v>45555.291666666664</c:v>
                </c:pt>
                <c:pt idx="1440">
                  <c:v>45558.291666666664</c:v>
                </c:pt>
                <c:pt idx="1441">
                  <c:v>45559.291666666664</c:v>
                </c:pt>
                <c:pt idx="1442">
                  <c:v>45560.291666666664</c:v>
                </c:pt>
                <c:pt idx="1443">
                  <c:v>45561.291666666664</c:v>
                </c:pt>
                <c:pt idx="1444">
                  <c:v>45562.291666666664</c:v>
                </c:pt>
                <c:pt idx="1445">
                  <c:v>45565.291666666664</c:v>
                </c:pt>
                <c:pt idx="1446">
                  <c:v>45566.291666666664</c:v>
                </c:pt>
                <c:pt idx="1447">
                  <c:v>45567.291666666664</c:v>
                </c:pt>
                <c:pt idx="1448">
                  <c:v>45568.291666666664</c:v>
                </c:pt>
                <c:pt idx="1449">
                  <c:v>45569.291666666664</c:v>
                </c:pt>
                <c:pt idx="1450">
                  <c:v>45572.291666666664</c:v>
                </c:pt>
                <c:pt idx="1451">
                  <c:v>45573.291666666664</c:v>
                </c:pt>
                <c:pt idx="1452">
                  <c:v>45574.291666666664</c:v>
                </c:pt>
                <c:pt idx="1453">
                  <c:v>45575.291666666664</c:v>
                </c:pt>
                <c:pt idx="1454">
                  <c:v>45576.291666666664</c:v>
                </c:pt>
                <c:pt idx="1455">
                  <c:v>45579.291666666664</c:v>
                </c:pt>
                <c:pt idx="1456">
                  <c:v>45580.291666666664</c:v>
                </c:pt>
                <c:pt idx="1457">
                  <c:v>45581.291666666664</c:v>
                </c:pt>
                <c:pt idx="1458">
                  <c:v>45582.291666666664</c:v>
                </c:pt>
                <c:pt idx="1459">
                  <c:v>45583.291666666664</c:v>
                </c:pt>
                <c:pt idx="1460">
                  <c:v>45586.291666666664</c:v>
                </c:pt>
                <c:pt idx="1461">
                  <c:v>45587.291666666664</c:v>
                </c:pt>
                <c:pt idx="1462">
                  <c:v>45588.291666666664</c:v>
                </c:pt>
                <c:pt idx="1463">
                  <c:v>45589.291666666664</c:v>
                </c:pt>
                <c:pt idx="1464">
                  <c:v>45590.291666666664</c:v>
                </c:pt>
                <c:pt idx="1465">
                  <c:v>45593.291666666664</c:v>
                </c:pt>
                <c:pt idx="1466">
                  <c:v>45594.291666666664</c:v>
                </c:pt>
                <c:pt idx="1467">
                  <c:v>45595.291666666664</c:v>
                </c:pt>
                <c:pt idx="1468">
                  <c:v>45596.291666666664</c:v>
                </c:pt>
              </c:numCache>
            </c:numRef>
          </c:cat>
          <c:val>
            <c:numRef>
              <c:f>'Weighted Moving Average'!$N$2:$N$1470</c:f>
              <c:numCache>
                <c:formatCode>#,##0.00</c:formatCode>
                <c:ptCount val="1469"/>
                <c:pt idx="0">
                  <c:v>20.674700000000001</c:v>
                </c:pt>
                <c:pt idx="1">
                  <c:v>20.024000000000001</c:v>
                </c:pt>
                <c:pt idx="2">
                  <c:v>21.179300000000001</c:v>
                </c:pt>
                <c:pt idx="3">
                  <c:v>22.3307</c:v>
                </c:pt>
                <c:pt idx="4">
                  <c:v>22.3567</c:v>
                </c:pt>
                <c:pt idx="5">
                  <c:v>22.5687</c:v>
                </c:pt>
                <c:pt idx="6">
                  <c:v>1.2410499999999978</c:v>
                </c:pt>
                <c:pt idx="7">
                  <c:v>0.97954999999999615</c:v>
                </c:pt>
                <c:pt idx="8">
                  <c:v>-0.27252000000000365</c:v>
                </c:pt>
                <c:pt idx="9">
                  <c:v>0.29111999999999938</c:v>
                </c:pt>
                <c:pt idx="10">
                  <c:v>0.29666000000000281</c:v>
                </c:pt>
                <c:pt idx="11">
                  <c:v>0.30212999999999823</c:v>
                </c:pt>
                <c:pt idx="12">
                  <c:v>-2.7600299999999969</c:v>
                </c:pt>
                <c:pt idx="13">
                  <c:v>-2.4837400000000009</c:v>
                </c:pt>
                <c:pt idx="14">
                  <c:v>-2.6133700000000033</c:v>
                </c:pt>
                <c:pt idx="15">
                  <c:v>-1.6502799999999986</c:v>
                </c:pt>
                <c:pt idx="16">
                  <c:v>-0.55677999999999983</c:v>
                </c:pt>
                <c:pt idx="17">
                  <c:v>-0.23925000000000196</c:v>
                </c:pt>
                <c:pt idx="18">
                  <c:v>0.18920999999999566</c:v>
                </c:pt>
                <c:pt idx="19">
                  <c:v>0.90941000000000116</c:v>
                </c:pt>
                <c:pt idx="20">
                  <c:v>0.61196999999999946</c:v>
                </c:pt>
                <c:pt idx="21">
                  <c:v>0.76190999999999676</c:v>
                </c:pt>
                <c:pt idx="22">
                  <c:v>0.56368000000000151</c:v>
                </c:pt>
                <c:pt idx="23">
                  <c:v>0.91915999999999798</c:v>
                </c:pt>
                <c:pt idx="24">
                  <c:v>0.39353999999999445</c:v>
                </c:pt>
                <c:pt idx="25">
                  <c:v>-0.45349000000000217</c:v>
                </c:pt>
                <c:pt idx="26">
                  <c:v>-0.52776000000000067</c:v>
                </c:pt>
                <c:pt idx="27">
                  <c:v>-3.0700000000010164E-3</c:v>
                </c:pt>
                <c:pt idx="28">
                  <c:v>-1.9240000000007029E-2</c:v>
                </c:pt>
                <c:pt idx="29">
                  <c:v>-0.21856999999999971</c:v>
                </c:pt>
                <c:pt idx="30">
                  <c:v>-0.42850999999999928</c:v>
                </c:pt>
                <c:pt idx="31">
                  <c:v>-5.1299999999997681E-2</c:v>
                </c:pt>
                <c:pt idx="32">
                  <c:v>-0.16998999999999853</c:v>
                </c:pt>
                <c:pt idx="33">
                  <c:v>-0.33309000000000211</c:v>
                </c:pt>
                <c:pt idx="34">
                  <c:v>-0.98256000000000299</c:v>
                </c:pt>
                <c:pt idx="35">
                  <c:v>-0.52975999999999956</c:v>
                </c:pt>
                <c:pt idx="36">
                  <c:v>-8.1520000000001147E-2</c:v>
                </c:pt>
                <c:pt idx="37">
                  <c:v>-6.3090000000002533E-2</c:v>
                </c:pt>
                <c:pt idx="38">
                  <c:v>1.1604500000000009</c:v>
                </c:pt>
                <c:pt idx="39">
                  <c:v>1.2856399999999972</c:v>
                </c:pt>
                <c:pt idx="40">
                  <c:v>-0.67022000000000048</c:v>
                </c:pt>
                <c:pt idx="41">
                  <c:v>-1.2961300000000016</c:v>
                </c:pt>
                <c:pt idx="42">
                  <c:v>-1.7384700000000031</c:v>
                </c:pt>
                <c:pt idx="43">
                  <c:v>-1.3556000000000026</c:v>
                </c:pt>
                <c:pt idx="44">
                  <c:v>-0.89724000000000004</c:v>
                </c:pt>
                <c:pt idx="45">
                  <c:v>-1.816000000000173E-2</c:v>
                </c:pt>
                <c:pt idx="46">
                  <c:v>0.68022999999999811</c:v>
                </c:pt>
                <c:pt idx="47">
                  <c:v>0.10615999999999914</c:v>
                </c:pt>
                <c:pt idx="48">
                  <c:v>0.44531999999999883</c:v>
                </c:pt>
                <c:pt idx="49">
                  <c:v>0.34675000000000011</c:v>
                </c:pt>
                <c:pt idx="50">
                  <c:v>-0.75222000000000122</c:v>
                </c:pt>
                <c:pt idx="51">
                  <c:v>-1.0372199999999978</c:v>
                </c:pt>
                <c:pt idx="52">
                  <c:v>-0.98178000000000054</c:v>
                </c:pt>
                <c:pt idx="53">
                  <c:v>-0.27346999999999966</c:v>
                </c:pt>
                <c:pt idx="54">
                  <c:v>-7.1329999999999671E-2</c:v>
                </c:pt>
                <c:pt idx="55">
                  <c:v>-0.59503000000000128</c:v>
                </c:pt>
                <c:pt idx="56">
                  <c:v>-0.66642000000000223</c:v>
                </c:pt>
                <c:pt idx="57">
                  <c:v>-2.9350000000004428E-2</c:v>
                </c:pt>
                <c:pt idx="58">
                  <c:v>0.49168999999999841</c:v>
                </c:pt>
                <c:pt idx="59">
                  <c:v>0.68992000000000075</c:v>
                </c:pt>
                <c:pt idx="60">
                  <c:v>0.64510999999999896</c:v>
                </c:pt>
                <c:pt idx="61">
                  <c:v>1.0979799999999997</c:v>
                </c:pt>
                <c:pt idx="62">
                  <c:v>0.57090000000000174</c:v>
                </c:pt>
                <c:pt idx="63">
                  <c:v>0.72278999999999982</c:v>
                </c:pt>
                <c:pt idx="64">
                  <c:v>-1.1274100000000011</c:v>
                </c:pt>
                <c:pt idx="65">
                  <c:v>-0.52118000000000109</c:v>
                </c:pt>
                <c:pt idx="66">
                  <c:v>-0.51937999999999818</c:v>
                </c:pt>
                <c:pt idx="67">
                  <c:v>-0.44974000000000203</c:v>
                </c:pt>
                <c:pt idx="68">
                  <c:v>4.2729999999998824E-2</c:v>
                </c:pt>
                <c:pt idx="69">
                  <c:v>-0.45630000000000237</c:v>
                </c:pt>
                <c:pt idx="70">
                  <c:v>-0.30477000000000132</c:v>
                </c:pt>
                <c:pt idx="71">
                  <c:v>-0.35557999999999979</c:v>
                </c:pt>
                <c:pt idx="72">
                  <c:v>0.20645000000000024</c:v>
                </c:pt>
                <c:pt idx="73">
                  <c:v>8.1379999999999342E-2</c:v>
                </c:pt>
                <c:pt idx="74">
                  <c:v>0.20514999999999972</c:v>
                </c:pt>
                <c:pt idx="75">
                  <c:v>-0.51384000000000185</c:v>
                </c:pt>
                <c:pt idx="76">
                  <c:v>-0.37524000000000157</c:v>
                </c:pt>
                <c:pt idx="77">
                  <c:v>-0.63613000000000497</c:v>
                </c:pt>
                <c:pt idx="78">
                  <c:v>-1.2361600000000017</c:v>
                </c:pt>
                <c:pt idx="79">
                  <c:v>-1.7264700000000008</c:v>
                </c:pt>
                <c:pt idx="80">
                  <c:v>-0.87980000000000302</c:v>
                </c:pt>
                <c:pt idx="81">
                  <c:v>-0.70364000000000182</c:v>
                </c:pt>
                <c:pt idx="82">
                  <c:v>-0.7221100000000007</c:v>
                </c:pt>
                <c:pt idx="83">
                  <c:v>0.24054999999999893</c:v>
                </c:pt>
                <c:pt idx="84">
                  <c:v>1.0065899999999992</c:v>
                </c:pt>
                <c:pt idx="85">
                  <c:v>0.88756000000000057</c:v>
                </c:pt>
                <c:pt idx="86">
                  <c:v>8.9890000000004022E-2</c:v>
                </c:pt>
                <c:pt idx="87">
                  <c:v>-0.18237999999999843</c:v>
                </c:pt>
                <c:pt idx="88">
                  <c:v>-0.41901999999999973</c:v>
                </c:pt>
                <c:pt idx="89">
                  <c:v>-0.54915000000000092</c:v>
                </c:pt>
                <c:pt idx="90">
                  <c:v>-1.2471500000000013</c:v>
                </c:pt>
                <c:pt idx="91">
                  <c:v>-0.57337999999999845</c:v>
                </c:pt>
                <c:pt idx="92">
                  <c:v>-0.36029999999999873</c:v>
                </c:pt>
                <c:pt idx="93">
                  <c:v>-0.43399000000000143</c:v>
                </c:pt>
                <c:pt idx="94">
                  <c:v>-1.4026200000000006</c:v>
                </c:pt>
                <c:pt idx="95">
                  <c:v>-1.467760000000002</c:v>
                </c:pt>
                <c:pt idx="96">
                  <c:v>-1.0790700000000015</c:v>
                </c:pt>
                <c:pt idx="97">
                  <c:v>-1.577040000000002</c:v>
                </c:pt>
                <c:pt idx="98">
                  <c:v>-0.89184999999999981</c:v>
                </c:pt>
                <c:pt idx="99">
                  <c:v>-0.86918999999999969</c:v>
                </c:pt>
                <c:pt idx="100">
                  <c:v>-0.64836000000000205</c:v>
                </c:pt>
                <c:pt idx="101">
                  <c:v>-0.31299000000000277</c:v>
                </c:pt>
                <c:pt idx="102">
                  <c:v>-0.2998100000000008</c:v>
                </c:pt>
                <c:pt idx="103">
                  <c:v>-0.34294000000000047</c:v>
                </c:pt>
                <c:pt idx="104">
                  <c:v>-0.66870000000000118</c:v>
                </c:pt>
                <c:pt idx="105">
                  <c:v>0.48171000000000141</c:v>
                </c:pt>
                <c:pt idx="106">
                  <c:v>0.63626999999999789</c:v>
                </c:pt>
                <c:pt idx="107">
                  <c:v>1.1518700000000006</c:v>
                </c:pt>
                <c:pt idx="108">
                  <c:v>0.80929999999999858</c:v>
                </c:pt>
                <c:pt idx="109">
                  <c:v>1.0892699999999991</c:v>
                </c:pt>
                <c:pt idx="110">
                  <c:v>1.0572399999999984</c:v>
                </c:pt>
                <c:pt idx="111">
                  <c:v>0.14370999999999867</c:v>
                </c:pt>
                <c:pt idx="112">
                  <c:v>0.32723999999999975</c:v>
                </c:pt>
                <c:pt idx="113">
                  <c:v>0.21632999999999925</c:v>
                </c:pt>
                <c:pt idx="114">
                  <c:v>0.81693000000000104</c:v>
                </c:pt>
                <c:pt idx="115">
                  <c:v>0.60788999999999582</c:v>
                </c:pt>
                <c:pt idx="116">
                  <c:v>0.53821999999999726</c:v>
                </c:pt>
                <c:pt idx="117">
                  <c:v>-6.1440000000002826E-2</c:v>
                </c:pt>
                <c:pt idx="118">
                  <c:v>-1.2430000000000163E-2</c:v>
                </c:pt>
                <c:pt idx="119">
                  <c:v>7.4300000000000921E-2</c:v>
                </c:pt>
                <c:pt idx="120">
                  <c:v>-0.2350899999999978</c:v>
                </c:pt>
                <c:pt idx="121">
                  <c:v>-0.18820000000000014</c:v>
                </c:pt>
                <c:pt idx="122">
                  <c:v>8.8599999999999568E-2</c:v>
                </c:pt>
                <c:pt idx="123">
                  <c:v>0.14729999999999954</c:v>
                </c:pt>
                <c:pt idx="124">
                  <c:v>0.3703000000000003</c:v>
                </c:pt>
                <c:pt idx="125">
                  <c:v>0.11079999999999934</c:v>
                </c:pt>
                <c:pt idx="126">
                  <c:v>0.75952999999999982</c:v>
                </c:pt>
                <c:pt idx="127">
                  <c:v>0.45819999999999972</c:v>
                </c:pt>
                <c:pt idx="128">
                  <c:v>0.11772999999999989</c:v>
                </c:pt>
                <c:pt idx="129">
                  <c:v>2.7900000000002478E-2</c:v>
                </c:pt>
                <c:pt idx="130">
                  <c:v>0.53787000000000162</c:v>
                </c:pt>
                <c:pt idx="131">
                  <c:v>0.41143999999999714</c:v>
                </c:pt>
                <c:pt idx="132">
                  <c:v>0.71309999999999718</c:v>
                </c:pt>
                <c:pt idx="133">
                  <c:v>1.108259999999996</c:v>
                </c:pt>
                <c:pt idx="134">
                  <c:v>0.74128999999999579</c:v>
                </c:pt>
                <c:pt idx="135">
                  <c:v>0.67003000000000057</c:v>
                </c:pt>
                <c:pt idx="136">
                  <c:v>0.30828999999999951</c:v>
                </c:pt>
                <c:pt idx="137">
                  <c:v>0.46371999999999858</c:v>
                </c:pt>
                <c:pt idx="138">
                  <c:v>0.13529000000000124</c:v>
                </c:pt>
                <c:pt idx="139">
                  <c:v>0.34203000000000117</c:v>
                </c:pt>
                <c:pt idx="140">
                  <c:v>0.57615999999999801</c:v>
                </c:pt>
                <c:pt idx="141">
                  <c:v>-1.9867799999999995</c:v>
                </c:pt>
                <c:pt idx="142">
                  <c:v>-1.6694499999999977</c:v>
                </c:pt>
                <c:pt idx="143">
                  <c:v>-0.79989000000000132</c:v>
                </c:pt>
                <c:pt idx="144">
                  <c:v>-5.5119999999998726E-2</c:v>
                </c:pt>
                <c:pt idx="145">
                  <c:v>0.14173999999999687</c:v>
                </c:pt>
                <c:pt idx="146">
                  <c:v>-0.33708000000000204</c:v>
                </c:pt>
                <c:pt idx="147">
                  <c:v>-0.1362400000000008</c:v>
                </c:pt>
                <c:pt idx="148">
                  <c:v>-0.56491000000000113</c:v>
                </c:pt>
                <c:pt idx="149">
                  <c:v>-0.31182999999999872</c:v>
                </c:pt>
                <c:pt idx="150">
                  <c:v>-2.7960000000000207E-2</c:v>
                </c:pt>
                <c:pt idx="151">
                  <c:v>0.35924999999999763</c:v>
                </c:pt>
                <c:pt idx="152">
                  <c:v>0.13550999999999824</c:v>
                </c:pt>
                <c:pt idx="153">
                  <c:v>-0.31681999999999988</c:v>
                </c:pt>
                <c:pt idx="154">
                  <c:v>0.12971999999999895</c:v>
                </c:pt>
                <c:pt idx="155">
                  <c:v>-0.95076000000000249</c:v>
                </c:pt>
                <c:pt idx="156">
                  <c:v>-1.0173199999999998</c:v>
                </c:pt>
                <c:pt idx="157">
                  <c:v>-0.48296000000000028</c:v>
                </c:pt>
                <c:pt idx="158">
                  <c:v>0.15919999999999845</c:v>
                </c:pt>
                <c:pt idx="159">
                  <c:v>0.20350000000000001</c:v>
                </c:pt>
                <c:pt idx="160">
                  <c:v>-0.15240000000000009</c:v>
                </c:pt>
                <c:pt idx="161">
                  <c:v>-4.5299999999972584E-3</c:v>
                </c:pt>
                <c:pt idx="162">
                  <c:v>-0.75282999999999944</c:v>
                </c:pt>
                <c:pt idx="163">
                  <c:v>-0.38168999999999897</c:v>
                </c:pt>
                <c:pt idx="164">
                  <c:v>-0.33765000000000001</c:v>
                </c:pt>
                <c:pt idx="165">
                  <c:v>-0.10694999999999943</c:v>
                </c:pt>
                <c:pt idx="166">
                  <c:v>0.41324000000000183</c:v>
                </c:pt>
                <c:pt idx="167">
                  <c:v>0.59863</c:v>
                </c:pt>
                <c:pt idx="168">
                  <c:v>0.46481999999999957</c:v>
                </c:pt>
                <c:pt idx="169">
                  <c:v>1.2510000000000687E-2</c:v>
                </c:pt>
                <c:pt idx="170">
                  <c:v>0.53401000000000032</c:v>
                </c:pt>
                <c:pt idx="171">
                  <c:v>0.23621999999999943</c:v>
                </c:pt>
                <c:pt idx="172">
                  <c:v>0.43429999999999858</c:v>
                </c:pt>
                <c:pt idx="173">
                  <c:v>0.57189999999999763</c:v>
                </c:pt>
                <c:pt idx="174">
                  <c:v>1.177229999999998</c:v>
                </c:pt>
                <c:pt idx="175">
                  <c:v>0.83117000000000019</c:v>
                </c:pt>
                <c:pt idx="176">
                  <c:v>0.49583999999999762</c:v>
                </c:pt>
                <c:pt idx="177">
                  <c:v>0.14290000000000092</c:v>
                </c:pt>
                <c:pt idx="178">
                  <c:v>0.12403999999999726</c:v>
                </c:pt>
                <c:pt idx="179">
                  <c:v>-3.3819999999998629E-2</c:v>
                </c:pt>
                <c:pt idx="180">
                  <c:v>0.13634000000000057</c:v>
                </c:pt>
                <c:pt idx="181">
                  <c:v>-0.26836000000000126</c:v>
                </c:pt>
                <c:pt idx="182">
                  <c:v>-0.17805999999999855</c:v>
                </c:pt>
                <c:pt idx="183">
                  <c:v>-1.3291599999999999</c:v>
                </c:pt>
                <c:pt idx="184">
                  <c:v>-0.69730000000000025</c:v>
                </c:pt>
                <c:pt idx="185">
                  <c:v>0.45328999999999908</c:v>
                </c:pt>
                <c:pt idx="186">
                  <c:v>0.41784999999999783</c:v>
                </c:pt>
                <c:pt idx="187">
                  <c:v>0.3576499999999978</c:v>
                </c:pt>
                <c:pt idx="188">
                  <c:v>0.49294999999999689</c:v>
                </c:pt>
                <c:pt idx="189">
                  <c:v>0.25927999999999862</c:v>
                </c:pt>
                <c:pt idx="190">
                  <c:v>-0.55072000000000187</c:v>
                </c:pt>
                <c:pt idx="191">
                  <c:v>-0.62551000000000201</c:v>
                </c:pt>
                <c:pt idx="192">
                  <c:v>-6.9079999999999586E-2</c:v>
                </c:pt>
                <c:pt idx="193">
                  <c:v>0.1620899999999974</c:v>
                </c:pt>
                <c:pt idx="194">
                  <c:v>0.48679999999999879</c:v>
                </c:pt>
                <c:pt idx="195">
                  <c:v>0.42519999999999847</c:v>
                </c:pt>
                <c:pt idx="196">
                  <c:v>0.535739999999997</c:v>
                </c:pt>
                <c:pt idx="197">
                  <c:v>0.97357000000000227</c:v>
                </c:pt>
                <c:pt idx="198">
                  <c:v>0.75262999999999636</c:v>
                </c:pt>
                <c:pt idx="199">
                  <c:v>0.65309000000000239</c:v>
                </c:pt>
                <c:pt idx="200">
                  <c:v>0.56967999999999819</c:v>
                </c:pt>
                <c:pt idx="201">
                  <c:v>2.4839999999997531E-2</c:v>
                </c:pt>
                <c:pt idx="202">
                  <c:v>-0.28649000000000413</c:v>
                </c:pt>
                <c:pt idx="203">
                  <c:v>-0.15592000000000183</c:v>
                </c:pt>
                <c:pt idx="204">
                  <c:v>-0.17892000000000152</c:v>
                </c:pt>
                <c:pt idx="205">
                  <c:v>2.8910799999999988</c:v>
                </c:pt>
                <c:pt idx="206">
                  <c:v>4.2366099999999989</c:v>
                </c:pt>
                <c:pt idx="207">
                  <c:v>3.2700199999999988</c:v>
                </c:pt>
                <c:pt idx="208">
                  <c:v>1.5514299999999963</c:v>
                </c:pt>
                <c:pt idx="209">
                  <c:v>0.64244000000000057</c:v>
                </c:pt>
                <c:pt idx="210">
                  <c:v>0.13804000000000372</c:v>
                </c:pt>
                <c:pt idx="211">
                  <c:v>-0.28289999999999793</c:v>
                </c:pt>
                <c:pt idx="212">
                  <c:v>-3.6000000000058208E-4</c:v>
                </c:pt>
                <c:pt idx="213">
                  <c:v>4.5660000000001588E-2</c:v>
                </c:pt>
                <c:pt idx="214">
                  <c:v>0.72485999999999962</c:v>
                </c:pt>
                <c:pt idx="215">
                  <c:v>1.1753600000000013</c:v>
                </c:pt>
                <c:pt idx="216">
                  <c:v>0.99699999999999633</c:v>
                </c:pt>
                <c:pt idx="217">
                  <c:v>1.2477400000000003</c:v>
                </c:pt>
                <c:pt idx="218">
                  <c:v>1.1727700000000034</c:v>
                </c:pt>
                <c:pt idx="219">
                  <c:v>0.54599999999999937</c:v>
                </c:pt>
                <c:pt idx="220">
                  <c:v>0.49892999999999788</c:v>
                </c:pt>
                <c:pt idx="221">
                  <c:v>0.45373000000000019</c:v>
                </c:pt>
                <c:pt idx="222">
                  <c:v>0.15035999999999916</c:v>
                </c:pt>
                <c:pt idx="223">
                  <c:v>0.6995900000000006</c:v>
                </c:pt>
                <c:pt idx="224">
                  <c:v>2.728999999999715E-2</c:v>
                </c:pt>
                <c:pt idx="225">
                  <c:v>0.16689999999999472</c:v>
                </c:pt>
                <c:pt idx="226">
                  <c:v>-1.3615600000000043</c:v>
                </c:pt>
                <c:pt idx="227">
                  <c:v>-0.91983000000000104</c:v>
                </c:pt>
                <c:pt idx="228">
                  <c:v>-1.1544699999999999</c:v>
                </c:pt>
                <c:pt idx="229">
                  <c:v>-0.70067000000000235</c:v>
                </c:pt>
                <c:pt idx="230">
                  <c:v>-0.44554000000000116</c:v>
                </c:pt>
                <c:pt idx="231">
                  <c:v>5.2360000000000184E-2</c:v>
                </c:pt>
                <c:pt idx="232">
                  <c:v>0.28381999999999863</c:v>
                </c:pt>
                <c:pt idx="233">
                  <c:v>2.929999999999211E-3</c:v>
                </c:pt>
                <c:pt idx="234">
                  <c:v>-0.16390000000000171</c:v>
                </c:pt>
                <c:pt idx="235">
                  <c:v>0.19155999999999906</c:v>
                </c:pt>
                <c:pt idx="236">
                  <c:v>0.39668999999999954</c:v>
                </c:pt>
                <c:pt idx="237">
                  <c:v>0.9312599999999982</c:v>
                </c:pt>
                <c:pt idx="238">
                  <c:v>0.99003000000000085</c:v>
                </c:pt>
                <c:pt idx="239">
                  <c:v>1.1965699999999977</c:v>
                </c:pt>
                <c:pt idx="240">
                  <c:v>0.77430000000000021</c:v>
                </c:pt>
                <c:pt idx="241">
                  <c:v>2.0023599999999959</c:v>
                </c:pt>
                <c:pt idx="242">
                  <c:v>1.3132699999999957</c:v>
                </c:pt>
                <c:pt idx="243">
                  <c:v>1.8189299999999982</c:v>
                </c:pt>
                <c:pt idx="244">
                  <c:v>2.0263999999999953</c:v>
                </c:pt>
                <c:pt idx="245">
                  <c:v>1.4830999999999968</c:v>
                </c:pt>
                <c:pt idx="246">
                  <c:v>1.925139999999999</c:v>
                </c:pt>
                <c:pt idx="247">
                  <c:v>1.6534099999999974</c:v>
                </c:pt>
                <c:pt idx="248">
                  <c:v>1.527039999999996</c:v>
                </c:pt>
                <c:pt idx="249">
                  <c:v>0.96407999999999561</c:v>
                </c:pt>
                <c:pt idx="250">
                  <c:v>-0.49469000000000207</c:v>
                </c:pt>
                <c:pt idx="251">
                  <c:v>-0.29363000000000028</c:v>
                </c:pt>
                <c:pt idx="252">
                  <c:v>0.46285999999999561</c:v>
                </c:pt>
                <c:pt idx="253">
                  <c:v>1.2437899999999935</c:v>
                </c:pt>
                <c:pt idx="254">
                  <c:v>1.6098899999999965</c:v>
                </c:pt>
                <c:pt idx="255">
                  <c:v>2.3949500000000015</c:v>
                </c:pt>
                <c:pt idx="256">
                  <c:v>3.3374799999999993</c:v>
                </c:pt>
                <c:pt idx="257">
                  <c:v>1.6886900000000011</c:v>
                </c:pt>
                <c:pt idx="258">
                  <c:v>0.80049999999999955</c:v>
                </c:pt>
                <c:pt idx="259">
                  <c:v>3.417829999999995</c:v>
                </c:pt>
                <c:pt idx="260">
                  <c:v>3.3707599999999971</c:v>
                </c:pt>
                <c:pt idx="261">
                  <c:v>1.1950999999999894</c:v>
                </c:pt>
                <c:pt idx="262">
                  <c:v>0.2837600000000009</c:v>
                </c:pt>
                <c:pt idx="263">
                  <c:v>-0.29358000000000573</c:v>
                </c:pt>
                <c:pt idx="264">
                  <c:v>2.0544599999999917</c:v>
                </c:pt>
                <c:pt idx="265">
                  <c:v>3.0229599999999976</c:v>
                </c:pt>
                <c:pt idx="266">
                  <c:v>2.5605600000000024</c:v>
                </c:pt>
                <c:pt idx="267">
                  <c:v>1.4486199999999911</c:v>
                </c:pt>
                <c:pt idx="268">
                  <c:v>0.32428000000000168</c:v>
                </c:pt>
                <c:pt idx="269">
                  <c:v>0.54729000000000383</c:v>
                </c:pt>
                <c:pt idx="270">
                  <c:v>1.1284300000000016</c:v>
                </c:pt>
                <c:pt idx="271">
                  <c:v>4.8325600000000009</c:v>
                </c:pt>
                <c:pt idx="272">
                  <c:v>4.5015599999999978</c:v>
                </c:pt>
                <c:pt idx="273">
                  <c:v>11.9908</c:v>
                </c:pt>
                <c:pt idx="274">
                  <c:v>16.2729</c:v>
                </c:pt>
                <c:pt idx="275">
                  <c:v>1.881539999999994</c:v>
                </c:pt>
                <c:pt idx="276">
                  <c:v>1.0876400000000004</c:v>
                </c:pt>
                <c:pt idx="277">
                  <c:v>-0.74750000000000227</c:v>
                </c:pt>
                <c:pt idx="278">
                  <c:v>0.29770999999999503</c:v>
                </c:pt>
                <c:pt idx="279">
                  <c:v>0.47142999999999802</c:v>
                </c:pt>
                <c:pt idx="280">
                  <c:v>-0.22823000000000349</c:v>
                </c:pt>
                <c:pt idx="281">
                  <c:v>2.8953299999999942</c:v>
                </c:pt>
                <c:pt idx="282">
                  <c:v>1.7957599999999871</c:v>
                </c:pt>
                <c:pt idx="283">
                  <c:v>5.1550399999999996</c:v>
                </c:pt>
                <c:pt idx="284">
                  <c:v>7.7939599999999984</c:v>
                </c:pt>
                <c:pt idx="285">
                  <c:v>4.6182400000000001</c:v>
                </c:pt>
                <c:pt idx="286">
                  <c:v>3.2546299999999917</c:v>
                </c:pt>
                <c:pt idx="287">
                  <c:v>-2.7906100000000009</c:v>
                </c:pt>
                <c:pt idx="288">
                  <c:v>-5.0838400000000021</c:v>
                </c:pt>
                <c:pt idx="289">
                  <c:v>-5.7069399999999959</c:v>
                </c:pt>
                <c:pt idx="290">
                  <c:v>-11.025500000000008</c:v>
                </c:pt>
                <c:pt idx="291">
                  <c:v>-8.6900400000000033</c:v>
                </c:pt>
                <c:pt idx="292">
                  <c:v>-0.99990999999999985</c:v>
                </c:pt>
                <c:pt idx="293">
                  <c:v>0.55055000000000121</c:v>
                </c:pt>
                <c:pt idx="294">
                  <c:v>1.6270100000000056</c:v>
                </c:pt>
                <c:pt idx="295">
                  <c:v>-0.17093000000000558</c:v>
                </c:pt>
                <c:pt idx="296">
                  <c:v>-1.59020000000001</c:v>
                </c:pt>
                <c:pt idx="297">
                  <c:v>-7.8512000000000057</c:v>
                </c:pt>
                <c:pt idx="298">
                  <c:v>-4.0458200000000062</c:v>
                </c:pt>
                <c:pt idx="299">
                  <c:v>-3.436080000000004</c:v>
                </c:pt>
                <c:pt idx="300">
                  <c:v>-7.0041399999999996</c:v>
                </c:pt>
                <c:pt idx="301">
                  <c:v>-5.7203000000000017</c:v>
                </c:pt>
                <c:pt idx="302">
                  <c:v>-10.894960000000001</c:v>
                </c:pt>
                <c:pt idx="303">
                  <c:v>-8.8284500000000037</c:v>
                </c:pt>
                <c:pt idx="304">
                  <c:v>-10.881620000000005</c:v>
                </c:pt>
                <c:pt idx="305">
                  <c:v>-3.2306800000000031</c:v>
                </c:pt>
                <c:pt idx="306">
                  <c:v>-1.0675100000000022</c:v>
                </c:pt>
                <c:pt idx="307">
                  <c:v>0.38691999999999993</c:v>
                </c:pt>
                <c:pt idx="308">
                  <c:v>5.8225099999999976</c:v>
                </c:pt>
                <c:pt idx="309">
                  <c:v>6.7477300000000042</c:v>
                </c:pt>
                <c:pt idx="310">
                  <c:v>4.5373599999999996</c:v>
                </c:pt>
                <c:pt idx="311">
                  <c:v>1.8335500000000025</c:v>
                </c:pt>
                <c:pt idx="312">
                  <c:v>-9.3790000000005591E-2</c:v>
                </c:pt>
                <c:pt idx="313">
                  <c:v>0.88602000000000203</c:v>
                </c:pt>
                <c:pt idx="314">
                  <c:v>-2.4396699999999996</c:v>
                </c:pt>
                <c:pt idx="315">
                  <c:v>-3.7787299999999995</c:v>
                </c:pt>
                <c:pt idx="316">
                  <c:v>-1.1115599999999972</c:v>
                </c:pt>
                <c:pt idx="317">
                  <c:v>1.772199999999998</c:v>
                </c:pt>
                <c:pt idx="318">
                  <c:v>3.7587000000000046</c:v>
                </c:pt>
                <c:pt idx="319">
                  <c:v>3.2699700000000007</c:v>
                </c:pt>
                <c:pt idx="320">
                  <c:v>4.0859400000000008</c:v>
                </c:pt>
                <c:pt idx="321">
                  <c:v>8.0531100000000038</c:v>
                </c:pt>
                <c:pt idx="322">
                  <c:v>9.7744700000000009</c:v>
                </c:pt>
                <c:pt idx="323">
                  <c:v>8.4749699999999919</c:v>
                </c:pt>
                <c:pt idx="324">
                  <c:v>6.8698399999999964</c:v>
                </c:pt>
                <c:pt idx="325">
                  <c:v>4.9686299999999974</c:v>
                </c:pt>
                <c:pt idx="326">
                  <c:v>2.4133700000000005</c:v>
                </c:pt>
                <c:pt idx="327">
                  <c:v>-2.9614899999999977</c:v>
                </c:pt>
                <c:pt idx="328">
                  <c:v>0.11345000000000027</c:v>
                </c:pt>
                <c:pt idx="329">
                  <c:v>-1.7126400000000004</c:v>
                </c:pt>
                <c:pt idx="330">
                  <c:v>7.1719999999999118E-2</c:v>
                </c:pt>
                <c:pt idx="331">
                  <c:v>5.2535599999999931</c:v>
                </c:pt>
                <c:pt idx="332">
                  <c:v>2.2323200000000014</c:v>
                </c:pt>
                <c:pt idx="333">
                  <c:v>3.9264399999999924</c:v>
                </c:pt>
                <c:pt idx="334">
                  <c:v>1.2933099999999982</c:v>
                </c:pt>
                <c:pt idx="335">
                  <c:v>-4.7872900000000058</c:v>
                </c:pt>
                <c:pt idx="336">
                  <c:v>-0.11773000000000877</c:v>
                </c:pt>
                <c:pt idx="337">
                  <c:v>0.16286999999999097</c:v>
                </c:pt>
                <c:pt idx="338">
                  <c:v>1.5397999999999854</c:v>
                </c:pt>
                <c:pt idx="339">
                  <c:v>1.2760999999999925</c:v>
                </c:pt>
                <c:pt idx="340">
                  <c:v>3.513060000000003</c:v>
                </c:pt>
                <c:pt idx="341">
                  <c:v>2.3325900000000033</c:v>
                </c:pt>
                <c:pt idx="342">
                  <c:v>1.1869599999999991</c:v>
                </c:pt>
                <c:pt idx="343">
                  <c:v>-0.54338000000000619</c:v>
                </c:pt>
                <c:pt idx="344">
                  <c:v>5.6750000000000966E-2</c:v>
                </c:pt>
                <c:pt idx="345">
                  <c:v>-0.25161000000000655</c:v>
                </c:pt>
                <c:pt idx="346">
                  <c:v>0.66565999999998837</c:v>
                </c:pt>
                <c:pt idx="347">
                  <c:v>0.30142999999999631</c:v>
                </c:pt>
                <c:pt idx="348">
                  <c:v>0.71303999999999945</c:v>
                </c:pt>
                <c:pt idx="349">
                  <c:v>1.3930999999999898</c:v>
                </c:pt>
                <c:pt idx="350">
                  <c:v>0.24471000000000487</c:v>
                </c:pt>
                <c:pt idx="351">
                  <c:v>0.26530000000000342</c:v>
                </c:pt>
                <c:pt idx="352">
                  <c:v>0.15227000000000146</c:v>
                </c:pt>
                <c:pt idx="353">
                  <c:v>-0.88416000000000139</c:v>
                </c:pt>
                <c:pt idx="354">
                  <c:v>1.2217600000000033</c:v>
                </c:pt>
                <c:pt idx="355">
                  <c:v>5.1779599999999988</c:v>
                </c:pt>
                <c:pt idx="356">
                  <c:v>3.0771599999999921</c:v>
                </c:pt>
                <c:pt idx="357">
                  <c:v>2.3303899999999942</c:v>
                </c:pt>
                <c:pt idx="358">
                  <c:v>0.15008999999999872</c:v>
                </c:pt>
                <c:pt idx="359">
                  <c:v>1.0785999999999945</c:v>
                </c:pt>
                <c:pt idx="360">
                  <c:v>4.9131999999999962</c:v>
                </c:pt>
                <c:pt idx="361">
                  <c:v>3.0746399999999952</c:v>
                </c:pt>
                <c:pt idx="362">
                  <c:v>8.0315099999999831</c:v>
                </c:pt>
                <c:pt idx="363">
                  <c:v>2.5230699999999899</c:v>
                </c:pt>
                <c:pt idx="364">
                  <c:v>-1.1613300000000066</c:v>
                </c:pt>
                <c:pt idx="365">
                  <c:v>2.171599999999998</c:v>
                </c:pt>
                <c:pt idx="366">
                  <c:v>0.55043000000000575</c:v>
                </c:pt>
                <c:pt idx="367">
                  <c:v>1.2658399999999972</c:v>
                </c:pt>
                <c:pt idx="368">
                  <c:v>1.6101100000000059</c:v>
                </c:pt>
                <c:pt idx="369">
                  <c:v>1.0888399999999905</c:v>
                </c:pt>
                <c:pt idx="370">
                  <c:v>0.39639999999998565</c:v>
                </c:pt>
                <c:pt idx="371">
                  <c:v>0.41882999999999981</c:v>
                </c:pt>
                <c:pt idx="372">
                  <c:v>-2.4488999999999947</c:v>
                </c:pt>
                <c:pt idx="373">
                  <c:v>-0.34434000000000253</c:v>
                </c:pt>
                <c:pt idx="374">
                  <c:v>-1.955440000000003</c:v>
                </c:pt>
                <c:pt idx="375">
                  <c:v>1.8771899999999988</c:v>
                </c:pt>
                <c:pt idx="376">
                  <c:v>6.4676899999999904</c:v>
                </c:pt>
                <c:pt idx="377">
                  <c:v>7.7593999999999994</c:v>
                </c:pt>
                <c:pt idx="378">
                  <c:v>12.018029999999996</c:v>
                </c:pt>
                <c:pt idx="379">
                  <c:v>19.567909999999998</c:v>
                </c:pt>
                <c:pt idx="380">
                  <c:v>15.800970000000007</c:v>
                </c:pt>
                <c:pt idx="381">
                  <c:v>9.2679100000000005</c:v>
                </c:pt>
                <c:pt idx="382">
                  <c:v>7.1426699999999954</c:v>
                </c:pt>
                <c:pt idx="383">
                  <c:v>13.833429999999993</c:v>
                </c:pt>
                <c:pt idx="384">
                  <c:v>6.6734600000000057</c:v>
                </c:pt>
                <c:pt idx="385">
                  <c:v>5.3521199999999851</c:v>
                </c:pt>
                <c:pt idx="386">
                  <c:v>5.3251599999999968</c:v>
                </c:pt>
                <c:pt idx="387">
                  <c:v>0.24802999999998576</c:v>
                </c:pt>
                <c:pt idx="388">
                  <c:v>-0.34367000000000303</c:v>
                </c:pt>
                <c:pt idx="389">
                  <c:v>8.3980299999999914</c:v>
                </c:pt>
                <c:pt idx="390">
                  <c:v>1.9250399999999956</c:v>
                </c:pt>
                <c:pt idx="391">
                  <c:v>2.8987099999999799</c:v>
                </c:pt>
                <c:pt idx="392">
                  <c:v>-3.5000800000000112</c:v>
                </c:pt>
                <c:pt idx="393">
                  <c:v>-9.7666100000000142</c:v>
                </c:pt>
                <c:pt idx="394">
                  <c:v>0.47094999999998777</c:v>
                </c:pt>
                <c:pt idx="395">
                  <c:v>-3.8030200000000178</c:v>
                </c:pt>
                <c:pt idx="396">
                  <c:v>-0.41270000000000095</c:v>
                </c:pt>
                <c:pt idx="397">
                  <c:v>-0.63268000000002189</c:v>
                </c:pt>
                <c:pt idx="398">
                  <c:v>-4.185680000000005</c:v>
                </c:pt>
                <c:pt idx="399">
                  <c:v>0.70465000000000089</c:v>
                </c:pt>
                <c:pt idx="400">
                  <c:v>0.32788999999999646</c:v>
                </c:pt>
                <c:pt idx="401">
                  <c:v>0.62729999999999109</c:v>
                </c:pt>
                <c:pt idx="402">
                  <c:v>0.89090999999997678</c:v>
                </c:pt>
                <c:pt idx="403">
                  <c:v>-1.8956799999999987</c:v>
                </c:pt>
                <c:pt idx="404">
                  <c:v>-3.7245400000000188</c:v>
                </c:pt>
                <c:pt idx="405">
                  <c:v>-6.1323700000000088</c:v>
                </c:pt>
                <c:pt idx="406">
                  <c:v>7.3672599999999875</c:v>
                </c:pt>
                <c:pt idx="407">
                  <c:v>10.896979999999985</c:v>
                </c:pt>
                <c:pt idx="408">
                  <c:v>10.849099999999993</c:v>
                </c:pt>
                <c:pt idx="409">
                  <c:v>20.555999999999983</c:v>
                </c:pt>
                <c:pt idx="410">
                  <c:v>18.358129999999974</c:v>
                </c:pt>
                <c:pt idx="411">
                  <c:v>12.448430000000002</c:v>
                </c:pt>
                <c:pt idx="412">
                  <c:v>15.590639999999993</c:v>
                </c:pt>
                <c:pt idx="413">
                  <c:v>13.479379999999992</c:v>
                </c:pt>
                <c:pt idx="414">
                  <c:v>6.8052899999999852</c:v>
                </c:pt>
                <c:pt idx="415">
                  <c:v>4.1439199999999801</c:v>
                </c:pt>
                <c:pt idx="416">
                  <c:v>10.58259000000001</c:v>
                </c:pt>
                <c:pt idx="417">
                  <c:v>13.505079999999992</c:v>
                </c:pt>
                <c:pt idx="418">
                  <c:v>8.1551400000000172</c:v>
                </c:pt>
                <c:pt idx="419">
                  <c:v>23.963369999999998</c:v>
                </c:pt>
                <c:pt idx="420">
                  <c:v>10.14079000000001</c:v>
                </c:pt>
                <c:pt idx="421">
                  <c:v>-2.9734400000000107</c:v>
                </c:pt>
                <c:pt idx="422">
                  <c:v>-17.84077000000002</c:v>
                </c:pt>
                <c:pt idx="423">
                  <c:v>-12.090340000000026</c:v>
                </c:pt>
                <c:pt idx="424">
                  <c:v>-37.812669999999997</c:v>
                </c:pt>
                <c:pt idx="425">
                  <c:v>-17.212370000000021</c:v>
                </c:pt>
                <c:pt idx="426">
                  <c:v>-8.4213300000000118</c:v>
                </c:pt>
                <c:pt idx="427">
                  <c:v>-3.3156600000000083</c:v>
                </c:pt>
                <c:pt idx="428">
                  <c:v>16.325969999999998</c:v>
                </c:pt>
                <c:pt idx="429">
                  <c:v>22.971679999999978</c:v>
                </c:pt>
                <c:pt idx="430">
                  <c:v>16.474310000000003</c:v>
                </c:pt>
                <c:pt idx="431">
                  <c:v>4.2986500000000092</c:v>
                </c:pt>
                <c:pt idx="432">
                  <c:v>6.9433199999999999</c:v>
                </c:pt>
                <c:pt idx="433">
                  <c:v>6.2453899999999862</c:v>
                </c:pt>
                <c:pt idx="434">
                  <c:v>-4.6846500000000049</c:v>
                </c:pt>
                <c:pt idx="435">
                  <c:v>-18.877289999999988</c:v>
                </c:pt>
                <c:pt idx="436">
                  <c:v>-12.651700000000034</c:v>
                </c:pt>
                <c:pt idx="437">
                  <c:v>-2.5240000000000009</c:v>
                </c:pt>
                <c:pt idx="438">
                  <c:v>4.0339999999999918</c:v>
                </c:pt>
                <c:pt idx="439">
                  <c:v>4.1233300000000099</c:v>
                </c:pt>
                <c:pt idx="440">
                  <c:v>7.1569700000000012</c:v>
                </c:pt>
                <c:pt idx="441">
                  <c:v>12.007039999999961</c:v>
                </c:pt>
                <c:pt idx="442">
                  <c:v>-2.6370299999999816</c:v>
                </c:pt>
                <c:pt idx="443">
                  <c:v>0.18664000000001124</c:v>
                </c:pt>
                <c:pt idx="444">
                  <c:v>-4.5450199999999938</c:v>
                </c:pt>
                <c:pt idx="445">
                  <c:v>-2.995000000004211E-2</c:v>
                </c:pt>
                <c:pt idx="446">
                  <c:v>0.73097999999998819</c:v>
                </c:pt>
                <c:pt idx="447">
                  <c:v>3.1663799999999753</c:v>
                </c:pt>
                <c:pt idx="448">
                  <c:v>6.1276400000000137</c:v>
                </c:pt>
                <c:pt idx="449">
                  <c:v>5.7266399999999749</c:v>
                </c:pt>
                <c:pt idx="450">
                  <c:v>9.1993799999999908</c:v>
                </c:pt>
                <c:pt idx="451">
                  <c:v>2.3026999999999873</c:v>
                </c:pt>
                <c:pt idx="452">
                  <c:v>-2.0492999999999881</c:v>
                </c:pt>
                <c:pt idx="453">
                  <c:v>-5.3666800000000023</c:v>
                </c:pt>
                <c:pt idx="454">
                  <c:v>-7.6969799999999964</c:v>
                </c:pt>
                <c:pt idx="455">
                  <c:v>-5.4730200000000195</c:v>
                </c:pt>
                <c:pt idx="456">
                  <c:v>-2.7480199999999968</c:v>
                </c:pt>
                <c:pt idx="457">
                  <c:v>-2.8216800000000148</c:v>
                </c:pt>
                <c:pt idx="458">
                  <c:v>-1.6567100000000323</c:v>
                </c:pt>
                <c:pt idx="459">
                  <c:v>0.51166999999998097</c:v>
                </c:pt>
                <c:pt idx="460">
                  <c:v>-5.571329999999989</c:v>
                </c:pt>
                <c:pt idx="461">
                  <c:v>-2.7783600000000206</c:v>
                </c:pt>
                <c:pt idx="462">
                  <c:v>-9.6546199999999942</c:v>
                </c:pt>
                <c:pt idx="463">
                  <c:v>-3.16503000000003</c:v>
                </c:pt>
                <c:pt idx="464">
                  <c:v>6.1080100000000073</c:v>
                </c:pt>
                <c:pt idx="465">
                  <c:v>4.4180399999999622</c:v>
                </c:pt>
                <c:pt idx="466">
                  <c:v>9.906329999999997</c:v>
                </c:pt>
                <c:pt idx="467">
                  <c:v>4.4557000000000073</c:v>
                </c:pt>
                <c:pt idx="468">
                  <c:v>-5.968000000004281E-2</c:v>
                </c:pt>
                <c:pt idx="469">
                  <c:v>-4.7123100000000022</c:v>
                </c:pt>
                <c:pt idx="470">
                  <c:v>-2.4300500000000227</c:v>
                </c:pt>
                <c:pt idx="471">
                  <c:v>-3.2957100000000139</c:v>
                </c:pt>
                <c:pt idx="472">
                  <c:v>-3.4686300000000188</c:v>
                </c:pt>
                <c:pt idx="473">
                  <c:v>-2.1936699999999973</c:v>
                </c:pt>
                <c:pt idx="474">
                  <c:v>9.7839700000000107</c:v>
                </c:pt>
                <c:pt idx="475">
                  <c:v>23.299639999999982</c:v>
                </c:pt>
                <c:pt idx="476">
                  <c:v>22.470979999999997</c:v>
                </c:pt>
                <c:pt idx="477">
                  <c:v>13.487320000000011</c:v>
                </c:pt>
                <c:pt idx="478">
                  <c:v>18.921689999999984</c:v>
                </c:pt>
                <c:pt idx="479">
                  <c:v>23.645389999999992</c:v>
                </c:pt>
                <c:pt idx="480">
                  <c:v>22.650980000000033</c:v>
                </c:pt>
                <c:pt idx="481">
                  <c:v>19.666980000000024</c:v>
                </c:pt>
                <c:pt idx="482">
                  <c:v>7.1046799999999735</c:v>
                </c:pt>
                <c:pt idx="483">
                  <c:v>9.0220099999999661</c:v>
                </c:pt>
                <c:pt idx="484">
                  <c:v>-0.44229000000004248</c:v>
                </c:pt>
                <c:pt idx="485">
                  <c:v>6.3512999999999806</c:v>
                </c:pt>
                <c:pt idx="486">
                  <c:v>6.7173400000000072</c:v>
                </c:pt>
                <c:pt idx="487">
                  <c:v>19.074669999999998</c:v>
                </c:pt>
                <c:pt idx="488">
                  <c:v>18.014700000000033</c:v>
                </c:pt>
                <c:pt idx="489">
                  <c:v>-2.5633699999999919</c:v>
                </c:pt>
                <c:pt idx="490">
                  <c:v>3.9393000000000029</c:v>
                </c:pt>
                <c:pt idx="491">
                  <c:v>-4.6299899999999923</c:v>
                </c:pt>
                <c:pt idx="492">
                  <c:v>5.8220399999999586</c:v>
                </c:pt>
                <c:pt idx="493">
                  <c:v>2.6039700000000039</c:v>
                </c:pt>
                <c:pt idx="494">
                  <c:v>-1.5646600000000035</c:v>
                </c:pt>
                <c:pt idx="495">
                  <c:v>10.525639999999981</c:v>
                </c:pt>
                <c:pt idx="496">
                  <c:v>20.314709999999963</c:v>
                </c:pt>
                <c:pt idx="497">
                  <c:v>1.1646699999999726</c:v>
                </c:pt>
                <c:pt idx="498">
                  <c:v>-3.8913000000000295</c:v>
                </c:pt>
                <c:pt idx="499">
                  <c:v>-2.6139699999999948</c:v>
                </c:pt>
                <c:pt idx="500">
                  <c:v>2.5556499999999858</c:v>
                </c:pt>
                <c:pt idx="501">
                  <c:v>3.0033199999999738</c:v>
                </c:pt>
                <c:pt idx="502">
                  <c:v>3.049350000000004</c:v>
                </c:pt>
                <c:pt idx="503">
                  <c:v>12.757949999999994</c:v>
                </c:pt>
                <c:pt idx="504">
                  <c:v>13.263959999999997</c:v>
                </c:pt>
                <c:pt idx="505">
                  <c:v>17.656369999999981</c:v>
                </c:pt>
                <c:pt idx="506">
                  <c:v>14.440700000000021</c:v>
                </c:pt>
                <c:pt idx="507">
                  <c:v>16.648630000000026</c:v>
                </c:pt>
                <c:pt idx="508">
                  <c:v>31.552300000000002</c:v>
                </c:pt>
                <c:pt idx="509">
                  <c:v>44.198339999999945</c:v>
                </c:pt>
                <c:pt idx="510">
                  <c:v>10.072040000000015</c:v>
                </c:pt>
                <c:pt idx="511">
                  <c:v>16.768699999999967</c:v>
                </c:pt>
                <c:pt idx="512">
                  <c:v>11.320959999999957</c:v>
                </c:pt>
                <c:pt idx="513">
                  <c:v>2.9286999999999352</c:v>
                </c:pt>
                <c:pt idx="514">
                  <c:v>-5.1513099999999667</c:v>
                </c:pt>
                <c:pt idx="515">
                  <c:v>0.14235000000002174</c:v>
                </c:pt>
                <c:pt idx="516">
                  <c:v>3.4542799999999829</c:v>
                </c:pt>
                <c:pt idx="517">
                  <c:v>0.4576200000000199</c:v>
                </c:pt>
                <c:pt idx="518">
                  <c:v>1.1562999999999874</c:v>
                </c:pt>
                <c:pt idx="519">
                  <c:v>12.119340000000022</c:v>
                </c:pt>
                <c:pt idx="520">
                  <c:v>10.480979999999931</c:v>
                </c:pt>
                <c:pt idx="521">
                  <c:v>1.1853199999999333</c:v>
                </c:pt>
                <c:pt idx="522">
                  <c:v>-9.6839400000000069</c:v>
                </c:pt>
                <c:pt idx="523">
                  <c:v>-22.776319999999998</c:v>
                </c:pt>
                <c:pt idx="524">
                  <c:v>-2.7252900000000295</c:v>
                </c:pt>
                <c:pt idx="525">
                  <c:v>9.9383300000000077</c:v>
                </c:pt>
                <c:pt idx="526">
                  <c:v>3.8843600000000151</c:v>
                </c:pt>
                <c:pt idx="527">
                  <c:v>2.622320000000002</c:v>
                </c:pt>
                <c:pt idx="528">
                  <c:v>1.959350000000029</c:v>
                </c:pt>
                <c:pt idx="529">
                  <c:v>4.715349999999944</c:v>
                </c:pt>
                <c:pt idx="530">
                  <c:v>-1.9553900000000226</c:v>
                </c:pt>
                <c:pt idx="531">
                  <c:v>-16.982709999999997</c:v>
                </c:pt>
                <c:pt idx="532">
                  <c:v>-10.931370000000072</c:v>
                </c:pt>
                <c:pt idx="533">
                  <c:v>-6.6579899999999839</c:v>
                </c:pt>
                <c:pt idx="534">
                  <c:v>-10.585620000000006</c:v>
                </c:pt>
                <c:pt idx="535">
                  <c:v>-6.3006599999999935</c:v>
                </c:pt>
                <c:pt idx="536">
                  <c:v>-7.4926600000000576</c:v>
                </c:pt>
                <c:pt idx="537">
                  <c:v>-6.640700000000038</c:v>
                </c:pt>
                <c:pt idx="538">
                  <c:v>-26.96262999999999</c:v>
                </c:pt>
                <c:pt idx="539">
                  <c:v>-26.219970000000018</c:v>
                </c:pt>
                <c:pt idx="540">
                  <c:v>-4.6070100000000025</c:v>
                </c:pt>
                <c:pt idx="541">
                  <c:v>-21.221640000000036</c:v>
                </c:pt>
                <c:pt idx="542">
                  <c:v>-16.294650000000019</c:v>
                </c:pt>
                <c:pt idx="543">
                  <c:v>3.0446799999999996</c:v>
                </c:pt>
                <c:pt idx="544">
                  <c:v>-6.1760600000000352</c:v>
                </c:pt>
                <c:pt idx="545">
                  <c:v>-14.468050000000005</c:v>
                </c:pt>
                <c:pt idx="546">
                  <c:v>-22.565970000000021</c:v>
                </c:pt>
                <c:pt idx="547">
                  <c:v>-24.574640000000016</c:v>
                </c:pt>
                <c:pt idx="548">
                  <c:v>-29.399640000000005</c:v>
                </c:pt>
                <c:pt idx="549">
                  <c:v>15.325019999999995</c:v>
                </c:pt>
                <c:pt idx="550">
                  <c:v>14.300680000000028</c:v>
                </c:pt>
                <c:pt idx="551">
                  <c:v>23.87263999999999</c:v>
                </c:pt>
                <c:pt idx="552">
                  <c:v>16.980939999999975</c:v>
                </c:pt>
                <c:pt idx="553">
                  <c:v>14.950320000000005</c:v>
                </c:pt>
                <c:pt idx="554">
                  <c:v>-0.21464000000000283</c:v>
                </c:pt>
                <c:pt idx="555">
                  <c:v>4.0053600000000245</c:v>
                </c:pt>
                <c:pt idx="556">
                  <c:v>-13.226010000000002</c:v>
                </c:pt>
                <c:pt idx="557">
                  <c:v>-10.80701000000002</c:v>
                </c:pt>
                <c:pt idx="558">
                  <c:v>-2.5037099999999555</c:v>
                </c:pt>
                <c:pt idx="559">
                  <c:v>-4.0966699999999889</c:v>
                </c:pt>
                <c:pt idx="560">
                  <c:v>-11.879000000000019</c:v>
                </c:pt>
                <c:pt idx="561">
                  <c:v>-6.1890300000000025</c:v>
                </c:pt>
                <c:pt idx="562">
                  <c:v>-10.885620000000017</c:v>
                </c:pt>
                <c:pt idx="563">
                  <c:v>-10.501030000000043</c:v>
                </c:pt>
                <c:pt idx="564">
                  <c:v>0.75730999999998971</c:v>
                </c:pt>
                <c:pt idx="565">
                  <c:v>12.494979999999998</c:v>
                </c:pt>
                <c:pt idx="566">
                  <c:v>9.3246500000000196</c:v>
                </c:pt>
                <c:pt idx="567">
                  <c:v>16.60736</c:v>
                </c:pt>
                <c:pt idx="568">
                  <c:v>12.450019999999967</c:v>
                </c:pt>
                <c:pt idx="569">
                  <c:v>1.2697200000000066</c:v>
                </c:pt>
                <c:pt idx="570">
                  <c:v>3.4556399999999883</c:v>
                </c:pt>
                <c:pt idx="571">
                  <c:v>-1.1453600000000108</c:v>
                </c:pt>
                <c:pt idx="572">
                  <c:v>7.3393099999999833</c:v>
                </c:pt>
                <c:pt idx="573">
                  <c:v>25.76637999999997</c:v>
                </c:pt>
                <c:pt idx="574">
                  <c:v>10.315709999999996</c:v>
                </c:pt>
                <c:pt idx="575">
                  <c:v>9.554300000000012</c:v>
                </c:pt>
                <c:pt idx="576">
                  <c:v>5.5406399999999962</c:v>
                </c:pt>
                <c:pt idx="577">
                  <c:v>-5.9686599999999714</c:v>
                </c:pt>
                <c:pt idx="578">
                  <c:v>-4.1793600000000026</c:v>
                </c:pt>
                <c:pt idx="579">
                  <c:v>4.0716799999999864</c:v>
                </c:pt>
                <c:pt idx="580">
                  <c:v>-3.6406199999999842</c:v>
                </c:pt>
                <c:pt idx="581">
                  <c:v>0.6836399999999685</c:v>
                </c:pt>
                <c:pt idx="582">
                  <c:v>3.4397099999999909</c:v>
                </c:pt>
                <c:pt idx="583">
                  <c:v>-8.3013700000000199</c:v>
                </c:pt>
                <c:pt idx="584">
                  <c:v>-10.105629999999991</c:v>
                </c:pt>
                <c:pt idx="585">
                  <c:v>-14.242970000000042</c:v>
                </c:pt>
                <c:pt idx="586">
                  <c:v>0.55431999999998993</c:v>
                </c:pt>
                <c:pt idx="587">
                  <c:v>-6.3253400000000113</c:v>
                </c:pt>
                <c:pt idx="588">
                  <c:v>-7.9473800000000097</c:v>
                </c:pt>
                <c:pt idx="589">
                  <c:v>-5.9873000000000047</c:v>
                </c:pt>
                <c:pt idx="590">
                  <c:v>-7.1253400000000227</c:v>
                </c:pt>
                <c:pt idx="591">
                  <c:v>-1.6233699999999942</c:v>
                </c:pt>
                <c:pt idx="592">
                  <c:v>-15.49466000000001</c:v>
                </c:pt>
                <c:pt idx="593">
                  <c:v>-15.27603000000002</c:v>
                </c:pt>
                <c:pt idx="594">
                  <c:v>-20.331320000000005</c:v>
                </c:pt>
                <c:pt idx="595">
                  <c:v>-21.152690000000035</c:v>
                </c:pt>
                <c:pt idx="596">
                  <c:v>-8.4716499999999826</c:v>
                </c:pt>
                <c:pt idx="597">
                  <c:v>-9.004950000000008</c:v>
                </c:pt>
                <c:pt idx="598">
                  <c:v>-4.1280299999999954</c:v>
                </c:pt>
                <c:pt idx="599">
                  <c:v>-6.8249900000000423</c:v>
                </c:pt>
                <c:pt idx="600">
                  <c:v>3.0139699999999721</c:v>
                </c:pt>
                <c:pt idx="601">
                  <c:v>1.2497099999999648</c:v>
                </c:pt>
                <c:pt idx="602">
                  <c:v>9.3283699999999499</c:v>
                </c:pt>
                <c:pt idx="603">
                  <c:v>7.2359600000000057</c:v>
                </c:pt>
                <c:pt idx="604">
                  <c:v>9.7463699999999847</c:v>
                </c:pt>
                <c:pt idx="605">
                  <c:v>11.199289999999991</c:v>
                </c:pt>
                <c:pt idx="606">
                  <c:v>5.4107000000000198</c:v>
                </c:pt>
                <c:pt idx="607">
                  <c:v>3.0633599999999888</c:v>
                </c:pt>
                <c:pt idx="608">
                  <c:v>-5.2709800000000087</c:v>
                </c:pt>
                <c:pt idx="609">
                  <c:v>-15.519980000000032</c:v>
                </c:pt>
                <c:pt idx="610">
                  <c:v>-3.7880600000000015</c:v>
                </c:pt>
                <c:pt idx="611">
                  <c:v>-0.2196800000000394</c:v>
                </c:pt>
                <c:pt idx="612">
                  <c:v>0.75001999999997793</c:v>
                </c:pt>
                <c:pt idx="613">
                  <c:v>-8.1380000000024211E-2</c:v>
                </c:pt>
                <c:pt idx="614">
                  <c:v>3.6712999999999738</c:v>
                </c:pt>
                <c:pt idx="615">
                  <c:v>3.0590399999999534</c:v>
                </c:pt>
                <c:pt idx="616">
                  <c:v>4.2653699999999901</c:v>
                </c:pt>
                <c:pt idx="617">
                  <c:v>-2.9359699999999975</c:v>
                </c:pt>
                <c:pt idx="618">
                  <c:v>-0.92638000000002307</c:v>
                </c:pt>
                <c:pt idx="619">
                  <c:v>3.1159600000000012</c:v>
                </c:pt>
                <c:pt idx="620">
                  <c:v>4.5349999999999966</c:v>
                </c:pt>
                <c:pt idx="621">
                  <c:v>3.0812999999999988</c:v>
                </c:pt>
                <c:pt idx="622">
                  <c:v>2.960979999999978</c:v>
                </c:pt>
                <c:pt idx="623">
                  <c:v>13.085719999999981</c:v>
                </c:pt>
                <c:pt idx="624">
                  <c:v>17.596379999999954</c:v>
                </c:pt>
                <c:pt idx="625">
                  <c:v>10.564369999999997</c:v>
                </c:pt>
                <c:pt idx="626">
                  <c:v>12.637289999999979</c:v>
                </c:pt>
                <c:pt idx="627">
                  <c:v>5.6366599999999494</c:v>
                </c:pt>
                <c:pt idx="628">
                  <c:v>2.4793599999999856</c:v>
                </c:pt>
                <c:pt idx="629">
                  <c:v>2.3619999999965557E-2</c:v>
                </c:pt>
                <c:pt idx="630">
                  <c:v>-0.56299999999998818</c:v>
                </c:pt>
                <c:pt idx="631">
                  <c:v>-6.6449999999999818</c:v>
                </c:pt>
                <c:pt idx="632">
                  <c:v>-10.506030000000038</c:v>
                </c:pt>
                <c:pt idx="633">
                  <c:v>-5.1486900000000162</c:v>
                </c:pt>
                <c:pt idx="634">
                  <c:v>-2.0000200000000063</c:v>
                </c:pt>
                <c:pt idx="635">
                  <c:v>9.0733899999999892</c:v>
                </c:pt>
                <c:pt idx="636">
                  <c:v>2.2233799999999633</c:v>
                </c:pt>
                <c:pt idx="637">
                  <c:v>-3.281029999999987</c:v>
                </c:pt>
                <c:pt idx="638">
                  <c:v>-4.0199599999999975</c:v>
                </c:pt>
                <c:pt idx="639">
                  <c:v>-6.1333400000000324</c:v>
                </c:pt>
                <c:pt idx="640">
                  <c:v>-3.7976400000000581</c:v>
                </c:pt>
                <c:pt idx="641">
                  <c:v>2.0640199999999425</c:v>
                </c:pt>
                <c:pt idx="642">
                  <c:v>0.92998000000000047</c:v>
                </c:pt>
                <c:pt idx="643">
                  <c:v>-0.79468000000005645</c:v>
                </c:pt>
                <c:pt idx="644">
                  <c:v>-2.7853500000000224</c:v>
                </c:pt>
                <c:pt idx="645">
                  <c:v>2.2966899999999555</c:v>
                </c:pt>
                <c:pt idx="646">
                  <c:v>-2.3339799999999968</c:v>
                </c:pt>
                <c:pt idx="647">
                  <c:v>-1.202350000000024</c:v>
                </c:pt>
                <c:pt idx="648">
                  <c:v>9.4476199999999722</c:v>
                </c:pt>
                <c:pt idx="649">
                  <c:v>10.86336</c:v>
                </c:pt>
                <c:pt idx="650">
                  <c:v>16.102689999999996</c:v>
                </c:pt>
                <c:pt idx="651">
                  <c:v>11.753320000000002</c:v>
                </c:pt>
                <c:pt idx="652">
                  <c:v>8.3172899999999572</c:v>
                </c:pt>
                <c:pt idx="653">
                  <c:v>6.2303300000000092</c:v>
                </c:pt>
                <c:pt idx="654">
                  <c:v>-2.1157000000000039</c:v>
                </c:pt>
                <c:pt idx="655">
                  <c:v>2.3983399999999619</c:v>
                </c:pt>
                <c:pt idx="656">
                  <c:v>0.12230999999997039</c:v>
                </c:pt>
                <c:pt idx="657">
                  <c:v>-0.58064999999999145</c:v>
                </c:pt>
                <c:pt idx="658">
                  <c:v>4.5203499999999792</c:v>
                </c:pt>
                <c:pt idx="659">
                  <c:v>1.6777099999999905</c:v>
                </c:pt>
                <c:pt idx="660">
                  <c:v>-8.8540300000000229</c:v>
                </c:pt>
                <c:pt idx="661">
                  <c:v>-14.449030000000022</c:v>
                </c:pt>
                <c:pt idx="662">
                  <c:v>-3.6836900000000128</c:v>
                </c:pt>
                <c:pt idx="663">
                  <c:v>-7.0483199999999897</c:v>
                </c:pt>
                <c:pt idx="664">
                  <c:v>-2.1833499999999901</c:v>
                </c:pt>
                <c:pt idx="665">
                  <c:v>8.0933199999999772</c:v>
                </c:pt>
                <c:pt idx="666">
                  <c:v>7.8326600000000042</c:v>
                </c:pt>
                <c:pt idx="667">
                  <c:v>7.3420599999999752</c:v>
                </c:pt>
                <c:pt idx="668">
                  <c:v>1.2213499999999726</c:v>
                </c:pt>
                <c:pt idx="669">
                  <c:v>3.7057099999999821</c:v>
                </c:pt>
                <c:pt idx="670">
                  <c:v>8.5666999999999689</c:v>
                </c:pt>
                <c:pt idx="671">
                  <c:v>7.7343199999999968</c:v>
                </c:pt>
                <c:pt idx="672">
                  <c:v>5.3930199999999786</c:v>
                </c:pt>
                <c:pt idx="673">
                  <c:v>2.8753099999999847</c:v>
                </c:pt>
                <c:pt idx="674">
                  <c:v>1.879950000000008</c:v>
                </c:pt>
                <c:pt idx="675">
                  <c:v>7.1609599999999602</c:v>
                </c:pt>
                <c:pt idx="676">
                  <c:v>5.537669999999963</c:v>
                </c:pt>
                <c:pt idx="677">
                  <c:v>4.4430099999999868</c:v>
                </c:pt>
                <c:pt idx="678">
                  <c:v>-3.1406900000000064</c:v>
                </c:pt>
                <c:pt idx="679">
                  <c:v>-1.0599500000000148</c:v>
                </c:pt>
                <c:pt idx="680">
                  <c:v>-0.58636000000001332</c:v>
                </c:pt>
                <c:pt idx="681">
                  <c:v>3.1423099999999806</c:v>
                </c:pt>
                <c:pt idx="682">
                  <c:v>3.3996799999999894</c:v>
                </c:pt>
                <c:pt idx="683">
                  <c:v>3.4383099999999729</c:v>
                </c:pt>
                <c:pt idx="684">
                  <c:v>-7.0389800000000093</c:v>
                </c:pt>
                <c:pt idx="685">
                  <c:v>-3.2883199999999988</c:v>
                </c:pt>
                <c:pt idx="686">
                  <c:v>1.5673799999999858</c:v>
                </c:pt>
                <c:pt idx="687">
                  <c:v>2.0539699999999641</c:v>
                </c:pt>
                <c:pt idx="688">
                  <c:v>9.2386699999999848</c:v>
                </c:pt>
                <c:pt idx="689">
                  <c:v>12.841369999999984</c:v>
                </c:pt>
                <c:pt idx="690">
                  <c:v>5.4463599999999701</c:v>
                </c:pt>
                <c:pt idx="691">
                  <c:v>4.2626899999999637</c:v>
                </c:pt>
                <c:pt idx="692">
                  <c:v>-7.2000000000116415E-4</c:v>
                </c:pt>
                <c:pt idx="693">
                  <c:v>-0.90830999999997175</c:v>
                </c:pt>
                <c:pt idx="694">
                  <c:v>1.013650000000041</c:v>
                </c:pt>
                <c:pt idx="695">
                  <c:v>0.33002000000004728</c:v>
                </c:pt>
                <c:pt idx="696">
                  <c:v>1.4330199999999991</c:v>
                </c:pt>
                <c:pt idx="697">
                  <c:v>4.6376799999999889</c:v>
                </c:pt>
                <c:pt idx="698">
                  <c:v>0.90797999999995227</c:v>
                </c:pt>
                <c:pt idx="699">
                  <c:v>2.5923099999999977</c:v>
                </c:pt>
                <c:pt idx="700">
                  <c:v>6.2499500000000126</c:v>
                </c:pt>
                <c:pt idx="701">
                  <c:v>6.4646599999999808</c:v>
                </c:pt>
                <c:pt idx="702">
                  <c:v>7.2792999999999779</c:v>
                </c:pt>
                <c:pt idx="703">
                  <c:v>13.236009999999965</c:v>
                </c:pt>
                <c:pt idx="704">
                  <c:v>18.912379999999985</c:v>
                </c:pt>
                <c:pt idx="705">
                  <c:v>11.998669999999947</c:v>
                </c:pt>
                <c:pt idx="706">
                  <c:v>8.324670000000026</c:v>
                </c:pt>
                <c:pt idx="707">
                  <c:v>14.139330000000029</c:v>
                </c:pt>
                <c:pt idx="708">
                  <c:v>14.903030000000001</c:v>
                </c:pt>
                <c:pt idx="709">
                  <c:v>48.931990000000042</c:v>
                </c:pt>
                <c:pt idx="710">
                  <c:v>35.374689999999987</c:v>
                </c:pt>
                <c:pt idx="711">
                  <c:v>31.819619999999986</c:v>
                </c:pt>
                <c:pt idx="712">
                  <c:v>34.297959999999989</c:v>
                </c:pt>
                <c:pt idx="713">
                  <c:v>33.997969999999953</c:v>
                </c:pt>
                <c:pt idx="714">
                  <c:v>55.223309999999969</c:v>
                </c:pt>
                <c:pt idx="715">
                  <c:v>26.724390000000028</c:v>
                </c:pt>
                <c:pt idx="716">
                  <c:v>31.301679999999976</c:v>
                </c:pt>
                <c:pt idx="717">
                  <c:v>25.57668000000001</c:v>
                </c:pt>
                <c:pt idx="718">
                  <c:v>12.704639999999927</c:v>
                </c:pt>
                <c:pt idx="719">
                  <c:v>-12.296960000000013</c:v>
                </c:pt>
                <c:pt idx="720">
                  <c:v>-60.10630000000009</c:v>
                </c:pt>
                <c:pt idx="721">
                  <c:v>-32.774710000000027</c:v>
                </c:pt>
                <c:pt idx="722">
                  <c:v>-25.387699999999995</c:v>
                </c:pt>
                <c:pt idx="723">
                  <c:v>-25.120030000000042</c:v>
                </c:pt>
                <c:pt idx="724">
                  <c:v>-20.929620000000057</c:v>
                </c:pt>
                <c:pt idx="725">
                  <c:v>0.14403999999996131</c:v>
                </c:pt>
                <c:pt idx="726">
                  <c:v>15.618300000000033</c:v>
                </c:pt>
                <c:pt idx="727">
                  <c:v>15.041339999999991</c:v>
                </c:pt>
                <c:pt idx="728">
                  <c:v>25.55499999999995</c:v>
                </c:pt>
                <c:pt idx="729">
                  <c:v>25.584299999999928</c:v>
                </c:pt>
                <c:pt idx="730">
                  <c:v>2.1180399999999509</c:v>
                </c:pt>
                <c:pt idx="731">
                  <c:v>0.58599999999995589</c:v>
                </c:pt>
                <c:pt idx="732">
                  <c:v>-13.47032999999999</c:v>
                </c:pt>
                <c:pt idx="733">
                  <c:v>6.9606999999999744</c:v>
                </c:pt>
                <c:pt idx="734">
                  <c:v>8.8596900000000005</c:v>
                </c:pt>
                <c:pt idx="735">
                  <c:v>-9.1746799999999666</c:v>
                </c:pt>
                <c:pt idx="736">
                  <c:v>-9.8790500000000065</c:v>
                </c:pt>
                <c:pt idx="737">
                  <c:v>-32.364040000000045</c:v>
                </c:pt>
                <c:pt idx="738">
                  <c:v>-26.915630000000078</c:v>
                </c:pt>
                <c:pt idx="739">
                  <c:v>-5.7137000000000171</c:v>
                </c:pt>
                <c:pt idx="740">
                  <c:v>4.3060099999999579</c:v>
                </c:pt>
                <c:pt idx="741">
                  <c:v>-14.365990000000011</c:v>
                </c:pt>
                <c:pt idx="742">
                  <c:v>-6.5436599999999885</c:v>
                </c:pt>
                <c:pt idx="743">
                  <c:v>-21.431960000000004</c:v>
                </c:pt>
                <c:pt idx="744">
                  <c:v>-19.602039999999988</c:v>
                </c:pt>
                <c:pt idx="745">
                  <c:v>-8.4103300000000445</c:v>
                </c:pt>
                <c:pt idx="746">
                  <c:v>-21.314700000000016</c:v>
                </c:pt>
                <c:pt idx="747">
                  <c:v>-11.692960000000028</c:v>
                </c:pt>
                <c:pt idx="748">
                  <c:v>-19.067330000000027</c:v>
                </c:pt>
                <c:pt idx="749">
                  <c:v>-0.348700000000008</c:v>
                </c:pt>
                <c:pt idx="750">
                  <c:v>25.276010000000042</c:v>
                </c:pt>
                <c:pt idx="751">
                  <c:v>40.242369999999937</c:v>
                </c:pt>
                <c:pt idx="752">
                  <c:v>41.707699999999988</c:v>
                </c:pt>
                <c:pt idx="753">
                  <c:v>27.85029000000003</c:v>
                </c:pt>
                <c:pt idx="754">
                  <c:v>16.895629999999983</c:v>
                </c:pt>
                <c:pt idx="755">
                  <c:v>2.826669999999865</c:v>
                </c:pt>
                <c:pt idx="756">
                  <c:v>-6.1983300000000554</c:v>
                </c:pt>
                <c:pt idx="757">
                  <c:v>41.110039999999969</c:v>
                </c:pt>
                <c:pt idx="758">
                  <c:v>16.24369999999999</c:v>
                </c:pt>
                <c:pt idx="759">
                  <c:v>-8.2146399999999744</c:v>
                </c:pt>
                <c:pt idx="760">
                  <c:v>-16.602350000000001</c:v>
                </c:pt>
                <c:pt idx="761">
                  <c:v>-28.730020000000025</c:v>
                </c:pt>
                <c:pt idx="762">
                  <c:v>-11.136649999999975</c:v>
                </c:pt>
                <c:pt idx="763">
                  <c:v>-6.0390199999999936</c:v>
                </c:pt>
                <c:pt idx="764">
                  <c:v>13.204319999999939</c:v>
                </c:pt>
                <c:pt idx="765">
                  <c:v>-11.620710000000031</c:v>
                </c:pt>
                <c:pt idx="766">
                  <c:v>-3.8720000000000709</c:v>
                </c:pt>
                <c:pt idx="767">
                  <c:v>-9.4520299999999793</c:v>
                </c:pt>
                <c:pt idx="768">
                  <c:v>-20.060690000000022</c:v>
                </c:pt>
                <c:pt idx="769">
                  <c:v>-14.08598000000012</c:v>
                </c:pt>
                <c:pt idx="770">
                  <c:v>-28.095349999999996</c:v>
                </c:pt>
                <c:pt idx="771">
                  <c:v>-23.794310000000053</c:v>
                </c:pt>
                <c:pt idx="772">
                  <c:v>-20.92534999999998</c:v>
                </c:pt>
                <c:pt idx="773">
                  <c:v>-7.63997999999998</c:v>
                </c:pt>
                <c:pt idx="774">
                  <c:v>-38.67795000000001</c:v>
                </c:pt>
                <c:pt idx="775">
                  <c:v>-23.549630000000036</c:v>
                </c:pt>
                <c:pt idx="776">
                  <c:v>14.359330000000057</c:v>
                </c:pt>
                <c:pt idx="777">
                  <c:v>12.164690000000007</c:v>
                </c:pt>
                <c:pt idx="778">
                  <c:v>3.7983500000000276</c:v>
                </c:pt>
                <c:pt idx="779">
                  <c:v>-3.168990000000008</c:v>
                </c:pt>
                <c:pt idx="780">
                  <c:v>7.6069400000000087</c:v>
                </c:pt>
                <c:pt idx="781">
                  <c:v>-0.41365000000001828</c:v>
                </c:pt>
                <c:pt idx="782">
                  <c:v>3.2369499999999789</c:v>
                </c:pt>
                <c:pt idx="783">
                  <c:v>6.5163599999999633</c:v>
                </c:pt>
                <c:pt idx="784">
                  <c:v>-4.0206400000000144</c:v>
                </c:pt>
                <c:pt idx="785">
                  <c:v>-18.20798000000002</c:v>
                </c:pt>
                <c:pt idx="786">
                  <c:v>-10.338680000000011</c:v>
                </c:pt>
                <c:pt idx="787">
                  <c:v>8.3446799999999826</c:v>
                </c:pt>
                <c:pt idx="788">
                  <c:v>8.4806799999999498</c:v>
                </c:pt>
                <c:pt idx="789">
                  <c:v>-7.8736600000000294</c:v>
                </c:pt>
                <c:pt idx="790">
                  <c:v>-13.020359999999982</c:v>
                </c:pt>
                <c:pt idx="791">
                  <c:v>-22.625389999999982</c:v>
                </c:pt>
                <c:pt idx="792">
                  <c:v>-37.143010000000004</c:v>
                </c:pt>
                <c:pt idx="793">
                  <c:v>-15.864040000000045</c:v>
                </c:pt>
                <c:pt idx="794">
                  <c:v>-6.255960000000016</c:v>
                </c:pt>
                <c:pt idx="795">
                  <c:v>19.284969999999987</c:v>
                </c:pt>
                <c:pt idx="796">
                  <c:v>15.83230999999995</c:v>
                </c:pt>
                <c:pt idx="797">
                  <c:v>17.415050000000008</c:v>
                </c:pt>
                <c:pt idx="798">
                  <c:v>-0.70103000000000293</c:v>
                </c:pt>
                <c:pt idx="799">
                  <c:v>-4.5233199999999556</c:v>
                </c:pt>
                <c:pt idx="800">
                  <c:v>-15.939359999999965</c:v>
                </c:pt>
                <c:pt idx="801">
                  <c:v>-7.1633199999999988</c:v>
                </c:pt>
                <c:pt idx="802">
                  <c:v>7.7439800000000218</c:v>
                </c:pt>
                <c:pt idx="803">
                  <c:v>0.37797999999992271</c:v>
                </c:pt>
                <c:pt idx="804">
                  <c:v>-12.552610000000072</c:v>
                </c:pt>
                <c:pt idx="805">
                  <c:v>-20.440290000000005</c:v>
                </c:pt>
                <c:pt idx="806">
                  <c:v>-4.2686300000000301</c:v>
                </c:pt>
                <c:pt idx="807">
                  <c:v>10.503690000000006</c:v>
                </c:pt>
                <c:pt idx="808">
                  <c:v>20.36827999999997</c:v>
                </c:pt>
                <c:pt idx="809">
                  <c:v>28.669019999999989</c:v>
                </c:pt>
                <c:pt idx="810">
                  <c:v>27.055279999999982</c:v>
                </c:pt>
                <c:pt idx="811">
                  <c:v>43.159360000000049</c:v>
                </c:pt>
                <c:pt idx="812">
                  <c:v>32.157359999999983</c:v>
                </c:pt>
                <c:pt idx="813">
                  <c:v>26.269619999999975</c:v>
                </c:pt>
                <c:pt idx="814">
                  <c:v>15.769000000000005</c:v>
                </c:pt>
                <c:pt idx="815">
                  <c:v>35.218360000000018</c:v>
                </c:pt>
                <c:pt idx="816">
                  <c:v>28.317959999999971</c:v>
                </c:pt>
                <c:pt idx="817">
                  <c:v>17.162299999999959</c:v>
                </c:pt>
                <c:pt idx="818">
                  <c:v>5.6963399999999638</c:v>
                </c:pt>
                <c:pt idx="819">
                  <c:v>3.178009999999972</c:v>
                </c:pt>
                <c:pt idx="820">
                  <c:v>21.350709999999992</c:v>
                </c:pt>
                <c:pt idx="821">
                  <c:v>-2.7357000000000085</c:v>
                </c:pt>
                <c:pt idx="822">
                  <c:v>-17.79195999999996</c:v>
                </c:pt>
                <c:pt idx="823">
                  <c:v>-11.103670000000022</c:v>
                </c:pt>
                <c:pt idx="824">
                  <c:v>-19.558340000000101</c:v>
                </c:pt>
                <c:pt idx="825">
                  <c:v>-30.342670000000055</c:v>
                </c:pt>
                <c:pt idx="826">
                  <c:v>-19.203040000000044</c:v>
                </c:pt>
                <c:pt idx="827">
                  <c:v>-0.15266000000002578</c:v>
                </c:pt>
                <c:pt idx="828">
                  <c:v>-9.1500300000000152</c:v>
                </c:pt>
                <c:pt idx="829">
                  <c:v>0.65498000000002321</c:v>
                </c:pt>
                <c:pt idx="830">
                  <c:v>9.4287199999999984</c:v>
                </c:pt>
                <c:pt idx="831">
                  <c:v>-9.0166900000000396</c:v>
                </c:pt>
                <c:pt idx="832">
                  <c:v>2.9733499999999822</c:v>
                </c:pt>
                <c:pt idx="833">
                  <c:v>0.20970999999997275</c:v>
                </c:pt>
                <c:pt idx="834">
                  <c:v>-1.5817000000000121</c:v>
                </c:pt>
                <c:pt idx="835">
                  <c:v>-41.544660000000079</c:v>
                </c:pt>
                <c:pt idx="836">
                  <c:v>-32.226299999999981</c:v>
                </c:pt>
                <c:pt idx="837">
                  <c:v>-24.429370000000006</c:v>
                </c:pt>
                <c:pt idx="838">
                  <c:v>-19.105029999999999</c:v>
                </c:pt>
                <c:pt idx="839">
                  <c:v>0.46433999999999287</c:v>
                </c:pt>
                <c:pt idx="840">
                  <c:v>5.0873099999999454</c:v>
                </c:pt>
                <c:pt idx="841">
                  <c:v>21.57835</c:v>
                </c:pt>
                <c:pt idx="842">
                  <c:v>-9.9120200000000409</c:v>
                </c:pt>
                <c:pt idx="843">
                  <c:v>-12.264980000000037</c:v>
                </c:pt>
                <c:pt idx="844">
                  <c:v>-36.806649999999991</c:v>
                </c:pt>
                <c:pt idx="845">
                  <c:v>-25.636990000000026</c:v>
                </c:pt>
                <c:pt idx="846">
                  <c:v>-39.134290000000021</c:v>
                </c:pt>
                <c:pt idx="847">
                  <c:v>-30.649969999999996</c:v>
                </c:pt>
                <c:pt idx="848">
                  <c:v>-4.7110100000000443</c:v>
                </c:pt>
                <c:pt idx="849">
                  <c:v>-15.743979999999965</c:v>
                </c:pt>
                <c:pt idx="850">
                  <c:v>3.9009799999999757</c:v>
                </c:pt>
                <c:pt idx="851">
                  <c:v>-13.436050000000023</c:v>
                </c:pt>
                <c:pt idx="852">
                  <c:v>-9.9520400000000109</c:v>
                </c:pt>
                <c:pt idx="853">
                  <c:v>-22.300329999999974</c:v>
                </c:pt>
                <c:pt idx="854">
                  <c:v>-14.481290000000001</c:v>
                </c:pt>
                <c:pt idx="855">
                  <c:v>-24.014630000000011</c:v>
                </c:pt>
                <c:pt idx="856">
                  <c:v>-7.8726699999999994</c:v>
                </c:pt>
                <c:pt idx="857">
                  <c:v>13.551659999999998</c:v>
                </c:pt>
                <c:pt idx="858">
                  <c:v>29.459989999999976</c:v>
                </c:pt>
                <c:pt idx="859">
                  <c:v>24.505289999999974</c:v>
                </c:pt>
                <c:pt idx="860">
                  <c:v>11.059999999999974</c:v>
                </c:pt>
                <c:pt idx="861">
                  <c:v>17.701969999999989</c:v>
                </c:pt>
                <c:pt idx="862">
                  <c:v>-13.251620000000031</c:v>
                </c:pt>
                <c:pt idx="863">
                  <c:v>-9.1106599999999958</c:v>
                </c:pt>
                <c:pt idx="864">
                  <c:v>-7.2936300000000074</c:v>
                </c:pt>
                <c:pt idx="865">
                  <c:v>-2.0909699999999987</c:v>
                </c:pt>
                <c:pt idx="866">
                  <c:v>-1.5156500000000221</c:v>
                </c:pt>
                <c:pt idx="867">
                  <c:v>-8.803020000000032</c:v>
                </c:pt>
                <c:pt idx="868">
                  <c:v>-22.080990000000014</c:v>
                </c:pt>
                <c:pt idx="869">
                  <c:v>-12.734690000000029</c:v>
                </c:pt>
                <c:pt idx="870">
                  <c:v>3.2119800000000112</c:v>
                </c:pt>
                <c:pt idx="871">
                  <c:v>-15.428680000000014</c:v>
                </c:pt>
                <c:pt idx="872">
                  <c:v>-6.979010000000045</c:v>
                </c:pt>
                <c:pt idx="873">
                  <c:v>15.49002999999999</c:v>
                </c:pt>
                <c:pt idx="874">
                  <c:v>12.444690000000008</c:v>
                </c:pt>
                <c:pt idx="875">
                  <c:v>9.0843199999999626</c:v>
                </c:pt>
                <c:pt idx="876">
                  <c:v>16.106019999999972</c:v>
                </c:pt>
                <c:pt idx="877">
                  <c:v>11.153979999999962</c:v>
                </c:pt>
                <c:pt idx="878">
                  <c:v>-5.0730500000000234</c:v>
                </c:pt>
                <c:pt idx="879">
                  <c:v>-10.494340000000022</c:v>
                </c:pt>
                <c:pt idx="880">
                  <c:v>-12.998370000000023</c:v>
                </c:pt>
                <c:pt idx="881">
                  <c:v>-6.9236900000000503</c:v>
                </c:pt>
                <c:pt idx="882">
                  <c:v>1.4260500000000036</c:v>
                </c:pt>
                <c:pt idx="883">
                  <c:v>1.3163099999999872</c:v>
                </c:pt>
                <c:pt idx="884">
                  <c:v>15.120649999999983</c:v>
                </c:pt>
                <c:pt idx="885">
                  <c:v>18.145649999999961</c:v>
                </c:pt>
                <c:pt idx="886">
                  <c:v>-2.8516799999999876</c:v>
                </c:pt>
                <c:pt idx="887">
                  <c:v>-5.2396400000000085</c:v>
                </c:pt>
                <c:pt idx="888">
                  <c:v>-1.9839800000000025</c:v>
                </c:pt>
                <c:pt idx="889">
                  <c:v>-0.35768000000001621</c:v>
                </c:pt>
                <c:pt idx="890">
                  <c:v>1.9827199999999721</c:v>
                </c:pt>
                <c:pt idx="891">
                  <c:v>2.3380399999999781</c:v>
                </c:pt>
                <c:pt idx="892">
                  <c:v>7.5953299999999615</c:v>
                </c:pt>
                <c:pt idx="893">
                  <c:v>7.5976599999999621</c:v>
                </c:pt>
                <c:pt idx="894">
                  <c:v>29.442689999999999</c:v>
                </c:pt>
                <c:pt idx="895">
                  <c:v>23.348619999999954</c:v>
                </c:pt>
                <c:pt idx="896">
                  <c:v>12.975959999999986</c:v>
                </c:pt>
                <c:pt idx="897">
                  <c:v>-1.7243299999999522</c:v>
                </c:pt>
                <c:pt idx="898">
                  <c:v>11.268339999999966</c:v>
                </c:pt>
                <c:pt idx="899">
                  <c:v>14.108009999999979</c:v>
                </c:pt>
                <c:pt idx="900">
                  <c:v>26.152339999999981</c:v>
                </c:pt>
                <c:pt idx="901">
                  <c:v>20.863040000000012</c:v>
                </c:pt>
                <c:pt idx="902">
                  <c:v>17.828030000000012</c:v>
                </c:pt>
                <c:pt idx="903">
                  <c:v>18.846019999999953</c:v>
                </c:pt>
                <c:pt idx="904">
                  <c:v>12.579279999999983</c:v>
                </c:pt>
                <c:pt idx="905">
                  <c:v>-12.413679999999999</c:v>
                </c:pt>
                <c:pt idx="906">
                  <c:v>-9.9767100000000255</c:v>
                </c:pt>
                <c:pt idx="907">
                  <c:v>-15.377700000000004</c:v>
                </c:pt>
                <c:pt idx="908">
                  <c:v>-0.55362000000002354</c:v>
                </c:pt>
                <c:pt idx="909">
                  <c:v>-6.229660000000024</c:v>
                </c:pt>
                <c:pt idx="910">
                  <c:v>9.4010099999999284</c:v>
                </c:pt>
                <c:pt idx="911">
                  <c:v>18.590669999999989</c:v>
                </c:pt>
                <c:pt idx="912">
                  <c:v>11.120300000000043</c:v>
                </c:pt>
                <c:pt idx="913">
                  <c:v>5.7190400000000068</c:v>
                </c:pt>
                <c:pt idx="914">
                  <c:v>0.78933000000000675</c:v>
                </c:pt>
                <c:pt idx="915">
                  <c:v>-6.5493000000000734</c:v>
                </c:pt>
                <c:pt idx="916">
                  <c:v>-13.04104000000001</c:v>
                </c:pt>
                <c:pt idx="917">
                  <c:v>-3.8243700000000445</c:v>
                </c:pt>
                <c:pt idx="918">
                  <c:v>-1.1399600000000305</c:v>
                </c:pt>
                <c:pt idx="919">
                  <c:v>-0.64267000000000962</c:v>
                </c:pt>
                <c:pt idx="920">
                  <c:v>-7.7703300000000013</c:v>
                </c:pt>
                <c:pt idx="921">
                  <c:v>-9.3799999999999955</c:v>
                </c:pt>
                <c:pt idx="922">
                  <c:v>-14.152000000000044</c:v>
                </c:pt>
                <c:pt idx="923">
                  <c:v>-13.08099999999996</c:v>
                </c:pt>
                <c:pt idx="924">
                  <c:v>-7.400669999999991</c:v>
                </c:pt>
                <c:pt idx="925">
                  <c:v>-11.264000000000067</c:v>
                </c:pt>
                <c:pt idx="926">
                  <c:v>-3.007000000000005</c:v>
                </c:pt>
                <c:pt idx="927">
                  <c:v>7.967999999999904</c:v>
                </c:pt>
                <c:pt idx="928">
                  <c:v>12.83099999999996</c:v>
                </c:pt>
                <c:pt idx="929">
                  <c:v>20.884999999999991</c:v>
                </c:pt>
                <c:pt idx="930">
                  <c:v>20.270999999999958</c:v>
                </c:pt>
                <c:pt idx="931">
                  <c:v>2.2549999999999386</c:v>
                </c:pt>
                <c:pt idx="932">
                  <c:v>9.6999999999999886</c:v>
                </c:pt>
                <c:pt idx="933">
                  <c:v>6.6859999999999786</c:v>
                </c:pt>
                <c:pt idx="934">
                  <c:v>3.8740000000000236</c:v>
                </c:pt>
                <c:pt idx="935">
                  <c:v>8.2919999999999732</c:v>
                </c:pt>
                <c:pt idx="936">
                  <c:v>5.31899999999996</c:v>
                </c:pt>
                <c:pt idx="937">
                  <c:v>-3.6540000000000532</c:v>
                </c:pt>
                <c:pt idx="938">
                  <c:v>-16.436000000000035</c:v>
                </c:pt>
                <c:pt idx="939">
                  <c:v>-26.81800000000004</c:v>
                </c:pt>
                <c:pt idx="940">
                  <c:v>-19.921999999999969</c:v>
                </c:pt>
                <c:pt idx="941">
                  <c:v>-6.98599999999999</c:v>
                </c:pt>
                <c:pt idx="942">
                  <c:v>2.2830000000000155</c:v>
                </c:pt>
                <c:pt idx="943">
                  <c:v>-15.147000000000048</c:v>
                </c:pt>
                <c:pt idx="944">
                  <c:v>-14.135999999999967</c:v>
                </c:pt>
                <c:pt idx="945">
                  <c:v>-33.575999999999993</c:v>
                </c:pt>
                <c:pt idx="946">
                  <c:v>-19.189000000000021</c:v>
                </c:pt>
                <c:pt idx="947">
                  <c:v>-21.324999999999989</c:v>
                </c:pt>
                <c:pt idx="948">
                  <c:v>-17.052000000000049</c:v>
                </c:pt>
                <c:pt idx="949">
                  <c:v>-24.432000000000016</c:v>
                </c:pt>
                <c:pt idx="950">
                  <c:v>-18.095000000000027</c:v>
                </c:pt>
                <c:pt idx="951">
                  <c:v>-17.678000000000054</c:v>
                </c:pt>
                <c:pt idx="952">
                  <c:v>-11.91700000000003</c:v>
                </c:pt>
                <c:pt idx="953">
                  <c:v>-2.1280000000000712</c:v>
                </c:pt>
                <c:pt idx="954">
                  <c:v>-16.814000000000021</c:v>
                </c:pt>
                <c:pt idx="955">
                  <c:v>2.6569999999999538</c:v>
                </c:pt>
                <c:pt idx="956">
                  <c:v>3.5839999999999748</c:v>
                </c:pt>
                <c:pt idx="957">
                  <c:v>5.4159999999999968</c:v>
                </c:pt>
                <c:pt idx="958">
                  <c:v>-9.9300000000000352</c:v>
                </c:pt>
                <c:pt idx="959">
                  <c:v>-2.0030000000000143</c:v>
                </c:pt>
                <c:pt idx="960">
                  <c:v>-3.974000000000018</c:v>
                </c:pt>
                <c:pt idx="961">
                  <c:v>7.4639999999999702</c:v>
                </c:pt>
                <c:pt idx="962">
                  <c:v>9.3389999999999418</c:v>
                </c:pt>
                <c:pt idx="963">
                  <c:v>7.6079999999999757</c:v>
                </c:pt>
                <c:pt idx="964">
                  <c:v>9.6679999999999779</c:v>
                </c:pt>
                <c:pt idx="965">
                  <c:v>4.8369999999999607</c:v>
                </c:pt>
                <c:pt idx="966">
                  <c:v>3.2949999999999875</c:v>
                </c:pt>
                <c:pt idx="967">
                  <c:v>-11.52000000000001</c:v>
                </c:pt>
                <c:pt idx="968">
                  <c:v>-9.4350000000000023</c:v>
                </c:pt>
                <c:pt idx="969">
                  <c:v>-15.021000000000043</c:v>
                </c:pt>
                <c:pt idx="970">
                  <c:v>-21.641999999999996</c:v>
                </c:pt>
                <c:pt idx="971">
                  <c:v>-21.204000000000008</c:v>
                </c:pt>
                <c:pt idx="972">
                  <c:v>-28.922000000000025</c:v>
                </c:pt>
                <c:pt idx="973">
                  <c:v>-6.9970000000000141</c:v>
                </c:pt>
                <c:pt idx="974">
                  <c:v>2.3539999999999566</c:v>
                </c:pt>
                <c:pt idx="975">
                  <c:v>-0.6209999999999809</c:v>
                </c:pt>
                <c:pt idx="976">
                  <c:v>4.5360000000000014</c:v>
                </c:pt>
                <c:pt idx="977">
                  <c:v>-4.3810000000000002</c:v>
                </c:pt>
                <c:pt idx="978">
                  <c:v>-7.3130000000000166</c:v>
                </c:pt>
                <c:pt idx="979">
                  <c:v>-9.570999999999998</c:v>
                </c:pt>
                <c:pt idx="980">
                  <c:v>-19.762</c:v>
                </c:pt>
                <c:pt idx="981">
                  <c:v>-12.257000000000005</c:v>
                </c:pt>
                <c:pt idx="982">
                  <c:v>4.8379999999999654</c:v>
                </c:pt>
                <c:pt idx="983">
                  <c:v>5.6169999999999902</c:v>
                </c:pt>
                <c:pt idx="984">
                  <c:v>5.8159999999999741</c:v>
                </c:pt>
                <c:pt idx="985">
                  <c:v>2.2459999999999809</c:v>
                </c:pt>
                <c:pt idx="986">
                  <c:v>14.960000000000008</c:v>
                </c:pt>
                <c:pt idx="987">
                  <c:v>11.12700000000001</c:v>
                </c:pt>
                <c:pt idx="988">
                  <c:v>7.6240000000000236</c:v>
                </c:pt>
                <c:pt idx="989">
                  <c:v>-7.146000000000015</c:v>
                </c:pt>
                <c:pt idx="990">
                  <c:v>-9.8970000000000198</c:v>
                </c:pt>
                <c:pt idx="991">
                  <c:v>-13.879000000000019</c:v>
                </c:pt>
                <c:pt idx="992">
                  <c:v>-11.734000000000009</c:v>
                </c:pt>
                <c:pt idx="993">
                  <c:v>-1.856000000000023</c:v>
                </c:pt>
                <c:pt idx="994">
                  <c:v>-11.18100000000004</c:v>
                </c:pt>
                <c:pt idx="995">
                  <c:v>-14.14700000000002</c:v>
                </c:pt>
                <c:pt idx="996">
                  <c:v>-14.837999999999994</c:v>
                </c:pt>
                <c:pt idx="997">
                  <c:v>-10.00200000000001</c:v>
                </c:pt>
                <c:pt idx="998">
                  <c:v>-13.667000000000002</c:v>
                </c:pt>
                <c:pt idx="999">
                  <c:v>-9.9470000000000027</c:v>
                </c:pt>
                <c:pt idx="1000">
                  <c:v>-17.991000000000014</c:v>
                </c:pt>
                <c:pt idx="1001">
                  <c:v>-13.319000000000017</c:v>
                </c:pt>
                <c:pt idx="1002">
                  <c:v>-21.191000000000003</c:v>
                </c:pt>
                <c:pt idx="1003">
                  <c:v>-17.75800000000001</c:v>
                </c:pt>
                <c:pt idx="1004">
                  <c:v>-25.683999999999997</c:v>
                </c:pt>
                <c:pt idx="1005">
                  <c:v>-15.091000000000022</c:v>
                </c:pt>
                <c:pt idx="1006">
                  <c:v>0.22099999999997522</c:v>
                </c:pt>
                <c:pt idx="1007">
                  <c:v>3.5320000000000107</c:v>
                </c:pt>
                <c:pt idx="1008">
                  <c:v>-10.111999999999995</c:v>
                </c:pt>
                <c:pt idx="1009">
                  <c:v>-2.7469999999999999</c:v>
                </c:pt>
                <c:pt idx="1010">
                  <c:v>-5.1890000000000072</c:v>
                </c:pt>
                <c:pt idx="1011">
                  <c:v>-1.4450000000000216</c:v>
                </c:pt>
                <c:pt idx="1012">
                  <c:v>6.241999999999976</c:v>
                </c:pt>
                <c:pt idx="1013">
                  <c:v>4.3599999999999994</c:v>
                </c:pt>
                <c:pt idx="1014">
                  <c:v>8.6419999999999817</c:v>
                </c:pt>
                <c:pt idx="1015">
                  <c:v>6.1820000000000022</c:v>
                </c:pt>
                <c:pt idx="1016">
                  <c:v>2.9799999999999898</c:v>
                </c:pt>
                <c:pt idx="1017">
                  <c:v>10.600999999999999</c:v>
                </c:pt>
                <c:pt idx="1018">
                  <c:v>4.7839999999999776</c:v>
                </c:pt>
                <c:pt idx="1019">
                  <c:v>1.7169999999999845</c:v>
                </c:pt>
                <c:pt idx="1020">
                  <c:v>6.7739999999999725</c:v>
                </c:pt>
                <c:pt idx="1021">
                  <c:v>14.981999999999999</c:v>
                </c:pt>
                <c:pt idx="1022">
                  <c:v>11.876999999999981</c:v>
                </c:pt>
                <c:pt idx="1023">
                  <c:v>8.757000000000005</c:v>
                </c:pt>
                <c:pt idx="1024">
                  <c:v>21.577000000000027</c:v>
                </c:pt>
                <c:pt idx="1025">
                  <c:v>33.37299999999999</c:v>
                </c:pt>
                <c:pt idx="1026">
                  <c:v>13.64500000000001</c:v>
                </c:pt>
                <c:pt idx="1027">
                  <c:v>14.603999999999985</c:v>
                </c:pt>
                <c:pt idx="1028">
                  <c:v>16.967999999999961</c:v>
                </c:pt>
                <c:pt idx="1029">
                  <c:v>17.961999999999989</c:v>
                </c:pt>
                <c:pt idx="1030">
                  <c:v>14.251000000000005</c:v>
                </c:pt>
                <c:pt idx="1031">
                  <c:v>13.72799999999998</c:v>
                </c:pt>
                <c:pt idx="1032">
                  <c:v>11.937999999999988</c:v>
                </c:pt>
                <c:pt idx="1033">
                  <c:v>11.863</c:v>
                </c:pt>
                <c:pt idx="1034">
                  <c:v>13.783999999999992</c:v>
                </c:pt>
                <c:pt idx="1035">
                  <c:v>-0.97100000000000364</c:v>
                </c:pt>
                <c:pt idx="1036">
                  <c:v>-4.2959999999999923</c:v>
                </c:pt>
                <c:pt idx="1037">
                  <c:v>10.064999999999998</c:v>
                </c:pt>
                <c:pt idx="1038">
                  <c:v>12.810000000000002</c:v>
                </c:pt>
                <c:pt idx="1039">
                  <c:v>-1.8250000000000171</c:v>
                </c:pt>
                <c:pt idx="1040">
                  <c:v>3.8550000000000182</c:v>
                </c:pt>
                <c:pt idx="1041">
                  <c:v>-8.5509999999999877</c:v>
                </c:pt>
                <c:pt idx="1042">
                  <c:v>-3.9210000000000207</c:v>
                </c:pt>
                <c:pt idx="1043">
                  <c:v>-1.995000000000033</c:v>
                </c:pt>
                <c:pt idx="1044">
                  <c:v>-6.4700000000000557</c:v>
                </c:pt>
                <c:pt idx="1045">
                  <c:v>7.158999999999935</c:v>
                </c:pt>
                <c:pt idx="1046">
                  <c:v>3.6539999999999679</c:v>
                </c:pt>
                <c:pt idx="1047">
                  <c:v>0.4889999999999759</c:v>
                </c:pt>
                <c:pt idx="1048">
                  <c:v>-11.991000000000014</c:v>
                </c:pt>
                <c:pt idx="1049">
                  <c:v>-3.5070000000000334</c:v>
                </c:pt>
                <c:pt idx="1050">
                  <c:v>-6.0749999999999886</c:v>
                </c:pt>
                <c:pt idx="1051">
                  <c:v>-10.677999999999997</c:v>
                </c:pt>
                <c:pt idx="1052">
                  <c:v>-12.890000000000015</c:v>
                </c:pt>
                <c:pt idx="1053">
                  <c:v>-18.709000000000032</c:v>
                </c:pt>
                <c:pt idx="1054">
                  <c:v>-12.717000000000013</c:v>
                </c:pt>
                <c:pt idx="1055">
                  <c:v>-7.8940000000000055</c:v>
                </c:pt>
                <c:pt idx="1056">
                  <c:v>4.539999999999992</c:v>
                </c:pt>
                <c:pt idx="1057">
                  <c:v>2.6589999999999918</c:v>
                </c:pt>
                <c:pt idx="1058">
                  <c:v>6.3120000000000118</c:v>
                </c:pt>
                <c:pt idx="1059">
                  <c:v>1.0300000000000011</c:v>
                </c:pt>
                <c:pt idx="1060">
                  <c:v>2.8640000000000043</c:v>
                </c:pt>
                <c:pt idx="1061">
                  <c:v>16.213999999999999</c:v>
                </c:pt>
                <c:pt idx="1062">
                  <c:v>5.7610000000000241</c:v>
                </c:pt>
                <c:pt idx="1063">
                  <c:v>5.339999999999975</c:v>
                </c:pt>
                <c:pt idx="1064">
                  <c:v>1.143999999999977</c:v>
                </c:pt>
                <c:pt idx="1065">
                  <c:v>1.1999999999999886</c:v>
                </c:pt>
                <c:pt idx="1066">
                  <c:v>-2.0109999999999957</c:v>
                </c:pt>
                <c:pt idx="1067">
                  <c:v>2.2809999999999775</c:v>
                </c:pt>
                <c:pt idx="1068">
                  <c:v>3.8849999999999909</c:v>
                </c:pt>
                <c:pt idx="1069">
                  <c:v>15.164999999999992</c:v>
                </c:pt>
                <c:pt idx="1070">
                  <c:v>-0.61400000000000432</c:v>
                </c:pt>
                <c:pt idx="1071">
                  <c:v>-3.7980000000000302</c:v>
                </c:pt>
                <c:pt idx="1072">
                  <c:v>-10.805000000000035</c:v>
                </c:pt>
                <c:pt idx="1073">
                  <c:v>-9.9220000000000255</c:v>
                </c:pt>
                <c:pt idx="1074">
                  <c:v>-7.3500000000000227</c:v>
                </c:pt>
                <c:pt idx="1075">
                  <c:v>-2.967000000000013</c:v>
                </c:pt>
                <c:pt idx="1076">
                  <c:v>-6.5710000000000264</c:v>
                </c:pt>
                <c:pt idx="1077">
                  <c:v>0.71000000000000796</c:v>
                </c:pt>
                <c:pt idx="1078">
                  <c:v>0.39400000000000546</c:v>
                </c:pt>
                <c:pt idx="1079">
                  <c:v>2.4369999999999834</c:v>
                </c:pt>
                <c:pt idx="1080">
                  <c:v>-0.51599999999999113</c:v>
                </c:pt>
                <c:pt idx="1081">
                  <c:v>-4.5930000000000177</c:v>
                </c:pt>
                <c:pt idx="1082">
                  <c:v>-21.042000000000002</c:v>
                </c:pt>
                <c:pt idx="1083">
                  <c:v>-14.995999999999981</c:v>
                </c:pt>
                <c:pt idx="1084">
                  <c:v>-13.24799999999999</c:v>
                </c:pt>
                <c:pt idx="1085">
                  <c:v>-10.70700000000005</c:v>
                </c:pt>
                <c:pt idx="1086">
                  <c:v>-12.998000000000019</c:v>
                </c:pt>
                <c:pt idx="1087">
                  <c:v>-2.5780000000000314</c:v>
                </c:pt>
                <c:pt idx="1088">
                  <c:v>4.070999999999998</c:v>
                </c:pt>
                <c:pt idx="1089">
                  <c:v>1.282999999999987</c:v>
                </c:pt>
                <c:pt idx="1090">
                  <c:v>-2.8000000000020009E-2</c:v>
                </c:pt>
                <c:pt idx="1091">
                  <c:v>-0.16000000000002501</c:v>
                </c:pt>
                <c:pt idx="1092">
                  <c:v>0.39399999999997704</c:v>
                </c:pt>
                <c:pt idx="1093">
                  <c:v>8.8199999999999648</c:v>
                </c:pt>
                <c:pt idx="1094">
                  <c:v>8.7399999999999523</c:v>
                </c:pt>
                <c:pt idx="1095">
                  <c:v>4.2039999999999793</c:v>
                </c:pt>
                <c:pt idx="1096">
                  <c:v>2.0079999999999814</c:v>
                </c:pt>
                <c:pt idx="1097">
                  <c:v>3.9909999999999854</c:v>
                </c:pt>
                <c:pt idx="1098">
                  <c:v>-1.4580000000000268</c:v>
                </c:pt>
                <c:pt idx="1099">
                  <c:v>-3.3850000000000193</c:v>
                </c:pt>
                <c:pt idx="1100">
                  <c:v>-2.563999999999993</c:v>
                </c:pt>
                <c:pt idx="1101">
                  <c:v>5.5050000000000239</c:v>
                </c:pt>
                <c:pt idx="1102">
                  <c:v>7.8859999999999673</c:v>
                </c:pt>
                <c:pt idx="1103">
                  <c:v>9.4099999999999682</c:v>
                </c:pt>
                <c:pt idx="1104">
                  <c:v>15.954999999999984</c:v>
                </c:pt>
                <c:pt idx="1105">
                  <c:v>8.5310000000000343</c:v>
                </c:pt>
                <c:pt idx="1106">
                  <c:v>2.5279999999999916</c:v>
                </c:pt>
                <c:pt idx="1107">
                  <c:v>1.8590000000000089</c:v>
                </c:pt>
                <c:pt idx="1108">
                  <c:v>9.0649999999999693</c:v>
                </c:pt>
                <c:pt idx="1109">
                  <c:v>14.996999999999986</c:v>
                </c:pt>
                <c:pt idx="1110">
                  <c:v>14.126000000000005</c:v>
                </c:pt>
                <c:pt idx="1111">
                  <c:v>14.107000000000028</c:v>
                </c:pt>
                <c:pt idx="1112">
                  <c:v>16.076999999999998</c:v>
                </c:pt>
                <c:pt idx="1113">
                  <c:v>14.530000000000001</c:v>
                </c:pt>
                <c:pt idx="1114">
                  <c:v>13.271000000000015</c:v>
                </c:pt>
                <c:pt idx="1115">
                  <c:v>11.978999999999985</c:v>
                </c:pt>
                <c:pt idx="1116">
                  <c:v>18.222999999999985</c:v>
                </c:pt>
                <c:pt idx="1117">
                  <c:v>22.580999999999989</c:v>
                </c:pt>
                <c:pt idx="1118">
                  <c:v>21.644000000000005</c:v>
                </c:pt>
                <c:pt idx="1119">
                  <c:v>24.085999999999956</c:v>
                </c:pt>
                <c:pt idx="1120">
                  <c:v>14.642000000000024</c:v>
                </c:pt>
                <c:pt idx="1121">
                  <c:v>8.0109999999999957</c:v>
                </c:pt>
                <c:pt idx="1122">
                  <c:v>8.367999999999995</c:v>
                </c:pt>
                <c:pt idx="1123">
                  <c:v>18.638999999999982</c:v>
                </c:pt>
                <c:pt idx="1124">
                  <c:v>-0.93000000000000682</c:v>
                </c:pt>
                <c:pt idx="1125">
                  <c:v>2.9900000000000091</c:v>
                </c:pt>
                <c:pt idx="1126">
                  <c:v>-6.4809999999999945</c:v>
                </c:pt>
                <c:pt idx="1127">
                  <c:v>-21.617999999999995</c:v>
                </c:pt>
                <c:pt idx="1128">
                  <c:v>-7.6330000000000098</c:v>
                </c:pt>
                <c:pt idx="1129">
                  <c:v>0.35500000000001819</c:v>
                </c:pt>
                <c:pt idx="1130">
                  <c:v>4.2729999999999961</c:v>
                </c:pt>
                <c:pt idx="1131">
                  <c:v>8.6489999999999441</c:v>
                </c:pt>
                <c:pt idx="1132">
                  <c:v>24.910999999999973</c:v>
                </c:pt>
                <c:pt idx="1133">
                  <c:v>22.288000000000011</c:v>
                </c:pt>
                <c:pt idx="1134">
                  <c:v>9.5810000000000173</c:v>
                </c:pt>
                <c:pt idx="1135">
                  <c:v>2.9339999999999691</c:v>
                </c:pt>
                <c:pt idx="1136">
                  <c:v>-4.9710000000000036</c:v>
                </c:pt>
                <c:pt idx="1137">
                  <c:v>-4.9809999999999945</c:v>
                </c:pt>
                <c:pt idx="1138">
                  <c:v>-2.3139999999999645</c:v>
                </c:pt>
                <c:pt idx="1139">
                  <c:v>4.8339999999999463</c:v>
                </c:pt>
                <c:pt idx="1140">
                  <c:v>8.4249999999999545</c:v>
                </c:pt>
                <c:pt idx="1141">
                  <c:v>15.76400000000001</c:v>
                </c:pt>
                <c:pt idx="1142">
                  <c:v>15.069999999999936</c:v>
                </c:pt>
                <c:pt idx="1143">
                  <c:v>8.4819999999999709</c:v>
                </c:pt>
                <c:pt idx="1144">
                  <c:v>-23.361000000000047</c:v>
                </c:pt>
                <c:pt idx="1145">
                  <c:v>-23.484000000000037</c:v>
                </c:pt>
                <c:pt idx="1146">
                  <c:v>-9.6200000000000045</c:v>
                </c:pt>
                <c:pt idx="1147">
                  <c:v>-9.7400000000000659</c:v>
                </c:pt>
                <c:pt idx="1148">
                  <c:v>-5.561999999999955</c:v>
                </c:pt>
                <c:pt idx="1149">
                  <c:v>-11.447999999999951</c:v>
                </c:pt>
                <c:pt idx="1150">
                  <c:v>3.2679999999999723</c:v>
                </c:pt>
                <c:pt idx="1151">
                  <c:v>4.1659999999999968</c:v>
                </c:pt>
                <c:pt idx="1152">
                  <c:v>-3.1499999999999773</c:v>
                </c:pt>
                <c:pt idx="1153">
                  <c:v>-8.9830000000000041</c:v>
                </c:pt>
                <c:pt idx="1154">
                  <c:v>-2.4960000000000377</c:v>
                </c:pt>
                <c:pt idx="1155">
                  <c:v>-6.7410000000000423</c:v>
                </c:pt>
                <c:pt idx="1156">
                  <c:v>-7.6090000000000373</c:v>
                </c:pt>
                <c:pt idx="1157">
                  <c:v>-6.8980000000000246</c:v>
                </c:pt>
                <c:pt idx="1158">
                  <c:v>-12.194000000000017</c:v>
                </c:pt>
                <c:pt idx="1159">
                  <c:v>-5.4430000000000121</c:v>
                </c:pt>
                <c:pt idx="1160">
                  <c:v>-6.4039999999999679</c:v>
                </c:pt>
                <c:pt idx="1161">
                  <c:v>-6.7470000000000141</c:v>
                </c:pt>
                <c:pt idx="1162">
                  <c:v>-11.143000000000001</c:v>
                </c:pt>
                <c:pt idx="1163">
                  <c:v>-15.731000000000023</c:v>
                </c:pt>
                <c:pt idx="1164">
                  <c:v>-17.727000000000004</c:v>
                </c:pt>
                <c:pt idx="1165">
                  <c:v>-16.817000000000007</c:v>
                </c:pt>
                <c:pt idx="1166">
                  <c:v>4.3849999999999625</c:v>
                </c:pt>
                <c:pt idx="1167">
                  <c:v>7.5999999999999943</c:v>
                </c:pt>
                <c:pt idx="1168">
                  <c:v>11.168000000000006</c:v>
                </c:pt>
                <c:pt idx="1169">
                  <c:v>2.19399999999996</c:v>
                </c:pt>
                <c:pt idx="1170">
                  <c:v>8.8449999999999704</c:v>
                </c:pt>
                <c:pt idx="1171">
                  <c:v>6.4069999999999538</c:v>
                </c:pt>
                <c:pt idx="1172">
                  <c:v>21.870999999999981</c:v>
                </c:pt>
                <c:pt idx="1173">
                  <c:v>16.968999999999937</c:v>
                </c:pt>
                <c:pt idx="1174">
                  <c:v>13.091999999999985</c:v>
                </c:pt>
                <c:pt idx="1175">
                  <c:v>-4.049000000000035</c:v>
                </c:pt>
                <c:pt idx="1176">
                  <c:v>5.3149999999999977</c:v>
                </c:pt>
                <c:pt idx="1177">
                  <c:v>-0.97600000000002751</c:v>
                </c:pt>
                <c:pt idx="1178">
                  <c:v>-2.2180000000000177</c:v>
                </c:pt>
                <c:pt idx="1179">
                  <c:v>-3.9800000000000182</c:v>
                </c:pt>
                <c:pt idx="1180">
                  <c:v>21.59099999999998</c:v>
                </c:pt>
                <c:pt idx="1181">
                  <c:v>12.231999999999999</c:v>
                </c:pt>
                <c:pt idx="1182">
                  <c:v>12.248999999999967</c:v>
                </c:pt>
                <c:pt idx="1183">
                  <c:v>13.526999999999987</c:v>
                </c:pt>
                <c:pt idx="1184">
                  <c:v>6.7109999999999559</c:v>
                </c:pt>
                <c:pt idx="1185">
                  <c:v>-4.7700000000000387</c:v>
                </c:pt>
                <c:pt idx="1186">
                  <c:v>-5.0079999999999814</c:v>
                </c:pt>
                <c:pt idx="1187">
                  <c:v>-7.7300000000000182</c:v>
                </c:pt>
                <c:pt idx="1188">
                  <c:v>-12.786000000000058</c:v>
                </c:pt>
                <c:pt idx="1189">
                  <c:v>-20.177000000000021</c:v>
                </c:pt>
                <c:pt idx="1190">
                  <c:v>-12.911000000000001</c:v>
                </c:pt>
                <c:pt idx="1191">
                  <c:v>-11.090000000000003</c:v>
                </c:pt>
                <c:pt idx="1192">
                  <c:v>-10.747000000000043</c:v>
                </c:pt>
                <c:pt idx="1193">
                  <c:v>-0.7470000000000141</c:v>
                </c:pt>
                <c:pt idx="1194">
                  <c:v>4.563999999999993</c:v>
                </c:pt>
                <c:pt idx="1195">
                  <c:v>6.1689999999999543</c:v>
                </c:pt>
                <c:pt idx="1196">
                  <c:v>-0.32100000000002638</c:v>
                </c:pt>
                <c:pt idx="1197">
                  <c:v>13.751999999999981</c:v>
                </c:pt>
                <c:pt idx="1198">
                  <c:v>9.4599999999999795</c:v>
                </c:pt>
                <c:pt idx="1199">
                  <c:v>7.0019999999999527</c:v>
                </c:pt>
                <c:pt idx="1200">
                  <c:v>3.8340000000000032</c:v>
                </c:pt>
                <c:pt idx="1201">
                  <c:v>5.5249999999999773</c:v>
                </c:pt>
                <c:pt idx="1202">
                  <c:v>3.4470000000000027</c:v>
                </c:pt>
                <c:pt idx="1203">
                  <c:v>-2.6129999999999995</c:v>
                </c:pt>
                <c:pt idx="1204">
                  <c:v>-9.9680000000000177</c:v>
                </c:pt>
                <c:pt idx="1205">
                  <c:v>-5.4200000000000443</c:v>
                </c:pt>
                <c:pt idx="1206">
                  <c:v>-2.8590000000000089</c:v>
                </c:pt>
                <c:pt idx="1207">
                  <c:v>-13.733000000000004</c:v>
                </c:pt>
                <c:pt idx="1208">
                  <c:v>-32.590000000000003</c:v>
                </c:pt>
                <c:pt idx="1209">
                  <c:v>-33.320999999999998</c:v>
                </c:pt>
                <c:pt idx="1210">
                  <c:v>-24.349999999999994</c:v>
                </c:pt>
                <c:pt idx="1211">
                  <c:v>-11.729000000000013</c:v>
                </c:pt>
                <c:pt idx="1212">
                  <c:v>-9.4729999999999848</c:v>
                </c:pt>
                <c:pt idx="1213">
                  <c:v>-11.121000000000009</c:v>
                </c:pt>
                <c:pt idx="1214">
                  <c:v>-5.2659999999999911</c:v>
                </c:pt>
                <c:pt idx="1215">
                  <c:v>-13.447000000000003</c:v>
                </c:pt>
                <c:pt idx="1216">
                  <c:v>-6.5880000000000223</c:v>
                </c:pt>
                <c:pt idx="1217">
                  <c:v>0.51399999999998158</c:v>
                </c:pt>
                <c:pt idx="1218">
                  <c:v>14.45999999999998</c:v>
                </c:pt>
                <c:pt idx="1219">
                  <c:v>14.180000000000007</c:v>
                </c:pt>
                <c:pt idx="1220">
                  <c:v>9.8099999999999739</c:v>
                </c:pt>
                <c:pt idx="1221">
                  <c:v>9.6800000000000068</c:v>
                </c:pt>
                <c:pt idx="1222">
                  <c:v>5.4759999999999707</c:v>
                </c:pt>
                <c:pt idx="1223">
                  <c:v>-9.1410000000000196</c:v>
                </c:pt>
                <c:pt idx="1224">
                  <c:v>-3.9050000000000296</c:v>
                </c:pt>
                <c:pt idx="1225">
                  <c:v>6.0029999999999859</c:v>
                </c:pt>
                <c:pt idx="1226">
                  <c:v>19.175000000000011</c:v>
                </c:pt>
                <c:pt idx="1227">
                  <c:v>21.260999999999996</c:v>
                </c:pt>
                <c:pt idx="1228">
                  <c:v>6.6589999999999634</c:v>
                </c:pt>
                <c:pt idx="1229">
                  <c:v>4.3270000000000266</c:v>
                </c:pt>
                <c:pt idx="1230">
                  <c:v>2.1359999999999673</c:v>
                </c:pt>
                <c:pt idx="1231">
                  <c:v>5.8219999999999175</c:v>
                </c:pt>
                <c:pt idx="1232">
                  <c:v>-2.7530000000000143</c:v>
                </c:pt>
                <c:pt idx="1233">
                  <c:v>-1.2550000000000239</c:v>
                </c:pt>
                <c:pt idx="1234">
                  <c:v>-1.0000000000331966E-3</c:v>
                </c:pt>
                <c:pt idx="1235">
                  <c:v>10.341999999999956</c:v>
                </c:pt>
                <c:pt idx="1236">
                  <c:v>5.9679999999999609</c:v>
                </c:pt>
                <c:pt idx="1237">
                  <c:v>6.1000000000007049E-2</c:v>
                </c:pt>
                <c:pt idx="1238">
                  <c:v>-1.539999999999992</c:v>
                </c:pt>
                <c:pt idx="1239">
                  <c:v>-5.5270000000000152</c:v>
                </c:pt>
                <c:pt idx="1240">
                  <c:v>-1.2860000000000298</c:v>
                </c:pt>
                <c:pt idx="1241">
                  <c:v>-0.35800000000003251</c:v>
                </c:pt>
                <c:pt idx="1242">
                  <c:v>3.7179999999999609</c:v>
                </c:pt>
                <c:pt idx="1243">
                  <c:v>4.686999999999955</c:v>
                </c:pt>
                <c:pt idx="1244">
                  <c:v>-0.61499999999998067</c:v>
                </c:pt>
                <c:pt idx="1245">
                  <c:v>-3.5380000000000109</c:v>
                </c:pt>
                <c:pt idx="1246">
                  <c:v>-1.164999999999992</c:v>
                </c:pt>
                <c:pt idx="1247">
                  <c:v>10.872999999999962</c:v>
                </c:pt>
                <c:pt idx="1248">
                  <c:v>11.433999999999969</c:v>
                </c:pt>
                <c:pt idx="1249">
                  <c:v>7.5519999999999925</c:v>
                </c:pt>
                <c:pt idx="1250">
                  <c:v>10.36099999999999</c:v>
                </c:pt>
                <c:pt idx="1251">
                  <c:v>-3.2600000000000193</c:v>
                </c:pt>
                <c:pt idx="1252">
                  <c:v>3.4779999999999802</c:v>
                </c:pt>
                <c:pt idx="1253">
                  <c:v>-0.10300000000003706</c:v>
                </c:pt>
                <c:pt idx="1254">
                  <c:v>3.7719999999999914</c:v>
                </c:pt>
                <c:pt idx="1255">
                  <c:v>8.3519999999999754</c:v>
                </c:pt>
                <c:pt idx="1256">
                  <c:v>-2.2740000000000293</c:v>
                </c:pt>
                <c:pt idx="1257">
                  <c:v>-6.4380000000000166</c:v>
                </c:pt>
                <c:pt idx="1258">
                  <c:v>-6.2260000000000275</c:v>
                </c:pt>
                <c:pt idx="1259">
                  <c:v>-14.769000000000005</c:v>
                </c:pt>
                <c:pt idx="1260">
                  <c:v>-11.580999999999989</c:v>
                </c:pt>
                <c:pt idx="1261">
                  <c:v>-8.6280000000000143</c:v>
                </c:pt>
                <c:pt idx="1262">
                  <c:v>-2.1740000000000066</c:v>
                </c:pt>
                <c:pt idx="1263">
                  <c:v>-5.5940000000000225</c:v>
                </c:pt>
                <c:pt idx="1264">
                  <c:v>-4.9130000000000109</c:v>
                </c:pt>
                <c:pt idx="1265">
                  <c:v>-9.7860000000000014</c:v>
                </c:pt>
                <c:pt idx="1266">
                  <c:v>-15.966000000000008</c:v>
                </c:pt>
                <c:pt idx="1267">
                  <c:v>-10.886000000000024</c:v>
                </c:pt>
                <c:pt idx="1268">
                  <c:v>-11.983000000000004</c:v>
                </c:pt>
                <c:pt idx="1269">
                  <c:v>-11.324000000000041</c:v>
                </c:pt>
                <c:pt idx="1270">
                  <c:v>-7.1720000000000255</c:v>
                </c:pt>
                <c:pt idx="1271">
                  <c:v>-7.717000000000013</c:v>
                </c:pt>
                <c:pt idx="1272">
                  <c:v>-4.424000000000035</c:v>
                </c:pt>
                <c:pt idx="1273">
                  <c:v>-4.1180000000000234</c:v>
                </c:pt>
                <c:pt idx="1274">
                  <c:v>-27.705000000000041</c:v>
                </c:pt>
                <c:pt idx="1275">
                  <c:v>-20.836999999999989</c:v>
                </c:pt>
                <c:pt idx="1276">
                  <c:v>-7.7389999999999759</c:v>
                </c:pt>
                <c:pt idx="1277">
                  <c:v>-3.1319999999999766</c:v>
                </c:pt>
                <c:pt idx="1278">
                  <c:v>-4.0870000000000175</c:v>
                </c:pt>
                <c:pt idx="1279">
                  <c:v>-0.79800000000000182</c:v>
                </c:pt>
                <c:pt idx="1280">
                  <c:v>-0.41200000000000614</c:v>
                </c:pt>
                <c:pt idx="1281">
                  <c:v>-7.4879999999999995</c:v>
                </c:pt>
                <c:pt idx="1282">
                  <c:v>-2.1759999999999877</c:v>
                </c:pt>
                <c:pt idx="1283">
                  <c:v>1.106000000000023</c:v>
                </c:pt>
                <c:pt idx="1284">
                  <c:v>3.6150000000000091</c:v>
                </c:pt>
                <c:pt idx="1285">
                  <c:v>7.2329999999999757</c:v>
                </c:pt>
                <c:pt idx="1286">
                  <c:v>7.0999999999997954E-2</c:v>
                </c:pt>
                <c:pt idx="1287">
                  <c:v>-4.3640000000000043</c:v>
                </c:pt>
                <c:pt idx="1288">
                  <c:v>0.38599999999999568</c:v>
                </c:pt>
                <c:pt idx="1289">
                  <c:v>11.849999999999994</c:v>
                </c:pt>
                <c:pt idx="1290">
                  <c:v>9.375</c:v>
                </c:pt>
                <c:pt idx="1291">
                  <c:v>0.96399999999997021</c:v>
                </c:pt>
                <c:pt idx="1292">
                  <c:v>0.98100000000002296</c:v>
                </c:pt>
                <c:pt idx="1293">
                  <c:v>2.3509999999999707</c:v>
                </c:pt>
                <c:pt idx="1294">
                  <c:v>-4.1240000000000236</c:v>
                </c:pt>
                <c:pt idx="1295">
                  <c:v>3.7779999999999916</c:v>
                </c:pt>
                <c:pt idx="1296">
                  <c:v>3.6489999999999725</c:v>
                </c:pt>
                <c:pt idx="1297">
                  <c:v>5.4849999999999852</c:v>
                </c:pt>
                <c:pt idx="1298">
                  <c:v>4.0339999999999634</c:v>
                </c:pt>
                <c:pt idx="1299">
                  <c:v>3.0919999999999845</c:v>
                </c:pt>
                <c:pt idx="1300">
                  <c:v>-12.254999999999995</c:v>
                </c:pt>
                <c:pt idx="1301">
                  <c:v>-18.113</c:v>
                </c:pt>
                <c:pt idx="1302">
                  <c:v>-18.317000000000036</c:v>
                </c:pt>
                <c:pt idx="1303">
                  <c:v>-11.354000000000013</c:v>
                </c:pt>
                <c:pt idx="1304">
                  <c:v>-9.9260000000000161</c:v>
                </c:pt>
                <c:pt idx="1305">
                  <c:v>-3.5619999999999834</c:v>
                </c:pt>
                <c:pt idx="1306">
                  <c:v>-1.0080000000000382</c:v>
                </c:pt>
                <c:pt idx="1307">
                  <c:v>-8.1080000000000325</c:v>
                </c:pt>
                <c:pt idx="1308">
                  <c:v>-13.045000000000016</c:v>
                </c:pt>
                <c:pt idx="1309">
                  <c:v>-9.2870000000000061</c:v>
                </c:pt>
                <c:pt idx="1310">
                  <c:v>3.8710000000000377</c:v>
                </c:pt>
                <c:pt idx="1311">
                  <c:v>1.9189999999999827</c:v>
                </c:pt>
                <c:pt idx="1312">
                  <c:v>6.7199999999999989</c:v>
                </c:pt>
                <c:pt idx="1313">
                  <c:v>2.7519999999999811</c:v>
                </c:pt>
                <c:pt idx="1314">
                  <c:v>-0.4970000000000141</c:v>
                </c:pt>
                <c:pt idx="1315">
                  <c:v>0.76699999999999591</c:v>
                </c:pt>
                <c:pt idx="1316">
                  <c:v>4.7699999999999818</c:v>
                </c:pt>
                <c:pt idx="1317">
                  <c:v>6.342000000000013</c:v>
                </c:pt>
                <c:pt idx="1318">
                  <c:v>0.74999999999997158</c:v>
                </c:pt>
                <c:pt idx="1319">
                  <c:v>-0.32900000000000773</c:v>
                </c:pt>
                <c:pt idx="1320">
                  <c:v>-9.4180000000000064</c:v>
                </c:pt>
                <c:pt idx="1321">
                  <c:v>-6.1440000000000055</c:v>
                </c:pt>
                <c:pt idx="1322">
                  <c:v>-1.8439999999999941</c:v>
                </c:pt>
                <c:pt idx="1323">
                  <c:v>-6.9300000000000068</c:v>
                </c:pt>
                <c:pt idx="1324">
                  <c:v>3.6749999999999829</c:v>
                </c:pt>
                <c:pt idx="1325">
                  <c:v>7.2210000000000036</c:v>
                </c:pt>
                <c:pt idx="1326">
                  <c:v>1.0849999999999795</c:v>
                </c:pt>
                <c:pt idx="1327">
                  <c:v>3.3470000000000368</c:v>
                </c:pt>
                <c:pt idx="1328">
                  <c:v>-1.7949999999999875</c:v>
                </c:pt>
                <c:pt idx="1329">
                  <c:v>-11.166000000000025</c:v>
                </c:pt>
                <c:pt idx="1330">
                  <c:v>-13.653999999999968</c:v>
                </c:pt>
                <c:pt idx="1331">
                  <c:v>-12.262</c:v>
                </c:pt>
                <c:pt idx="1332">
                  <c:v>-13.72399999999999</c:v>
                </c:pt>
                <c:pt idx="1333">
                  <c:v>-12.308999999999997</c:v>
                </c:pt>
                <c:pt idx="1334">
                  <c:v>-13.11099999999999</c:v>
                </c:pt>
                <c:pt idx="1335">
                  <c:v>-6.0750000000000171</c:v>
                </c:pt>
                <c:pt idx="1336">
                  <c:v>14.131999999999977</c:v>
                </c:pt>
                <c:pt idx="1337">
                  <c:v>20.460000000000008</c:v>
                </c:pt>
                <c:pt idx="1338">
                  <c:v>14.783999999999963</c:v>
                </c:pt>
                <c:pt idx="1339">
                  <c:v>36.083999999999975</c:v>
                </c:pt>
                <c:pt idx="1340">
                  <c:v>15.676999999999992</c:v>
                </c:pt>
                <c:pt idx="1341">
                  <c:v>6.1490000000000009</c:v>
                </c:pt>
                <c:pt idx="1342">
                  <c:v>1.6569999999999823</c:v>
                </c:pt>
                <c:pt idx="1343">
                  <c:v>-0.12300000000001887</c:v>
                </c:pt>
                <c:pt idx="1344">
                  <c:v>3.6319999999999766</c:v>
                </c:pt>
                <c:pt idx="1345">
                  <c:v>-5.1129999999999995</c:v>
                </c:pt>
                <c:pt idx="1346">
                  <c:v>-6.3610000000000184</c:v>
                </c:pt>
                <c:pt idx="1347">
                  <c:v>-7.7259999999999991</c:v>
                </c:pt>
                <c:pt idx="1348">
                  <c:v>-9.5020000000000095</c:v>
                </c:pt>
                <c:pt idx="1349">
                  <c:v>-3.2990000000000066</c:v>
                </c:pt>
                <c:pt idx="1350">
                  <c:v>3.8829999999999814</c:v>
                </c:pt>
                <c:pt idx="1351">
                  <c:v>0.76099999999999568</c:v>
                </c:pt>
                <c:pt idx="1352">
                  <c:v>1.7909999999999968</c:v>
                </c:pt>
                <c:pt idx="1353">
                  <c:v>3.7620000000000005</c:v>
                </c:pt>
                <c:pt idx="1354">
                  <c:v>0.14599999999995816</c:v>
                </c:pt>
                <c:pt idx="1355">
                  <c:v>11.408000000000015</c:v>
                </c:pt>
                <c:pt idx="1356">
                  <c:v>2.186000000000007</c:v>
                </c:pt>
                <c:pt idx="1357">
                  <c:v>-4.967000000000013</c:v>
                </c:pt>
                <c:pt idx="1358">
                  <c:v>0.9299999999999784</c:v>
                </c:pt>
                <c:pt idx="1359">
                  <c:v>-2.4290000000000305</c:v>
                </c:pt>
                <c:pt idx="1360">
                  <c:v>-1.9330000000000211</c:v>
                </c:pt>
                <c:pt idx="1361">
                  <c:v>0.93499999999997385</c:v>
                </c:pt>
                <c:pt idx="1362">
                  <c:v>0.50100000000000477</c:v>
                </c:pt>
                <c:pt idx="1363">
                  <c:v>-0.97000000000002728</c:v>
                </c:pt>
                <c:pt idx="1364">
                  <c:v>-2.6990000000000123</c:v>
                </c:pt>
                <c:pt idx="1365">
                  <c:v>-1.8800000000000239</c:v>
                </c:pt>
                <c:pt idx="1366">
                  <c:v>1.6139999999999759</c:v>
                </c:pt>
                <c:pt idx="1367">
                  <c:v>0.992999999999995</c:v>
                </c:pt>
                <c:pt idx="1368">
                  <c:v>-2.6850000000000023</c:v>
                </c:pt>
                <c:pt idx="1369">
                  <c:v>-5.2880000000000109</c:v>
                </c:pt>
                <c:pt idx="1370">
                  <c:v>2.3389999999999986</c:v>
                </c:pt>
                <c:pt idx="1371">
                  <c:v>7.3319999999999652</c:v>
                </c:pt>
                <c:pt idx="1372">
                  <c:v>1.6259999999999764</c:v>
                </c:pt>
                <c:pt idx="1373">
                  <c:v>10.62700000000001</c:v>
                </c:pt>
                <c:pt idx="1374">
                  <c:v>5.3730000000000189</c:v>
                </c:pt>
                <c:pt idx="1375">
                  <c:v>0.21899999999996567</c:v>
                </c:pt>
                <c:pt idx="1376">
                  <c:v>0.65800000000001546</c:v>
                </c:pt>
                <c:pt idx="1377">
                  <c:v>-0.84399999999996567</c:v>
                </c:pt>
                <c:pt idx="1378">
                  <c:v>4.4010000000000105</c:v>
                </c:pt>
                <c:pt idx="1379">
                  <c:v>12.238000000000028</c:v>
                </c:pt>
                <c:pt idx="1380">
                  <c:v>10.914999999999992</c:v>
                </c:pt>
                <c:pt idx="1381">
                  <c:v>8.6779999999999688</c:v>
                </c:pt>
                <c:pt idx="1382">
                  <c:v>17.497000000000014</c:v>
                </c:pt>
                <c:pt idx="1383">
                  <c:v>33.960999999999984</c:v>
                </c:pt>
                <c:pt idx="1384">
                  <c:v>40.73399999999998</c:v>
                </c:pt>
                <c:pt idx="1385">
                  <c:v>35.063000000000017</c:v>
                </c:pt>
                <c:pt idx="1386">
                  <c:v>25.603999999999985</c:v>
                </c:pt>
                <c:pt idx="1387">
                  <c:v>25.133999999999958</c:v>
                </c:pt>
                <c:pt idx="1388">
                  <c:v>16.512</c:v>
                </c:pt>
                <c:pt idx="1389">
                  <c:v>-12.745000000000005</c:v>
                </c:pt>
                <c:pt idx="1390">
                  <c:v>-5.4730000000000416</c:v>
                </c:pt>
                <c:pt idx="1391">
                  <c:v>-0.7760000000000673</c:v>
                </c:pt>
                <c:pt idx="1392">
                  <c:v>4.0010000000000048</c:v>
                </c:pt>
                <c:pt idx="1393">
                  <c:v>-3.7510000000000048</c:v>
                </c:pt>
                <c:pt idx="1394">
                  <c:v>-2.3849999999999909</c:v>
                </c:pt>
                <c:pt idx="1395">
                  <c:v>-11.112000000000023</c:v>
                </c:pt>
                <c:pt idx="1396">
                  <c:v>2.7249999999999375</c:v>
                </c:pt>
                <c:pt idx="1397">
                  <c:v>-2.2280000000000086</c:v>
                </c:pt>
                <c:pt idx="1398">
                  <c:v>-31.78</c:v>
                </c:pt>
                <c:pt idx="1399">
                  <c:v>-20.13900000000001</c:v>
                </c:pt>
                <c:pt idx="1400">
                  <c:v>-15.869000000000028</c:v>
                </c:pt>
                <c:pt idx="1401">
                  <c:v>2.5449999999999307</c:v>
                </c:pt>
                <c:pt idx="1402">
                  <c:v>-4.7970000000000255</c:v>
                </c:pt>
                <c:pt idx="1403">
                  <c:v>6.8789999999999907</c:v>
                </c:pt>
                <c:pt idx="1404">
                  <c:v>-8.0819999999999936</c:v>
                </c:pt>
                <c:pt idx="1405">
                  <c:v>-17.065000000000055</c:v>
                </c:pt>
                <c:pt idx="1406">
                  <c:v>-22.153999999999996</c:v>
                </c:pt>
                <c:pt idx="1407">
                  <c:v>-15.928000000000026</c:v>
                </c:pt>
                <c:pt idx="1408">
                  <c:v>-18.519000000000005</c:v>
                </c:pt>
                <c:pt idx="1409">
                  <c:v>-5.8429999999999893</c:v>
                </c:pt>
                <c:pt idx="1410">
                  <c:v>-0.47700000000000387</c:v>
                </c:pt>
                <c:pt idx="1411">
                  <c:v>-1.4129999999999825</c:v>
                </c:pt>
                <c:pt idx="1412">
                  <c:v>10.260000000000019</c:v>
                </c:pt>
                <c:pt idx="1413">
                  <c:v>1.3080000000000211</c:v>
                </c:pt>
                <c:pt idx="1414">
                  <c:v>13.739999999999952</c:v>
                </c:pt>
                <c:pt idx="1415">
                  <c:v>12.067999999999984</c:v>
                </c:pt>
                <c:pt idx="1416">
                  <c:v>15.076999999999998</c:v>
                </c:pt>
                <c:pt idx="1417">
                  <c:v>9.6959999999999695</c:v>
                </c:pt>
                <c:pt idx="1418">
                  <c:v>7.532999999999987</c:v>
                </c:pt>
                <c:pt idx="1419">
                  <c:v>-7.5339999999999918</c:v>
                </c:pt>
                <c:pt idx="1420">
                  <c:v>1.7439999999999714</c:v>
                </c:pt>
                <c:pt idx="1421">
                  <c:v>-5.7439999999999714</c:v>
                </c:pt>
                <c:pt idx="1422">
                  <c:v>-8.6640000000000157</c:v>
                </c:pt>
                <c:pt idx="1423">
                  <c:v>-9.3670000000000186</c:v>
                </c:pt>
                <c:pt idx="1424">
                  <c:v>-6.811000000000007</c:v>
                </c:pt>
                <c:pt idx="1425">
                  <c:v>4.1219999999999857</c:v>
                </c:pt>
                <c:pt idx="1426">
                  <c:v>0.17699999999996407</c:v>
                </c:pt>
                <c:pt idx="1427">
                  <c:v>9.8199999999999932</c:v>
                </c:pt>
                <c:pt idx="1428">
                  <c:v>18.593999999999966</c:v>
                </c:pt>
                <c:pt idx="1429">
                  <c:v>-5.3309999999999889</c:v>
                </c:pt>
                <c:pt idx="1430">
                  <c:v>4.9000000000006594E-2</c:v>
                </c:pt>
                <c:pt idx="1431">
                  <c:v>8.3829999999999814</c:v>
                </c:pt>
                <c:pt idx="1432">
                  <c:v>8.4609999999999843</c:v>
                </c:pt>
                <c:pt idx="1433">
                  <c:v>8.5919999999999561</c:v>
                </c:pt>
                <c:pt idx="1434">
                  <c:v>6.1239999999999668</c:v>
                </c:pt>
                <c:pt idx="1435">
                  <c:v>1.1999999999999602</c:v>
                </c:pt>
                <c:pt idx="1436">
                  <c:v>0.62399999999999523</c:v>
                </c:pt>
                <c:pt idx="1437">
                  <c:v>-1.1799999999999784</c:v>
                </c:pt>
                <c:pt idx="1438">
                  <c:v>15.698000000000008</c:v>
                </c:pt>
                <c:pt idx="1439">
                  <c:v>7.0860000000000127</c:v>
                </c:pt>
                <c:pt idx="1440">
                  <c:v>16.844999999999999</c:v>
                </c:pt>
                <c:pt idx="1441">
                  <c:v>16.931000000000012</c:v>
                </c:pt>
                <c:pt idx="1442">
                  <c:v>14.224999999999966</c:v>
                </c:pt>
                <c:pt idx="1443">
                  <c:v>7.1999999999999886</c:v>
                </c:pt>
                <c:pt idx="1444">
                  <c:v>9.1409999999999627</c:v>
                </c:pt>
                <c:pt idx="1445">
                  <c:v>7.61099999999999</c:v>
                </c:pt>
                <c:pt idx="1446">
                  <c:v>0.92700000000002092</c:v>
                </c:pt>
                <c:pt idx="1447">
                  <c:v>-8.9749999999999943</c:v>
                </c:pt>
                <c:pt idx="1448">
                  <c:v>-16.290000000000049</c:v>
                </c:pt>
                <c:pt idx="1449">
                  <c:v>-3.2539999999999907</c:v>
                </c:pt>
                <c:pt idx="1450">
                  <c:v>-10.934999999999974</c:v>
                </c:pt>
                <c:pt idx="1451">
                  <c:v>-3.5830000000000268</c:v>
                </c:pt>
                <c:pt idx="1452">
                  <c:v>-4.8679999999999666</c:v>
                </c:pt>
                <c:pt idx="1453">
                  <c:v>-5.4900000000000375</c:v>
                </c:pt>
                <c:pt idx="1454">
                  <c:v>-24.30400000000003</c:v>
                </c:pt>
                <c:pt idx="1455">
                  <c:v>-18.355000000000018</c:v>
                </c:pt>
                <c:pt idx="1456">
                  <c:v>-12.319000000000045</c:v>
                </c:pt>
                <c:pt idx="1457">
                  <c:v>-6.2849999999999966</c:v>
                </c:pt>
                <c:pt idx="1458">
                  <c:v>-2.6640000000000441</c:v>
                </c:pt>
                <c:pt idx="1459">
                  <c:v>-1.1470000000000198</c:v>
                </c:pt>
                <c:pt idx="1460">
                  <c:v>-1.3439999999999941</c:v>
                </c:pt>
                <c:pt idx="1461">
                  <c:v>-2.2569999999999766</c:v>
                </c:pt>
                <c:pt idx="1462">
                  <c:v>-6.1220000000000141</c:v>
                </c:pt>
                <c:pt idx="1463">
                  <c:v>42.023999999999972</c:v>
                </c:pt>
                <c:pt idx="1464">
                  <c:v>42.84099999999998</c:v>
                </c:pt>
                <c:pt idx="1465">
                  <c:v>26.297000000000025</c:v>
                </c:pt>
                <c:pt idx="1466">
                  <c:v>14.671999999999997</c:v>
                </c:pt>
                <c:pt idx="1467">
                  <c:v>4.0480000000000018</c:v>
                </c:pt>
                <c:pt idx="1468">
                  <c:v>-7.3169999999999789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4612-8E95-DDAFF716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7055"/>
        <c:axId val="139803295"/>
      </c:lineChart>
      <c:dateAx>
        <c:axId val="1397970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3295"/>
        <c:crosses val="autoZero"/>
        <c:auto val="1"/>
        <c:lblOffset val="100"/>
        <c:baseTimeUnit val="days"/>
      </c:dateAx>
      <c:valAx>
        <c:axId val="1398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 by Month '!$I$3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 by Month '!$H$4:$H$75</c:f>
              <c:numCache>
                <c:formatCode>[$-409]mmm\-yy;@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</c:numCache>
            </c:numRef>
          </c:cat>
          <c:val>
            <c:numRef>
              <c:f>'Exponential Smoothing by Month '!$I$4:$I$75</c:f>
              <c:numCache>
                <c:formatCode>_("$"* #,##0.00_);_("$"* \(#,##0.00\);_("$"* "-"??_);_(@_)</c:formatCode>
                <c:ptCount val="72"/>
                <c:pt idx="0">
                  <c:v>445.89229999999998</c:v>
                </c:pt>
                <c:pt idx="1">
                  <c:v>389.78920000000005</c:v>
                </c:pt>
                <c:pt idx="2">
                  <c:v>388.86000000000013</c:v>
                </c:pt>
                <c:pt idx="3">
                  <c:v>373.31819999999993</c:v>
                </c:pt>
                <c:pt idx="4">
                  <c:v>322.24950000000001</c:v>
                </c:pt>
                <c:pt idx="5">
                  <c:v>284.95529999999997</c:v>
                </c:pt>
                <c:pt idx="6">
                  <c:v>355.49420000000009</c:v>
                </c:pt>
                <c:pt idx="7">
                  <c:v>330.15060000000011</c:v>
                </c:pt>
                <c:pt idx="8">
                  <c:v>316.34869999999995</c:v>
                </c:pt>
                <c:pt idx="9">
                  <c:v>408.41090000000003</c:v>
                </c:pt>
                <c:pt idx="10">
                  <c:v>451.06670000000003</c:v>
                </c:pt>
                <c:pt idx="11">
                  <c:v>528.77269999999999</c:v>
                </c:pt>
                <c:pt idx="12">
                  <c:v>740.12280000000021</c:v>
                </c:pt>
                <c:pt idx="13">
                  <c:v>1010.0993999999999</c:v>
                </c:pt>
                <c:pt idx="14">
                  <c:v>820.0154</c:v>
                </c:pt>
                <c:pt idx="15">
                  <c:v>929.03780000000029</c:v>
                </c:pt>
                <c:pt idx="16">
                  <c:v>1065.9008000000003</c:v>
                </c:pt>
                <c:pt idx="17">
                  <c:v>1413.1953000000001</c:v>
                </c:pt>
                <c:pt idx="18">
                  <c:v>2141.54</c:v>
                </c:pt>
                <c:pt idx="19">
                  <c:v>2520.4177999999997</c:v>
                </c:pt>
                <c:pt idx="20">
                  <c:v>2894.4665</c:v>
                </c:pt>
                <c:pt idx="21">
                  <c:v>3132.87</c:v>
                </c:pt>
                <c:pt idx="22">
                  <c:v>3104.0831999999996</c:v>
                </c:pt>
                <c:pt idx="23">
                  <c:v>4684.67</c:v>
                </c:pt>
                <c:pt idx="24">
                  <c:v>5248.92</c:v>
                </c:pt>
                <c:pt idx="25">
                  <c:v>5030.3734999999997</c:v>
                </c:pt>
                <c:pt idx="26">
                  <c:v>5035.4866999999995</c:v>
                </c:pt>
                <c:pt idx="27">
                  <c:v>4967.3265999999994</c:v>
                </c:pt>
                <c:pt idx="28">
                  <c:v>4111.6866000000009</c:v>
                </c:pt>
                <c:pt idx="29">
                  <c:v>4597.4101000000001</c:v>
                </c:pt>
                <c:pt idx="30">
                  <c:v>4613.943400000001</c:v>
                </c:pt>
                <c:pt idx="31">
                  <c:v>5171.7832000000008</c:v>
                </c:pt>
                <c:pt idx="32">
                  <c:v>5277.6665999999996</c:v>
                </c:pt>
                <c:pt idx="33">
                  <c:v>6148.4434000000001</c:v>
                </c:pt>
                <c:pt idx="34">
                  <c:v>7844.6366999999991</c:v>
                </c:pt>
                <c:pt idx="35">
                  <c:v>7471.8599000000004</c:v>
                </c:pt>
                <c:pt idx="36">
                  <c:v>6734.4566999999997</c:v>
                </c:pt>
                <c:pt idx="37">
                  <c:v>5566.2701999999999</c:v>
                </c:pt>
                <c:pt idx="38">
                  <c:v>7010.2432999999992</c:v>
                </c:pt>
                <c:pt idx="39">
                  <c:v>6649.2499000000016</c:v>
                </c:pt>
                <c:pt idx="40">
                  <c:v>5359.6900000000014</c:v>
                </c:pt>
                <c:pt idx="41">
                  <c:v>4914.5434999999989</c:v>
                </c:pt>
                <c:pt idx="42">
                  <c:v>5027.8931999999995</c:v>
                </c:pt>
                <c:pt idx="43">
                  <c:v>6782.0066999999999</c:v>
                </c:pt>
                <c:pt idx="44">
                  <c:v>6063.43</c:v>
                </c:pt>
                <c:pt idx="45">
                  <c:v>4700.0200000000004</c:v>
                </c:pt>
                <c:pt idx="46">
                  <c:v>4016.1799999999994</c:v>
                </c:pt>
                <c:pt idx="47">
                  <c:v>3212.38</c:v>
                </c:pt>
                <c:pt idx="48">
                  <c:v>2683.9200000000005</c:v>
                </c:pt>
                <c:pt idx="49">
                  <c:v>3795.73</c:v>
                </c:pt>
                <c:pt idx="50">
                  <c:v>4336.0200000000004</c:v>
                </c:pt>
                <c:pt idx="51">
                  <c:v>3362.1500000000005</c:v>
                </c:pt>
                <c:pt idx="52">
                  <c:v>3867.579999999999</c:v>
                </c:pt>
                <c:pt idx="53">
                  <c:v>5167.8999999999996</c:v>
                </c:pt>
                <c:pt idx="54">
                  <c:v>5470.1100000000006</c:v>
                </c:pt>
                <c:pt idx="55">
                  <c:v>5573.66</c:v>
                </c:pt>
                <c:pt idx="56">
                  <c:v>5139.3599999999997</c:v>
                </c:pt>
                <c:pt idx="57">
                  <c:v>5211.97</c:v>
                </c:pt>
                <c:pt idx="58">
                  <c:v>4817.6500000000005</c:v>
                </c:pt>
                <c:pt idx="59">
                  <c:v>4942.7599999999993</c:v>
                </c:pt>
                <c:pt idx="60">
                  <c:v>4538.7400000000007</c:v>
                </c:pt>
                <c:pt idx="61">
                  <c:v>3855.8599999999997</c:v>
                </c:pt>
                <c:pt idx="62">
                  <c:v>3523.26</c:v>
                </c:pt>
                <c:pt idx="63">
                  <c:v>3649.19</c:v>
                </c:pt>
                <c:pt idx="64">
                  <c:v>3899.1</c:v>
                </c:pt>
                <c:pt idx="65">
                  <c:v>3462.18</c:v>
                </c:pt>
                <c:pt idx="66">
                  <c:v>5293.6699999999992</c:v>
                </c:pt>
                <c:pt idx="67">
                  <c:v>4598.2399999999989</c:v>
                </c:pt>
                <c:pt idx="68">
                  <c:v>4703.2</c:v>
                </c:pt>
                <c:pt idx="69">
                  <c:v>5491.95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B4C-A1F1-76BF9F7F610D}"/>
            </c:ext>
          </c:extLst>
        </c:ser>
        <c:ser>
          <c:idx val="1"/>
          <c:order val="1"/>
          <c:tx>
            <c:strRef>
              <c:f>'Exponential Smoothing by Month '!$J$3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 by Month '!$H$4:$H$75</c:f>
              <c:numCache>
                <c:formatCode>[$-409]mmm\-yy;@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</c:numCache>
            </c:numRef>
          </c:cat>
          <c:val>
            <c:numRef>
              <c:f>'Exponential Smoothing by Month '!$J$4:$J$75</c:f>
              <c:numCache>
                <c:formatCode>#,##0.00</c:formatCode>
                <c:ptCount val="72"/>
                <c:pt idx="0">
                  <c:v>445.89229999999998</c:v>
                </c:pt>
                <c:pt idx="1">
                  <c:v>445.89229999999998</c:v>
                </c:pt>
                <c:pt idx="2">
                  <c:v>440.28199000000001</c:v>
                </c:pt>
                <c:pt idx="3">
                  <c:v>435.13979100000006</c:v>
                </c:pt>
                <c:pt idx="4">
                  <c:v>428.95763190000008</c:v>
                </c:pt>
                <c:pt idx="5">
                  <c:v>418.28681871000003</c:v>
                </c:pt>
                <c:pt idx="6">
                  <c:v>404.95366683899999</c:v>
                </c:pt>
                <c:pt idx="7">
                  <c:v>400.0077201551</c:v>
                </c:pt>
                <c:pt idx="8">
                  <c:v>393.02200813959001</c:v>
                </c:pt>
                <c:pt idx="9">
                  <c:v>385.35467732563097</c:v>
                </c:pt>
                <c:pt idx="10">
                  <c:v>387.66029959306792</c:v>
                </c:pt>
                <c:pt idx="11">
                  <c:v>394.00093963376116</c:v>
                </c:pt>
                <c:pt idx="12">
                  <c:v>407.47811567038508</c:v>
                </c:pt>
                <c:pt idx="13">
                  <c:v>440.74258410334659</c:v>
                </c:pt>
                <c:pt idx="14">
                  <c:v>497.67826569301189</c:v>
                </c:pt>
                <c:pt idx="15">
                  <c:v>529.91197912371069</c:v>
                </c:pt>
                <c:pt idx="16">
                  <c:v>569.82456121133964</c:v>
                </c:pt>
                <c:pt idx="17">
                  <c:v>619.43218509020573</c:v>
                </c:pt>
                <c:pt idx="18">
                  <c:v>698.80849658118518</c:v>
                </c:pt>
                <c:pt idx="19">
                  <c:v>843.08164692306673</c:v>
                </c:pt>
                <c:pt idx="20">
                  <c:v>1010.8152622307601</c:v>
                </c:pt>
                <c:pt idx="21">
                  <c:v>1199.1803860076841</c:v>
                </c:pt>
                <c:pt idx="22">
                  <c:v>1392.5493474069158</c:v>
                </c:pt>
                <c:pt idx="23">
                  <c:v>1563.7027326662242</c:v>
                </c:pt>
                <c:pt idx="24">
                  <c:v>1875.7994593996018</c:v>
                </c:pt>
                <c:pt idx="25">
                  <c:v>2213.1115134596416</c:v>
                </c:pt>
                <c:pt idx="26">
                  <c:v>2494.8377121136773</c:v>
                </c:pt>
                <c:pt idx="27">
                  <c:v>2748.9026109023098</c:v>
                </c:pt>
                <c:pt idx="28">
                  <c:v>2970.7450098120789</c:v>
                </c:pt>
                <c:pt idx="29">
                  <c:v>3084.8391688308716</c:v>
                </c:pt>
                <c:pt idx="30">
                  <c:v>3236.0962619477846</c:v>
                </c:pt>
                <c:pt idx="31">
                  <c:v>3373.8809757530066</c:v>
                </c:pt>
                <c:pt idx="32">
                  <c:v>3553.6711981777062</c:v>
                </c:pt>
                <c:pt idx="33">
                  <c:v>3726.0707383599356</c:v>
                </c:pt>
                <c:pt idx="34">
                  <c:v>3968.3080045239421</c:v>
                </c:pt>
                <c:pt idx="35">
                  <c:v>4355.940874071548</c:v>
                </c:pt>
                <c:pt idx="36">
                  <c:v>4667.5327766643932</c:v>
                </c:pt>
                <c:pt idx="37">
                  <c:v>4874.2251689979539</c:v>
                </c:pt>
                <c:pt idx="38">
                  <c:v>4943.4296720981583</c:v>
                </c:pt>
                <c:pt idx="39">
                  <c:v>5150.1110348883431</c:v>
                </c:pt>
                <c:pt idx="40">
                  <c:v>5300.0249213995094</c:v>
                </c:pt>
                <c:pt idx="41">
                  <c:v>5305.9914292595586</c:v>
                </c:pt>
                <c:pt idx="42">
                  <c:v>5266.8466363336029</c:v>
                </c:pt>
                <c:pt idx="43">
                  <c:v>5242.9512927002424</c:v>
                </c:pt>
                <c:pt idx="44">
                  <c:v>5396.8568334302181</c:v>
                </c:pt>
                <c:pt idx="45">
                  <c:v>5463.514150087196</c:v>
                </c:pt>
                <c:pt idx="46">
                  <c:v>5387.164735078477</c:v>
                </c:pt>
                <c:pt idx="47">
                  <c:v>5250.0662615706296</c:v>
                </c:pt>
                <c:pt idx="48">
                  <c:v>5046.2976354135671</c:v>
                </c:pt>
                <c:pt idx="49">
                  <c:v>4810.0598718722104</c:v>
                </c:pt>
                <c:pt idx="50">
                  <c:v>4708.6268846849898</c:v>
                </c:pt>
                <c:pt idx="51">
                  <c:v>4671.3661962164906</c:v>
                </c:pt>
                <c:pt idx="52">
                  <c:v>4540.4445765948421</c:v>
                </c:pt>
                <c:pt idx="53">
                  <c:v>4473.1581189353583</c:v>
                </c:pt>
                <c:pt idx="54">
                  <c:v>4542.6323070418221</c:v>
                </c:pt>
                <c:pt idx="55">
                  <c:v>4635.3800763376403</c:v>
                </c:pt>
                <c:pt idx="56">
                  <c:v>4729.2080687038761</c:v>
                </c:pt>
                <c:pt idx="57">
                  <c:v>4770.2232618334883</c:v>
                </c:pt>
                <c:pt idx="58">
                  <c:v>4814.3979356501395</c:v>
                </c:pt>
                <c:pt idx="59">
                  <c:v>4814.7231420851258</c:v>
                </c:pt>
                <c:pt idx="60">
                  <c:v>4827.5268278766134</c:v>
                </c:pt>
                <c:pt idx="61">
                  <c:v>4798.6481450889523</c:v>
                </c:pt>
                <c:pt idx="62">
                  <c:v>4704.3693305800571</c:v>
                </c:pt>
                <c:pt idx="63">
                  <c:v>4586.2583975220514</c:v>
                </c:pt>
                <c:pt idx="64">
                  <c:v>4492.5515577698461</c:v>
                </c:pt>
                <c:pt idx="65">
                  <c:v>4433.2064019928621</c:v>
                </c:pt>
                <c:pt idx="66">
                  <c:v>4336.1037617935763</c:v>
                </c:pt>
                <c:pt idx="67">
                  <c:v>4431.860385614219</c:v>
                </c:pt>
                <c:pt idx="68">
                  <c:v>4448.4983470527968</c:v>
                </c:pt>
                <c:pt idx="69">
                  <c:v>4473.9685123475174</c:v>
                </c:pt>
                <c:pt idx="70">
                  <c:v>4575.7666611127661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F-4B4C-A1F1-76BF9F7F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57471"/>
        <c:axId val="2064558431"/>
      </c:lineChart>
      <c:dateAx>
        <c:axId val="206455747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58431"/>
        <c:crosses val="autoZero"/>
        <c:auto val="1"/>
        <c:lblOffset val="100"/>
        <c:baseTimeUnit val="months"/>
      </c:dateAx>
      <c:valAx>
        <c:axId val="20645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</a:t>
            </a:r>
            <a:r>
              <a:rPr lang="en-US" baseline="0"/>
              <a:t>'s </a:t>
            </a: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Smoothing by Month '!$K$3</c:f>
              <c:strCache>
                <c:ptCount val="1"/>
                <c:pt idx="0">
                  <c:v>Error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'Exponential Smoothing by Month '!$H$4:$H$75</c:f>
              <c:numCache>
                <c:formatCode>[$-409]mmm\-yy;@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</c:numCache>
            </c:numRef>
          </c:xVal>
          <c:yVal>
            <c:numRef>
              <c:f>'Exponential Smoothing by Month '!$K$4:$K$75</c:f>
              <c:numCache>
                <c:formatCode>#,##0.00</c:formatCode>
                <c:ptCount val="72"/>
                <c:pt idx="0">
                  <c:v>0</c:v>
                </c:pt>
                <c:pt idx="1">
                  <c:v>-56.103099999999927</c:v>
                </c:pt>
                <c:pt idx="2">
                  <c:v>-51.42198999999988</c:v>
                </c:pt>
                <c:pt idx="3">
                  <c:v>-61.821591000000126</c:v>
                </c:pt>
                <c:pt idx="4">
                  <c:v>-106.70813190000007</c:v>
                </c:pt>
                <c:pt idx="5">
                  <c:v>-133.33151871000007</c:v>
                </c:pt>
                <c:pt idx="6">
                  <c:v>-49.459466838999901</c:v>
                </c:pt>
                <c:pt idx="7">
                  <c:v>-69.857120155099892</c:v>
                </c:pt>
                <c:pt idx="8">
                  <c:v>-76.673308139590063</c:v>
                </c:pt>
                <c:pt idx="9">
                  <c:v>23.056222674369053</c:v>
                </c:pt>
                <c:pt idx="10">
                  <c:v>63.406400406932107</c:v>
                </c:pt>
                <c:pt idx="11">
                  <c:v>134.77176036623882</c:v>
                </c:pt>
                <c:pt idx="12">
                  <c:v>332.64468432961513</c:v>
                </c:pt>
                <c:pt idx="13">
                  <c:v>569.35681589665342</c:v>
                </c:pt>
                <c:pt idx="14">
                  <c:v>322.3371343069881</c:v>
                </c:pt>
                <c:pt idx="15">
                  <c:v>399.12582087628959</c:v>
                </c:pt>
                <c:pt idx="16">
                  <c:v>496.0762387886607</c:v>
                </c:pt>
                <c:pt idx="17">
                  <c:v>793.76311490979435</c:v>
                </c:pt>
                <c:pt idx="18">
                  <c:v>1442.7315034188148</c:v>
                </c:pt>
                <c:pt idx="19">
                  <c:v>1677.336153076933</c:v>
                </c:pt>
                <c:pt idx="20">
                  <c:v>1883.6512377692397</c:v>
                </c:pt>
                <c:pt idx="21">
                  <c:v>1933.6896139923158</c:v>
                </c:pt>
                <c:pt idx="22">
                  <c:v>1711.5338525930838</c:v>
                </c:pt>
                <c:pt idx="23">
                  <c:v>3120.9672673337759</c:v>
                </c:pt>
                <c:pt idx="24">
                  <c:v>3373.1205406003983</c:v>
                </c:pt>
                <c:pt idx="25">
                  <c:v>2817.2619865403581</c:v>
                </c:pt>
                <c:pt idx="26">
                  <c:v>2540.6489878863222</c:v>
                </c:pt>
                <c:pt idx="27">
                  <c:v>2218.4239890976896</c:v>
                </c:pt>
                <c:pt idx="28">
                  <c:v>1140.941590187922</c:v>
                </c:pt>
                <c:pt idx="29">
                  <c:v>1512.5709311691285</c:v>
                </c:pt>
                <c:pt idx="30">
                  <c:v>1377.8471380522165</c:v>
                </c:pt>
                <c:pt idx="31">
                  <c:v>1797.9022242469941</c:v>
                </c:pt>
                <c:pt idx="32">
                  <c:v>1723.9954018222934</c:v>
                </c:pt>
                <c:pt idx="33">
                  <c:v>2422.3726616400645</c:v>
                </c:pt>
                <c:pt idx="34">
                  <c:v>3876.328695476057</c:v>
                </c:pt>
                <c:pt idx="35">
                  <c:v>3115.9190259284524</c:v>
                </c:pt>
                <c:pt idx="36">
                  <c:v>2066.9239233356066</c:v>
                </c:pt>
                <c:pt idx="37">
                  <c:v>692.04503100204602</c:v>
                </c:pt>
                <c:pt idx="38">
                  <c:v>2066.8136279018408</c:v>
                </c:pt>
                <c:pt idx="39">
                  <c:v>1499.1388651116586</c:v>
                </c:pt>
                <c:pt idx="40">
                  <c:v>59.665078600492052</c:v>
                </c:pt>
                <c:pt idx="41">
                  <c:v>-391.44792925955971</c:v>
                </c:pt>
                <c:pt idx="42">
                  <c:v>-238.95343633360335</c:v>
                </c:pt>
                <c:pt idx="43">
                  <c:v>1539.0554072997575</c:v>
                </c:pt>
                <c:pt idx="44">
                  <c:v>666.57316656978219</c:v>
                </c:pt>
                <c:pt idx="45">
                  <c:v>-763.49415008719552</c:v>
                </c:pt>
                <c:pt idx="46">
                  <c:v>-1370.9847350784776</c:v>
                </c:pt>
                <c:pt idx="47">
                  <c:v>-2037.6862615706295</c:v>
                </c:pt>
                <c:pt idx="48">
                  <c:v>-2362.3776354135666</c:v>
                </c:pt>
                <c:pt idx="49">
                  <c:v>-1014.3298718722103</c:v>
                </c:pt>
                <c:pt idx="50">
                  <c:v>-372.60688468498938</c:v>
                </c:pt>
                <c:pt idx="51">
                  <c:v>-1309.2161962164901</c:v>
                </c:pt>
                <c:pt idx="52">
                  <c:v>-672.86457659484313</c:v>
                </c:pt>
                <c:pt idx="53">
                  <c:v>694.74188106464135</c:v>
                </c:pt>
                <c:pt idx="54">
                  <c:v>927.47769295817852</c:v>
                </c:pt>
                <c:pt idx="55">
                  <c:v>938.27992366235958</c:v>
                </c:pt>
                <c:pt idx="56">
                  <c:v>410.15193129612362</c:v>
                </c:pt>
                <c:pt idx="57">
                  <c:v>441.74673816651193</c:v>
                </c:pt>
                <c:pt idx="58">
                  <c:v>3.2520643498610298</c:v>
                </c:pt>
                <c:pt idx="59">
                  <c:v>128.03685791487351</c:v>
                </c:pt>
                <c:pt idx="60">
                  <c:v>-288.78682787661273</c:v>
                </c:pt>
                <c:pt idx="61">
                  <c:v>-942.78814508895266</c:v>
                </c:pt>
                <c:pt idx="62">
                  <c:v>-1181.1093305800568</c:v>
                </c:pt>
                <c:pt idx="63">
                  <c:v>-937.06839752205133</c:v>
                </c:pt>
                <c:pt idx="64">
                  <c:v>-593.4515577698462</c:v>
                </c:pt>
                <c:pt idx="65">
                  <c:v>-971.02640199286225</c:v>
                </c:pt>
                <c:pt idx="66">
                  <c:v>957.5662382064229</c:v>
                </c:pt>
                <c:pt idx="67">
                  <c:v>166.37961438577986</c:v>
                </c:pt>
                <c:pt idx="68">
                  <c:v>254.701652947203</c:v>
                </c:pt>
                <c:pt idx="69">
                  <c:v>1017.9814876524824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8-49FE-8ACA-955EDD14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96991"/>
        <c:axId val="2064518591"/>
      </c:scatterChart>
      <c:valAx>
        <c:axId val="20644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18591"/>
        <c:crosses val="autoZero"/>
        <c:crossBetween val="midCat"/>
      </c:valAx>
      <c:valAx>
        <c:axId val="20645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TESLA's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Exponential by Month'!$F$3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Exponential by Month'!$E$4:$E$85</c:f>
              <c:numCache>
                <c:formatCode>[$-409]mmm\-yy;@</c:formatCode>
                <c:ptCount val="8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</c:numCache>
            </c:numRef>
          </c:cat>
          <c:val>
            <c:numRef>
              <c:f>'Holt Exponential by Month'!$F$4:$F$73</c:f>
              <c:numCache>
                <c:formatCode>_("$"* #,##0.00_);_("$"* \(#,##0.00\);_("$"* "-"??_);_(@_)</c:formatCode>
                <c:ptCount val="70"/>
                <c:pt idx="0">
                  <c:v>445.89229999999998</c:v>
                </c:pt>
                <c:pt idx="1">
                  <c:v>389.78920000000005</c:v>
                </c:pt>
                <c:pt idx="2">
                  <c:v>388.86000000000013</c:v>
                </c:pt>
                <c:pt idx="3">
                  <c:v>373.31819999999993</c:v>
                </c:pt>
                <c:pt idx="4">
                  <c:v>322.24950000000001</c:v>
                </c:pt>
                <c:pt idx="5">
                  <c:v>284.95529999999997</c:v>
                </c:pt>
                <c:pt idx="6">
                  <c:v>355.49420000000009</c:v>
                </c:pt>
                <c:pt idx="7">
                  <c:v>330.15060000000011</c:v>
                </c:pt>
                <c:pt idx="8">
                  <c:v>316.34869999999995</c:v>
                </c:pt>
                <c:pt idx="9">
                  <c:v>408.41090000000003</c:v>
                </c:pt>
                <c:pt idx="10">
                  <c:v>451.06670000000003</c:v>
                </c:pt>
                <c:pt idx="11">
                  <c:v>528.77269999999999</c:v>
                </c:pt>
                <c:pt idx="12">
                  <c:v>740.12280000000021</c:v>
                </c:pt>
                <c:pt idx="13">
                  <c:v>1010.0993999999999</c:v>
                </c:pt>
                <c:pt idx="14">
                  <c:v>820.0154</c:v>
                </c:pt>
                <c:pt idx="15">
                  <c:v>929.03780000000029</c:v>
                </c:pt>
                <c:pt idx="16">
                  <c:v>1065.9008000000003</c:v>
                </c:pt>
                <c:pt idx="17">
                  <c:v>1413.1953000000001</c:v>
                </c:pt>
                <c:pt idx="18">
                  <c:v>2141.54</c:v>
                </c:pt>
                <c:pt idx="19">
                  <c:v>2520.4177999999997</c:v>
                </c:pt>
                <c:pt idx="20">
                  <c:v>2894.4665</c:v>
                </c:pt>
                <c:pt idx="21">
                  <c:v>3132.87</c:v>
                </c:pt>
                <c:pt idx="22">
                  <c:v>3104.0831999999996</c:v>
                </c:pt>
                <c:pt idx="23">
                  <c:v>4684.67</c:v>
                </c:pt>
                <c:pt idx="24">
                  <c:v>5248.92</c:v>
                </c:pt>
                <c:pt idx="25">
                  <c:v>5030.3734999999997</c:v>
                </c:pt>
                <c:pt idx="26">
                  <c:v>5035.4866999999995</c:v>
                </c:pt>
                <c:pt idx="27">
                  <c:v>4967.3265999999994</c:v>
                </c:pt>
                <c:pt idx="28">
                  <c:v>4111.6866000000009</c:v>
                </c:pt>
                <c:pt idx="29">
                  <c:v>4597.4101000000001</c:v>
                </c:pt>
                <c:pt idx="30">
                  <c:v>4613.943400000001</c:v>
                </c:pt>
                <c:pt idx="31">
                  <c:v>5171.7832000000008</c:v>
                </c:pt>
                <c:pt idx="32">
                  <c:v>5277.6665999999996</c:v>
                </c:pt>
                <c:pt idx="33">
                  <c:v>6148.4434000000001</c:v>
                </c:pt>
                <c:pt idx="34">
                  <c:v>7844.6366999999991</c:v>
                </c:pt>
                <c:pt idx="35">
                  <c:v>7471.8599000000004</c:v>
                </c:pt>
                <c:pt idx="36">
                  <c:v>6734.4566999999997</c:v>
                </c:pt>
                <c:pt idx="37">
                  <c:v>5566.2701999999999</c:v>
                </c:pt>
                <c:pt idx="38">
                  <c:v>7010.2432999999992</c:v>
                </c:pt>
                <c:pt idx="39">
                  <c:v>6649.2499000000016</c:v>
                </c:pt>
                <c:pt idx="40">
                  <c:v>5359.6900000000014</c:v>
                </c:pt>
                <c:pt idx="41">
                  <c:v>4914.5434999999989</c:v>
                </c:pt>
                <c:pt idx="42">
                  <c:v>5027.8931999999995</c:v>
                </c:pt>
                <c:pt idx="43">
                  <c:v>6782.0066999999999</c:v>
                </c:pt>
                <c:pt idx="44">
                  <c:v>6063.43</c:v>
                </c:pt>
                <c:pt idx="45">
                  <c:v>4700.0200000000004</c:v>
                </c:pt>
                <c:pt idx="46">
                  <c:v>4016.1799999999994</c:v>
                </c:pt>
                <c:pt idx="47">
                  <c:v>3212.38</c:v>
                </c:pt>
                <c:pt idx="48">
                  <c:v>2683.9200000000005</c:v>
                </c:pt>
                <c:pt idx="49">
                  <c:v>3795.73</c:v>
                </c:pt>
                <c:pt idx="50">
                  <c:v>4336.0200000000004</c:v>
                </c:pt>
                <c:pt idx="51">
                  <c:v>3362.1500000000005</c:v>
                </c:pt>
                <c:pt idx="52">
                  <c:v>3867.579999999999</c:v>
                </c:pt>
                <c:pt idx="53">
                  <c:v>5167.8999999999996</c:v>
                </c:pt>
                <c:pt idx="54">
                  <c:v>5470.1100000000006</c:v>
                </c:pt>
                <c:pt idx="55">
                  <c:v>5573.66</c:v>
                </c:pt>
                <c:pt idx="56">
                  <c:v>5139.3599999999997</c:v>
                </c:pt>
                <c:pt idx="57">
                  <c:v>5211.97</c:v>
                </c:pt>
                <c:pt idx="58">
                  <c:v>4817.6500000000005</c:v>
                </c:pt>
                <c:pt idx="59">
                  <c:v>4942.7599999999993</c:v>
                </c:pt>
                <c:pt idx="60">
                  <c:v>4538.7400000000007</c:v>
                </c:pt>
                <c:pt idx="61">
                  <c:v>3855.8599999999997</c:v>
                </c:pt>
                <c:pt idx="62">
                  <c:v>3523.26</c:v>
                </c:pt>
                <c:pt idx="63">
                  <c:v>3649.19</c:v>
                </c:pt>
                <c:pt idx="64">
                  <c:v>3899.1</c:v>
                </c:pt>
                <c:pt idx="65">
                  <c:v>3462.18</c:v>
                </c:pt>
                <c:pt idx="66">
                  <c:v>5293.6699999999992</c:v>
                </c:pt>
                <c:pt idx="67">
                  <c:v>4598.2399999999989</c:v>
                </c:pt>
                <c:pt idx="68">
                  <c:v>4703.2</c:v>
                </c:pt>
                <c:pt idx="69">
                  <c:v>5491.95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2-4E64-9B26-FC9BAC183E50}"/>
            </c:ext>
          </c:extLst>
        </c:ser>
        <c:ser>
          <c:idx val="1"/>
          <c:order val="1"/>
          <c:tx>
            <c:strRef>
              <c:f>'Holt Exponential by Month'!$I$3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'Holt Exponential by Month'!$E$4:$E$85</c:f>
              <c:numCache>
                <c:formatCode>[$-409]mmm\-yy;@</c:formatCode>
                <c:ptCount val="8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</c:numCache>
            </c:numRef>
          </c:cat>
          <c:val>
            <c:numRef>
              <c:f>'Holt Exponential by Month'!$I$5:$I$85</c:f>
              <c:numCache>
                <c:formatCode>"$"#,##0.00</c:formatCode>
                <c:ptCount val="81"/>
                <c:pt idx="0">
                  <c:v>445.89229999999998</c:v>
                </c:pt>
                <c:pt idx="1">
                  <c:v>433.54961800000007</c:v>
                </c:pt>
                <c:pt idx="2">
                  <c:v>383.09925764000019</c:v>
                </c:pt>
                <c:pt idx="3">
                  <c:v>375.47674704720009</c:v>
                </c:pt>
                <c:pt idx="4">
                  <c:v>350.98253749505596</c:v>
                </c:pt>
                <c:pt idx="5">
                  <c:v>297.09001298137883</c:v>
                </c:pt>
                <c:pt idx="6">
                  <c:v>277.24833772214686</c:v>
                </c:pt>
                <c:pt idx="7">
                  <c:v>334.34111792919373</c:v>
                </c:pt>
                <c:pt idx="8">
                  <c:v>315.17819055283815</c:v>
                </c:pt>
                <c:pt idx="9">
                  <c:v>322.97437130744572</c:v>
                </c:pt>
                <c:pt idx="10">
                  <c:v>415.17575463706982</c:v>
                </c:pt>
                <c:pt idx="11">
                  <c:v>477.36091983973279</c:v>
                </c:pt>
                <c:pt idx="12">
                  <c:v>596.13873307197252</c:v>
                </c:pt>
                <c:pt idx="13">
                  <c:v>848.51429682335447</c:v>
                </c:pt>
                <c:pt idx="14">
                  <c:v>1059.0256522411298</c:v>
                </c:pt>
                <c:pt idx="15">
                  <c:v>923.88326345043868</c:v>
                </c:pt>
                <c:pt idx="16">
                  <c:v>1030.91510600214</c:v>
                </c:pt>
                <c:pt idx="17">
                  <c:v>1228.8714128060619</c:v>
                </c:pt>
                <c:pt idx="18">
                  <c:v>1701.2117400697693</c:v>
                </c:pt>
                <c:pt idx="19">
                  <c:v>2449.0606682438888</c:v>
                </c:pt>
                <c:pt idx="20">
                  <c:v>2901.4172496734291</c:v>
                </c:pt>
                <c:pt idx="21">
                  <c:v>3288.5984312204505</c:v>
                </c:pt>
                <c:pt idx="22">
                  <c:v>3488.3897866221669</c:v>
                </c:pt>
                <c:pt idx="23">
                  <c:v>3790.6420923920873</c:v>
                </c:pt>
                <c:pt idx="24">
                  <c:v>5292.8295076144723</c:v>
                </c:pt>
                <c:pt idx="25">
                  <c:v>5811.9333200708161</c:v>
                </c:pt>
                <c:pt idx="26">
                  <c:v>5601.5933470602422</c:v>
                </c:pt>
                <c:pt idx="27">
                  <c:v>5517.2508225133715</c:v>
                </c:pt>
                <c:pt idx="28">
                  <c:v>5212.7421182982844</c:v>
                </c:pt>
                <c:pt idx="29">
                  <c:v>4500.6230401312505</c:v>
                </c:pt>
                <c:pt idx="30">
                  <c:v>4845.5483458647623</c:v>
                </c:pt>
                <c:pt idx="31">
                  <c:v>4985.933271736968</c:v>
                </c:pt>
                <c:pt idx="32">
                  <c:v>5485.3152466330475</c:v>
                </c:pt>
                <c:pt idx="33">
                  <c:v>5780.7785559614276</c:v>
                </c:pt>
                <c:pt idx="34">
                  <c:v>6910.9660711115557</c:v>
                </c:pt>
                <c:pt idx="35">
                  <c:v>8369.6918792124088</c:v>
                </c:pt>
                <c:pt idx="36">
                  <c:v>7936.1566019392385</c:v>
                </c:pt>
                <c:pt idx="37">
                  <c:v>6934.3801995634603</c:v>
                </c:pt>
                <c:pt idx="38">
                  <c:v>6100.5519694170525</c:v>
                </c:pt>
                <c:pt idx="39">
                  <c:v>7200.5747760636341</c:v>
                </c:pt>
                <c:pt idx="40">
                  <c:v>6660.9462149889996</c:v>
                </c:pt>
                <c:pt idx="41">
                  <c:v>5358.0701586041287</c:v>
                </c:pt>
                <c:pt idx="42">
                  <c:v>4878.307142232924</c:v>
                </c:pt>
                <c:pt idx="43">
                  <c:v>5331.4694366999356</c:v>
                </c:pt>
                <c:pt idx="44">
                  <c:v>6757.9800725873029</c:v>
                </c:pt>
                <c:pt idx="45">
                  <c:v>5927.8343561995625</c:v>
                </c:pt>
                <c:pt idx="46">
                  <c:v>4497.4684632685876</c:v>
                </c:pt>
                <c:pt idx="47">
                  <c:v>3611.0023455072496</c:v>
                </c:pt>
                <c:pt idx="48">
                  <c:v>2740.9216215356182</c:v>
                </c:pt>
                <c:pt idx="49">
                  <c:v>2487.4452014643266</c:v>
                </c:pt>
                <c:pt idx="50">
                  <c:v>3606.3073677121902</c:v>
                </c:pt>
                <c:pt idx="51">
                  <c:v>3986.768204240801</c:v>
                </c:pt>
                <c:pt idx="52">
                  <c:v>3286.8418507390093</c:v>
                </c:pt>
                <c:pt idx="53">
                  <c:v>3979.3359573849634</c:v>
                </c:pt>
                <c:pt idx="54">
                  <c:v>5260.3340901781448</c:v>
                </c:pt>
                <c:pt idx="55">
                  <c:v>5648.340531783786</c:v>
                </c:pt>
                <c:pt idx="56">
                  <c:v>5659.206993933858</c:v>
                </c:pt>
                <c:pt idx="57">
                  <c:v>5276.6258115124765</c:v>
                </c:pt>
                <c:pt idx="58">
                  <c:v>5210.8913357675192</c:v>
                </c:pt>
                <c:pt idx="59">
                  <c:v>4878.3766441311718</c:v>
                </c:pt>
                <c:pt idx="60">
                  <c:v>4869.4174043871462</c:v>
                </c:pt>
                <c:pt idx="61">
                  <c:v>4362.1833247689101</c:v>
                </c:pt>
                <c:pt idx="62">
                  <c:v>3651.4962659225594</c:v>
                </c:pt>
                <c:pt idx="63">
                  <c:v>3343.442274622596</c:v>
                </c:pt>
                <c:pt idx="64">
                  <c:v>3505.0969278563389</c:v>
                </c:pt>
                <c:pt idx="65">
                  <c:v>3661.2352073294046</c:v>
                </c:pt>
                <c:pt idx="66">
                  <c:v>3707.2125489543091</c:v>
                </c:pt>
                <c:pt idx="67">
                  <c:v>5181.7338813888691</c:v>
                </c:pt>
                <c:pt idx="68">
                  <c:v>4708.0933998447472</c:v>
                </c:pt>
                <c:pt idx="69">
                  <c:v>4927.2058213367445</c:v>
                </c:pt>
                <c:pt idx="70">
                  <c:v>4971.7722123240337</c:v>
                </c:pt>
                <c:pt idx="71">
                  <c:v>5016.3386033113229</c:v>
                </c:pt>
                <c:pt idx="72">
                  <c:v>5060.9049942986121</c:v>
                </c:pt>
                <c:pt idx="73">
                  <c:v>5105.4713852859013</c:v>
                </c:pt>
                <c:pt idx="74">
                  <c:v>5150.0377762731905</c:v>
                </c:pt>
                <c:pt idx="75">
                  <c:v>5194.6041672604797</c:v>
                </c:pt>
                <c:pt idx="76">
                  <c:v>5239.170558247768</c:v>
                </c:pt>
                <c:pt idx="77">
                  <c:v>5283.7369492350572</c:v>
                </c:pt>
                <c:pt idx="78">
                  <c:v>5328.3033402223464</c:v>
                </c:pt>
                <c:pt idx="79">
                  <c:v>5372.8697312096356</c:v>
                </c:pt>
                <c:pt idx="80">
                  <c:v>5417.4361221969248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2-4E64-9B26-FC9BAC18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052639"/>
        <c:axId val="1670059359"/>
      </c:lineChart>
      <c:dateAx>
        <c:axId val="1670052639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9359"/>
        <c:crosses val="autoZero"/>
        <c:auto val="1"/>
        <c:lblOffset val="100"/>
        <c:baseTimeUnit val="months"/>
      </c:dateAx>
      <c:valAx>
        <c:axId val="16700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</xdr:colOff>
      <xdr:row>12</xdr:row>
      <xdr:rowOff>0</xdr:rowOff>
    </xdr:from>
    <xdr:to>
      <xdr:col>35</xdr:col>
      <xdr:colOff>91440</xdr:colOff>
      <xdr:row>34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29</xdr:col>
      <xdr:colOff>30480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C50D-6150-4A75-92C2-A6A01E7B8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76200</xdr:colOff>
      <xdr:row>48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E2820-55BF-4171-9774-7A9DB775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8965</xdr:rowOff>
    </xdr:from>
    <xdr:to>
      <xdr:col>29</xdr:col>
      <xdr:colOff>137160</xdr:colOff>
      <xdr:row>17</xdr:row>
      <xdr:rowOff>157555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856E2-8A82-45CD-8767-19ABF49F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36</xdr:col>
      <xdr:colOff>594360</xdr:colOff>
      <xdr:row>39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92CF6-44C8-466F-B5C7-283F497CA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36</xdr:col>
      <xdr:colOff>594360</xdr:colOff>
      <xdr:row>68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B9C5B-3B7D-4104-BDCC-041D3C2B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19049</xdr:rowOff>
    </xdr:from>
    <xdr:to>
      <xdr:col>41</xdr:col>
      <xdr:colOff>381000</xdr:colOff>
      <xdr:row>35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8F5658-8623-45A2-8D64-CF32C8A65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41</xdr:col>
      <xdr:colOff>381000</xdr:colOff>
      <xdr:row>70</xdr:row>
      <xdr:rowOff>157844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5E32B4-72A5-4E0E-80EC-8C1D24D78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27</xdr:col>
      <xdr:colOff>464820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4D27E-BD78-4EC1-A28D-BC679CF9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30480</xdr:rowOff>
    </xdr:from>
    <xdr:to>
      <xdr:col>27</xdr:col>
      <xdr:colOff>480060</xdr:colOff>
      <xdr:row>43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A8DAA-9D63-4F2D-AC06-BC92358C1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28</xdr:col>
      <xdr:colOff>502920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DE959-184C-4F3F-B8D9-582D99D9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28</xdr:col>
      <xdr:colOff>472440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45483-38FC-4084-AEDD-1220596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28</xdr:col>
      <xdr:colOff>68580</xdr:colOff>
      <xdr:row>45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BB95D0-4EF6-45AA-BB70-C197D42E6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8758</xdr:colOff>
      <xdr:row>2</xdr:row>
      <xdr:rowOff>17517</xdr:rowOff>
    </xdr:from>
    <xdr:to>
      <xdr:col>26</xdr:col>
      <xdr:colOff>297791</xdr:colOff>
      <xdr:row>20</xdr:row>
      <xdr:rowOff>158532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22F66-06CB-4DB7-9412-E6191D946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18570</xdr:colOff>
      <xdr:row>23</xdr:row>
      <xdr:rowOff>62753</xdr:rowOff>
    </xdr:from>
    <xdr:to>
      <xdr:col>32</xdr:col>
      <xdr:colOff>26894</xdr:colOff>
      <xdr:row>51</xdr:row>
      <xdr:rowOff>57950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20C808-BCEA-4442-942C-B13B5668D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170329</xdr:rowOff>
    </xdr:from>
    <xdr:to>
      <xdr:col>31</xdr:col>
      <xdr:colOff>636493</xdr:colOff>
      <xdr:row>20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88B9E-C828-48E1-9C8B-74B8B132A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34</xdr:col>
      <xdr:colOff>206188</xdr:colOff>
      <xdr:row>19</xdr:row>
      <xdr:rowOff>165848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86BCB7-F774-4181-8CCA-66367C9A9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21</xdr:row>
      <xdr:rowOff>179294</xdr:rowOff>
    </xdr:from>
    <xdr:to>
      <xdr:col>34</xdr:col>
      <xdr:colOff>179294</xdr:colOff>
      <xdr:row>45</xdr:row>
      <xdr:rowOff>67235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0FC7C7-206E-47CF-818A-7143ECD46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6</xdr:row>
      <xdr:rowOff>7620</xdr:rowOff>
    </xdr:from>
    <xdr:to>
      <xdr:col>30</xdr:col>
      <xdr:colOff>320040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30</xdr:col>
      <xdr:colOff>297180</xdr:colOff>
      <xdr:row>56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LA%20-%20Moving%20Avg.xlsx" TargetMode="External"/><Relationship Id="rId1" Type="http://schemas.openxmlformats.org/officeDocument/2006/relationships/externalLinkPath" Target="/Users/ADMIN/Desktop/TESLA%20-%20Moving%20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ểu đồ volume"/>
      <sheetName val="Biểu đồ Adj Close"/>
      <sheetName val="Merge1"/>
      <sheetName val="Nháp"/>
      <sheetName val="VFC"/>
      <sheetName val="NIKE"/>
      <sheetName val="ADDYY"/>
      <sheetName val="TESLA"/>
      <sheetName val="SMA"/>
      <sheetName val="SMA2"/>
      <sheetName val="LMWA"/>
      <sheetName val="ES1"/>
      <sheetName val="Holt"/>
      <sheetName val="Holt Winter"/>
      <sheetName val="TheoThang"/>
      <sheetName val="TheoQuy"/>
      <sheetName val="Sheet3"/>
      <sheetName val="Yêu cầu 1"/>
      <sheetName val="bđt"/>
      <sheetName val="prof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43467.291666666664</v>
          </cell>
        </row>
        <row r="3">
          <cell r="A3">
            <v>43468.291666666664</v>
          </cell>
        </row>
        <row r="4">
          <cell r="A4">
            <v>43469.291666666664</v>
          </cell>
        </row>
        <row r="5">
          <cell r="A5">
            <v>43472.291666666664</v>
          </cell>
        </row>
        <row r="6">
          <cell r="A6">
            <v>43473.291666666664</v>
          </cell>
        </row>
        <row r="7">
          <cell r="A7">
            <v>43474.291666666664</v>
          </cell>
        </row>
        <row r="8">
          <cell r="A8">
            <v>43475.291666666664</v>
          </cell>
        </row>
        <row r="9">
          <cell r="A9">
            <v>43476.291666666664</v>
          </cell>
        </row>
        <row r="10">
          <cell r="A10">
            <v>43479.291666666664</v>
          </cell>
        </row>
        <row r="11">
          <cell r="A11">
            <v>43480.291666666664</v>
          </cell>
        </row>
        <row r="12">
          <cell r="A12">
            <v>43481.291666666664</v>
          </cell>
        </row>
        <row r="13">
          <cell r="A13">
            <v>43482.291666666664</v>
          </cell>
        </row>
        <row r="14">
          <cell r="A14">
            <v>43483.291666666664</v>
          </cell>
        </row>
        <row r="15">
          <cell r="A15">
            <v>43487.291666666664</v>
          </cell>
        </row>
        <row r="16">
          <cell r="A16">
            <v>43488.291666666664</v>
          </cell>
        </row>
        <row r="17">
          <cell r="A17">
            <v>43489.291666666664</v>
          </cell>
        </row>
        <row r="18">
          <cell r="A18">
            <v>43490.291666666664</v>
          </cell>
        </row>
        <row r="19">
          <cell r="A19">
            <v>43493.291666666664</v>
          </cell>
        </row>
        <row r="20">
          <cell r="A20">
            <v>43494.291666666664</v>
          </cell>
        </row>
        <row r="21">
          <cell r="A21">
            <v>43495.291666666664</v>
          </cell>
        </row>
        <row r="22">
          <cell r="A22">
            <v>43496.291666666664</v>
          </cell>
        </row>
        <row r="23">
          <cell r="A23">
            <v>43497.291666666664</v>
          </cell>
        </row>
        <row r="24">
          <cell r="A24">
            <v>43500.291666666664</v>
          </cell>
        </row>
        <row r="25">
          <cell r="A25">
            <v>43501.291666666664</v>
          </cell>
        </row>
        <row r="26">
          <cell r="A26">
            <v>43502.291666666664</v>
          </cell>
        </row>
        <row r="27">
          <cell r="A27">
            <v>43503.291666666664</v>
          </cell>
        </row>
        <row r="28">
          <cell r="A28">
            <v>43504.291666666664</v>
          </cell>
        </row>
        <row r="29">
          <cell r="A29">
            <v>43507.291666666664</v>
          </cell>
        </row>
        <row r="30">
          <cell r="A30">
            <v>43508.291666666664</v>
          </cell>
        </row>
        <row r="31">
          <cell r="A31">
            <v>43509.291666666664</v>
          </cell>
        </row>
        <row r="32">
          <cell r="A32">
            <v>43510.291666666664</v>
          </cell>
        </row>
        <row r="33">
          <cell r="A33">
            <v>43511.291666666664</v>
          </cell>
        </row>
        <row r="34">
          <cell r="A34">
            <v>43515.291666666664</v>
          </cell>
        </row>
        <row r="35">
          <cell r="A35">
            <v>43516.291666666664</v>
          </cell>
        </row>
        <row r="36">
          <cell r="A36">
            <v>43517.291666666664</v>
          </cell>
        </row>
        <row r="37">
          <cell r="A37">
            <v>43518.291666666664</v>
          </cell>
        </row>
        <row r="38">
          <cell r="A38">
            <v>43521.291666666664</v>
          </cell>
        </row>
        <row r="39">
          <cell r="A39">
            <v>43522.291666666664</v>
          </cell>
        </row>
        <row r="40">
          <cell r="A40">
            <v>43523.291666666664</v>
          </cell>
        </row>
        <row r="41">
          <cell r="A41">
            <v>43524.291666666664</v>
          </cell>
        </row>
        <row r="42">
          <cell r="A42">
            <v>43525.291666666664</v>
          </cell>
        </row>
        <row r="43">
          <cell r="A43">
            <v>43528.291666666664</v>
          </cell>
        </row>
        <row r="44">
          <cell r="A44">
            <v>43529.291666666664</v>
          </cell>
        </row>
        <row r="45">
          <cell r="A45">
            <v>43530.291666666664</v>
          </cell>
        </row>
        <row r="46">
          <cell r="A46">
            <v>43531.291666666664</v>
          </cell>
        </row>
        <row r="47">
          <cell r="A47">
            <v>43532.291666666664</v>
          </cell>
        </row>
        <row r="48">
          <cell r="A48">
            <v>43535.291666666664</v>
          </cell>
        </row>
        <row r="49">
          <cell r="A49">
            <v>43536.291666666664</v>
          </cell>
        </row>
        <row r="50">
          <cell r="A50">
            <v>43537.291666666664</v>
          </cell>
        </row>
        <row r="51">
          <cell r="A51">
            <v>43538.291666666664</v>
          </cell>
        </row>
        <row r="52">
          <cell r="A52">
            <v>43539.291666666664</v>
          </cell>
        </row>
        <row r="53">
          <cell r="A53">
            <v>43542.291666666664</v>
          </cell>
        </row>
        <row r="54">
          <cell r="A54">
            <v>43543.291666666664</v>
          </cell>
        </row>
        <row r="55">
          <cell r="A55">
            <v>43544.291666666664</v>
          </cell>
        </row>
        <row r="56">
          <cell r="A56">
            <v>43545.291666666664</v>
          </cell>
        </row>
        <row r="57">
          <cell r="A57">
            <v>43546.291666666664</v>
          </cell>
        </row>
        <row r="58">
          <cell r="A58">
            <v>43549.291666666664</v>
          </cell>
        </row>
        <row r="59">
          <cell r="A59">
            <v>43550.291666666664</v>
          </cell>
        </row>
        <row r="60">
          <cell r="A60">
            <v>43551.291666666664</v>
          </cell>
        </row>
        <row r="61">
          <cell r="A61">
            <v>43552.291666666664</v>
          </cell>
        </row>
        <row r="62">
          <cell r="A62">
            <v>43553.291666666664</v>
          </cell>
        </row>
        <row r="63">
          <cell r="A63">
            <v>43556.291666666664</v>
          </cell>
        </row>
        <row r="64">
          <cell r="A64">
            <v>43557.291666666664</v>
          </cell>
        </row>
        <row r="65">
          <cell r="A65">
            <v>43558.291666666664</v>
          </cell>
        </row>
        <row r="66">
          <cell r="A66">
            <v>43559.291666666664</v>
          </cell>
        </row>
        <row r="67">
          <cell r="A67">
            <v>43560.291666666664</v>
          </cell>
        </row>
        <row r="68">
          <cell r="A68">
            <v>43563.291666666664</v>
          </cell>
        </row>
        <row r="69">
          <cell r="A69">
            <v>43564.291666666664</v>
          </cell>
        </row>
        <row r="70">
          <cell r="A70">
            <v>43565.291666666664</v>
          </cell>
        </row>
        <row r="71">
          <cell r="A71">
            <v>43566.291666666664</v>
          </cell>
        </row>
        <row r="72">
          <cell r="A72">
            <v>43567.291666666664</v>
          </cell>
        </row>
        <row r="73">
          <cell r="A73">
            <v>43570.291666666664</v>
          </cell>
        </row>
        <row r="74">
          <cell r="A74">
            <v>43571.291666666664</v>
          </cell>
        </row>
        <row r="75">
          <cell r="A75">
            <v>43572.291666666664</v>
          </cell>
        </row>
        <row r="76">
          <cell r="A76">
            <v>43573.291666666664</v>
          </cell>
        </row>
        <row r="77">
          <cell r="A77">
            <v>43577.291666666664</v>
          </cell>
        </row>
        <row r="78">
          <cell r="A78">
            <v>43578.291666666664</v>
          </cell>
        </row>
        <row r="79">
          <cell r="A79">
            <v>43579.291666666664</v>
          </cell>
        </row>
        <row r="80">
          <cell r="A80">
            <v>43580.291666666664</v>
          </cell>
        </row>
        <row r="81">
          <cell r="A81">
            <v>43581.291666666664</v>
          </cell>
        </row>
        <row r="82">
          <cell r="A82">
            <v>43584.291666666664</v>
          </cell>
        </row>
        <row r="83">
          <cell r="A83">
            <v>43585.291666666664</v>
          </cell>
        </row>
        <row r="84">
          <cell r="A84">
            <v>43586.291666666664</v>
          </cell>
        </row>
        <row r="85">
          <cell r="A85">
            <v>43587.291666666664</v>
          </cell>
        </row>
        <row r="86">
          <cell r="A86">
            <v>43588.291666666664</v>
          </cell>
        </row>
        <row r="87">
          <cell r="A87">
            <v>43591.291666666664</v>
          </cell>
        </row>
        <row r="88">
          <cell r="A88">
            <v>43592.291666666664</v>
          </cell>
        </row>
        <row r="89">
          <cell r="A89">
            <v>43593.291666666664</v>
          </cell>
        </row>
        <row r="90">
          <cell r="A90">
            <v>43594.291666666664</v>
          </cell>
        </row>
        <row r="91">
          <cell r="A91">
            <v>43595.291666666664</v>
          </cell>
        </row>
        <row r="92">
          <cell r="A92">
            <v>43598.291666666664</v>
          </cell>
        </row>
        <row r="93">
          <cell r="A93">
            <v>43599.291666666664</v>
          </cell>
        </row>
        <row r="94">
          <cell r="A94">
            <v>43600.291666666664</v>
          </cell>
        </row>
        <row r="95">
          <cell r="A95">
            <v>43601.291666666664</v>
          </cell>
        </row>
        <row r="96">
          <cell r="A96">
            <v>43602.291666666664</v>
          </cell>
        </row>
        <row r="97">
          <cell r="A97">
            <v>43605.291666666664</v>
          </cell>
        </row>
        <row r="98">
          <cell r="A98">
            <v>43606.291666666664</v>
          </cell>
        </row>
        <row r="99">
          <cell r="A99">
            <v>43607.291666666664</v>
          </cell>
        </row>
        <row r="100">
          <cell r="A100">
            <v>43608.291666666664</v>
          </cell>
        </row>
        <row r="101">
          <cell r="A101">
            <v>43609.291666666664</v>
          </cell>
        </row>
        <row r="102">
          <cell r="A102">
            <v>43613.291666666664</v>
          </cell>
        </row>
        <row r="103">
          <cell r="A103">
            <v>43614.291666666664</v>
          </cell>
        </row>
        <row r="104">
          <cell r="A104">
            <v>43615.291666666664</v>
          </cell>
        </row>
        <row r="105">
          <cell r="A105">
            <v>43616.291666666664</v>
          </cell>
        </row>
        <row r="106">
          <cell r="A106">
            <v>43619.291666666664</v>
          </cell>
        </row>
        <row r="107">
          <cell r="A107">
            <v>43620.291666666664</v>
          </cell>
        </row>
        <row r="108">
          <cell r="A108">
            <v>43621.291666666664</v>
          </cell>
        </row>
        <row r="109">
          <cell r="A109">
            <v>43622.291666666664</v>
          </cell>
        </row>
        <row r="110">
          <cell r="A110">
            <v>43623.291666666664</v>
          </cell>
        </row>
        <row r="111">
          <cell r="A111">
            <v>43626.291666666664</v>
          </cell>
        </row>
        <row r="112">
          <cell r="A112">
            <v>43627.291666666664</v>
          </cell>
        </row>
        <row r="113">
          <cell r="A113">
            <v>43628.291666666664</v>
          </cell>
        </row>
        <row r="114">
          <cell r="A114">
            <v>43629.291666666664</v>
          </cell>
        </row>
        <row r="115">
          <cell r="A115">
            <v>43630.291666666664</v>
          </cell>
        </row>
        <row r="116">
          <cell r="A116">
            <v>43633.291666666664</v>
          </cell>
        </row>
        <row r="117">
          <cell r="A117">
            <v>43634.291666666664</v>
          </cell>
        </row>
        <row r="118">
          <cell r="A118">
            <v>43635.291666666664</v>
          </cell>
        </row>
        <row r="119">
          <cell r="A119">
            <v>43636.291666666664</v>
          </cell>
        </row>
        <row r="120">
          <cell r="A120">
            <v>43637.291666666664</v>
          </cell>
        </row>
        <row r="121">
          <cell r="A121">
            <v>43640.291666666664</v>
          </cell>
        </row>
        <row r="122">
          <cell r="A122">
            <v>43641.291666666664</v>
          </cell>
        </row>
        <row r="123">
          <cell r="A123">
            <v>43642.291666666664</v>
          </cell>
        </row>
        <row r="124">
          <cell r="A124">
            <v>43643.291666666664</v>
          </cell>
        </row>
        <row r="125">
          <cell r="A125">
            <v>43644.291666666664</v>
          </cell>
        </row>
        <row r="126">
          <cell r="A126">
            <v>43647.291666666664</v>
          </cell>
        </row>
        <row r="127">
          <cell r="A127">
            <v>43648.291666666664</v>
          </cell>
        </row>
        <row r="128">
          <cell r="A128">
            <v>43649.291666666664</v>
          </cell>
        </row>
        <row r="129">
          <cell r="A129">
            <v>43651.291666666664</v>
          </cell>
        </row>
        <row r="130">
          <cell r="A130">
            <v>43654.291666666664</v>
          </cell>
        </row>
        <row r="131">
          <cell r="A131">
            <v>43655.291666666664</v>
          </cell>
        </row>
        <row r="132">
          <cell r="A132">
            <v>43656.291666666664</v>
          </cell>
        </row>
        <row r="133">
          <cell r="A133">
            <v>43657.291666666664</v>
          </cell>
        </row>
        <row r="134">
          <cell r="A134">
            <v>43658.291666666664</v>
          </cell>
        </row>
        <row r="135">
          <cell r="A135">
            <v>43661.291666666664</v>
          </cell>
        </row>
        <row r="136">
          <cell r="A136">
            <v>43662.291666666664</v>
          </cell>
        </row>
        <row r="137">
          <cell r="A137">
            <v>43663.291666666664</v>
          </cell>
        </row>
        <row r="138">
          <cell r="A138">
            <v>43664.291666666664</v>
          </cell>
        </row>
        <row r="139">
          <cell r="A139">
            <v>43665.291666666664</v>
          </cell>
        </row>
        <row r="140">
          <cell r="A140">
            <v>43668.291666666664</v>
          </cell>
        </row>
        <row r="141">
          <cell r="A141">
            <v>43669.291666666664</v>
          </cell>
        </row>
        <row r="142">
          <cell r="A142">
            <v>43670.291666666664</v>
          </cell>
        </row>
        <row r="143">
          <cell r="A143">
            <v>43671.291666666664</v>
          </cell>
        </row>
        <row r="144">
          <cell r="A144">
            <v>43672.291666666664</v>
          </cell>
        </row>
        <row r="145">
          <cell r="A145">
            <v>43675.291666666664</v>
          </cell>
        </row>
        <row r="146">
          <cell r="A146">
            <v>43676.291666666664</v>
          </cell>
        </row>
        <row r="147">
          <cell r="A147">
            <v>43677.291666666664</v>
          </cell>
        </row>
        <row r="148">
          <cell r="A148">
            <v>43678.291666666664</v>
          </cell>
        </row>
        <row r="149">
          <cell r="A149">
            <v>43679.291666666664</v>
          </cell>
        </row>
        <row r="150">
          <cell r="A150">
            <v>43682.291666666664</v>
          </cell>
        </row>
        <row r="151">
          <cell r="A151">
            <v>43683.291666666664</v>
          </cell>
        </row>
        <row r="152">
          <cell r="A152">
            <v>43684.291666666664</v>
          </cell>
        </row>
        <row r="153">
          <cell r="A153">
            <v>43685.291666666664</v>
          </cell>
        </row>
        <row r="154">
          <cell r="A154">
            <v>43686.291666666664</v>
          </cell>
        </row>
        <row r="155">
          <cell r="A155">
            <v>43689.291666666664</v>
          </cell>
        </row>
        <row r="156">
          <cell r="A156">
            <v>43690.291666666664</v>
          </cell>
        </row>
        <row r="157">
          <cell r="A157">
            <v>43691.291666666664</v>
          </cell>
        </row>
        <row r="158">
          <cell r="A158">
            <v>43692.291666666664</v>
          </cell>
        </row>
        <row r="159">
          <cell r="A159">
            <v>43693.291666666664</v>
          </cell>
        </row>
        <row r="160">
          <cell r="A160">
            <v>43696.291666666664</v>
          </cell>
        </row>
        <row r="161">
          <cell r="A161">
            <v>43697.291666666664</v>
          </cell>
        </row>
        <row r="162">
          <cell r="A162">
            <v>43698.291666666664</v>
          </cell>
        </row>
        <row r="163">
          <cell r="A163">
            <v>43699.291666666664</v>
          </cell>
        </row>
        <row r="164">
          <cell r="A164">
            <v>43700.291666666664</v>
          </cell>
        </row>
        <row r="165">
          <cell r="A165">
            <v>43703.291666666664</v>
          </cell>
        </row>
        <row r="166">
          <cell r="A166">
            <v>43704.291666666664</v>
          </cell>
        </row>
        <row r="167">
          <cell r="A167">
            <v>43705.291666666664</v>
          </cell>
        </row>
        <row r="168">
          <cell r="A168">
            <v>43706.291666666664</v>
          </cell>
        </row>
        <row r="169">
          <cell r="A169">
            <v>43707.291666666664</v>
          </cell>
        </row>
        <row r="170">
          <cell r="A170">
            <v>43711.291666666664</v>
          </cell>
        </row>
        <row r="171">
          <cell r="A171">
            <v>43712.291666666664</v>
          </cell>
        </row>
        <row r="172">
          <cell r="A172">
            <v>43713.291666666664</v>
          </cell>
        </row>
        <row r="173">
          <cell r="A173">
            <v>43714.291666666664</v>
          </cell>
        </row>
        <row r="174">
          <cell r="A174">
            <v>43717.291666666664</v>
          </cell>
        </row>
        <row r="175">
          <cell r="A175">
            <v>43718.291666666664</v>
          </cell>
        </row>
        <row r="176">
          <cell r="A176">
            <v>43719.291666666664</v>
          </cell>
        </row>
        <row r="177">
          <cell r="A177">
            <v>43720.291666666664</v>
          </cell>
        </row>
        <row r="178">
          <cell r="A178">
            <v>43721.291666666664</v>
          </cell>
        </row>
        <row r="179">
          <cell r="A179">
            <v>43724.291666666664</v>
          </cell>
        </row>
        <row r="180">
          <cell r="A180">
            <v>43725.291666666664</v>
          </cell>
        </row>
        <row r="181">
          <cell r="A181">
            <v>43726.291666666664</v>
          </cell>
        </row>
        <row r="182">
          <cell r="A182">
            <v>43727.291666666664</v>
          </cell>
        </row>
        <row r="183">
          <cell r="A183">
            <v>43728.291666666664</v>
          </cell>
        </row>
        <row r="184">
          <cell r="A184">
            <v>43731.291666666664</v>
          </cell>
        </row>
        <row r="185">
          <cell r="A185">
            <v>43732.291666666664</v>
          </cell>
        </row>
        <row r="186">
          <cell r="A186">
            <v>43733.291666666664</v>
          </cell>
        </row>
        <row r="187">
          <cell r="A187">
            <v>43734.291666666664</v>
          </cell>
        </row>
        <row r="188">
          <cell r="A188">
            <v>43735.291666666664</v>
          </cell>
        </row>
        <row r="189">
          <cell r="A189">
            <v>43738.291666666664</v>
          </cell>
        </row>
        <row r="190">
          <cell r="A190">
            <v>43739.291666666664</v>
          </cell>
        </row>
        <row r="191">
          <cell r="A191">
            <v>43740.291666666664</v>
          </cell>
        </row>
        <row r="192">
          <cell r="A192">
            <v>43741.291666666664</v>
          </cell>
        </row>
        <row r="193">
          <cell r="A193">
            <v>43742.291666666664</v>
          </cell>
        </row>
        <row r="194">
          <cell r="A194">
            <v>43745.291666666664</v>
          </cell>
        </row>
        <row r="195">
          <cell r="A195">
            <v>43746.291666666664</v>
          </cell>
        </row>
        <row r="196">
          <cell r="A196">
            <v>43747.291666666664</v>
          </cell>
        </row>
        <row r="197">
          <cell r="A197">
            <v>43748.291666666664</v>
          </cell>
        </row>
        <row r="198">
          <cell r="A198">
            <v>43749.291666666664</v>
          </cell>
        </row>
        <row r="199">
          <cell r="A199">
            <v>43752.291666666664</v>
          </cell>
        </row>
        <row r="200">
          <cell r="A200">
            <v>43753.291666666664</v>
          </cell>
        </row>
        <row r="201">
          <cell r="A201">
            <v>43754.291666666664</v>
          </cell>
        </row>
        <row r="202">
          <cell r="A202">
            <v>43755.291666666664</v>
          </cell>
        </row>
        <row r="203">
          <cell r="A203">
            <v>43756.291666666664</v>
          </cell>
        </row>
        <row r="204">
          <cell r="A204">
            <v>43759.291666666664</v>
          </cell>
        </row>
        <row r="205">
          <cell r="A205">
            <v>43760.291666666664</v>
          </cell>
        </row>
        <row r="206">
          <cell r="A206">
            <v>43761.291666666664</v>
          </cell>
        </row>
        <row r="207">
          <cell r="A207">
            <v>43762.291666666664</v>
          </cell>
        </row>
        <row r="208">
          <cell r="A208">
            <v>43763.291666666664</v>
          </cell>
        </row>
        <row r="209">
          <cell r="A209">
            <v>43766.291666666664</v>
          </cell>
        </row>
        <row r="210">
          <cell r="A210">
            <v>43767.291666666664</v>
          </cell>
        </row>
        <row r="211">
          <cell r="A211">
            <v>43768.291666666664</v>
          </cell>
        </row>
        <row r="212">
          <cell r="A212">
            <v>43769.291666666664</v>
          </cell>
        </row>
        <row r="213">
          <cell r="A213">
            <v>43770.291666666664</v>
          </cell>
        </row>
        <row r="214">
          <cell r="A214">
            <v>43773.291666666664</v>
          </cell>
        </row>
        <row r="215">
          <cell r="A215">
            <v>43774.291666666664</v>
          </cell>
        </row>
        <row r="216">
          <cell r="A216">
            <v>43775.291666666664</v>
          </cell>
        </row>
        <row r="217">
          <cell r="A217">
            <v>43776.291666666664</v>
          </cell>
        </row>
        <row r="218">
          <cell r="A218">
            <v>43777.291666666664</v>
          </cell>
        </row>
        <row r="219">
          <cell r="A219">
            <v>43780.291666666664</v>
          </cell>
        </row>
        <row r="220">
          <cell r="A220">
            <v>43781.291666666664</v>
          </cell>
        </row>
        <row r="221">
          <cell r="A221">
            <v>43782.291666666664</v>
          </cell>
        </row>
        <row r="222">
          <cell r="A222">
            <v>43783.291666666664</v>
          </cell>
        </row>
        <row r="223">
          <cell r="A223">
            <v>43784.291666666664</v>
          </cell>
        </row>
        <row r="224">
          <cell r="A224">
            <v>43787.291666666664</v>
          </cell>
        </row>
        <row r="225">
          <cell r="A225">
            <v>43788.291666666664</v>
          </cell>
        </row>
        <row r="226">
          <cell r="A226">
            <v>43789.291666666664</v>
          </cell>
        </row>
        <row r="227">
          <cell r="A227">
            <v>43790.291666666664</v>
          </cell>
        </row>
        <row r="228">
          <cell r="A228">
            <v>43791.291666666664</v>
          </cell>
        </row>
        <row r="229">
          <cell r="A229">
            <v>43794.291666666664</v>
          </cell>
        </row>
        <row r="230">
          <cell r="A230">
            <v>43795.291666666664</v>
          </cell>
        </row>
        <row r="231">
          <cell r="A231">
            <v>43796.291666666664</v>
          </cell>
        </row>
        <row r="232">
          <cell r="A232">
            <v>43798.291666666664</v>
          </cell>
        </row>
        <row r="233">
          <cell r="A233">
            <v>43801.291666666664</v>
          </cell>
        </row>
        <row r="234">
          <cell r="A234">
            <v>43802.291666666664</v>
          </cell>
        </row>
        <row r="235">
          <cell r="A235">
            <v>43803.291666666664</v>
          </cell>
        </row>
        <row r="236">
          <cell r="A236">
            <v>43804.291666666664</v>
          </cell>
        </row>
        <row r="237">
          <cell r="A237">
            <v>43805.291666666664</v>
          </cell>
        </row>
        <row r="238">
          <cell r="A238">
            <v>43808.291666666664</v>
          </cell>
        </row>
        <row r="239">
          <cell r="A239">
            <v>43809.291666666664</v>
          </cell>
        </row>
        <row r="240">
          <cell r="A240">
            <v>43810.291666666664</v>
          </cell>
        </row>
        <row r="241">
          <cell r="A241">
            <v>43811.291666666664</v>
          </cell>
        </row>
        <row r="242">
          <cell r="A242">
            <v>43812.291666666664</v>
          </cell>
        </row>
        <row r="243">
          <cell r="A243">
            <v>43815.291666666664</v>
          </cell>
        </row>
        <row r="244">
          <cell r="A244">
            <v>43816.291666666664</v>
          </cell>
        </row>
        <row r="245">
          <cell r="A245">
            <v>43817.291666666664</v>
          </cell>
        </row>
        <row r="246">
          <cell r="A246">
            <v>43818.291666666664</v>
          </cell>
        </row>
        <row r="247">
          <cell r="A247">
            <v>43819.291666666664</v>
          </cell>
        </row>
        <row r="248">
          <cell r="A248">
            <v>43822.291666666664</v>
          </cell>
        </row>
        <row r="249">
          <cell r="A249">
            <v>43823.291666666664</v>
          </cell>
        </row>
        <row r="250">
          <cell r="A250">
            <v>43825.291666666664</v>
          </cell>
        </row>
        <row r="251">
          <cell r="A251">
            <v>43826.291666666664</v>
          </cell>
        </row>
        <row r="252">
          <cell r="A252">
            <v>43829.291666666664</v>
          </cell>
        </row>
        <row r="253">
          <cell r="A253">
            <v>43830.291666666664</v>
          </cell>
        </row>
        <row r="254">
          <cell r="A254">
            <v>43832.291666666664</v>
          </cell>
        </row>
        <row r="255">
          <cell r="A255">
            <v>43833.291666666664</v>
          </cell>
        </row>
        <row r="256">
          <cell r="A256">
            <v>43836.291666666664</v>
          </cell>
        </row>
        <row r="257">
          <cell r="A257">
            <v>43837.291666666664</v>
          </cell>
        </row>
        <row r="258">
          <cell r="A258">
            <v>43838.291666666664</v>
          </cell>
        </row>
        <row r="259">
          <cell r="A259">
            <v>43839.291666666664</v>
          </cell>
        </row>
        <row r="260">
          <cell r="A260">
            <v>43840.291666666664</v>
          </cell>
        </row>
        <row r="261">
          <cell r="A261">
            <v>43843.291666666664</v>
          </cell>
        </row>
        <row r="262">
          <cell r="A262">
            <v>43844.291666666664</v>
          </cell>
        </row>
        <row r="263">
          <cell r="A263">
            <v>43845.291666666664</v>
          </cell>
        </row>
        <row r="264">
          <cell r="A264">
            <v>43846.291666666664</v>
          </cell>
        </row>
        <row r="265">
          <cell r="A265">
            <v>43847.291666666664</v>
          </cell>
        </row>
        <row r="266">
          <cell r="A266">
            <v>43851.291666666664</v>
          </cell>
        </row>
        <row r="267">
          <cell r="A267">
            <v>43852.291666666664</v>
          </cell>
        </row>
        <row r="268">
          <cell r="A268">
            <v>43853.291666666664</v>
          </cell>
        </row>
        <row r="269">
          <cell r="A269">
            <v>43854.291666666664</v>
          </cell>
        </row>
        <row r="270">
          <cell r="A270">
            <v>43857.291666666664</v>
          </cell>
        </row>
        <row r="271">
          <cell r="A271">
            <v>43858.291666666664</v>
          </cell>
        </row>
        <row r="272">
          <cell r="A272">
            <v>43859.291666666664</v>
          </cell>
        </row>
        <row r="273">
          <cell r="A273">
            <v>43860.291666666664</v>
          </cell>
        </row>
        <row r="274">
          <cell r="A274">
            <v>43861.291666666664</v>
          </cell>
        </row>
        <row r="275">
          <cell r="A275">
            <v>43864.291666666664</v>
          </cell>
        </row>
        <row r="276">
          <cell r="A276">
            <v>43865.291666666664</v>
          </cell>
        </row>
        <row r="277">
          <cell r="A277">
            <v>43866.291666666664</v>
          </cell>
        </row>
        <row r="278">
          <cell r="A278">
            <v>43867.291666666664</v>
          </cell>
        </row>
        <row r="279">
          <cell r="A279">
            <v>43868.291666666664</v>
          </cell>
        </row>
        <row r="280">
          <cell r="A280">
            <v>43871.291666666664</v>
          </cell>
        </row>
        <row r="281">
          <cell r="A281">
            <v>43872.291666666664</v>
          </cell>
        </row>
        <row r="282">
          <cell r="A282">
            <v>43873.291666666664</v>
          </cell>
        </row>
        <row r="283">
          <cell r="A283">
            <v>43874.291666666664</v>
          </cell>
        </row>
        <row r="284">
          <cell r="A284">
            <v>43875.291666666664</v>
          </cell>
        </row>
        <row r="285">
          <cell r="A285">
            <v>43879.291666666664</v>
          </cell>
        </row>
        <row r="286">
          <cell r="A286">
            <v>43880.291666666664</v>
          </cell>
        </row>
        <row r="287">
          <cell r="A287">
            <v>43881.291666666664</v>
          </cell>
        </row>
        <row r="288">
          <cell r="A288">
            <v>43882.291666666664</v>
          </cell>
        </row>
        <row r="289">
          <cell r="A289">
            <v>43885.291666666664</v>
          </cell>
        </row>
        <row r="290">
          <cell r="A290">
            <v>43886.291666666664</v>
          </cell>
        </row>
        <row r="291">
          <cell r="A291">
            <v>43887.291666666664</v>
          </cell>
        </row>
        <row r="292">
          <cell r="A292">
            <v>43888.291666666664</v>
          </cell>
        </row>
        <row r="293">
          <cell r="A293">
            <v>43889.291666666664</v>
          </cell>
        </row>
        <row r="294">
          <cell r="A294">
            <v>43892.291666666664</v>
          </cell>
        </row>
        <row r="295">
          <cell r="A295">
            <v>43893.291666666664</v>
          </cell>
        </row>
        <row r="296">
          <cell r="A296">
            <v>43894.291666666664</v>
          </cell>
        </row>
        <row r="297">
          <cell r="A297">
            <v>43895.291666666664</v>
          </cell>
        </row>
        <row r="298">
          <cell r="A298">
            <v>43896.291666666664</v>
          </cell>
        </row>
        <row r="299">
          <cell r="A299">
            <v>43899.291666666664</v>
          </cell>
        </row>
        <row r="300">
          <cell r="A300">
            <v>43900.291666666664</v>
          </cell>
        </row>
        <row r="301">
          <cell r="A301">
            <v>43901.291666666664</v>
          </cell>
        </row>
        <row r="302">
          <cell r="A302">
            <v>43902.291666666664</v>
          </cell>
        </row>
        <row r="303">
          <cell r="A303">
            <v>43903.291666666664</v>
          </cell>
        </row>
        <row r="304">
          <cell r="A304">
            <v>43906.291666666664</v>
          </cell>
        </row>
        <row r="305">
          <cell r="A305">
            <v>43907.291666666664</v>
          </cell>
        </row>
        <row r="306">
          <cell r="A306">
            <v>43908.291666666664</v>
          </cell>
        </row>
        <row r="307">
          <cell r="A307">
            <v>43909.291666666664</v>
          </cell>
        </row>
        <row r="308">
          <cell r="A308">
            <v>43910.291666666664</v>
          </cell>
        </row>
        <row r="309">
          <cell r="A309">
            <v>43913.291666666664</v>
          </cell>
        </row>
        <row r="310">
          <cell r="A310">
            <v>43914.291666666664</v>
          </cell>
        </row>
        <row r="311">
          <cell r="A311">
            <v>43915.291666666664</v>
          </cell>
        </row>
        <row r="312">
          <cell r="A312">
            <v>43916.291666666664</v>
          </cell>
        </row>
        <row r="313">
          <cell r="A313">
            <v>43917.291666666664</v>
          </cell>
        </row>
        <row r="314">
          <cell r="A314">
            <v>43920.291666666664</v>
          </cell>
        </row>
        <row r="315">
          <cell r="A315">
            <v>43921.291666666664</v>
          </cell>
        </row>
        <row r="316">
          <cell r="A316">
            <v>43922.291666666664</v>
          </cell>
        </row>
        <row r="317">
          <cell r="A317">
            <v>43923.291666666664</v>
          </cell>
        </row>
        <row r="318">
          <cell r="A318">
            <v>43924.291666666664</v>
          </cell>
        </row>
        <row r="319">
          <cell r="A319">
            <v>43927.291666666664</v>
          </cell>
        </row>
        <row r="320">
          <cell r="A320">
            <v>43928.291666666664</v>
          </cell>
        </row>
        <row r="321">
          <cell r="A321">
            <v>43929.291666666664</v>
          </cell>
        </row>
        <row r="322">
          <cell r="A322">
            <v>43930.291666666664</v>
          </cell>
        </row>
        <row r="323">
          <cell r="A323">
            <v>43934.291666666664</v>
          </cell>
        </row>
        <row r="324">
          <cell r="A324">
            <v>43935.291666666664</v>
          </cell>
        </row>
        <row r="325">
          <cell r="A325">
            <v>43936.291666666664</v>
          </cell>
        </row>
        <row r="326">
          <cell r="A326">
            <v>43937.291666666664</v>
          </cell>
        </row>
        <row r="327">
          <cell r="A327">
            <v>43938.291666666664</v>
          </cell>
        </row>
        <row r="328">
          <cell r="A328">
            <v>43941.291666666664</v>
          </cell>
        </row>
        <row r="329">
          <cell r="A329">
            <v>43942.291666666664</v>
          </cell>
        </row>
        <row r="330">
          <cell r="A330">
            <v>43943.291666666664</v>
          </cell>
        </row>
        <row r="331">
          <cell r="A331">
            <v>43944.291666666664</v>
          </cell>
        </row>
        <row r="332">
          <cell r="A332">
            <v>43945.291666666664</v>
          </cell>
        </row>
        <row r="333">
          <cell r="A333">
            <v>43948.291666666664</v>
          </cell>
        </row>
        <row r="334">
          <cell r="A334">
            <v>43949.291666666664</v>
          </cell>
        </row>
        <row r="335">
          <cell r="A335">
            <v>43950.291666666664</v>
          </cell>
        </row>
        <row r="336">
          <cell r="A336">
            <v>43951.291666666664</v>
          </cell>
        </row>
        <row r="337">
          <cell r="A337">
            <v>43952.291666666664</v>
          </cell>
        </row>
        <row r="338">
          <cell r="A338">
            <v>43955.291666666664</v>
          </cell>
        </row>
        <row r="339">
          <cell r="A339">
            <v>43956.291666666664</v>
          </cell>
        </row>
        <row r="340">
          <cell r="A340">
            <v>43957.291666666664</v>
          </cell>
        </row>
        <row r="341">
          <cell r="A341">
            <v>43958.291666666664</v>
          </cell>
        </row>
        <row r="342">
          <cell r="A342">
            <v>43959.291666666664</v>
          </cell>
        </row>
        <row r="343">
          <cell r="A343">
            <v>43962.291666666664</v>
          </cell>
        </row>
        <row r="344">
          <cell r="A344">
            <v>43963.291666666664</v>
          </cell>
        </row>
        <row r="345">
          <cell r="A345">
            <v>43964.291666666664</v>
          </cell>
        </row>
        <row r="346">
          <cell r="A346">
            <v>43965.291666666664</v>
          </cell>
        </row>
        <row r="347">
          <cell r="A347">
            <v>43966.291666666664</v>
          </cell>
        </row>
        <row r="348">
          <cell r="A348">
            <v>43969.291666666664</v>
          </cell>
        </row>
        <row r="349">
          <cell r="A349">
            <v>43970.291666666664</v>
          </cell>
        </row>
        <row r="350">
          <cell r="A350">
            <v>43971.291666666664</v>
          </cell>
        </row>
        <row r="351">
          <cell r="A351">
            <v>43972.291666666664</v>
          </cell>
        </row>
        <row r="352">
          <cell r="A352">
            <v>43973.291666666664</v>
          </cell>
        </row>
        <row r="353">
          <cell r="A353">
            <v>43977.291666666664</v>
          </cell>
        </row>
        <row r="354">
          <cell r="A354">
            <v>43978.291666666664</v>
          </cell>
        </row>
        <row r="355">
          <cell r="A355">
            <v>43979.291666666664</v>
          </cell>
        </row>
        <row r="356">
          <cell r="A356">
            <v>43980.291666666664</v>
          </cell>
        </row>
        <row r="357">
          <cell r="A357">
            <v>43983.291666666664</v>
          </cell>
        </row>
        <row r="358">
          <cell r="A358">
            <v>43984.291666666664</v>
          </cell>
        </row>
        <row r="359">
          <cell r="A359">
            <v>43985.291666666664</v>
          </cell>
        </row>
        <row r="360">
          <cell r="A360">
            <v>43986.291666666664</v>
          </cell>
        </row>
        <row r="361">
          <cell r="A361">
            <v>43987.291666666664</v>
          </cell>
        </row>
        <row r="362">
          <cell r="A362">
            <v>43990.291666666664</v>
          </cell>
        </row>
        <row r="363">
          <cell r="A363">
            <v>43991.291666666664</v>
          </cell>
        </row>
        <row r="364">
          <cell r="A364">
            <v>43992.291666666664</v>
          </cell>
        </row>
        <row r="365">
          <cell r="A365">
            <v>43993.291666666664</v>
          </cell>
        </row>
        <row r="366">
          <cell r="A366">
            <v>43994.291666666664</v>
          </cell>
        </row>
        <row r="367">
          <cell r="A367">
            <v>43997.291666666664</v>
          </cell>
        </row>
        <row r="368">
          <cell r="A368">
            <v>43998.291666666664</v>
          </cell>
        </row>
        <row r="369">
          <cell r="A369">
            <v>43999.291666666664</v>
          </cell>
        </row>
        <row r="370">
          <cell r="A370">
            <v>44000.291666666664</v>
          </cell>
        </row>
        <row r="371">
          <cell r="A371">
            <v>44001.291666666664</v>
          </cell>
        </row>
        <row r="372">
          <cell r="A372">
            <v>44004.291666666664</v>
          </cell>
        </row>
        <row r="373">
          <cell r="A373">
            <v>44005.291666666664</v>
          </cell>
        </row>
        <row r="374">
          <cell r="A374">
            <v>44006.291666666664</v>
          </cell>
        </row>
        <row r="375">
          <cell r="A375">
            <v>44007.291666666664</v>
          </cell>
        </row>
        <row r="376">
          <cell r="A376">
            <v>44008.291666666664</v>
          </cell>
        </row>
        <row r="377">
          <cell r="A377">
            <v>44011.291666666664</v>
          </cell>
        </row>
        <row r="378">
          <cell r="A378">
            <v>44012.291666666664</v>
          </cell>
        </row>
        <row r="379">
          <cell r="A379">
            <v>44013.291666666664</v>
          </cell>
        </row>
        <row r="380">
          <cell r="A380">
            <v>44014.291666666664</v>
          </cell>
        </row>
        <row r="381">
          <cell r="A381">
            <v>44018.291666666664</v>
          </cell>
        </row>
        <row r="382">
          <cell r="A382">
            <v>44019.291666666664</v>
          </cell>
        </row>
        <row r="383">
          <cell r="A383">
            <v>44020.291666666664</v>
          </cell>
        </row>
        <row r="384">
          <cell r="A384">
            <v>44021.291666666664</v>
          </cell>
        </row>
        <row r="385">
          <cell r="A385">
            <v>44022.291666666664</v>
          </cell>
        </row>
        <row r="386">
          <cell r="A386">
            <v>44025.291666666664</v>
          </cell>
        </row>
        <row r="387">
          <cell r="A387">
            <v>44026.291666666664</v>
          </cell>
        </row>
        <row r="388">
          <cell r="A388">
            <v>44027.291666666664</v>
          </cell>
        </row>
        <row r="389">
          <cell r="A389">
            <v>44028.291666666664</v>
          </cell>
        </row>
        <row r="390">
          <cell r="A390">
            <v>44029.291666666664</v>
          </cell>
        </row>
        <row r="391">
          <cell r="A391">
            <v>44032.291666666664</v>
          </cell>
        </row>
        <row r="392">
          <cell r="A392">
            <v>44033.291666666664</v>
          </cell>
        </row>
        <row r="393">
          <cell r="A393">
            <v>44034.291666666664</v>
          </cell>
        </row>
        <row r="394">
          <cell r="A394">
            <v>44035.291666666664</v>
          </cell>
        </row>
        <row r="395">
          <cell r="A395">
            <v>44036.291666666664</v>
          </cell>
        </row>
        <row r="396">
          <cell r="A396">
            <v>44039.291666666664</v>
          </cell>
        </row>
        <row r="397">
          <cell r="A397">
            <v>44040.291666666664</v>
          </cell>
        </row>
        <row r="398">
          <cell r="A398">
            <v>44041.291666666664</v>
          </cell>
        </row>
        <row r="399">
          <cell r="A399">
            <v>44042.291666666664</v>
          </cell>
        </row>
        <row r="400">
          <cell r="A400">
            <v>44043.291666666664</v>
          </cell>
        </row>
        <row r="401">
          <cell r="A401">
            <v>44046.291666666664</v>
          </cell>
        </row>
        <row r="402">
          <cell r="A402">
            <v>44047.291666666664</v>
          </cell>
        </row>
        <row r="403">
          <cell r="A403">
            <v>44048.291666666664</v>
          </cell>
        </row>
        <row r="404">
          <cell r="A404">
            <v>44049.291666666664</v>
          </cell>
        </row>
        <row r="405">
          <cell r="A405">
            <v>44050.291666666664</v>
          </cell>
        </row>
        <row r="406">
          <cell r="A406">
            <v>44053.291666666664</v>
          </cell>
        </row>
        <row r="407">
          <cell r="A407">
            <v>44054.291666666664</v>
          </cell>
        </row>
        <row r="408">
          <cell r="A408">
            <v>44055.291666666664</v>
          </cell>
        </row>
        <row r="409">
          <cell r="A409">
            <v>44056.291666666664</v>
          </cell>
        </row>
        <row r="410">
          <cell r="A410">
            <v>44057.291666666664</v>
          </cell>
        </row>
        <row r="411">
          <cell r="A411">
            <v>44060.291666666664</v>
          </cell>
        </row>
        <row r="412">
          <cell r="A412">
            <v>44061.291666666664</v>
          </cell>
        </row>
        <row r="413">
          <cell r="A413">
            <v>44062.291666666664</v>
          </cell>
        </row>
        <row r="414">
          <cell r="A414">
            <v>44063.291666666664</v>
          </cell>
        </row>
        <row r="415">
          <cell r="A415">
            <v>44064.291666666664</v>
          </cell>
        </row>
        <row r="416">
          <cell r="A416">
            <v>44067.291666666664</v>
          </cell>
        </row>
        <row r="417">
          <cell r="A417">
            <v>44068.291666666664</v>
          </cell>
        </row>
        <row r="418">
          <cell r="A418">
            <v>44069.291666666664</v>
          </cell>
        </row>
        <row r="419">
          <cell r="A419">
            <v>44070.291666666664</v>
          </cell>
        </row>
        <row r="420">
          <cell r="A420">
            <v>44071.291666666664</v>
          </cell>
        </row>
        <row r="421">
          <cell r="A421">
            <v>44074.291666666664</v>
          </cell>
        </row>
        <row r="422">
          <cell r="A422">
            <v>44075.291666666664</v>
          </cell>
        </row>
        <row r="423">
          <cell r="A423">
            <v>44076.291666666664</v>
          </cell>
        </row>
        <row r="424">
          <cell r="A424">
            <v>44077.291666666664</v>
          </cell>
        </row>
        <row r="425">
          <cell r="A425">
            <v>44078.291666666664</v>
          </cell>
        </row>
        <row r="426">
          <cell r="A426">
            <v>44082.291666666664</v>
          </cell>
        </row>
        <row r="427">
          <cell r="A427">
            <v>44083.291666666664</v>
          </cell>
        </row>
        <row r="428">
          <cell r="A428">
            <v>44084.291666666664</v>
          </cell>
        </row>
        <row r="429">
          <cell r="A429">
            <v>44085.291666666664</v>
          </cell>
        </row>
        <row r="430">
          <cell r="A430">
            <v>44088.291666666664</v>
          </cell>
        </row>
        <row r="431">
          <cell r="A431">
            <v>44089.291666666664</v>
          </cell>
        </row>
        <row r="432">
          <cell r="A432">
            <v>44090.291666666664</v>
          </cell>
        </row>
        <row r="433">
          <cell r="A433">
            <v>44091.291666666664</v>
          </cell>
        </row>
        <row r="434">
          <cell r="A434">
            <v>44092.291666666664</v>
          </cell>
        </row>
        <row r="435">
          <cell r="A435">
            <v>44095.291666666664</v>
          </cell>
        </row>
        <row r="436">
          <cell r="A436">
            <v>44096.291666666664</v>
          </cell>
        </row>
        <row r="437">
          <cell r="A437">
            <v>44097.291666666664</v>
          </cell>
        </row>
        <row r="438">
          <cell r="A438">
            <v>44098.291666666664</v>
          </cell>
        </row>
        <row r="439">
          <cell r="A439">
            <v>44099.291666666664</v>
          </cell>
        </row>
        <row r="440">
          <cell r="A440">
            <v>44102.291666666664</v>
          </cell>
        </row>
        <row r="441">
          <cell r="A441">
            <v>44103.291666666664</v>
          </cell>
        </row>
        <row r="442">
          <cell r="A442">
            <v>44104.291666666664</v>
          </cell>
        </row>
        <row r="443">
          <cell r="A443">
            <v>44105.291666666664</v>
          </cell>
        </row>
        <row r="444">
          <cell r="A444">
            <v>44106.291666666664</v>
          </cell>
        </row>
        <row r="445">
          <cell r="A445">
            <v>44109.291666666664</v>
          </cell>
        </row>
        <row r="446">
          <cell r="A446">
            <v>44110.291666666664</v>
          </cell>
        </row>
        <row r="447">
          <cell r="A447">
            <v>44111.291666666664</v>
          </cell>
        </row>
        <row r="448">
          <cell r="A448">
            <v>44112.291666666664</v>
          </cell>
        </row>
        <row r="449">
          <cell r="A449">
            <v>44113.291666666664</v>
          </cell>
        </row>
        <row r="450">
          <cell r="A450">
            <v>44116.291666666664</v>
          </cell>
        </row>
        <row r="451">
          <cell r="A451">
            <v>44117.291666666664</v>
          </cell>
        </row>
        <row r="452">
          <cell r="A452">
            <v>44118.291666666664</v>
          </cell>
        </row>
        <row r="453">
          <cell r="A453">
            <v>44119.291666666664</v>
          </cell>
        </row>
        <row r="454">
          <cell r="A454">
            <v>44120.291666666664</v>
          </cell>
        </row>
        <row r="455">
          <cell r="A455">
            <v>44123.291666666664</v>
          </cell>
        </row>
        <row r="456">
          <cell r="A456">
            <v>44124.291666666664</v>
          </cell>
        </row>
        <row r="457">
          <cell r="A457">
            <v>44125.291666666664</v>
          </cell>
        </row>
        <row r="458">
          <cell r="A458">
            <v>44126.291666666664</v>
          </cell>
        </row>
        <row r="459">
          <cell r="A459">
            <v>44127.291666666664</v>
          </cell>
        </row>
        <row r="460">
          <cell r="A460">
            <v>44130.291666666664</v>
          </cell>
        </row>
        <row r="461">
          <cell r="A461">
            <v>44131.291666666664</v>
          </cell>
        </row>
        <row r="462">
          <cell r="A462">
            <v>44132.291666666664</v>
          </cell>
        </row>
        <row r="463">
          <cell r="A463">
            <v>44133.291666666664</v>
          </cell>
        </row>
        <row r="464">
          <cell r="A464">
            <v>44134.291666666664</v>
          </cell>
        </row>
        <row r="465">
          <cell r="A465">
            <v>44137.291666666664</v>
          </cell>
        </row>
        <row r="466">
          <cell r="A466">
            <v>44138.291666666664</v>
          </cell>
        </row>
        <row r="467">
          <cell r="A467">
            <v>44139.291666666664</v>
          </cell>
        </row>
        <row r="468">
          <cell r="A468">
            <v>44140.291666666664</v>
          </cell>
        </row>
        <row r="469">
          <cell r="A469">
            <v>44141.291666666664</v>
          </cell>
        </row>
        <row r="470">
          <cell r="A470">
            <v>44144.291666666664</v>
          </cell>
        </row>
        <row r="471">
          <cell r="A471">
            <v>44145.291666666664</v>
          </cell>
        </row>
        <row r="472">
          <cell r="A472">
            <v>44146.291666666664</v>
          </cell>
        </row>
        <row r="473">
          <cell r="A473">
            <v>44147.291666666664</v>
          </cell>
        </row>
        <row r="474">
          <cell r="A474">
            <v>44148.291666666664</v>
          </cell>
        </row>
        <row r="475">
          <cell r="A475">
            <v>44151.291666666664</v>
          </cell>
        </row>
        <row r="476">
          <cell r="A476">
            <v>44152.291666666664</v>
          </cell>
        </row>
        <row r="477">
          <cell r="A477">
            <v>44153.291666666664</v>
          </cell>
        </row>
        <row r="478">
          <cell r="A478">
            <v>44154.291666666664</v>
          </cell>
        </row>
        <row r="479">
          <cell r="A479">
            <v>44155.291666666664</v>
          </cell>
        </row>
        <row r="480">
          <cell r="A480">
            <v>44158.291666666664</v>
          </cell>
        </row>
        <row r="481">
          <cell r="A481">
            <v>44159.291666666664</v>
          </cell>
        </row>
        <row r="482">
          <cell r="A482">
            <v>44160.291666666664</v>
          </cell>
        </row>
        <row r="483">
          <cell r="A483">
            <v>44162.291666666664</v>
          </cell>
        </row>
        <row r="484">
          <cell r="A484">
            <v>44165.291666666664</v>
          </cell>
        </row>
        <row r="485">
          <cell r="A485">
            <v>44166.291666666664</v>
          </cell>
        </row>
        <row r="486">
          <cell r="A486">
            <v>44167.291666666664</v>
          </cell>
        </row>
        <row r="487">
          <cell r="A487">
            <v>44168.291666666664</v>
          </cell>
        </row>
        <row r="488">
          <cell r="A488">
            <v>44169.291666666664</v>
          </cell>
        </row>
        <row r="489">
          <cell r="A489">
            <v>44172.291666666664</v>
          </cell>
        </row>
        <row r="490">
          <cell r="A490">
            <v>44173.291666666664</v>
          </cell>
        </row>
        <row r="491">
          <cell r="A491">
            <v>44174.291666666664</v>
          </cell>
        </row>
        <row r="492">
          <cell r="A492">
            <v>44175.291666666664</v>
          </cell>
        </row>
        <row r="493">
          <cell r="A493">
            <v>44176.291666666664</v>
          </cell>
        </row>
        <row r="494">
          <cell r="A494">
            <v>44179.291666666664</v>
          </cell>
        </row>
        <row r="495">
          <cell r="A495">
            <v>44180.291666666664</v>
          </cell>
        </row>
        <row r="496">
          <cell r="A496">
            <v>44181.291666666664</v>
          </cell>
        </row>
        <row r="497">
          <cell r="A497">
            <v>44182.291666666664</v>
          </cell>
        </row>
        <row r="498">
          <cell r="A498">
            <v>44183.291666666664</v>
          </cell>
        </row>
        <row r="499">
          <cell r="A499">
            <v>44186.291666666664</v>
          </cell>
        </row>
        <row r="500">
          <cell r="A500">
            <v>44187.291666666664</v>
          </cell>
        </row>
        <row r="501">
          <cell r="A501">
            <v>44188.291666666664</v>
          </cell>
        </row>
        <row r="502">
          <cell r="A502">
            <v>44189.291666666664</v>
          </cell>
        </row>
        <row r="503">
          <cell r="A503">
            <v>44193.291666666664</v>
          </cell>
        </row>
        <row r="504">
          <cell r="A504">
            <v>44194.291666666664</v>
          </cell>
        </row>
        <row r="505">
          <cell r="A505">
            <v>44195.291666666664</v>
          </cell>
        </row>
        <row r="506">
          <cell r="A506">
            <v>44196.291666666664</v>
          </cell>
        </row>
        <row r="507">
          <cell r="A507">
            <v>44200.291666666664</v>
          </cell>
        </row>
        <row r="508">
          <cell r="A508">
            <v>44201.291666666664</v>
          </cell>
        </row>
        <row r="509">
          <cell r="A509">
            <v>44202.291666666664</v>
          </cell>
        </row>
        <row r="510">
          <cell r="A510">
            <v>44203.291666666664</v>
          </cell>
        </row>
        <row r="511">
          <cell r="A511">
            <v>44204.291666666664</v>
          </cell>
        </row>
        <row r="512">
          <cell r="A512">
            <v>44207.291666666664</v>
          </cell>
        </row>
        <row r="513">
          <cell r="A513">
            <v>44208.291666666664</v>
          </cell>
        </row>
        <row r="514">
          <cell r="A514">
            <v>44209.291666666664</v>
          </cell>
        </row>
        <row r="515">
          <cell r="A515">
            <v>44210.291666666664</v>
          </cell>
        </row>
        <row r="516">
          <cell r="A516">
            <v>44211.291666666664</v>
          </cell>
        </row>
        <row r="517">
          <cell r="A517">
            <v>44215.291666666664</v>
          </cell>
        </row>
        <row r="518">
          <cell r="A518">
            <v>44216.291666666664</v>
          </cell>
        </row>
        <row r="519">
          <cell r="A519">
            <v>44217.291666666664</v>
          </cell>
        </row>
        <row r="520">
          <cell r="A520">
            <v>44218.291666666664</v>
          </cell>
        </row>
        <row r="521">
          <cell r="A521">
            <v>44221.291666666664</v>
          </cell>
        </row>
        <row r="522">
          <cell r="A522">
            <v>44222.291666666664</v>
          </cell>
        </row>
        <row r="523">
          <cell r="A523">
            <v>44223.291666666664</v>
          </cell>
        </row>
        <row r="524">
          <cell r="A524">
            <v>44224.291666666664</v>
          </cell>
        </row>
        <row r="525">
          <cell r="A525">
            <v>44225.291666666664</v>
          </cell>
        </row>
        <row r="526">
          <cell r="A526">
            <v>44228.291666666664</v>
          </cell>
        </row>
        <row r="527">
          <cell r="A527">
            <v>44229.291666666664</v>
          </cell>
        </row>
        <row r="528">
          <cell r="A528">
            <v>44230.291666666664</v>
          </cell>
        </row>
        <row r="529">
          <cell r="A529">
            <v>44231.291666666664</v>
          </cell>
        </row>
        <row r="530">
          <cell r="A530">
            <v>44232.291666666664</v>
          </cell>
        </row>
        <row r="531">
          <cell r="A531">
            <v>44235.291666666664</v>
          </cell>
        </row>
        <row r="532">
          <cell r="A532">
            <v>44236.291666666664</v>
          </cell>
        </row>
        <row r="533">
          <cell r="A533">
            <v>44237.291666666664</v>
          </cell>
        </row>
        <row r="534">
          <cell r="A534">
            <v>44238.291666666664</v>
          </cell>
        </row>
        <row r="535">
          <cell r="A535">
            <v>44239.291666666664</v>
          </cell>
        </row>
        <row r="536">
          <cell r="A536">
            <v>44243.291666666664</v>
          </cell>
        </row>
        <row r="537">
          <cell r="A537">
            <v>44244.291666666664</v>
          </cell>
        </row>
        <row r="538">
          <cell r="A538">
            <v>44245.291666666664</v>
          </cell>
        </row>
        <row r="539">
          <cell r="A539">
            <v>44246.291666666664</v>
          </cell>
        </row>
        <row r="540">
          <cell r="A540">
            <v>44249.291666666664</v>
          </cell>
        </row>
        <row r="541">
          <cell r="A541">
            <v>44250.291666666664</v>
          </cell>
        </row>
        <row r="542">
          <cell r="A542">
            <v>44251.291666666664</v>
          </cell>
        </row>
        <row r="543">
          <cell r="A543">
            <v>44252.291666666664</v>
          </cell>
        </row>
        <row r="544">
          <cell r="A544">
            <v>44253.291666666664</v>
          </cell>
        </row>
        <row r="545">
          <cell r="A545">
            <v>44256.291666666664</v>
          </cell>
        </row>
        <row r="546">
          <cell r="A546">
            <v>44257.291666666664</v>
          </cell>
        </row>
        <row r="547">
          <cell r="A547">
            <v>44258.291666666664</v>
          </cell>
        </row>
        <row r="548">
          <cell r="A548">
            <v>44259.291666666664</v>
          </cell>
        </row>
        <row r="549">
          <cell r="A549">
            <v>44260.291666666664</v>
          </cell>
        </row>
        <row r="550">
          <cell r="A550">
            <v>44263.291666666664</v>
          </cell>
        </row>
        <row r="551">
          <cell r="A551">
            <v>44264.291666666664</v>
          </cell>
        </row>
        <row r="552">
          <cell r="A552">
            <v>44265.291666666664</v>
          </cell>
        </row>
        <row r="553">
          <cell r="A553">
            <v>44266.291666666664</v>
          </cell>
        </row>
        <row r="554">
          <cell r="A554">
            <v>44267.291666666664</v>
          </cell>
        </row>
        <row r="555">
          <cell r="A555">
            <v>44270.291666666664</v>
          </cell>
        </row>
        <row r="556">
          <cell r="A556">
            <v>44271.291666666664</v>
          </cell>
        </row>
        <row r="557">
          <cell r="A557">
            <v>44272.291666666664</v>
          </cell>
        </row>
        <row r="558">
          <cell r="A558">
            <v>44273.291666666664</v>
          </cell>
        </row>
        <row r="559">
          <cell r="A559">
            <v>44274.291666666664</v>
          </cell>
        </row>
        <row r="560">
          <cell r="A560">
            <v>44277.291666666664</v>
          </cell>
        </row>
        <row r="561">
          <cell r="A561">
            <v>44278.291666666664</v>
          </cell>
        </row>
        <row r="562">
          <cell r="A562">
            <v>44279.291666666664</v>
          </cell>
        </row>
        <row r="563">
          <cell r="A563">
            <v>44280.291666666664</v>
          </cell>
        </row>
        <row r="564">
          <cell r="A564">
            <v>44281.291666666664</v>
          </cell>
        </row>
        <row r="565">
          <cell r="A565">
            <v>44284.291666666664</v>
          </cell>
        </row>
        <row r="566">
          <cell r="A566">
            <v>44285.291666666664</v>
          </cell>
        </row>
        <row r="567">
          <cell r="A567">
            <v>44286.291666666664</v>
          </cell>
        </row>
        <row r="568">
          <cell r="A568">
            <v>44287.291666666664</v>
          </cell>
        </row>
        <row r="569">
          <cell r="A569">
            <v>44291.291666666664</v>
          </cell>
        </row>
        <row r="570">
          <cell r="A570">
            <v>44292.291666666664</v>
          </cell>
        </row>
        <row r="571">
          <cell r="A571">
            <v>44293.291666666664</v>
          </cell>
        </row>
        <row r="572">
          <cell r="A572">
            <v>44294.291666666664</v>
          </cell>
        </row>
        <row r="573">
          <cell r="A573">
            <v>44295.291666666664</v>
          </cell>
        </row>
        <row r="574">
          <cell r="A574">
            <v>44298.291666666664</v>
          </cell>
        </row>
        <row r="575">
          <cell r="A575">
            <v>44299.291666666664</v>
          </cell>
        </row>
        <row r="576">
          <cell r="A576">
            <v>44300.291666666664</v>
          </cell>
        </row>
        <row r="577">
          <cell r="A577">
            <v>44301.291666666664</v>
          </cell>
        </row>
        <row r="578">
          <cell r="A578">
            <v>44302.291666666664</v>
          </cell>
        </row>
        <row r="579">
          <cell r="A579">
            <v>44305.291666666664</v>
          </cell>
        </row>
        <row r="580">
          <cell r="A580">
            <v>44306.291666666664</v>
          </cell>
        </row>
        <row r="581">
          <cell r="A581">
            <v>44307.291666666664</v>
          </cell>
        </row>
        <row r="582">
          <cell r="A582">
            <v>44308.291666666664</v>
          </cell>
        </row>
        <row r="583">
          <cell r="A583">
            <v>44309.291666666664</v>
          </cell>
        </row>
        <row r="584">
          <cell r="A584">
            <v>44312.291666666664</v>
          </cell>
        </row>
        <row r="585">
          <cell r="A585">
            <v>44313.291666666664</v>
          </cell>
        </row>
        <row r="586">
          <cell r="A586">
            <v>44314.291666666664</v>
          </cell>
        </row>
        <row r="587">
          <cell r="A587">
            <v>44315.291666666664</v>
          </cell>
        </row>
        <row r="588">
          <cell r="A588">
            <v>44316.291666666664</v>
          </cell>
        </row>
        <row r="589">
          <cell r="A589">
            <v>44319.291666666664</v>
          </cell>
        </row>
        <row r="590">
          <cell r="A590">
            <v>44320.291666666664</v>
          </cell>
        </row>
        <row r="591">
          <cell r="A591">
            <v>44321.291666666664</v>
          </cell>
        </row>
        <row r="592">
          <cell r="A592">
            <v>44322.291666666664</v>
          </cell>
        </row>
        <row r="593">
          <cell r="A593">
            <v>44323.291666666664</v>
          </cell>
        </row>
        <row r="594">
          <cell r="A594">
            <v>44326.291666666664</v>
          </cell>
        </row>
        <row r="595">
          <cell r="A595">
            <v>44327.291666666664</v>
          </cell>
        </row>
        <row r="596">
          <cell r="A596">
            <v>44328.291666666664</v>
          </cell>
        </row>
        <row r="597">
          <cell r="A597">
            <v>44329.291666666664</v>
          </cell>
        </row>
        <row r="598">
          <cell r="A598">
            <v>44330.291666666664</v>
          </cell>
        </row>
        <row r="599">
          <cell r="A599">
            <v>44333.291666666664</v>
          </cell>
        </row>
        <row r="600">
          <cell r="A600">
            <v>44334.291666666664</v>
          </cell>
        </row>
        <row r="601">
          <cell r="A601">
            <v>44335.291666666664</v>
          </cell>
        </row>
        <row r="602">
          <cell r="A602">
            <v>44336.291666666664</v>
          </cell>
        </row>
        <row r="603">
          <cell r="A603">
            <v>44337.291666666664</v>
          </cell>
        </row>
        <row r="604">
          <cell r="A604">
            <v>44340.291666666664</v>
          </cell>
        </row>
        <row r="605">
          <cell r="A605">
            <v>44341.291666666664</v>
          </cell>
        </row>
        <row r="606">
          <cell r="A606">
            <v>44342.291666666664</v>
          </cell>
        </row>
        <row r="607">
          <cell r="A607">
            <v>44343.291666666664</v>
          </cell>
        </row>
        <row r="608">
          <cell r="A608">
            <v>44344.291666666664</v>
          </cell>
        </row>
        <row r="609">
          <cell r="A609">
            <v>44348.291666666664</v>
          </cell>
        </row>
        <row r="610">
          <cell r="A610">
            <v>44349.291666666664</v>
          </cell>
        </row>
        <row r="611">
          <cell r="A611">
            <v>44350.291666666664</v>
          </cell>
        </row>
        <row r="612">
          <cell r="A612">
            <v>44351.291666666664</v>
          </cell>
        </row>
        <row r="613">
          <cell r="A613">
            <v>44354.291666666664</v>
          </cell>
        </row>
        <row r="614">
          <cell r="A614">
            <v>44355.291666666664</v>
          </cell>
        </row>
        <row r="615">
          <cell r="A615">
            <v>44356.291666666664</v>
          </cell>
        </row>
        <row r="616">
          <cell r="A616">
            <v>44357.291666666664</v>
          </cell>
        </row>
        <row r="617">
          <cell r="A617">
            <v>44358.291666666664</v>
          </cell>
        </row>
        <row r="618">
          <cell r="A618">
            <v>44361.291666666664</v>
          </cell>
        </row>
        <row r="619">
          <cell r="A619">
            <v>44362.291666666664</v>
          </cell>
        </row>
        <row r="620">
          <cell r="A620">
            <v>44363.291666666664</v>
          </cell>
        </row>
        <row r="621">
          <cell r="A621">
            <v>44364.291666666664</v>
          </cell>
        </row>
        <row r="622">
          <cell r="A622">
            <v>44365.291666666664</v>
          </cell>
        </row>
        <row r="623">
          <cell r="A623">
            <v>44368.291666666664</v>
          </cell>
        </row>
        <row r="624">
          <cell r="A624">
            <v>44369.291666666664</v>
          </cell>
        </row>
        <row r="625">
          <cell r="A625">
            <v>44370.291666666664</v>
          </cell>
        </row>
        <row r="626">
          <cell r="A626">
            <v>44371.291666666664</v>
          </cell>
        </row>
        <row r="627">
          <cell r="A627">
            <v>44372.291666666664</v>
          </cell>
        </row>
        <row r="628">
          <cell r="A628">
            <v>44375.291666666664</v>
          </cell>
        </row>
        <row r="629">
          <cell r="A629">
            <v>44376.291666666664</v>
          </cell>
        </row>
        <row r="630">
          <cell r="A630">
            <v>44377.291666666664</v>
          </cell>
        </row>
        <row r="631">
          <cell r="A631">
            <v>44378.291666666664</v>
          </cell>
        </row>
        <row r="632">
          <cell r="A632">
            <v>44379.291666666664</v>
          </cell>
        </row>
        <row r="633">
          <cell r="A633">
            <v>44383.291666666664</v>
          </cell>
        </row>
        <row r="634">
          <cell r="A634">
            <v>44384.291666666664</v>
          </cell>
        </row>
        <row r="635">
          <cell r="A635">
            <v>44385.291666666664</v>
          </cell>
        </row>
        <row r="636">
          <cell r="A636">
            <v>44386.291666666664</v>
          </cell>
        </row>
        <row r="637">
          <cell r="A637">
            <v>44389.291666666664</v>
          </cell>
        </row>
        <row r="638">
          <cell r="A638">
            <v>44390.291666666664</v>
          </cell>
        </row>
        <row r="639">
          <cell r="A639">
            <v>44391.291666666664</v>
          </cell>
        </row>
        <row r="640">
          <cell r="A640">
            <v>44392.291666666664</v>
          </cell>
        </row>
        <row r="641">
          <cell r="A641">
            <v>44393.291666666664</v>
          </cell>
        </row>
        <row r="642">
          <cell r="A642">
            <v>44396.291666666664</v>
          </cell>
        </row>
        <row r="643">
          <cell r="A643">
            <v>44397.291666666664</v>
          </cell>
        </row>
        <row r="644">
          <cell r="A644">
            <v>44398.291666666664</v>
          </cell>
        </row>
        <row r="645">
          <cell r="A645">
            <v>44399.291666666664</v>
          </cell>
        </row>
        <row r="646">
          <cell r="A646">
            <v>44400.291666666664</v>
          </cell>
        </row>
        <row r="647">
          <cell r="A647">
            <v>44403.291666666664</v>
          </cell>
        </row>
        <row r="648">
          <cell r="A648">
            <v>44404.291666666664</v>
          </cell>
        </row>
        <row r="649">
          <cell r="A649">
            <v>44405.291666666664</v>
          </cell>
        </row>
        <row r="650">
          <cell r="A650">
            <v>44406.291666666664</v>
          </cell>
        </row>
        <row r="651">
          <cell r="A651">
            <v>44407.291666666664</v>
          </cell>
        </row>
        <row r="652">
          <cell r="A652">
            <v>44410.291666666664</v>
          </cell>
        </row>
        <row r="653">
          <cell r="A653">
            <v>44411.291666666664</v>
          </cell>
        </row>
        <row r="654">
          <cell r="A654">
            <v>44412.291666666664</v>
          </cell>
        </row>
        <row r="655">
          <cell r="A655">
            <v>44413.291666666664</v>
          </cell>
        </row>
        <row r="656">
          <cell r="A656">
            <v>44414.291666666664</v>
          </cell>
        </row>
        <row r="657">
          <cell r="A657">
            <v>44417.291666666664</v>
          </cell>
        </row>
        <row r="658">
          <cell r="A658">
            <v>44418.291666666664</v>
          </cell>
        </row>
        <row r="659">
          <cell r="A659">
            <v>44419.291666666664</v>
          </cell>
        </row>
        <row r="660">
          <cell r="A660">
            <v>44420.291666666664</v>
          </cell>
        </row>
        <row r="661">
          <cell r="A661">
            <v>44421.291666666664</v>
          </cell>
        </row>
        <row r="662">
          <cell r="A662">
            <v>44424.291666666664</v>
          </cell>
        </row>
        <row r="663">
          <cell r="A663">
            <v>44425.291666666664</v>
          </cell>
        </row>
        <row r="664">
          <cell r="A664">
            <v>44426.291666666664</v>
          </cell>
        </row>
        <row r="665">
          <cell r="A665">
            <v>44427.291666666664</v>
          </cell>
        </row>
        <row r="666">
          <cell r="A666">
            <v>44428.291666666664</v>
          </cell>
        </row>
        <row r="667">
          <cell r="A667">
            <v>44431.291666666664</v>
          </cell>
        </row>
        <row r="668">
          <cell r="A668">
            <v>44432.291666666664</v>
          </cell>
        </row>
        <row r="669">
          <cell r="A669">
            <v>44433.291666666664</v>
          </cell>
        </row>
        <row r="670">
          <cell r="A670">
            <v>44434.291666666664</v>
          </cell>
        </row>
        <row r="671">
          <cell r="A671">
            <v>44435.291666666664</v>
          </cell>
        </row>
        <row r="672">
          <cell r="A672">
            <v>44438.291666666664</v>
          </cell>
        </row>
        <row r="673">
          <cell r="A673">
            <v>44439.291666666664</v>
          </cell>
        </row>
        <row r="674">
          <cell r="A674">
            <v>44440.291666666664</v>
          </cell>
        </row>
        <row r="675">
          <cell r="A675">
            <v>44441.291666666664</v>
          </cell>
        </row>
        <row r="676">
          <cell r="A676">
            <v>44442.291666666664</v>
          </cell>
        </row>
        <row r="677">
          <cell r="A677">
            <v>44446.291666666664</v>
          </cell>
        </row>
        <row r="678">
          <cell r="A678">
            <v>44447.291666666664</v>
          </cell>
        </row>
        <row r="679">
          <cell r="A679">
            <v>44448.291666666664</v>
          </cell>
        </row>
        <row r="680">
          <cell r="A680">
            <v>44449.291666666664</v>
          </cell>
        </row>
        <row r="681">
          <cell r="A681">
            <v>44452.291666666664</v>
          </cell>
        </row>
        <row r="682">
          <cell r="A682">
            <v>44453.291666666664</v>
          </cell>
        </row>
        <row r="683">
          <cell r="A683">
            <v>44454.291666666664</v>
          </cell>
        </row>
        <row r="684">
          <cell r="A684">
            <v>44455.291666666664</v>
          </cell>
        </row>
        <row r="685">
          <cell r="A685">
            <v>44456.291666666664</v>
          </cell>
        </row>
        <row r="686">
          <cell r="A686">
            <v>44459.291666666664</v>
          </cell>
        </row>
        <row r="687">
          <cell r="A687">
            <v>44460.291666666664</v>
          </cell>
        </row>
        <row r="688">
          <cell r="A688">
            <v>44461.291666666664</v>
          </cell>
        </row>
        <row r="689">
          <cell r="A689">
            <v>44462.291666666664</v>
          </cell>
        </row>
        <row r="690">
          <cell r="A690">
            <v>44463.291666666664</v>
          </cell>
        </row>
        <row r="691">
          <cell r="A691">
            <v>44466.291666666664</v>
          </cell>
        </row>
        <row r="692">
          <cell r="A692">
            <v>44467.291666666664</v>
          </cell>
        </row>
        <row r="693">
          <cell r="A693">
            <v>44468.291666666664</v>
          </cell>
        </row>
        <row r="694">
          <cell r="A694">
            <v>44469.291666666664</v>
          </cell>
        </row>
        <row r="695">
          <cell r="A695">
            <v>44470.291666666664</v>
          </cell>
        </row>
        <row r="696">
          <cell r="A696">
            <v>44473.291666666664</v>
          </cell>
        </row>
        <row r="697">
          <cell r="A697">
            <v>44474.291666666664</v>
          </cell>
        </row>
        <row r="698">
          <cell r="A698">
            <v>44475.291666666664</v>
          </cell>
        </row>
        <row r="699">
          <cell r="A699">
            <v>44476.291666666664</v>
          </cell>
        </row>
        <row r="700">
          <cell r="A700">
            <v>44477.291666666664</v>
          </cell>
        </row>
        <row r="701">
          <cell r="A701">
            <v>44480.291666666664</v>
          </cell>
        </row>
        <row r="702">
          <cell r="A702">
            <v>44481.291666666664</v>
          </cell>
        </row>
        <row r="703">
          <cell r="A703">
            <v>44482.291666666664</v>
          </cell>
        </row>
        <row r="704">
          <cell r="A704">
            <v>44483.291666666664</v>
          </cell>
        </row>
        <row r="705">
          <cell r="A705">
            <v>44484.291666666664</v>
          </cell>
        </row>
        <row r="706">
          <cell r="A706">
            <v>44487.291666666664</v>
          </cell>
        </row>
        <row r="707">
          <cell r="A707">
            <v>44488.291666666664</v>
          </cell>
        </row>
        <row r="708">
          <cell r="A708">
            <v>44489.291666666664</v>
          </cell>
        </row>
        <row r="709">
          <cell r="A709">
            <v>44490.291666666664</v>
          </cell>
        </row>
        <row r="710">
          <cell r="A710">
            <v>44491.291666666664</v>
          </cell>
        </row>
        <row r="711">
          <cell r="A711">
            <v>44494.291666666664</v>
          </cell>
        </row>
        <row r="712">
          <cell r="A712">
            <v>44495.291666666664</v>
          </cell>
        </row>
        <row r="713">
          <cell r="A713">
            <v>44496.291666666664</v>
          </cell>
        </row>
        <row r="714">
          <cell r="A714">
            <v>44497.291666666664</v>
          </cell>
        </row>
        <row r="715">
          <cell r="A715">
            <v>44498.291666666664</v>
          </cell>
        </row>
        <row r="716">
          <cell r="A716">
            <v>44501.291666666664</v>
          </cell>
        </row>
        <row r="717">
          <cell r="A717">
            <v>44502.291666666664</v>
          </cell>
        </row>
        <row r="718">
          <cell r="A718">
            <v>44503.291666666664</v>
          </cell>
        </row>
        <row r="719">
          <cell r="A719">
            <v>44504.291666666664</v>
          </cell>
        </row>
        <row r="720">
          <cell r="A720">
            <v>44505.291666666664</v>
          </cell>
        </row>
        <row r="721">
          <cell r="A721">
            <v>44508.291666666664</v>
          </cell>
        </row>
        <row r="722">
          <cell r="A722">
            <v>44509.291666666664</v>
          </cell>
        </row>
        <row r="723">
          <cell r="A723">
            <v>44510.291666666664</v>
          </cell>
        </row>
        <row r="724">
          <cell r="A724">
            <v>44511.291666666664</v>
          </cell>
        </row>
        <row r="725">
          <cell r="A725">
            <v>44512.291666666664</v>
          </cell>
        </row>
        <row r="726">
          <cell r="A726">
            <v>44515.291666666664</v>
          </cell>
        </row>
        <row r="727">
          <cell r="A727">
            <v>44516.291666666664</v>
          </cell>
        </row>
        <row r="728">
          <cell r="A728">
            <v>44517.291666666664</v>
          </cell>
        </row>
        <row r="729">
          <cell r="A729">
            <v>44518.291666666664</v>
          </cell>
        </row>
        <row r="730">
          <cell r="A730">
            <v>44519.291666666664</v>
          </cell>
        </row>
        <row r="731">
          <cell r="A731">
            <v>44522.291666666664</v>
          </cell>
        </row>
        <row r="732">
          <cell r="A732">
            <v>44523.291666666664</v>
          </cell>
        </row>
        <row r="733">
          <cell r="A733">
            <v>44524.291666666664</v>
          </cell>
        </row>
        <row r="734">
          <cell r="A734">
            <v>44526.291666666664</v>
          </cell>
        </row>
        <row r="735">
          <cell r="A735">
            <v>44529.291666666664</v>
          </cell>
        </row>
        <row r="736">
          <cell r="A736">
            <v>44530.291666666664</v>
          </cell>
        </row>
        <row r="737">
          <cell r="A737">
            <v>44531.291666666664</v>
          </cell>
        </row>
        <row r="738">
          <cell r="A738">
            <v>44532.291666666664</v>
          </cell>
        </row>
        <row r="739">
          <cell r="A739">
            <v>44533.291666666664</v>
          </cell>
        </row>
        <row r="740">
          <cell r="A740">
            <v>44536.291666666664</v>
          </cell>
        </row>
        <row r="741">
          <cell r="A741">
            <v>44537.291666666664</v>
          </cell>
        </row>
        <row r="742">
          <cell r="A742">
            <v>44538.291666666664</v>
          </cell>
        </row>
        <row r="743">
          <cell r="A743">
            <v>44539.291666666664</v>
          </cell>
        </row>
        <row r="744">
          <cell r="A744">
            <v>44540.291666666664</v>
          </cell>
        </row>
        <row r="745">
          <cell r="A745">
            <v>44543.291666666664</v>
          </cell>
        </row>
        <row r="746">
          <cell r="A746">
            <v>44544.291666666664</v>
          </cell>
        </row>
        <row r="747">
          <cell r="A747">
            <v>44545.291666666664</v>
          </cell>
        </row>
        <row r="748">
          <cell r="A748">
            <v>44546.291666666664</v>
          </cell>
        </row>
        <row r="749">
          <cell r="A749">
            <v>44547.291666666664</v>
          </cell>
        </row>
        <row r="750">
          <cell r="A750">
            <v>44550.291666666664</v>
          </cell>
        </row>
        <row r="751">
          <cell r="A751">
            <v>44551.291666666664</v>
          </cell>
        </row>
        <row r="752">
          <cell r="A752">
            <v>44552.291666666664</v>
          </cell>
        </row>
        <row r="753">
          <cell r="A753">
            <v>44553.291666666664</v>
          </cell>
        </row>
        <row r="754">
          <cell r="A754">
            <v>44557.291666666664</v>
          </cell>
        </row>
        <row r="755">
          <cell r="A755">
            <v>44558.291666666664</v>
          </cell>
        </row>
        <row r="756">
          <cell r="A756">
            <v>44559.291666666664</v>
          </cell>
        </row>
        <row r="757">
          <cell r="A757">
            <v>44560.291666666664</v>
          </cell>
        </row>
        <row r="758">
          <cell r="A758">
            <v>44561.291666666664</v>
          </cell>
        </row>
        <row r="759">
          <cell r="A759">
            <v>44564.291666666664</v>
          </cell>
        </row>
        <row r="760">
          <cell r="A760">
            <v>44565.291666666664</v>
          </cell>
        </row>
        <row r="761">
          <cell r="A761">
            <v>44566.291666666664</v>
          </cell>
        </row>
        <row r="762">
          <cell r="A762">
            <v>44567.291666666664</v>
          </cell>
        </row>
        <row r="763">
          <cell r="A763">
            <v>44568.291666666664</v>
          </cell>
        </row>
        <row r="764">
          <cell r="A764">
            <v>44571.291666666664</v>
          </cell>
        </row>
        <row r="765">
          <cell r="A765">
            <v>44572.291666666664</v>
          </cell>
        </row>
        <row r="766">
          <cell r="A766">
            <v>44573.291666666664</v>
          </cell>
        </row>
        <row r="767">
          <cell r="A767">
            <v>44574.291666666664</v>
          </cell>
        </row>
        <row r="768">
          <cell r="A768">
            <v>44575.291666666664</v>
          </cell>
        </row>
        <row r="769">
          <cell r="A769">
            <v>44579.291666666664</v>
          </cell>
        </row>
        <row r="770">
          <cell r="A770">
            <v>44580.291666666664</v>
          </cell>
        </row>
        <row r="771">
          <cell r="A771">
            <v>44581.291666666664</v>
          </cell>
        </row>
        <row r="772">
          <cell r="A772">
            <v>44582.291666666664</v>
          </cell>
        </row>
        <row r="773">
          <cell r="A773">
            <v>44585.291666666664</v>
          </cell>
        </row>
        <row r="774">
          <cell r="A774">
            <v>44586.291666666664</v>
          </cell>
        </row>
        <row r="775">
          <cell r="A775">
            <v>44587.291666666664</v>
          </cell>
        </row>
        <row r="776">
          <cell r="A776">
            <v>44588.291666666664</v>
          </cell>
        </row>
        <row r="777">
          <cell r="A777">
            <v>44589.291666666664</v>
          </cell>
        </row>
        <row r="778">
          <cell r="A778">
            <v>44592.291666666664</v>
          </cell>
        </row>
        <row r="779">
          <cell r="A779">
            <v>44593.291666666664</v>
          </cell>
        </row>
        <row r="780">
          <cell r="A780">
            <v>44594.291666666664</v>
          </cell>
        </row>
        <row r="781">
          <cell r="A781">
            <v>44595.291666666664</v>
          </cell>
        </row>
        <row r="782">
          <cell r="A782">
            <v>44596.291666666664</v>
          </cell>
        </row>
        <row r="783">
          <cell r="A783">
            <v>44599.291666666664</v>
          </cell>
        </row>
        <row r="784">
          <cell r="A784">
            <v>44600.291666666664</v>
          </cell>
        </row>
        <row r="785">
          <cell r="A785">
            <v>44601.291666666664</v>
          </cell>
        </row>
        <row r="786">
          <cell r="A786">
            <v>44602.291666666664</v>
          </cell>
        </row>
        <row r="787">
          <cell r="A787">
            <v>44603.291666666664</v>
          </cell>
        </row>
        <row r="788">
          <cell r="A788">
            <v>44606.291666666664</v>
          </cell>
        </row>
        <row r="789">
          <cell r="A789">
            <v>44607.291666666664</v>
          </cell>
        </row>
        <row r="790">
          <cell r="A790">
            <v>44608.291666666664</v>
          </cell>
        </row>
        <row r="791">
          <cell r="A791">
            <v>44609.291666666664</v>
          </cell>
        </row>
        <row r="792">
          <cell r="A792">
            <v>44610.291666666664</v>
          </cell>
        </row>
        <row r="793">
          <cell r="A793">
            <v>44614.291666666664</v>
          </cell>
        </row>
        <row r="794">
          <cell r="A794">
            <v>44615.291666666664</v>
          </cell>
        </row>
        <row r="795">
          <cell r="A795">
            <v>44616.291666666664</v>
          </cell>
        </row>
        <row r="796">
          <cell r="A796">
            <v>44617.291666666664</v>
          </cell>
        </row>
        <row r="797">
          <cell r="A797">
            <v>44620.291666666664</v>
          </cell>
        </row>
        <row r="798">
          <cell r="A798">
            <v>44621.291666666664</v>
          </cell>
        </row>
        <row r="799">
          <cell r="A799">
            <v>44622.291666666664</v>
          </cell>
        </row>
        <row r="800">
          <cell r="A800">
            <v>44623.291666666664</v>
          </cell>
        </row>
        <row r="801">
          <cell r="A801">
            <v>44624.291666666664</v>
          </cell>
        </row>
        <row r="802">
          <cell r="A802">
            <v>44627.291666666664</v>
          </cell>
        </row>
        <row r="803">
          <cell r="A803">
            <v>44628.291666666664</v>
          </cell>
        </row>
        <row r="804">
          <cell r="A804">
            <v>44629.291666666664</v>
          </cell>
        </row>
        <row r="805">
          <cell r="A805">
            <v>44630.291666666664</v>
          </cell>
        </row>
        <row r="806">
          <cell r="A806">
            <v>44631.291666666664</v>
          </cell>
        </row>
        <row r="807">
          <cell r="A807">
            <v>44634.291666666664</v>
          </cell>
        </row>
        <row r="808">
          <cell r="A808">
            <v>44635.291666666664</v>
          </cell>
        </row>
        <row r="809">
          <cell r="A809">
            <v>44636.291666666664</v>
          </cell>
        </row>
        <row r="810">
          <cell r="A810">
            <v>44637.291666666664</v>
          </cell>
        </row>
        <row r="811">
          <cell r="A811">
            <v>44638.291666666664</v>
          </cell>
        </row>
        <row r="812">
          <cell r="A812">
            <v>44641.291666666664</v>
          </cell>
        </row>
        <row r="813">
          <cell r="A813">
            <v>44642.291666666664</v>
          </cell>
        </row>
        <row r="814">
          <cell r="A814">
            <v>44643.291666666664</v>
          </cell>
        </row>
        <row r="815">
          <cell r="A815">
            <v>44644.291666666664</v>
          </cell>
        </row>
        <row r="816">
          <cell r="A816">
            <v>44645.291666666664</v>
          </cell>
        </row>
        <row r="817">
          <cell r="A817">
            <v>44648.291666666664</v>
          </cell>
        </row>
        <row r="818">
          <cell r="A818">
            <v>44649.291666666664</v>
          </cell>
        </row>
        <row r="819">
          <cell r="A819">
            <v>44650.291666666664</v>
          </cell>
        </row>
        <row r="820">
          <cell r="A820">
            <v>44651.291666666664</v>
          </cell>
        </row>
        <row r="821">
          <cell r="A821">
            <v>44652.291666666664</v>
          </cell>
        </row>
        <row r="822">
          <cell r="A822">
            <v>44655.291666666664</v>
          </cell>
        </row>
        <row r="823">
          <cell r="A823">
            <v>44656.291666666664</v>
          </cell>
        </row>
        <row r="824">
          <cell r="A824">
            <v>44657.291666666664</v>
          </cell>
        </row>
        <row r="825">
          <cell r="A825">
            <v>44658.291666666664</v>
          </cell>
        </row>
        <row r="826">
          <cell r="A826">
            <v>44659.291666666664</v>
          </cell>
        </row>
        <row r="827">
          <cell r="A827">
            <v>44662.291666666664</v>
          </cell>
        </row>
        <row r="828">
          <cell r="A828">
            <v>44663.291666666664</v>
          </cell>
        </row>
        <row r="829">
          <cell r="A829">
            <v>44664.291666666664</v>
          </cell>
        </row>
        <row r="830">
          <cell r="A830">
            <v>44665.291666666664</v>
          </cell>
        </row>
        <row r="831">
          <cell r="A831">
            <v>44669.291666666664</v>
          </cell>
        </row>
        <row r="832">
          <cell r="A832">
            <v>44670.291666666664</v>
          </cell>
        </row>
        <row r="833">
          <cell r="A833">
            <v>44671.291666666664</v>
          </cell>
        </row>
        <row r="834">
          <cell r="A834">
            <v>44672.291666666664</v>
          </cell>
        </row>
        <row r="835">
          <cell r="A835">
            <v>44673.291666666664</v>
          </cell>
        </row>
        <row r="836">
          <cell r="A836">
            <v>44676.291666666664</v>
          </cell>
        </row>
        <row r="837">
          <cell r="A837">
            <v>44677.291666666664</v>
          </cell>
        </row>
        <row r="838">
          <cell r="A838">
            <v>44678.291666666664</v>
          </cell>
        </row>
        <row r="839">
          <cell r="A839">
            <v>44679.291666666664</v>
          </cell>
        </row>
        <row r="840">
          <cell r="A840">
            <v>44680.291666666664</v>
          </cell>
        </row>
        <row r="841">
          <cell r="A841">
            <v>44683.291666666664</v>
          </cell>
        </row>
        <row r="842">
          <cell r="A842">
            <v>44684.291666666664</v>
          </cell>
        </row>
        <row r="843">
          <cell r="A843">
            <v>44685.291666666664</v>
          </cell>
        </row>
        <row r="844">
          <cell r="A844">
            <v>44686.291666666664</v>
          </cell>
        </row>
        <row r="845">
          <cell r="A845">
            <v>44687.291666666664</v>
          </cell>
        </row>
        <row r="846">
          <cell r="A846">
            <v>44690.291666666664</v>
          </cell>
        </row>
        <row r="847">
          <cell r="A847">
            <v>44691.291666666664</v>
          </cell>
        </row>
        <row r="848">
          <cell r="A848">
            <v>44692.291666666664</v>
          </cell>
        </row>
        <row r="849">
          <cell r="A849">
            <v>44693.291666666664</v>
          </cell>
        </row>
        <row r="850">
          <cell r="A850">
            <v>44694.291666666664</v>
          </cell>
        </row>
        <row r="851">
          <cell r="A851">
            <v>44697.291666666664</v>
          </cell>
        </row>
        <row r="852">
          <cell r="A852">
            <v>44698.291666666664</v>
          </cell>
        </row>
        <row r="853">
          <cell r="A853">
            <v>44699.291666666664</v>
          </cell>
        </row>
        <row r="854">
          <cell r="A854">
            <v>44700.291666666664</v>
          </cell>
        </row>
        <row r="855">
          <cell r="A855">
            <v>44701.291666666664</v>
          </cell>
        </row>
        <row r="856">
          <cell r="A856">
            <v>44704.291666666664</v>
          </cell>
        </row>
        <row r="857">
          <cell r="A857">
            <v>44705.291666666664</v>
          </cell>
        </row>
        <row r="858">
          <cell r="A858">
            <v>44706.291666666664</v>
          </cell>
        </row>
        <row r="859">
          <cell r="A859">
            <v>44707.291666666664</v>
          </cell>
        </row>
        <row r="860">
          <cell r="A860">
            <v>44708.291666666664</v>
          </cell>
        </row>
        <row r="861">
          <cell r="A861">
            <v>44712.291666666664</v>
          </cell>
        </row>
        <row r="862">
          <cell r="A862">
            <v>44713.291666666664</v>
          </cell>
        </row>
        <row r="863">
          <cell r="A863">
            <v>44714.291666666664</v>
          </cell>
        </row>
        <row r="864">
          <cell r="A864">
            <v>44715.291666666664</v>
          </cell>
        </row>
        <row r="865">
          <cell r="A865">
            <v>44718.291666666664</v>
          </cell>
        </row>
        <row r="866">
          <cell r="A866">
            <v>44719.291666666664</v>
          </cell>
        </row>
        <row r="867">
          <cell r="A867">
            <v>44720.291666666664</v>
          </cell>
        </row>
        <row r="868">
          <cell r="A868">
            <v>44721.291666666664</v>
          </cell>
        </row>
        <row r="869">
          <cell r="A869">
            <v>44722.291666666664</v>
          </cell>
        </row>
        <row r="870">
          <cell r="A870">
            <v>44725.291666666664</v>
          </cell>
        </row>
        <row r="871">
          <cell r="A871">
            <v>44726.291666666664</v>
          </cell>
        </row>
        <row r="872">
          <cell r="A872">
            <v>44727.291666666664</v>
          </cell>
        </row>
        <row r="873">
          <cell r="A873">
            <v>44728.291666666664</v>
          </cell>
        </row>
        <row r="874">
          <cell r="A874">
            <v>44729.291666666664</v>
          </cell>
        </row>
        <row r="875">
          <cell r="A875">
            <v>44733.291666666664</v>
          </cell>
        </row>
        <row r="876">
          <cell r="A876">
            <v>44734.291666666664</v>
          </cell>
        </row>
        <row r="877">
          <cell r="A877">
            <v>44735.291666666664</v>
          </cell>
        </row>
        <row r="878">
          <cell r="A878">
            <v>44736.291666666664</v>
          </cell>
        </row>
        <row r="879">
          <cell r="A879">
            <v>44739.291666666664</v>
          </cell>
        </row>
        <row r="880">
          <cell r="A880">
            <v>44740.291666666664</v>
          </cell>
        </row>
        <row r="881">
          <cell r="A881">
            <v>44741.291666666664</v>
          </cell>
        </row>
        <row r="882">
          <cell r="A882">
            <v>44742.291666666664</v>
          </cell>
        </row>
        <row r="883">
          <cell r="A883">
            <v>44743.291666666664</v>
          </cell>
        </row>
        <row r="884">
          <cell r="A884">
            <v>44747.291666666664</v>
          </cell>
        </row>
        <row r="885">
          <cell r="A885">
            <v>44748.291666666664</v>
          </cell>
        </row>
        <row r="886">
          <cell r="A886">
            <v>44749.291666666664</v>
          </cell>
        </row>
        <row r="887">
          <cell r="A887">
            <v>44750.291666666664</v>
          </cell>
        </row>
        <row r="888">
          <cell r="A888">
            <v>44753.291666666664</v>
          </cell>
        </row>
        <row r="889">
          <cell r="A889">
            <v>44754.291666666664</v>
          </cell>
        </row>
        <row r="890">
          <cell r="A890">
            <v>44755.291666666664</v>
          </cell>
        </row>
        <row r="891">
          <cell r="A891">
            <v>44756.291666666664</v>
          </cell>
        </row>
        <row r="892">
          <cell r="A892">
            <v>44757.291666666664</v>
          </cell>
        </row>
        <row r="893">
          <cell r="A893">
            <v>44760.291666666664</v>
          </cell>
        </row>
        <row r="894">
          <cell r="A894">
            <v>44761.291666666664</v>
          </cell>
        </row>
        <row r="895">
          <cell r="A895">
            <v>44762.291666666664</v>
          </cell>
        </row>
        <row r="896">
          <cell r="A896">
            <v>44763.291666666664</v>
          </cell>
        </row>
        <row r="897">
          <cell r="A897">
            <v>44764.291666666664</v>
          </cell>
        </row>
        <row r="898">
          <cell r="A898">
            <v>44767.291666666664</v>
          </cell>
        </row>
        <row r="899">
          <cell r="A899">
            <v>44768.291666666664</v>
          </cell>
        </row>
        <row r="900">
          <cell r="A900">
            <v>44769.291666666664</v>
          </cell>
        </row>
        <row r="901">
          <cell r="A901">
            <v>44770.291666666664</v>
          </cell>
        </row>
        <row r="902">
          <cell r="A902">
            <v>44771.291666666664</v>
          </cell>
        </row>
        <row r="903">
          <cell r="A903">
            <v>44774.291666666664</v>
          </cell>
        </row>
        <row r="904">
          <cell r="A904">
            <v>44775.291666666664</v>
          </cell>
        </row>
        <row r="905">
          <cell r="A905">
            <v>44776.291666666664</v>
          </cell>
        </row>
        <row r="906">
          <cell r="A906">
            <v>44777.291666666664</v>
          </cell>
        </row>
        <row r="907">
          <cell r="A907">
            <v>44778.291666666664</v>
          </cell>
        </row>
        <row r="908">
          <cell r="A908">
            <v>44781.291666666664</v>
          </cell>
        </row>
        <row r="909">
          <cell r="A909">
            <v>44782.291666666664</v>
          </cell>
        </row>
        <row r="910">
          <cell r="A910">
            <v>44783.291666666664</v>
          </cell>
        </row>
        <row r="911">
          <cell r="A911">
            <v>44784.291666666664</v>
          </cell>
        </row>
        <row r="912">
          <cell r="A912">
            <v>44785.291666666664</v>
          </cell>
        </row>
        <row r="913">
          <cell r="A913">
            <v>44788.291666666664</v>
          </cell>
        </row>
        <row r="914">
          <cell r="A914">
            <v>44789.291666666664</v>
          </cell>
        </row>
        <row r="915">
          <cell r="A915">
            <v>44790.291666666664</v>
          </cell>
        </row>
        <row r="916">
          <cell r="A916">
            <v>44791.291666666664</v>
          </cell>
        </row>
        <row r="917">
          <cell r="A917">
            <v>44792.291666666664</v>
          </cell>
        </row>
        <row r="918">
          <cell r="A918">
            <v>44795.291666666664</v>
          </cell>
        </row>
        <row r="919">
          <cell r="A919">
            <v>44796.291666666664</v>
          </cell>
        </row>
        <row r="920">
          <cell r="A920">
            <v>44797.291666666664</v>
          </cell>
        </row>
        <row r="921">
          <cell r="A921">
            <v>44798.291666666664</v>
          </cell>
        </row>
        <row r="922">
          <cell r="A922">
            <v>44799.291666666664</v>
          </cell>
        </row>
        <row r="923">
          <cell r="A923">
            <v>44802.291666666664</v>
          </cell>
        </row>
        <row r="924">
          <cell r="A924">
            <v>44803.291666666664</v>
          </cell>
        </row>
        <row r="925">
          <cell r="A925">
            <v>44804.291666666664</v>
          </cell>
        </row>
        <row r="926">
          <cell r="A926">
            <v>44805.291666666664</v>
          </cell>
        </row>
        <row r="927">
          <cell r="A927">
            <v>44806.291666666664</v>
          </cell>
        </row>
        <row r="928">
          <cell r="A928">
            <v>44810.291666666664</v>
          </cell>
        </row>
        <row r="929">
          <cell r="A929">
            <v>44811.291666666664</v>
          </cell>
        </row>
        <row r="930">
          <cell r="A930">
            <v>44812.291666666664</v>
          </cell>
        </row>
        <row r="931">
          <cell r="A931">
            <v>44813.291666666664</v>
          </cell>
        </row>
        <row r="932">
          <cell r="A932">
            <v>44816.291666666664</v>
          </cell>
        </row>
        <row r="933">
          <cell r="A933">
            <v>44817.291666666664</v>
          </cell>
        </row>
        <row r="934">
          <cell r="A934">
            <v>44818.291666666664</v>
          </cell>
        </row>
        <row r="935">
          <cell r="A935">
            <v>44819.291666666664</v>
          </cell>
        </row>
        <row r="936">
          <cell r="A936">
            <v>44820.291666666664</v>
          </cell>
        </row>
        <row r="937">
          <cell r="A937">
            <v>44823.291666666664</v>
          </cell>
        </row>
        <row r="938">
          <cell r="A938">
            <v>44824.291666666664</v>
          </cell>
        </row>
        <row r="939">
          <cell r="A939">
            <v>44825.291666666664</v>
          </cell>
        </row>
        <row r="940">
          <cell r="A940">
            <v>44826.291666666664</v>
          </cell>
        </row>
        <row r="941">
          <cell r="A941">
            <v>44827.291666666664</v>
          </cell>
        </row>
        <row r="942">
          <cell r="A942">
            <v>44830.291666666664</v>
          </cell>
        </row>
        <row r="943">
          <cell r="A943">
            <v>44831.291666666664</v>
          </cell>
        </row>
        <row r="944">
          <cell r="A944">
            <v>44832.291666666664</v>
          </cell>
        </row>
        <row r="945">
          <cell r="A945">
            <v>44833.291666666664</v>
          </cell>
        </row>
        <row r="946">
          <cell r="A946">
            <v>44834.291666666664</v>
          </cell>
        </row>
        <row r="947">
          <cell r="A947">
            <v>44837.291666666664</v>
          </cell>
        </row>
        <row r="948">
          <cell r="A948">
            <v>44838.291666666664</v>
          </cell>
        </row>
        <row r="949">
          <cell r="A949">
            <v>44839.291666666664</v>
          </cell>
        </row>
        <row r="950">
          <cell r="A950">
            <v>44840.291666666664</v>
          </cell>
        </row>
        <row r="951">
          <cell r="A951">
            <v>44841.291666666664</v>
          </cell>
        </row>
        <row r="952">
          <cell r="A952">
            <v>44844.291666666664</v>
          </cell>
        </row>
        <row r="953">
          <cell r="A953">
            <v>44845.291666666664</v>
          </cell>
        </row>
        <row r="954">
          <cell r="A954">
            <v>44846.291666666664</v>
          </cell>
        </row>
        <row r="955">
          <cell r="A955">
            <v>44847.291666666664</v>
          </cell>
        </row>
        <row r="956">
          <cell r="A956">
            <v>44848.291666666664</v>
          </cell>
        </row>
        <row r="957">
          <cell r="A957">
            <v>44851.291666666664</v>
          </cell>
        </row>
        <row r="958">
          <cell r="A958">
            <v>44852.291666666664</v>
          </cell>
        </row>
        <row r="959">
          <cell r="A959">
            <v>44853.291666666664</v>
          </cell>
        </row>
        <row r="960">
          <cell r="A960">
            <v>44854.291666666664</v>
          </cell>
        </row>
        <row r="961">
          <cell r="A961">
            <v>44855.291666666664</v>
          </cell>
        </row>
        <row r="962">
          <cell r="A962">
            <v>44858.291666666664</v>
          </cell>
        </row>
        <row r="963">
          <cell r="A963">
            <v>44859.291666666664</v>
          </cell>
        </row>
        <row r="964">
          <cell r="A964">
            <v>44860.291666666664</v>
          </cell>
        </row>
        <row r="965">
          <cell r="A965">
            <v>44861.291666666664</v>
          </cell>
        </row>
        <row r="966">
          <cell r="A966">
            <v>44862.291666666664</v>
          </cell>
        </row>
        <row r="967">
          <cell r="A967">
            <v>44865.291666666664</v>
          </cell>
        </row>
        <row r="968">
          <cell r="A968">
            <v>44866.291666666664</v>
          </cell>
        </row>
        <row r="969">
          <cell r="A969">
            <v>44867.291666666664</v>
          </cell>
        </row>
        <row r="970">
          <cell r="A970">
            <v>44868.291666666664</v>
          </cell>
        </row>
        <row r="971">
          <cell r="A971">
            <v>44869.291666666664</v>
          </cell>
        </row>
        <row r="972">
          <cell r="A972">
            <v>44872.291666666664</v>
          </cell>
        </row>
        <row r="973">
          <cell r="A973">
            <v>44873.291666666664</v>
          </cell>
        </row>
        <row r="974">
          <cell r="A974">
            <v>44874.291666666664</v>
          </cell>
        </row>
        <row r="975">
          <cell r="A975">
            <v>44875.291666666664</v>
          </cell>
        </row>
        <row r="976">
          <cell r="A976">
            <v>44876.291666666664</v>
          </cell>
        </row>
        <row r="977">
          <cell r="A977">
            <v>44879.291666666664</v>
          </cell>
        </row>
        <row r="978">
          <cell r="A978">
            <v>44880.291666666664</v>
          </cell>
        </row>
        <row r="979">
          <cell r="A979">
            <v>44881.291666666664</v>
          </cell>
        </row>
        <row r="980">
          <cell r="A980">
            <v>44882.291666666664</v>
          </cell>
        </row>
        <row r="981">
          <cell r="A981">
            <v>44883.291666666664</v>
          </cell>
        </row>
        <row r="982">
          <cell r="A982">
            <v>44886.291666666664</v>
          </cell>
        </row>
        <row r="983">
          <cell r="A983">
            <v>44887.291666666664</v>
          </cell>
        </row>
        <row r="984">
          <cell r="A984">
            <v>44888.291666666664</v>
          </cell>
        </row>
        <row r="985">
          <cell r="A985">
            <v>44890.291666666664</v>
          </cell>
        </row>
        <row r="986">
          <cell r="A986">
            <v>44893.291666666664</v>
          </cell>
        </row>
        <row r="987">
          <cell r="A987">
            <v>44894.291666666664</v>
          </cell>
        </row>
        <row r="988">
          <cell r="A988">
            <v>44895.291666666664</v>
          </cell>
        </row>
        <row r="989">
          <cell r="A989">
            <v>44896.291666666664</v>
          </cell>
        </row>
        <row r="990">
          <cell r="A990">
            <v>44897.291666666664</v>
          </cell>
        </row>
        <row r="991">
          <cell r="A991">
            <v>44900.291666666664</v>
          </cell>
        </row>
        <row r="992">
          <cell r="A992">
            <v>44901.291666666664</v>
          </cell>
        </row>
        <row r="993">
          <cell r="A993">
            <v>44902.291666666664</v>
          </cell>
        </row>
        <row r="994">
          <cell r="A994">
            <v>44903.291666666664</v>
          </cell>
        </row>
        <row r="995">
          <cell r="A995">
            <v>44904.291666666664</v>
          </cell>
        </row>
        <row r="996">
          <cell r="A996">
            <v>44907.291666666664</v>
          </cell>
        </row>
        <row r="997">
          <cell r="A997">
            <v>44908.291666666664</v>
          </cell>
        </row>
        <row r="998">
          <cell r="A998">
            <v>44909.291666666664</v>
          </cell>
        </row>
        <row r="999">
          <cell r="A999">
            <v>44910.291666666664</v>
          </cell>
        </row>
        <row r="1000">
          <cell r="A1000">
            <v>44911.291666666664</v>
          </cell>
        </row>
        <row r="1001">
          <cell r="A1001">
            <v>44914.291666666664</v>
          </cell>
        </row>
        <row r="1002">
          <cell r="A1002">
            <v>44915.291666666664</v>
          </cell>
        </row>
        <row r="1003">
          <cell r="A1003">
            <v>44916.291666666664</v>
          </cell>
        </row>
        <row r="1004">
          <cell r="A1004">
            <v>44917.291666666664</v>
          </cell>
        </row>
        <row r="1005">
          <cell r="A1005">
            <v>44918.291666666664</v>
          </cell>
        </row>
        <row r="1006">
          <cell r="A1006">
            <v>44922.291666666664</v>
          </cell>
        </row>
        <row r="1007">
          <cell r="A1007">
            <v>44923.291666666664</v>
          </cell>
        </row>
        <row r="1008">
          <cell r="A1008">
            <v>44924.291666666664</v>
          </cell>
        </row>
        <row r="1009">
          <cell r="A1009">
            <v>44925.291666666664</v>
          </cell>
        </row>
        <row r="1010">
          <cell r="A1010">
            <v>44929.291666666664</v>
          </cell>
        </row>
        <row r="1011">
          <cell r="A1011">
            <v>44930.291666666664</v>
          </cell>
        </row>
        <row r="1012">
          <cell r="A1012">
            <v>44931.291666666664</v>
          </cell>
        </row>
        <row r="1013">
          <cell r="A1013">
            <v>44932.291666666664</v>
          </cell>
        </row>
        <row r="1014">
          <cell r="A1014">
            <v>44935.291666666664</v>
          </cell>
        </row>
        <row r="1015">
          <cell r="A1015">
            <v>44936.291666666664</v>
          </cell>
        </row>
        <row r="1016">
          <cell r="A1016">
            <v>44937.291666666664</v>
          </cell>
        </row>
        <row r="1017">
          <cell r="A1017">
            <v>44938.291666666664</v>
          </cell>
        </row>
        <row r="1018">
          <cell r="A1018">
            <v>44939.291666666664</v>
          </cell>
        </row>
        <row r="1019">
          <cell r="A1019">
            <v>44943.291666666664</v>
          </cell>
        </row>
        <row r="1020">
          <cell r="A1020">
            <v>44944.291666666664</v>
          </cell>
        </row>
        <row r="1021">
          <cell r="A1021">
            <v>44945.291666666664</v>
          </cell>
        </row>
        <row r="1022">
          <cell r="A1022">
            <v>44946.291666666664</v>
          </cell>
        </row>
        <row r="1023">
          <cell r="A1023">
            <v>44949.291666666664</v>
          </cell>
        </row>
        <row r="1024">
          <cell r="A1024">
            <v>44950.291666666664</v>
          </cell>
        </row>
        <row r="1025">
          <cell r="A1025">
            <v>44951.291666666664</v>
          </cell>
        </row>
        <row r="1026">
          <cell r="A1026">
            <v>44952.291666666664</v>
          </cell>
        </row>
        <row r="1027">
          <cell r="A1027">
            <v>44953.291666666664</v>
          </cell>
        </row>
        <row r="1028">
          <cell r="A1028">
            <v>44956.291666666664</v>
          </cell>
        </row>
        <row r="1029">
          <cell r="A1029">
            <v>44957.291666666664</v>
          </cell>
        </row>
        <row r="1030">
          <cell r="A1030">
            <v>44958.291666666664</v>
          </cell>
        </row>
        <row r="1031">
          <cell r="A1031">
            <v>44959.291666666664</v>
          </cell>
        </row>
        <row r="1032">
          <cell r="A1032">
            <v>44960.291666666664</v>
          </cell>
        </row>
        <row r="1033">
          <cell r="A1033">
            <v>44963.291666666664</v>
          </cell>
        </row>
        <row r="1034">
          <cell r="A1034">
            <v>44964.291666666664</v>
          </cell>
        </row>
        <row r="1035">
          <cell r="A1035">
            <v>44965.291666666664</v>
          </cell>
        </row>
        <row r="1036">
          <cell r="A1036">
            <v>44966.291666666664</v>
          </cell>
        </row>
        <row r="1037">
          <cell r="A1037">
            <v>44967.291666666664</v>
          </cell>
        </row>
        <row r="1038">
          <cell r="A1038">
            <v>44970.291666666664</v>
          </cell>
        </row>
        <row r="1039">
          <cell r="A1039">
            <v>44971.291666666664</v>
          </cell>
        </row>
        <row r="1040">
          <cell r="A1040">
            <v>44972.291666666664</v>
          </cell>
        </row>
        <row r="1041">
          <cell r="A1041">
            <v>44973.291666666664</v>
          </cell>
        </row>
        <row r="1042">
          <cell r="A1042">
            <v>44974.291666666664</v>
          </cell>
        </row>
        <row r="1043">
          <cell r="A1043">
            <v>44978.291666666664</v>
          </cell>
        </row>
        <row r="1044">
          <cell r="A1044">
            <v>44979.291666666664</v>
          </cell>
        </row>
        <row r="1045">
          <cell r="A1045">
            <v>44980.291666666664</v>
          </cell>
        </row>
        <row r="1046">
          <cell r="A1046">
            <v>44981.291666666664</v>
          </cell>
        </row>
        <row r="1047">
          <cell r="A1047">
            <v>44984.291666666664</v>
          </cell>
        </row>
        <row r="1048">
          <cell r="A1048">
            <v>44985.291666666664</v>
          </cell>
        </row>
        <row r="1049">
          <cell r="A1049">
            <v>44986.291666666664</v>
          </cell>
        </row>
        <row r="1050">
          <cell r="A1050">
            <v>44987.291666666664</v>
          </cell>
        </row>
        <row r="1051">
          <cell r="A1051">
            <v>44988.291666666664</v>
          </cell>
        </row>
        <row r="1052">
          <cell r="A1052">
            <v>44991.291666666664</v>
          </cell>
        </row>
        <row r="1053">
          <cell r="A1053">
            <v>44992.291666666664</v>
          </cell>
        </row>
        <row r="1054">
          <cell r="A1054">
            <v>44993.291666666664</v>
          </cell>
        </row>
        <row r="1055">
          <cell r="A1055">
            <v>44994.291666666664</v>
          </cell>
        </row>
        <row r="1056">
          <cell r="A1056">
            <v>44995.291666666664</v>
          </cell>
        </row>
        <row r="1057">
          <cell r="A1057">
            <v>44998.291666666664</v>
          </cell>
        </row>
        <row r="1058">
          <cell r="A1058">
            <v>44999.291666666664</v>
          </cell>
        </row>
        <row r="1059">
          <cell r="A1059">
            <v>45000.291666666664</v>
          </cell>
        </row>
        <row r="1060">
          <cell r="A1060">
            <v>45001.291666666664</v>
          </cell>
        </row>
        <row r="1061">
          <cell r="A1061">
            <v>45002.291666666664</v>
          </cell>
        </row>
        <row r="1062">
          <cell r="A1062">
            <v>45005.291666666664</v>
          </cell>
        </row>
        <row r="1063">
          <cell r="A1063">
            <v>45006.291666666664</v>
          </cell>
        </row>
        <row r="1064">
          <cell r="A1064">
            <v>45007.291666666664</v>
          </cell>
        </row>
        <row r="1065">
          <cell r="A1065">
            <v>45008.291666666664</v>
          </cell>
        </row>
        <row r="1066">
          <cell r="A1066">
            <v>45009.291666666664</v>
          </cell>
        </row>
        <row r="1067">
          <cell r="A1067">
            <v>45012.291666666664</v>
          </cell>
        </row>
        <row r="1068">
          <cell r="A1068">
            <v>45013.291666666664</v>
          </cell>
        </row>
        <row r="1069">
          <cell r="A1069">
            <v>45014.291666666664</v>
          </cell>
        </row>
        <row r="1070">
          <cell r="A1070">
            <v>45015.291666666664</v>
          </cell>
        </row>
        <row r="1071">
          <cell r="A1071">
            <v>45016.291666666664</v>
          </cell>
        </row>
        <row r="1072">
          <cell r="A1072">
            <v>45019.291666666664</v>
          </cell>
        </row>
        <row r="1073">
          <cell r="A1073">
            <v>45020.291666666664</v>
          </cell>
        </row>
        <row r="1074">
          <cell r="A1074">
            <v>45021.291666666664</v>
          </cell>
        </row>
        <row r="1075">
          <cell r="A1075">
            <v>45022.291666666664</v>
          </cell>
        </row>
        <row r="1076">
          <cell r="A1076">
            <v>45026.291666666664</v>
          </cell>
        </row>
        <row r="1077">
          <cell r="A1077">
            <v>45027.291666666664</v>
          </cell>
        </row>
        <row r="1078">
          <cell r="A1078">
            <v>45028.291666666664</v>
          </cell>
        </row>
        <row r="1079">
          <cell r="A1079">
            <v>45029.291666666664</v>
          </cell>
        </row>
        <row r="1080">
          <cell r="A1080">
            <v>45030.291666666664</v>
          </cell>
        </row>
        <row r="1081">
          <cell r="A1081">
            <v>45033.291666666664</v>
          </cell>
        </row>
        <row r="1082">
          <cell r="A1082">
            <v>45034.291666666664</v>
          </cell>
        </row>
        <row r="1083">
          <cell r="A1083">
            <v>45035.291666666664</v>
          </cell>
        </row>
        <row r="1084">
          <cell r="A1084">
            <v>45036.291666666664</v>
          </cell>
        </row>
        <row r="1085">
          <cell r="A1085">
            <v>45037.291666666664</v>
          </cell>
        </row>
        <row r="1086">
          <cell r="A1086">
            <v>45040.291666666664</v>
          </cell>
        </row>
        <row r="1087">
          <cell r="A1087">
            <v>45041.291666666664</v>
          </cell>
        </row>
        <row r="1088">
          <cell r="A1088">
            <v>45042.291666666664</v>
          </cell>
        </row>
        <row r="1089">
          <cell r="A1089">
            <v>45043.291666666664</v>
          </cell>
        </row>
        <row r="1090">
          <cell r="A1090">
            <v>45044.291666666664</v>
          </cell>
        </row>
        <row r="1091">
          <cell r="A1091">
            <v>45047.291666666664</v>
          </cell>
        </row>
        <row r="1092">
          <cell r="A1092">
            <v>45048.291666666664</v>
          </cell>
        </row>
        <row r="1093">
          <cell r="A1093">
            <v>45049.291666666664</v>
          </cell>
        </row>
        <row r="1094">
          <cell r="A1094">
            <v>45050.291666666664</v>
          </cell>
        </row>
        <row r="1095">
          <cell r="A1095">
            <v>45051.291666666664</v>
          </cell>
        </row>
        <row r="1096">
          <cell r="A1096">
            <v>45054.291666666664</v>
          </cell>
        </row>
        <row r="1097">
          <cell r="A1097">
            <v>45055.291666666664</v>
          </cell>
        </row>
        <row r="1098">
          <cell r="A1098">
            <v>45056.291666666664</v>
          </cell>
        </row>
        <row r="1099">
          <cell r="A1099">
            <v>45057.291666666664</v>
          </cell>
        </row>
        <row r="1100">
          <cell r="A1100">
            <v>45058.291666666664</v>
          </cell>
        </row>
        <row r="1101">
          <cell r="A1101">
            <v>45061.291666666664</v>
          </cell>
        </row>
        <row r="1102">
          <cell r="A1102">
            <v>45062.291666666664</v>
          </cell>
        </row>
        <row r="1103">
          <cell r="A1103">
            <v>45063.291666666664</v>
          </cell>
        </row>
        <row r="1104">
          <cell r="A1104">
            <v>45064.291666666664</v>
          </cell>
        </row>
        <row r="1105">
          <cell r="A1105">
            <v>45065.291666666664</v>
          </cell>
        </row>
        <row r="1106">
          <cell r="A1106">
            <v>45068.291666666664</v>
          </cell>
        </row>
        <row r="1107">
          <cell r="A1107">
            <v>45069.291666666664</v>
          </cell>
        </row>
        <row r="1108">
          <cell r="A1108">
            <v>45070.291666666664</v>
          </cell>
        </row>
        <row r="1109">
          <cell r="A1109">
            <v>45071.291666666664</v>
          </cell>
        </row>
        <row r="1110">
          <cell r="A1110">
            <v>45072.291666666664</v>
          </cell>
        </row>
        <row r="1111">
          <cell r="A1111">
            <v>45076.291666666664</v>
          </cell>
        </row>
        <row r="1112">
          <cell r="A1112">
            <v>45077.291666666664</v>
          </cell>
        </row>
        <row r="1113">
          <cell r="A1113">
            <v>45078.291666666664</v>
          </cell>
        </row>
        <row r="1114">
          <cell r="A1114">
            <v>45079.291666666664</v>
          </cell>
        </row>
        <row r="1115">
          <cell r="A1115">
            <v>45082.291666666664</v>
          </cell>
        </row>
        <row r="1116">
          <cell r="A1116">
            <v>45083.291666666664</v>
          </cell>
        </row>
        <row r="1117">
          <cell r="A1117">
            <v>45084.291666666664</v>
          </cell>
        </row>
        <row r="1118">
          <cell r="A1118">
            <v>45085.291666666664</v>
          </cell>
        </row>
        <row r="1119">
          <cell r="A1119">
            <v>45086.291666666664</v>
          </cell>
        </row>
        <row r="1120">
          <cell r="A1120">
            <v>45089.291666666664</v>
          </cell>
        </row>
        <row r="1121">
          <cell r="A1121">
            <v>45090.291666666664</v>
          </cell>
        </row>
        <row r="1122">
          <cell r="A1122">
            <v>45091.291666666664</v>
          </cell>
        </row>
        <row r="1123">
          <cell r="A1123">
            <v>45092.291666666664</v>
          </cell>
        </row>
        <row r="1124">
          <cell r="A1124">
            <v>45093.291666666664</v>
          </cell>
        </row>
        <row r="1125">
          <cell r="A1125">
            <v>45097.291666666664</v>
          </cell>
        </row>
        <row r="1126">
          <cell r="A1126">
            <v>45098.291666666664</v>
          </cell>
        </row>
        <row r="1127">
          <cell r="A1127">
            <v>45099.291666666664</v>
          </cell>
        </row>
        <row r="1128">
          <cell r="A1128">
            <v>45100.291666666664</v>
          </cell>
        </row>
        <row r="1129">
          <cell r="A1129">
            <v>45103.291666666664</v>
          </cell>
        </row>
        <row r="1130">
          <cell r="A1130">
            <v>45104.291666666664</v>
          </cell>
        </row>
        <row r="1131">
          <cell r="A1131">
            <v>45105.291666666664</v>
          </cell>
        </row>
        <row r="1132">
          <cell r="A1132">
            <v>45106.291666666664</v>
          </cell>
        </row>
        <row r="1133">
          <cell r="A1133">
            <v>45107.291666666664</v>
          </cell>
        </row>
        <row r="1134">
          <cell r="A1134">
            <v>45110.291666666664</v>
          </cell>
        </row>
        <row r="1135">
          <cell r="A1135">
            <v>45112.291666666664</v>
          </cell>
        </row>
        <row r="1136">
          <cell r="A1136">
            <v>45113.291666666664</v>
          </cell>
        </row>
        <row r="1137">
          <cell r="A1137">
            <v>45114.291666666664</v>
          </cell>
        </row>
        <row r="1138">
          <cell r="A1138">
            <v>45117.291666666664</v>
          </cell>
        </row>
        <row r="1139">
          <cell r="A1139">
            <v>45118.291666666664</v>
          </cell>
        </row>
        <row r="1140">
          <cell r="A1140">
            <v>45119.291666666664</v>
          </cell>
        </row>
        <row r="1141">
          <cell r="A1141">
            <v>45120.291666666664</v>
          </cell>
        </row>
        <row r="1142">
          <cell r="A1142">
            <v>45121.291666666664</v>
          </cell>
        </row>
        <row r="1143">
          <cell r="A1143">
            <v>45124.291666666664</v>
          </cell>
        </row>
        <row r="1144">
          <cell r="A1144">
            <v>45125.291666666664</v>
          </cell>
        </row>
        <row r="1145">
          <cell r="A1145">
            <v>45126.291666666664</v>
          </cell>
        </row>
        <row r="1146">
          <cell r="A1146">
            <v>45127.291666666664</v>
          </cell>
        </row>
        <row r="1147">
          <cell r="A1147">
            <v>45128.291666666664</v>
          </cell>
        </row>
        <row r="1148">
          <cell r="A1148">
            <v>45131.291666666664</v>
          </cell>
        </row>
        <row r="1149">
          <cell r="A1149">
            <v>45132.291666666664</v>
          </cell>
        </row>
        <row r="1150">
          <cell r="A1150">
            <v>45133.291666666664</v>
          </cell>
        </row>
        <row r="1151">
          <cell r="A1151">
            <v>45134.291666666664</v>
          </cell>
        </row>
        <row r="1152">
          <cell r="A1152">
            <v>45135.291666666664</v>
          </cell>
        </row>
        <row r="1153">
          <cell r="A1153">
            <v>45138.291666666664</v>
          </cell>
        </row>
        <row r="1154">
          <cell r="A1154">
            <v>45139.291666666664</v>
          </cell>
        </row>
        <row r="1155">
          <cell r="A1155">
            <v>45140.291666666664</v>
          </cell>
        </row>
        <row r="1156">
          <cell r="A1156">
            <v>45141.291666666664</v>
          </cell>
        </row>
        <row r="1157">
          <cell r="A1157">
            <v>45142.291666666664</v>
          </cell>
        </row>
        <row r="1158">
          <cell r="A1158">
            <v>45145.291666666664</v>
          </cell>
        </row>
        <row r="1159">
          <cell r="A1159">
            <v>45146.291666666664</v>
          </cell>
        </row>
        <row r="1160">
          <cell r="A1160">
            <v>45147.291666666664</v>
          </cell>
        </row>
        <row r="1161">
          <cell r="A1161">
            <v>45148.291666666664</v>
          </cell>
        </row>
        <row r="1162">
          <cell r="A1162">
            <v>45149.291666666664</v>
          </cell>
        </row>
        <row r="1163">
          <cell r="A1163">
            <v>45152.291666666664</v>
          </cell>
        </row>
        <row r="1164">
          <cell r="A1164">
            <v>45153.291666666664</v>
          </cell>
        </row>
        <row r="1165">
          <cell r="A1165">
            <v>45154.291666666664</v>
          </cell>
        </row>
        <row r="1166">
          <cell r="A1166">
            <v>45155.291666666664</v>
          </cell>
        </row>
        <row r="1167">
          <cell r="A1167">
            <v>45156.291666666664</v>
          </cell>
        </row>
        <row r="1168">
          <cell r="A1168">
            <v>45159.291666666664</v>
          </cell>
        </row>
        <row r="1169">
          <cell r="A1169">
            <v>45160.291666666664</v>
          </cell>
        </row>
        <row r="1170">
          <cell r="A1170">
            <v>45161.291666666664</v>
          </cell>
        </row>
        <row r="1171">
          <cell r="A1171">
            <v>45162.291666666664</v>
          </cell>
        </row>
        <row r="1172">
          <cell r="A1172">
            <v>45163.291666666664</v>
          </cell>
        </row>
        <row r="1173">
          <cell r="A1173">
            <v>45166.291666666664</v>
          </cell>
        </row>
        <row r="1174">
          <cell r="A1174">
            <v>45167.291666666664</v>
          </cell>
        </row>
        <row r="1175">
          <cell r="A1175">
            <v>45168.291666666664</v>
          </cell>
        </row>
        <row r="1176">
          <cell r="A1176">
            <v>45169.291666666664</v>
          </cell>
        </row>
        <row r="1177">
          <cell r="A1177">
            <v>45170.291666666664</v>
          </cell>
        </row>
        <row r="1178">
          <cell r="A1178">
            <v>45174.291666666664</v>
          </cell>
        </row>
        <row r="1179">
          <cell r="A1179">
            <v>45175.291666666664</v>
          </cell>
        </row>
        <row r="1180">
          <cell r="A1180">
            <v>45176.291666666664</v>
          </cell>
        </row>
        <row r="1181">
          <cell r="A1181">
            <v>45177.291666666664</v>
          </cell>
        </row>
        <row r="1182">
          <cell r="A1182">
            <v>45180.291666666664</v>
          </cell>
        </row>
        <row r="1183">
          <cell r="A1183">
            <v>45181.291666666664</v>
          </cell>
        </row>
        <row r="1184">
          <cell r="A1184">
            <v>45182.291666666664</v>
          </cell>
        </row>
        <row r="1185">
          <cell r="A1185">
            <v>45183.291666666664</v>
          </cell>
        </row>
        <row r="1186">
          <cell r="A1186">
            <v>45184.291666666664</v>
          </cell>
        </row>
        <row r="1187">
          <cell r="A1187">
            <v>45187.291666666664</v>
          </cell>
        </row>
        <row r="1188">
          <cell r="A1188">
            <v>45188.291666666664</v>
          </cell>
        </row>
        <row r="1189">
          <cell r="A1189">
            <v>45189.291666666664</v>
          </cell>
        </row>
        <row r="1190">
          <cell r="A1190">
            <v>45190.291666666664</v>
          </cell>
        </row>
        <row r="1191">
          <cell r="A1191">
            <v>45191.291666666664</v>
          </cell>
        </row>
        <row r="1192">
          <cell r="A1192">
            <v>45194.291666666664</v>
          </cell>
        </row>
        <row r="1193">
          <cell r="A1193">
            <v>45195.291666666664</v>
          </cell>
        </row>
        <row r="1194">
          <cell r="A1194">
            <v>45196.291666666664</v>
          </cell>
        </row>
        <row r="1195">
          <cell r="A1195">
            <v>45197.291666666664</v>
          </cell>
        </row>
        <row r="1196">
          <cell r="A1196">
            <v>45198.291666666664</v>
          </cell>
        </row>
        <row r="1197">
          <cell r="A1197">
            <v>45201.291666666664</v>
          </cell>
        </row>
        <row r="1198">
          <cell r="A1198">
            <v>45202.291666666664</v>
          </cell>
        </row>
        <row r="1199">
          <cell r="A1199">
            <v>45203.291666666664</v>
          </cell>
        </row>
        <row r="1200">
          <cell r="A1200">
            <v>45204.291666666664</v>
          </cell>
        </row>
        <row r="1201">
          <cell r="A1201">
            <v>45205.291666666664</v>
          </cell>
        </row>
        <row r="1202">
          <cell r="A1202">
            <v>45208.291666666664</v>
          </cell>
        </row>
        <row r="1203">
          <cell r="A1203">
            <v>45209.291666666664</v>
          </cell>
        </row>
        <row r="1204">
          <cell r="A1204">
            <v>45210.291666666664</v>
          </cell>
        </row>
        <row r="1205">
          <cell r="A1205">
            <v>45211.291666666664</v>
          </cell>
        </row>
        <row r="1206">
          <cell r="A1206">
            <v>45212.291666666664</v>
          </cell>
        </row>
        <row r="1207">
          <cell r="A1207">
            <v>45215.291666666664</v>
          </cell>
        </row>
        <row r="1208">
          <cell r="A1208">
            <v>45216.291666666664</v>
          </cell>
        </row>
        <row r="1209">
          <cell r="A1209">
            <v>45217.291666666664</v>
          </cell>
        </row>
        <row r="1210">
          <cell r="A1210">
            <v>45218.291666666664</v>
          </cell>
        </row>
        <row r="1211">
          <cell r="A1211">
            <v>45219.291666666664</v>
          </cell>
        </row>
        <row r="1212">
          <cell r="A1212">
            <v>45222.291666666664</v>
          </cell>
        </row>
        <row r="1213">
          <cell r="A1213">
            <v>45223.291666666664</v>
          </cell>
        </row>
        <row r="1214">
          <cell r="A1214">
            <v>45224.291666666664</v>
          </cell>
        </row>
        <row r="1215">
          <cell r="A1215">
            <v>45225.291666666664</v>
          </cell>
        </row>
        <row r="1216">
          <cell r="A1216">
            <v>45226.291666666664</v>
          </cell>
        </row>
        <row r="1217">
          <cell r="A1217">
            <v>45229.291666666664</v>
          </cell>
        </row>
        <row r="1218">
          <cell r="A1218">
            <v>45230.291666666664</v>
          </cell>
        </row>
        <row r="1219">
          <cell r="A1219">
            <v>45231.291666666664</v>
          </cell>
        </row>
        <row r="1220">
          <cell r="A1220">
            <v>45232.291666666664</v>
          </cell>
        </row>
        <row r="1221">
          <cell r="A1221">
            <v>45233.291666666664</v>
          </cell>
        </row>
        <row r="1222">
          <cell r="A1222">
            <v>45236.291666666664</v>
          </cell>
        </row>
        <row r="1223">
          <cell r="A1223">
            <v>45237.291666666664</v>
          </cell>
        </row>
        <row r="1224">
          <cell r="A1224">
            <v>45238.291666666664</v>
          </cell>
        </row>
        <row r="1225">
          <cell r="A1225">
            <v>45239.291666666664</v>
          </cell>
        </row>
        <row r="1226">
          <cell r="A1226">
            <v>45240.291666666664</v>
          </cell>
        </row>
        <row r="1227">
          <cell r="A1227">
            <v>45243.291666666664</v>
          </cell>
        </row>
        <row r="1228">
          <cell r="A1228">
            <v>45244.291666666664</v>
          </cell>
        </row>
        <row r="1229">
          <cell r="A1229">
            <v>45245.291666666664</v>
          </cell>
        </row>
        <row r="1230">
          <cell r="A1230">
            <v>45246.291666666664</v>
          </cell>
        </row>
        <row r="1231">
          <cell r="A1231">
            <v>45247.291666666664</v>
          </cell>
        </row>
        <row r="1232">
          <cell r="A1232">
            <v>45250.291666666664</v>
          </cell>
        </row>
        <row r="1233">
          <cell r="A1233">
            <v>45251.291666666664</v>
          </cell>
        </row>
        <row r="1234">
          <cell r="A1234">
            <v>45252.291666666664</v>
          </cell>
        </row>
        <row r="1235">
          <cell r="A1235">
            <v>45254.291666666664</v>
          </cell>
        </row>
        <row r="1236">
          <cell r="A1236">
            <v>45257.291666666664</v>
          </cell>
        </row>
        <row r="1237">
          <cell r="A1237">
            <v>45258.291666666664</v>
          </cell>
        </row>
        <row r="1238">
          <cell r="A1238">
            <v>45259.291666666664</v>
          </cell>
        </row>
        <row r="1239">
          <cell r="A1239">
            <v>45260.291666666664</v>
          </cell>
        </row>
        <row r="1240">
          <cell r="A1240">
            <v>45261.291666666664</v>
          </cell>
        </row>
        <row r="1241">
          <cell r="A1241">
            <v>45264.291666666664</v>
          </cell>
        </row>
        <row r="1242">
          <cell r="A1242">
            <v>45265.291666666664</v>
          </cell>
        </row>
        <row r="1243">
          <cell r="A1243">
            <v>45266.291666666664</v>
          </cell>
        </row>
        <row r="1244">
          <cell r="A1244">
            <v>45267.291666666664</v>
          </cell>
        </row>
        <row r="1245">
          <cell r="A1245">
            <v>45268.291666666664</v>
          </cell>
        </row>
        <row r="1246">
          <cell r="A1246">
            <v>45271.291666666664</v>
          </cell>
        </row>
        <row r="1247">
          <cell r="A1247">
            <v>45272.291666666664</v>
          </cell>
        </row>
        <row r="1248">
          <cell r="A1248">
            <v>45273.291666666664</v>
          </cell>
        </row>
        <row r="1249">
          <cell r="A1249">
            <v>45274.291666666664</v>
          </cell>
        </row>
        <row r="1250">
          <cell r="A1250">
            <v>45275.291666666664</v>
          </cell>
        </row>
        <row r="1251">
          <cell r="A1251">
            <v>45278.291666666664</v>
          </cell>
        </row>
        <row r="1252">
          <cell r="A1252">
            <v>45279.291666666664</v>
          </cell>
        </row>
        <row r="1253">
          <cell r="A1253">
            <v>45280.291666666664</v>
          </cell>
        </row>
        <row r="1254">
          <cell r="A1254">
            <v>45281.291666666664</v>
          </cell>
        </row>
        <row r="1255">
          <cell r="A1255">
            <v>45282.291666666664</v>
          </cell>
        </row>
        <row r="1256">
          <cell r="A1256">
            <v>45286.291666666664</v>
          </cell>
        </row>
        <row r="1257">
          <cell r="A1257">
            <v>45287.291666666664</v>
          </cell>
        </row>
        <row r="1258">
          <cell r="A1258">
            <v>45288.291666666664</v>
          </cell>
        </row>
        <row r="1259">
          <cell r="A1259">
            <v>45289.291666666664</v>
          </cell>
        </row>
        <row r="1260">
          <cell r="A1260">
            <v>45293.291666666664</v>
          </cell>
        </row>
        <row r="1261">
          <cell r="A1261">
            <v>45294.291666666664</v>
          </cell>
        </row>
        <row r="1262">
          <cell r="A1262">
            <v>45295.291666666664</v>
          </cell>
        </row>
        <row r="1263">
          <cell r="A1263">
            <v>45296.291666666664</v>
          </cell>
        </row>
        <row r="1264">
          <cell r="A1264">
            <v>45299.291666666664</v>
          </cell>
        </row>
        <row r="1265">
          <cell r="A1265">
            <v>45300.291666666664</v>
          </cell>
        </row>
        <row r="1266">
          <cell r="A1266">
            <v>45301.291666666664</v>
          </cell>
        </row>
        <row r="1267">
          <cell r="A1267">
            <v>45302.291666666664</v>
          </cell>
        </row>
        <row r="1268">
          <cell r="A1268">
            <v>45303.291666666664</v>
          </cell>
        </row>
        <row r="1269">
          <cell r="A1269">
            <v>45307.291666666664</v>
          </cell>
        </row>
        <row r="1270">
          <cell r="A1270">
            <v>45308.291666666664</v>
          </cell>
        </row>
        <row r="1271">
          <cell r="A1271">
            <v>45309.291666666664</v>
          </cell>
        </row>
        <row r="1272">
          <cell r="A1272">
            <v>45310.291666666664</v>
          </cell>
        </row>
        <row r="1273">
          <cell r="A1273">
            <v>45313.291666666664</v>
          </cell>
        </row>
        <row r="1274">
          <cell r="A1274">
            <v>45314.291666666664</v>
          </cell>
        </row>
        <row r="1275">
          <cell r="A1275">
            <v>45315.291666666664</v>
          </cell>
        </row>
        <row r="1276">
          <cell r="A1276">
            <v>45316.291666666664</v>
          </cell>
        </row>
        <row r="1277">
          <cell r="A1277">
            <v>45317.291666666664</v>
          </cell>
        </row>
        <row r="1278">
          <cell r="A1278">
            <v>45320.291666666664</v>
          </cell>
        </row>
        <row r="1279">
          <cell r="A1279">
            <v>45321.291666666664</v>
          </cell>
        </row>
        <row r="1280">
          <cell r="A1280">
            <v>45322.291666666664</v>
          </cell>
        </row>
        <row r="1281">
          <cell r="A1281">
            <v>45323.291666666664</v>
          </cell>
        </row>
        <row r="1282">
          <cell r="A1282">
            <v>45324.291666666664</v>
          </cell>
        </row>
        <row r="1283">
          <cell r="A1283">
            <v>45327.291666666664</v>
          </cell>
        </row>
        <row r="1284">
          <cell r="A1284">
            <v>45328.291666666664</v>
          </cell>
        </row>
        <row r="1285">
          <cell r="A1285">
            <v>45329.291666666664</v>
          </cell>
        </row>
        <row r="1286">
          <cell r="A1286">
            <v>45330.291666666664</v>
          </cell>
        </row>
        <row r="1287">
          <cell r="A1287">
            <v>45331.291666666664</v>
          </cell>
        </row>
        <row r="1288">
          <cell r="A1288">
            <v>45334.291666666664</v>
          </cell>
        </row>
        <row r="1289">
          <cell r="A1289">
            <v>45335.291666666664</v>
          </cell>
        </row>
        <row r="1290">
          <cell r="A1290">
            <v>45336.291666666664</v>
          </cell>
        </row>
        <row r="1291">
          <cell r="A1291">
            <v>45337.291666666664</v>
          </cell>
        </row>
        <row r="1292">
          <cell r="A1292">
            <v>45338.291666666664</v>
          </cell>
        </row>
        <row r="1293">
          <cell r="A1293">
            <v>45342.291666666664</v>
          </cell>
        </row>
        <row r="1294">
          <cell r="A1294">
            <v>45343.291666666664</v>
          </cell>
        </row>
        <row r="1295">
          <cell r="A1295">
            <v>45344.291666666664</v>
          </cell>
        </row>
        <row r="1296">
          <cell r="A1296">
            <v>45345.291666666664</v>
          </cell>
        </row>
        <row r="1297">
          <cell r="A1297">
            <v>45348.291666666664</v>
          </cell>
        </row>
        <row r="1298">
          <cell r="A1298">
            <v>45349.291666666664</v>
          </cell>
        </row>
        <row r="1299">
          <cell r="A1299">
            <v>45350.291666666664</v>
          </cell>
        </row>
        <row r="1300">
          <cell r="A1300">
            <v>45351.291666666664</v>
          </cell>
        </row>
        <row r="1301">
          <cell r="A1301">
            <v>45352.291666666664</v>
          </cell>
        </row>
        <row r="1302">
          <cell r="A1302">
            <v>45355.291666666664</v>
          </cell>
        </row>
        <row r="1303">
          <cell r="A1303">
            <v>45356.291666666664</v>
          </cell>
        </row>
        <row r="1304">
          <cell r="A1304">
            <v>45357.291666666664</v>
          </cell>
        </row>
        <row r="1305">
          <cell r="A1305">
            <v>45358.291666666664</v>
          </cell>
        </row>
        <row r="1306">
          <cell r="A1306">
            <v>45359.291666666664</v>
          </cell>
        </row>
        <row r="1307">
          <cell r="A1307">
            <v>45362.291666666664</v>
          </cell>
        </row>
        <row r="1308">
          <cell r="A1308">
            <v>45363.291666666664</v>
          </cell>
        </row>
        <row r="1309">
          <cell r="A1309">
            <v>45364.291666666664</v>
          </cell>
        </row>
        <row r="1310">
          <cell r="A1310">
            <v>45365.291666666664</v>
          </cell>
        </row>
        <row r="1311">
          <cell r="A1311">
            <v>45366.291666666664</v>
          </cell>
        </row>
        <row r="1312">
          <cell r="A1312">
            <v>45369.291666666664</v>
          </cell>
        </row>
        <row r="1313">
          <cell r="A1313">
            <v>45370.291666666664</v>
          </cell>
        </row>
        <row r="1314">
          <cell r="A1314">
            <v>45371.291666666664</v>
          </cell>
        </row>
        <row r="1315">
          <cell r="A1315">
            <v>45372.291666666664</v>
          </cell>
        </row>
        <row r="1316">
          <cell r="A1316">
            <v>45373.291666666664</v>
          </cell>
        </row>
        <row r="1317">
          <cell r="A1317">
            <v>45376.291666666664</v>
          </cell>
        </row>
        <row r="1318">
          <cell r="A1318">
            <v>45377.291666666664</v>
          </cell>
        </row>
        <row r="1319">
          <cell r="A1319">
            <v>45378.291666666664</v>
          </cell>
        </row>
        <row r="1320">
          <cell r="A1320">
            <v>45379.291666666664</v>
          </cell>
        </row>
        <row r="1321">
          <cell r="A1321">
            <v>45383.291666666664</v>
          </cell>
        </row>
        <row r="1322">
          <cell r="A1322">
            <v>45384.291666666664</v>
          </cell>
        </row>
        <row r="1323">
          <cell r="A1323">
            <v>45385.291666666664</v>
          </cell>
        </row>
        <row r="1324">
          <cell r="A1324">
            <v>45386.291666666664</v>
          </cell>
        </row>
        <row r="1325">
          <cell r="A1325">
            <v>45387.291666666664</v>
          </cell>
        </row>
        <row r="1326">
          <cell r="A1326">
            <v>45390.291666666664</v>
          </cell>
        </row>
        <row r="1327">
          <cell r="A1327">
            <v>45391.291666666664</v>
          </cell>
        </row>
        <row r="1328">
          <cell r="A1328">
            <v>45392.291666666664</v>
          </cell>
        </row>
        <row r="1329">
          <cell r="A1329">
            <v>45393.291666666664</v>
          </cell>
        </row>
        <row r="1330">
          <cell r="A1330">
            <v>45394.291666666664</v>
          </cell>
        </row>
        <row r="1331">
          <cell r="A1331">
            <v>45397.291666666664</v>
          </cell>
        </row>
        <row r="1332">
          <cell r="A1332">
            <v>45398.291666666664</v>
          </cell>
        </row>
        <row r="1333">
          <cell r="A1333">
            <v>45399.291666666664</v>
          </cell>
        </row>
        <row r="1334">
          <cell r="A1334">
            <v>45400.291666666664</v>
          </cell>
        </row>
        <row r="1335">
          <cell r="A1335">
            <v>45401.291666666664</v>
          </cell>
        </row>
        <row r="1336">
          <cell r="A1336">
            <v>45404.291666666664</v>
          </cell>
        </row>
        <row r="1337">
          <cell r="A1337">
            <v>45405.291666666664</v>
          </cell>
        </row>
        <row r="1338">
          <cell r="A1338">
            <v>45406.291666666664</v>
          </cell>
        </row>
        <row r="1339">
          <cell r="A1339">
            <v>45407.291666666664</v>
          </cell>
        </row>
        <row r="1340">
          <cell r="A1340">
            <v>45408.291666666664</v>
          </cell>
        </row>
        <row r="1341">
          <cell r="A1341">
            <v>45411.291666666664</v>
          </cell>
        </row>
        <row r="1342">
          <cell r="A1342">
            <v>45412.291666666664</v>
          </cell>
        </row>
        <row r="1343">
          <cell r="A1343">
            <v>45413.291666666664</v>
          </cell>
        </row>
        <row r="1344">
          <cell r="A1344">
            <v>45414.291666666664</v>
          </cell>
        </row>
        <row r="1345">
          <cell r="A1345">
            <v>45415.291666666664</v>
          </cell>
        </row>
        <row r="1346">
          <cell r="A1346">
            <v>45418.291666666664</v>
          </cell>
        </row>
        <row r="1347">
          <cell r="A1347">
            <v>45419.291666666664</v>
          </cell>
        </row>
        <row r="1348">
          <cell r="A1348">
            <v>45420.291666666664</v>
          </cell>
        </row>
        <row r="1349">
          <cell r="A1349">
            <v>45421.291666666664</v>
          </cell>
        </row>
        <row r="1350">
          <cell r="A1350">
            <v>45422.291666666664</v>
          </cell>
        </row>
        <row r="1351">
          <cell r="A1351">
            <v>45425.291666666664</v>
          </cell>
        </row>
        <row r="1352">
          <cell r="A1352">
            <v>45426.291666666664</v>
          </cell>
        </row>
        <row r="1353">
          <cell r="A1353">
            <v>45427.291666666664</v>
          </cell>
        </row>
        <row r="1354">
          <cell r="A1354">
            <v>45428.291666666664</v>
          </cell>
        </row>
        <row r="1355">
          <cell r="A1355">
            <v>45429.291666666664</v>
          </cell>
        </row>
        <row r="1356">
          <cell r="A1356">
            <v>45432.291666666664</v>
          </cell>
        </row>
        <row r="1357">
          <cell r="A1357">
            <v>45433.291666666664</v>
          </cell>
        </row>
        <row r="1358">
          <cell r="A1358">
            <v>45434.291666666664</v>
          </cell>
        </row>
        <row r="1359">
          <cell r="A1359">
            <v>45435.291666666664</v>
          </cell>
        </row>
        <row r="1360">
          <cell r="A1360">
            <v>45436.291666666664</v>
          </cell>
        </row>
        <row r="1361">
          <cell r="A1361">
            <v>45440.291666666664</v>
          </cell>
        </row>
        <row r="1362">
          <cell r="A1362">
            <v>45441.291666666664</v>
          </cell>
        </row>
        <row r="1363">
          <cell r="A1363">
            <v>45442.291666666664</v>
          </cell>
        </row>
        <row r="1364">
          <cell r="A1364">
            <v>45443.291666666664</v>
          </cell>
        </row>
        <row r="1365">
          <cell r="A1365">
            <v>45446.291666666664</v>
          </cell>
        </row>
        <row r="1366">
          <cell r="A1366">
            <v>45447.291666666664</v>
          </cell>
        </row>
        <row r="1367">
          <cell r="A1367">
            <v>45448.291666666664</v>
          </cell>
        </row>
        <row r="1368">
          <cell r="A1368">
            <v>45449.291666666664</v>
          </cell>
        </row>
        <row r="1369">
          <cell r="A1369">
            <v>45450.291666666664</v>
          </cell>
        </row>
        <row r="1370">
          <cell r="A1370">
            <v>45453.291666666664</v>
          </cell>
        </row>
        <row r="1371">
          <cell r="A1371">
            <v>45454.291666666664</v>
          </cell>
        </row>
        <row r="1372">
          <cell r="A1372">
            <v>45455.291666666664</v>
          </cell>
        </row>
        <row r="1373">
          <cell r="A1373">
            <v>45456.291666666664</v>
          </cell>
        </row>
        <row r="1374">
          <cell r="A1374">
            <v>45457.291666666664</v>
          </cell>
        </row>
        <row r="1375">
          <cell r="A1375">
            <v>45460.291666666664</v>
          </cell>
        </row>
        <row r="1376">
          <cell r="A1376">
            <v>45461.291666666664</v>
          </cell>
        </row>
        <row r="1377">
          <cell r="A1377">
            <v>45463.291666666664</v>
          </cell>
        </row>
        <row r="1378">
          <cell r="A1378">
            <v>45464.291666666664</v>
          </cell>
        </row>
        <row r="1379">
          <cell r="A1379">
            <v>45467.291666666664</v>
          </cell>
        </row>
        <row r="1380">
          <cell r="A1380">
            <v>45468.291666666664</v>
          </cell>
        </row>
        <row r="1381">
          <cell r="A1381">
            <v>45469.291666666664</v>
          </cell>
        </row>
        <row r="1382">
          <cell r="A1382">
            <v>45470.291666666664</v>
          </cell>
        </row>
        <row r="1383">
          <cell r="A1383">
            <v>45471.291666666664</v>
          </cell>
        </row>
        <row r="1384">
          <cell r="A1384">
            <v>45474.291666666664</v>
          </cell>
        </row>
        <row r="1385">
          <cell r="A1385">
            <v>45475.291666666664</v>
          </cell>
        </row>
        <row r="1386">
          <cell r="A1386">
            <v>45476.291666666664</v>
          </cell>
        </row>
        <row r="1387">
          <cell r="A1387">
            <v>45478.291666666664</v>
          </cell>
        </row>
        <row r="1388">
          <cell r="A1388">
            <v>45481.291666666664</v>
          </cell>
        </row>
        <row r="1389">
          <cell r="A1389">
            <v>45482.291666666664</v>
          </cell>
        </row>
        <row r="1390">
          <cell r="A1390">
            <v>45483.291666666664</v>
          </cell>
        </row>
        <row r="1391">
          <cell r="A1391">
            <v>45484.291666666664</v>
          </cell>
        </row>
        <row r="1392">
          <cell r="A1392">
            <v>45485.291666666664</v>
          </cell>
        </row>
        <row r="1393">
          <cell r="A1393">
            <v>45488.291666666664</v>
          </cell>
        </row>
        <row r="1394">
          <cell r="A1394">
            <v>45489.291666666664</v>
          </cell>
        </row>
        <row r="1395">
          <cell r="A1395">
            <v>45490.291666666664</v>
          </cell>
        </row>
        <row r="1396">
          <cell r="A1396">
            <v>45491.291666666664</v>
          </cell>
        </row>
        <row r="1397">
          <cell r="A1397">
            <v>45492.291666666664</v>
          </cell>
        </row>
        <row r="1398">
          <cell r="A1398">
            <v>45495.291666666664</v>
          </cell>
        </row>
        <row r="1399">
          <cell r="A1399">
            <v>45496.291666666664</v>
          </cell>
        </row>
        <row r="1400">
          <cell r="A1400">
            <v>45497.291666666664</v>
          </cell>
        </row>
        <row r="1401">
          <cell r="A1401">
            <v>45498.291666666664</v>
          </cell>
        </row>
        <row r="1402">
          <cell r="A1402">
            <v>45499.291666666664</v>
          </cell>
        </row>
        <row r="1403">
          <cell r="A1403">
            <v>45502.291666666664</v>
          </cell>
        </row>
        <row r="1404">
          <cell r="A1404">
            <v>45503.291666666664</v>
          </cell>
        </row>
        <row r="1405">
          <cell r="A1405">
            <v>45504.291666666664</v>
          </cell>
        </row>
        <row r="1406">
          <cell r="A1406">
            <v>45505.291666666664</v>
          </cell>
        </row>
        <row r="1407">
          <cell r="A1407">
            <v>45506.291666666664</v>
          </cell>
        </row>
        <row r="1408">
          <cell r="A1408">
            <v>45509.291666666664</v>
          </cell>
        </row>
        <row r="1409">
          <cell r="A1409">
            <v>45510.291666666664</v>
          </cell>
        </row>
        <row r="1410">
          <cell r="A1410">
            <v>45511.291666666664</v>
          </cell>
        </row>
        <row r="1411">
          <cell r="A1411">
            <v>45512.291666666664</v>
          </cell>
        </row>
        <row r="1412">
          <cell r="A1412">
            <v>45513.291666666664</v>
          </cell>
        </row>
        <row r="1413">
          <cell r="A1413">
            <v>45516.291666666664</v>
          </cell>
        </row>
        <row r="1414">
          <cell r="A1414">
            <v>45517.291666666664</v>
          </cell>
        </row>
        <row r="1415">
          <cell r="A1415">
            <v>45518.291666666664</v>
          </cell>
        </row>
        <row r="1416">
          <cell r="A1416">
            <v>45519.291666666664</v>
          </cell>
        </row>
        <row r="1417">
          <cell r="A1417">
            <v>45520.291666666664</v>
          </cell>
        </row>
        <row r="1418">
          <cell r="A1418">
            <v>45523.291666666664</v>
          </cell>
        </row>
        <row r="1419">
          <cell r="A1419">
            <v>45524.291666666664</v>
          </cell>
        </row>
        <row r="1420">
          <cell r="A1420">
            <v>45525.291666666664</v>
          </cell>
        </row>
        <row r="1421">
          <cell r="A1421">
            <v>45526.291666666664</v>
          </cell>
        </row>
        <row r="1422">
          <cell r="A1422">
            <v>45527.291666666664</v>
          </cell>
        </row>
        <row r="1423">
          <cell r="A1423">
            <v>45530.291666666664</v>
          </cell>
        </row>
        <row r="1424">
          <cell r="A1424">
            <v>45531.291666666664</v>
          </cell>
        </row>
        <row r="1425">
          <cell r="A1425">
            <v>45532.291666666664</v>
          </cell>
        </row>
        <row r="1426">
          <cell r="A1426">
            <v>45533.291666666664</v>
          </cell>
        </row>
        <row r="1427">
          <cell r="A1427">
            <v>45534.291666666664</v>
          </cell>
        </row>
        <row r="1428">
          <cell r="A1428">
            <v>45538.291666666664</v>
          </cell>
        </row>
        <row r="1429">
          <cell r="A1429">
            <v>45539.291666666664</v>
          </cell>
        </row>
        <row r="1430">
          <cell r="A1430">
            <v>45540.291666666664</v>
          </cell>
        </row>
        <row r="1431">
          <cell r="A1431">
            <v>45541.291666666664</v>
          </cell>
        </row>
        <row r="1432">
          <cell r="A1432">
            <v>45544.291666666664</v>
          </cell>
        </row>
        <row r="1433">
          <cell r="A1433">
            <v>45545.291666666664</v>
          </cell>
        </row>
        <row r="1434">
          <cell r="A1434">
            <v>45546.291666666664</v>
          </cell>
        </row>
        <row r="1435">
          <cell r="A1435">
            <v>45547.291666666664</v>
          </cell>
        </row>
        <row r="1436">
          <cell r="A1436">
            <v>45548.291666666664</v>
          </cell>
        </row>
        <row r="1437">
          <cell r="A1437">
            <v>45551.291666666664</v>
          </cell>
        </row>
        <row r="1438">
          <cell r="A1438">
            <v>45552.291666666664</v>
          </cell>
        </row>
        <row r="1439">
          <cell r="A1439">
            <v>45553.291666666664</v>
          </cell>
        </row>
        <row r="1440">
          <cell r="A1440">
            <v>45554.291666666664</v>
          </cell>
        </row>
        <row r="1441">
          <cell r="A1441">
            <v>45555.291666666664</v>
          </cell>
        </row>
        <row r="1442">
          <cell r="A1442">
            <v>45558.291666666664</v>
          </cell>
        </row>
        <row r="1443">
          <cell r="A1443">
            <v>45559.291666666664</v>
          </cell>
        </row>
        <row r="1444">
          <cell r="A1444">
            <v>45560.291666666664</v>
          </cell>
        </row>
        <row r="1445">
          <cell r="A1445">
            <v>45561.291666666664</v>
          </cell>
        </row>
        <row r="1446">
          <cell r="A1446">
            <v>45562.291666666664</v>
          </cell>
        </row>
        <row r="1447">
          <cell r="A1447">
            <v>45565.291666666664</v>
          </cell>
        </row>
        <row r="1448">
          <cell r="A1448">
            <v>45566.291666666664</v>
          </cell>
        </row>
        <row r="1449">
          <cell r="A1449">
            <v>45567.291666666664</v>
          </cell>
        </row>
        <row r="1450">
          <cell r="A1450">
            <v>45568.291666666664</v>
          </cell>
        </row>
        <row r="1451">
          <cell r="A1451">
            <v>45569.291666666664</v>
          </cell>
        </row>
        <row r="1452">
          <cell r="A1452">
            <v>45572.291666666664</v>
          </cell>
        </row>
        <row r="1453">
          <cell r="A1453">
            <v>45573.291666666664</v>
          </cell>
        </row>
        <row r="1454">
          <cell r="A1454">
            <v>45574.291666666664</v>
          </cell>
        </row>
        <row r="1455">
          <cell r="A1455">
            <v>45575.291666666664</v>
          </cell>
        </row>
        <row r="1456">
          <cell r="A1456">
            <v>45576.291666666664</v>
          </cell>
        </row>
        <row r="1457">
          <cell r="A1457">
            <v>45579.291666666664</v>
          </cell>
        </row>
        <row r="1458">
          <cell r="A1458">
            <v>45580.291666666664</v>
          </cell>
        </row>
        <row r="1459">
          <cell r="A1459">
            <v>45581.291666666664</v>
          </cell>
        </row>
        <row r="1460">
          <cell r="A1460">
            <v>45582.291666666664</v>
          </cell>
        </row>
        <row r="1461">
          <cell r="A1461">
            <v>45583.291666666664</v>
          </cell>
        </row>
        <row r="1462">
          <cell r="A1462">
            <v>45586.291666666664</v>
          </cell>
        </row>
        <row r="1463">
          <cell r="A1463">
            <v>45587.291666666664</v>
          </cell>
        </row>
        <row r="1464">
          <cell r="A1464">
            <v>45588.291666666664</v>
          </cell>
        </row>
        <row r="1465">
          <cell r="A1465">
            <v>45589.291666666664</v>
          </cell>
        </row>
        <row r="1466">
          <cell r="A1466">
            <v>45590.291666666664</v>
          </cell>
        </row>
        <row r="1467">
          <cell r="A1467">
            <v>45593.291666666664</v>
          </cell>
        </row>
        <row r="1468">
          <cell r="A1468">
            <v>45594.291666666664</v>
          </cell>
        </row>
        <row r="1469">
          <cell r="A1469">
            <v>45595.291666666664</v>
          </cell>
        </row>
        <row r="1470">
          <cell r="A1470">
            <v>45596.291666666664</v>
          </cell>
        </row>
        <row r="1471">
          <cell r="A1471">
            <v>45597.291666608799</v>
          </cell>
        </row>
        <row r="1472">
          <cell r="A1472">
            <v>45598.291666608799</v>
          </cell>
        </row>
        <row r="1473">
          <cell r="A1473">
            <v>45599.291666608799</v>
          </cell>
        </row>
        <row r="1474">
          <cell r="A1474">
            <v>45600.291666608799</v>
          </cell>
        </row>
        <row r="1475">
          <cell r="A1475">
            <v>45601.291666608799</v>
          </cell>
        </row>
        <row r="1476">
          <cell r="A1476">
            <v>45602.291666608799</v>
          </cell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Table21" displayName="Table21" ref="A1:Q1476" totalsRowShown="0" headerRowDxfId="131" headerRowBorderDxfId="130" tableBorderDxfId="129" totalsRowBorderDxfId="128">
  <tableColumns count="17">
    <tableColumn id="1" xr3:uid="{262990CA-ED45-43EA-AC60-597AE626BA12}" name="Date" dataDxfId="127"/>
    <tableColumn id="2" xr3:uid="{6A0CB59A-090B-4F89-A914-D2CBEE5AB8A0}" name="Adj Close" dataDxfId="126"/>
    <tableColumn id="3" xr3:uid="{AB854E5C-71CF-4BB0-AC4B-883A09036AD7}" name="Naive Trend " dataDxfId="125"/>
    <tableColumn id="12" xr3:uid="{8F879450-883D-4B71-A0C5-8127762A586E}" name="Erorr 1" dataDxfId="124">
      <calculatedColumnFormula>Table21[[#This Row],[Adj Close]]-Table21[[#This Row],[Naive Trend ]]</calculatedColumnFormula>
    </tableColumn>
    <tableColumn id="4" xr3:uid="{D5E93676-4F80-41C5-BA54-8CCFED8CD81D}" name="Sq Erorr 1" dataDxfId="123"/>
    <tableColumn id="10" xr3:uid="{510AB784-F960-43DB-BD09-B71973A5801D}" name="Abs Erorr 1" dataDxfId="122"/>
    <tableColumn id="11" xr3:uid="{B44DC62C-9152-43D1-A555-788C739B9B62}" name="Abs Pct Error 1" dataDxfId="121" dataCellStyle="Percent"/>
    <tableColumn id="5" xr3:uid="{E8C4BFDA-68C6-4514-A127-CEF1C121EFA1}" name="3-MA" dataDxfId="120" dataCellStyle="Currency"/>
    <tableColumn id="13" xr3:uid="{1DF196AA-4DDE-4793-9ED2-5A1FAF5D9FC1}" name="Erorr 2" dataDxfId="119" dataCellStyle="Currency">
      <calculatedColumnFormula>(Table21[[#This Row],[Adj Close]]-Table21[[#This Row],[3-MA]])</calculatedColumnFormula>
    </tableColumn>
    <tableColumn id="6" xr3:uid="{3A3D418B-226C-402B-A2F1-E3366BBC69AD}" name="Sq Erorr 2" dataDxfId="118" dataCellStyle="Currency"/>
    <tableColumn id="15" xr3:uid="{37301D06-708F-4B0E-BB61-D10296936433}" name="Abs Erorr 2" dataDxfId="117" dataCellStyle="Currency">
      <calculatedColumnFormula>ABS(Table21[[#This Row],[Erorr 2]])</calculatedColumnFormula>
    </tableColumn>
    <tableColumn id="16" xr3:uid="{51388492-6167-40D8-8FA2-E38EDBADDADB}" name="Abs Pct Erorr 2" dataDxfId="116" dataCellStyle="Currency">
      <calculatedColumnFormula>Table21[[#This Row],[Abs Erorr 2]]/Table21[[#This Row],[Adj Close]]</calculatedColumnFormula>
    </tableColumn>
    <tableColumn id="7" xr3:uid="{5651FD9B-036E-4726-B1CD-70603D2D2A97}" name="6-MA" dataDxfId="115" dataCellStyle="Currency"/>
    <tableColumn id="18" xr3:uid="{D504BB90-D5A2-4A3B-A5A9-98D7E7B06014}" name="Erorr 3" dataDxfId="114" dataCellStyle="Currency">
      <calculatedColumnFormula>Table21[[#This Row],[Adj Close]]-Table21[[#This Row],[6-MA]]</calculatedColumnFormula>
    </tableColumn>
    <tableColumn id="8" xr3:uid="{C07C6F71-CC9A-48BF-8394-1C37F05A535D}" name="Sq Erorr 3" dataDxfId="113" dataCellStyle="Currency">
      <calculatedColumnFormula>(B74-M2)^2</calculatedColumnFormula>
    </tableColumn>
    <tableColumn id="19" xr3:uid="{5F7E6CF4-F56A-4672-B720-44A88240FE58}" name="Abs Erorr 3" dataDxfId="112" dataCellStyle="Currency">
      <calculatedColumnFormula>ABS(Table21[[#This Row],[Erorr 3]])</calculatedColumnFormula>
    </tableColumn>
    <tableColumn id="20" xr3:uid="{99A5ADC7-1AB4-4F24-ADA6-FBB3D226E24C}" name="Abs Pct Erorr 3" dataDxfId="111" dataCellStyle="Currency">
      <calculatedColumnFormula>Table21[[#This Row],[Abs Erorr 3]]/Table21[[#This Row],[Adj Close]]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6FAF994-57C1-4109-84F0-FF56493004B3}" name="Table913" displayName="Table913" ref="D3:L1472" totalsRowShown="0" headerRowDxfId="55" dataDxfId="54">
  <autoFilter ref="D3:L1472" xr:uid="{76FAF994-57C1-4109-84F0-FF56493004B3}"/>
  <tableColumns count="9">
    <tableColumn id="1" xr3:uid="{D5435C26-6F8A-4DAA-82B8-9D683465CA48}" name="Date" dataDxfId="53"/>
    <tableColumn id="2" xr3:uid="{1D89302C-FE86-4FA8-B7CD-1810E01CFBA1}" name="Adj Close" dataDxfId="52" dataCellStyle="Currency"/>
    <tableColumn id="3" xr3:uid="{53AD3D74-40B1-454F-880F-7E60ADCFF623}" name="Level" dataDxfId="51" dataCellStyle="Comma">
      <calculatedColumnFormula>alpha*(E4)+(1-alpha)*(E3+G3)</calculatedColumnFormula>
    </tableColumn>
    <tableColumn id="4" xr3:uid="{F3370E39-1131-48C9-8F9E-FAF88BA21E8D}" name="Trend" dataDxfId="50">
      <calculatedColumnFormula>beta*(F4-F3)+(1-beta)*G3</calculatedColumnFormula>
    </tableColumn>
    <tableColumn id="5" xr3:uid="{57D28BED-0FF0-4806-970C-8B070D629889}" name="Holt's Forecast" dataDxfId="49">
      <calculatedColumnFormula>F4+G4</calculatedColumnFormula>
    </tableColumn>
    <tableColumn id="6" xr3:uid="{A8F8FEBE-4A78-46CF-8742-35F74CB8F368}" name="Error" dataDxfId="48">
      <calculatedColumnFormula>E4-H4</calculatedColumnFormula>
    </tableColumn>
    <tableColumn id="7" xr3:uid="{E3B92143-E031-4D55-AB68-91F312C9433F}" name="Abs Error" dataDxfId="47">
      <calculatedColumnFormula>ABS(I4)</calculatedColumnFormula>
    </tableColumn>
    <tableColumn id="8" xr3:uid="{DA887C43-6642-449F-A2A2-70FE3A725B2F}" name="Sq Error" dataDxfId="46">
      <calculatedColumnFormula>I4^2</calculatedColumnFormula>
    </tableColumn>
    <tableColumn id="9" xr3:uid="{DAA3435A-9C62-491E-BD42-F849522A1467}" name="Abs Pct Error" dataDxfId="45" dataCellStyle="Percent">
      <calculatedColumnFormula>J4/E4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67CC7-4BD0-404B-A8F4-0964C68C8ACA}" name="Table18" displayName="Table18" ref="E1:S1470" totalsRowShown="0" headerRowDxfId="110" headerRowBorderDxfId="109" tableBorderDxfId="108" totalsRowBorderDxfId="107">
  <autoFilter ref="E1:S1470" xr:uid="{76467CC7-4BD0-404B-A8F4-0964C68C8ACA}"/>
  <tableColumns count="15">
    <tableColumn id="1" xr3:uid="{FC3A0912-3EDA-4843-9EDC-B416103D5B11}" name="Index" dataDxfId="106">
      <calculatedColumnFormula>E1+1</calculatedColumnFormula>
    </tableColumn>
    <tableColumn id="2" xr3:uid="{E8329B39-8A88-4ADA-B89E-2880976791CB}" name="Date" dataDxfId="105"/>
    <tableColumn id="3" xr3:uid="{75E2F461-BE1E-4F24-93F9-46F34638196F}" name="Adj Close" dataDxfId="104" dataCellStyle="Comma"/>
    <tableColumn id="4" xr3:uid="{241137FA-F958-4CBE-AE55-5C2215B1FC84}" name="Naive Trend " dataDxfId="103">
      <calculatedColumnFormula>G1</calculatedColumnFormula>
    </tableColumn>
    <tableColumn id="5" xr3:uid="{74B154DE-9C86-4940-B633-F25E467484A0}" name="Erorr" dataDxfId="102">
      <calculatedColumnFormula>(G2-H2)</calculatedColumnFormula>
    </tableColumn>
    <tableColumn id="6" xr3:uid="{66E36182-DD80-4669-8C43-874358D58251}" name="Erorr^2" dataDxfId="101">
      <calculatedColumnFormula>I2^2</calculatedColumnFormula>
    </tableColumn>
    <tableColumn id="7" xr3:uid="{32E6DCB8-0756-4073-A81D-2266A3043A46}" name=" |Erorr|" dataDxfId="100">
      <calculatedColumnFormula>ABS(I2)</calculatedColumnFormula>
    </tableColumn>
    <tableColumn id="8" xr3:uid="{4ED46E0E-1DF0-455F-81A9-5E00758A545E}" name="Pct  |Erorr|" dataDxfId="99">
      <calculatedColumnFormula>K2/G2</calculatedColumnFormula>
    </tableColumn>
    <tableColumn id="9" xr3:uid="{56F0FCB2-4B26-48CC-9E58-91CFDE2337FB}" name="Forecast " dataDxfId="98">
      <calculatedColumnFormula>IF(E2&lt;=span,G2,AVERAGE(OFFSET(G2,-span,0,span,1)))</calculatedColumnFormula>
    </tableColumn>
    <tableColumn id="10" xr3:uid="{A572B248-8C4D-4730-94C1-9563480CBCFC}" name="ErorrMA " dataDxfId="97">
      <calculatedColumnFormula>G2-M2</calculatedColumnFormula>
    </tableColumn>
    <tableColumn id="11" xr3:uid="{6B94F14A-6DE9-430F-AC85-1FBB1D607E0D}" name="Sq Error" dataDxfId="96">
      <calculatedColumnFormula>N2^2</calculatedColumnFormula>
    </tableColumn>
    <tableColumn id="12" xr3:uid="{BBDF6C59-03EF-4909-B0CE-902B8D0401F7}" name="Abs Erorr" dataDxfId="95">
      <calculatedColumnFormula>ABS(N2)</calculatedColumnFormula>
    </tableColumn>
    <tableColumn id="13" xr3:uid="{606A8F5F-401F-4BEA-8DB4-0AAFCEA48FF9}" name="Abs Pct Error" dataDxfId="94" dataCellStyle="Percent">
      <calculatedColumnFormula>P2/G2</calculatedColumnFormula>
    </tableColumn>
    <tableColumn id="14" xr3:uid="{305C114A-6427-42B6-BAEF-8BD4BF61BC62}" name="Centered Erorr" dataDxfId="93">
      <calculatedColumnFormula>N2-AVERAGE(ErorrMA)</calculatedColumnFormula>
    </tableColumn>
    <tableColumn id="15" xr3:uid="{2CC8DC60-DA79-4B0C-B77F-A142EFC1C1CF}" name="Run starts" dataDxfId="92">
      <calculatedColumnFormula>IF(N1*N2&lt;0,1,0)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1F9733-E748-41AA-9D81-E91EBC2719B9}" name="Table8" displayName="Table8" ref="F1:Q1470" totalsRowShown="0" headerRowDxfId="91" headerRowBorderDxfId="90" tableBorderDxfId="89" totalsRowBorderDxfId="88">
  <autoFilter ref="F1:Q1470" xr:uid="{431F9733-E748-41AA-9D81-E91EBC2719B9}"/>
  <tableColumns count="12">
    <tableColumn id="1" xr3:uid="{A48EBD64-F179-4A72-BB05-31CA4883A553}" name="Date" dataDxfId="87"/>
    <tableColumn id="2" xr3:uid="{956B4DAC-5C67-4BB6-8AB9-5FC2FE4C0549}" name="Adj Close" dataDxfId="86" dataCellStyle="Comma"/>
    <tableColumn id="3" xr3:uid="{581EEDB9-4D6A-46E4-B4D1-76E13F0BD423}" name="Forecast 3 Period" dataDxfId="85"/>
    <tableColumn id="4" xr3:uid="{F37EFDD4-9AFD-466B-B8FA-3761B3C508AF}" name="Erorr " dataDxfId="84">
      <calculatedColumnFormula>(Table8[[#This Row],[Adj Close]]-Table8[[#This Row],[Forecast 3 Period]])</calculatedColumnFormula>
    </tableColumn>
    <tableColumn id="5" xr3:uid="{BAE9B0CF-22DC-4B90-AA49-2B48A91236D1}" name="Sq Erorr " dataDxfId="83">
      <calculatedColumnFormula>Table8[[#This Row],[Erorr ]]^2</calculatedColumnFormula>
    </tableColumn>
    <tableColumn id="6" xr3:uid="{83EB04B1-5285-48B8-B5A3-2EDE39B26E4D}" name="Abs Erorr " dataDxfId="82">
      <calculatedColumnFormula>ABS(Table8[[#This Row],[Erorr ]])</calculatedColumnFormula>
    </tableColumn>
    <tableColumn id="7" xr3:uid="{786B0680-0218-4681-BA1F-74348EBBAEE8}" name="Abs Pct Erorr " dataDxfId="81" dataCellStyle="Percent">
      <calculatedColumnFormula>Table8[[#This Row],[Abs Erorr ]]/Table8[[#This Row],[Adj Close]]</calculatedColumnFormula>
    </tableColumn>
    <tableColumn id="8" xr3:uid="{21769ADF-654D-43C3-8CC4-A9940F4BA8EE}" name="Forecast 6 Period " dataDxfId="80"/>
    <tableColumn id="9" xr3:uid="{49426E56-973A-4DE2-BCA8-440EFBA8F5D5}" name="Erorr 2" dataDxfId="79">
      <calculatedColumnFormula>(Table8[[#This Row],[Adj Close]]-Table8[[#This Row],[Forecast 6 Period ]])</calculatedColumnFormula>
    </tableColumn>
    <tableColumn id="10" xr3:uid="{586CB32C-7A3A-4A04-83EB-0C62107EC029}" name="Sq Erorr 3" dataDxfId="78">
      <calculatedColumnFormula>Table8[[#This Row],[Erorr 2]]^2</calculatedColumnFormula>
    </tableColumn>
    <tableColumn id="11" xr3:uid="{93B5AD6E-5802-4E2F-9457-A12A5801B44E}" name="Abs Erorr 4" dataDxfId="77">
      <calculatedColumnFormula>ABS(Table8[[#This Row],[Erorr 2]])</calculatedColumnFormula>
    </tableColumn>
    <tableColumn id="12" xr3:uid="{6D52E1F4-3C4F-438B-8C5B-6F1398B20735}" name="Abs Pct Erorr 5" dataDxfId="76" dataCellStyle="Percent">
      <calculatedColumnFormula>Table8[[#This Row],[Abs Erorr 4]]/Table8[[#This Row],[Adj Close]]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18E641-AE1A-4143-88C8-33B01232F869}" name="Table9" displayName="Table9" ref="H3:N74" totalsRowShown="0" headerRowDxfId="64" dataDxfId="63">
  <autoFilter ref="H3:N74" xr:uid="{4218E641-AE1A-4143-88C8-33B01232F869}"/>
  <tableColumns count="7">
    <tableColumn id="1" xr3:uid="{8285F209-A18C-46CE-9D1A-7E45CECCC82F}" name="Date" dataDxfId="62"/>
    <tableColumn id="2" xr3:uid="{8F153EE1-0934-4688-B9C9-20222F70E596}" name="Adj Close" dataDxfId="61" dataCellStyle="Currency"/>
    <tableColumn id="3" xr3:uid="{A749B9AE-92B0-4D94-B75C-947E5EBF2844}" name="Forecast" dataDxfId="60" dataCellStyle="Comma">
      <calculatedColumnFormula>alpha*I3+(1-alpha)*J3</calculatedColumnFormula>
    </tableColumn>
    <tableColumn id="4" xr3:uid="{A71F525C-40B2-4A22-BA23-5BBB7D684279}" name="Error" dataDxfId="59"/>
    <tableColumn id="5" xr3:uid="{94EBE437-6220-4803-A02A-B3C232FE2437}" name="Abs Error" dataDxfId="58"/>
    <tableColumn id="6" xr3:uid="{294AD35C-25CE-4CFE-977E-2E5A38479C22}" name="Sq Error" dataDxfId="57"/>
    <tableColumn id="7" xr3:uid="{D788D4BF-F971-465E-81A3-80662147D9A7}" name="Abs Pct Error" dataDxfId="5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3B4848-90F5-497F-8B7B-04D4E209C4FC}" name="Table10" displayName="Table10" ref="E3:M85" totalsRowShown="0" headerRowDxfId="44" dataDxfId="43">
  <autoFilter ref="E3:M85" xr:uid="{C03B4848-90F5-497F-8B7B-04D4E209C4FC}"/>
  <tableColumns count="9">
    <tableColumn id="1" xr3:uid="{163CDDE1-0D27-44C7-9B95-145FA66723ED}" name="Date" dataDxfId="42"/>
    <tableColumn id="2" xr3:uid="{39B69B89-77AF-4526-8CC7-6A40122C9E21}" name="Adj Close" dataDxfId="41"/>
    <tableColumn id="3" xr3:uid="{8C26330C-BFE6-4ECA-B87B-3B41E76B2098}" name="Level" dataDxfId="40"/>
    <tableColumn id="4" xr3:uid="{96953866-C4D8-465A-AA84-667514A4E8A1}" name="Trend" dataDxfId="39"/>
    <tableColumn id="5" xr3:uid="{7F09E204-E5A4-42A4-8B02-717645A92909}" name="Holt's Forecast" dataDxfId="38">
      <calculatedColumnFormula>$F$73+D4*$G$73</calculatedColumnFormula>
    </tableColumn>
    <tableColumn id="6" xr3:uid="{1BB034B8-95FE-41C7-BFBD-D9A6CCF55B3E}" name="Error" dataDxfId="37"/>
    <tableColumn id="7" xr3:uid="{A035C919-37D0-4F6A-A088-D7A0F1D40035}" name="Abs Error" dataDxfId="36"/>
    <tableColumn id="8" xr3:uid="{6EBFC838-2A45-4279-85BD-FF0684B8D794}" name="Sq Error" dataDxfId="35"/>
    <tableColumn id="9" xr3:uid="{51DBF55F-26F6-4EF3-B33B-E7345A1B73F0}" name="Abs Pct Error" dataDxfId="34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2DDE51-1E85-4513-9C6B-1F139B838751}" name="Table11" displayName="Table11" ref="D3:L26" totalsRowShown="0" headerRowDxfId="33" dataDxfId="32">
  <autoFilter ref="D3:L26" xr:uid="{372DDE51-1E85-4513-9C6B-1F139B838751}"/>
  <tableColumns count="9">
    <tableColumn id="1" xr3:uid="{6E6337CF-13A4-4E3E-8808-906A847649F5}" name="Date" dataDxfId="31"/>
    <tableColumn id="2" xr3:uid="{8E0326AC-C51D-4B9F-BEF5-92312EB82838}" name="Adj Close" dataDxfId="30" dataCellStyle="Currency"/>
    <tableColumn id="3" xr3:uid="{39A90D3C-6F7B-4BA9-86BE-46C0E1FDEBC9}" name="Level" dataDxfId="29" dataCellStyle="Currency">
      <calculatedColumnFormula>alpha*(E4)+(1-alpha)*(E3+G3)</calculatedColumnFormula>
    </tableColumn>
    <tableColumn id="4" xr3:uid="{390DFAD5-AF90-4D82-ABA2-79F357193ECE}" name="Trend" dataDxfId="28" dataCellStyle="Currency">
      <calculatedColumnFormula>beta*(F4-F3)+(1-beta)*G3</calculatedColumnFormula>
    </tableColumn>
    <tableColumn id="5" xr3:uid="{3EAB821E-6275-41CD-85E2-8272048F7F29}" name="Holt's Forecast" dataDxfId="27">
      <calculatedColumnFormula>F3+G3</calculatedColumnFormula>
    </tableColumn>
    <tableColumn id="6" xr3:uid="{ED4D8D8C-74B0-4587-8FD6-FF52BFECD825}" name="Error" dataDxfId="26">
      <calculatedColumnFormula>E4-H4</calculatedColumnFormula>
    </tableColumn>
    <tableColumn id="7" xr3:uid="{59AACB5B-A7EB-4F42-A62E-62379B609415}" name="Abs Error" dataDxfId="25">
      <calculatedColumnFormula>ABS(I4)</calculatedColumnFormula>
    </tableColumn>
    <tableColumn id="8" xr3:uid="{1CA5D8D7-2028-4464-A124-8C6953D2B2F9}" name="Sq Error" dataDxfId="24">
      <calculatedColumnFormula>I4^2</calculatedColumnFormula>
    </tableColumn>
    <tableColumn id="9" xr3:uid="{E752ED88-0683-4683-92EC-0CE63C8FEB3D}" name="Abs Pct Error" dataDxfId="23">
      <calculatedColumnFormula>J4/E4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25D78E-1369-496E-A446-B1B402FC203F}" name="Table6" displayName="Table6" ref="H3:Q85" totalsRowShown="0" headerRowDxfId="22" tableBorderDxfId="21">
  <autoFilter ref="H3:Q85" xr:uid="{E025D78E-1369-496E-A446-B1B402FC203F}"/>
  <tableColumns count="10">
    <tableColumn id="1" xr3:uid="{15F4BAD7-7B3F-4F31-888B-2D1D8F0F2343}" name="Date" dataDxfId="20"/>
    <tableColumn id="2" xr3:uid="{7BD5D80F-138A-496B-B638-3C0991BD4139}" name="Adj Close" dataDxfId="19" dataCellStyle="Currency"/>
    <tableColumn id="3" xr3:uid="{E8FCDC8A-F81C-40AA-BFAF-9C45DEA72A52}" name="Level" dataDxfId="18"/>
    <tableColumn id="4" xr3:uid="{E7F3F216-92AA-48B9-971C-2B20F8929A54}" name="Trend" dataDxfId="17"/>
    <tableColumn id="5" xr3:uid="{90D6756E-F79B-4A01-86FA-45B90E43B402}" name="Seasonal" dataDxfId="16">
      <calculatedColumnFormula>Table6[[#This Row],[Adj Close]]/AVERAGE($I$4:$I$15)</calculatedColumnFormula>
    </tableColumn>
    <tableColumn id="6" xr3:uid="{DD839286-459C-47D8-977C-EE6D59D8340E}" name="Forcast " dataDxfId="15">
      <calculatedColumnFormula>(J3+K3)*L3</calculatedColumnFormula>
    </tableColumn>
    <tableColumn id="7" xr3:uid="{426F7ADF-D520-4603-A6AB-56AB5C552766}" name="Erorr" dataDxfId="14">
      <calculatedColumnFormula>Table6[[#This Row],[Adj Close]]-Table6[[#This Row],[Forcast ]]</calculatedColumnFormula>
    </tableColumn>
    <tableColumn id="8" xr3:uid="{26A4C06C-9A58-4B04-A85B-883030F9BFED}" name="Sq Erorr" dataDxfId="13">
      <calculatedColumnFormula>Table6[[#This Row],[Erorr]]^2</calculatedColumnFormula>
    </tableColumn>
    <tableColumn id="9" xr3:uid="{884240FB-BA69-47E4-878E-C9BC15EDF874}" name="Abs Erorr" dataDxfId="12">
      <calculatedColumnFormula>ABS(Table6[[#This Row],[Erorr]])</calculatedColumnFormula>
    </tableColumn>
    <tableColumn id="10" xr3:uid="{31F2FFE1-84FC-4666-B67A-8F9AE961B3E6}" name="Abs Pct Erorr" dataDxfId="11">
      <calculatedColumnFormula>Table6[[#This Row],[Abs Erorr]]/Table6[[#This Row],[Adj Close]]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9A90D6-5540-4DF9-9994-C2B3C0ACD6FB}" name="Table7" displayName="Table7" ref="I1:R28" totalsRowShown="0" headerRowDxfId="10">
  <autoFilter ref="I1:R28" xr:uid="{649A90D6-5540-4DF9-9994-C2B3C0ACD6FB}"/>
  <tableColumns count="10">
    <tableColumn id="1" xr3:uid="{EE226F7F-68DE-4F1D-A80E-2D0BE946D649}" name="Date" dataDxfId="9"/>
    <tableColumn id="2" xr3:uid="{932BB75D-97B8-4D6B-9683-A4AAF55CAC1A}" name="Adj Close" dataDxfId="8" dataCellStyle="Currency"/>
    <tableColumn id="3" xr3:uid="{1D822C3A-CED9-46E5-88CF-D43C225ACFBE}" name="Level" dataDxfId="7"/>
    <tableColumn id="4" xr3:uid="{0793F794-D47F-4471-9785-33AD98B4542E}" name="Trend" dataDxfId="6">
      <calculatedColumnFormula>K2-J1/M1</calculatedColumnFormula>
    </tableColumn>
    <tableColumn id="5" xr3:uid="{416C8365-E504-4092-97B1-710BBEE1A46A}" name="Seasonal" dataDxfId="5" dataCellStyle="Comma"/>
    <tableColumn id="6" xr3:uid="{5C4C7139-5667-44AB-918E-51E4949D1CAC}" name="Forcast " dataDxfId="4" dataCellStyle="Comma"/>
    <tableColumn id="7" xr3:uid="{A6F2AA38-2EC2-4773-AE2B-9BCFD5FD270C}" name="Erorr" dataDxfId="3">
      <calculatedColumnFormula>J2-N2</calculatedColumnFormula>
    </tableColumn>
    <tableColumn id="8" xr3:uid="{B7B3A119-C0D2-4C01-8691-96DE52E4EFFC}" name="Sq Erorr" dataDxfId="2" dataCellStyle="Comma">
      <calculatedColumnFormula>O2^2</calculatedColumnFormula>
    </tableColumn>
    <tableColumn id="9" xr3:uid="{694F5A39-AD96-4844-8C24-8BDD87980A47}" name="Abs Erorr" dataDxfId="1">
      <calculatedColumnFormula>ABS(O2)</calculatedColumnFormula>
    </tableColumn>
    <tableColumn id="10" xr3:uid="{FE66B9B2-B10C-4562-B9C1-5FB11DA8A651}" name="Abs Pct Erorr" dataDxfId="0" dataCellStyle="Percent">
      <calculatedColumnFormula>Q2/J2</calculatedColumn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Table19" displayName="Table19" ref="G4:M1473" totalsRowShown="0" headerRowDxfId="75" headerRowBorderDxfId="74" tableBorderDxfId="73" totalsRowBorderDxfId="72">
  <autoFilter ref="G4:M1473" xr:uid="{E863AA0F-BF5B-4F61-BBD7-B42F249610E1}"/>
  <tableColumns count="7">
    <tableColumn id="1" xr3:uid="{6390BB3B-B52D-464C-A09B-CF43C2D4E65F}" name="Date" dataDxfId="71"/>
    <tableColumn id="2" xr3:uid="{6B162651-1FC2-4666-B433-5F7FFCEA7991}" name="Adj Close" dataDxfId="70" dataCellStyle="Comma"/>
    <tableColumn id="3" xr3:uid="{22EE538F-1579-4161-B35B-E64D648571C5}" name="Forecast" dataDxfId="69" dataCellStyle="Comma"/>
    <tableColumn id="4" xr3:uid="{8C593937-5485-4A9E-A6A7-E634930BE4F9}" name="Error" dataDxfId="68">
      <calculatedColumnFormula>H5-I5</calculatedColumnFormula>
    </tableColumn>
    <tableColumn id="5" xr3:uid="{6117A50A-88B6-425C-920E-6838AD003CB2}" name="Abs Error" dataDxfId="67">
      <calculatedColumnFormula>ABS(J5)</calculatedColumnFormula>
    </tableColumn>
    <tableColumn id="6" xr3:uid="{C6551193-AF00-41C1-9B51-CC6AC41ACC44}" name="Sq Error" dataDxfId="66">
      <calculatedColumnFormula>J5^2</calculatedColumnFormula>
    </tableColumn>
    <tableColumn id="7" xr3:uid="{58A616CB-0141-41DB-ABAB-F1D690643A42}" name="Abs Pct Error" dataDxfId="65" dataCellStyle="Percent">
      <calculatedColumnFormula>K5/H5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A1:X1485"/>
  <sheetViews>
    <sheetView topLeftCell="A1435" zoomScale="86" zoomScaleNormal="100" workbookViewId="0">
      <selection activeCell="J1473" sqref="J1473"/>
    </sheetView>
  </sheetViews>
  <sheetFormatPr defaultRowHeight="15.6" x14ac:dyDescent="0.3"/>
  <cols>
    <col min="1" max="1" width="14.296875" bestFit="1" customWidth="1"/>
    <col min="2" max="2" width="10.09765625" customWidth="1"/>
    <col min="3" max="3" width="12.3984375" bestFit="1" customWidth="1"/>
    <col min="4" max="4" width="12.3984375" customWidth="1"/>
    <col min="5" max="5" width="12.19921875" bestFit="1" customWidth="1"/>
    <col min="6" max="6" width="10.796875" customWidth="1"/>
    <col min="7" max="7" width="14.19921875" bestFit="1" customWidth="1"/>
    <col min="8" max="8" width="8.796875" bestFit="1" customWidth="1"/>
    <col min="9" max="9" width="11.3984375" bestFit="1" customWidth="1"/>
    <col min="10" max="10" width="10.296875" bestFit="1" customWidth="1"/>
    <col min="11" max="11" width="10.796875" bestFit="1" customWidth="1"/>
    <col min="12" max="12" width="14.19921875" bestFit="1" customWidth="1"/>
    <col min="14" max="14" width="7.796875" bestFit="1" customWidth="1"/>
    <col min="15" max="15" width="10.296875" bestFit="1" customWidth="1"/>
    <col min="16" max="16" width="9.09765625" bestFit="1" customWidth="1"/>
    <col min="17" max="17" width="12" bestFit="1" customWidth="1"/>
    <col min="19" max="19" width="11.296875" bestFit="1" customWidth="1"/>
    <col min="21" max="21" width="9.69921875" bestFit="1" customWidth="1"/>
    <col min="22" max="22" width="13.69921875" bestFit="1" customWidth="1"/>
    <col min="23" max="24" width="10.796875" bestFit="1" customWidth="1"/>
  </cols>
  <sheetData>
    <row r="1" spans="1:24" x14ac:dyDescent="0.3">
      <c r="A1" s="1" t="s">
        <v>0</v>
      </c>
      <c r="B1" s="24" t="s">
        <v>1</v>
      </c>
      <c r="C1" s="3" t="s">
        <v>2</v>
      </c>
      <c r="D1" s="2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24" x14ac:dyDescent="0.3">
      <c r="A2" s="5">
        <v>43467.291666666664</v>
      </c>
      <c r="B2" s="25">
        <v>20.674700000000001</v>
      </c>
      <c r="C2" s="7"/>
      <c r="D2" s="28"/>
      <c r="E2" s="7"/>
      <c r="F2" s="7"/>
      <c r="G2" s="8"/>
      <c r="H2" s="7"/>
      <c r="I2" s="7"/>
      <c r="J2" s="7"/>
      <c r="K2" s="7"/>
      <c r="L2" s="8"/>
      <c r="M2" s="7"/>
      <c r="N2" s="7"/>
      <c r="O2" s="7"/>
      <c r="P2" s="7"/>
      <c r="Q2" s="8"/>
    </row>
    <row r="3" spans="1:24" x14ac:dyDescent="0.3">
      <c r="A3" s="9">
        <v>43468.291666666664</v>
      </c>
      <c r="B3" s="26">
        <v>20.024000000000001</v>
      </c>
      <c r="C3" s="11">
        <f>B2</f>
        <v>20.674700000000001</v>
      </c>
      <c r="D3" s="29">
        <f>Table21[[#This Row],[Adj Close]]-Table21[[#This Row],[Naive Trend ]]</f>
        <v>-0.6507000000000005</v>
      </c>
      <c r="E3" s="12">
        <f t="shared" ref="E3:E66" si="0">(B3-C3)^2</f>
        <v>0.42341049000000064</v>
      </c>
      <c r="F3" s="12">
        <f>ABS(Table21[[#This Row],[Erorr 1]])</f>
        <v>0.6507000000000005</v>
      </c>
      <c r="G3" s="13">
        <f>Table21[[#This Row],[Abs Erorr 1]]/Table21[[#This Row],[Adj Close]]</f>
        <v>3.2496004794246927E-2</v>
      </c>
      <c r="H3" s="7"/>
      <c r="I3" s="7"/>
      <c r="J3" s="7"/>
      <c r="K3" s="7"/>
      <c r="L3" s="8"/>
      <c r="M3" s="7"/>
      <c r="N3" s="7"/>
      <c r="O3" s="7"/>
      <c r="P3" s="7"/>
      <c r="Q3" s="8"/>
    </row>
    <row r="4" spans="1:24" x14ac:dyDescent="0.3">
      <c r="A4" s="5">
        <v>43469.291666666664</v>
      </c>
      <c r="B4" s="25">
        <v>21.179300000000001</v>
      </c>
      <c r="C4" s="11">
        <f t="shared" ref="C4:C67" si="1">B3</f>
        <v>20.024000000000001</v>
      </c>
      <c r="D4" s="29">
        <f>Table21[[#This Row],[Adj Close]]-Table21[[#This Row],[Naive Trend ]]</f>
        <v>1.1553000000000004</v>
      </c>
      <c r="E4" s="12">
        <f t="shared" si="0"/>
        <v>1.3347180900000011</v>
      </c>
      <c r="F4" s="12">
        <f>ABS(Table21[[#This Row],[Erorr 1]])</f>
        <v>1.1553000000000004</v>
      </c>
      <c r="G4" s="13">
        <f>Table21[[#This Row],[Abs Erorr 1]]/Table21[[#This Row],[Adj Close]]</f>
        <v>5.4548545041620843E-2</v>
      </c>
      <c r="H4" s="7"/>
      <c r="I4" s="7"/>
      <c r="J4" s="7"/>
      <c r="K4" s="7"/>
      <c r="L4" s="8"/>
      <c r="M4" s="7"/>
      <c r="N4" s="7"/>
      <c r="O4" s="7"/>
      <c r="P4" s="7"/>
      <c r="Q4" s="8"/>
    </row>
    <row r="5" spans="1:24" x14ac:dyDescent="0.3">
      <c r="A5" s="9">
        <v>43472.291666666664</v>
      </c>
      <c r="B5" s="26">
        <v>22.3307</v>
      </c>
      <c r="C5" s="11">
        <f t="shared" si="1"/>
        <v>21.179300000000001</v>
      </c>
      <c r="D5" s="29">
        <f>Table21[[#This Row],[Adj Close]]-Table21[[#This Row],[Naive Trend ]]</f>
        <v>1.1513999999999989</v>
      </c>
      <c r="E5" s="12">
        <f t="shared" si="0"/>
        <v>1.3257219599999974</v>
      </c>
      <c r="F5" s="12">
        <f>ABS(Table21[[#This Row],[Erorr 1]])</f>
        <v>1.1513999999999989</v>
      </c>
      <c r="G5" s="13">
        <f>Table21[[#This Row],[Abs Erorr 1]]/Table21[[#This Row],[Adj Close]]</f>
        <v>5.1561303496979446E-2</v>
      </c>
      <c r="H5" s="11">
        <f>AVERAGE(B2:B4)</f>
        <v>20.626000000000001</v>
      </c>
      <c r="I5" s="14">
        <f>(Table21[[#This Row],[Adj Close]]-Table21[[#This Row],[3-MA]])</f>
        <v>1.704699999999999</v>
      </c>
      <c r="J5" s="10">
        <f t="shared" ref="J5:J68" si="2">(B5-H5)^2</f>
        <v>2.9060020899999968</v>
      </c>
      <c r="K5" s="10">
        <f>ABS(Table21[[#This Row],[Erorr 2]])</f>
        <v>1.704699999999999</v>
      </c>
      <c r="L5" s="13">
        <f>Table21[[#This Row],[Abs Erorr 2]]/Table21[[#This Row],[Adj Close]]</f>
        <v>7.6338851894477061E-2</v>
      </c>
      <c r="M5" s="7"/>
      <c r="N5" s="7"/>
      <c r="O5" s="7"/>
      <c r="P5" s="7"/>
      <c r="Q5" s="8"/>
      <c r="S5" s="194" t="s">
        <v>17</v>
      </c>
      <c r="T5" s="195"/>
      <c r="U5" s="195"/>
      <c r="V5" s="195"/>
      <c r="W5" s="195"/>
      <c r="X5" s="195"/>
    </row>
    <row r="6" spans="1:24" x14ac:dyDescent="0.3">
      <c r="A6" s="5">
        <v>43473.291666666664</v>
      </c>
      <c r="B6" s="25">
        <v>22.3567</v>
      </c>
      <c r="C6" s="11">
        <f t="shared" si="1"/>
        <v>22.3307</v>
      </c>
      <c r="D6" s="29">
        <f>Table21[[#This Row],[Adj Close]]-Table21[[#This Row],[Naive Trend ]]</f>
        <v>2.5999999999999801E-2</v>
      </c>
      <c r="E6" s="12">
        <f t="shared" si="0"/>
        <v>6.7599999999998965E-4</v>
      </c>
      <c r="F6" s="12">
        <f>ABS(Table21[[#This Row],[Erorr 1]])</f>
        <v>2.5999999999999801E-2</v>
      </c>
      <c r="G6" s="13">
        <f>Table21[[#This Row],[Abs Erorr 1]]/Table21[[#This Row],[Adj Close]]</f>
        <v>1.1629623334391838E-3</v>
      </c>
      <c r="H6" s="11">
        <f t="shared" ref="H6:H69" si="3">AVERAGE(B3:B5)</f>
        <v>21.178000000000001</v>
      </c>
      <c r="I6" s="14">
        <f>(Table21[[#This Row],[Adj Close]]-Table21[[#This Row],[3-MA]])</f>
        <v>1.1786999999999992</v>
      </c>
      <c r="J6" s="10">
        <f t="shared" si="2"/>
        <v>1.3893336899999982</v>
      </c>
      <c r="K6" s="10">
        <f>ABS(Table21[[#This Row],[Erorr 2]])</f>
        <v>1.1786999999999992</v>
      </c>
      <c r="L6" s="13">
        <f>Table21[[#This Row],[Abs Erorr 2]]/Table21[[#This Row],[Adj Close]]</f>
        <v>5.2722450093260598E-2</v>
      </c>
      <c r="M6" s="7"/>
      <c r="N6" s="7"/>
      <c r="O6" s="7"/>
      <c r="P6" s="7"/>
      <c r="Q6" s="8"/>
      <c r="S6" s="197" t="s">
        <v>18</v>
      </c>
      <c r="T6" s="198"/>
      <c r="U6" s="199"/>
      <c r="V6" s="113" t="s">
        <v>2</v>
      </c>
      <c r="W6" s="113" t="s">
        <v>7</v>
      </c>
      <c r="X6" s="113" t="s">
        <v>12</v>
      </c>
    </row>
    <row r="7" spans="1:24" x14ac:dyDescent="0.3">
      <c r="A7" s="9">
        <v>43474.291666666664</v>
      </c>
      <c r="B7" s="26">
        <v>22.5687</v>
      </c>
      <c r="C7" s="11">
        <f t="shared" si="1"/>
        <v>22.3567</v>
      </c>
      <c r="D7" s="29">
        <f>Table21[[#This Row],[Adj Close]]-Table21[[#This Row],[Naive Trend ]]</f>
        <v>0.21199999999999974</v>
      </c>
      <c r="E7" s="12">
        <f t="shared" si="0"/>
        <v>4.4943999999999894E-2</v>
      </c>
      <c r="F7" s="12">
        <f>ABS(Table21[[#This Row],[Erorr 1]])</f>
        <v>0.21199999999999974</v>
      </c>
      <c r="G7" s="13">
        <f>Table21[[#This Row],[Abs Erorr 1]]/Table21[[#This Row],[Adj Close]]</f>
        <v>9.3935406115549305E-3</v>
      </c>
      <c r="H7" s="11">
        <f t="shared" si="3"/>
        <v>21.95556666666667</v>
      </c>
      <c r="I7" s="14">
        <f>(Table21[[#This Row],[Adj Close]]-Table21[[#This Row],[3-MA]])</f>
        <v>0.6131333333333302</v>
      </c>
      <c r="J7" s="10">
        <f t="shared" si="2"/>
        <v>0.37593248444444061</v>
      </c>
      <c r="K7" s="10">
        <f>ABS(Table21[[#This Row],[Erorr 2]])</f>
        <v>0.6131333333333302</v>
      </c>
      <c r="L7" s="13">
        <f>Table21[[#This Row],[Abs Erorr 2]]/Table21[[#This Row],[Adj Close]]</f>
        <v>2.7167419183795709E-2</v>
      </c>
      <c r="M7" s="7"/>
      <c r="N7" s="7"/>
      <c r="O7" s="7"/>
      <c r="P7" s="7"/>
      <c r="Q7" s="8"/>
      <c r="S7" s="196" t="s">
        <v>19</v>
      </c>
      <c r="T7" s="196"/>
      <c r="U7" s="196"/>
      <c r="V7" s="143">
        <f>AVERAGE(F2:F1470)</f>
        <v>4.9373075613078976</v>
      </c>
      <c r="W7" s="143">
        <f>AVERAGE(K2:K1470)</f>
        <v>6.3046913597089524</v>
      </c>
      <c r="X7" s="143">
        <f>AVERAGE(P2:P1470)</f>
        <v>8.2166142971064016</v>
      </c>
    </row>
    <row r="8" spans="1:24" x14ac:dyDescent="0.3">
      <c r="A8" s="5">
        <v>43475.291666666664</v>
      </c>
      <c r="B8" s="25">
        <v>22.998000000000001</v>
      </c>
      <c r="C8" s="11">
        <f t="shared" si="1"/>
        <v>22.5687</v>
      </c>
      <c r="D8" s="29">
        <f>Table21[[#This Row],[Adj Close]]-Table21[[#This Row],[Naive Trend ]]</f>
        <v>0.42930000000000135</v>
      </c>
      <c r="E8" s="12">
        <f t="shared" si="0"/>
        <v>0.18429849000000115</v>
      </c>
      <c r="F8" s="12">
        <f>ABS(Table21[[#This Row],[Erorr 1]])</f>
        <v>0.42930000000000135</v>
      </c>
      <c r="G8" s="13">
        <f>Table21[[#This Row],[Abs Erorr 1]]/Table21[[#This Row],[Adj Close]]</f>
        <v>1.8666840594834391E-2</v>
      </c>
      <c r="H8" s="11">
        <f t="shared" si="3"/>
        <v>22.418700000000001</v>
      </c>
      <c r="I8" s="14">
        <f>(Table21[[#This Row],[Adj Close]]-Table21[[#This Row],[3-MA]])</f>
        <v>0.57929999999999993</v>
      </c>
      <c r="J8" s="10">
        <f t="shared" si="2"/>
        <v>0.33558848999999991</v>
      </c>
      <c r="K8" s="10">
        <f>ABS(Table21[[#This Row],[Erorr 2]])</f>
        <v>0.57929999999999993</v>
      </c>
      <c r="L8" s="13">
        <f>Table21[[#This Row],[Abs Erorr 2]]/Table21[[#This Row],[Adj Close]]</f>
        <v>2.5189146882337591E-2</v>
      </c>
      <c r="M8" s="11">
        <f>AVERAGE(B2:B7)</f>
        <v>21.522349999999999</v>
      </c>
      <c r="N8" s="16">
        <f>Table21[[#This Row],[Adj Close]]-Table21[[#This Row],[6-MA]]</f>
        <v>1.4756500000000017</v>
      </c>
      <c r="O8" s="17">
        <f>(Table21[[#This Row],[Adj Close]]-M8)^2</f>
        <v>2.1775429225000051</v>
      </c>
      <c r="P8" s="17">
        <f>ABS(Table21[[#This Row],[Erorr 3]])</f>
        <v>1.4756500000000017</v>
      </c>
      <c r="Q8" s="17">
        <f>Table21[[#This Row],[Abs Erorr 3]]/Table21[[#This Row],[Adj Close]]</f>
        <v>6.4164275154361322E-2</v>
      </c>
      <c r="S8" s="196" t="s">
        <v>20</v>
      </c>
      <c r="T8" s="196"/>
      <c r="U8" s="196"/>
      <c r="V8" s="143">
        <f>SQRT(AVERAGE(E2:E1470))</f>
        <v>7.6935164979102435</v>
      </c>
      <c r="W8" s="143">
        <f>SQRT(AVERAGE(J2:J1470))</f>
        <v>9.4559903118456372</v>
      </c>
      <c r="X8" s="143">
        <f>SQRT(AVERAGE(O2:O1470))</f>
        <v>12.130448867477716</v>
      </c>
    </row>
    <row r="9" spans="1:24" x14ac:dyDescent="0.3">
      <c r="A9" s="9">
        <v>43476.291666666664</v>
      </c>
      <c r="B9" s="26">
        <v>23.150700000000001</v>
      </c>
      <c r="C9" s="11">
        <f t="shared" si="1"/>
        <v>22.998000000000001</v>
      </c>
      <c r="D9" s="29">
        <f>Table21[[#This Row],[Adj Close]]-Table21[[#This Row],[Naive Trend ]]</f>
        <v>0.15269999999999939</v>
      </c>
      <c r="E9" s="12">
        <f t="shared" si="0"/>
        <v>2.3317289999999814E-2</v>
      </c>
      <c r="F9" s="12">
        <f>ABS(Table21[[#This Row],[Erorr 1]])</f>
        <v>0.15269999999999939</v>
      </c>
      <c r="G9" s="13">
        <f>Table21[[#This Row],[Abs Erorr 1]]/Table21[[#This Row],[Adj Close]]</f>
        <v>6.595912866565563E-3</v>
      </c>
      <c r="H9" s="11">
        <f t="shared" si="3"/>
        <v>22.641133333333332</v>
      </c>
      <c r="I9" s="14">
        <f>(Table21[[#This Row],[Adj Close]]-Table21[[#This Row],[3-MA]])</f>
        <v>0.50956666666666806</v>
      </c>
      <c r="J9" s="10">
        <f t="shared" si="2"/>
        <v>0.25965818777777921</v>
      </c>
      <c r="K9" s="10">
        <f>ABS(Table21[[#This Row],[Erorr 2]])</f>
        <v>0.50956666666666806</v>
      </c>
      <c r="L9" s="13">
        <f>Table21[[#This Row],[Abs Erorr 2]]/Table21[[#This Row],[Adj Close]]</f>
        <v>2.2010853523507627E-2</v>
      </c>
      <c r="M9" s="11">
        <f t="shared" ref="M9:M72" si="4">AVERAGE(B3:B8)</f>
        <v>21.909566666666663</v>
      </c>
      <c r="N9" s="16">
        <f>Table21[[#This Row],[Adj Close]]-Table21[[#This Row],[6-MA]]</f>
        <v>1.2411333333333374</v>
      </c>
      <c r="O9" s="17">
        <f>(Table21[[#This Row],[Adj Close]]-M9)^2</f>
        <v>1.5404119511111212</v>
      </c>
      <c r="P9" s="17">
        <f>ABS(Table21[[#This Row],[Erorr 3]])</f>
        <v>1.2411333333333374</v>
      </c>
      <c r="Q9" s="17">
        <f>Table21[[#This Row],[Abs Erorr 3]]/Table21[[#This Row],[Adj Close]]</f>
        <v>5.3611049917857229E-2</v>
      </c>
      <c r="S9" s="196" t="s">
        <v>21</v>
      </c>
      <c r="T9" s="196"/>
      <c r="U9" s="196"/>
      <c r="V9" s="193">
        <f>AVERAGE(G2:G1470)</f>
        <v>2.8483260522228986E-2</v>
      </c>
      <c r="W9" s="193">
        <f>AVERAGE(L2:L1470)</f>
        <v>3.6782687070917655E-2</v>
      </c>
      <c r="X9" s="193">
        <f>AVERAGE(Q2:Q1470)</f>
        <v>4.8054676891039191E-2</v>
      </c>
    </row>
    <row r="10" spans="1:24" x14ac:dyDescent="0.3">
      <c r="A10" s="5">
        <v>43479.291666666664</v>
      </c>
      <c r="B10" s="25">
        <v>22.293299999999999</v>
      </c>
      <c r="C10" s="11">
        <f t="shared" si="1"/>
        <v>23.150700000000001</v>
      </c>
      <c r="D10" s="29">
        <f>Table21[[#This Row],[Adj Close]]-Table21[[#This Row],[Naive Trend ]]</f>
        <v>-0.85740000000000194</v>
      </c>
      <c r="E10" s="12">
        <f t="shared" si="0"/>
        <v>0.73513476000000333</v>
      </c>
      <c r="F10" s="12">
        <f>ABS(Table21[[#This Row],[Erorr 1]])</f>
        <v>0.85740000000000194</v>
      </c>
      <c r="G10" s="13">
        <f>Table21[[#This Row],[Abs Erorr 1]]/Table21[[#This Row],[Adj Close]]</f>
        <v>3.8459985735624695E-2</v>
      </c>
      <c r="H10" s="11">
        <f t="shared" si="3"/>
        <v>22.905799999999999</v>
      </c>
      <c r="I10" s="14">
        <f>(Table21[[#This Row],[Adj Close]]-Table21[[#This Row],[3-MA]])</f>
        <v>-0.61250000000000071</v>
      </c>
      <c r="J10" s="10">
        <f t="shared" si="2"/>
        <v>0.37515625000000086</v>
      </c>
      <c r="K10" s="10">
        <f>ABS(Table21[[#This Row],[Erorr 2]])</f>
        <v>0.61250000000000071</v>
      </c>
      <c r="L10" s="13">
        <f>Table21[[#This Row],[Abs Erorr 2]]/Table21[[#This Row],[Adj Close]]</f>
        <v>2.7474622420189058E-2</v>
      </c>
      <c r="M10" s="11">
        <f t="shared" si="4"/>
        <v>22.430683333333338</v>
      </c>
      <c r="N10" s="16">
        <f>Table21[[#This Row],[Adj Close]]-Table21[[#This Row],[6-MA]]</f>
        <v>-0.13738333333333941</v>
      </c>
      <c r="O10" s="17">
        <f>(Table21[[#This Row],[Adj Close]]-M10)^2</f>
        <v>1.8874180277779446E-2</v>
      </c>
      <c r="P10" s="17">
        <f>ABS(Table21[[#This Row],[Erorr 3]])</f>
        <v>0.13738333333333941</v>
      </c>
      <c r="Q10" s="17">
        <f>Table21[[#This Row],[Abs Erorr 3]]/Table21[[#This Row],[Adj Close]]</f>
        <v>6.162539118629338E-3</v>
      </c>
    </row>
    <row r="11" spans="1:24" x14ac:dyDescent="0.3">
      <c r="A11" s="9">
        <v>43480.291666666664</v>
      </c>
      <c r="B11" s="26">
        <v>22.962</v>
      </c>
      <c r="C11" s="11">
        <f t="shared" si="1"/>
        <v>22.293299999999999</v>
      </c>
      <c r="D11" s="29">
        <f>Table21[[#This Row],[Adj Close]]-Table21[[#This Row],[Naive Trend ]]</f>
        <v>0.66870000000000118</v>
      </c>
      <c r="E11" s="12">
        <f t="shared" si="0"/>
        <v>0.44715969000000161</v>
      </c>
      <c r="F11" s="12">
        <f>ABS(Table21[[#This Row],[Erorr 1]])</f>
        <v>0.66870000000000118</v>
      </c>
      <c r="G11" s="13">
        <f>Table21[[#This Row],[Abs Erorr 1]]/Table21[[#This Row],[Adj Close]]</f>
        <v>2.9122027697935773E-2</v>
      </c>
      <c r="H11" s="11">
        <f t="shared" si="3"/>
        <v>22.814000000000004</v>
      </c>
      <c r="I11" s="14">
        <f>(Table21[[#This Row],[Adj Close]]-Table21[[#This Row],[3-MA]])</f>
        <v>0.14799999999999613</v>
      </c>
      <c r="J11" s="10">
        <f t="shared" si="2"/>
        <v>2.1903999999998855E-2</v>
      </c>
      <c r="K11" s="10">
        <f>ABS(Table21[[#This Row],[Erorr 2]])</f>
        <v>0.14799999999999613</v>
      </c>
      <c r="L11" s="13">
        <f>Table21[[#This Row],[Abs Erorr 2]]/Table21[[#This Row],[Adj Close]]</f>
        <v>6.4454315826145865E-3</v>
      </c>
      <c r="M11" s="11">
        <f t="shared" si="4"/>
        <v>22.616350000000001</v>
      </c>
      <c r="N11" s="16">
        <f>Table21[[#This Row],[Adj Close]]-Table21[[#This Row],[6-MA]]</f>
        <v>0.34564999999999912</v>
      </c>
      <c r="O11" s="17">
        <f>(Table21[[#This Row],[Adj Close]]-M11)^2</f>
        <v>0.1194739224999994</v>
      </c>
      <c r="P11" s="17">
        <f>ABS(Table21[[#This Row],[Erorr 3]])</f>
        <v>0.34564999999999912</v>
      </c>
      <c r="Q11" s="17">
        <f>Table21[[#This Row],[Abs Erorr 3]]/Table21[[#This Row],[Adj Close]]</f>
        <v>1.5053131260343139E-2</v>
      </c>
    </row>
    <row r="12" spans="1:24" x14ac:dyDescent="0.3">
      <c r="A12" s="5">
        <v>43481.291666666664</v>
      </c>
      <c r="B12" s="25">
        <v>23.07</v>
      </c>
      <c r="C12" s="11">
        <f t="shared" si="1"/>
        <v>22.962</v>
      </c>
      <c r="D12" s="29">
        <f>Table21[[#This Row],[Adj Close]]-Table21[[#This Row],[Naive Trend ]]</f>
        <v>0.10800000000000054</v>
      </c>
      <c r="E12" s="12">
        <f t="shared" si="0"/>
        <v>1.1664000000000117E-2</v>
      </c>
      <c r="F12" s="12">
        <f>ABS(Table21[[#This Row],[Erorr 1]])</f>
        <v>0.10800000000000054</v>
      </c>
      <c r="G12" s="13">
        <f>Table21[[#This Row],[Abs Erorr 1]]/Table21[[#This Row],[Adj Close]]</f>
        <v>4.6814044213264209E-3</v>
      </c>
      <c r="H12" s="11">
        <f t="shared" si="3"/>
        <v>22.802000000000003</v>
      </c>
      <c r="I12" s="14">
        <f>(Table21[[#This Row],[Adj Close]]-Table21[[#This Row],[3-MA]])</f>
        <v>0.26799999999999713</v>
      </c>
      <c r="J12" s="10">
        <f t="shared" si="2"/>
        <v>7.1823999999998459E-2</v>
      </c>
      <c r="K12" s="10">
        <f>ABS(Table21[[#This Row],[Erorr 2]])</f>
        <v>0.26799999999999713</v>
      </c>
      <c r="L12" s="13">
        <f>Table21[[#This Row],[Abs Erorr 2]]/Table21[[#This Row],[Adj Close]]</f>
        <v>1.1616818378846863E-2</v>
      </c>
      <c r="M12" s="11">
        <f t="shared" si="4"/>
        <v>22.721566666666664</v>
      </c>
      <c r="N12" s="16">
        <f>Table21[[#This Row],[Adj Close]]-Table21[[#This Row],[6-MA]]</f>
        <v>0.34843333333333604</v>
      </c>
      <c r="O12" s="17">
        <f>(Table21[[#This Row],[Adj Close]]-M12)^2</f>
        <v>0.12140578777777966</v>
      </c>
      <c r="P12" s="17">
        <f>ABS(Table21[[#This Row],[Erorr 3]])</f>
        <v>0.34843333333333604</v>
      </c>
      <c r="Q12" s="17">
        <f>Table21[[#This Row],[Abs Erorr 3]]/Table21[[#This Row],[Adj Close]]</f>
        <v>1.5103308770409017E-2</v>
      </c>
    </row>
    <row r="13" spans="1:24" x14ac:dyDescent="0.3">
      <c r="A13" s="9">
        <v>43482.291666666664</v>
      </c>
      <c r="B13" s="26">
        <v>23.154</v>
      </c>
      <c r="C13" s="11">
        <f t="shared" si="1"/>
        <v>23.07</v>
      </c>
      <c r="D13" s="29">
        <f>Table21[[#This Row],[Adj Close]]-Table21[[#This Row],[Naive Trend ]]</f>
        <v>8.3999999999999631E-2</v>
      </c>
      <c r="E13" s="12">
        <f t="shared" si="0"/>
        <v>7.0559999999999382E-3</v>
      </c>
      <c r="F13" s="12">
        <f>ABS(Table21[[#This Row],[Erorr 1]])</f>
        <v>8.3999999999999631E-2</v>
      </c>
      <c r="G13" s="13">
        <f>Table21[[#This Row],[Abs Erorr 1]]/Table21[[#This Row],[Adj Close]]</f>
        <v>3.627882871210142E-3</v>
      </c>
      <c r="H13" s="11">
        <f t="shared" si="3"/>
        <v>22.775099999999998</v>
      </c>
      <c r="I13" s="14">
        <f>(Table21[[#This Row],[Adj Close]]-Table21[[#This Row],[3-MA]])</f>
        <v>0.37890000000000157</v>
      </c>
      <c r="J13" s="10">
        <f t="shared" si="2"/>
        <v>0.14356521000000119</v>
      </c>
      <c r="K13" s="10">
        <f>ABS(Table21[[#This Row],[Erorr 2]])</f>
        <v>0.37890000000000157</v>
      </c>
      <c r="L13" s="13">
        <f>Table21[[#This Row],[Abs Erorr 2]]/Table21[[#This Row],[Adj Close]]</f>
        <v>1.6364343094065887E-2</v>
      </c>
      <c r="M13" s="11">
        <f t="shared" si="4"/>
        <v>22.840450000000001</v>
      </c>
      <c r="N13" s="16">
        <f>Table21[[#This Row],[Adj Close]]-Table21[[#This Row],[6-MA]]</f>
        <v>0.31354999999999933</v>
      </c>
      <c r="O13" s="17">
        <f>(Table21[[#This Row],[Adj Close]]-M13)^2</f>
        <v>9.8313602499999583E-2</v>
      </c>
      <c r="P13" s="17">
        <f>ABS(Table21[[#This Row],[Erorr 3]])</f>
        <v>0.31354999999999933</v>
      </c>
      <c r="Q13" s="17">
        <f>Table21[[#This Row],[Abs Erorr 3]]/Table21[[#This Row],[Adj Close]]</f>
        <v>1.3541936598427888E-2</v>
      </c>
    </row>
    <row r="14" spans="1:24" x14ac:dyDescent="0.3">
      <c r="A14" s="5">
        <v>43483.291666666664</v>
      </c>
      <c r="B14" s="25">
        <v>20.150700000000001</v>
      </c>
      <c r="C14" s="11">
        <f t="shared" si="1"/>
        <v>23.154</v>
      </c>
      <c r="D14" s="29">
        <f>Table21[[#This Row],[Adj Close]]-Table21[[#This Row],[Naive Trend ]]</f>
        <v>-3.0032999999999994</v>
      </c>
      <c r="E14" s="12">
        <f t="shared" si="0"/>
        <v>9.0198108899999969</v>
      </c>
      <c r="F14" s="12">
        <f>ABS(Table21[[#This Row],[Erorr 1]])</f>
        <v>3.0032999999999994</v>
      </c>
      <c r="G14" s="13">
        <f>Table21[[#This Row],[Abs Erorr 1]]/Table21[[#This Row],[Adj Close]]</f>
        <v>0.14904196876535303</v>
      </c>
      <c r="H14" s="11">
        <f t="shared" si="3"/>
        <v>23.061999999999998</v>
      </c>
      <c r="I14" s="14">
        <f>(Table21[[#This Row],[Adj Close]]-Table21[[#This Row],[3-MA]])</f>
        <v>-2.9112999999999971</v>
      </c>
      <c r="J14" s="10">
        <f t="shared" si="2"/>
        <v>8.4756676899999839</v>
      </c>
      <c r="K14" s="10">
        <f>ABS(Table21[[#This Row],[Erorr 2]])</f>
        <v>2.9112999999999971</v>
      </c>
      <c r="L14" s="13">
        <f>Table21[[#This Row],[Abs Erorr 2]]/Table21[[#This Row],[Adj Close]]</f>
        <v>0.14447637054792126</v>
      </c>
      <c r="M14" s="11">
        <f t="shared" si="4"/>
        <v>22.938000000000002</v>
      </c>
      <c r="N14" s="16">
        <f>Table21[[#This Row],[Adj Close]]-Table21[[#This Row],[6-MA]]</f>
        <v>-2.7873000000000019</v>
      </c>
      <c r="O14" s="17">
        <f>(Table21[[#This Row],[Adj Close]]-M14)^2</f>
        <v>7.7690412900000103</v>
      </c>
      <c r="P14" s="17">
        <f>ABS(Table21[[#This Row],[Erorr 3]])</f>
        <v>2.7873000000000019</v>
      </c>
      <c r="Q14" s="17">
        <f>Table21[[#This Row],[Abs Erorr 3]]/Table21[[#This Row],[Adj Close]]</f>
        <v>0.13832273816790494</v>
      </c>
    </row>
    <row r="15" spans="1:24" x14ac:dyDescent="0.3">
      <c r="A15" s="9">
        <v>43487.291666666664</v>
      </c>
      <c r="B15" s="26">
        <v>19.928000000000001</v>
      </c>
      <c r="C15" s="11">
        <f t="shared" si="1"/>
        <v>20.150700000000001</v>
      </c>
      <c r="D15" s="29">
        <f>Table21[[#This Row],[Adj Close]]-Table21[[#This Row],[Naive Trend ]]</f>
        <v>-0.22269999999999968</v>
      </c>
      <c r="E15" s="12">
        <f t="shared" si="0"/>
        <v>4.9595289999999854E-2</v>
      </c>
      <c r="F15" s="12">
        <f>ABS(Table21[[#This Row],[Erorr 1]])</f>
        <v>0.22269999999999968</v>
      </c>
      <c r="G15" s="13">
        <f>Table21[[#This Row],[Abs Erorr 1]]/Table21[[#This Row],[Adj Close]]</f>
        <v>1.1175230830991553E-2</v>
      </c>
      <c r="H15" s="11">
        <f t="shared" si="3"/>
        <v>22.1249</v>
      </c>
      <c r="I15" s="14">
        <f>(Table21[[#This Row],[Adj Close]]-Table21[[#This Row],[3-MA]])</f>
        <v>-2.1968999999999994</v>
      </c>
      <c r="J15" s="10">
        <f t="shared" si="2"/>
        <v>4.8263696099999978</v>
      </c>
      <c r="K15" s="10">
        <f>ABS(Table21[[#This Row],[Erorr 2]])</f>
        <v>2.1968999999999994</v>
      </c>
      <c r="L15" s="13">
        <f>Table21[[#This Row],[Abs Erorr 2]]/Table21[[#This Row],[Adj Close]]</f>
        <v>0.11024187073464468</v>
      </c>
      <c r="M15" s="11">
        <f t="shared" si="4"/>
        <v>22.463449999999998</v>
      </c>
      <c r="N15" s="16">
        <f>Table21[[#This Row],[Adj Close]]-Table21[[#This Row],[6-MA]]</f>
        <v>-2.5354499999999973</v>
      </c>
      <c r="O15" s="17">
        <f>(Table21[[#This Row],[Adj Close]]-M15)^2</f>
        <v>6.4285067024999867</v>
      </c>
      <c r="P15" s="17">
        <f>ABS(Table21[[#This Row],[Erorr 3]])</f>
        <v>2.5354499999999973</v>
      </c>
      <c r="Q15" s="17">
        <f>Table21[[#This Row],[Abs Erorr 3]]/Table21[[#This Row],[Adj Close]]</f>
        <v>0.12723052990766745</v>
      </c>
    </row>
    <row r="16" spans="1:24" x14ac:dyDescent="0.3">
      <c r="A16" s="5">
        <v>43488.291666666664</v>
      </c>
      <c r="B16" s="25">
        <v>19.172699999999999</v>
      </c>
      <c r="C16" s="11">
        <f t="shared" si="1"/>
        <v>19.928000000000001</v>
      </c>
      <c r="D16" s="29">
        <f>Table21[[#This Row],[Adj Close]]-Table21[[#This Row],[Naive Trend ]]</f>
        <v>-0.75530000000000186</v>
      </c>
      <c r="E16" s="12">
        <f t="shared" si="0"/>
        <v>0.57047809000000282</v>
      </c>
      <c r="F16" s="12">
        <f>ABS(Table21[[#This Row],[Erorr 1]])</f>
        <v>0.75530000000000186</v>
      </c>
      <c r="G16" s="13">
        <f>Table21[[#This Row],[Abs Erorr 1]]/Table21[[#This Row],[Adj Close]]</f>
        <v>3.9394555800695882E-2</v>
      </c>
      <c r="H16" s="11">
        <f t="shared" si="3"/>
        <v>21.077566666666666</v>
      </c>
      <c r="I16" s="14">
        <f>(Table21[[#This Row],[Adj Close]]-Table21[[#This Row],[3-MA]])</f>
        <v>-1.9048666666666669</v>
      </c>
      <c r="J16" s="10">
        <f t="shared" si="2"/>
        <v>3.6285170177777788</v>
      </c>
      <c r="K16" s="10">
        <f>ABS(Table21[[#This Row],[Erorr 2]])</f>
        <v>1.9048666666666669</v>
      </c>
      <c r="L16" s="13">
        <f>Table21[[#This Row],[Abs Erorr 2]]/Table21[[#This Row],[Adj Close]]</f>
        <v>9.9353073206521092E-2</v>
      </c>
      <c r="M16" s="11">
        <f t="shared" si="4"/>
        <v>21.926333333333332</v>
      </c>
      <c r="N16" s="16">
        <f>Table21[[#This Row],[Adj Close]]-Table21[[#This Row],[6-MA]]</f>
        <v>-2.7536333333333332</v>
      </c>
      <c r="O16" s="17">
        <f>(Table21[[#This Row],[Adj Close]]-M16)^2</f>
        <v>7.5824965344444433</v>
      </c>
      <c r="P16" s="17">
        <f>ABS(Table21[[#This Row],[Erorr 3]])</f>
        <v>2.7536333333333332</v>
      </c>
      <c r="Q16" s="17">
        <f>Table21[[#This Row],[Abs Erorr 3]]/Table21[[#This Row],[Adj Close]]</f>
        <v>0.14362261618516606</v>
      </c>
    </row>
    <row r="17" spans="1:17" x14ac:dyDescent="0.3">
      <c r="A17" s="9">
        <v>43489.291666666664</v>
      </c>
      <c r="B17" s="26">
        <v>19.434000000000001</v>
      </c>
      <c r="C17" s="11">
        <f t="shared" si="1"/>
        <v>19.172699999999999</v>
      </c>
      <c r="D17" s="29">
        <f>Table21[[#This Row],[Adj Close]]-Table21[[#This Row],[Naive Trend ]]</f>
        <v>0.26130000000000209</v>
      </c>
      <c r="E17" s="12">
        <f t="shared" si="0"/>
        <v>6.8277690000001084E-2</v>
      </c>
      <c r="F17" s="12">
        <f>ABS(Table21[[#This Row],[Erorr 1]])</f>
        <v>0.26130000000000209</v>
      </c>
      <c r="G17" s="13">
        <f>Table21[[#This Row],[Abs Erorr 1]]/Table21[[#This Row],[Adj Close]]</f>
        <v>1.3445507872800353E-2</v>
      </c>
      <c r="H17" s="11">
        <f t="shared" si="3"/>
        <v>19.750466666666664</v>
      </c>
      <c r="I17" s="14">
        <f>(Table21[[#This Row],[Adj Close]]-Table21[[#This Row],[3-MA]])</f>
        <v>-0.31646666666666334</v>
      </c>
      <c r="J17" s="10">
        <f t="shared" si="2"/>
        <v>0.100151151111109</v>
      </c>
      <c r="K17" s="10">
        <f>ABS(Table21[[#This Row],[Erorr 2]])</f>
        <v>0.31646666666666334</v>
      </c>
      <c r="L17" s="13">
        <f>Table21[[#This Row],[Abs Erorr 2]]/Table21[[#This Row],[Adj Close]]</f>
        <v>1.6284175499982675E-2</v>
      </c>
      <c r="M17" s="11">
        <f t="shared" si="4"/>
        <v>21.406233333333333</v>
      </c>
      <c r="N17" s="16">
        <f>Table21[[#This Row],[Adj Close]]-Table21[[#This Row],[6-MA]]</f>
        <v>-1.9722333333333317</v>
      </c>
      <c r="O17" s="17">
        <f>(Table21[[#This Row],[Adj Close]]-M17)^2</f>
        <v>3.8897043211111049</v>
      </c>
      <c r="P17" s="17">
        <f>ABS(Table21[[#This Row],[Erorr 3]])</f>
        <v>1.9722333333333317</v>
      </c>
      <c r="Q17" s="17">
        <f>Table21[[#This Row],[Abs Erorr 3]]/Table21[[#This Row],[Adj Close]]</f>
        <v>0.10148365407704701</v>
      </c>
    </row>
    <row r="18" spans="1:17" x14ac:dyDescent="0.3">
      <c r="A18" s="5">
        <v>43490.291666666664</v>
      </c>
      <c r="B18" s="25">
        <v>19.802700000000002</v>
      </c>
      <c r="C18" s="11">
        <f t="shared" si="1"/>
        <v>19.434000000000001</v>
      </c>
      <c r="D18" s="29">
        <f>Table21[[#This Row],[Adj Close]]-Table21[[#This Row],[Naive Trend ]]</f>
        <v>0.36870000000000047</v>
      </c>
      <c r="E18" s="12">
        <f t="shared" si="0"/>
        <v>0.13593969000000033</v>
      </c>
      <c r="F18" s="12">
        <f>ABS(Table21[[#This Row],[Erorr 1]])</f>
        <v>0.36870000000000047</v>
      </c>
      <c r="G18" s="13">
        <f>Table21[[#This Row],[Abs Erorr 1]]/Table21[[#This Row],[Adj Close]]</f>
        <v>1.8618673211228794E-2</v>
      </c>
      <c r="H18" s="11">
        <f t="shared" si="3"/>
        <v>19.511566666666667</v>
      </c>
      <c r="I18" s="14">
        <f>(Table21[[#This Row],[Adj Close]]-Table21[[#This Row],[3-MA]])</f>
        <v>0.29113333333333458</v>
      </c>
      <c r="J18" s="10">
        <f t="shared" si="2"/>
        <v>8.4758617777778503E-2</v>
      </c>
      <c r="K18" s="10">
        <f>ABS(Table21[[#This Row],[Erorr 2]])</f>
        <v>0.29113333333333458</v>
      </c>
      <c r="L18" s="13">
        <f>Table21[[#This Row],[Abs Erorr 2]]/Table21[[#This Row],[Adj Close]]</f>
        <v>1.4701698926577415E-2</v>
      </c>
      <c r="M18" s="11">
        <f t="shared" si="4"/>
        <v>20.818233333333335</v>
      </c>
      <c r="N18" s="16">
        <f>Table21[[#This Row],[Adj Close]]-Table21[[#This Row],[6-MA]]</f>
        <v>-1.0155333333333338</v>
      </c>
      <c r="O18" s="17">
        <f>(Table21[[#This Row],[Adj Close]]-M18)^2</f>
        <v>1.0313079511111121</v>
      </c>
      <c r="P18" s="17">
        <f>ABS(Table21[[#This Row],[Erorr 3]])</f>
        <v>1.0155333333333338</v>
      </c>
      <c r="Q18" s="17">
        <f>Table21[[#This Row],[Abs Erorr 3]]/Table21[[#This Row],[Adj Close]]</f>
        <v>5.1282569211942498E-2</v>
      </c>
    </row>
    <row r="19" spans="1:17" x14ac:dyDescent="0.3">
      <c r="A19" s="9">
        <v>43493.291666666664</v>
      </c>
      <c r="B19" s="26">
        <v>19.758700000000001</v>
      </c>
      <c r="C19" s="11">
        <f t="shared" si="1"/>
        <v>19.802700000000002</v>
      </c>
      <c r="D19" s="29">
        <f>Table21[[#This Row],[Adj Close]]-Table21[[#This Row],[Naive Trend ]]</f>
        <v>-4.4000000000000483E-2</v>
      </c>
      <c r="E19" s="12">
        <f t="shared" si="0"/>
        <v>1.9360000000000425E-3</v>
      </c>
      <c r="F19" s="12">
        <f>ABS(Table21[[#This Row],[Erorr 1]])</f>
        <v>4.4000000000000483E-2</v>
      </c>
      <c r="G19" s="13">
        <f>Table21[[#This Row],[Abs Erorr 1]]/Table21[[#This Row],[Adj Close]]</f>
        <v>2.226867152191211E-3</v>
      </c>
      <c r="H19" s="11">
        <f t="shared" si="3"/>
        <v>19.469800000000003</v>
      </c>
      <c r="I19" s="14">
        <f>(Table21[[#This Row],[Adj Close]]-Table21[[#This Row],[3-MA]])</f>
        <v>0.28889999999999816</v>
      </c>
      <c r="J19" s="10">
        <f t="shared" si="2"/>
        <v>8.3463209999998941E-2</v>
      </c>
      <c r="K19" s="10">
        <f>ABS(Table21[[#This Row],[Erorr 2]])</f>
        <v>0.28889999999999816</v>
      </c>
      <c r="L19" s="13">
        <f>Table21[[#This Row],[Abs Erorr 2]]/Table21[[#This Row],[Adj Close]]</f>
        <v>1.4621407278818856E-2</v>
      </c>
      <c r="M19" s="11">
        <f t="shared" si="4"/>
        <v>20.273683333333331</v>
      </c>
      <c r="N19" s="16">
        <f>Table21[[#This Row],[Adj Close]]-Table21[[#This Row],[6-MA]]</f>
        <v>-0.5149833333333298</v>
      </c>
      <c r="O19" s="17">
        <f>(Table21[[#This Row],[Adj Close]]-M19)^2</f>
        <v>0.26520783361110745</v>
      </c>
      <c r="P19" s="17">
        <f>ABS(Table21[[#This Row],[Erorr 3]])</f>
        <v>0.5149833333333298</v>
      </c>
      <c r="Q19" s="17">
        <f>Table21[[#This Row],[Abs Erorr 3]]/Table21[[#This Row],[Adj Close]]</f>
        <v>2.6063624293770835E-2</v>
      </c>
    </row>
    <row r="20" spans="1:17" x14ac:dyDescent="0.3">
      <c r="A20" s="5">
        <v>43494.291666666664</v>
      </c>
      <c r="B20" s="25">
        <v>19.8307</v>
      </c>
      <c r="C20" s="11">
        <f t="shared" si="1"/>
        <v>19.758700000000001</v>
      </c>
      <c r="D20" s="29">
        <f>Table21[[#This Row],[Adj Close]]-Table21[[#This Row],[Naive Trend ]]</f>
        <v>7.1999999999999176E-2</v>
      </c>
      <c r="E20" s="12">
        <f t="shared" si="0"/>
        <v>5.1839999999998814E-3</v>
      </c>
      <c r="F20" s="12">
        <f>ABS(Table21[[#This Row],[Erorr 1]])</f>
        <v>7.1999999999999176E-2</v>
      </c>
      <c r="G20" s="13">
        <f>Table21[[#This Row],[Abs Erorr 1]]/Table21[[#This Row],[Adj Close]]</f>
        <v>3.6307341647041796E-3</v>
      </c>
      <c r="H20" s="11">
        <f t="shared" si="3"/>
        <v>19.665133333333333</v>
      </c>
      <c r="I20" s="14">
        <f>(Table21[[#This Row],[Adj Close]]-Table21[[#This Row],[3-MA]])</f>
        <v>0.16556666666666686</v>
      </c>
      <c r="J20" s="10">
        <f t="shared" si="2"/>
        <v>2.7412321111111176E-2</v>
      </c>
      <c r="K20" s="10">
        <f>ABS(Table21[[#This Row],[Erorr 2]])</f>
        <v>0.16556666666666686</v>
      </c>
      <c r="L20" s="13">
        <f>Table21[[#This Row],[Abs Erorr 2]]/Table21[[#This Row],[Adj Close]]</f>
        <v>8.3490076833730963E-3</v>
      </c>
      <c r="M20" s="11">
        <f t="shared" si="4"/>
        <v>19.707800000000002</v>
      </c>
      <c r="N20" s="16">
        <f>Table21[[#This Row],[Adj Close]]-Table21[[#This Row],[6-MA]]</f>
        <v>0.12289999999999779</v>
      </c>
      <c r="O20" s="17">
        <f>(Table21[[#This Row],[Adj Close]]-M20)^2</f>
        <v>1.5104409999999456E-2</v>
      </c>
      <c r="P20" s="17">
        <f>ABS(Table21[[#This Row],[Erorr 3]])</f>
        <v>0.12289999999999779</v>
      </c>
      <c r="Q20" s="17">
        <f>Table21[[#This Row],[Abs Erorr 3]]/Table21[[#This Row],[Adj Close]]</f>
        <v>6.1974615116963993E-3</v>
      </c>
    </row>
    <row r="21" spans="1:17" x14ac:dyDescent="0.3">
      <c r="A21" s="9">
        <v>43495.291666666664</v>
      </c>
      <c r="B21" s="26">
        <v>20.584700000000002</v>
      </c>
      <c r="C21" s="11">
        <f t="shared" si="1"/>
        <v>19.8307</v>
      </c>
      <c r="D21" s="29">
        <f>Table21[[#This Row],[Adj Close]]-Table21[[#This Row],[Naive Trend ]]</f>
        <v>0.75400000000000134</v>
      </c>
      <c r="E21" s="12">
        <f t="shared" si="0"/>
        <v>0.56851600000000202</v>
      </c>
      <c r="F21" s="12">
        <f>ABS(Table21[[#This Row],[Erorr 1]])</f>
        <v>0.75400000000000134</v>
      </c>
      <c r="G21" s="13">
        <f>Table21[[#This Row],[Abs Erorr 1]]/Table21[[#This Row],[Adj Close]]</f>
        <v>3.6629146890651859E-2</v>
      </c>
      <c r="H21" s="11">
        <f t="shared" si="3"/>
        <v>19.797366666666669</v>
      </c>
      <c r="I21" s="14">
        <f>(Table21[[#This Row],[Adj Close]]-Table21[[#This Row],[3-MA]])</f>
        <v>0.78733333333333277</v>
      </c>
      <c r="J21" s="10">
        <f t="shared" si="2"/>
        <v>0.61989377777777688</v>
      </c>
      <c r="K21" s="10">
        <f>ABS(Table21[[#This Row],[Erorr 2]])</f>
        <v>0.78733333333333277</v>
      </c>
      <c r="L21" s="13">
        <f>Table21[[#This Row],[Abs Erorr 2]]/Table21[[#This Row],[Adj Close]]</f>
        <v>3.8248472571051934E-2</v>
      </c>
      <c r="M21" s="11">
        <f t="shared" si="4"/>
        <v>19.654466666666668</v>
      </c>
      <c r="N21" s="16">
        <f>Table21[[#This Row],[Adj Close]]-Table21[[#This Row],[6-MA]]</f>
        <v>0.93023333333333369</v>
      </c>
      <c r="O21" s="17">
        <f>(Table21[[#This Row],[Adj Close]]-M21)^2</f>
        <v>0.86533405444444511</v>
      </c>
      <c r="P21" s="17">
        <f>ABS(Table21[[#This Row],[Erorr 3]])</f>
        <v>0.93023333333333369</v>
      </c>
      <c r="Q21" s="17">
        <f>Table21[[#This Row],[Abs Erorr 3]]/Table21[[#This Row],[Adj Close]]</f>
        <v>4.5190521762927496E-2</v>
      </c>
    </row>
    <row r="22" spans="1:17" x14ac:dyDescent="0.3">
      <c r="A22" s="5">
        <v>43496.291666666664</v>
      </c>
      <c r="B22" s="25">
        <v>20.468</v>
      </c>
      <c r="C22" s="11">
        <f t="shared" si="1"/>
        <v>20.584700000000002</v>
      </c>
      <c r="D22" s="29">
        <f>Table21[[#This Row],[Adj Close]]-Table21[[#This Row],[Naive Trend ]]</f>
        <v>-0.11670000000000158</v>
      </c>
      <c r="E22" s="12">
        <f t="shared" si="0"/>
        <v>1.3618890000000369E-2</v>
      </c>
      <c r="F22" s="12">
        <f>ABS(Table21[[#This Row],[Erorr 1]])</f>
        <v>0.11670000000000158</v>
      </c>
      <c r="G22" s="13">
        <f>Table21[[#This Row],[Abs Erorr 1]]/Table21[[#This Row],[Adj Close]]</f>
        <v>5.7015829587649782E-3</v>
      </c>
      <c r="H22" s="11">
        <f t="shared" si="3"/>
        <v>20.058033333333331</v>
      </c>
      <c r="I22" s="14">
        <f>(Table21[[#This Row],[Adj Close]]-Table21[[#This Row],[3-MA]])</f>
        <v>0.40996666666666925</v>
      </c>
      <c r="J22" s="10">
        <f t="shared" si="2"/>
        <v>0.1680726677777799</v>
      </c>
      <c r="K22" s="10">
        <f>ABS(Table21[[#This Row],[Erorr 2]])</f>
        <v>0.40996666666666925</v>
      </c>
      <c r="L22" s="13">
        <f>Table21[[#This Row],[Abs Erorr 2]]/Table21[[#This Row],[Adj Close]]</f>
        <v>2.0029639762882023E-2</v>
      </c>
      <c r="M22" s="11">
        <f t="shared" si="4"/>
        <v>19.76391666666667</v>
      </c>
      <c r="N22" s="16">
        <f>Table21[[#This Row],[Adj Close]]-Table21[[#This Row],[6-MA]]</f>
        <v>0.70408333333332962</v>
      </c>
      <c r="O22" s="17">
        <f>(Table21[[#This Row],[Adj Close]]-M22)^2</f>
        <v>0.49573334027777255</v>
      </c>
      <c r="P22" s="17">
        <f>ABS(Table21[[#This Row],[Erorr 3]])</f>
        <v>0.70408333333332962</v>
      </c>
      <c r="Q22" s="17">
        <f>Table21[[#This Row],[Abs Erorr 3]]/Table21[[#This Row],[Adj Close]]</f>
        <v>3.4399224806201369E-2</v>
      </c>
    </row>
    <row r="23" spans="1:17" x14ac:dyDescent="0.3">
      <c r="A23" s="9">
        <v>43497.291666666664</v>
      </c>
      <c r="B23" s="26">
        <v>20.814</v>
      </c>
      <c r="C23" s="11">
        <f t="shared" si="1"/>
        <v>20.468</v>
      </c>
      <c r="D23" s="29">
        <f>Table21[[#This Row],[Adj Close]]-Table21[[#This Row],[Naive Trend ]]</f>
        <v>0.34600000000000009</v>
      </c>
      <c r="E23" s="12">
        <f t="shared" si="0"/>
        <v>0.11971600000000006</v>
      </c>
      <c r="F23" s="12">
        <f>ABS(Table21[[#This Row],[Erorr 1]])</f>
        <v>0.34600000000000009</v>
      </c>
      <c r="G23" s="13">
        <f>Table21[[#This Row],[Abs Erorr 1]]/Table21[[#This Row],[Adj Close]]</f>
        <v>1.6623426539828966E-2</v>
      </c>
      <c r="H23" s="11">
        <f t="shared" si="3"/>
        <v>20.294466666666668</v>
      </c>
      <c r="I23" s="14">
        <f>(Table21[[#This Row],[Adj Close]]-Table21[[#This Row],[3-MA]])</f>
        <v>0.51953333333333163</v>
      </c>
      <c r="J23" s="10">
        <f t="shared" si="2"/>
        <v>0.26991488444444267</v>
      </c>
      <c r="K23" s="10">
        <f>ABS(Table21[[#This Row],[Erorr 2]])</f>
        <v>0.51953333333333163</v>
      </c>
      <c r="L23" s="13">
        <f>Table21[[#This Row],[Abs Erorr 2]]/Table21[[#This Row],[Adj Close]]</f>
        <v>2.4960763588610147E-2</v>
      </c>
      <c r="M23" s="11">
        <f t="shared" si="4"/>
        <v>19.979800000000001</v>
      </c>
      <c r="N23" s="16">
        <f>Table21[[#This Row],[Adj Close]]-Table21[[#This Row],[6-MA]]</f>
        <v>0.83419999999999916</v>
      </c>
      <c r="O23" s="17">
        <f>(Table21[[#This Row],[Adj Close]]-M23)^2</f>
        <v>0.69588963999999864</v>
      </c>
      <c r="P23" s="17">
        <f>ABS(Table21[[#This Row],[Erorr 3]])</f>
        <v>0.83419999999999916</v>
      </c>
      <c r="Q23" s="17">
        <f>Table21[[#This Row],[Abs Erorr 3]]/Table21[[#This Row],[Adj Close]]</f>
        <v>4.0078793120015332E-2</v>
      </c>
    </row>
    <row r="24" spans="1:17" x14ac:dyDescent="0.3">
      <c r="A24" s="5">
        <v>43500.291666666664</v>
      </c>
      <c r="B24" s="25">
        <v>20.859300000000001</v>
      </c>
      <c r="C24" s="11">
        <f t="shared" si="1"/>
        <v>20.814</v>
      </c>
      <c r="D24" s="29">
        <f>Table21[[#This Row],[Adj Close]]-Table21[[#This Row],[Naive Trend ]]</f>
        <v>4.5300000000001006E-2</v>
      </c>
      <c r="E24" s="12">
        <f t="shared" si="0"/>
        <v>2.052090000000091E-3</v>
      </c>
      <c r="F24" s="12">
        <f>ABS(Table21[[#This Row],[Erorr 1]])</f>
        <v>4.5300000000001006E-2</v>
      </c>
      <c r="G24" s="13">
        <f>Table21[[#This Row],[Abs Erorr 1]]/Table21[[#This Row],[Adj Close]]</f>
        <v>2.1716932015935818E-3</v>
      </c>
      <c r="H24" s="11">
        <f t="shared" si="3"/>
        <v>20.622233333333334</v>
      </c>
      <c r="I24" s="14">
        <f>(Table21[[#This Row],[Adj Close]]-Table21[[#This Row],[3-MA]])</f>
        <v>0.2370666666666672</v>
      </c>
      <c r="J24" s="10">
        <f t="shared" si="2"/>
        <v>5.6200604444444698E-2</v>
      </c>
      <c r="K24" s="10">
        <f>ABS(Table21[[#This Row],[Erorr 2]])</f>
        <v>0.2370666666666672</v>
      </c>
      <c r="L24" s="13">
        <f>Table21[[#This Row],[Abs Erorr 2]]/Table21[[#This Row],[Adj Close]]</f>
        <v>1.13650346208486E-2</v>
      </c>
      <c r="M24" s="11">
        <f t="shared" si="4"/>
        <v>20.209800000000001</v>
      </c>
      <c r="N24" s="16">
        <f>Table21[[#This Row],[Adj Close]]-Table21[[#This Row],[6-MA]]</f>
        <v>0.64949999999999974</v>
      </c>
      <c r="O24" s="17">
        <f>(Table21[[#This Row],[Adj Close]]-M24)^2</f>
        <v>0.42185024999999965</v>
      </c>
      <c r="P24" s="17">
        <f>ABS(Table21[[#This Row],[Erorr 3]])</f>
        <v>0.64949999999999974</v>
      </c>
      <c r="Q24" s="17">
        <f>Table21[[#This Row],[Abs Erorr 3]]/Table21[[#This Row],[Adj Close]]</f>
        <v>3.1137190605629129E-2</v>
      </c>
    </row>
    <row r="25" spans="1:17" x14ac:dyDescent="0.3">
      <c r="A25" s="9">
        <v>43501.291666666664</v>
      </c>
      <c r="B25" s="26">
        <v>21.423300000000001</v>
      </c>
      <c r="C25" s="11">
        <f t="shared" si="1"/>
        <v>20.859300000000001</v>
      </c>
      <c r="D25" s="29">
        <f>Table21[[#This Row],[Adj Close]]-Table21[[#This Row],[Naive Trend ]]</f>
        <v>0.56400000000000006</v>
      </c>
      <c r="E25" s="12">
        <f t="shared" si="0"/>
        <v>0.31809600000000005</v>
      </c>
      <c r="F25" s="12">
        <f>ABS(Table21[[#This Row],[Erorr 1]])</f>
        <v>0.56400000000000006</v>
      </c>
      <c r="G25" s="13">
        <f>Table21[[#This Row],[Abs Erorr 1]]/Table21[[#This Row],[Adj Close]]</f>
        <v>2.6326476313173041E-2</v>
      </c>
      <c r="H25" s="11">
        <f t="shared" si="3"/>
        <v>20.713766666666668</v>
      </c>
      <c r="I25" s="14">
        <f>(Table21[[#This Row],[Adj Close]]-Table21[[#This Row],[3-MA]])</f>
        <v>0.70953333333333291</v>
      </c>
      <c r="J25" s="10">
        <f t="shared" si="2"/>
        <v>0.50343755111111055</v>
      </c>
      <c r="K25" s="10">
        <f>ABS(Table21[[#This Row],[Erorr 2]])</f>
        <v>0.70953333333333291</v>
      </c>
      <c r="L25" s="13">
        <f>Table21[[#This Row],[Abs Erorr 2]]/Table21[[#This Row],[Adj Close]]</f>
        <v>3.3119703002494144E-2</v>
      </c>
      <c r="M25" s="11">
        <f t="shared" si="4"/>
        <v>20.385899999999999</v>
      </c>
      <c r="N25" s="16">
        <f>Table21[[#This Row],[Adj Close]]-Table21[[#This Row],[6-MA]]</f>
        <v>1.0374000000000017</v>
      </c>
      <c r="O25" s="17">
        <f>(Table21[[#This Row],[Adj Close]]-M25)^2</f>
        <v>1.0761987600000034</v>
      </c>
      <c r="P25" s="17">
        <f>ABS(Table21[[#This Row],[Erorr 3]])</f>
        <v>1.0374000000000017</v>
      </c>
      <c r="Q25" s="17">
        <f>Table21[[#This Row],[Abs Erorr 3]]/Table21[[#This Row],[Adj Close]]</f>
        <v>4.8423912282421551E-2</v>
      </c>
    </row>
    <row r="26" spans="1:17" x14ac:dyDescent="0.3">
      <c r="A26" s="5">
        <v>43502.291666666664</v>
      </c>
      <c r="B26" s="25">
        <v>21.148</v>
      </c>
      <c r="C26" s="11">
        <f t="shared" si="1"/>
        <v>21.423300000000001</v>
      </c>
      <c r="D26" s="29">
        <f>Table21[[#This Row],[Adj Close]]-Table21[[#This Row],[Naive Trend ]]</f>
        <v>-0.27530000000000143</v>
      </c>
      <c r="E26" s="12">
        <f t="shared" si="0"/>
        <v>7.5790090000000795E-2</v>
      </c>
      <c r="F26" s="12">
        <f>ABS(Table21[[#This Row],[Erorr 1]])</f>
        <v>0.27530000000000143</v>
      </c>
      <c r="G26" s="13">
        <f>Table21[[#This Row],[Abs Erorr 1]]/Table21[[#This Row],[Adj Close]]</f>
        <v>1.3017779459050569E-2</v>
      </c>
      <c r="H26" s="11">
        <f t="shared" si="3"/>
        <v>21.0322</v>
      </c>
      <c r="I26" s="14">
        <f>(Table21[[#This Row],[Adj Close]]-Table21[[#This Row],[3-MA]])</f>
        <v>0.11580000000000013</v>
      </c>
      <c r="J26" s="10">
        <f t="shared" si="2"/>
        <v>1.3409640000000028E-2</v>
      </c>
      <c r="K26" s="10">
        <f>ABS(Table21[[#This Row],[Erorr 2]])</f>
        <v>0.11580000000000013</v>
      </c>
      <c r="L26" s="13">
        <f>Table21[[#This Row],[Abs Erorr 2]]/Table21[[#This Row],[Adj Close]]</f>
        <v>5.4756951011916081E-3</v>
      </c>
      <c r="M26" s="11">
        <f t="shared" si="4"/>
        <v>20.663333333333338</v>
      </c>
      <c r="N26" s="16">
        <f>Table21[[#This Row],[Adj Close]]-Table21[[#This Row],[6-MA]]</f>
        <v>0.48466666666666214</v>
      </c>
      <c r="O26" s="17">
        <f>(Table21[[#This Row],[Adj Close]]-M26)^2</f>
        <v>0.23490177777777338</v>
      </c>
      <c r="P26" s="17">
        <f>ABS(Table21[[#This Row],[Erorr 3]])</f>
        <v>0.48466666666666214</v>
      </c>
      <c r="Q26" s="17">
        <f>Table21[[#This Row],[Abs Erorr 3]]/Table21[[#This Row],[Adj Close]]</f>
        <v>2.291784881155013E-2</v>
      </c>
    </row>
    <row r="27" spans="1:17" x14ac:dyDescent="0.3">
      <c r="A27" s="9">
        <v>43503.291666666664</v>
      </c>
      <c r="B27" s="26">
        <v>20.500699999999998</v>
      </c>
      <c r="C27" s="11">
        <f t="shared" si="1"/>
        <v>21.148</v>
      </c>
      <c r="D27" s="29">
        <f>Table21[[#This Row],[Adj Close]]-Table21[[#This Row],[Naive Trend ]]</f>
        <v>-0.64730000000000132</v>
      </c>
      <c r="E27" s="12">
        <f t="shared" si="0"/>
        <v>0.41899729000000169</v>
      </c>
      <c r="F27" s="12">
        <f>ABS(Table21[[#This Row],[Erorr 1]])</f>
        <v>0.64730000000000132</v>
      </c>
      <c r="G27" s="13">
        <f>Table21[[#This Row],[Abs Erorr 1]]/Table21[[#This Row],[Adj Close]]</f>
        <v>3.157453160136002E-2</v>
      </c>
      <c r="H27" s="11">
        <f t="shared" si="3"/>
        <v>21.143533333333334</v>
      </c>
      <c r="I27" s="14">
        <f>(Table21[[#This Row],[Adj Close]]-Table21[[#This Row],[3-MA]])</f>
        <v>-0.64283333333333559</v>
      </c>
      <c r="J27" s="10">
        <f t="shared" si="2"/>
        <v>0.41323469444444733</v>
      </c>
      <c r="K27" s="10">
        <f>ABS(Table21[[#This Row],[Erorr 2]])</f>
        <v>0.64283333333333559</v>
      </c>
      <c r="L27" s="13">
        <f>Table21[[#This Row],[Abs Erorr 2]]/Table21[[#This Row],[Adj Close]]</f>
        <v>3.1356652862260102E-2</v>
      </c>
      <c r="M27" s="11">
        <f t="shared" si="4"/>
        <v>20.882883333333332</v>
      </c>
      <c r="N27" s="16">
        <f>Table21[[#This Row],[Adj Close]]-Table21[[#This Row],[6-MA]]</f>
        <v>-0.38218333333333376</v>
      </c>
      <c r="O27" s="17">
        <f>(Table21[[#This Row],[Adj Close]]-M27)^2</f>
        <v>0.14606410027777811</v>
      </c>
      <c r="P27" s="17">
        <f>ABS(Table21[[#This Row],[Erorr 3]])</f>
        <v>0.38218333333333376</v>
      </c>
      <c r="Q27" s="17">
        <f>Table21[[#This Row],[Abs Erorr 3]]/Table21[[#This Row],[Adj Close]]</f>
        <v>1.8642452859333282E-2</v>
      </c>
    </row>
    <row r="28" spans="1:17" x14ac:dyDescent="0.3">
      <c r="A28" s="5">
        <v>43504.291666666664</v>
      </c>
      <c r="B28" s="25">
        <v>20.386700000000001</v>
      </c>
      <c r="C28" s="11">
        <f t="shared" si="1"/>
        <v>20.500699999999998</v>
      </c>
      <c r="D28" s="29">
        <f>Table21[[#This Row],[Adj Close]]-Table21[[#This Row],[Naive Trend ]]</f>
        <v>-0.11399999999999721</v>
      </c>
      <c r="E28" s="12">
        <f t="shared" si="0"/>
        <v>1.2995999999999366E-2</v>
      </c>
      <c r="F28" s="12">
        <f>ABS(Table21[[#This Row],[Erorr 1]])</f>
        <v>0.11399999999999721</v>
      </c>
      <c r="G28" s="13">
        <f>Table21[[#This Row],[Abs Erorr 1]]/Table21[[#This Row],[Adj Close]]</f>
        <v>5.5918809812278208E-3</v>
      </c>
      <c r="H28" s="11">
        <f t="shared" si="3"/>
        <v>21.024000000000001</v>
      </c>
      <c r="I28" s="14">
        <f>(Table21[[#This Row],[Adj Close]]-Table21[[#This Row],[3-MA]])</f>
        <v>-0.63729999999999976</v>
      </c>
      <c r="J28" s="10">
        <f t="shared" si="2"/>
        <v>0.40615128999999967</v>
      </c>
      <c r="K28" s="10">
        <f>ABS(Table21[[#This Row],[Erorr 2]])</f>
        <v>0.63729999999999976</v>
      </c>
      <c r="L28" s="13">
        <f>Table21[[#This Row],[Abs Erorr 2]]/Table21[[#This Row],[Adj Close]]</f>
        <v>3.126057674856645E-2</v>
      </c>
      <c r="M28" s="11">
        <f t="shared" si="4"/>
        <v>20.868883333333333</v>
      </c>
      <c r="N28" s="16">
        <f>Table21[[#This Row],[Adj Close]]-Table21[[#This Row],[6-MA]]</f>
        <v>-0.48218333333333163</v>
      </c>
      <c r="O28" s="17">
        <f>(Table21[[#This Row],[Adj Close]]-M28)^2</f>
        <v>0.2325007669444428</v>
      </c>
      <c r="P28" s="17">
        <f>ABS(Table21[[#This Row],[Erorr 3]])</f>
        <v>0.48218333333333163</v>
      </c>
      <c r="Q28" s="17">
        <f>Table21[[#This Row],[Abs Erorr 3]]/Table21[[#This Row],[Adj Close]]</f>
        <v>2.365185799238384E-2</v>
      </c>
    </row>
    <row r="29" spans="1:17" x14ac:dyDescent="0.3">
      <c r="A29" s="9">
        <v>43507.291666666664</v>
      </c>
      <c r="B29" s="26">
        <v>20.856000000000002</v>
      </c>
      <c r="C29" s="11">
        <f t="shared" si="1"/>
        <v>20.386700000000001</v>
      </c>
      <c r="D29" s="29">
        <f>Table21[[#This Row],[Adj Close]]-Table21[[#This Row],[Naive Trend ]]</f>
        <v>0.46930000000000049</v>
      </c>
      <c r="E29" s="12">
        <f t="shared" si="0"/>
        <v>0.22024249000000046</v>
      </c>
      <c r="F29" s="12">
        <f>ABS(Table21[[#This Row],[Erorr 1]])</f>
        <v>0.46930000000000049</v>
      </c>
      <c r="G29" s="13">
        <f>Table21[[#This Row],[Abs Erorr 1]]/Table21[[#This Row],[Adj Close]]</f>
        <v>2.250191791331034E-2</v>
      </c>
      <c r="H29" s="11">
        <f t="shared" si="3"/>
        <v>20.678466666666665</v>
      </c>
      <c r="I29" s="14">
        <f>(Table21[[#This Row],[Adj Close]]-Table21[[#This Row],[3-MA]])</f>
        <v>0.17753333333333643</v>
      </c>
      <c r="J29" s="10">
        <f t="shared" si="2"/>
        <v>3.1518084444445545E-2</v>
      </c>
      <c r="K29" s="10">
        <f>ABS(Table21[[#This Row],[Erorr 2]])</f>
        <v>0.17753333333333643</v>
      </c>
      <c r="L29" s="13">
        <f>Table21[[#This Row],[Abs Erorr 2]]/Table21[[#This Row],[Adj Close]]</f>
        <v>8.5123385756298627E-3</v>
      </c>
      <c r="M29" s="11">
        <f t="shared" si="4"/>
        <v>20.855333333333331</v>
      </c>
      <c r="N29" s="16">
        <f>Table21[[#This Row],[Adj Close]]-Table21[[#This Row],[6-MA]]</f>
        <v>6.6666666667103414E-4</v>
      </c>
      <c r="O29" s="17">
        <f>(Table21[[#This Row],[Adj Close]]-M29)^2</f>
        <v>4.4444444445026773E-7</v>
      </c>
      <c r="P29" s="17">
        <f>ABS(Table21[[#This Row],[Erorr 3]])</f>
        <v>6.6666666667103414E-4</v>
      </c>
      <c r="Q29" s="17">
        <f>Table21[[#This Row],[Abs Erorr 3]]/Table21[[#This Row],[Adj Close]]</f>
        <v>3.196522183884897E-5</v>
      </c>
    </row>
    <row r="30" spans="1:17" x14ac:dyDescent="0.3">
      <c r="A30" s="5">
        <v>43508.291666666664</v>
      </c>
      <c r="B30" s="25">
        <v>20.787299999999998</v>
      </c>
      <c r="C30" s="11">
        <f t="shared" si="1"/>
        <v>20.856000000000002</v>
      </c>
      <c r="D30" s="29">
        <f>Table21[[#This Row],[Adj Close]]-Table21[[#This Row],[Naive Trend ]]</f>
        <v>-6.8700000000003314E-2</v>
      </c>
      <c r="E30" s="12">
        <f t="shared" si="0"/>
        <v>4.7196900000004557E-3</v>
      </c>
      <c r="F30" s="12">
        <f>ABS(Table21[[#This Row],[Erorr 1]])</f>
        <v>6.8700000000003314E-2</v>
      </c>
      <c r="G30" s="13">
        <f>Table21[[#This Row],[Abs Erorr 1]]/Table21[[#This Row],[Adj Close]]</f>
        <v>3.3049025125919825E-3</v>
      </c>
      <c r="H30" s="11">
        <f t="shared" si="3"/>
        <v>20.581133333333334</v>
      </c>
      <c r="I30" s="14">
        <f>(Table21[[#This Row],[Adj Close]]-Table21[[#This Row],[3-MA]])</f>
        <v>0.20616666666666461</v>
      </c>
      <c r="J30" s="10">
        <f t="shared" si="2"/>
        <v>4.2504694444443596E-2</v>
      </c>
      <c r="K30" s="10">
        <f>ABS(Table21[[#This Row],[Erorr 2]])</f>
        <v>0.20616666666666461</v>
      </c>
      <c r="L30" s="13">
        <f>Table21[[#This Row],[Abs Erorr 2]]/Table21[[#This Row],[Adj Close]]</f>
        <v>9.917914624153432E-3</v>
      </c>
      <c r="M30" s="11">
        <f t="shared" si="4"/>
        <v>20.862333333333336</v>
      </c>
      <c r="N30" s="16">
        <f>Table21[[#This Row],[Adj Close]]-Table21[[#This Row],[6-MA]]</f>
        <v>-7.5033333333337282E-2</v>
      </c>
      <c r="O30" s="17">
        <f>(Table21[[#This Row],[Adj Close]]-M30)^2</f>
        <v>5.630001111111704E-3</v>
      </c>
      <c r="P30" s="17">
        <f>ABS(Table21[[#This Row],[Erorr 3]])</f>
        <v>7.5033333333337282E-2</v>
      </c>
      <c r="Q30" s="17">
        <f>Table21[[#This Row],[Abs Erorr 3]]/Table21[[#This Row],[Adj Close]]</f>
        <v>3.6095757185078048E-3</v>
      </c>
    </row>
    <row r="31" spans="1:17" x14ac:dyDescent="0.3">
      <c r="A31" s="9">
        <v>43509.291666666664</v>
      </c>
      <c r="B31" s="26">
        <v>20.544699999999999</v>
      </c>
      <c r="C31" s="11">
        <f t="shared" si="1"/>
        <v>20.787299999999998</v>
      </c>
      <c r="D31" s="29">
        <f>Table21[[#This Row],[Adj Close]]-Table21[[#This Row],[Naive Trend ]]</f>
        <v>-0.24259999999999948</v>
      </c>
      <c r="E31" s="12">
        <f t="shared" si="0"/>
        <v>5.8854759999999749E-2</v>
      </c>
      <c r="F31" s="12">
        <f>ABS(Table21[[#This Row],[Erorr 1]])</f>
        <v>0.24259999999999948</v>
      </c>
      <c r="G31" s="13">
        <f>Table21[[#This Row],[Abs Erorr 1]]/Table21[[#This Row],[Adj Close]]</f>
        <v>1.1808398273033897E-2</v>
      </c>
      <c r="H31" s="11">
        <f t="shared" si="3"/>
        <v>20.676666666666666</v>
      </c>
      <c r="I31" s="14">
        <f>(Table21[[#This Row],[Adj Close]]-Table21[[#This Row],[3-MA]])</f>
        <v>-0.13196666666666701</v>
      </c>
      <c r="J31" s="10">
        <f t="shared" si="2"/>
        <v>1.7415201111111202E-2</v>
      </c>
      <c r="K31" s="10">
        <f>ABS(Table21[[#This Row],[Erorr 2]])</f>
        <v>0.13196666666666701</v>
      </c>
      <c r="L31" s="13">
        <f>Table21[[#This Row],[Abs Erorr 2]]/Table21[[#This Row],[Adj Close]]</f>
        <v>6.4233922455264386E-3</v>
      </c>
      <c r="M31" s="11">
        <f t="shared" si="4"/>
        <v>20.850333333333335</v>
      </c>
      <c r="N31" s="16">
        <f>Table21[[#This Row],[Adj Close]]-Table21[[#This Row],[6-MA]]</f>
        <v>-0.30563333333333631</v>
      </c>
      <c r="O31" s="17">
        <f>(Table21[[#This Row],[Adj Close]]-M31)^2</f>
        <v>9.3411734444446268E-2</v>
      </c>
      <c r="P31" s="17">
        <f>ABS(Table21[[#This Row],[Erorr 3]])</f>
        <v>0.30563333333333631</v>
      </c>
      <c r="Q31" s="17">
        <f>Table21[[#This Row],[Abs Erorr 3]]/Table21[[#This Row],[Adj Close]]</f>
        <v>1.4876505051586849E-2</v>
      </c>
    </row>
    <row r="32" spans="1:17" x14ac:dyDescent="0.3">
      <c r="A32" s="5">
        <v>43510.291666666664</v>
      </c>
      <c r="B32" s="25">
        <v>20.251300000000001</v>
      </c>
      <c r="C32" s="11">
        <f t="shared" si="1"/>
        <v>20.544699999999999</v>
      </c>
      <c r="D32" s="29">
        <f>Table21[[#This Row],[Adj Close]]-Table21[[#This Row],[Naive Trend ]]</f>
        <v>-0.29339999999999833</v>
      </c>
      <c r="E32" s="12">
        <f t="shared" si="0"/>
        <v>8.6083559999999018E-2</v>
      </c>
      <c r="F32" s="12">
        <f>ABS(Table21[[#This Row],[Erorr 1]])</f>
        <v>0.29339999999999833</v>
      </c>
      <c r="G32" s="13">
        <f>Table21[[#This Row],[Abs Erorr 1]]/Table21[[#This Row],[Adj Close]]</f>
        <v>1.4487958797706731E-2</v>
      </c>
      <c r="H32" s="11">
        <f t="shared" si="3"/>
        <v>20.729333333333333</v>
      </c>
      <c r="I32" s="14">
        <f>(Table21[[#This Row],[Adj Close]]-Table21[[#This Row],[3-MA]])</f>
        <v>-0.47803333333333242</v>
      </c>
      <c r="J32" s="10">
        <f t="shared" si="2"/>
        <v>0.22851586777777691</v>
      </c>
      <c r="K32" s="10">
        <f>ABS(Table21[[#This Row],[Erorr 2]])</f>
        <v>0.47803333333333242</v>
      </c>
      <c r="L32" s="13">
        <f>Table21[[#This Row],[Abs Erorr 2]]/Table21[[#This Row],[Adj Close]]</f>
        <v>2.3605068974995799E-2</v>
      </c>
      <c r="M32" s="11">
        <f t="shared" si="4"/>
        <v>20.703900000000001</v>
      </c>
      <c r="N32" s="16">
        <f>Table21[[#This Row],[Adj Close]]-Table21[[#This Row],[6-MA]]</f>
        <v>-0.45260000000000034</v>
      </c>
      <c r="O32" s="17">
        <f>(Table21[[#This Row],[Adj Close]]-M32)^2</f>
        <v>0.20484676000000029</v>
      </c>
      <c r="P32" s="17">
        <f>ABS(Table21[[#This Row],[Erorr 3]])</f>
        <v>0.45260000000000034</v>
      </c>
      <c r="Q32" s="17">
        <f>Table21[[#This Row],[Abs Erorr 3]]/Table21[[#This Row],[Adj Close]]</f>
        <v>2.2349182521615912E-2</v>
      </c>
    </row>
    <row r="33" spans="1:17" x14ac:dyDescent="0.3">
      <c r="A33" s="9">
        <v>43511.291666666664</v>
      </c>
      <c r="B33" s="26">
        <v>20.525300000000001</v>
      </c>
      <c r="C33" s="11">
        <f t="shared" si="1"/>
        <v>20.251300000000001</v>
      </c>
      <c r="D33" s="29">
        <f>Table21[[#This Row],[Adj Close]]-Table21[[#This Row],[Naive Trend ]]</f>
        <v>0.27400000000000091</v>
      </c>
      <c r="E33" s="12">
        <f t="shared" si="0"/>
        <v>7.5076000000000503E-2</v>
      </c>
      <c r="F33" s="12">
        <f>ABS(Table21[[#This Row],[Erorr 1]])</f>
        <v>0.27400000000000091</v>
      </c>
      <c r="G33" s="13">
        <f>Table21[[#This Row],[Abs Erorr 1]]/Table21[[#This Row],[Adj Close]]</f>
        <v>1.3349378571811418E-2</v>
      </c>
      <c r="H33" s="11">
        <f t="shared" si="3"/>
        <v>20.527766666666665</v>
      </c>
      <c r="I33" s="14">
        <f>(Table21[[#This Row],[Adj Close]]-Table21[[#This Row],[3-MA]])</f>
        <v>-2.4666666666632864E-3</v>
      </c>
      <c r="J33" s="10">
        <f t="shared" si="2"/>
        <v>6.0844444444277682E-6</v>
      </c>
      <c r="K33" s="10">
        <f>ABS(Table21[[#This Row],[Erorr 2]])</f>
        <v>2.4666666666632864E-3</v>
      </c>
      <c r="L33" s="13">
        <f>Table21[[#This Row],[Abs Erorr 2]]/Table21[[#This Row],[Adj Close]]</f>
        <v>1.2017688738597176E-4</v>
      </c>
      <c r="M33" s="11">
        <f t="shared" si="4"/>
        <v>20.554449999999999</v>
      </c>
      <c r="N33" s="16">
        <f>Table21[[#This Row],[Adj Close]]-Table21[[#This Row],[6-MA]]</f>
        <v>-2.9149999999997789E-2</v>
      </c>
      <c r="O33" s="17">
        <f>(Table21[[#This Row],[Adj Close]]-M33)^2</f>
        <v>8.4972249999987106E-4</v>
      </c>
      <c r="P33" s="17">
        <f>ABS(Table21[[#This Row],[Erorr 3]])</f>
        <v>2.9149999999997789E-2</v>
      </c>
      <c r="Q33" s="17">
        <f>Table21[[#This Row],[Abs Erorr 3]]/Table21[[#This Row],[Adj Close]]</f>
        <v>1.4201984867455184E-3</v>
      </c>
    </row>
    <row r="34" spans="1:17" x14ac:dyDescent="0.3">
      <c r="A34" s="5">
        <v>43515.291666666664</v>
      </c>
      <c r="B34" s="25">
        <v>20.376000000000001</v>
      </c>
      <c r="C34" s="11">
        <f t="shared" si="1"/>
        <v>20.525300000000001</v>
      </c>
      <c r="D34" s="29">
        <f>Table21[[#This Row],[Adj Close]]-Table21[[#This Row],[Naive Trend ]]</f>
        <v>-0.14930000000000021</v>
      </c>
      <c r="E34" s="12">
        <f t="shared" si="0"/>
        <v>2.2290490000000062E-2</v>
      </c>
      <c r="F34" s="12">
        <f>ABS(Table21[[#This Row],[Erorr 1]])</f>
        <v>0.14930000000000021</v>
      </c>
      <c r="G34" s="13">
        <f>Table21[[#This Row],[Abs Erorr 1]]/Table21[[#This Row],[Adj Close]]</f>
        <v>7.3272477424420985E-3</v>
      </c>
      <c r="H34" s="11">
        <f t="shared" si="3"/>
        <v>20.440433333333335</v>
      </c>
      <c r="I34" s="14">
        <f>(Table21[[#This Row],[Adj Close]]-Table21[[#This Row],[3-MA]])</f>
        <v>-6.4433333333333564E-2</v>
      </c>
      <c r="J34" s="10">
        <f t="shared" si="2"/>
        <v>4.1516544444444746E-3</v>
      </c>
      <c r="K34" s="10">
        <f>ABS(Table21[[#This Row],[Erorr 2]])</f>
        <v>6.4433333333333564E-2</v>
      </c>
      <c r="L34" s="13">
        <f>Table21[[#This Row],[Abs Erorr 2]]/Table21[[#This Row],[Adj Close]]</f>
        <v>3.1622169873053376E-3</v>
      </c>
      <c r="M34" s="11">
        <f t="shared" si="4"/>
        <v>20.55855</v>
      </c>
      <c r="N34" s="16">
        <f>Table21[[#This Row],[Adj Close]]-Table21[[#This Row],[6-MA]]</f>
        <v>-0.1825499999999991</v>
      </c>
      <c r="O34" s="17">
        <f>(Table21[[#This Row],[Adj Close]]-M34)^2</f>
        <v>3.3324502499999673E-2</v>
      </c>
      <c r="P34" s="17">
        <f>ABS(Table21[[#This Row],[Erorr 3]])</f>
        <v>0.1825499999999991</v>
      </c>
      <c r="Q34" s="17">
        <f>Table21[[#This Row],[Abs Erorr 3]]/Table21[[#This Row],[Adj Close]]</f>
        <v>8.9590694935217461E-3</v>
      </c>
    </row>
    <row r="35" spans="1:17" x14ac:dyDescent="0.3">
      <c r="A35" s="9">
        <v>43516.291666666664</v>
      </c>
      <c r="B35" s="26">
        <v>20.1707</v>
      </c>
      <c r="C35" s="11">
        <f t="shared" si="1"/>
        <v>20.376000000000001</v>
      </c>
      <c r="D35" s="29">
        <f>Table21[[#This Row],[Adj Close]]-Table21[[#This Row],[Naive Trend ]]</f>
        <v>-0.20530000000000115</v>
      </c>
      <c r="E35" s="12">
        <f t="shared" si="0"/>
        <v>4.2148090000000471E-2</v>
      </c>
      <c r="F35" s="12">
        <f>ABS(Table21[[#This Row],[Erorr 1]])</f>
        <v>0.20530000000000115</v>
      </c>
      <c r="G35" s="13">
        <f>Table21[[#This Row],[Abs Erorr 1]]/Table21[[#This Row],[Adj Close]]</f>
        <v>1.017812966332359E-2</v>
      </c>
      <c r="H35" s="11">
        <f t="shared" si="3"/>
        <v>20.384200000000003</v>
      </c>
      <c r="I35" s="14">
        <f>(Table21[[#This Row],[Adj Close]]-Table21[[#This Row],[3-MA]])</f>
        <v>-0.21350000000000335</v>
      </c>
      <c r="J35" s="10">
        <f t="shared" si="2"/>
        <v>4.5582250000001434E-2</v>
      </c>
      <c r="K35" s="10">
        <f>ABS(Table21[[#This Row],[Erorr 2]])</f>
        <v>0.21350000000000335</v>
      </c>
      <c r="L35" s="13">
        <f>Table21[[#This Row],[Abs Erorr 2]]/Table21[[#This Row],[Adj Close]]</f>
        <v>1.0584659927518794E-2</v>
      </c>
      <c r="M35" s="11">
        <f t="shared" si="4"/>
        <v>20.556766666666668</v>
      </c>
      <c r="N35" s="16">
        <f>Table21[[#This Row],[Adj Close]]-Table21[[#This Row],[6-MA]]</f>
        <v>-0.38606666666666811</v>
      </c>
      <c r="O35" s="17">
        <f>(Table21[[#This Row],[Adj Close]]-M35)^2</f>
        <v>0.14904747111111222</v>
      </c>
      <c r="P35" s="17">
        <f>ABS(Table21[[#This Row],[Erorr 3]])</f>
        <v>0.38606666666666811</v>
      </c>
      <c r="Q35" s="17">
        <f>Table21[[#This Row],[Abs Erorr 3]]/Table21[[#This Row],[Adj Close]]</f>
        <v>1.9139973658161002E-2</v>
      </c>
    </row>
    <row r="36" spans="1:17" x14ac:dyDescent="0.3">
      <c r="A36" s="5">
        <v>43517.291666666664</v>
      </c>
      <c r="B36" s="25">
        <v>19.415299999999998</v>
      </c>
      <c r="C36" s="11">
        <f t="shared" si="1"/>
        <v>20.1707</v>
      </c>
      <c r="D36" s="29">
        <f>Table21[[#This Row],[Adj Close]]-Table21[[#This Row],[Naive Trend ]]</f>
        <v>-0.75540000000000163</v>
      </c>
      <c r="E36" s="12">
        <f t="shared" si="0"/>
        <v>0.57062916000000241</v>
      </c>
      <c r="F36" s="12">
        <f>ABS(Table21[[#This Row],[Erorr 1]])</f>
        <v>0.75540000000000163</v>
      </c>
      <c r="G36" s="13">
        <f>Table21[[#This Row],[Abs Erorr 1]]/Table21[[#This Row],[Adj Close]]</f>
        <v>3.890745958084612E-2</v>
      </c>
      <c r="H36" s="11">
        <f t="shared" si="3"/>
        <v>20.357333333333333</v>
      </c>
      <c r="I36" s="14">
        <f>(Table21[[#This Row],[Adj Close]]-Table21[[#This Row],[3-MA]])</f>
        <v>-0.94203333333333461</v>
      </c>
      <c r="J36" s="10">
        <f t="shared" si="2"/>
        <v>0.88742680111111349</v>
      </c>
      <c r="K36" s="10">
        <f>ABS(Table21[[#This Row],[Erorr 2]])</f>
        <v>0.94203333333333461</v>
      </c>
      <c r="L36" s="13">
        <f>Table21[[#This Row],[Abs Erorr 2]]/Table21[[#This Row],[Adj Close]]</f>
        <v>4.852015334984959E-2</v>
      </c>
      <c r="M36" s="11">
        <f t="shared" si="4"/>
        <v>20.442550000000001</v>
      </c>
      <c r="N36" s="16">
        <f>Table21[[#This Row],[Adj Close]]-Table21[[#This Row],[6-MA]]</f>
        <v>-1.0272500000000022</v>
      </c>
      <c r="O36" s="17">
        <f>(Table21[[#This Row],[Adj Close]]-M36)^2</f>
        <v>1.0552425625000046</v>
      </c>
      <c r="P36" s="17">
        <f>ABS(Table21[[#This Row],[Erorr 3]])</f>
        <v>1.0272500000000022</v>
      </c>
      <c r="Q36" s="17">
        <f>Table21[[#This Row],[Abs Erorr 3]]/Table21[[#This Row],[Adj Close]]</f>
        <v>5.2909303487455886E-2</v>
      </c>
    </row>
    <row r="37" spans="1:17" x14ac:dyDescent="0.3">
      <c r="A37" s="9">
        <v>43518.291666666664</v>
      </c>
      <c r="B37" s="26">
        <v>19.647300000000001</v>
      </c>
      <c r="C37" s="11">
        <f t="shared" si="1"/>
        <v>19.415299999999998</v>
      </c>
      <c r="D37" s="29">
        <f>Table21[[#This Row],[Adj Close]]-Table21[[#This Row],[Naive Trend ]]</f>
        <v>0.23200000000000287</v>
      </c>
      <c r="E37" s="12">
        <f t="shared" si="0"/>
        <v>5.3824000000001329E-2</v>
      </c>
      <c r="F37" s="12">
        <f>ABS(Table21[[#This Row],[Erorr 1]])</f>
        <v>0.23200000000000287</v>
      </c>
      <c r="G37" s="13">
        <f>Table21[[#This Row],[Abs Erorr 1]]/Table21[[#This Row],[Adj Close]]</f>
        <v>1.1808238282105065E-2</v>
      </c>
      <c r="H37" s="11">
        <f t="shared" si="3"/>
        <v>19.987333333333336</v>
      </c>
      <c r="I37" s="14">
        <f>(Table21[[#This Row],[Adj Close]]-Table21[[#This Row],[3-MA]])</f>
        <v>-0.3400333333333343</v>
      </c>
      <c r="J37" s="10">
        <f t="shared" si="2"/>
        <v>0.11562266777777844</v>
      </c>
      <c r="K37" s="10">
        <f>ABS(Table21[[#This Row],[Erorr 2]])</f>
        <v>0.3400333333333343</v>
      </c>
      <c r="L37" s="13">
        <f>Table21[[#This Row],[Abs Erorr 2]]/Table21[[#This Row],[Adj Close]]</f>
        <v>1.7306873378700089E-2</v>
      </c>
      <c r="M37" s="11">
        <f t="shared" si="4"/>
        <v>20.213883333333332</v>
      </c>
      <c r="N37" s="16">
        <f>Table21[[#This Row],[Adj Close]]-Table21[[#This Row],[6-MA]]</f>
        <v>-0.56658333333333033</v>
      </c>
      <c r="O37" s="17">
        <f>(Table21[[#This Row],[Adj Close]]-M37)^2</f>
        <v>0.32101667361110769</v>
      </c>
      <c r="P37" s="17">
        <f>ABS(Table21[[#This Row],[Erorr 3]])</f>
        <v>0.56658333333333033</v>
      </c>
      <c r="Q37" s="17">
        <f>Table21[[#This Row],[Abs Erorr 3]]/Table21[[#This Row],[Adj Close]]</f>
        <v>2.8837719856332947E-2</v>
      </c>
    </row>
    <row r="38" spans="1:17" x14ac:dyDescent="0.3">
      <c r="A38" s="5">
        <v>43521.291666666664</v>
      </c>
      <c r="B38" s="25">
        <v>19.917999999999999</v>
      </c>
      <c r="C38" s="11">
        <f t="shared" si="1"/>
        <v>19.647300000000001</v>
      </c>
      <c r="D38" s="29">
        <f>Table21[[#This Row],[Adj Close]]-Table21[[#This Row],[Naive Trend ]]</f>
        <v>0.27069999999999794</v>
      </c>
      <c r="E38" s="12">
        <f t="shared" si="0"/>
        <v>7.3278489999998891E-2</v>
      </c>
      <c r="F38" s="12">
        <f>ABS(Table21[[#This Row],[Erorr 1]])</f>
        <v>0.27069999999999794</v>
      </c>
      <c r="G38" s="13">
        <f>Table21[[#This Row],[Abs Erorr 1]]/Table21[[#This Row],[Adj Close]]</f>
        <v>1.3590721960036046E-2</v>
      </c>
      <c r="H38" s="11">
        <f t="shared" si="3"/>
        <v>19.744433333333333</v>
      </c>
      <c r="I38" s="14">
        <f>(Table21[[#This Row],[Adj Close]]-Table21[[#This Row],[3-MA]])</f>
        <v>0.17356666666666598</v>
      </c>
      <c r="J38" s="10">
        <f t="shared" si="2"/>
        <v>3.012538777777754E-2</v>
      </c>
      <c r="K38" s="10">
        <f>ABS(Table21[[#This Row],[Erorr 2]])</f>
        <v>0.17356666666666598</v>
      </c>
      <c r="L38" s="13">
        <f>Table21[[#This Row],[Abs Erorr 2]]/Table21[[#This Row],[Adj Close]]</f>
        <v>8.7140609833650969E-3</v>
      </c>
      <c r="M38" s="11">
        <f t="shared" si="4"/>
        <v>20.064316666666667</v>
      </c>
      <c r="N38" s="16">
        <f>Table21[[#This Row],[Adj Close]]-Table21[[#This Row],[6-MA]]</f>
        <v>-0.14631666666666732</v>
      </c>
      <c r="O38" s="17">
        <f>(Table21[[#This Row],[Adj Close]]-M38)^2</f>
        <v>2.1408566944444634E-2</v>
      </c>
      <c r="P38" s="17">
        <f>ABS(Table21[[#This Row],[Erorr 3]])</f>
        <v>0.14631666666666732</v>
      </c>
      <c r="Q38" s="17">
        <f>Table21[[#This Row],[Abs Erorr 3]]/Table21[[#This Row],[Adj Close]]</f>
        <v>7.3459517354487061E-3</v>
      </c>
    </row>
    <row r="39" spans="1:17" x14ac:dyDescent="0.3">
      <c r="A39" s="9">
        <v>43522.291666666664</v>
      </c>
      <c r="B39" s="26">
        <v>19.857299999999999</v>
      </c>
      <c r="C39" s="11">
        <f t="shared" si="1"/>
        <v>19.917999999999999</v>
      </c>
      <c r="D39" s="29">
        <f>Table21[[#This Row],[Adj Close]]-Table21[[#This Row],[Naive Trend ]]</f>
        <v>-6.0700000000000642E-2</v>
      </c>
      <c r="E39" s="12">
        <f t="shared" si="0"/>
        <v>3.684490000000078E-3</v>
      </c>
      <c r="F39" s="12">
        <f>ABS(Table21[[#This Row],[Erorr 1]])</f>
        <v>6.0700000000000642E-2</v>
      </c>
      <c r="G39" s="13">
        <f>Table21[[#This Row],[Abs Erorr 1]]/Table21[[#This Row],[Adj Close]]</f>
        <v>3.0568103417886947E-3</v>
      </c>
      <c r="H39" s="11">
        <f t="shared" si="3"/>
        <v>19.6602</v>
      </c>
      <c r="I39" s="14">
        <f>(Table21[[#This Row],[Adj Close]]-Table21[[#This Row],[3-MA]])</f>
        <v>0.19709999999999894</v>
      </c>
      <c r="J39" s="10">
        <f t="shared" si="2"/>
        <v>3.8848409999999584E-2</v>
      </c>
      <c r="K39" s="10">
        <f>ABS(Table21[[#This Row],[Erorr 2]])</f>
        <v>0.19709999999999894</v>
      </c>
      <c r="L39" s="13">
        <f>Table21[[#This Row],[Abs Erorr 2]]/Table21[[#This Row],[Adj Close]]</f>
        <v>9.9258207309150265E-3</v>
      </c>
      <c r="M39" s="11">
        <f t="shared" si="4"/>
        <v>20.00876666666667</v>
      </c>
      <c r="N39" s="16">
        <f>Table21[[#This Row],[Adj Close]]-Table21[[#This Row],[6-MA]]</f>
        <v>-0.1514666666666713</v>
      </c>
      <c r="O39" s="17">
        <f>(Table21[[#This Row],[Adj Close]]-M39)^2</f>
        <v>2.2942151111112516E-2</v>
      </c>
      <c r="P39" s="17">
        <f>ABS(Table21[[#This Row],[Erorr 3]])</f>
        <v>0.1514666666666713</v>
      </c>
      <c r="Q39" s="17">
        <f>Table21[[#This Row],[Abs Erorr 3]]/Table21[[#This Row],[Adj Close]]</f>
        <v>7.6277573822559619E-3</v>
      </c>
    </row>
    <row r="40" spans="1:17" x14ac:dyDescent="0.3">
      <c r="A40" s="5">
        <v>43523.291666666664</v>
      </c>
      <c r="B40" s="25">
        <v>20.982700000000001</v>
      </c>
      <c r="C40" s="11">
        <f t="shared" si="1"/>
        <v>19.857299999999999</v>
      </c>
      <c r="D40" s="29">
        <f>Table21[[#This Row],[Adj Close]]-Table21[[#This Row],[Naive Trend ]]</f>
        <v>1.1254000000000026</v>
      </c>
      <c r="E40" s="12">
        <f t="shared" si="0"/>
        <v>1.2665251600000058</v>
      </c>
      <c r="F40" s="12">
        <f>ABS(Table21[[#This Row],[Erorr 1]])</f>
        <v>1.1254000000000026</v>
      </c>
      <c r="G40" s="13">
        <f>Table21[[#This Row],[Abs Erorr 1]]/Table21[[#This Row],[Adj Close]]</f>
        <v>5.3634660934960825E-2</v>
      </c>
      <c r="H40" s="11">
        <f t="shared" si="3"/>
        <v>19.807533333333335</v>
      </c>
      <c r="I40" s="14">
        <f>(Table21[[#This Row],[Adj Close]]-Table21[[#This Row],[3-MA]])</f>
        <v>1.1751666666666658</v>
      </c>
      <c r="J40" s="10">
        <f t="shared" si="2"/>
        <v>1.3810166944444424</v>
      </c>
      <c r="K40" s="10">
        <f>ABS(Table21[[#This Row],[Erorr 2]])</f>
        <v>1.1751666666666658</v>
      </c>
      <c r="L40" s="13">
        <f>Table21[[#This Row],[Abs Erorr 2]]/Table21[[#This Row],[Adj Close]]</f>
        <v>5.6006456112257512E-2</v>
      </c>
      <c r="M40" s="11">
        <f t="shared" si="4"/>
        <v>19.897433333333332</v>
      </c>
      <c r="N40" s="16">
        <f>Table21[[#This Row],[Adj Close]]-Table21[[#This Row],[6-MA]]</f>
        <v>1.0852666666666693</v>
      </c>
      <c r="O40" s="17">
        <f>(Table21[[#This Row],[Adj Close]]-M40)^2</f>
        <v>1.1778037377777835</v>
      </c>
      <c r="P40" s="17">
        <f>ABS(Table21[[#This Row],[Erorr 3]])</f>
        <v>1.0852666666666693</v>
      </c>
      <c r="Q40" s="17">
        <f>Table21[[#This Row],[Abs Erorr 3]]/Table21[[#This Row],[Adj Close]]</f>
        <v>5.1721974134247221E-2</v>
      </c>
    </row>
    <row r="41" spans="1:17" x14ac:dyDescent="0.3">
      <c r="A41" s="9">
        <v>43524.291666666664</v>
      </c>
      <c r="B41" s="26">
        <v>21.325299999999999</v>
      </c>
      <c r="C41" s="11">
        <f t="shared" si="1"/>
        <v>20.982700000000001</v>
      </c>
      <c r="D41" s="29">
        <f>Table21[[#This Row],[Adj Close]]-Table21[[#This Row],[Naive Trend ]]</f>
        <v>0.34259999999999735</v>
      </c>
      <c r="E41" s="12">
        <f t="shared" si="0"/>
        <v>0.11737475999999819</v>
      </c>
      <c r="F41" s="12">
        <f>ABS(Table21[[#This Row],[Erorr 1]])</f>
        <v>0.34259999999999735</v>
      </c>
      <c r="G41" s="13">
        <f>Table21[[#This Row],[Abs Erorr 1]]/Table21[[#This Row],[Adj Close]]</f>
        <v>1.6065424636464546E-2</v>
      </c>
      <c r="H41" s="11">
        <f t="shared" si="3"/>
        <v>20.252666666666666</v>
      </c>
      <c r="I41" s="14">
        <f>(Table21[[#This Row],[Adj Close]]-Table21[[#This Row],[3-MA]])</f>
        <v>1.0726333333333322</v>
      </c>
      <c r="J41" s="10">
        <f t="shared" si="2"/>
        <v>1.1505422677777755</v>
      </c>
      <c r="K41" s="10">
        <f>ABS(Table21[[#This Row],[Erorr 2]])</f>
        <v>1.0726333333333322</v>
      </c>
      <c r="L41" s="13">
        <f>Table21[[#This Row],[Abs Erorr 2]]/Table21[[#This Row],[Adj Close]]</f>
        <v>5.0298628077135248E-2</v>
      </c>
      <c r="M41" s="11">
        <f t="shared" si="4"/>
        <v>19.998549999999998</v>
      </c>
      <c r="N41" s="16">
        <f>Table21[[#This Row],[Adj Close]]-Table21[[#This Row],[6-MA]]</f>
        <v>1.3267500000000005</v>
      </c>
      <c r="O41" s="17">
        <f>(Table21[[#This Row],[Adj Close]]-M41)^2</f>
        <v>1.7602655625000014</v>
      </c>
      <c r="P41" s="17">
        <f>ABS(Table21[[#This Row],[Erorr 3]])</f>
        <v>1.3267500000000005</v>
      </c>
      <c r="Q41" s="17">
        <f>Table21[[#This Row],[Abs Erorr 3]]/Table21[[#This Row],[Adj Close]]</f>
        <v>6.2214834023436978E-2</v>
      </c>
    </row>
    <row r="42" spans="1:17" x14ac:dyDescent="0.3">
      <c r="A42" s="5">
        <v>43525.291666666664</v>
      </c>
      <c r="B42" s="25">
        <v>19.652699999999999</v>
      </c>
      <c r="C42" s="11">
        <f t="shared" si="1"/>
        <v>21.325299999999999</v>
      </c>
      <c r="D42" s="29">
        <f>Table21[[#This Row],[Adj Close]]-Table21[[#This Row],[Naive Trend ]]</f>
        <v>-1.6725999999999992</v>
      </c>
      <c r="E42" s="12">
        <f t="shared" si="0"/>
        <v>2.7975907599999972</v>
      </c>
      <c r="F42" s="12">
        <f>ABS(Table21[[#This Row],[Erorr 1]])</f>
        <v>1.6725999999999992</v>
      </c>
      <c r="G42" s="13">
        <f>Table21[[#This Row],[Abs Erorr 1]]/Table21[[#This Row],[Adj Close]]</f>
        <v>8.5107898660234937E-2</v>
      </c>
      <c r="H42" s="11">
        <f t="shared" si="3"/>
        <v>20.721766666666667</v>
      </c>
      <c r="I42" s="14">
        <f>(Table21[[#This Row],[Adj Close]]-Table21[[#This Row],[3-MA]])</f>
        <v>-1.0690666666666679</v>
      </c>
      <c r="J42" s="10">
        <f t="shared" si="2"/>
        <v>1.1429035377777805</v>
      </c>
      <c r="K42" s="10">
        <f>ABS(Table21[[#This Row],[Erorr 2]])</f>
        <v>1.0690666666666679</v>
      </c>
      <c r="L42" s="13">
        <f>Table21[[#This Row],[Abs Erorr 2]]/Table21[[#This Row],[Adj Close]]</f>
        <v>5.4397953801089312E-2</v>
      </c>
      <c r="M42" s="11">
        <f t="shared" si="4"/>
        <v>20.190983333333335</v>
      </c>
      <c r="N42" s="16">
        <f>Table21[[#This Row],[Adj Close]]-Table21[[#This Row],[6-MA]]</f>
        <v>-0.53828333333333589</v>
      </c>
      <c r="O42" s="17">
        <f>(Table21[[#This Row],[Adj Close]]-M42)^2</f>
        <v>0.28974894694444719</v>
      </c>
      <c r="P42" s="17">
        <f>ABS(Table21[[#This Row],[Erorr 3]])</f>
        <v>0.53828333333333589</v>
      </c>
      <c r="Q42" s="17">
        <f>Table21[[#This Row],[Abs Erorr 3]]/Table21[[#This Row],[Adj Close]]</f>
        <v>2.7389790376555683E-2</v>
      </c>
    </row>
    <row r="43" spans="1:17" x14ac:dyDescent="0.3">
      <c r="A43" s="9">
        <v>43528.291666666664</v>
      </c>
      <c r="B43" s="26">
        <v>19.024000000000001</v>
      </c>
      <c r="C43" s="11">
        <f t="shared" si="1"/>
        <v>19.652699999999999</v>
      </c>
      <c r="D43" s="29">
        <f>Table21[[#This Row],[Adj Close]]-Table21[[#This Row],[Naive Trend ]]</f>
        <v>-0.62869999999999848</v>
      </c>
      <c r="E43" s="12">
        <f t="shared" si="0"/>
        <v>0.39526368999999811</v>
      </c>
      <c r="F43" s="12">
        <f>ABS(Table21[[#This Row],[Erorr 1]])</f>
        <v>0.62869999999999848</v>
      </c>
      <c r="G43" s="13">
        <f>Table21[[#This Row],[Abs Erorr 1]]/Table21[[#This Row],[Adj Close]]</f>
        <v>3.3047729184188315E-2</v>
      </c>
      <c r="H43" s="11">
        <f t="shared" si="3"/>
        <v>20.653566666666666</v>
      </c>
      <c r="I43" s="14">
        <f>(Table21[[#This Row],[Adj Close]]-Table21[[#This Row],[3-MA]])</f>
        <v>-1.6295666666666655</v>
      </c>
      <c r="J43" s="10">
        <f t="shared" si="2"/>
        <v>2.6554875211111071</v>
      </c>
      <c r="K43" s="10">
        <f>ABS(Table21[[#This Row],[Erorr 2]])</f>
        <v>1.6295666666666655</v>
      </c>
      <c r="L43" s="13">
        <f>Table21[[#This Row],[Abs Erorr 2]]/Table21[[#This Row],[Adj Close]]</f>
        <v>8.5658466498458027E-2</v>
      </c>
      <c r="M43" s="11">
        <f t="shared" si="4"/>
        <v>20.230550000000001</v>
      </c>
      <c r="N43" s="16">
        <f>Table21[[#This Row],[Adj Close]]-Table21[[#This Row],[6-MA]]</f>
        <v>-1.20655</v>
      </c>
      <c r="O43" s="17">
        <f>(Table21[[#This Row],[Adj Close]]-M43)^2</f>
        <v>1.4557629025000001</v>
      </c>
      <c r="P43" s="17">
        <f>ABS(Table21[[#This Row],[Erorr 3]])</f>
        <v>1.20655</v>
      </c>
      <c r="Q43" s="17">
        <f>Table21[[#This Row],[Abs Erorr 3]]/Table21[[#This Row],[Adj Close]]</f>
        <v>6.3422518923465093E-2</v>
      </c>
    </row>
    <row r="44" spans="1:17" x14ac:dyDescent="0.3">
      <c r="A44" s="5">
        <v>43529.291666666664</v>
      </c>
      <c r="B44" s="25">
        <v>18.436</v>
      </c>
      <c r="C44" s="11">
        <f t="shared" si="1"/>
        <v>19.024000000000001</v>
      </c>
      <c r="D44" s="29">
        <f>Table21[[#This Row],[Adj Close]]-Table21[[#This Row],[Naive Trend ]]</f>
        <v>-0.58800000000000097</v>
      </c>
      <c r="E44" s="12">
        <f t="shared" si="0"/>
        <v>0.34574400000000116</v>
      </c>
      <c r="F44" s="12">
        <f>ABS(Table21[[#This Row],[Erorr 1]])</f>
        <v>0.58800000000000097</v>
      </c>
      <c r="G44" s="13">
        <f>Table21[[#This Row],[Abs Erorr 1]]/Table21[[#This Row],[Adj Close]]</f>
        <v>3.1894120199609514E-2</v>
      </c>
      <c r="H44" s="11">
        <f t="shared" si="3"/>
        <v>20.000666666666664</v>
      </c>
      <c r="I44" s="14">
        <f>(Table21[[#This Row],[Adj Close]]-Table21[[#This Row],[3-MA]])</f>
        <v>-1.564666666666664</v>
      </c>
      <c r="J44" s="10">
        <f t="shared" si="2"/>
        <v>2.4481817777777692</v>
      </c>
      <c r="K44" s="10">
        <f>ABS(Table21[[#This Row],[Erorr 2]])</f>
        <v>1.564666666666664</v>
      </c>
      <c r="L44" s="13">
        <f>Table21[[#This Row],[Abs Erorr 2]]/Table21[[#This Row],[Adj Close]]</f>
        <v>8.4870181528892599E-2</v>
      </c>
      <c r="M44" s="11">
        <f t="shared" si="4"/>
        <v>20.126666666666669</v>
      </c>
      <c r="N44" s="16">
        <f>Table21[[#This Row],[Adj Close]]-Table21[[#This Row],[6-MA]]</f>
        <v>-1.6906666666666688</v>
      </c>
      <c r="O44" s="17">
        <f>(Table21[[#This Row],[Adj Close]]-M44)^2</f>
        <v>2.858353777777785</v>
      </c>
      <c r="P44" s="17">
        <f>ABS(Table21[[#This Row],[Erorr 3]])</f>
        <v>1.6906666666666688</v>
      </c>
      <c r="Q44" s="17">
        <f>Table21[[#This Row],[Abs Erorr 3]]/Table21[[#This Row],[Adj Close]]</f>
        <v>9.1704635857380604E-2</v>
      </c>
    </row>
    <row r="45" spans="1:17" x14ac:dyDescent="0.3">
      <c r="A45" s="9">
        <v>43530.291666666664</v>
      </c>
      <c r="B45" s="26">
        <v>18.416</v>
      </c>
      <c r="C45" s="11">
        <f t="shared" si="1"/>
        <v>18.436</v>
      </c>
      <c r="D45" s="29">
        <f>Table21[[#This Row],[Adj Close]]-Table21[[#This Row],[Naive Trend ]]</f>
        <v>-1.9999999999999574E-2</v>
      </c>
      <c r="E45" s="12">
        <f t="shared" si="0"/>
        <v>3.9999999999998294E-4</v>
      </c>
      <c r="F45" s="12">
        <f>ABS(Table21[[#This Row],[Erorr 1]])</f>
        <v>1.9999999999999574E-2</v>
      </c>
      <c r="G45" s="13">
        <f>Table21[[#This Row],[Abs Erorr 1]]/Table21[[#This Row],[Adj Close]]</f>
        <v>1.0860121633362062E-3</v>
      </c>
      <c r="H45" s="11">
        <f t="shared" si="3"/>
        <v>19.037566666666667</v>
      </c>
      <c r="I45" s="14">
        <f>(Table21[[#This Row],[Adj Close]]-Table21[[#This Row],[3-MA]])</f>
        <v>-0.62156666666666638</v>
      </c>
      <c r="J45" s="10">
        <f t="shared" si="2"/>
        <v>0.38634512111111075</v>
      </c>
      <c r="K45" s="10">
        <f>ABS(Table21[[#This Row],[Erorr 2]])</f>
        <v>0.62156666666666638</v>
      </c>
      <c r="L45" s="13">
        <f>Table21[[#This Row],[Abs Erorr 2]]/Table21[[#This Row],[Adj Close]]</f>
        <v>3.3751448016217767E-2</v>
      </c>
      <c r="M45" s="11">
        <f t="shared" si="4"/>
        <v>19.879666666666665</v>
      </c>
      <c r="N45" s="16">
        <f>Table21[[#This Row],[Adj Close]]-Table21[[#This Row],[6-MA]]</f>
        <v>-1.4636666666666649</v>
      </c>
      <c r="O45" s="17">
        <f>(Table21[[#This Row],[Adj Close]]-M45)^2</f>
        <v>2.1423201111111059</v>
      </c>
      <c r="P45" s="17">
        <f>ABS(Table21[[#This Row],[Erorr 3]])</f>
        <v>1.4636666666666649</v>
      </c>
      <c r="Q45" s="17">
        <f>Table21[[#This Row],[Abs Erorr 3]]/Table21[[#This Row],[Adj Close]]</f>
        <v>7.9477990153489622E-2</v>
      </c>
    </row>
    <row r="46" spans="1:17" x14ac:dyDescent="0.3">
      <c r="A46" s="5">
        <v>43531.291666666664</v>
      </c>
      <c r="B46" s="25">
        <v>18.439299999999999</v>
      </c>
      <c r="C46" s="11">
        <f t="shared" si="1"/>
        <v>18.416</v>
      </c>
      <c r="D46" s="29">
        <f>Table21[[#This Row],[Adj Close]]-Table21[[#This Row],[Naive Trend ]]</f>
        <v>2.3299999999998988E-2</v>
      </c>
      <c r="E46" s="12">
        <f t="shared" si="0"/>
        <v>5.4288999999995281E-4</v>
      </c>
      <c r="F46" s="12">
        <f>ABS(Table21[[#This Row],[Erorr 1]])</f>
        <v>2.3299999999998988E-2</v>
      </c>
      <c r="G46" s="13">
        <f>Table21[[#This Row],[Abs Erorr 1]]/Table21[[#This Row],[Adj Close]]</f>
        <v>1.263605451399944E-3</v>
      </c>
      <c r="H46" s="11">
        <f t="shared" si="3"/>
        <v>18.625333333333334</v>
      </c>
      <c r="I46" s="14">
        <f>(Table21[[#This Row],[Adj Close]]-Table21[[#This Row],[3-MA]])</f>
        <v>-0.18603333333333438</v>
      </c>
      <c r="J46" s="10">
        <f t="shared" si="2"/>
        <v>3.4608401111111499E-2</v>
      </c>
      <c r="K46" s="10">
        <f>ABS(Table21[[#This Row],[Erorr 2]])</f>
        <v>0.18603333333333438</v>
      </c>
      <c r="L46" s="13">
        <f>Table21[[#This Row],[Abs Erorr 2]]/Table21[[#This Row],[Adj Close]]</f>
        <v>1.0088958546871866E-2</v>
      </c>
      <c r="M46" s="11">
        <f t="shared" si="4"/>
        <v>19.63945</v>
      </c>
      <c r="N46" s="16">
        <f>Table21[[#This Row],[Adj Close]]-Table21[[#This Row],[6-MA]]</f>
        <v>-1.2001500000000007</v>
      </c>
      <c r="O46" s="17">
        <f>(Table21[[#This Row],[Adj Close]]-M46)^2</f>
        <v>1.4403600225000017</v>
      </c>
      <c r="P46" s="17">
        <f>ABS(Table21[[#This Row],[Erorr 3]])</f>
        <v>1.2001500000000007</v>
      </c>
      <c r="Q46" s="17">
        <f>Table21[[#This Row],[Abs Erorr 3]]/Table21[[#This Row],[Adj Close]]</f>
        <v>6.5086527145824455E-2</v>
      </c>
    </row>
    <row r="47" spans="1:17" x14ac:dyDescent="0.3">
      <c r="A47" s="9">
        <v>43532.291666666664</v>
      </c>
      <c r="B47" s="26">
        <v>18.942699999999999</v>
      </c>
      <c r="C47" s="11">
        <f t="shared" si="1"/>
        <v>18.439299999999999</v>
      </c>
      <c r="D47" s="29">
        <f>Table21[[#This Row],[Adj Close]]-Table21[[#This Row],[Naive Trend ]]</f>
        <v>0.50339999999999918</v>
      </c>
      <c r="E47" s="12">
        <f t="shared" si="0"/>
        <v>0.2534115599999992</v>
      </c>
      <c r="F47" s="12">
        <f>ABS(Table21[[#This Row],[Erorr 1]])</f>
        <v>0.50339999999999918</v>
      </c>
      <c r="G47" s="13">
        <f>Table21[[#This Row],[Abs Erorr 1]]/Table21[[#This Row],[Adj Close]]</f>
        <v>2.6574881088757104E-2</v>
      </c>
      <c r="H47" s="11">
        <f t="shared" si="3"/>
        <v>18.430433333333337</v>
      </c>
      <c r="I47" s="14">
        <f>(Table21[[#This Row],[Adj Close]]-Table21[[#This Row],[3-MA]])</f>
        <v>0.51226666666666176</v>
      </c>
      <c r="J47" s="10">
        <f t="shared" si="2"/>
        <v>0.26241713777777276</v>
      </c>
      <c r="K47" s="10">
        <f>ABS(Table21[[#This Row],[Erorr 2]])</f>
        <v>0.51226666666666176</v>
      </c>
      <c r="L47" s="13">
        <f>Table21[[#This Row],[Abs Erorr 2]]/Table21[[#This Row],[Adj Close]]</f>
        <v>2.7042959381010194E-2</v>
      </c>
      <c r="M47" s="11">
        <f t="shared" si="4"/>
        <v>19.215549999999997</v>
      </c>
      <c r="N47" s="16">
        <f>Table21[[#This Row],[Adj Close]]-Table21[[#This Row],[6-MA]]</f>
        <v>-0.27284999999999826</v>
      </c>
      <c r="O47" s="17">
        <f>(Table21[[#This Row],[Adj Close]]-M47)^2</f>
        <v>7.4447122499999047E-2</v>
      </c>
      <c r="P47" s="17">
        <f>ABS(Table21[[#This Row],[Erorr 3]])</f>
        <v>0.27284999999999826</v>
      </c>
      <c r="Q47" s="17">
        <f>Table21[[#This Row],[Abs Erorr 3]]/Table21[[#This Row],[Adj Close]]</f>
        <v>1.4403965643757136E-2</v>
      </c>
    </row>
    <row r="48" spans="1:17" x14ac:dyDescent="0.3">
      <c r="A48" s="5">
        <v>43535.291666666664</v>
      </c>
      <c r="B48" s="25">
        <v>19.3947</v>
      </c>
      <c r="C48" s="11">
        <f t="shared" si="1"/>
        <v>18.942699999999999</v>
      </c>
      <c r="D48" s="29">
        <f>Table21[[#This Row],[Adj Close]]-Table21[[#This Row],[Naive Trend ]]</f>
        <v>0.45200000000000173</v>
      </c>
      <c r="E48" s="12">
        <f t="shared" si="0"/>
        <v>0.20430400000000157</v>
      </c>
      <c r="F48" s="12">
        <f>ABS(Table21[[#This Row],[Erorr 1]])</f>
        <v>0.45200000000000173</v>
      </c>
      <c r="G48" s="13">
        <f>Table21[[#This Row],[Abs Erorr 1]]/Table21[[#This Row],[Adj Close]]</f>
        <v>2.3305335993854079E-2</v>
      </c>
      <c r="H48" s="11">
        <f t="shared" si="3"/>
        <v>18.599333333333334</v>
      </c>
      <c r="I48" s="14">
        <f>(Table21[[#This Row],[Adj Close]]-Table21[[#This Row],[3-MA]])</f>
        <v>0.79536666666666633</v>
      </c>
      <c r="J48" s="10">
        <f t="shared" si="2"/>
        <v>0.63260813444444386</v>
      </c>
      <c r="K48" s="10">
        <f>ABS(Table21[[#This Row],[Erorr 2]])</f>
        <v>0.79536666666666633</v>
      </c>
      <c r="L48" s="13">
        <f>Table21[[#This Row],[Abs Erorr 2]]/Table21[[#This Row],[Adj Close]]</f>
        <v>4.1009485409244088E-2</v>
      </c>
      <c r="M48" s="11">
        <f t="shared" si="4"/>
        <v>18.818450000000002</v>
      </c>
      <c r="N48" s="16">
        <f>Table21[[#This Row],[Adj Close]]-Table21[[#This Row],[6-MA]]</f>
        <v>0.57624999999999815</v>
      </c>
      <c r="O48" s="17">
        <f>(Table21[[#This Row],[Adj Close]]-M48)^2</f>
        <v>0.33206406249999787</v>
      </c>
      <c r="P48" s="17">
        <f>ABS(Table21[[#This Row],[Erorr 3]])</f>
        <v>0.57624999999999815</v>
      </c>
      <c r="Q48" s="17">
        <f>Table21[[#This Row],[Abs Erorr 3]]/Table21[[#This Row],[Adj Close]]</f>
        <v>2.9711725368270617E-2</v>
      </c>
    </row>
    <row r="49" spans="1:17" x14ac:dyDescent="0.3">
      <c r="A49" s="9">
        <v>43536.291666666664</v>
      </c>
      <c r="B49" s="26">
        <v>18.890699999999999</v>
      </c>
      <c r="C49" s="11">
        <f t="shared" si="1"/>
        <v>19.3947</v>
      </c>
      <c r="D49" s="29">
        <f>Table21[[#This Row],[Adj Close]]-Table21[[#This Row],[Naive Trend ]]</f>
        <v>-0.50400000000000134</v>
      </c>
      <c r="E49" s="12">
        <f t="shared" si="0"/>
        <v>0.25401600000000135</v>
      </c>
      <c r="F49" s="12">
        <f>ABS(Table21[[#This Row],[Erorr 1]])</f>
        <v>0.50400000000000134</v>
      </c>
      <c r="G49" s="13">
        <f>Table21[[#This Row],[Abs Erorr 1]]/Table21[[#This Row],[Adj Close]]</f>
        <v>2.6679794819673246E-2</v>
      </c>
      <c r="H49" s="11">
        <f t="shared" si="3"/>
        <v>18.925566666666665</v>
      </c>
      <c r="I49" s="14">
        <f>(Table21[[#This Row],[Adj Close]]-Table21[[#This Row],[3-MA]])</f>
        <v>-3.4866666666665935E-2</v>
      </c>
      <c r="J49" s="10">
        <f t="shared" si="2"/>
        <v>1.2156844444443935E-3</v>
      </c>
      <c r="K49" s="10">
        <f>ABS(Table21[[#This Row],[Erorr 2]])</f>
        <v>3.4866666666665935E-2</v>
      </c>
      <c r="L49" s="13">
        <f>Table21[[#This Row],[Abs Erorr 2]]/Table21[[#This Row],[Adj Close]]</f>
        <v>1.8457053823662405E-3</v>
      </c>
      <c r="M49" s="11">
        <f t="shared" si="4"/>
        <v>18.775450000000003</v>
      </c>
      <c r="N49" s="16">
        <f>Table21[[#This Row],[Adj Close]]-Table21[[#This Row],[6-MA]]</f>
        <v>0.11524999999999608</v>
      </c>
      <c r="O49" s="17">
        <f>(Table21[[#This Row],[Adj Close]]-M49)^2</f>
        <v>1.3282562499999095E-2</v>
      </c>
      <c r="P49" s="17">
        <f>ABS(Table21[[#This Row],[Erorr 3]])</f>
        <v>0.11524999999999608</v>
      </c>
      <c r="Q49" s="17">
        <f>Table21[[#This Row],[Abs Erorr 3]]/Table21[[#This Row],[Adj Close]]</f>
        <v>6.1008856209667237E-3</v>
      </c>
    </row>
    <row r="50" spans="1:17" x14ac:dyDescent="0.3">
      <c r="A50" s="5">
        <v>43537.291666666664</v>
      </c>
      <c r="B50" s="25">
        <v>19.263999999999999</v>
      </c>
      <c r="C50" s="11">
        <f t="shared" si="1"/>
        <v>18.890699999999999</v>
      </c>
      <c r="D50" s="29">
        <f>Table21[[#This Row],[Adj Close]]-Table21[[#This Row],[Naive Trend ]]</f>
        <v>0.37330000000000041</v>
      </c>
      <c r="E50" s="12">
        <f t="shared" si="0"/>
        <v>0.13935289000000031</v>
      </c>
      <c r="F50" s="12">
        <f>ABS(Table21[[#This Row],[Erorr 1]])</f>
        <v>0.37330000000000041</v>
      </c>
      <c r="G50" s="13">
        <f>Table21[[#This Row],[Abs Erorr 1]]/Table21[[#This Row],[Adj Close]]</f>
        <v>1.9378114617940222E-2</v>
      </c>
      <c r="H50" s="11">
        <f t="shared" si="3"/>
        <v>19.076033333333331</v>
      </c>
      <c r="I50" s="14">
        <f>(Table21[[#This Row],[Adj Close]]-Table21[[#This Row],[3-MA]])</f>
        <v>0.18796666666666795</v>
      </c>
      <c r="J50" s="10">
        <f t="shared" si="2"/>
        <v>3.5331467777778257E-2</v>
      </c>
      <c r="K50" s="10">
        <f>ABS(Table21[[#This Row],[Erorr 2]])</f>
        <v>0.18796666666666795</v>
      </c>
      <c r="L50" s="13">
        <f>Table21[[#This Row],[Abs Erorr 2]]/Table21[[#This Row],[Adj Close]]</f>
        <v>9.7574058693245414E-3</v>
      </c>
      <c r="M50" s="11">
        <f t="shared" si="4"/>
        <v>18.753233333333334</v>
      </c>
      <c r="N50" s="16">
        <f>Table21[[#This Row],[Adj Close]]-Table21[[#This Row],[6-MA]]</f>
        <v>0.51076666666666526</v>
      </c>
      <c r="O50" s="17">
        <f>(Table21[[#This Row],[Adj Close]]-M50)^2</f>
        <v>0.26088258777777634</v>
      </c>
      <c r="P50" s="17">
        <f>ABS(Table21[[#This Row],[Erorr 3]])</f>
        <v>0.51076666666666526</v>
      </c>
      <c r="Q50" s="17">
        <f>Table21[[#This Row],[Abs Erorr 3]]/Table21[[#This Row],[Adj Close]]</f>
        <v>2.6514050387596827E-2</v>
      </c>
    </row>
    <row r="51" spans="1:17" x14ac:dyDescent="0.3">
      <c r="A51" s="9">
        <v>43538.291666666664</v>
      </c>
      <c r="B51" s="26">
        <v>19.3307</v>
      </c>
      <c r="C51" s="11">
        <f t="shared" si="1"/>
        <v>19.263999999999999</v>
      </c>
      <c r="D51" s="29">
        <f>Table21[[#This Row],[Adj Close]]-Table21[[#This Row],[Naive Trend ]]</f>
        <v>6.670000000000087E-2</v>
      </c>
      <c r="E51" s="12">
        <f t="shared" si="0"/>
        <v>4.4488900000001158E-3</v>
      </c>
      <c r="F51" s="12">
        <f>ABS(Table21[[#This Row],[Erorr 1]])</f>
        <v>6.670000000000087E-2</v>
      </c>
      <c r="G51" s="13">
        <f>Table21[[#This Row],[Abs Erorr 1]]/Table21[[#This Row],[Adj Close]]</f>
        <v>3.450469977807367E-3</v>
      </c>
      <c r="H51" s="11">
        <f t="shared" si="3"/>
        <v>19.18313333333333</v>
      </c>
      <c r="I51" s="14">
        <f>(Table21[[#This Row],[Adj Close]]-Table21[[#This Row],[3-MA]])</f>
        <v>0.14756666666666973</v>
      </c>
      <c r="J51" s="10">
        <f t="shared" si="2"/>
        <v>2.1775921111112016E-2</v>
      </c>
      <c r="K51" s="10">
        <f>ABS(Table21[[#This Row],[Erorr 2]])</f>
        <v>0.14756666666666973</v>
      </c>
      <c r="L51" s="13">
        <f>Table21[[#This Row],[Abs Erorr 2]]/Table21[[#This Row],[Adj Close]]</f>
        <v>7.6337983966783271E-3</v>
      </c>
      <c r="M51" s="11">
        <f t="shared" si="4"/>
        <v>18.891233333333332</v>
      </c>
      <c r="N51" s="16">
        <f>Table21[[#This Row],[Adj Close]]-Table21[[#This Row],[6-MA]]</f>
        <v>0.439466666666668</v>
      </c>
      <c r="O51" s="17">
        <f>(Table21[[#This Row],[Adj Close]]-M51)^2</f>
        <v>0.19313095111111228</v>
      </c>
      <c r="P51" s="17">
        <f>ABS(Table21[[#This Row],[Erorr 3]])</f>
        <v>0.439466666666668</v>
      </c>
      <c r="Q51" s="17">
        <f>Table21[[#This Row],[Abs Erorr 3]]/Table21[[#This Row],[Adj Close]]</f>
        <v>2.2734131028191839E-2</v>
      </c>
    </row>
    <row r="52" spans="1:17" x14ac:dyDescent="0.3">
      <c r="A52" s="5">
        <v>43539.291666666664</v>
      </c>
      <c r="B52" s="25">
        <v>18.361999999999998</v>
      </c>
      <c r="C52" s="11">
        <f t="shared" si="1"/>
        <v>19.3307</v>
      </c>
      <c r="D52" s="29">
        <f>Table21[[#This Row],[Adj Close]]-Table21[[#This Row],[Naive Trend ]]</f>
        <v>-0.96870000000000189</v>
      </c>
      <c r="E52" s="12">
        <f t="shared" si="0"/>
        <v>0.93837969000000365</v>
      </c>
      <c r="F52" s="12">
        <f>ABS(Table21[[#This Row],[Erorr 1]])</f>
        <v>0.96870000000000189</v>
      </c>
      <c r="G52" s="13">
        <f>Table21[[#This Row],[Abs Erorr 1]]/Table21[[#This Row],[Adj Close]]</f>
        <v>5.2755691101187344E-2</v>
      </c>
      <c r="H52" s="11">
        <f t="shared" si="3"/>
        <v>19.161799999999999</v>
      </c>
      <c r="I52" s="14">
        <f>(Table21[[#This Row],[Adj Close]]-Table21[[#This Row],[3-MA]])</f>
        <v>-0.79980000000000118</v>
      </c>
      <c r="J52" s="10">
        <f t="shared" si="2"/>
        <v>0.63968004000000189</v>
      </c>
      <c r="K52" s="10">
        <f>ABS(Table21[[#This Row],[Erorr 2]])</f>
        <v>0.79980000000000118</v>
      </c>
      <c r="L52" s="13">
        <f>Table21[[#This Row],[Abs Erorr 2]]/Table21[[#This Row],[Adj Close]]</f>
        <v>4.3557346694259952E-2</v>
      </c>
      <c r="M52" s="11">
        <f t="shared" si="4"/>
        <v>19.043683333333334</v>
      </c>
      <c r="N52" s="16">
        <f>Table21[[#This Row],[Adj Close]]-Table21[[#This Row],[6-MA]]</f>
        <v>-0.68168333333333564</v>
      </c>
      <c r="O52" s="17">
        <f>(Table21[[#This Row],[Adj Close]]-M52)^2</f>
        <v>0.46469216694444759</v>
      </c>
      <c r="P52" s="17">
        <f>ABS(Table21[[#This Row],[Erorr 3]])</f>
        <v>0.68168333333333564</v>
      </c>
      <c r="Q52" s="17">
        <f>Table21[[#This Row],[Abs Erorr 3]]/Table21[[#This Row],[Adj Close]]</f>
        <v>3.712467777656768E-2</v>
      </c>
    </row>
    <row r="53" spans="1:17" x14ac:dyDescent="0.3">
      <c r="A53" s="9">
        <v>43542.291666666664</v>
      </c>
      <c r="B53" s="26">
        <v>17.966000000000001</v>
      </c>
      <c r="C53" s="11">
        <f t="shared" si="1"/>
        <v>18.361999999999998</v>
      </c>
      <c r="D53" s="29">
        <f>Table21[[#This Row],[Adj Close]]-Table21[[#This Row],[Naive Trend ]]</f>
        <v>-0.39599999999999724</v>
      </c>
      <c r="E53" s="12">
        <f t="shared" si="0"/>
        <v>0.15681599999999782</v>
      </c>
      <c r="F53" s="12">
        <f>ABS(Table21[[#This Row],[Erorr 1]])</f>
        <v>0.39599999999999724</v>
      </c>
      <c r="G53" s="13">
        <f>Table21[[#This Row],[Abs Erorr 1]]/Table21[[#This Row],[Adj Close]]</f>
        <v>2.2041634197929268E-2</v>
      </c>
      <c r="H53" s="11">
        <f t="shared" si="3"/>
        <v>18.985566666666667</v>
      </c>
      <c r="I53" s="14">
        <f>(Table21[[#This Row],[Adj Close]]-Table21[[#This Row],[3-MA]])</f>
        <v>-1.0195666666666661</v>
      </c>
      <c r="J53" s="10">
        <f t="shared" si="2"/>
        <v>1.0395161877777765</v>
      </c>
      <c r="K53" s="10">
        <f>ABS(Table21[[#This Row],[Erorr 2]])</f>
        <v>1.0195666666666661</v>
      </c>
      <c r="L53" s="13">
        <f>Table21[[#This Row],[Abs Erorr 2]]/Table21[[#This Row],[Adj Close]]</f>
        <v>5.674978663401236E-2</v>
      </c>
      <c r="M53" s="11">
        <f t="shared" si="4"/>
        <v>19.030799999999999</v>
      </c>
      <c r="N53" s="16">
        <f>Table21[[#This Row],[Adj Close]]-Table21[[#This Row],[6-MA]]</f>
        <v>-1.0647999999999982</v>
      </c>
      <c r="O53" s="17">
        <f>(Table21[[#This Row],[Adj Close]]-M53)^2</f>
        <v>1.1337990399999962</v>
      </c>
      <c r="P53" s="17">
        <f>ABS(Table21[[#This Row],[Erorr 3]])</f>
        <v>1.0647999999999982</v>
      </c>
      <c r="Q53" s="17">
        <f>Table21[[#This Row],[Abs Erorr 3]]/Table21[[#This Row],[Adj Close]]</f>
        <v>5.9267505287765677E-2</v>
      </c>
    </row>
    <row r="54" spans="1:17" x14ac:dyDescent="0.3">
      <c r="A54" s="5">
        <v>43543.291666666664</v>
      </c>
      <c r="B54" s="25">
        <v>17.831299999999999</v>
      </c>
      <c r="C54" s="11">
        <f t="shared" si="1"/>
        <v>17.966000000000001</v>
      </c>
      <c r="D54" s="29">
        <f>Table21[[#This Row],[Adj Close]]-Table21[[#This Row],[Naive Trend ]]</f>
        <v>-0.13470000000000226</v>
      </c>
      <c r="E54" s="12">
        <f t="shared" si="0"/>
        <v>1.8144090000000609E-2</v>
      </c>
      <c r="F54" s="12">
        <f>ABS(Table21[[#This Row],[Erorr 1]])</f>
        <v>0.13470000000000226</v>
      </c>
      <c r="G54" s="13">
        <f>Table21[[#This Row],[Abs Erorr 1]]/Table21[[#This Row],[Adj Close]]</f>
        <v>7.554132340323043E-3</v>
      </c>
      <c r="H54" s="11">
        <f t="shared" si="3"/>
        <v>18.552900000000001</v>
      </c>
      <c r="I54" s="14">
        <f>(Table21[[#This Row],[Adj Close]]-Table21[[#This Row],[3-MA]])</f>
        <v>-0.72160000000000224</v>
      </c>
      <c r="J54" s="10">
        <f t="shared" si="2"/>
        <v>0.52070656000000326</v>
      </c>
      <c r="K54" s="10">
        <f>ABS(Table21[[#This Row],[Erorr 2]])</f>
        <v>0.72160000000000224</v>
      </c>
      <c r="L54" s="13">
        <f>Table21[[#This Row],[Abs Erorr 2]]/Table21[[#This Row],[Adj Close]]</f>
        <v>4.0468165529153922E-2</v>
      </c>
      <c r="M54" s="11">
        <f t="shared" si="4"/>
        <v>18.868016666666666</v>
      </c>
      <c r="N54" s="16">
        <f>Table21[[#This Row],[Adj Close]]-Table21[[#This Row],[6-MA]]</f>
        <v>-1.036716666666667</v>
      </c>
      <c r="O54" s="17">
        <f>(Table21[[#This Row],[Adj Close]]-M54)^2</f>
        <v>1.074781446944445</v>
      </c>
      <c r="P54" s="17">
        <f>ABS(Table21[[#This Row],[Erorr 3]])</f>
        <v>1.036716666666667</v>
      </c>
      <c r="Q54" s="17">
        <f>Table21[[#This Row],[Abs Erorr 3]]/Table21[[#This Row],[Adj Close]]</f>
        <v>5.8140273937776106E-2</v>
      </c>
    </row>
    <row r="55" spans="1:17" x14ac:dyDescent="0.3">
      <c r="A55" s="9">
        <v>43544.291666666664</v>
      </c>
      <c r="B55" s="26">
        <v>18.239999999999998</v>
      </c>
      <c r="C55" s="11">
        <f t="shared" si="1"/>
        <v>17.831299999999999</v>
      </c>
      <c r="D55" s="29">
        <f>Table21[[#This Row],[Adj Close]]-Table21[[#This Row],[Naive Trend ]]</f>
        <v>0.40869999999999962</v>
      </c>
      <c r="E55" s="12">
        <f t="shared" si="0"/>
        <v>0.16703568999999968</v>
      </c>
      <c r="F55" s="12">
        <f>ABS(Table21[[#This Row],[Erorr 1]])</f>
        <v>0.40869999999999962</v>
      </c>
      <c r="G55" s="13">
        <f>Table21[[#This Row],[Abs Erorr 1]]/Table21[[#This Row],[Adj Close]]</f>
        <v>2.2406798245614017E-2</v>
      </c>
      <c r="H55" s="11">
        <f t="shared" si="3"/>
        <v>18.053100000000001</v>
      </c>
      <c r="I55" s="14">
        <f>(Table21[[#This Row],[Adj Close]]-Table21[[#This Row],[3-MA]])</f>
        <v>0.18689999999999785</v>
      </c>
      <c r="J55" s="10">
        <f t="shared" si="2"/>
        <v>3.4931609999999197E-2</v>
      </c>
      <c r="K55" s="10">
        <f>ABS(Table21[[#This Row],[Erorr 2]])</f>
        <v>0.18689999999999785</v>
      </c>
      <c r="L55" s="13">
        <f>Table21[[#This Row],[Abs Erorr 2]]/Table21[[#This Row],[Adj Close]]</f>
        <v>1.0246710526315672E-2</v>
      </c>
      <c r="M55" s="11">
        <f t="shared" si="4"/>
        <v>18.60745</v>
      </c>
      <c r="N55" s="16">
        <f>Table21[[#This Row],[Adj Close]]-Table21[[#This Row],[6-MA]]</f>
        <v>-0.36745000000000161</v>
      </c>
      <c r="O55" s="17">
        <f>(Table21[[#This Row],[Adj Close]]-M55)^2</f>
        <v>0.13501950250000119</v>
      </c>
      <c r="P55" s="17">
        <f>ABS(Table21[[#This Row],[Erorr 3]])</f>
        <v>0.36745000000000161</v>
      </c>
      <c r="Q55" s="17">
        <f>Table21[[#This Row],[Abs Erorr 3]]/Table21[[#This Row],[Adj Close]]</f>
        <v>2.014528508771939E-2</v>
      </c>
    </row>
    <row r="56" spans="1:17" x14ac:dyDescent="0.3">
      <c r="A56" s="5">
        <v>43545.291666666664</v>
      </c>
      <c r="B56" s="25">
        <v>18.268000000000001</v>
      </c>
      <c r="C56" s="11">
        <f t="shared" si="1"/>
        <v>18.239999999999998</v>
      </c>
      <c r="D56" s="29">
        <f>Table21[[#This Row],[Adj Close]]-Table21[[#This Row],[Naive Trend ]]</f>
        <v>2.8000000000002245E-2</v>
      </c>
      <c r="E56" s="12">
        <f t="shared" si="0"/>
        <v>7.8400000000012574E-4</v>
      </c>
      <c r="F56" s="12">
        <f>ABS(Table21[[#This Row],[Erorr 1]])</f>
        <v>2.8000000000002245E-2</v>
      </c>
      <c r="G56" s="13">
        <f>Table21[[#This Row],[Abs Erorr 1]]/Table21[[#This Row],[Adj Close]]</f>
        <v>1.5327348368733439E-3</v>
      </c>
      <c r="H56" s="11">
        <f t="shared" si="3"/>
        <v>18.012433333333334</v>
      </c>
      <c r="I56" s="14">
        <f>(Table21[[#This Row],[Adj Close]]-Table21[[#This Row],[3-MA]])</f>
        <v>0.25556666666666672</v>
      </c>
      <c r="J56" s="10">
        <f t="shared" si="2"/>
        <v>6.5314321111111143E-2</v>
      </c>
      <c r="K56" s="10">
        <f>ABS(Table21[[#This Row],[Erorr 2]])</f>
        <v>0.25556666666666672</v>
      </c>
      <c r="L56" s="13">
        <f>Table21[[#This Row],[Abs Erorr 2]]/Table21[[#This Row],[Adj Close]]</f>
        <v>1.3989854755127365E-2</v>
      </c>
      <c r="M56" s="11">
        <f t="shared" si="4"/>
        <v>18.498999999999999</v>
      </c>
      <c r="N56" s="16">
        <f>Table21[[#This Row],[Adj Close]]-Table21[[#This Row],[6-MA]]</f>
        <v>-0.2309999999999981</v>
      </c>
      <c r="O56" s="17">
        <f>(Table21[[#This Row],[Adj Close]]-M56)^2</f>
        <v>5.3360999999999117E-2</v>
      </c>
      <c r="P56" s="17">
        <f>ABS(Table21[[#This Row],[Erorr 3]])</f>
        <v>0.2309999999999981</v>
      </c>
      <c r="Q56" s="17">
        <f>Table21[[#This Row],[Abs Erorr 3]]/Table21[[#This Row],[Adj Close]]</f>
        <v>1.2645062404203967E-2</v>
      </c>
    </row>
    <row r="57" spans="1:17" x14ac:dyDescent="0.3">
      <c r="A57" s="9">
        <v>43546.291666666664</v>
      </c>
      <c r="B57" s="26">
        <v>17.635300000000001</v>
      </c>
      <c r="C57" s="11">
        <f t="shared" si="1"/>
        <v>18.268000000000001</v>
      </c>
      <c r="D57" s="29">
        <f>Table21[[#This Row],[Adj Close]]-Table21[[#This Row],[Naive Trend ]]</f>
        <v>-0.63269999999999982</v>
      </c>
      <c r="E57" s="12">
        <f t="shared" si="0"/>
        <v>0.40030928999999976</v>
      </c>
      <c r="F57" s="12">
        <f>ABS(Table21[[#This Row],[Erorr 1]])</f>
        <v>0.63269999999999982</v>
      </c>
      <c r="G57" s="13">
        <f>Table21[[#This Row],[Abs Erorr 1]]/Table21[[#This Row],[Adj Close]]</f>
        <v>3.5876905978350228E-2</v>
      </c>
      <c r="H57" s="11">
        <f t="shared" si="3"/>
        <v>18.113099999999999</v>
      </c>
      <c r="I57" s="14">
        <f>(Table21[[#This Row],[Adj Close]]-Table21[[#This Row],[3-MA]])</f>
        <v>-0.47779999999999845</v>
      </c>
      <c r="J57" s="10">
        <f t="shared" si="2"/>
        <v>0.22829283999999853</v>
      </c>
      <c r="K57" s="10">
        <f>ABS(Table21[[#This Row],[Erorr 2]])</f>
        <v>0.47779999999999845</v>
      </c>
      <c r="L57" s="13">
        <f>Table21[[#This Row],[Abs Erorr 2]]/Table21[[#This Row],[Adj Close]]</f>
        <v>2.7093386559910997E-2</v>
      </c>
      <c r="M57" s="11">
        <f t="shared" si="4"/>
        <v>18.333000000000002</v>
      </c>
      <c r="N57" s="16">
        <f>Table21[[#This Row],[Adj Close]]-Table21[[#This Row],[6-MA]]</f>
        <v>-0.6977000000000011</v>
      </c>
      <c r="O57" s="17">
        <f>(Table21[[#This Row],[Adj Close]]-M57)^2</f>
        <v>0.48678529000000154</v>
      </c>
      <c r="P57" s="17">
        <f>ABS(Table21[[#This Row],[Erorr 3]])</f>
        <v>0.6977000000000011</v>
      </c>
      <c r="Q57" s="17">
        <f>Table21[[#This Row],[Abs Erorr 3]]/Table21[[#This Row],[Adj Close]]</f>
        <v>3.956269527595227E-2</v>
      </c>
    </row>
    <row r="58" spans="1:17" x14ac:dyDescent="0.3">
      <c r="A58" s="5">
        <v>43549.291666666664</v>
      </c>
      <c r="B58" s="25">
        <v>17.3613</v>
      </c>
      <c r="C58" s="11">
        <f t="shared" si="1"/>
        <v>17.635300000000001</v>
      </c>
      <c r="D58" s="29">
        <f>Table21[[#This Row],[Adj Close]]-Table21[[#This Row],[Naive Trend ]]</f>
        <v>-0.27400000000000091</v>
      </c>
      <c r="E58" s="12">
        <f t="shared" si="0"/>
        <v>7.5076000000000503E-2</v>
      </c>
      <c r="F58" s="12">
        <f>ABS(Table21[[#This Row],[Erorr 1]])</f>
        <v>0.27400000000000091</v>
      </c>
      <c r="G58" s="13">
        <f>Table21[[#This Row],[Abs Erorr 1]]/Table21[[#This Row],[Adj Close]]</f>
        <v>1.5782228289356263E-2</v>
      </c>
      <c r="H58" s="11">
        <f t="shared" si="3"/>
        <v>18.047766666666664</v>
      </c>
      <c r="I58" s="14">
        <f>(Table21[[#This Row],[Adj Close]]-Table21[[#This Row],[3-MA]])</f>
        <v>-0.68646666666666434</v>
      </c>
      <c r="J58" s="10">
        <f t="shared" si="2"/>
        <v>0.47123648444444127</v>
      </c>
      <c r="K58" s="10">
        <f>ABS(Table21[[#This Row],[Erorr 2]])</f>
        <v>0.68646666666666434</v>
      </c>
      <c r="L58" s="13">
        <f>Table21[[#This Row],[Abs Erorr 2]]/Table21[[#This Row],[Adj Close]]</f>
        <v>3.9540049804257994E-2</v>
      </c>
      <c r="M58" s="11">
        <f t="shared" si="4"/>
        <v>18.050433333333334</v>
      </c>
      <c r="N58" s="16">
        <f>Table21[[#This Row],[Adj Close]]-Table21[[#This Row],[6-MA]]</f>
        <v>-0.68913333333333426</v>
      </c>
      <c r="O58" s="17">
        <f>(Table21[[#This Row],[Adj Close]]-M58)^2</f>
        <v>0.47490475111111241</v>
      </c>
      <c r="P58" s="17">
        <f>ABS(Table21[[#This Row],[Erorr 3]])</f>
        <v>0.68913333333333426</v>
      </c>
      <c r="Q58" s="17">
        <f>Table21[[#This Row],[Abs Erorr 3]]/Table21[[#This Row],[Adj Close]]</f>
        <v>3.9693648133108363E-2</v>
      </c>
    </row>
    <row r="59" spans="1:17" x14ac:dyDescent="0.3">
      <c r="A59" s="9">
        <v>43550.291666666664</v>
      </c>
      <c r="B59" s="26">
        <v>17.851299999999998</v>
      </c>
      <c r="C59" s="11">
        <f t="shared" si="1"/>
        <v>17.3613</v>
      </c>
      <c r="D59" s="29">
        <f>Table21[[#This Row],[Adj Close]]-Table21[[#This Row],[Naive Trend ]]</f>
        <v>0.48999999999999844</v>
      </c>
      <c r="E59" s="12">
        <f t="shared" si="0"/>
        <v>0.24009999999999848</v>
      </c>
      <c r="F59" s="12">
        <f>ABS(Table21[[#This Row],[Erorr 1]])</f>
        <v>0.48999999999999844</v>
      </c>
      <c r="G59" s="13">
        <f>Table21[[#This Row],[Abs Erorr 1]]/Table21[[#This Row],[Adj Close]]</f>
        <v>2.7448981306683461E-2</v>
      </c>
      <c r="H59" s="11">
        <f t="shared" si="3"/>
        <v>17.754866666666668</v>
      </c>
      <c r="I59" s="14">
        <f>(Table21[[#This Row],[Adj Close]]-Table21[[#This Row],[3-MA]])</f>
        <v>9.643333333333004E-2</v>
      </c>
      <c r="J59" s="10">
        <f t="shared" si="2"/>
        <v>9.2993877777771423E-3</v>
      </c>
      <c r="K59" s="10">
        <f>ABS(Table21[[#This Row],[Erorr 2]])</f>
        <v>9.643333333333004E-2</v>
      </c>
      <c r="L59" s="13">
        <f>Table21[[#This Row],[Abs Erorr 2]]/Table21[[#This Row],[Adj Close]]</f>
        <v>5.4020342122607342E-3</v>
      </c>
      <c r="M59" s="11">
        <f t="shared" si="4"/>
        <v>17.883649999999999</v>
      </c>
      <c r="N59" s="16">
        <f>Table21[[#This Row],[Adj Close]]-Table21[[#This Row],[6-MA]]</f>
        <v>-3.2350000000000989E-2</v>
      </c>
      <c r="O59" s="17">
        <f>(Table21[[#This Row],[Adj Close]]-M59)^2</f>
        <v>1.046522500000064E-3</v>
      </c>
      <c r="P59" s="17">
        <f>ABS(Table21[[#This Row],[Erorr 3]])</f>
        <v>3.2350000000000989E-2</v>
      </c>
      <c r="Q59" s="17">
        <f>Table21[[#This Row],[Abs Erorr 3]]/Table21[[#This Row],[Adj Close]]</f>
        <v>1.8121929495331429E-3</v>
      </c>
    </row>
    <row r="60" spans="1:17" x14ac:dyDescent="0.3">
      <c r="A60" s="5">
        <v>43551.291666666664</v>
      </c>
      <c r="B60" s="25">
        <v>18.321999999999999</v>
      </c>
      <c r="C60" s="11">
        <f t="shared" si="1"/>
        <v>17.851299999999998</v>
      </c>
      <c r="D60" s="29">
        <f>Table21[[#This Row],[Adj Close]]-Table21[[#This Row],[Naive Trend ]]</f>
        <v>0.47070000000000078</v>
      </c>
      <c r="E60" s="12">
        <f t="shared" si="0"/>
        <v>0.22155849000000075</v>
      </c>
      <c r="F60" s="12">
        <f>ABS(Table21[[#This Row],[Erorr 1]])</f>
        <v>0.47070000000000078</v>
      </c>
      <c r="G60" s="13">
        <f>Table21[[#This Row],[Abs Erorr 1]]/Table21[[#This Row],[Adj Close]]</f>
        <v>2.5690426809300337E-2</v>
      </c>
      <c r="H60" s="11">
        <f t="shared" si="3"/>
        <v>17.615966666666665</v>
      </c>
      <c r="I60" s="14">
        <f>(Table21[[#This Row],[Adj Close]]-Table21[[#This Row],[3-MA]])</f>
        <v>0.70603333333333396</v>
      </c>
      <c r="J60" s="10">
        <f t="shared" si="2"/>
        <v>0.49848306777777868</v>
      </c>
      <c r="K60" s="10">
        <f>ABS(Table21[[#This Row],[Erorr 2]])</f>
        <v>0.70603333333333396</v>
      </c>
      <c r="L60" s="13">
        <f>Table21[[#This Row],[Abs Erorr 2]]/Table21[[#This Row],[Adj Close]]</f>
        <v>3.8534730560710294E-2</v>
      </c>
      <c r="M60" s="11">
        <f t="shared" si="4"/>
        <v>17.86453333333333</v>
      </c>
      <c r="N60" s="16">
        <f>Table21[[#This Row],[Adj Close]]-Table21[[#This Row],[6-MA]]</f>
        <v>0.45746666666666869</v>
      </c>
      <c r="O60" s="17">
        <f>(Table21[[#This Row],[Adj Close]]-M60)^2</f>
        <v>0.20927575111111296</v>
      </c>
      <c r="P60" s="17">
        <f>ABS(Table21[[#This Row],[Erorr 3]])</f>
        <v>0.45746666666666869</v>
      </c>
      <c r="Q60" s="17">
        <f>Table21[[#This Row],[Abs Erorr 3]]/Table21[[#This Row],[Adj Close]]</f>
        <v>2.4968162136593641E-2</v>
      </c>
    </row>
    <row r="61" spans="1:17" x14ac:dyDescent="0.3">
      <c r="A61" s="9">
        <v>43552.291666666664</v>
      </c>
      <c r="B61" s="26">
        <v>18.5747</v>
      </c>
      <c r="C61" s="11">
        <f t="shared" si="1"/>
        <v>18.321999999999999</v>
      </c>
      <c r="D61" s="29">
        <f>Table21[[#This Row],[Adj Close]]-Table21[[#This Row],[Naive Trend ]]</f>
        <v>0.25270000000000081</v>
      </c>
      <c r="E61" s="12">
        <f t="shared" si="0"/>
        <v>6.3857290000000413E-2</v>
      </c>
      <c r="F61" s="12">
        <f>ABS(Table21[[#This Row],[Erorr 1]])</f>
        <v>0.25270000000000081</v>
      </c>
      <c r="G61" s="13">
        <f>Table21[[#This Row],[Abs Erorr 1]]/Table21[[#This Row],[Adj Close]]</f>
        <v>1.3604526587239676E-2</v>
      </c>
      <c r="H61" s="11">
        <f t="shared" si="3"/>
        <v>17.844866666666665</v>
      </c>
      <c r="I61" s="14">
        <f>(Table21[[#This Row],[Adj Close]]-Table21[[#This Row],[3-MA]])</f>
        <v>0.72983333333333533</v>
      </c>
      <c r="J61" s="10">
        <f t="shared" si="2"/>
        <v>0.53265669444444741</v>
      </c>
      <c r="K61" s="10">
        <f>ABS(Table21[[#This Row],[Erorr 2]])</f>
        <v>0.72983333333333533</v>
      </c>
      <c r="L61" s="13">
        <f>Table21[[#This Row],[Abs Erorr 2]]/Table21[[#This Row],[Adj Close]]</f>
        <v>3.9291796547633893E-2</v>
      </c>
      <c r="M61" s="11">
        <f t="shared" si="4"/>
        <v>17.946316666666664</v>
      </c>
      <c r="N61" s="16">
        <f>Table21[[#This Row],[Adj Close]]-Table21[[#This Row],[6-MA]]</f>
        <v>0.62838333333333551</v>
      </c>
      <c r="O61" s="17">
        <f>(Table21[[#This Row],[Adj Close]]-M61)^2</f>
        <v>0.39486561361111383</v>
      </c>
      <c r="P61" s="17">
        <f>ABS(Table21[[#This Row],[Erorr 3]])</f>
        <v>0.62838333333333551</v>
      </c>
      <c r="Q61" s="17">
        <f>Table21[[#This Row],[Abs Erorr 3]]/Table21[[#This Row],[Adj Close]]</f>
        <v>3.3830066344723499E-2</v>
      </c>
    </row>
    <row r="62" spans="1:17" x14ac:dyDescent="0.3">
      <c r="A62" s="5">
        <v>43553.291666666664</v>
      </c>
      <c r="B62" s="25">
        <v>18.657299999999999</v>
      </c>
      <c r="C62" s="11">
        <f t="shared" si="1"/>
        <v>18.5747</v>
      </c>
      <c r="D62" s="29">
        <f>Table21[[#This Row],[Adj Close]]-Table21[[#This Row],[Naive Trend ]]</f>
        <v>8.2599999999999341E-2</v>
      </c>
      <c r="E62" s="12">
        <f t="shared" si="0"/>
        <v>6.8227599999998913E-3</v>
      </c>
      <c r="F62" s="12">
        <f>ABS(Table21[[#This Row],[Erorr 1]])</f>
        <v>8.2599999999999341E-2</v>
      </c>
      <c r="G62" s="13">
        <f>Table21[[#This Row],[Abs Erorr 1]]/Table21[[#This Row],[Adj Close]]</f>
        <v>4.4272215165109281E-3</v>
      </c>
      <c r="H62" s="11">
        <f t="shared" si="3"/>
        <v>18.249333333333333</v>
      </c>
      <c r="I62" s="14">
        <f>(Table21[[#This Row],[Adj Close]]-Table21[[#This Row],[3-MA]])</f>
        <v>0.40796666666666681</v>
      </c>
      <c r="J62" s="10">
        <f t="shared" si="2"/>
        <v>0.16643680111111123</v>
      </c>
      <c r="K62" s="10">
        <f>ABS(Table21[[#This Row],[Erorr 2]])</f>
        <v>0.40796666666666681</v>
      </c>
      <c r="L62" s="13">
        <f>Table21[[#This Row],[Abs Erorr 2]]/Table21[[#This Row],[Adj Close]]</f>
        <v>2.1866329354551132E-2</v>
      </c>
      <c r="M62" s="11">
        <f t="shared" si="4"/>
        <v>18.002099999999999</v>
      </c>
      <c r="N62" s="16">
        <f>Table21[[#This Row],[Adj Close]]-Table21[[#This Row],[6-MA]]</f>
        <v>0.65520000000000067</v>
      </c>
      <c r="O62" s="17">
        <f>(Table21[[#This Row],[Adj Close]]-M62)^2</f>
        <v>0.4292870400000009</v>
      </c>
      <c r="P62" s="17">
        <f>ABS(Table21[[#This Row],[Erorr 3]])</f>
        <v>0.65520000000000067</v>
      </c>
      <c r="Q62" s="17">
        <f>Table21[[#This Row],[Abs Erorr 3]]/Table21[[#This Row],[Adj Close]]</f>
        <v>3.5117621520798864E-2</v>
      </c>
    </row>
    <row r="63" spans="1:17" x14ac:dyDescent="0.3">
      <c r="A63" s="9">
        <v>43556.291666666664</v>
      </c>
      <c r="B63" s="26">
        <v>19.278700000000001</v>
      </c>
      <c r="C63" s="11">
        <f t="shared" si="1"/>
        <v>18.657299999999999</v>
      </c>
      <c r="D63" s="29">
        <f>Table21[[#This Row],[Adj Close]]-Table21[[#This Row],[Naive Trend ]]</f>
        <v>0.62140000000000128</v>
      </c>
      <c r="E63" s="12">
        <f t="shared" si="0"/>
        <v>0.38613796000000161</v>
      </c>
      <c r="F63" s="12">
        <f>ABS(Table21[[#This Row],[Erorr 1]])</f>
        <v>0.62140000000000128</v>
      </c>
      <c r="G63" s="13">
        <f>Table21[[#This Row],[Abs Erorr 1]]/Table21[[#This Row],[Adj Close]]</f>
        <v>3.2232463807206985E-2</v>
      </c>
      <c r="H63" s="11">
        <f t="shared" si="3"/>
        <v>18.517999999999997</v>
      </c>
      <c r="I63" s="14">
        <f>(Table21[[#This Row],[Adj Close]]-Table21[[#This Row],[3-MA]])</f>
        <v>0.76070000000000348</v>
      </c>
      <c r="J63" s="10">
        <f t="shared" si="2"/>
        <v>0.5786644900000053</v>
      </c>
      <c r="K63" s="10">
        <f>ABS(Table21[[#This Row],[Erorr 2]])</f>
        <v>0.76070000000000348</v>
      </c>
      <c r="L63" s="13">
        <f>Table21[[#This Row],[Abs Erorr 2]]/Table21[[#This Row],[Adj Close]]</f>
        <v>3.9458054744355348E-2</v>
      </c>
      <c r="M63" s="11">
        <f t="shared" si="4"/>
        <v>18.066983333333329</v>
      </c>
      <c r="N63" s="16">
        <f>Table21[[#This Row],[Adj Close]]-Table21[[#This Row],[6-MA]]</f>
        <v>1.2117166666666712</v>
      </c>
      <c r="O63" s="17">
        <f>(Table21[[#This Row],[Adj Close]]-M63)^2</f>
        <v>1.4682572802777889</v>
      </c>
      <c r="P63" s="17">
        <f>ABS(Table21[[#This Row],[Erorr 3]])</f>
        <v>1.2117166666666712</v>
      </c>
      <c r="Q63" s="17">
        <f>Table21[[#This Row],[Abs Erorr 3]]/Table21[[#This Row],[Adj Close]]</f>
        <v>6.2852612814488076E-2</v>
      </c>
    </row>
    <row r="64" spans="1:17" x14ac:dyDescent="0.3">
      <c r="A64" s="5">
        <v>43557.291666666664</v>
      </c>
      <c r="B64" s="25">
        <v>19.058700000000002</v>
      </c>
      <c r="C64" s="11">
        <f t="shared" si="1"/>
        <v>19.278700000000001</v>
      </c>
      <c r="D64" s="29">
        <f>Table21[[#This Row],[Adj Close]]-Table21[[#This Row],[Naive Trend ]]</f>
        <v>-0.21999999999999886</v>
      </c>
      <c r="E64" s="12">
        <f t="shared" si="0"/>
        <v>4.8399999999999499E-2</v>
      </c>
      <c r="F64" s="12">
        <f>ABS(Table21[[#This Row],[Erorr 1]])</f>
        <v>0.21999999999999886</v>
      </c>
      <c r="G64" s="13">
        <f>Table21[[#This Row],[Abs Erorr 1]]/Table21[[#This Row],[Adj Close]]</f>
        <v>1.154328469412913E-2</v>
      </c>
      <c r="H64" s="11">
        <f t="shared" si="3"/>
        <v>18.8369</v>
      </c>
      <c r="I64" s="14">
        <f>(Table21[[#This Row],[Adj Close]]-Table21[[#This Row],[3-MA]])</f>
        <v>0.22180000000000177</v>
      </c>
      <c r="J64" s="10">
        <f t="shared" si="2"/>
        <v>4.9195240000000785E-2</v>
      </c>
      <c r="K64" s="10">
        <f>ABS(Table21[[#This Row],[Erorr 2]])</f>
        <v>0.22180000000000177</v>
      </c>
      <c r="L64" s="13">
        <f>Table21[[#This Row],[Abs Erorr 2]]/Table21[[#This Row],[Adj Close]]</f>
        <v>1.1637729750717613E-2</v>
      </c>
      <c r="M64" s="11">
        <f t="shared" si="4"/>
        <v>18.340883333333331</v>
      </c>
      <c r="N64" s="16">
        <f>Table21[[#This Row],[Adj Close]]-Table21[[#This Row],[6-MA]]</f>
        <v>0.71781666666667121</v>
      </c>
      <c r="O64" s="17">
        <f>(Table21[[#This Row],[Adj Close]]-M64)^2</f>
        <v>0.515260766944451</v>
      </c>
      <c r="P64" s="17">
        <f>ABS(Table21[[#This Row],[Erorr 3]])</f>
        <v>0.71781666666667121</v>
      </c>
      <c r="Q64" s="17">
        <f>Table21[[#This Row],[Abs Erorr 3]]/Table21[[#This Row],[Adj Close]]</f>
        <v>3.7663464279655542E-2</v>
      </c>
    </row>
    <row r="65" spans="1:17" x14ac:dyDescent="0.3">
      <c r="A65" s="9">
        <v>43558.291666666664</v>
      </c>
      <c r="B65" s="26">
        <v>19.454000000000001</v>
      </c>
      <c r="C65" s="11">
        <f t="shared" si="1"/>
        <v>19.058700000000002</v>
      </c>
      <c r="D65" s="29">
        <f>Table21[[#This Row],[Adj Close]]-Table21[[#This Row],[Naive Trend ]]</f>
        <v>0.39529999999999887</v>
      </c>
      <c r="E65" s="12">
        <f t="shared" si="0"/>
        <v>0.1562620899999991</v>
      </c>
      <c r="F65" s="12">
        <f>ABS(Table21[[#This Row],[Erorr 1]])</f>
        <v>0.39529999999999887</v>
      </c>
      <c r="G65" s="13">
        <f>Table21[[#This Row],[Abs Erorr 1]]/Table21[[#This Row],[Adj Close]]</f>
        <v>2.0319728590521172E-2</v>
      </c>
      <c r="H65" s="11">
        <f t="shared" si="3"/>
        <v>18.998233333333335</v>
      </c>
      <c r="I65" s="14">
        <f>(Table21[[#This Row],[Adj Close]]-Table21[[#This Row],[3-MA]])</f>
        <v>0.45576666666666554</v>
      </c>
      <c r="J65" s="10">
        <f t="shared" si="2"/>
        <v>0.20772325444444342</v>
      </c>
      <c r="K65" s="10">
        <f>ABS(Table21[[#This Row],[Erorr 2]])</f>
        <v>0.45576666666666554</v>
      </c>
      <c r="L65" s="13">
        <f>Table21[[#This Row],[Abs Erorr 2]]/Table21[[#This Row],[Adj Close]]</f>
        <v>2.3427915424419941E-2</v>
      </c>
      <c r="M65" s="11">
        <f t="shared" si="4"/>
        <v>18.623783333333332</v>
      </c>
      <c r="N65" s="16">
        <f>Table21[[#This Row],[Adj Close]]-Table21[[#This Row],[6-MA]]</f>
        <v>0.8302166666666686</v>
      </c>
      <c r="O65" s="17">
        <f>(Table21[[#This Row],[Adj Close]]-M65)^2</f>
        <v>0.68925971361111438</v>
      </c>
      <c r="P65" s="17">
        <f>ABS(Table21[[#This Row],[Erorr 3]])</f>
        <v>0.8302166666666686</v>
      </c>
      <c r="Q65" s="17">
        <f>Table21[[#This Row],[Abs Erorr 3]]/Table21[[#This Row],[Adj Close]]</f>
        <v>4.267588499366036E-2</v>
      </c>
    </row>
    <row r="66" spans="1:17" x14ac:dyDescent="0.3">
      <c r="A66" s="5">
        <v>43559.291666666664</v>
      </c>
      <c r="B66" s="25">
        <v>17.852</v>
      </c>
      <c r="C66" s="11">
        <f t="shared" si="1"/>
        <v>19.454000000000001</v>
      </c>
      <c r="D66" s="29">
        <f>Table21[[#This Row],[Adj Close]]-Table21[[#This Row],[Naive Trend ]]</f>
        <v>-1.6020000000000003</v>
      </c>
      <c r="E66" s="12">
        <f t="shared" si="0"/>
        <v>2.5664040000000008</v>
      </c>
      <c r="F66" s="12">
        <f>ABS(Table21[[#This Row],[Erorr 1]])</f>
        <v>1.6020000000000003</v>
      </c>
      <c r="G66" s="13">
        <f>Table21[[#This Row],[Abs Erorr 1]]/Table21[[#This Row],[Adj Close]]</f>
        <v>8.9737844499215791E-2</v>
      </c>
      <c r="H66" s="11">
        <f t="shared" si="3"/>
        <v>19.2638</v>
      </c>
      <c r="I66" s="14">
        <f>(Table21[[#This Row],[Adj Close]]-Table21[[#This Row],[3-MA]])</f>
        <v>-1.4117999999999995</v>
      </c>
      <c r="J66" s="10">
        <f t="shared" si="2"/>
        <v>1.9931792399999986</v>
      </c>
      <c r="K66" s="10">
        <f>ABS(Table21[[#This Row],[Erorr 2]])</f>
        <v>1.4117999999999995</v>
      </c>
      <c r="L66" s="13">
        <f>Table21[[#This Row],[Abs Erorr 2]]/Table21[[#This Row],[Adj Close]]</f>
        <v>7.908357606990811E-2</v>
      </c>
      <c r="M66" s="11">
        <f t="shared" si="4"/>
        <v>18.890899999999998</v>
      </c>
      <c r="N66" s="16">
        <f>Table21[[#This Row],[Adj Close]]-Table21[[#This Row],[6-MA]]</f>
        <v>-1.0388999999999982</v>
      </c>
      <c r="O66" s="17">
        <f>(Table21[[#This Row],[Adj Close]]-M66)^2</f>
        <v>1.0793132099999962</v>
      </c>
      <c r="P66" s="17">
        <f>ABS(Table21[[#This Row],[Erorr 3]])</f>
        <v>1.0388999999999982</v>
      </c>
      <c r="Q66" s="17">
        <f>Table21[[#This Row],[Abs Erorr 3]]/Table21[[#This Row],[Adj Close]]</f>
        <v>5.8195160206139261E-2</v>
      </c>
    </row>
    <row r="67" spans="1:17" x14ac:dyDescent="0.3">
      <c r="A67" s="9">
        <v>43560.291666666664</v>
      </c>
      <c r="B67" s="26">
        <v>18.3307</v>
      </c>
      <c r="C67" s="11">
        <f t="shared" si="1"/>
        <v>17.852</v>
      </c>
      <c r="D67" s="29">
        <f>Table21[[#This Row],[Adj Close]]-Table21[[#This Row],[Naive Trend ]]</f>
        <v>0.4786999999999999</v>
      </c>
      <c r="E67" s="12">
        <f t="shared" ref="E67:E130" si="5">(B67-C67)^2</f>
        <v>0.22915368999999991</v>
      </c>
      <c r="F67" s="12">
        <f>ABS(Table21[[#This Row],[Erorr 1]])</f>
        <v>0.4786999999999999</v>
      </c>
      <c r="G67" s="13">
        <f>Table21[[#This Row],[Abs Erorr 1]]/Table21[[#This Row],[Adj Close]]</f>
        <v>2.6114660105724271E-2</v>
      </c>
      <c r="H67" s="11">
        <f t="shared" si="3"/>
        <v>18.788233333333334</v>
      </c>
      <c r="I67" s="14">
        <f>(Table21[[#This Row],[Adj Close]]-Table21[[#This Row],[3-MA]])</f>
        <v>-0.45753333333333401</v>
      </c>
      <c r="J67" s="10">
        <f t="shared" si="2"/>
        <v>0.20933675111111175</v>
      </c>
      <c r="K67" s="10">
        <f>ABS(Table21[[#This Row],[Erorr 2]])</f>
        <v>0.45753333333333401</v>
      </c>
      <c r="L67" s="13">
        <f>Table21[[#This Row],[Abs Erorr 2]]/Table21[[#This Row],[Adj Close]]</f>
        <v>2.49599487926448E-2</v>
      </c>
      <c r="M67" s="11">
        <f t="shared" si="4"/>
        <v>18.812566666666669</v>
      </c>
      <c r="N67" s="16">
        <f>Table21[[#This Row],[Adj Close]]-Table21[[#This Row],[6-MA]]</f>
        <v>-0.48186666666666866</v>
      </c>
      <c r="O67" s="17">
        <f>(Table21[[#This Row],[Adj Close]]-M67)^2</f>
        <v>0.23219548444444638</v>
      </c>
      <c r="P67" s="17">
        <f>ABS(Table21[[#This Row],[Erorr 3]])</f>
        <v>0.48186666666666866</v>
      </c>
      <c r="Q67" s="17">
        <f>Table21[[#This Row],[Abs Erorr 3]]/Table21[[#This Row],[Adj Close]]</f>
        <v>2.6287412191933132E-2</v>
      </c>
    </row>
    <row r="68" spans="1:17" x14ac:dyDescent="0.3">
      <c r="A68" s="5">
        <v>43563.291666666664</v>
      </c>
      <c r="B68" s="25">
        <v>18.2133</v>
      </c>
      <c r="C68" s="11">
        <f t="shared" ref="C68:C131" si="6">B67</f>
        <v>18.3307</v>
      </c>
      <c r="D68" s="29">
        <f>Table21[[#This Row],[Adj Close]]-Table21[[#This Row],[Naive Trend ]]</f>
        <v>-0.11739999999999995</v>
      </c>
      <c r="E68" s="12">
        <f t="shared" si="5"/>
        <v>1.3782759999999988E-2</v>
      </c>
      <c r="F68" s="12">
        <f>ABS(Table21[[#This Row],[Erorr 1]])</f>
        <v>0.11739999999999995</v>
      </c>
      <c r="G68" s="13">
        <f>Table21[[#This Row],[Abs Erorr 1]]/Table21[[#This Row],[Adj Close]]</f>
        <v>6.4458390297200373E-3</v>
      </c>
      <c r="H68" s="11">
        <f t="shared" si="3"/>
        <v>18.545566666666666</v>
      </c>
      <c r="I68" s="14">
        <f>(Table21[[#This Row],[Adj Close]]-Table21[[#This Row],[3-MA]])</f>
        <v>-0.3322666666666656</v>
      </c>
      <c r="J68" s="10">
        <f t="shared" si="2"/>
        <v>0.11040113777777708</v>
      </c>
      <c r="K68" s="10">
        <f>ABS(Table21[[#This Row],[Erorr 2]])</f>
        <v>0.3322666666666656</v>
      </c>
      <c r="L68" s="13">
        <f>Table21[[#This Row],[Abs Erorr 2]]/Table21[[#This Row],[Adj Close]]</f>
        <v>1.8243078775766367E-2</v>
      </c>
      <c r="M68" s="11">
        <f t="shared" si="4"/>
        <v>18.771900000000002</v>
      </c>
      <c r="N68" s="16">
        <f>Table21[[#This Row],[Adj Close]]-Table21[[#This Row],[6-MA]]</f>
        <v>-0.55860000000000198</v>
      </c>
      <c r="O68" s="17">
        <f>(Table21[[#This Row],[Adj Close]]-M68)^2</f>
        <v>0.31203396000000222</v>
      </c>
      <c r="P68" s="17">
        <f>ABS(Table21[[#This Row],[Erorr 3]])</f>
        <v>0.55860000000000198</v>
      </c>
      <c r="Q68" s="17">
        <f>Table21[[#This Row],[Abs Erorr 3]]/Table21[[#This Row],[Adj Close]]</f>
        <v>3.0669895076674846E-2</v>
      </c>
    </row>
    <row r="69" spans="1:17" x14ac:dyDescent="0.3">
      <c r="A69" s="9">
        <v>43564.291666666664</v>
      </c>
      <c r="B69" s="26">
        <v>18.154</v>
      </c>
      <c r="C69" s="11">
        <f t="shared" si="6"/>
        <v>18.2133</v>
      </c>
      <c r="D69" s="29">
        <f>Table21[[#This Row],[Adj Close]]-Table21[[#This Row],[Naive Trend ]]</f>
        <v>-5.9300000000000352E-2</v>
      </c>
      <c r="E69" s="12">
        <f t="shared" si="5"/>
        <v>3.5164900000000418E-3</v>
      </c>
      <c r="F69" s="12">
        <f>ABS(Table21[[#This Row],[Erorr 1]])</f>
        <v>5.9300000000000352E-2</v>
      </c>
      <c r="G69" s="13">
        <f>Table21[[#This Row],[Abs Erorr 1]]/Table21[[#This Row],[Adj Close]]</f>
        <v>3.2664977415445824E-3</v>
      </c>
      <c r="H69" s="11">
        <f t="shared" si="3"/>
        <v>18.132000000000001</v>
      </c>
      <c r="I69" s="14">
        <f>(Table21[[#This Row],[Adj Close]]-Table21[[#This Row],[3-MA]])</f>
        <v>2.1999999999998465E-2</v>
      </c>
      <c r="J69" s="10">
        <f t="shared" ref="J69:J132" si="7">(B69-H69)^2</f>
        <v>4.8399999999993246E-4</v>
      </c>
      <c r="K69" s="10">
        <f>ABS(Table21[[#This Row],[Erorr 2]])</f>
        <v>2.1999999999998465E-2</v>
      </c>
      <c r="L69" s="13">
        <f>Table21[[#This Row],[Abs Erorr 2]]/Table21[[#This Row],[Adj Close]]</f>
        <v>1.2118541368292643E-3</v>
      </c>
      <c r="M69" s="11">
        <f t="shared" si="4"/>
        <v>18.697900000000001</v>
      </c>
      <c r="N69" s="16">
        <f>Table21[[#This Row],[Adj Close]]-Table21[[#This Row],[6-MA]]</f>
        <v>-0.54390000000000072</v>
      </c>
      <c r="O69" s="17">
        <f>(Table21[[#This Row],[Adj Close]]-M69)^2</f>
        <v>0.29582721000000078</v>
      </c>
      <c r="P69" s="17">
        <f>ABS(Table21[[#This Row],[Erorr 3]])</f>
        <v>0.54390000000000072</v>
      </c>
      <c r="Q69" s="17">
        <f>Table21[[#This Row],[Abs Erorr 3]]/Table21[[#This Row],[Adj Close]]</f>
        <v>2.9960339319158352E-2</v>
      </c>
    </row>
    <row r="70" spans="1:17" x14ac:dyDescent="0.3">
      <c r="A70" s="5">
        <v>43565.291666666664</v>
      </c>
      <c r="B70" s="25">
        <v>18.404</v>
      </c>
      <c r="C70" s="11">
        <f t="shared" si="6"/>
        <v>18.154</v>
      </c>
      <c r="D70" s="29">
        <f>Table21[[#This Row],[Adj Close]]-Table21[[#This Row],[Naive Trend ]]</f>
        <v>0.25</v>
      </c>
      <c r="E70" s="12">
        <f t="shared" si="5"/>
        <v>6.25E-2</v>
      </c>
      <c r="F70" s="12">
        <f>ABS(Table21[[#This Row],[Erorr 1]])</f>
        <v>0.25</v>
      </c>
      <c r="G70" s="13">
        <f>Table21[[#This Row],[Abs Erorr 1]]/Table21[[#This Row],[Adj Close]]</f>
        <v>1.3584003477504891E-2</v>
      </c>
      <c r="H70" s="11">
        <f t="shared" ref="H70:H133" si="8">AVERAGE(B67:B69)</f>
        <v>18.232666666666663</v>
      </c>
      <c r="I70" s="14">
        <f>(Table21[[#This Row],[Adj Close]]-Table21[[#This Row],[3-MA]])</f>
        <v>0.17133333333333667</v>
      </c>
      <c r="J70" s="10">
        <f t="shared" si="7"/>
        <v>2.9355111111112255E-2</v>
      </c>
      <c r="K70" s="10">
        <f>ABS(Table21[[#This Row],[Erorr 2]])</f>
        <v>0.17133333333333667</v>
      </c>
      <c r="L70" s="13">
        <f>Table21[[#This Row],[Abs Erorr 2]]/Table21[[#This Row],[Adj Close]]</f>
        <v>9.3095703832501986E-3</v>
      </c>
      <c r="M70" s="11">
        <f t="shared" si="4"/>
        <v>18.510450000000002</v>
      </c>
      <c r="N70" s="16">
        <f>Table21[[#This Row],[Adj Close]]-Table21[[#This Row],[6-MA]]</f>
        <v>-0.10645000000000238</v>
      </c>
      <c r="O70" s="17">
        <f>(Table21[[#This Row],[Adj Close]]-M70)^2</f>
        <v>1.1331602500000506E-2</v>
      </c>
      <c r="P70" s="17">
        <f>ABS(Table21[[#This Row],[Erorr 3]])</f>
        <v>0.10645000000000238</v>
      </c>
      <c r="Q70" s="17">
        <f>Table21[[#This Row],[Abs Erorr 3]]/Table21[[#This Row],[Adj Close]]</f>
        <v>5.7840686807217115E-3</v>
      </c>
    </row>
    <row r="71" spans="1:17" x14ac:dyDescent="0.3">
      <c r="A71" s="9">
        <v>43566.291666666664</v>
      </c>
      <c r="B71" s="26">
        <v>17.8947</v>
      </c>
      <c r="C71" s="11">
        <f t="shared" si="6"/>
        <v>18.404</v>
      </c>
      <c r="D71" s="29">
        <f>Table21[[#This Row],[Adj Close]]-Table21[[#This Row],[Naive Trend ]]</f>
        <v>-0.50929999999999964</v>
      </c>
      <c r="E71" s="12">
        <f t="shared" si="5"/>
        <v>0.25938648999999964</v>
      </c>
      <c r="F71" s="12">
        <f>ABS(Table21[[#This Row],[Erorr 1]])</f>
        <v>0.50929999999999964</v>
      </c>
      <c r="G71" s="13">
        <f>Table21[[#This Row],[Abs Erorr 1]]/Table21[[#This Row],[Adj Close]]</f>
        <v>2.8460940948996052E-2</v>
      </c>
      <c r="H71" s="11">
        <f t="shared" si="8"/>
        <v>18.257099999999998</v>
      </c>
      <c r="I71" s="14">
        <f>(Table21[[#This Row],[Adj Close]]-Table21[[#This Row],[3-MA]])</f>
        <v>-0.36239999999999739</v>
      </c>
      <c r="J71" s="10">
        <f t="shared" si="7"/>
        <v>0.13133375999999811</v>
      </c>
      <c r="K71" s="10">
        <f>ABS(Table21[[#This Row],[Erorr 2]])</f>
        <v>0.36239999999999739</v>
      </c>
      <c r="L71" s="13">
        <f>Table21[[#This Row],[Abs Erorr 2]]/Table21[[#This Row],[Adj Close]]</f>
        <v>2.0251806400777738E-2</v>
      </c>
      <c r="M71" s="11">
        <f t="shared" si="4"/>
        <v>18.40133333333333</v>
      </c>
      <c r="N71" s="16">
        <f>Table21[[#This Row],[Adj Close]]-Table21[[#This Row],[6-MA]]</f>
        <v>-0.50663333333332972</v>
      </c>
      <c r="O71" s="17">
        <f>(Table21[[#This Row],[Adj Close]]-M71)^2</f>
        <v>0.2566773344444408</v>
      </c>
      <c r="P71" s="17">
        <f>ABS(Table21[[#This Row],[Erorr 3]])</f>
        <v>0.50663333333332972</v>
      </c>
      <c r="Q71" s="17">
        <f>Table21[[#This Row],[Abs Erorr 3]]/Table21[[#This Row],[Adj Close]]</f>
        <v>2.8311921034347026E-2</v>
      </c>
    </row>
    <row r="72" spans="1:17" x14ac:dyDescent="0.3">
      <c r="A72" s="5">
        <v>43567.291666666664</v>
      </c>
      <c r="B72" s="25">
        <v>17.846699999999998</v>
      </c>
      <c r="C72" s="11">
        <f t="shared" si="6"/>
        <v>17.8947</v>
      </c>
      <c r="D72" s="29">
        <f>Table21[[#This Row],[Adj Close]]-Table21[[#This Row],[Naive Trend ]]</f>
        <v>-4.8000000000001819E-2</v>
      </c>
      <c r="E72" s="12">
        <f t="shared" si="5"/>
        <v>2.3040000000001748E-3</v>
      </c>
      <c r="F72" s="12">
        <f>ABS(Table21[[#This Row],[Erorr 1]])</f>
        <v>4.8000000000001819E-2</v>
      </c>
      <c r="G72" s="13">
        <f>Table21[[#This Row],[Abs Erorr 1]]/Table21[[#This Row],[Adj Close]]</f>
        <v>2.6895728622099223E-3</v>
      </c>
      <c r="H72" s="11">
        <f t="shared" si="8"/>
        <v>18.1509</v>
      </c>
      <c r="I72" s="14">
        <f>(Table21[[#This Row],[Adj Close]]-Table21[[#This Row],[3-MA]])</f>
        <v>-0.30420000000000158</v>
      </c>
      <c r="J72" s="10">
        <f t="shared" si="7"/>
        <v>9.2537640000000962E-2</v>
      </c>
      <c r="K72" s="10">
        <f>ABS(Table21[[#This Row],[Erorr 2]])</f>
        <v>0.30420000000000158</v>
      </c>
      <c r="L72" s="13">
        <f>Table21[[#This Row],[Abs Erorr 2]]/Table21[[#This Row],[Adj Close]]</f>
        <v>1.7045168014254826E-2</v>
      </c>
      <c r="M72" s="11">
        <f t="shared" si="4"/>
        <v>18.141449999999999</v>
      </c>
      <c r="N72" s="16">
        <f>Table21[[#This Row],[Adj Close]]-Table21[[#This Row],[6-MA]]</f>
        <v>-0.29475000000000051</v>
      </c>
      <c r="O72" s="17">
        <f>(Table21[[#This Row],[Adj Close]]-M72)^2</f>
        <v>8.6877562500000297E-2</v>
      </c>
      <c r="P72" s="17">
        <f>ABS(Table21[[#This Row],[Erorr 3]])</f>
        <v>0.29475000000000051</v>
      </c>
      <c r="Q72" s="17">
        <f>Table21[[#This Row],[Abs Erorr 3]]/Table21[[#This Row],[Adj Close]]</f>
        <v>1.6515658357007208E-2</v>
      </c>
    </row>
    <row r="73" spans="1:17" x14ac:dyDescent="0.3">
      <c r="A73" s="9">
        <v>43570.291666666664</v>
      </c>
      <c r="B73" s="26">
        <v>17.758700000000001</v>
      </c>
      <c r="C73" s="11">
        <f t="shared" si="6"/>
        <v>17.846699999999998</v>
      </c>
      <c r="D73" s="29">
        <f>Table21[[#This Row],[Adj Close]]-Table21[[#This Row],[Naive Trend ]]</f>
        <v>-8.7999999999997414E-2</v>
      </c>
      <c r="E73" s="12">
        <f t="shared" si="5"/>
        <v>7.7439999999995447E-3</v>
      </c>
      <c r="F73" s="12">
        <f>ABS(Table21[[#This Row],[Erorr 1]])</f>
        <v>8.7999999999997414E-2</v>
      </c>
      <c r="G73" s="13">
        <f>Table21[[#This Row],[Abs Erorr 1]]/Table21[[#This Row],[Adj Close]]</f>
        <v>4.955317675280139E-3</v>
      </c>
      <c r="H73" s="11">
        <f t="shared" si="8"/>
        <v>18.048466666666666</v>
      </c>
      <c r="I73" s="14">
        <f>(Table21[[#This Row],[Adj Close]]-Table21[[#This Row],[3-MA]])</f>
        <v>-0.28976666666666517</v>
      </c>
      <c r="J73" s="10">
        <f t="shared" si="7"/>
        <v>8.3964721111110252E-2</v>
      </c>
      <c r="K73" s="10">
        <f>ABS(Table21[[#This Row],[Erorr 2]])</f>
        <v>0.28976666666666517</v>
      </c>
      <c r="L73" s="13">
        <f>Table21[[#This Row],[Abs Erorr 2]]/Table21[[#This Row],[Adj Close]]</f>
        <v>1.6316885057277006E-2</v>
      </c>
      <c r="M73" s="11">
        <f t="shared" ref="M73:M136" si="9">AVERAGE(B67:B72)</f>
        <v>18.140566666666665</v>
      </c>
      <c r="N73" s="16">
        <f>Table21[[#This Row],[Adj Close]]-Table21[[#This Row],[6-MA]]</f>
        <v>-0.38186666666666369</v>
      </c>
      <c r="O73" s="17">
        <f>(Table21[[#This Row],[Adj Close]]-M73)^2</f>
        <v>0.14582215111110883</v>
      </c>
      <c r="P73" s="17">
        <f>ABS(Table21[[#This Row],[Erorr 3]])</f>
        <v>0.38186666666666369</v>
      </c>
      <c r="Q73" s="17">
        <f>Table21[[#This Row],[Abs Erorr 3]]/Table21[[#This Row],[Adj Close]]</f>
        <v>2.1503075487882765E-2</v>
      </c>
    </row>
    <row r="74" spans="1:17" x14ac:dyDescent="0.3">
      <c r="A74" s="5">
        <v>43571.291666666664</v>
      </c>
      <c r="B74" s="25">
        <v>18.224</v>
      </c>
      <c r="C74" s="11">
        <f t="shared" si="6"/>
        <v>17.758700000000001</v>
      </c>
      <c r="D74" s="29">
        <f>Table21[[#This Row],[Adj Close]]-Table21[[#This Row],[Naive Trend ]]</f>
        <v>0.46529999999999916</v>
      </c>
      <c r="E74" s="12">
        <f t="shared" si="5"/>
        <v>0.21650408999999921</v>
      </c>
      <c r="F74" s="12">
        <f>ABS(Table21[[#This Row],[Erorr 1]])</f>
        <v>0.46529999999999916</v>
      </c>
      <c r="G74" s="13">
        <f>Table21[[#This Row],[Abs Erorr 1]]/Table21[[#This Row],[Adj Close]]</f>
        <v>2.5532265144863869E-2</v>
      </c>
      <c r="H74" s="11">
        <f t="shared" si="8"/>
        <v>17.833366666666667</v>
      </c>
      <c r="I74" s="14">
        <f>(Table21[[#This Row],[Adj Close]]-Table21[[#This Row],[3-MA]])</f>
        <v>0.39063333333333361</v>
      </c>
      <c r="J74" s="10">
        <f t="shared" si="7"/>
        <v>0.15259440111111133</v>
      </c>
      <c r="K74" s="10">
        <f>ABS(Table21[[#This Row],[Erorr 2]])</f>
        <v>0.39063333333333361</v>
      </c>
      <c r="L74" s="13">
        <f>Table21[[#This Row],[Abs Erorr 2]]/Table21[[#This Row],[Adj Close]]</f>
        <v>2.1435103892303204E-2</v>
      </c>
      <c r="M74" s="11">
        <f t="shared" si="9"/>
        <v>18.045233333333332</v>
      </c>
      <c r="N74" s="16">
        <f>Table21[[#This Row],[Adj Close]]-Table21[[#This Row],[6-MA]]</f>
        <v>0.17876666666666807</v>
      </c>
      <c r="O74" s="17">
        <f>(Table21[[#This Row],[Adj Close]]-M74)^2</f>
        <v>3.1957521111111616E-2</v>
      </c>
      <c r="P74" s="17">
        <f>ABS(Table21[[#This Row],[Erorr 3]])</f>
        <v>0.17876666666666807</v>
      </c>
      <c r="Q74" s="17">
        <f>Table21[[#This Row],[Abs Erorr 3]]/Table21[[#This Row],[Adj Close]]</f>
        <v>9.8094088381622084E-3</v>
      </c>
    </row>
    <row r="75" spans="1:17" x14ac:dyDescent="0.3">
      <c r="A75" s="9">
        <v>43572.291666666664</v>
      </c>
      <c r="B75" s="26">
        <v>18.082000000000001</v>
      </c>
      <c r="C75" s="11">
        <f t="shared" si="6"/>
        <v>18.224</v>
      </c>
      <c r="D75" s="29">
        <f>Table21[[#This Row],[Adj Close]]-Table21[[#This Row],[Naive Trend ]]</f>
        <v>-0.14199999999999946</v>
      </c>
      <c r="E75" s="12">
        <f t="shared" si="5"/>
        <v>2.0163999999999845E-2</v>
      </c>
      <c r="F75" s="12">
        <f>ABS(Table21[[#This Row],[Erorr 1]])</f>
        <v>0.14199999999999946</v>
      </c>
      <c r="G75" s="13">
        <f>Table21[[#This Row],[Abs Erorr 1]]/Table21[[#This Row],[Adj Close]]</f>
        <v>7.8531135936289933E-3</v>
      </c>
      <c r="H75" s="11">
        <f t="shared" si="8"/>
        <v>17.943133333333336</v>
      </c>
      <c r="I75" s="14">
        <f>(Table21[[#This Row],[Adj Close]]-Table21[[#This Row],[3-MA]])</f>
        <v>0.13886666666666514</v>
      </c>
      <c r="J75" s="10">
        <f t="shared" si="7"/>
        <v>1.9283951111110687E-2</v>
      </c>
      <c r="K75" s="10">
        <f>ABS(Table21[[#This Row],[Erorr 2]])</f>
        <v>0.13886666666666514</v>
      </c>
      <c r="L75" s="13">
        <f>Table21[[#This Row],[Abs Erorr 2]]/Table21[[#This Row],[Adj Close]]</f>
        <v>7.6798289274784392E-3</v>
      </c>
      <c r="M75" s="11">
        <f t="shared" si="9"/>
        <v>18.047016666666668</v>
      </c>
      <c r="N75" s="16">
        <f>Table21[[#This Row],[Adj Close]]-Table21[[#This Row],[6-MA]]</f>
        <v>3.4983333333332922E-2</v>
      </c>
      <c r="O75" s="17">
        <f>(Table21[[#This Row],[Adj Close]]-M75)^2</f>
        <v>1.2238336111110824E-3</v>
      </c>
      <c r="P75" s="17">
        <f>ABS(Table21[[#This Row],[Erorr 3]])</f>
        <v>3.4983333333332922E-2</v>
      </c>
      <c r="Q75" s="17">
        <f>Table21[[#This Row],[Abs Erorr 3]]/Table21[[#This Row],[Adj Close]]</f>
        <v>1.9347048630313527E-3</v>
      </c>
    </row>
    <row r="76" spans="1:17" x14ac:dyDescent="0.3">
      <c r="A76" s="5">
        <v>43573.291666666664</v>
      </c>
      <c r="B76" s="25">
        <v>18.217300000000002</v>
      </c>
      <c r="C76" s="11">
        <f t="shared" si="6"/>
        <v>18.082000000000001</v>
      </c>
      <c r="D76" s="29">
        <f>Table21[[#This Row],[Adj Close]]-Table21[[#This Row],[Naive Trend ]]</f>
        <v>0.13530000000000086</v>
      </c>
      <c r="E76" s="12">
        <f t="shared" si="5"/>
        <v>1.8306090000000233E-2</v>
      </c>
      <c r="F76" s="12">
        <f>ABS(Table21[[#This Row],[Erorr 1]])</f>
        <v>0.13530000000000086</v>
      </c>
      <c r="G76" s="13">
        <f>Table21[[#This Row],[Abs Erorr 1]]/Table21[[#This Row],[Adj Close]]</f>
        <v>7.4270061974058095E-3</v>
      </c>
      <c r="H76" s="11">
        <f t="shared" si="8"/>
        <v>18.021566666666669</v>
      </c>
      <c r="I76" s="14">
        <f>(Table21[[#This Row],[Adj Close]]-Table21[[#This Row],[3-MA]])</f>
        <v>0.19573333333333309</v>
      </c>
      <c r="J76" s="10">
        <f t="shared" si="7"/>
        <v>3.8311537777777682E-2</v>
      </c>
      <c r="K76" s="10">
        <f>ABS(Table21[[#This Row],[Erorr 2]])</f>
        <v>0.19573333333333309</v>
      </c>
      <c r="L76" s="13">
        <f>Table21[[#This Row],[Abs Erorr 2]]/Table21[[#This Row],[Adj Close]]</f>
        <v>1.0744365703662622E-2</v>
      </c>
      <c r="M76" s="11">
        <f t="shared" si="9"/>
        <v>18.035016666666667</v>
      </c>
      <c r="N76" s="16">
        <f>Table21[[#This Row],[Adj Close]]-Table21[[#This Row],[6-MA]]</f>
        <v>0.18228333333333424</v>
      </c>
      <c r="O76" s="17">
        <f>(Table21[[#This Row],[Adj Close]]-M76)^2</f>
        <v>3.3227213611111445E-2</v>
      </c>
      <c r="P76" s="17">
        <f>ABS(Table21[[#This Row],[Erorr 3]])</f>
        <v>0.18228333333333424</v>
      </c>
      <c r="Q76" s="17">
        <f>Table21[[#This Row],[Abs Erorr 3]]/Table21[[#This Row],[Adj Close]]</f>
        <v>1.0006056514046222E-2</v>
      </c>
    </row>
    <row r="77" spans="1:17" x14ac:dyDescent="0.3">
      <c r="A77" s="9">
        <v>43577.291666666664</v>
      </c>
      <c r="B77" s="26">
        <v>17.5167</v>
      </c>
      <c r="C77" s="11">
        <f t="shared" si="6"/>
        <v>18.217300000000002</v>
      </c>
      <c r="D77" s="29">
        <f>Table21[[#This Row],[Adj Close]]-Table21[[#This Row],[Naive Trend ]]</f>
        <v>-0.70060000000000144</v>
      </c>
      <c r="E77" s="12">
        <f t="shared" si="5"/>
        <v>0.49084036000000203</v>
      </c>
      <c r="F77" s="12">
        <f>ABS(Table21[[#This Row],[Erorr 1]])</f>
        <v>0.70060000000000144</v>
      </c>
      <c r="G77" s="13">
        <f>Table21[[#This Row],[Abs Erorr 1]]/Table21[[#This Row],[Adj Close]]</f>
        <v>3.9996117990260802E-2</v>
      </c>
      <c r="H77" s="11">
        <f t="shared" si="8"/>
        <v>18.174433333333333</v>
      </c>
      <c r="I77" s="14">
        <f>(Table21[[#This Row],[Adj Close]]-Table21[[#This Row],[3-MA]])</f>
        <v>-0.65773333333333284</v>
      </c>
      <c r="J77" s="10">
        <f t="shared" si="7"/>
        <v>0.4326131377777771</v>
      </c>
      <c r="K77" s="10">
        <f>ABS(Table21[[#This Row],[Erorr 2]])</f>
        <v>0.65773333333333284</v>
      </c>
      <c r="L77" s="13">
        <f>Table21[[#This Row],[Abs Erorr 2]]/Table21[[#This Row],[Adj Close]]</f>
        <v>3.754892949775545E-2</v>
      </c>
      <c r="M77" s="11">
        <f t="shared" si="9"/>
        <v>18.003900000000002</v>
      </c>
      <c r="N77" s="16">
        <f>Table21[[#This Row],[Adj Close]]-Table21[[#This Row],[6-MA]]</f>
        <v>-0.48720000000000141</v>
      </c>
      <c r="O77" s="17">
        <f>(Table21[[#This Row],[Adj Close]]-M77)^2</f>
        <v>0.23736384000000138</v>
      </c>
      <c r="P77" s="17">
        <f>ABS(Table21[[#This Row],[Erorr 3]])</f>
        <v>0.48720000000000141</v>
      </c>
      <c r="Q77" s="17">
        <f>Table21[[#This Row],[Abs Erorr 3]]/Table21[[#This Row],[Adj Close]]</f>
        <v>2.7813458014352099E-2</v>
      </c>
    </row>
    <row r="78" spans="1:17" x14ac:dyDescent="0.3">
      <c r="A78" s="5">
        <v>43578.291666666664</v>
      </c>
      <c r="B78" s="25">
        <v>17.593299999999999</v>
      </c>
      <c r="C78" s="11">
        <f t="shared" si="6"/>
        <v>17.5167</v>
      </c>
      <c r="D78" s="29">
        <f>Table21[[#This Row],[Adj Close]]-Table21[[#This Row],[Naive Trend ]]</f>
        <v>7.6599999999999113E-2</v>
      </c>
      <c r="E78" s="12">
        <f t="shared" si="5"/>
        <v>5.8675599999998638E-3</v>
      </c>
      <c r="F78" s="12">
        <f>ABS(Table21[[#This Row],[Erorr 1]])</f>
        <v>7.6599999999999113E-2</v>
      </c>
      <c r="G78" s="13">
        <f>Table21[[#This Row],[Abs Erorr 1]]/Table21[[#This Row],[Adj Close]]</f>
        <v>4.353930189333389E-3</v>
      </c>
      <c r="H78" s="11">
        <f t="shared" si="8"/>
        <v>17.938666666666666</v>
      </c>
      <c r="I78" s="14">
        <f>(Table21[[#This Row],[Adj Close]]-Table21[[#This Row],[3-MA]])</f>
        <v>-0.34536666666666704</v>
      </c>
      <c r="J78" s="10">
        <f t="shared" si="7"/>
        <v>0.11927813444444471</v>
      </c>
      <c r="K78" s="10">
        <f>ABS(Table21[[#This Row],[Erorr 2]])</f>
        <v>0.34536666666666704</v>
      </c>
      <c r="L78" s="13">
        <f>Table21[[#This Row],[Abs Erorr 2]]/Table21[[#This Row],[Adj Close]]</f>
        <v>1.9630579065136562E-2</v>
      </c>
      <c r="M78" s="11">
        <f t="shared" si="9"/>
        <v>17.940900000000003</v>
      </c>
      <c r="N78" s="16">
        <f>Table21[[#This Row],[Adj Close]]-Table21[[#This Row],[6-MA]]</f>
        <v>-0.34760000000000346</v>
      </c>
      <c r="O78" s="17">
        <f>(Table21[[#This Row],[Adj Close]]-M78)^2</f>
        <v>0.12082576000000241</v>
      </c>
      <c r="P78" s="17">
        <f>ABS(Table21[[#This Row],[Erorr 3]])</f>
        <v>0.34760000000000346</v>
      </c>
      <c r="Q78" s="17">
        <f>Table21[[#This Row],[Abs Erorr 3]]/Table21[[#This Row],[Adj Close]]</f>
        <v>1.9757521329142543E-2</v>
      </c>
    </row>
    <row r="79" spans="1:17" x14ac:dyDescent="0.3">
      <c r="A79" s="9">
        <v>43579.291666666664</v>
      </c>
      <c r="B79" s="26">
        <v>17.244</v>
      </c>
      <c r="C79" s="11">
        <f t="shared" si="6"/>
        <v>17.593299999999999</v>
      </c>
      <c r="D79" s="29">
        <f>Table21[[#This Row],[Adj Close]]-Table21[[#This Row],[Naive Trend ]]</f>
        <v>-0.3492999999999995</v>
      </c>
      <c r="E79" s="12">
        <f t="shared" si="5"/>
        <v>0.12201048999999965</v>
      </c>
      <c r="F79" s="12">
        <f>ABS(Table21[[#This Row],[Erorr 1]])</f>
        <v>0.3492999999999995</v>
      </c>
      <c r="G79" s="13">
        <f>Table21[[#This Row],[Abs Erorr 1]]/Table21[[#This Row],[Adj Close]]</f>
        <v>2.0256321039202014E-2</v>
      </c>
      <c r="H79" s="11">
        <f t="shared" si="8"/>
        <v>17.775766666666666</v>
      </c>
      <c r="I79" s="14">
        <f>(Table21[[#This Row],[Adj Close]]-Table21[[#This Row],[3-MA]])</f>
        <v>-0.53176666666666605</v>
      </c>
      <c r="J79" s="10">
        <f t="shared" si="7"/>
        <v>0.28277578777777712</v>
      </c>
      <c r="K79" s="10">
        <f>ABS(Table21[[#This Row],[Erorr 2]])</f>
        <v>0.53176666666666605</v>
      </c>
      <c r="L79" s="13">
        <f>Table21[[#This Row],[Abs Erorr 2]]/Table21[[#This Row],[Adj Close]]</f>
        <v>3.0837779324209353E-2</v>
      </c>
      <c r="M79" s="11">
        <f t="shared" si="9"/>
        <v>17.898666666666667</v>
      </c>
      <c r="N79" s="16">
        <f>Table21[[#This Row],[Adj Close]]-Table21[[#This Row],[6-MA]]</f>
        <v>-0.6546666666666674</v>
      </c>
      <c r="O79" s="17">
        <f>(Table21[[#This Row],[Adj Close]]-M79)^2</f>
        <v>0.42858844444444538</v>
      </c>
      <c r="P79" s="17">
        <f>ABS(Table21[[#This Row],[Erorr 3]])</f>
        <v>0.6546666666666674</v>
      </c>
      <c r="Q79" s="17">
        <f>Table21[[#This Row],[Abs Erorr 3]]/Table21[[#This Row],[Adj Close]]</f>
        <v>3.7964896002474331E-2</v>
      </c>
    </row>
    <row r="80" spans="1:17" x14ac:dyDescent="0.3">
      <c r="A80" s="5">
        <v>43580.291666666664</v>
      </c>
      <c r="B80" s="25">
        <v>16.508700000000001</v>
      </c>
      <c r="C80" s="11">
        <f t="shared" si="6"/>
        <v>17.244</v>
      </c>
      <c r="D80" s="29">
        <f>Table21[[#This Row],[Adj Close]]-Table21[[#This Row],[Naive Trend ]]</f>
        <v>-0.73529999999999873</v>
      </c>
      <c r="E80" s="12">
        <f t="shared" si="5"/>
        <v>0.5406660899999981</v>
      </c>
      <c r="F80" s="12">
        <f>ABS(Table21[[#This Row],[Erorr 1]])</f>
        <v>0.73529999999999873</v>
      </c>
      <c r="G80" s="13">
        <f>Table21[[#This Row],[Abs Erorr 1]]/Table21[[#This Row],[Adj Close]]</f>
        <v>4.4540151556451975E-2</v>
      </c>
      <c r="H80" s="11">
        <f t="shared" si="8"/>
        <v>17.451333333333334</v>
      </c>
      <c r="I80" s="14">
        <f>(Table21[[#This Row],[Adj Close]]-Table21[[#This Row],[3-MA]])</f>
        <v>-0.94263333333333321</v>
      </c>
      <c r="J80" s="10">
        <f t="shared" si="7"/>
        <v>0.88855760111111093</v>
      </c>
      <c r="K80" s="10">
        <f>ABS(Table21[[#This Row],[Erorr 2]])</f>
        <v>0.94263333333333321</v>
      </c>
      <c r="L80" s="13">
        <f>Table21[[#This Row],[Abs Erorr 2]]/Table21[[#This Row],[Adj Close]]</f>
        <v>5.7099186085720448E-2</v>
      </c>
      <c r="M80" s="11">
        <f t="shared" si="9"/>
        <v>17.812883333333332</v>
      </c>
      <c r="N80" s="16">
        <f>Table21[[#This Row],[Adj Close]]-Table21[[#This Row],[6-MA]]</f>
        <v>-1.3041833333333308</v>
      </c>
      <c r="O80" s="17">
        <f>(Table21[[#This Row],[Adj Close]]-M80)^2</f>
        <v>1.700894166944438</v>
      </c>
      <c r="P80" s="17">
        <f>ABS(Table21[[#This Row],[Erorr 3]])</f>
        <v>1.3041833333333308</v>
      </c>
      <c r="Q80" s="17">
        <f>Table21[[#This Row],[Abs Erorr 3]]/Table21[[#This Row],[Adj Close]]</f>
        <v>7.8999759722651136E-2</v>
      </c>
    </row>
    <row r="81" spans="1:17" x14ac:dyDescent="0.3">
      <c r="A81" s="9">
        <v>43581.291666666664</v>
      </c>
      <c r="B81" s="26">
        <v>15.676</v>
      </c>
      <c r="C81" s="11">
        <f t="shared" si="6"/>
        <v>16.508700000000001</v>
      </c>
      <c r="D81" s="29">
        <f>Table21[[#This Row],[Adj Close]]-Table21[[#This Row],[Naive Trend ]]</f>
        <v>-0.83270000000000088</v>
      </c>
      <c r="E81" s="12">
        <f t="shared" si="5"/>
        <v>0.69338929000000149</v>
      </c>
      <c r="F81" s="12">
        <f>ABS(Table21[[#This Row],[Erorr 1]])</f>
        <v>0.83270000000000088</v>
      </c>
      <c r="G81" s="13">
        <f>Table21[[#This Row],[Abs Erorr 1]]/Table21[[#This Row],[Adj Close]]</f>
        <v>5.3119418218933456E-2</v>
      </c>
      <c r="H81" s="11">
        <f t="shared" si="8"/>
        <v>17.115333333333336</v>
      </c>
      <c r="I81" s="14">
        <f>(Table21[[#This Row],[Adj Close]]-Table21[[#This Row],[3-MA]])</f>
        <v>-1.4393333333333356</v>
      </c>
      <c r="J81" s="10">
        <f t="shared" si="7"/>
        <v>2.0716804444444508</v>
      </c>
      <c r="K81" s="10">
        <f>ABS(Table21[[#This Row],[Erorr 2]])</f>
        <v>1.4393333333333356</v>
      </c>
      <c r="L81" s="13">
        <f>Table21[[#This Row],[Abs Erorr 2]]/Table21[[#This Row],[Adj Close]]</f>
        <v>9.1817640554563387E-2</v>
      </c>
      <c r="M81" s="11">
        <f t="shared" si="9"/>
        <v>17.527000000000001</v>
      </c>
      <c r="N81" s="16">
        <f>Table21[[#This Row],[Adj Close]]-Table21[[#This Row],[6-MA]]</f>
        <v>-1.8510000000000009</v>
      </c>
      <c r="O81" s="17">
        <f>(Table21[[#This Row],[Adj Close]]-M81)^2</f>
        <v>3.4262010000000034</v>
      </c>
      <c r="P81" s="17">
        <f>ABS(Table21[[#This Row],[Erorr 3]])</f>
        <v>1.8510000000000009</v>
      </c>
      <c r="Q81" s="17">
        <f>Table21[[#This Row],[Abs Erorr 3]]/Table21[[#This Row],[Adj Close]]</f>
        <v>0.11807859147741777</v>
      </c>
    </row>
    <row r="82" spans="1:17" x14ac:dyDescent="0.3">
      <c r="A82" s="5">
        <v>43584.291666666664</v>
      </c>
      <c r="B82" s="25">
        <v>16.097999999999999</v>
      </c>
      <c r="C82" s="11">
        <f t="shared" si="6"/>
        <v>15.676</v>
      </c>
      <c r="D82" s="29">
        <f>Table21[[#This Row],[Adj Close]]-Table21[[#This Row],[Naive Trend ]]</f>
        <v>0.42199999999999882</v>
      </c>
      <c r="E82" s="12">
        <f t="shared" si="5"/>
        <v>0.17808399999999899</v>
      </c>
      <c r="F82" s="12">
        <f>ABS(Table21[[#This Row],[Erorr 1]])</f>
        <v>0.42199999999999882</v>
      </c>
      <c r="G82" s="13">
        <f>Table21[[#This Row],[Abs Erorr 1]]/Table21[[#This Row],[Adj Close]]</f>
        <v>2.6214436575972101E-2</v>
      </c>
      <c r="H82" s="11">
        <f t="shared" si="8"/>
        <v>16.476233333333337</v>
      </c>
      <c r="I82" s="14">
        <f>(Table21[[#This Row],[Adj Close]]-Table21[[#This Row],[3-MA]])</f>
        <v>-0.37823333333333764</v>
      </c>
      <c r="J82" s="10">
        <f t="shared" si="7"/>
        <v>0.1430604544444477</v>
      </c>
      <c r="K82" s="10">
        <f>ABS(Table21[[#This Row],[Erorr 2]])</f>
        <v>0.37823333333333764</v>
      </c>
      <c r="L82" s="13">
        <f>Table21[[#This Row],[Abs Erorr 2]]/Table21[[#This Row],[Adj Close]]</f>
        <v>2.3495672340249574E-2</v>
      </c>
      <c r="M82" s="11">
        <f t="shared" si="9"/>
        <v>17.126000000000001</v>
      </c>
      <c r="N82" s="16">
        <f>Table21[[#This Row],[Adj Close]]-Table21[[#This Row],[6-MA]]</f>
        <v>-1.0280000000000022</v>
      </c>
      <c r="O82" s="17">
        <f>(Table21[[#This Row],[Adj Close]]-M82)^2</f>
        <v>1.0567840000000046</v>
      </c>
      <c r="P82" s="17">
        <f>ABS(Table21[[#This Row],[Erorr 3]])</f>
        <v>1.0280000000000022</v>
      </c>
      <c r="Q82" s="17">
        <f>Table21[[#This Row],[Abs Erorr 3]]/Table21[[#This Row],[Adj Close]]</f>
        <v>6.3858864455211967E-2</v>
      </c>
    </row>
    <row r="83" spans="1:17" x14ac:dyDescent="0.3">
      <c r="A83" s="9">
        <v>43585.291666666664</v>
      </c>
      <c r="B83" s="26">
        <v>15.912699999999999</v>
      </c>
      <c r="C83" s="11">
        <f t="shared" si="6"/>
        <v>16.097999999999999</v>
      </c>
      <c r="D83" s="29">
        <f>Table21[[#This Row],[Adj Close]]-Table21[[#This Row],[Naive Trend ]]</f>
        <v>-0.1852999999999998</v>
      </c>
      <c r="E83" s="12">
        <f t="shared" si="5"/>
        <v>3.4336089999999923E-2</v>
      </c>
      <c r="F83" s="12">
        <f>ABS(Table21[[#This Row],[Erorr 1]])</f>
        <v>0.1852999999999998</v>
      </c>
      <c r="G83" s="13">
        <f>Table21[[#This Row],[Abs Erorr 1]]/Table21[[#This Row],[Adj Close]]</f>
        <v>1.1644786868350425E-2</v>
      </c>
      <c r="H83" s="11">
        <f t="shared" si="8"/>
        <v>16.094233333333332</v>
      </c>
      <c r="I83" s="14">
        <f>(Table21[[#This Row],[Adj Close]]-Table21[[#This Row],[3-MA]])</f>
        <v>-0.18153333333333244</v>
      </c>
      <c r="J83" s="10">
        <f t="shared" si="7"/>
        <v>3.2954351111110787E-2</v>
      </c>
      <c r="K83" s="10">
        <f>ABS(Table21[[#This Row],[Erorr 2]])</f>
        <v>0.18153333333333244</v>
      </c>
      <c r="L83" s="13">
        <f>Table21[[#This Row],[Abs Erorr 2]]/Table21[[#This Row],[Adj Close]]</f>
        <v>1.1408078662535738E-2</v>
      </c>
      <c r="M83" s="11">
        <f t="shared" si="9"/>
        <v>16.772783333333333</v>
      </c>
      <c r="N83" s="16">
        <f>Table21[[#This Row],[Adj Close]]-Table21[[#This Row],[6-MA]]</f>
        <v>-0.86008333333333375</v>
      </c>
      <c r="O83" s="17">
        <f>(Table21[[#This Row],[Adj Close]]-M83)^2</f>
        <v>0.73974334027777855</v>
      </c>
      <c r="P83" s="17">
        <f>ABS(Table21[[#This Row],[Erorr 3]])</f>
        <v>0.86008333333333375</v>
      </c>
      <c r="Q83" s="17">
        <f>Table21[[#This Row],[Abs Erorr 3]]/Table21[[#This Row],[Adj Close]]</f>
        <v>5.4050119296746232E-2</v>
      </c>
    </row>
    <row r="84" spans="1:17" x14ac:dyDescent="0.3">
      <c r="A84" s="5">
        <v>43586.291666666664</v>
      </c>
      <c r="B84" s="25">
        <v>15.6007</v>
      </c>
      <c r="C84" s="11">
        <f t="shared" si="6"/>
        <v>15.912699999999999</v>
      </c>
      <c r="D84" s="29">
        <f>Table21[[#This Row],[Adj Close]]-Table21[[#This Row],[Naive Trend ]]</f>
        <v>-0.31199999999999939</v>
      </c>
      <c r="E84" s="12">
        <f t="shared" si="5"/>
        <v>9.7343999999999625E-2</v>
      </c>
      <c r="F84" s="12">
        <f>ABS(Table21[[#This Row],[Erorr 1]])</f>
        <v>0.31199999999999939</v>
      </c>
      <c r="G84" s="13">
        <f>Table21[[#This Row],[Abs Erorr 1]]/Table21[[#This Row],[Adj Close]]</f>
        <v>1.9999102604370277E-2</v>
      </c>
      <c r="H84" s="11">
        <f t="shared" si="8"/>
        <v>15.895566666666667</v>
      </c>
      <c r="I84" s="14">
        <f>(Table21[[#This Row],[Adj Close]]-Table21[[#This Row],[3-MA]])</f>
        <v>-0.2948666666666675</v>
      </c>
      <c r="J84" s="10">
        <f t="shared" si="7"/>
        <v>8.6946351111111597E-2</v>
      </c>
      <c r="K84" s="10">
        <f>ABS(Table21[[#This Row],[Erorr 2]])</f>
        <v>0.2948666666666675</v>
      </c>
      <c r="L84" s="13">
        <f>Table21[[#This Row],[Abs Erorr 2]]/Table21[[#This Row],[Adj Close]]</f>
        <v>1.8900861286138923E-2</v>
      </c>
      <c r="M84" s="11">
        <f t="shared" si="9"/>
        <v>16.50545</v>
      </c>
      <c r="N84" s="16">
        <f>Table21[[#This Row],[Adj Close]]-Table21[[#This Row],[6-MA]]</f>
        <v>-0.90474999999999994</v>
      </c>
      <c r="O84" s="17">
        <f>(Table21[[#This Row],[Adj Close]]-M84)^2</f>
        <v>0.81857256249999988</v>
      </c>
      <c r="P84" s="17">
        <f>ABS(Table21[[#This Row],[Erorr 3]])</f>
        <v>0.90474999999999994</v>
      </c>
      <c r="Q84" s="17">
        <f>Table21[[#This Row],[Abs Erorr 3]]/Table21[[#This Row],[Adj Close]]</f>
        <v>5.7994192568282192E-2</v>
      </c>
    </row>
    <row r="85" spans="1:17" x14ac:dyDescent="0.3">
      <c r="A85" s="9">
        <v>43587.291666666664</v>
      </c>
      <c r="B85" s="26">
        <v>16.273299999999999</v>
      </c>
      <c r="C85" s="11">
        <f t="shared" si="6"/>
        <v>15.6007</v>
      </c>
      <c r="D85" s="29">
        <f>Table21[[#This Row],[Adj Close]]-Table21[[#This Row],[Naive Trend ]]</f>
        <v>0.6725999999999992</v>
      </c>
      <c r="E85" s="12">
        <f t="shared" si="5"/>
        <v>0.45239075999999895</v>
      </c>
      <c r="F85" s="12">
        <f>ABS(Table21[[#This Row],[Erorr 1]])</f>
        <v>0.6725999999999992</v>
      </c>
      <c r="G85" s="13">
        <f>Table21[[#This Row],[Abs Erorr 1]]/Table21[[#This Row],[Adj Close]]</f>
        <v>4.1331506209557944E-2</v>
      </c>
      <c r="H85" s="11">
        <f t="shared" si="8"/>
        <v>15.870466666666667</v>
      </c>
      <c r="I85" s="14">
        <f>(Table21[[#This Row],[Adj Close]]-Table21[[#This Row],[3-MA]])</f>
        <v>0.40283333333333182</v>
      </c>
      <c r="J85" s="10">
        <f t="shared" si="7"/>
        <v>0.16227469444444323</v>
      </c>
      <c r="K85" s="10">
        <f>ABS(Table21[[#This Row],[Erorr 2]])</f>
        <v>0.40283333333333182</v>
      </c>
      <c r="L85" s="13">
        <f>Table21[[#This Row],[Abs Erorr 2]]/Table21[[#This Row],[Adj Close]]</f>
        <v>2.4754249803870872E-2</v>
      </c>
      <c r="M85" s="11">
        <f t="shared" si="9"/>
        <v>16.173350000000003</v>
      </c>
      <c r="N85" s="16">
        <f>Table21[[#This Row],[Adj Close]]-Table21[[#This Row],[6-MA]]</f>
        <v>9.9949999999996209E-2</v>
      </c>
      <c r="O85" s="17">
        <f>(Table21[[#This Row],[Adj Close]]-M85)^2</f>
        <v>9.9900024999992412E-3</v>
      </c>
      <c r="P85" s="17">
        <f>ABS(Table21[[#This Row],[Erorr 3]])</f>
        <v>9.9949999999996209E-2</v>
      </c>
      <c r="Q85" s="17">
        <f>Table21[[#This Row],[Abs Erorr 3]]/Table21[[#This Row],[Adj Close]]</f>
        <v>6.1419626013160342E-3</v>
      </c>
    </row>
    <row r="86" spans="1:17" x14ac:dyDescent="0.3">
      <c r="A86" s="5">
        <v>43588.291666666664</v>
      </c>
      <c r="B86" s="25">
        <v>17.001999999999999</v>
      </c>
      <c r="C86" s="11">
        <f t="shared" si="6"/>
        <v>16.273299999999999</v>
      </c>
      <c r="D86" s="29">
        <f>Table21[[#This Row],[Adj Close]]-Table21[[#This Row],[Naive Trend ]]</f>
        <v>0.7286999999999999</v>
      </c>
      <c r="E86" s="12">
        <f t="shared" si="5"/>
        <v>0.53100368999999981</v>
      </c>
      <c r="F86" s="12">
        <f>ABS(Table21[[#This Row],[Erorr 1]])</f>
        <v>0.7286999999999999</v>
      </c>
      <c r="G86" s="13">
        <f>Table21[[#This Row],[Abs Erorr 1]]/Table21[[#This Row],[Adj Close]]</f>
        <v>4.2859663568991881E-2</v>
      </c>
      <c r="H86" s="11">
        <f t="shared" si="8"/>
        <v>15.928899999999999</v>
      </c>
      <c r="I86" s="14">
        <f>(Table21[[#This Row],[Adj Close]]-Table21[[#This Row],[3-MA]])</f>
        <v>1.0731000000000002</v>
      </c>
      <c r="J86" s="10">
        <f t="shared" si="7"/>
        <v>1.1515436100000003</v>
      </c>
      <c r="K86" s="10">
        <f>ABS(Table21[[#This Row],[Erorr 2]])</f>
        <v>1.0731000000000002</v>
      </c>
      <c r="L86" s="13">
        <f>Table21[[#This Row],[Abs Erorr 2]]/Table21[[#This Row],[Adj Close]]</f>
        <v>6.3116103987766153E-2</v>
      </c>
      <c r="M86" s="11">
        <f t="shared" si="9"/>
        <v>16.011566666666667</v>
      </c>
      <c r="N86" s="16">
        <f>Table21[[#This Row],[Adj Close]]-Table21[[#This Row],[6-MA]]</f>
        <v>0.99043333333333194</v>
      </c>
      <c r="O86" s="17">
        <f>(Table21[[#This Row],[Adj Close]]-M86)^2</f>
        <v>0.98095818777777499</v>
      </c>
      <c r="P86" s="17">
        <f>ABS(Table21[[#This Row],[Erorr 3]])</f>
        <v>0.99043333333333194</v>
      </c>
      <c r="Q86" s="17">
        <f>Table21[[#This Row],[Abs Erorr 3]]/Table21[[#This Row],[Adj Close]]</f>
        <v>5.825393091008893E-2</v>
      </c>
    </row>
    <row r="87" spans="1:17" x14ac:dyDescent="0.3">
      <c r="A87" s="9">
        <v>43591.291666666664</v>
      </c>
      <c r="B87" s="26">
        <v>17.0227</v>
      </c>
      <c r="C87" s="11">
        <f t="shared" si="6"/>
        <v>17.001999999999999</v>
      </c>
      <c r="D87" s="29">
        <f>Table21[[#This Row],[Adj Close]]-Table21[[#This Row],[Naive Trend ]]</f>
        <v>2.0700000000001495E-2</v>
      </c>
      <c r="E87" s="12">
        <f t="shared" si="5"/>
        <v>4.2849000000006187E-4</v>
      </c>
      <c r="F87" s="12">
        <f>ABS(Table21[[#This Row],[Erorr 1]])</f>
        <v>2.0700000000001495E-2</v>
      </c>
      <c r="G87" s="13">
        <f>Table21[[#This Row],[Abs Erorr 1]]/Table21[[#This Row],[Adj Close]]</f>
        <v>1.2160233100507848E-3</v>
      </c>
      <c r="H87" s="11">
        <f t="shared" si="8"/>
        <v>16.291999999999998</v>
      </c>
      <c r="I87" s="14">
        <f>(Table21[[#This Row],[Adj Close]]-Table21[[#This Row],[3-MA]])</f>
        <v>0.73070000000000235</v>
      </c>
      <c r="J87" s="10">
        <f t="shared" si="7"/>
        <v>0.53392249000000347</v>
      </c>
      <c r="K87" s="10">
        <f>ABS(Table21[[#This Row],[Erorr 2]])</f>
        <v>0.73070000000000235</v>
      </c>
      <c r="L87" s="13">
        <f>Table21[[#This Row],[Abs Erorr 2]]/Table21[[#This Row],[Adj Close]]</f>
        <v>4.2925035393915324E-2</v>
      </c>
      <c r="M87" s="11">
        <f t="shared" si="9"/>
        <v>16.093783333333331</v>
      </c>
      <c r="N87" s="16">
        <f>Table21[[#This Row],[Adj Close]]-Table21[[#This Row],[6-MA]]</f>
        <v>0.9289166666666695</v>
      </c>
      <c r="O87" s="17">
        <f>(Table21[[#This Row],[Adj Close]]-M87)^2</f>
        <v>0.86288617361111641</v>
      </c>
      <c r="P87" s="17">
        <f>ABS(Table21[[#This Row],[Erorr 3]])</f>
        <v>0.9289166666666695</v>
      </c>
      <c r="Q87" s="17">
        <f>Table21[[#This Row],[Abs Erorr 3]]/Table21[[#This Row],[Adj Close]]</f>
        <v>5.4569290809722872E-2</v>
      </c>
    </row>
    <row r="88" spans="1:17" x14ac:dyDescent="0.3">
      <c r="A88" s="5">
        <v>43592.291666666664</v>
      </c>
      <c r="B88" s="25">
        <v>16.470700000000001</v>
      </c>
      <c r="C88" s="11">
        <f t="shared" si="6"/>
        <v>17.0227</v>
      </c>
      <c r="D88" s="29">
        <f>Table21[[#This Row],[Adj Close]]-Table21[[#This Row],[Naive Trend ]]</f>
        <v>-0.5519999999999996</v>
      </c>
      <c r="E88" s="12">
        <f t="shared" si="5"/>
        <v>0.30470399999999959</v>
      </c>
      <c r="F88" s="12">
        <f>ABS(Table21[[#This Row],[Erorr 1]])</f>
        <v>0.5519999999999996</v>
      </c>
      <c r="G88" s="13">
        <f>Table21[[#This Row],[Abs Erorr 1]]/Table21[[#This Row],[Adj Close]]</f>
        <v>3.3514058297461527E-2</v>
      </c>
      <c r="H88" s="11">
        <f t="shared" si="8"/>
        <v>16.766000000000002</v>
      </c>
      <c r="I88" s="14">
        <f>(Table21[[#This Row],[Adj Close]]-Table21[[#This Row],[3-MA]])</f>
        <v>-0.29530000000000101</v>
      </c>
      <c r="J88" s="10">
        <f t="shared" si="7"/>
        <v>8.7202090000000593E-2</v>
      </c>
      <c r="K88" s="10">
        <f>ABS(Table21[[#This Row],[Erorr 2]])</f>
        <v>0.29530000000000101</v>
      </c>
      <c r="L88" s="13">
        <f>Table21[[#This Row],[Abs Erorr 2]]/Table21[[#This Row],[Adj Close]]</f>
        <v>1.7928806911667445E-2</v>
      </c>
      <c r="M88" s="11">
        <f t="shared" si="9"/>
        <v>16.318233333333335</v>
      </c>
      <c r="N88" s="16">
        <f>Table21[[#This Row],[Adj Close]]-Table21[[#This Row],[6-MA]]</f>
        <v>0.15246666666666542</v>
      </c>
      <c r="O88" s="17">
        <f>(Table21[[#This Row],[Adj Close]]-M88)^2</f>
        <v>2.3246084444444065E-2</v>
      </c>
      <c r="P88" s="17">
        <f>ABS(Table21[[#This Row],[Erorr 3]])</f>
        <v>0.15246666666666542</v>
      </c>
      <c r="Q88" s="17">
        <f>Table21[[#This Row],[Abs Erorr 3]]/Table21[[#This Row],[Adj Close]]</f>
        <v>9.2568419476200415E-3</v>
      </c>
    </row>
    <row r="89" spans="1:17" x14ac:dyDescent="0.3">
      <c r="A89" s="9">
        <v>43593.291666666664</v>
      </c>
      <c r="B89" s="26">
        <v>16.322700000000001</v>
      </c>
      <c r="C89" s="11">
        <f t="shared" si="6"/>
        <v>16.470700000000001</v>
      </c>
      <c r="D89" s="29">
        <f>Table21[[#This Row],[Adj Close]]-Table21[[#This Row],[Naive Trend ]]</f>
        <v>-0.14799999999999969</v>
      </c>
      <c r="E89" s="12">
        <f t="shared" si="5"/>
        <v>2.1903999999999906E-2</v>
      </c>
      <c r="F89" s="12">
        <f>ABS(Table21[[#This Row],[Erorr 1]])</f>
        <v>0.14799999999999969</v>
      </c>
      <c r="G89" s="13">
        <f>Table21[[#This Row],[Abs Erorr 1]]/Table21[[#This Row],[Adj Close]]</f>
        <v>9.067127374760283E-3</v>
      </c>
      <c r="H89" s="11">
        <f t="shared" si="8"/>
        <v>16.831799999999998</v>
      </c>
      <c r="I89" s="14">
        <f>(Table21[[#This Row],[Adj Close]]-Table21[[#This Row],[3-MA]])</f>
        <v>-0.50909999999999656</v>
      </c>
      <c r="J89" s="10">
        <f t="shared" si="7"/>
        <v>0.25918280999999649</v>
      </c>
      <c r="K89" s="10">
        <f>ABS(Table21[[#This Row],[Erorr 2]])</f>
        <v>0.50909999999999656</v>
      </c>
      <c r="L89" s="13">
        <f>Table21[[#This Row],[Abs Erorr 2]]/Table21[[#This Row],[Adj Close]]</f>
        <v>3.1189692881692155E-2</v>
      </c>
      <c r="M89" s="11">
        <f t="shared" si="9"/>
        <v>16.380349999999996</v>
      </c>
      <c r="N89" s="16">
        <f>Table21[[#This Row],[Adj Close]]-Table21[[#This Row],[6-MA]]</f>
        <v>-5.7649999999995316E-2</v>
      </c>
      <c r="O89" s="17">
        <f>(Table21[[#This Row],[Adj Close]]-M89)^2</f>
        <v>3.32352249999946E-3</v>
      </c>
      <c r="P89" s="17">
        <f>ABS(Table21[[#This Row],[Erorr 3]])</f>
        <v>5.7649999999995316E-2</v>
      </c>
      <c r="Q89" s="17">
        <f>Table21[[#This Row],[Abs Erorr 3]]/Table21[[#This Row],[Adj Close]]</f>
        <v>3.5318911699654659E-3</v>
      </c>
    </row>
    <row r="90" spans="1:17" x14ac:dyDescent="0.3">
      <c r="A90" s="5">
        <v>43594.291666666664</v>
      </c>
      <c r="B90" s="25">
        <v>16.132000000000001</v>
      </c>
      <c r="C90" s="11">
        <f t="shared" si="6"/>
        <v>16.322700000000001</v>
      </c>
      <c r="D90" s="29">
        <f>Table21[[#This Row],[Adj Close]]-Table21[[#This Row],[Naive Trend ]]</f>
        <v>-0.19069999999999965</v>
      </c>
      <c r="E90" s="12">
        <f t="shared" si="5"/>
        <v>3.6366489999999863E-2</v>
      </c>
      <c r="F90" s="12">
        <f>ABS(Table21[[#This Row],[Erorr 1]])</f>
        <v>0.19069999999999965</v>
      </c>
      <c r="G90" s="13">
        <f>Table21[[#This Row],[Abs Erorr 1]]/Table21[[#This Row],[Adj Close]]</f>
        <v>1.1821224894619366E-2</v>
      </c>
      <c r="H90" s="11">
        <f t="shared" si="8"/>
        <v>16.605366666666669</v>
      </c>
      <c r="I90" s="14">
        <f>(Table21[[#This Row],[Adj Close]]-Table21[[#This Row],[3-MA]])</f>
        <v>-0.47336666666666716</v>
      </c>
      <c r="J90" s="10">
        <f t="shared" si="7"/>
        <v>0.22407600111111159</v>
      </c>
      <c r="K90" s="10">
        <f>ABS(Table21[[#This Row],[Erorr 2]])</f>
        <v>0.47336666666666716</v>
      </c>
      <c r="L90" s="13">
        <f>Table21[[#This Row],[Abs Erorr 2]]/Table21[[#This Row],[Adj Close]]</f>
        <v>2.934333415984795E-2</v>
      </c>
      <c r="M90" s="11">
        <f t="shared" si="9"/>
        <v>16.448683333333332</v>
      </c>
      <c r="N90" s="16">
        <f>Table21[[#This Row],[Adj Close]]-Table21[[#This Row],[6-MA]]</f>
        <v>-0.3166833333333301</v>
      </c>
      <c r="O90" s="17">
        <f>(Table21[[#This Row],[Adj Close]]-M90)^2</f>
        <v>0.10028833361110906</v>
      </c>
      <c r="P90" s="17">
        <f>ABS(Table21[[#This Row],[Erorr 3]])</f>
        <v>0.3166833333333301</v>
      </c>
      <c r="Q90" s="17">
        <f>Table21[[#This Row],[Abs Erorr 3]]/Table21[[#This Row],[Adj Close]]</f>
        <v>1.9630754607818626E-2</v>
      </c>
    </row>
    <row r="91" spans="1:17" x14ac:dyDescent="0.3">
      <c r="A91" s="9">
        <v>43595.291666666664</v>
      </c>
      <c r="B91" s="26">
        <v>15.968</v>
      </c>
      <c r="C91" s="11">
        <f t="shared" si="6"/>
        <v>16.132000000000001</v>
      </c>
      <c r="D91" s="29">
        <f>Table21[[#This Row],[Adj Close]]-Table21[[#This Row],[Naive Trend ]]</f>
        <v>-0.16400000000000148</v>
      </c>
      <c r="E91" s="12">
        <f t="shared" si="5"/>
        <v>2.6896000000000485E-2</v>
      </c>
      <c r="F91" s="12">
        <f>ABS(Table21[[#This Row],[Erorr 1]])</f>
        <v>0.16400000000000148</v>
      </c>
      <c r="G91" s="13">
        <f>Table21[[#This Row],[Abs Erorr 1]]/Table21[[#This Row],[Adj Close]]</f>
        <v>1.027054108216442E-2</v>
      </c>
      <c r="H91" s="11">
        <f t="shared" si="8"/>
        <v>16.308466666666671</v>
      </c>
      <c r="I91" s="14">
        <f>(Table21[[#This Row],[Adj Close]]-Table21[[#This Row],[3-MA]])</f>
        <v>-0.34046666666667136</v>
      </c>
      <c r="J91" s="10">
        <f t="shared" si="7"/>
        <v>0.11591755111111431</v>
      </c>
      <c r="K91" s="10">
        <f>ABS(Table21[[#This Row],[Erorr 2]])</f>
        <v>0.34046666666667136</v>
      </c>
      <c r="L91" s="13">
        <f>Table21[[#This Row],[Abs Erorr 2]]/Table21[[#This Row],[Adj Close]]</f>
        <v>2.1321810287241443E-2</v>
      </c>
      <c r="M91" s="11">
        <f t="shared" si="9"/>
        <v>16.537233333333333</v>
      </c>
      <c r="N91" s="16">
        <f>Table21[[#This Row],[Adj Close]]-Table21[[#This Row],[6-MA]]</f>
        <v>-0.56923333333333304</v>
      </c>
      <c r="O91" s="17">
        <f>(Table21[[#This Row],[Adj Close]]-M91)^2</f>
        <v>0.32402658777777743</v>
      </c>
      <c r="P91" s="17">
        <f>ABS(Table21[[#This Row],[Erorr 3]])</f>
        <v>0.56923333333333304</v>
      </c>
      <c r="Q91" s="17">
        <f>Table21[[#This Row],[Abs Erorr 3]]/Table21[[#This Row],[Adj Close]]</f>
        <v>3.5648380093520358E-2</v>
      </c>
    </row>
    <row r="92" spans="1:17" x14ac:dyDescent="0.3">
      <c r="A92" s="5">
        <v>43598.291666666664</v>
      </c>
      <c r="B92" s="25">
        <v>15.134</v>
      </c>
      <c r="C92" s="11">
        <f t="shared" si="6"/>
        <v>15.968</v>
      </c>
      <c r="D92" s="29">
        <f>Table21[[#This Row],[Adj Close]]-Table21[[#This Row],[Naive Trend ]]</f>
        <v>-0.83399999999999963</v>
      </c>
      <c r="E92" s="12">
        <f t="shared" si="5"/>
        <v>0.6955559999999994</v>
      </c>
      <c r="F92" s="12">
        <f>ABS(Table21[[#This Row],[Erorr 1]])</f>
        <v>0.83399999999999963</v>
      </c>
      <c r="G92" s="13">
        <f>Table21[[#This Row],[Abs Erorr 1]]/Table21[[#This Row],[Adj Close]]</f>
        <v>5.5107704506409387E-2</v>
      </c>
      <c r="H92" s="11">
        <f t="shared" si="8"/>
        <v>16.140900000000002</v>
      </c>
      <c r="I92" s="14">
        <f>(Table21[[#This Row],[Adj Close]]-Table21[[#This Row],[3-MA]])</f>
        <v>-1.0069000000000017</v>
      </c>
      <c r="J92" s="10">
        <f t="shared" si="7"/>
        <v>1.0138476100000033</v>
      </c>
      <c r="K92" s="10">
        <f>ABS(Table21[[#This Row],[Erorr 2]])</f>
        <v>1.0069000000000017</v>
      </c>
      <c r="L92" s="13">
        <f>Table21[[#This Row],[Abs Erorr 2]]/Table21[[#This Row],[Adj Close]]</f>
        <v>6.6532311351922932E-2</v>
      </c>
      <c r="M92" s="11">
        <f t="shared" si="9"/>
        <v>16.486350000000002</v>
      </c>
      <c r="N92" s="16">
        <f>Table21[[#This Row],[Adj Close]]-Table21[[#This Row],[6-MA]]</f>
        <v>-1.3523500000000013</v>
      </c>
      <c r="O92" s="17">
        <f>(Table21[[#This Row],[Adj Close]]-M92)^2</f>
        <v>1.8288505225000034</v>
      </c>
      <c r="P92" s="17">
        <f>ABS(Table21[[#This Row],[Erorr 3]])</f>
        <v>1.3523500000000013</v>
      </c>
      <c r="Q92" s="17">
        <f>Table21[[#This Row],[Abs Erorr 3]]/Table21[[#This Row],[Adj Close]]</f>
        <v>8.935839830844465E-2</v>
      </c>
    </row>
    <row r="93" spans="1:17" x14ac:dyDescent="0.3">
      <c r="A93" s="9">
        <v>43599.291666666664</v>
      </c>
      <c r="B93" s="26">
        <v>15.487299999999999</v>
      </c>
      <c r="C93" s="11">
        <f t="shared" si="6"/>
        <v>15.134</v>
      </c>
      <c r="D93" s="29">
        <f>Table21[[#This Row],[Adj Close]]-Table21[[#This Row],[Naive Trend ]]</f>
        <v>0.35329999999999906</v>
      </c>
      <c r="E93" s="12">
        <f t="shared" si="5"/>
        <v>0.12482088999999934</v>
      </c>
      <c r="F93" s="12">
        <f>ABS(Table21[[#This Row],[Erorr 1]])</f>
        <v>0.35329999999999906</v>
      </c>
      <c r="G93" s="13">
        <f>Table21[[#This Row],[Abs Erorr 1]]/Table21[[#This Row],[Adj Close]]</f>
        <v>2.2812239706081698E-2</v>
      </c>
      <c r="H93" s="11">
        <f t="shared" si="8"/>
        <v>15.744666666666667</v>
      </c>
      <c r="I93" s="14">
        <f>(Table21[[#This Row],[Adj Close]]-Table21[[#This Row],[3-MA]])</f>
        <v>-0.25736666666666785</v>
      </c>
      <c r="J93" s="10">
        <f t="shared" si="7"/>
        <v>6.6237601111111724E-2</v>
      </c>
      <c r="K93" s="10">
        <f>ABS(Table21[[#This Row],[Erorr 2]])</f>
        <v>0.25736666666666785</v>
      </c>
      <c r="L93" s="13">
        <f>Table21[[#This Row],[Abs Erorr 2]]/Table21[[#This Row],[Adj Close]]</f>
        <v>1.6617917046009817E-2</v>
      </c>
      <c r="M93" s="11">
        <f t="shared" si="9"/>
        <v>16.175016666666668</v>
      </c>
      <c r="N93" s="16">
        <f>Table21[[#This Row],[Adj Close]]-Table21[[#This Row],[6-MA]]</f>
        <v>-0.68771666666666853</v>
      </c>
      <c r="O93" s="17">
        <f>(Table21[[#This Row],[Adj Close]]-M93)^2</f>
        <v>0.47295421361111367</v>
      </c>
      <c r="P93" s="17">
        <f>ABS(Table21[[#This Row],[Erorr 3]])</f>
        <v>0.68771666666666853</v>
      </c>
      <c r="Q93" s="17">
        <f>Table21[[#This Row],[Abs Erorr 3]]/Table21[[#This Row],[Adj Close]]</f>
        <v>4.4405200820457312E-2</v>
      </c>
    </row>
    <row r="94" spans="1:17" x14ac:dyDescent="0.3">
      <c r="A94" s="5">
        <v>43600.291666666664</v>
      </c>
      <c r="B94" s="25">
        <v>15.4633</v>
      </c>
      <c r="C94" s="11">
        <f t="shared" si="6"/>
        <v>15.487299999999999</v>
      </c>
      <c r="D94" s="29">
        <f>Table21[[#This Row],[Adj Close]]-Table21[[#This Row],[Naive Trend ]]</f>
        <v>-2.3999999999999133E-2</v>
      </c>
      <c r="E94" s="12">
        <f t="shared" si="5"/>
        <v>5.7599999999995838E-4</v>
      </c>
      <c r="F94" s="12">
        <f>ABS(Table21[[#This Row],[Erorr 1]])</f>
        <v>2.3999999999999133E-2</v>
      </c>
      <c r="G94" s="13">
        <f>Table21[[#This Row],[Abs Erorr 1]]/Table21[[#This Row],[Adj Close]]</f>
        <v>1.5520619790083056E-3</v>
      </c>
      <c r="H94" s="11">
        <f t="shared" si="8"/>
        <v>15.529766666666667</v>
      </c>
      <c r="I94" s="14">
        <f>(Table21[[#This Row],[Adj Close]]-Table21[[#This Row],[3-MA]])</f>
        <v>-6.6466666666666896E-2</v>
      </c>
      <c r="J94" s="10">
        <f t="shared" si="7"/>
        <v>4.4178177777778084E-3</v>
      </c>
      <c r="K94" s="10">
        <f>ABS(Table21[[#This Row],[Erorr 2]])</f>
        <v>6.6466666666666896E-2</v>
      </c>
      <c r="L94" s="13">
        <f>Table21[[#This Row],[Abs Erorr 2]]/Table21[[#This Row],[Adj Close]]</f>
        <v>4.2983494251981717E-3</v>
      </c>
      <c r="M94" s="11">
        <f t="shared" si="9"/>
        <v>15.919116666666669</v>
      </c>
      <c r="N94" s="16">
        <f>Table21[[#This Row],[Adj Close]]-Table21[[#This Row],[6-MA]]</f>
        <v>-0.45581666666666898</v>
      </c>
      <c r="O94" s="17">
        <f>(Table21[[#This Row],[Adj Close]]-M94)^2</f>
        <v>0.20776883361111323</v>
      </c>
      <c r="P94" s="17">
        <f>ABS(Table21[[#This Row],[Erorr 3]])</f>
        <v>0.45581666666666898</v>
      </c>
      <c r="Q94" s="17">
        <f>Table21[[#This Row],[Abs Erorr 3]]/Table21[[#This Row],[Adj Close]]</f>
        <v>2.9477321572152708E-2</v>
      </c>
    </row>
    <row r="95" spans="1:17" x14ac:dyDescent="0.3">
      <c r="A95" s="9">
        <v>43601.291666666664</v>
      </c>
      <c r="B95" s="26">
        <v>15.222</v>
      </c>
      <c r="C95" s="11">
        <f t="shared" si="6"/>
        <v>15.4633</v>
      </c>
      <c r="D95" s="29">
        <f>Table21[[#This Row],[Adj Close]]-Table21[[#This Row],[Naive Trend ]]</f>
        <v>-0.24130000000000074</v>
      </c>
      <c r="E95" s="12">
        <f t="shared" si="5"/>
        <v>5.8225690000000357E-2</v>
      </c>
      <c r="F95" s="12">
        <f>ABS(Table21[[#This Row],[Erorr 1]])</f>
        <v>0.24130000000000074</v>
      </c>
      <c r="G95" s="13">
        <f>Table21[[#This Row],[Abs Erorr 1]]/Table21[[#This Row],[Adj Close]]</f>
        <v>1.585205623439763E-2</v>
      </c>
      <c r="H95" s="11">
        <f t="shared" si="8"/>
        <v>15.361533333333332</v>
      </c>
      <c r="I95" s="14">
        <f>(Table21[[#This Row],[Adj Close]]-Table21[[#This Row],[3-MA]])</f>
        <v>-0.13953333333333262</v>
      </c>
      <c r="J95" s="10">
        <f t="shared" si="7"/>
        <v>1.9469551111110914E-2</v>
      </c>
      <c r="K95" s="10">
        <f>ABS(Table21[[#This Row],[Erorr 2]])</f>
        <v>0.13953333333333262</v>
      </c>
      <c r="L95" s="13">
        <f>Table21[[#This Row],[Abs Erorr 2]]/Table21[[#This Row],[Adj Close]]</f>
        <v>9.1665571760171215E-3</v>
      </c>
      <c r="M95" s="11">
        <f t="shared" si="9"/>
        <v>15.75121666666667</v>
      </c>
      <c r="N95" s="16">
        <f>Table21[[#This Row],[Adj Close]]-Table21[[#This Row],[6-MA]]</f>
        <v>-0.52921666666667022</v>
      </c>
      <c r="O95" s="17">
        <f>(Table21[[#This Row],[Adj Close]]-M95)^2</f>
        <v>0.28007028027778152</v>
      </c>
      <c r="P95" s="17">
        <f>ABS(Table21[[#This Row],[Erorr 3]])</f>
        <v>0.52921666666667022</v>
      </c>
      <c r="Q95" s="17">
        <f>Table21[[#This Row],[Abs Erorr 3]]/Table21[[#This Row],[Adj Close]]</f>
        <v>3.4766565935269361E-2</v>
      </c>
    </row>
    <row r="96" spans="1:17" x14ac:dyDescent="0.3">
      <c r="A96" s="5">
        <v>43602.291666666664</v>
      </c>
      <c r="B96" s="25">
        <v>14.0687</v>
      </c>
      <c r="C96" s="11">
        <f t="shared" si="6"/>
        <v>15.222</v>
      </c>
      <c r="D96" s="29">
        <f>Table21[[#This Row],[Adj Close]]-Table21[[#This Row],[Naive Trend ]]</f>
        <v>-1.1532999999999998</v>
      </c>
      <c r="E96" s="12">
        <f t="shared" si="5"/>
        <v>1.3301008899999995</v>
      </c>
      <c r="F96" s="12">
        <f>ABS(Table21[[#This Row],[Erorr 1]])</f>
        <v>1.1532999999999998</v>
      </c>
      <c r="G96" s="13">
        <f>Table21[[#This Row],[Abs Erorr 1]]/Table21[[#This Row],[Adj Close]]</f>
        <v>8.1976302003738788E-2</v>
      </c>
      <c r="H96" s="11">
        <f t="shared" si="8"/>
        <v>15.390866666666668</v>
      </c>
      <c r="I96" s="14">
        <f>(Table21[[#This Row],[Adj Close]]-Table21[[#This Row],[3-MA]])</f>
        <v>-1.3221666666666678</v>
      </c>
      <c r="J96" s="10">
        <f t="shared" si="7"/>
        <v>1.7481246944444475</v>
      </c>
      <c r="K96" s="10">
        <f>ABS(Table21[[#This Row],[Erorr 2]])</f>
        <v>1.3221666666666678</v>
      </c>
      <c r="L96" s="13">
        <f>Table21[[#This Row],[Abs Erorr 2]]/Table21[[#This Row],[Adj Close]]</f>
        <v>9.3979306308803787E-2</v>
      </c>
      <c r="M96" s="11">
        <f t="shared" si="9"/>
        <v>15.567766666666666</v>
      </c>
      <c r="N96" s="16">
        <f>Table21[[#This Row],[Adj Close]]-Table21[[#This Row],[6-MA]]</f>
        <v>-1.4990666666666659</v>
      </c>
      <c r="O96" s="17">
        <f>(Table21[[#This Row],[Adj Close]]-M96)^2</f>
        <v>2.2472008711111089</v>
      </c>
      <c r="P96" s="17">
        <f>ABS(Table21[[#This Row],[Erorr 3]])</f>
        <v>1.4990666666666659</v>
      </c>
      <c r="Q96" s="17">
        <f>Table21[[#This Row],[Abs Erorr 3]]/Table21[[#This Row],[Adj Close]]</f>
        <v>0.10655331812226189</v>
      </c>
    </row>
    <row r="97" spans="1:17" x14ac:dyDescent="0.3">
      <c r="A97" s="9">
        <v>43605.291666666664</v>
      </c>
      <c r="B97" s="26">
        <v>13.6907</v>
      </c>
      <c r="C97" s="11">
        <f t="shared" si="6"/>
        <v>14.0687</v>
      </c>
      <c r="D97" s="29">
        <f>Table21[[#This Row],[Adj Close]]-Table21[[#This Row],[Naive Trend ]]</f>
        <v>-0.37800000000000011</v>
      </c>
      <c r="E97" s="12">
        <f t="shared" si="5"/>
        <v>0.14288400000000009</v>
      </c>
      <c r="F97" s="12">
        <f>ABS(Table21[[#This Row],[Erorr 1]])</f>
        <v>0.37800000000000011</v>
      </c>
      <c r="G97" s="13">
        <f>Table21[[#This Row],[Abs Erorr 1]]/Table21[[#This Row],[Adj Close]]</f>
        <v>2.7609983419401501E-2</v>
      </c>
      <c r="H97" s="11">
        <f t="shared" si="8"/>
        <v>14.917999999999999</v>
      </c>
      <c r="I97" s="14">
        <f>(Table21[[#This Row],[Adj Close]]-Table21[[#This Row],[3-MA]])</f>
        <v>-1.2272999999999996</v>
      </c>
      <c r="J97" s="10">
        <f t="shared" si="7"/>
        <v>1.5062652899999991</v>
      </c>
      <c r="K97" s="10">
        <f>ABS(Table21[[#This Row],[Erorr 2]])</f>
        <v>1.2272999999999996</v>
      </c>
      <c r="L97" s="13">
        <f>Table21[[#This Row],[Abs Erorr 2]]/Table21[[#This Row],[Adj Close]]</f>
        <v>8.9644795372040842E-2</v>
      </c>
      <c r="M97" s="11">
        <f t="shared" si="9"/>
        <v>15.223883333333333</v>
      </c>
      <c r="N97" s="16">
        <f>Table21[[#This Row],[Adj Close]]-Table21[[#This Row],[6-MA]]</f>
        <v>-1.5331833333333336</v>
      </c>
      <c r="O97" s="17">
        <f>(Table21[[#This Row],[Adj Close]]-M97)^2</f>
        <v>2.350651133611112</v>
      </c>
      <c r="P97" s="17">
        <f>ABS(Table21[[#This Row],[Erorr 3]])</f>
        <v>1.5331833333333336</v>
      </c>
      <c r="Q97" s="17">
        <f>Table21[[#This Row],[Abs Erorr 3]]/Table21[[#This Row],[Adj Close]]</f>
        <v>0.1119872127307832</v>
      </c>
    </row>
    <row r="98" spans="1:17" x14ac:dyDescent="0.3">
      <c r="A98" s="5">
        <v>43606.291666666664</v>
      </c>
      <c r="B98" s="25">
        <v>13.672000000000001</v>
      </c>
      <c r="C98" s="11">
        <f t="shared" si="6"/>
        <v>13.6907</v>
      </c>
      <c r="D98" s="29">
        <f>Table21[[#This Row],[Adj Close]]-Table21[[#This Row],[Naive Trend ]]</f>
        <v>-1.8699999999999051E-2</v>
      </c>
      <c r="E98" s="12">
        <f t="shared" si="5"/>
        <v>3.4968999999996449E-4</v>
      </c>
      <c r="F98" s="12">
        <f>ABS(Table21[[#This Row],[Erorr 1]])</f>
        <v>1.8699999999999051E-2</v>
      </c>
      <c r="G98" s="13">
        <f>Table21[[#This Row],[Abs Erorr 1]]/Table21[[#This Row],[Adj Close]]</f>
        <v>1.3677589233469171E-3</v>
      </c>
      <c r="H98" s="11">
        <f t="shared" si="8"/>
        <v>14.327133333333334</v>
      </c>
      <c r="I98" s="14">
        <f>(Table21[[#This Row],[Adj Close]]-Table21[[#This Row],[3-MA]])</f>
        <v>-0.65513333333333357</v>
      </c>
      <c r="J98" s="10">
        <f t="shared" si="7"/>
        <v>0.42919968444444473</v>
      </c>
      <c r="K98" s="10">
        <f>ABS(Table21[[#This Row],[Erorr 2]])</f>
        <v>0.65513333333333357</v>
      </c>
      <c r="L98" s="13">
        <f>Table21[[#This Row],[Abs Erorr 2]]/Table21[[#This Row],[Adj Close]]</f>
        <v>4.7917885703140255E-2</v>
      </c>
      <c r="M98" s="11">
        <f t="shared" si="9"/>
        <v>14.844333333333333</v>
      </c>
      <c r="N98" s="16">
        <f>Table21[[#This Row],[Adj Close]]-Table21[[#This Row],[6-MA]]</f>
        <v>-1.1723333333333326</v>
      </c>
      <c r="O98" s="17">
        <f>(Table21[[#This Row],[Adj Close]]-M98)^2</f>
        <v>1.3743654444444426</v>
      </c>
      <c r="P98" s="17">
        <f>ABS(Table21[[#This Row],[Erorr 3]])</f>
        <v>1.1723333333333326</v>
      </c>
      <c r="Q98" s="17">
        <f>Table21[[#This Row],[Abs Erorr 3]]/Table21[[#This Row],[Adj Close]]</f>
        <v>8.5747025551004427E-2</v>
      </c>
    </row>
    <row r="99" spans="1:17" x14ac:dyDescent="0.3">
      <c r="A99" s="9">
        <v>43607.291666666664</v>
      </c>
      <c r="B99" s="26">
        <v>12.848699999999999</v>
      </c>
      <c r="C99" s="11">
        <f t="shared" si="6"/>
        <v>13.672000000000001</v>
      </c>
      <c r="D99" s="29">
        <f>Table21[[#This Row],[Adj Close]]-Table21[[#This Row],[Naive Trend ]]</f>
        <v>-0.82330000000000148</v>
      </c>
      <c r="E99" s="12">
        <f t="shared" si="5"/>
        <v>0.6778228900000024</v>
      </c>
      <c r="F99" s="12">
        <f>ABS(Table21[[#This Row],[Erorr 1]])</f>
        <v>0.82330000000000148</v>
      </c>
      <c r="G99" s="13">
        <f>Table21[[#This Row],[Abs Erorr 1]]/Table21[[#This Row],[Adj Close]]</f>
        <v>6.4076521360137723E-2</v>
      </c>
      <c r="H99" s="11">
        <f t="shared" si="8"/>
        <v>13.810466666666665</v>
      </c>
      <c r="I99" s="14">
        <f>(Table21[[#This Row],[Adj Close]]-Table21[[#This Row],[3-MA]])</f>
        <v>-0.96176666666666577</v>
      </c>
      <c r="J99" s="10">
        <f t="shared" si="7"/>
        <v>0.92499512111110938</v>
      </c>
      <c r="K99" s="10">
        <f>ABS(Table21[[#This Row],[Erorr 2]])</f>
        <v>0.96176666666666577</v>
      </c>
      <c r="L99" s="13">
        <f>Table21[[#This Row],[Abs Erorr 2]]/Table21[[#This Row],[Adj Close]]</f>
        <v>7.4853227693592803E-2</v>
      </c>
      <c r="M99" s="11">
        <f t="shared" si="9"/>
        <v>14.600666666666667</v>
      </c>
      <c r="N99" s="16">
        <f>Table21[[#This Row],[Adj Close]]-Table21[[#This Row],[6-MA]]</f>
        <v>-1.751966666666668</v>
      </c>
      <c r="O99" s="17">
        <f>(Table21[[#This Row],[Adj Close]]-M99)^2</f>
        <v>3.0693872011111156</v>
      </c>
      <c r="P99" s="17">
        <f>ABS(Table21[[#This Row],[Erorr 3]])</f>
        <v>1.751966666666668</v>
      </c>
      <c r="Q99" s="17">
        <f>Table21[[#This Row],[Abs Erorr 3]]/Table21[[#This Row],[Adj Close]]</f>
        <v>0.13635361294657578</v>
      </c>
    </row>
    <row r="100" spans="1:17" x14ac:dyDescent="0.3">
      <c r="A100" s="5">
        <v>43608.291666666664</v>
      </c>
      <c r="B100" s="25">
        <v>13.0327</v>
      </c>
      <c r="C100" s="11">
        <f t="shared" si="6"/>
        <v>12.848699999999999</v>
      </c>
      <c r="D100" s="29">
        <f>Table21[[#This Row],[Adj Close]]-Table21[[#This Row],[Naive Trend ]]</f>
        <v>0.18400000000000105</v>
      </c>
      <c r="E100" s="12">
        <f t="shared" si="5"/>
        <v>3.3856000000000386E-2</v>
      </c>
      <c r="F100" s="12">
        <f>ABS(Table21[[#This Row],[Erorr 1]])</f>
        <v>0.18400000000000105</v>
      </c>
      <c r="G100" s="13">
        <f>Table21[[#This Row],[Abs Erorr 1]]/Table21[[#This Row],[Adj Close]]</f>
        <v>1.4118333115931546E-2</v>
      </c>
      <c r="H100" s="11">
        <f t="shared" si="8"/>
        <v>13.403799999999999</v>
      </c>
      <c r="I100" s="14">
        <f>(Table21[[#This Row],[Adj Close]]-Table21[[#This Row],[3-MA]])</f>
        <v>-0.37109999999999843</v>
      </c>
      <c r="J100" s="10">
        <f t="shared" si="7"/>
        <v>0.13771520999999884</v>
      </c>
      <c r="K100" s="10">
        <f>ABS(Table21[[#This Row],[Erorr 2]])</f>
        <v>0.37109999999999843</v>
      </c>
      <c r="L100" s="13">
        <f>Table21[[#This Row],[Abs Erorr 2]]/Table21[[#This Row],[Adj Close]]</f>
        <v>2.8474529452837741E-2</v>
      </c>
      <c r="M100" s="11">
        <f t="shared" si="9"/>
        <v>14.160899999999998</v>
      </c>
      <c r="N100" s="16">
        <f>Table21[[#This Row],[Adj Close]]-Table21[[#This Row],[6-MA]]</f>
        <v>-1.1281999999999979</v>
      </c>
      <c r="O100" s="17">
        <f>(Table21[[#This Row],[Adj Close]]-M100)^2</f>
        <v>1.2728352399999951</v>
      </c>
      <c r="P100" s="17">
        <f>ABS(Table21[[#This Row],[Erorr 3]])</f>
        <v>1.1281999999999979</v>
      </c>
      <c r="Q100" s="17">
        <f>Table21[[#This Row],[Abs Erorr 3]]/Table21[[#This Row],[Adj Close]]</f>
        <v>8.656686642061874E-2</v>
      </c>
    </row>
    <row r="101" spans="1:17" x14ac:dyDescent="0.3">
      <c r="A101" s="9">
        <v>43609.291666666664</v>
      </c>
      <c r="B101" s="26">
        <v>12.7087</v>
      </c>
      <c r="C101" s="11">
        <f t="shared" si="6"/>
        <v>13.0327</v>
      </c>
      <c r="D101" s="29">
        <f>Table21[[#This Row],[Adj Close]]-Table21[[#This Row],[Naive Trend ]]</f>
        <v>-0.32399999999999984</v>
      </c>
      <c r="E101" s="12">
        <f t="shared" si="5"/>
        <v>0.1049759999999999</v>
      </c>
      <c r="F101" s="12">
        <f>ABS(Table21[[#This Row],[Erorr 1]])</f>
        <v>0.32399999999999984</v>
      </c>
      <c r="G101" s="13">
        <f>Table21[[#This Row],[Abs Erorr 1]]/Table21[[#This Row],[Adj Close]]</f>
        <v>2.549434639262866E-2</v>
      </c>
      <c r="H101" s="11">
        <f t="shared" si="8"/>
        <v>13.184466666666665</v>
      </c>
      <c r="I101" s="14">
        <f>(Table21[[#This Row],[Adj Close]]-Table21[[#This Row],[3-MA]])</f>
        <v>-0.47576666666666512</v>
      </c>
      <c r="J101" s="10">
        <f t="shared" si="7"/>
        <v>0.22635392111110963</v>
      </c>
      <c r="K101" s="10">
        <f>ABS(Table21[[#This Row],[Erorr 2]])</f>
        <v>0.47576666666666512</v>
      </c>
      <c r="L101" s="13">
        <f>Table21[[#This Row],[Abs Erorr 2]]/Table21[[#This Row],[Adj Close]]</f>
        <v>3.7436296919957597E-2</v>
      </c>
      <c r="M101" s="11">
        <f t="shared" si="9"/>
        <v>13.755800000000001</v>
      </c>
      <c r="N101" s="16">
        <f>Table21[[#This Row],[Adj Close]]-Table21[[#This Row],[6-MA]]</f>
        <v>-1.0471000000000004</v>
      </c>
      <c r="O101" s="17">
        <f>(Table21[[#This Row],[Adj Close]]-M101)^2</f>
        <v>1.0964184100000007</v>
      </c>
      <c r="P101" s="17">
        <f>ABS(Table21[[#This Row],[Erorr 3]])</f>
        <v>1.0471000000000004</v>
      </c>
      <c r="Q101" s="17">
        <f>Table21[[#This Row],[Abs Erorr 3]]/Table21[[#This Row],[Adj Close]]</f>
        <v>8.2392376875683612E-2</v>
      </c>
    </row>
    <row r="102" spans="1:17" x14ac:dyDescent="0.3">
      <c r="A102" s="5">
        <v>43613.291666666664</v>
      </c>
      <c r="B102" s="25">
        <v>12.58</v>
      </c>
      <c r="C102" s="11">
        <f t="shared" si="6"/>
        <v>12.7087</v>
      </c>
      <c r="D102" s="29">
        <f>Table21[[#This Row],[Adj Close]]-Table21[[#This Row],[Naive Trend ]]</f>
        <v>-0.12870000000000026</v>
      </c>
      <c r="E102" s="12">
        <f t="shared" si="5"/>
        <v>1.6563690000000065E-2</v>
      </c>
      <c r="F102" s="12">
        <f>ABS(Table21[[#This Row],[Erorr 1]])</f>
        <v>0.12870000000000026</v>
      </c>
      <c r="G102" s="13">
        <f>Table21[[#This Row],[Abs Erorr 1]]/Table21[[#This Row],[Adj Close]]</f>
        <v>1.0230524642289369E-2</v>
      </c>
      <c r="H102" s="11">
        <f t="shared" si="8"/>
        <v>12.863366666666666</v>
      </c>
      <c r="I102" s="14">
        <f>(Table21[[#This Row],[Adj Close]]-Table21[[#This Row],[3-MA]])</f>
        <v>-0.28336666666666588</v>
      </c>
      <c r="J102" s="10">
        <f t="shared" si="7"/>
        <v>8.0296667777777331E-2</v>
      </c>
      <c r="K102" s="10">
        <f>ABS(Table21[[#This Row],[Erorr 2]])</f>
        <v>0.28336666666666588</v>
      </c>
      <c r="L102" s="13">
        <f>Table21[[#This Row],[Abs Erorr 2]]/Table21[[#This Row],[Adj Close]]</f>
        <v>2.2525172231054522E-2</v>
      </c>
      <c r="M102" s="11">
        <f t="shared" si="9"/>
        <v>13.336916666666667</v>
      </c>
      <c r="N102" s="16">
        <f>Table21[[#This Row],[Adj Close]]-Table21[[#This Row],[6-MA]]</f>
        <v>-0.75691666666666713</v>
      </c>
      <c r="O102" s="17">
        <f>(Table21[[#This Row],[Adj Close]]-M102)^2</f>
        <v>0.57292284027777851</v>
      </c>
      <c r="P102" s="17">
        <f>ABS(Table21[[#This Row],[Erorr 3]])</f>
        <v>0.75691666666666713</v>
      </c>
      <c r="Q102" s="17">
        <f>Table21[[#This Row],[Abs Erorr 3]]/Table21[[#This Row],[Adj Close]]</f>
        <v>6.0168256491785942E-2</v>
      </c>
    </row>
    <row r="103" spans="1:17" x14ac:dyDescent="0.3">
      <c r="A103" s="9">
        <v>43614.291666666664</v>
      </c>
      <c r="B103" s="26">
        <v>12.657299999999999</v>
      </c>
      <c r="C103" s="11">
        <f t="shared" si="6"/>
        <v>12.58</v>
      </c>
      <c r="D103" s="29">
        <f>Table21[[#This Row],[Adj Close]]-Table21[[#This Row],[Naive Trend ]]</f>
        <v>7.7299999999999258E-2</v>
      </c>
      <c r="E103" s="12">
        <f t="shared" si="5"/>
        <v>5.9752899999998849E-3</v>
      </c>
      <c r="F103" s="12">
        <f>ABS(Table21[[#This Row],[Erorr 1]])</f>
        <v>7.7299999999999258E-2</v>
      </c>
      <c r="G103" s="13">
        <f>Table21[[#This Row],[Abs Erorr 1]]/Table21[[#This Row],[Adj Close]]</f>
        <v>6.1071476539229742E-3</v>
      </c>
      <c r="H103" s="11">
        <f t="shared" si="8"/>
        <v>12.7738</v>
      </c>
      <c r="I103" s="14">
        <f>(Table21[[#This Row],[Adj Close]]-Table21[[#This Row],[3-MA]])</f>
        <v>-0.11650000000000027</v>
      </c>
      <c r="J103" s="10">
        <f t="shared" si="7"/>
        <v>1.3572250000000063E-2</v>
      </c>
      <c r="K103" s="10">
        <f>ABS(Table21[[#This Row],[Erorr 2]])</f>
        <v>0.11650000000000027</v>
      </c>
      <c r="L103" s="13">
        <f>Table21[[#This Row],[Abs Erorr 2]]/Table21[[#This Row],[Adj Close]]</f>
        <v>9.2041746660030399E-3</v>
      </c>
      <c r="M103" s="11">
        <f t="shared" si="9"/>
        <v>13.088799999999999</v>
      </c>
      <c r="N103" s="16">
        <f>Table21[[#This Row],[Adj Close]]-Table21[[#This Row],[6-MA]]</f>
        <v>-0.43149999999999977</v>
      </c>
      <c r="O103" s="17">
        <f>(Table21[[#This Row],[Adj Close]]-M103)^2</f>
        <v>0.18619224999999981</v>
      </c>
      <c r="P103" s="17">
        <f>ABS(Table21[[#This Row],[Erorr 3]])</f>
        <v>0.43149999999999977</v>
      </c>
      <c r="Q103" s="17">
        <f>Table21[[#This Row],[Abs Erorr 3]]/Table21[[#This Row],[Adj Close]]</f>
        <v>3.4090998870217173E-2</v>
      </c>
    </row>
    <row r="104" spans="1:17" x14ac:dyDescent="0.3">
      <c r="A104" s="5">
        <v>43615.291666666664</v>
      </c>
      <c r="B104" s="25">
        <v>12.548</v>
      </c>
      <c r="C104" s="11">
        <f t="shared" si="6"/>
        <v>12.657299999999999</v>
      </c>
      <c r="D104" s="29">
        <f>Table21[[#This Row],[Adj Close]]-Table21[[#This Row],[Naive Trend ]]</f>
        <v>-0.10929999999999929</v>
      </c>
      <c r="E104" s="12">
        <f t="shared" si="5"/>
        <v>1.1946489999999844E-2</v>
      </c>
      <c r="F104" s="12">
        <f>ABS(Table21[[#This Row],[Erorr 1]])</f>
        <v>0.10929999999999929</v>
      </c>
      <c r="G104" s="13">
        <f>Table21[[#This Row],[Abs Erorr 1]]/Table21[[#This Row],[Adj Close]]</f>
        <v>8.7105514823078798E-3</v>
      </c>
      <c r="H104" s="11">
        <f t="shared" si="8"/>
        <v>12.648666666666665</v>
      </c>
      <c r="I104" s="14">
        <f>(Table21[[#This Row],[Adj Close]]-Table21[[#This Row],[3-MA]])</f>
        <v>-0.10066666666666535</v>
      </c>
      <c r="J104" s="10">
        <f t="shared" si="7"/>
        <v>1.0133777777777513E-2</v>
      </c>
      <c r="K104" s="10">
        <f>ABS(Table21[[#This Row],[Erorr 2]])</f>
        <v>0.10066666666666535</v>
      </c>
      <c r="L104" s="13">
        <f>Table21[[#This Row],[Abs Erorr 2]]/Table21[[#This Row],[Adj Close]]</f>
        <v>8.0225268303048582E-3</v>
      </c>
      <c r="M104" s="11">
        <f t="shared" si="9"/>
        <v>12.916566666666668</v>
      </c>
      <c r="N104" s="16">
        <f>Table21[[#This Row],[Adj Close]]-Table21[[#This Row],[6-MA]]</f>
        <v>-0.36856666666666804</v>
      </c>
      <c r="O104" s="17">
        <f>(Table21[[#This Row],[Adj Close]]-M104)^2</f>
        <v>0.13584138777777879</v>
      </c>
      <c r="P104" s="17">
        <f>ABS(Table21[[#This Row],[Erorr 3]])</f>
        <v>0.36856666666666804</v>
      </c>
      <c r="Q104" s="17">
        <f>Table21[[#This Row],[Abs Erorr 3]]/Table21[[#This Row],[Adj Close]]</f>
        <v>2.9372542769100098E-2</v>
      </c>
    </row>
    <row r="105" spans="1:17" x14ac:dyDescent="0.3">
      <c r="A105" s="9">
        <v>43616.291666666664</v>
      </c>
      <c r="B105" s="26">
        <v>12.343999999999999</v>
      </c>
      <c r="C105" s="11">
        <f t="shared" si="6"/>
        <v>12.548</v>
      </c>
      <c r="D105" s="29">
        <f>Table21[[#This Row],[Adj Close]]-Table21[[#This Row],[Naive Trend ]]</f>
        <v>-0.20400000000000063</v>
      </c>
      <c r="E105" s="12">
        <f t="shared" si="5"/>
        <v>4.1616000000000257E-2</v>
      </c>
      <c r="F105" s="12">
        <f>ABS(Table21[[#This Row],[Erorr 1]])</f>
        <v>0.20400000000000063</v>
      </c>
      <c r="G105" s="13">
        <f>Table21[[#This Row],[Abs Erorr 1]]/Table21[[#This Row],[Adj Close]]</f>
        <v>1.6526247569669528E-2</v>
      </c>
      <c r="H105" s="11">
        <f t="shared" si="8"/>
        <v>12.5951</v>
      </c>
      <c r="I105" s="14">
        <f>(Table21[[#This Row],[Adj Close]]-Table21[[#This Row],[3-MA]])</f>
        <v>-0.25110000000000099</v>
      </c>
      <c r="J105" s="10">
        <f t="shared" si="7"/>
        <v>6.3051210000000496E-2</v>
      </c>
      <c r="K105" s="10">
        <f>ABS(Table21[[#This Row],[Erorr 2]])</f>
        <v>0.25110000000000099</v>
      </c>
      <c r="L105" s="13">
        <f>Table21[[#This Row],[Abs Erorr 2]]/Table21[[#This Row],[Adj Close]]</f>
        <v>2.0341866493843244E-2</v>
      </c>
      <c r="M105" s="11">
        <f t="shared" si="9"/>
        <v>12.729233333333333</v>
      </c>
      <c r="N105" s="16">
        <f>Table21[[#This Row],[Adj Close]]-Table21[[#This Row],[6-MA]]</f>
        <v>-0.38523333333333376</v>
      </c>
      <c r="O105" s="17">
        <f>(Table21[[#This Row],[Adj Close]]-M105)^2</f>
        <v>0.14840472111111144</v>
      </c>
      <c r="P105" s="17">
        <f>ABS(Table21[[#This Row],[Erorr 3]])</f>
        <v>0.38523333333333376</v>
      </c>
      <c r="Q105" s="17">
        <f>Table21[[#This Row],[Abs Erorr 3]]/Table21[[#This Row],[Adj Close]]</f>
        <v>3.1208144307625873E-2</v>
      </c>
    </row>
    <row r="106" spans="1:17" x14ac:dyDescent="0.3">
      <c r="A106" s="5">
        <v>43619.291666666664</v>
      </c>
      <c r="B106" s="25">
        <v>11.9313</v>
      </c>
      <c r="C106" s="11">
        <f t="shared" si="6"/>
        <v>12.343999999999999</v>
      </c>
      <c r="D106" s="29">
        <f>Table21[[#This Row],[Adj Close]]-Table21[[#This Row],[Naive Trend ]]</f>
        <v>-0.41269999999999918</v>
      </c>
      <c r="E106" s="12">
        <f t="shared" si="5"/>
        <v>0.17032128999999932</v>
      </c>
      <c r="F106" s="12">
        <f>ABS(Table21[[#This Row],[Erorr 1]])</f>
        <v>0.41269999999999918</v>
      </c>
      <c r="G106" s="13">
        <f>Table21[[#This Row],[Abs Erorr 1]]/Table21[[#This Row],[Adj Close]]</f>
        <v>3.4589692657128662E-2</v>
      </c>
      <c r="H106" s="11">
        <f t="shared" si="8"/>
        <v>12.516433333333334</v>
      </c>
      <c r="I106" s="14">
        <f>(Table21[[#This Row],[Adj Close]]-Table21[[#This Row],[3-MA]])</f>
        <v>-0.58513333333333328</v>
      </c>
      <c r="J106" s="10">
        <f t="shared" si="7"/>
        <v>0.34238101777777774</v>
      </c>
      <c r="K106" s="10">
        <f>ABS(Table21[[#This Row],[Erorr 2]])</f>
        <v>0.58513333333333328</v>
      </c>
      <c r="L106" s="13">
        <f>Table21[[#This Row],[Abs Erorr 2]]/Table21[[#This Row],[Adj Close]]</f>
        <v>4.9041875850354383E-2</v>
      </c>
      <c r="M106" s="11">
        <f t="shared" si="9"/>
        <v>12.645116666666667</v>
      </c>
      <c r="N106" s="16">
        <f>Table21[[#This Row],[Adj Close]]-Table21[[#This Row],[6-MA]]</f>
        <v>-0.71381666666666632</v>
      </c>
      <c r="O106" s="17">
        <f>(Table21[[#This Row],[Adj Close]]-M106)^2</f>
        <v>0.50953423361111061</v>
      </c>
      <c r="P106" s="17">
        <f>ABS(Table21[[#This Row],[Erorr 3]])</f>
        <v>0.71381666666666632</v>
      </c>
      <c r="Q106" s="17">
        <f>Table21[[#This Row],[Abs Erorr 3]]/Table21[[#This Row],[Adj Close]]</f>
        <v>5.982723313190233E-2</v>
      </c>
    </row>
    <row r="107" spans="1:17" x14ac:dyDescent="0.3">
      <c r="A107" s="9">
        <v>43620.291666666664</v>
      </c>
      <c r="B107" s="26">
        <v>12.906700000000001</v>
      </c>
      <c r="C107" s="11">
        <f t="shared" si="6"/>
        <v>11.9313</v>
      </c>
      <c r="D107" s="29">
        <f>Table21[[#This Row],[Adj Close]]-Table21[[#This Row],[Naive Trend ]]</f>
        <v>0.97540000000000049</v>
      </c>
      <c r="E107" s="12">
        <f t="shared" si="5"/>
        <v>0.95140516000000097</v>
      </c>
      <c r="F107" s="12">
        <f>ABS(Table21[[#This Row],[Erorr 1]])</f>
        <v>0.97540000000000049</v>
      </c>
      <c r="G107" s="13">
        <f>Table21[[#This Row],[Abs Erorr 1]]/Table21[[#This Row],[Adj Close]]</f>
        <v>7.5573151928843188E-2</v>
      </c>
      <c r="H107" s="11">
        <f t="shared" si="8"/>
        <v>12.274433333333334</v>
      </c>
      <c r="I107" s="14">
        <f>(Table21[[#This Row],[Adj Close]]-Table21[[#This Row],[3-MA]])</f>
        <v>0.63226666666666631</v>
      </c>
      <c r="J107" s="10">
        <f t="shared" si="7"/>
        <v>0.39976113777777733</v>
      </c>
      <c r="K107" s="10">
        <f>ABS(Table21[[#This Row],[Erorr 2]])</f>
        <v>0.63226666666666631</v>
      </c>
      <c r="L107" s="13">
        <f>Table21[[#This Row],[Abs Erorr 2]]/Table21[[#This Row],[Adj Close]]</f>
        <v>4.8987476788541325E-2</v>
      </c>
      <c r="M107" s="11">
        <f t="shared" si="9"/>
        <v>12.461550000000001</v>
      </c>
      <c r="N107" s="16">
        <f>Table21[[#This Row],[Adj Close]]-Table21[[#This Row],[6-MA]]</f>
        <v>0.44514999999999993</v>
      </c>
      <c r="O107" s="17">
        <f>(Table21[[#This Row],[Adj Close]]-M107)^2</f>
        <v>0.19815852249999993</v>
      </c>
      <c r="P107" s="17">
        <f>ABS(Table21[[#This Row],[Erorr 3]])</f>
        <v>0.44514999999999993</v>
      </c>
      <c r="Q107" s="17">
        <f>Table21[[#This Row],[Abs Erorr 3]]/Table21[[#This Row],[Adj Close]]</f>
        <v>3.4489838610953991E-2</v>
      </c>
    </row>
    <row r="108" spans="1:17" x14ac:dyDescent="0.3">
      <c r="A108" s="5">
        <v>43621.291666666664</v>
      </c>
      <c r="B108" s="25">
        <v>13.106</v>
      </c>
      <c r="C108" s="11">
        <f t="shared" si="6"/>
        <v>12.906700000000001</v>
      </c>
      <c r="D108" s="29">
        <f>Table21[[#This Row],[Adj Close]]-Table21[[#This Row],[Naive Trend ]]</f>
        <v>0.19929999999999914</v>
      </c>
      <c r="E108" s="12">
        <f t="shared" si="5"/>
        <v>3.9720489999999657E-2</v>
      </c>
      <c r="F108" s="12">
        <f>ABS(Table21[[#This Row],[Erorr 1]])</f>
        <v>0.19929999999999914</v>
      </c>
      <c r="G108" s="13">
        <f>Table21[[#This Row],[Abs Erorr 1]]/Table21[[#This Row],[Adj Close]]</f>
        <v>1.5206775522661311E-2</v>
      </c>
      <c r="H108" s="11">
        <f t="shared" si="8"/>
        <v>12.394</v>
      </c>
      <c r="I108" s="14">
        <f>(Table21[[#This Row],[Adj Close]]-Table21[[#This Row],[3-MA]])</f>
        <v>0.71199999999999974</v>
      </c>
      <c r="J108" s="10">
        <f t="shared" si="7"/>
        <v>0.50694399999999962</v>
      </c>
      <c r="K108" s="10">
        <f>ABS(Table21[[#This Row],[Erorr 2]])</f>
        <v>0.71199999999999974</v>
      </c>
      <c r="L108" s="13">
        <f>Table21[[#This Row],[Abs Erorr 2]]/Table21[[#This Row],[Adj Close]]</f>
        <v>5.43262627804059E-2</v>
      </c>
      <c r="M108" s="11">
        <f t="shared" si="9"/>
        <v>12.494549999999998</v>
      </c>
      <c r="N108" s="16">
        <f>Table21[[#This Row],[Adj Close]]-Table21[[#This Row],[6-MA]]</f>
        <v>0.61145000000000138</v>
      </c>
      <c r="O108" s="17">
        <f>(Table21[[#This Row],[Adj Close]]-M108)^2</f>
        <v>0.37387110250000166</v>
      </c>
      <c r="P108" s="17">
        <f>ABS(Table21[[#This Row],[Erorr 3]])</f>
        <v>0.61145000000000138</v>
      </c>
      <c r="Q108" s="17">
        <f>Table21[[#This Row],[Abs Erorr 3]]/Table21[[#This Row],[Adj Close]]</f>
        <v>4.6654204181291119E-2</v>
      </c>
    </row>
    <row r="109" spans="1:17" x14ac:dyDescent="0.3">
      <c r="A109" s="9">
        <v>43622.291666666664</v>
      </c>
      <c r="B109" s="26">
        <v>13.73</v>
      </c>
      <c r="C109" s="11">
        <f t="shared" si="6"/>
        <v>13.106</v>
      </c>
      <c r="D109" s="29">
        <f>Table21[[#This Row],[Adj Close]]-Table21[[#This Row],[Naive Trend ]]</f>
        <v>0.62400000000000055</v>
      </c>
      <c r="E109" s="12">
        <f t="shared" si="5"/>
        <v>0.38937600000000067</v>
      </c>
      <c r="F109" s="12">
        <f>ABS(Table21[[#This Row],[Erorr 1]])</f>
        <v>0.62400000000000055</v>
      </c>
      <c r="G109" s="13">
        <f>Table21[[#This Row],[Abs Erorr 1]]/Table21[[#This Row],[Adj Close]]</f>
        <v>4.5447924253459615E-2</v>
      </c>
      <c r="H109" s="11">
        <f t="shared" si="8"/>
        <v>12.648000000000001</v>
      </c>
      <c r="I109" s="14">
        <f>(Table21[[#This Row],[Adj Close]]-Table21[[#This Row],[3-MA]])</f>
        <v>1.081999999999999</v>
      </c>
      <c r="J109" s="10">
        <f t="shared" si="7"/>
        <v>1.1707239999999977</v>
      </c>
      <c r="K109" s="10">
        <f>ABS(Table21[[#This Row],[Erorr 2]])</f>
        <v>1.081999999999999</v>
      </c>
      <c r="L109" s="13">
        <f>Table21[[#This Row],[Abs Erorr 2]]/Table21[[#This Row],[Adj Close]]</f>
        <v>7.8805535324107709E-2</v>
      </c>
      <c r="M109" s="11">
        <f t="shared" si="9"/>
        <v>12.582216666666667</v>
      </c>
      <c r="N109" s="16">
        <f>Table21[[#This Row],[Adj Close]]-Table21[[#This Row],[6-MA]]</f>
        <v>1.1477833333333329</v>
      </c>
      <c r="O109" s="17">
        <f>(Table21[[#This Row],[Adj Close]]-M109)^2</f>
        <v>1.3174065802777768</v>
      </c>
      <c r="P109" s="17">
        <f>ABS(Table21[[#This Row],[Erorr 3]])</f>
        <v>1.1477833333333329</v>
      </c>
      <c r="Q109" s="17">
        <f>Table21[[#This Row],[Abs Erorr 3]]/Table21[[#This Row],[Adj Close]]</f>
        <v>8.3596746783199768E-2</v>
      </c>
    </row>
    <row r="110" spans="1:17" x14ac:dyDescent="0.3">
      <c r="A110" s="5">
        <v>43623.291666666664</v>
      </c>
      <c r="B110" s="25">
        <v>13.6333</v>
      </c>
      <c r="C110" s="11">
        <f t="shared" si="6"/>
        <v>13.73</v>
      </c>
      <c r="D110" s="29">
        <f>Table21[[#This Row],[Adj Close]]-Table21[[#This Row],[Naive Trend ]]</f>
        <v>-9.670000000000023E-2</v>
      </c>
      <c r="E110" s="12">
        <f t="shared" si="5"/>
        <v>9.350890000000044E-3</v>
      </c>
      <c r="F110" s="12">
        <f>ABS(Table21[[#This Row],[Erorr 1]])</f>
        <v>9.670000000000023E-2</v>
      </c>
      <c r="G110" s="13">
        <f>Table21[[#This Row],[Abs Erorr 1]]/Table21[[#This Row],[Adj Close]]</f>
        <v>7.0929268775718445E-3</v>
      </c>
      <c r="H110" s="11">
        <f t="shared" si="8"/>
        <v>13.247566666666666</v>
      </c>
      <c r="I110" s="14">
        <f>(Table21[[#This Row],[Adj Close]]-Table21[[#This Row],[3-MA]])</f>
        <v>0.38573333333333437</v>
      </c>
      <c r="J110" s="10">
        <f t="shared" si="7"/>
        <v>0.14879020444444524</v>
      </c>
      <c r="K110" s="10">
        <f>ABS(Table21[[#This Row],[Erorr 2]])</f>
        <v>0.38573333333333437</v>
      </c>
      <c r="L110" s="13">
        <f>Table21[[#This Row],[Abs Erorr 2]]/Table21[[#This Row],[Adj Close]]</f>
        <v>2.8293467710190076E-2</v>
      </c>
      <c r="M110" s="11">
        <f t="shared" si="9"/>
        <v>12.761000000000001</v>
      </c>
      <c r="N110" s="16">
        <f>Table21[[#This Row],[Adj Close]]-Table21[[#This Row],[6-MA]]</f>
        <v>0.87229999999999919</v>
      </c>
      <c r="O110" s="17">
        <f>(Table21[[#This Row],[Adj Close]]-M110)^2</f>
        <v>0.76090728999999857</v>
      </c>
      <c r="P110" s="17">
        <f>ABS(Table21[[#This Row],[Erorr 3]])</f>
        <v>0.87229999999999919</v>
      </c>
      <c r="Q110" s="17">
        <f>Table21[[#This Row],[Abs Erorr 3]]/Table21[[#This Row],[Adj Close]]</f>
        <v>6.3983041523328843E-2</v>
      </c>
    </row>
    <row r="111" spans="1:17" x14ac:dyDescent="0.3">
      <c r="A111" s="9">
        <v>43626.291666666664</v>
      </c>
      <c r="B111" s="26">
        <v>14.192</v>
      </c>
      <c r="C111" s="11">
        <f t="shared" si="6"/>
        <v>13.6333</v>
      </c>
      <c r="D111" s="29">
        <f>Table21[[#This Row],[Adj Close]]-Table21[[#This Row],[Naive Trend ]]</f>
        <v>0.55869999999999997</v>
      </c>
      <c r="E111" s="12">
        <f t="shared" si="5"/>
        <v>0.31214568999999998</v>
      </c>
      <c r="F111" s="12">
        <f>ABS(Table21[[#This Row],[Erorr 1]])</f>
        <v>0.55869999999999997</v>
      </c>
      <c r="G111" s="13">
        <f>Table21[[#This Row],[Abs Erorr 1]]/Table21[[#This Row],[Adj Close]]</f>
        <v>3.9367249154453214E-2</v>
      </c>
      <c r="H111" s="11">
        <f t="shared" si="8"/>
        <v>13.489766666666666</v>
      </c>
      <c r="I111" s="14">
        <f>(Table21[[#This Row],[Adj Close]]-Table21[[#This Row],[3-MA]])</f>
        <v>0.70223333333333393</v>
      </c>
      <c r="J111" s="10">
        <f t="shared" si="7"/>
        <v>0.49313165444444529</v>
      </c>
      <c r="K111" s="10">
        <f>ABS(Table21[[#This Row],[Erorr 2]])</f>
        <v>0.70223333333333393</v>
      </c>
      <c r="L111" s="13">
        <f>Table21[[#This Row],[Abs Erorr 2]]/Table21[[#This Row],[Adj Close]]</f>
        <v>4.9480928222472798E-2</v>
      </c>
      <c r="M111" s="11">
        <f t="shared" si="9"/>
        <v>12.941883333333335</v>
      </c>
      <c r="N111" s="16">
        <f>Table21[[#This Row],[Adj Close]]-Table21[[#This Row],[6-MA]]</f>
        <v>1.2501166666666652</v>
      </c>
      <c r="O111" s="17">
        <f>(Table21[[#This Row],[Adj Close]]-M111)^2</f>
        <v>1.5627916802777742</v>
      </c>
      <c r="P111" s="17">
        <f>ABS(Table21[[#This Row],[Erorr 3]])</f>
        <v>1.2501166666666652</v>
      </c>
      <c r="Q111" s="17">
        <f>Table21[[#This Row],[Abs Erorr 3]]/Table21[[#This Row],[Adj Close]]</f>
        <v>8.8086010898158484E-2</v>
      </c>
    </row>
    <row r="112" spans="1:17" x14ac:dyDescent="0.3">
      <c r="A112" s="5">
        <v>43627.291666666664</v>
      </c>
      <c r="B112" s="25">
        <v>14.4733</v>
      </c>
      <c r="C112" s="11">
        <f t="shared" si="6"/>
        <v>14.192</v>
      </c>
      <c r="D112" s="29">
        <f>Table21[[#This Row],[Adj Close]]-Table21[[#This Row],[Naive Trend ]]</f>
        <v>0.28129999999999988</v>
      </c>
      <c r="E112" s="12">
        <f t="shared" si="5"/>
        <v>7.9129689999999933E-2</v>
      </c>
      <c r="F112" s="12">
        <f>ABS(Table21[[#This Row],[Erorr 1]])</f>
        <v>0.28129999999999988</v>
      </c>
      <c r="G112" s="13">
        <f>Table21[[#This Row],[Abs Erorr 1]]/Table21[[#This Row],[Adj Close]]</f>
        <v>1.9435788659117124E-2</v>
      </c>
      <c r="H112" s="11">
        <f t="shared" si="8"/>
        <v>13.851766666666668</v>
      </c>
      <c r="I112" s="14">
        <f>(Table21[[#This Row],[Adj Close]]-Table21[[#This Row],[3-MA]])</f>
        <v>0.62153333333333194</v>
      </c>
      <c r="J112" s="10">
        <f t="shared" si="7"/>
        <v>0.38630368444444269</v>
      </c>
      <c r="K112" s="10">
        <f>ABS(Table21[[#This Row],[Erorr 2]])</f>
        <v>0.62153333333333194</v>
      </c>
      <c r="L112" s="13">
        <f>Table21[[#This Row],[Abs Erorr 2]]/Table21[[#This Row],[Adj Close]]</f>
        <v>4.2943442983516676E-2</v>
      </c>
      <c r="M112" s="11">
        <f t="shared" si="9"/>
        <v>13.249883333333335</v>
      </c>
      <c r="N112" s="16">
        <f>Table21[[#This Row],[Adj Close]]-Table21[[#This Row],[6-MA]]</f>
        <v>1.2234166666666653</v>
      </c>
      <c r="O112" s="17">
        <f>(Table21[[#This Row],[Adj Close]]-M112)^2</f>
        <v>1.4967483402777744</v>
      </c>
      <c r="P112" s="17">
        <f>ABS(Table21[[#This Row],[Erorr 3]])</f>
        <v>1.2234166666666653</v>
      </c>
      <c r="Q112" s="17">
        <f>Table21[[#This Row],[Abs Erorr 3]]/Table21[[#This Row],[Adj Close]]</f>
        <v>8.4529213563366012E-2</v>
      </c>
    </row>
    <row r="113" spans="1:17" x14ac:dyDescent="0.3">
      <c r="A113" s="9">
        <v>43628.291666666664</v>
      </c>
      <c r="B113" s="26">
        <v>13.950699999999999</v>
      </c>
      <c r="C113" s="11">
        <f t="shared" si="6"/>
        <v>14.4733</v>
      </c>
      <c r="D113" s="29">
        <f>Table21[[#This Row],[Adj Close]]-Table21[[#This Row],[Naive Trend ]]</f>
        <v>-0.52260000000000062</v>
      </c>
      <c r="E113" s="12">
        <f t="shared" si="5"/>
        <v>0.27311076000000067</v>
      </c>
      <c r="F113" s="12">
        <f>ABS(Table21[[#This Row],[Erorr 1]])</f>
        <v>0.52260000000000062</v>
      </c>
      <c r="G113" s="13">
        <f>Table21[[#This Row],[Abs Erorr 1]]/Table21[[#This Row],[Adj Close]]</f>
        <v>3.7460485853756491E-2</v>
      </c>
      <c r="H113" s="11">
        <f t="shared" si="8"/>
        <v>14.099533333333333</v>
      </c>
      <c r="I113" s="14">
        <f>(Table21[[#This Row],[Adj Close]]-Table21[[#This Row],[3-MA]])</f>
        <v>-0.14883333333333404</v>
      </c>
      <c r="J113" s="10">
        <f t="shared" si="7"/>
        <v>2.2151361111111323E-2</v>
      </c>
      <c r="K113" s="10">
        <f>ABS(Table21[[#This Row],[Erorr 2]])</f>
        <v>0.14883333333333404</v>
      </c>
      <c r="L113" s="13">
        <f>Table21[[#This Row],[Abs Erorr 2]]/Table21[[#This Row],[Adj Close]]</f>
        <v>1.0668520814965131E-2</v>
      </c>
      <c r="M113" s="11">
        <f t="shared" si="9"/>
        <v>13.673549999999999</v>
      </c>
      <c r="N113" s="16">
        <f>Table21[[#This Row],[Adj Close]]-Table21[[#This Row],[6-MA]]</f>
        <v>0.27715000000000067</v>
      </c>
      <c r="O113" s="17">
        <f>(Table21[[#This Row],[Adj Close]]-M113)^2</f>
        <v>7.6812122500000371E-2</v>
      </c>
      <c r="P113" s="17">
        <f>ABS(Table21[[#This Row],[Erorr 3]])</f>
        <v>0.27715000000000067</v>
      </c>
      <c r="Q113" s="17">
        <f>Table21[[#This Row],[Abs Erorr 3]]/Table21[[#This Row],[Adj Close]]</f>
        <v>1.9866386632928862E-2</v>
      </c>
    </row>
    <row r="114" spans="1:17" x14ac:dyDescent="0.3">
      <c r="A114" s="5">
        <v>43629.291666666664</v>
      </c>
      <c r="B114" s="25">
        <v>14.2607</v>
      </c>
      <c r="C114" s="11">
        <f t="shared" si="6"/>
        <v>13.950699999999999</v>
      </c>
      <c r="D114" s="29">
        <f>Table21[[#This Row],[Adj Close]]-Table21[[#This Row],[Naive Trend ]]</f>
        <v>0.3100000000000005</v>
      </c>
      <c r="E114" s="12">
        <f t="shared" si="5"/>
        <v>9.610000000000031E-2</v>
      </c>
      <c r="F114" s="12">
        <f>ABS(Table21[[#This Row],[Erorr 1]])</f>
        <v>0.3100000000000005</v>
      </c>
      <c r="G114" s="13">
        <f>Table21[[#This Row],[Abs Erorr 1]]/Table21[[#This Row],[Adj Close]]</f>
        <v>2.1738063348923999E-2</v>
      </c>
      <c r="H114" s="11">
        <f t="shared" si="8"/>
        <v>14.205333333333334</v>
      </c>
      <c r="I114" s="14">
        <f>(Table21[[#This Row],[Adj Close]]-Table21[[#This Row],[3-MA]])</f>
        <v>5.536666666666612E-2</v>
      </c>
      <c r="J114" s="10">
        <f t="shared" si="7"/>
        <v>3.0654677777777173E-3</v>
      </c>
      <c r="K114" s="10">
        <f>ABS(Table21[[#This Row],[Erorr 2]])</f>
        <v>5.536666666666612E-2</v>
      </c>
      <c r="L114" s="13">
        <f>Table21[[#This Row],[Abs Erorr 2]]/Table21[[#This Row],[Adj Close]]</f>
        <v>3.882464862641113E-3</v>
      </c>
      <c r="M114" s="11">
        <f t="shared" si="9"/>
        <v>13.847549999999998</v>
      </c>
      <c r="N114" s="16">
        <f>Table21[[#This Row],[Adj Close]]-Table21[[#This Row],[6-MA]]</f>
        <v>0.41315000000000168</v>
      </c>
      <c r="O114" s="17">
        <f>(Table21[[#This Row],[Adj Close]]-M114)^2</f>
        <v>0.1706929225000014</v>
      </c>
      <c r="P114" s="17">
        <f>ABS(Table21[[#This Row],[Erorr 3]])</f>
        <v>0.41315000000000168</v>
      </c>
      <c r="Q114" s="17">
        <f>Table21[[#This Row],[Abs Erorr 3]]/Table21[[#This Row],[Adj Close]]</f>
        <v>2.8971228621316042E-2</v>
      </c>
    </row>
    <row r="115" spans="1:17" x14ac:dyDescent="0.3">
      <c r="A115" s="9">
        <v>43630.291666666664</v>
      </c>
      <c r="B115" s="26">
        <v>14.327999999999999</v>
      </c>
      <c r="C115" s="11">
        <f t="shared" si="6"/>
        <v>14.2607</v>
      </c>
      <c r="D115" s="29">
        <f>Table21[[#This Row],[Adj Close]]-Table21[[#This Row],[Naive Trend ]]</f>
        <v>6.7299999999999471E-2</v>
      </c>
      <c r="E115" s="12">
        <f t="shared" si="5"/>
        <v>4.5292899999999289E-3</v>
      </c>
      <c r="F115" s="12">
        <f>ABS(Table21[[#This Row],[Erorr 1]])</f>
        <v>6.7299999999999471E-2</v>
      </c>
      <c r="G115" s="13">
        <f>Table21[[#This Row],[Abs Erorr 1]]/Table21[[#This Row],[Adj Close]]</f>
        <v>4.6970965940814824E-3</v>
      </c>
      <c r="H115" s="11">
        <f t="shared" si="8"/>
        <v>14.228233333333334</v>
      </c>
      <c r="I115" s="14">
        <f>(Table21[[#This Row],[Adj Close]]-Table21[[#This Row],[3-MA]])</f>
        <v>9.9766666666665671E-2</v>
      </c>
      <c r="J115" s="10">
        <f t="shared" si="7"/>
        <v>9.9533877777775795E-3</v>
      </c>
      <c r="K115" s="10">
        <f>ABS(Table21[[#This Row],[Erorr 2]])</f>
        <v>9.9766666666665671E-2</v>
      </c>
      <c r="L115" s="13">
        <f>Table21[[#This Row],[Abs Erorr 2]]/Table21[[#This Row],[Adj Close]]</f>
        <v>6.9630560208448966E-3</v>
      </c>
      <c r="M115" s="11">
        <f t="shared" si="9"/>
        <v>14.040000000000001</v>
      </c>
      <c r="N115" s="16">
        <f>Table21[[#This Row],[Adj Close]]-Table21[[#This Row],[6-MA]]</f>
        <v>0.28799999999999848</v>
      </c>
      <c r="O115" s="17">
        <f>(Table21[[#This Row],[Adj Close]]-M115)^2</f>
        <v>8.294399999999913E-2</v>
      </c>
      <c r="P115" s="17">
        <f>ABS(Table21[[#This Row],[Erorr 3]])</f>
        <v>0.28799999999999848</v>
      </c>
      <c r="Q115" s="17">
        <f>Table21[[#This Row],[Abs Erorr 3]]/Table21[[#This Row],[Adj Close]]</f>
        <v>2.010050251256271E-2</v>
      </c>
    </row>
    <row r="116" spans="1:17" x14ac:dyDescent="0.3">
      <c r="A116" s="5">
        <v>43633.291666666664</v>
      </c>
      <c r="B116" s="25">
        <v>15.002000000000001</v>
      </c>
      <c r="C116" s="11">
        <f t="shared" si="6"/>
        <v>14.327999999999999</v>
      </c>
      <c r="D116" s="29">
        <f>Table21[[#This Row],[Adj Close]]-Table21[[#This Row],[Naive Trend ]]</f>
        <v>0.67400000000000126</v>
      </c>
      <c r="E116" s="12">
        <f t="shared" si="5"/>
        <v>0.45427600000000168</v>
      </c>
      <c r="F116" s="12">
        <f>ABS(Table21[[#This Row],[Erorr 1]])</f>
        <v>0.67400000000000126</v>
      </c>
      <c r="G116" s="13">
        <f>Table21[[#This Row],[Abs Erorr 1]]/Table21[[#This Row],[Adj Close]]</f>
        <v>4.4927343020930627E-2</v>
      </c>
      <c r="H116" s="11">
        <f t="shared" si="8"/>
        <v>14.1798</v>
      </c>
      <c r="I116" s="14">
        <f>(Table21[[#This Row],[Adj Close]]-Table21[[#This Row],[3-MA]])</f>
        <v>0.82220000000000049</v>
      </c>
      <c r="J116" s="10">
        <f t="shared" si="7"/>
        <v>0.67601284000000084</v>
      </c>
      <c r="K116" s="10">
        <f>ABS(Table21[[#This Row],[Erorr 2]])</f>
        <v>0.82220000000000049</v>
      </c>
      <c r="L116" s="13">
        <f>Table21[[#This Row],[Abs Erorr 2]]/Table21[[#This Row],[Adj Close]]</f>
        <v>5.4806025863218269E-2</v>
      </c>
      <c r="M116" s="11">
        <f t="shared" si="9"/>
        <v>14.139666666666665</v>
      </c>
      <c r="N116" s="16">
        <f>Table21[[#This Row],[Adj Close]]-Table21[[#This Row],[6-MA]]</f>
        <v>0.86233333333333562</v>
      </c>
      <c r="O116" s="17">
        <f>(Table21[[#This Row],[Adj Close]]-M116)^2</f>
        <v>0.74361877777778174</v>
      </c>
      <c r="P116" s="17">
        <f>ABS(Table21[[#This Row],[Erorr 3]])</f>
        <v>0.86233333333333562</v>
      </c>
      <c r="Q116" s="17">
        <f>Table21[[#This Row],[Abs Erorr 3]]/Table21[[#This Row],[Adj Close]]</f>
        <v>5.7481224725592292E-2</v>
      </c>
    </row>
    <row r="117" spans="1:17" x14ac:dyDescent="0.3">
      <c r="A117" s="9">
        <v>43634.291666666664</v>
      </c>
      <c r="B117" s="26">
        <v>14.982699999999999</v>
      </c>
      <c r="C117" s="11">
        <f t="shared" si="6"/>
        <v>15.002000000000001</v>
      </c>
      <c r="D117" s="29">
        <f>Table21[[#This Row],[Adj Close]]-Table21[[#This Row],[Naive Trend ]]</f>
        <v>-1.9300000000001205E-2</v>
      </c>
      <c r="E117" s="12">
        <f t="shared" si="5"/>
        <v>3.7249000000004652E-4</v>
      </c>
      <c r="F117" s="12">
        <f>ABS(Table21[[#This Row],[Erorr 1]])</f>
        <v>1.9300000000001205E-2</v>
      </c>
      <c r="G117" s="13">
        <f>Table21[[#This Row],[Abs Erorr 1]]/Table21[[#This Row],[Adj Close]]</f>
        <v>1.2881523356939139E-3</v>
      </c>
      <c r="H117" s="11">
        <f t="shared" si="8"/>
        <v>14.530233333333333</v>
      </c>
      <c r="I117" s="14">
        <f>(Table21[[#This Row],[Adj Close]]-Table21[[#This Row],[3-MA]])</f>
        <v>0.45246666666666613</v>
      </c>
      <c r="J117" s="10">
        <f t="shared" si="7"/>
        <v>0.20472608444444396</v>
      </c>
      <c r="K117" s="10">
        <f>ABS(Table21[[#This Row],[Erorr 2]])</f>
        <v>0.45246666666666613</v>
      </c>
      <c r="L117" s="13">
        <f>Table21[[#This Row],[Abs Erorr 2]]/Table21[[#This Row],[Adj Close]]</f>
        <v>3.0199274274107214E-2</v>
      </c>
      <c r="M117" s="11">
        <f t="shared" si="9"/>
        <v>14.367783333333334</v>
      </c>
      <c r="N117" s="16">
        <f>Table21[[#This Row],[Adj Close]]-Table21[[#This Row],[6-MA]]</f>
        <v>0.61491666666666589</v>
      </c>
      <c r="O117" s="17">
        <f>(Table21[[#This Row],[Adj Close]]-M117)^2</f>
        <v>0.37812250694444349</v>
      </c>
      <c r="P117" s="17">
        <f>ABS(Table21[[#This Row],[Erorr 3]])</f>
        <v>0.61491666666666589</v>
      </c>
      <c r="Q117" s="17">
        <f>Table21[[#This Row],[Abs Erorr 3]]/Table21[[#This Row],[Adj Close]]</f>
        <v>4.1041779296566432E-2</v>
      </c>
    </row>
    <row r="118" spans="1:17" x14ac:dyDescent="0.3">
      <c r="A118" s="5">
        <v>43635.291666666664</v>
      </c>
      <c r="B118" s="25">
        <v>15.0953</v>
      </c>
      <c r="C118" s="11">
        <f t="shared" si="6"/>
        <v>14.982699999999999</v>
      </c>
      <c r="D118" s="29">
        <f>Table21[[#This Row],[Adj Close]]-Table21[[#This Row],[Naive Trend ]]</f>
        <v>0.11260000000000048</v>
      </c>
      <c r="E118" s="12">
        <f t="shared" si="5"/>
        <v>1.2678760000000108E-2</v>
      </c>
      <c r="F118" s="12">
        <f>ABS(Table21[[#This Row],[Erorr 1]])</f>
        <v>0.11260000000000048</v>
      </c>
      <c r="G118" s="13">
        <f>Table21[[#This Row],[Abs Erorr 1]]/Table21[[#This Row],[Adj Close]]</f>
        <v>7.4592754036024774E-3</v>
      </c>
      <c r="H118" s="11">
        <f t="shared" si="8"/>
        <v>14.770899999999999</v>
      </c>
      <c r="I118" s="14">
        <f>(Table21[[#This Row],[Adj Close]]-Table21[[#This Row],[3-MA]])</f>
        <v>0.32440000000000069</v>
      </c>
      <c r="J118" s="10">
        <f t="shared" si="7"/>
        <v>0.10523536000000044</v>
      </c>
      <c r="K118" s="10">
        <f>ABS(Table21[[#This Row],[Erorr 2]])</f>
        <v>0.32440000000000069</v>
      </c>
      <c r="L118" s="13">
        <f>Table21[[#This Row],[Abs Erorr 2]]/Table21[[#This Row],[Adj Close]]</f>
        <v>2.1490132690307626E-2</v>
      </c>
      <c r="M118" s="11">
        <f t="shared" si="9"/>
        <v>14.499566666666665</v>
      </c>
      <c r="N118" s="16">
        <f>Table21[[#This Row],[Adj Close]]-Table21[[#This Row],[6-MA]]</f>
        <v>0.59573333333333522</v>
      </c>
      <c r="O118" s="17">
        <f>(Table21[[#This Row],[Adj Close]]-M118)^2</f>
        <v>0.3548982044444467</v>
      </c>
      <c r="P118" s="17">
        <f>ABS(Table21[[#This Row],[Erorr 3]])</f>
        <v>0.59573333333333522</v>
      </c>
      <c r="Q118" s="17">
        <f>Table21[[#This Row],[Abs Erorr 3]]/Table21[[#This Row],[Adj Close]]</f>
        <v>3.9464822384009279E-2</v>
      </c>
    </row>
    <row r="119" spans="1:17" x14ac:dyDescent="0.3">
      <c r="A119" s="9">
        <v>43636.291666666664</v>
      </c>
      <c r="B119" s="26">
        <v>14.641299999999999</v>
      </c>
      <c r="C119" s="11">
        <f t="shared" si="6"/>
        <v>15.0953</v>
      </c>
      <c r="D119" s="29">
        <f>Table21[[#This Row],[Adj Close]]-Table21[[#This Row],[Naive Trend ]]</f>
        <v>-0.45400000000000063</v>
      </c>
      <c r="E119" s="12">
        <f t="shared" si="5"/>
        <v>0.20611600000000058</v>
      </c>
      <c r="F119" s="12">
        <f>ABS(Table21[[#This Row],[Erorr 1]])</f>
        <v>0.45400000000000063</v>
      </c>
      <c r="G119" s="13">
        <f>Table21[[#This Row],[Abs Erorr 1]]/Table21[[#This Row],[Adj Close]]</f>
        <v>3.1008175503541395E-2</v>
      </c>
      <c r="H119" s="11">
        <f t="shared" si="8"/>
        <v>15.026666666666666</v>
      </c>
      <c r="I119" s="14">
        <f>(Table21[[#This Row],[Adj Close]]-Table21[[#This Row],[3-MA]])</f>
        <v>-0.38536666666666619</v>
      </c>
      <c r="J119" s="10">
        <f t="shared" si="7"/>
        <v>0.1485074677777774</v>
      </c>
      <c r="K119" s="10">
        <f>ABS(Table21[[#This Row],[Erorr 2]])</f>
        <v>0.38536666666666619</v>
      </c>
      <c r="L119" s="13">
        <f>Table21[[#This Row],[Abs Erorr 2]]/Table21[[#This Row],[Adj Close]]</f>
        <v>2.6320522540120496E-2</v>
      </c>
      <c r="M119" s="11">
        <f t="shared" si="9"/>
        <v>14.603233333333334</v>
      </c>
      <c r="N119" s="16">
        <f>Table21[[#This Row],[Adj Close]]-Table21[[#This Row],[6-MA]]</f>
        <v>3.8066666666665583E-2</v>
      </c>
      <c r="O119" s="17">
        <f>(Table21[[#This Row],[Adj Close]]-M119)^2</f>
        <v>1.4490711111110285E-3</v>
      </c>
      <c r="P119" s="17">
        <f>ABS(Table21[[#This Row],[Erorr 3]])</f>
        <v>3.8066666666665583E-2</v>
      </c>
      <c r="Q119" s="17">
        <f>Table21[[#This Row],[Abs Erorr 3]]/Table21[[#This Row],[Adj Close]]</f>
        <v>2.5999512793717489E-3</v>
      </c>
    </row>
    <row r="120" spans="1:17" x14ac:dyDescent="0.3">
      <c r="A120" s="5">
        <v>43637.291666666664</v>
      </c>
      <c r="B120" s="25">
        <v>14.790699999999999</v>
      </c>
      <c r="C120" s="11">
        <f t="shared" si="6"/>
        <v>14.641299999999999</v>
      </c>
      <c r="D120" s="29">
        <f>Table21[[#This Row],[Adj Close]]-Table21[[#This Row],[Naive Trend ]]</f>
        <v>0.14939999999999998</v>
      </c>
      <c r="E120" s="12">
        <f t="shared" si="5"/>
        <v>2.2320359999999994E-2</v>
      </c>
      <c r="F120" s="12">
        <f>ABS(Table21[[#This Row],[Erorr 1]])</f>
        <v>0.14939999999999998</v>
      </c>
      <c r="G120" s="13">
        <f>Table21[[#This Row],[Abs Erorr 1]]/Table21[[#This Row],[Adj Close]]</f>
        <v>1.0100941808028016E-2</v>
      </c>
      <c r="H120" s="11">
        <f t="shared" si="8"/>
        <v>14.906433333333332</v>
      </c>
      <c r="I120" s="14">
        <f>(Table21[[#This Row],[Adj Close]]-Table21[[#This Row],[3-MA]])</f>
        <v>-0.11573333333333302</v>
      </c>
      <c r="J120" s="10">
        <f t="shared" si="7"/>
        <v>1.3394204444444372E-2</v>
      </c>
      <c r="K120" s="10">
        <f>ABS(Table21[[#This Row],[Erorr 2]])</f>
        <v>0.11573333333333302</v>
      </c>
      <c r="L120" s="13">
        <f>Table21[[#This Row],[Abs Erorr 2]]/Table21[[#This Row],[Adj Close]]</f>
        <v>7.8247367151881263E-3</v>
      </c>
      <c r="M120" s="11">
        <f t="shared" si="9"/>
        <v>14.718333333333334</v>
      </c>
      <c r="N120" s="16">
        <f>Table21[[#This Row],[Adj Close]]-Table21[[#This Row],[6-MA]]</f>
        <v>7.236666666666558E-2</v>
      </c>
      <c r="O120" s="17">
        <f>(Table21[[#This Row],[Adj Close]]-M120)^2</f>
        <v>5.2369344444442873E-3</v>
      </c>
      <c r="P120" s="17">
        <f>ABS(Table21[[#This Row],[Erorr 3]])</f>
        <v>7.236666666666558E-2</v>
      </c>
      <c r="Q120" s="17">
        <f>Table21[[#This Row],[Abs Erorr 3]]/Table21[[#This Row],[Adj Close]]</f>
        <v>4.8927141154012713E-3</v>
      </c>
    </row>
    <row r="121" spans="1:17" x14ac:dyDescent="0.3">
      <c r="A121" s="9">
        <v>43640.291666666664</v>
      </c>
      <c r="B121" s="26">
        <v>14.9093</v>
      </c>
      <c r="C121" s="11">
        <f t="shared" si="6"/>
        <v>14.790699999999999</v>
      </c>
      <c r="D121" s="29">
        <f>Table21[[#This Row],[Adj Close]]-Table21[[#This Row],[Naive Trend ]]</f>
        <v>0.1186000000000007</v>
      </c>
      <c r="E121" s="12">
        <f t="shared" si="5"/>
        <v>1.4065960000000167E-2</v>
      </c>
      <c r="F121" s="12">
        <f>ABS(Table21[[#This Row],[Erorr 1]])</f>
        <v>0.1186000000000007</v>
      </c>
      <c r="G121" s="13">
        <f>Table21[[#This Row],[Abs Erorr 1]]/Table21[[#This Row],[Adj Close]]</f>
        <v>7.9547664880310082E-3</v>
      </c>
      <c r="H121" s="11">
        <f t="shared" si="8"/>
        <v>14.842433333333332</v>
      </c>
      <c r="I121" s="14">
        <f>(Table21[[#This Row],[Adj Close]]-Table21[[#This Row],[3-MA]])</f>
        <v>6.686666666666774E-2</v>
      </c>
      <c r="J121" s="10">
        <f t="shared" si="7"/>
        <v>4.4711511111112543E-3</v>
      </c>
      <c r="K121" s="10">
        <f>ABS(Table21[[#This Row],[Erorr 2]])</f>
        <v>6.686666666666774E-2</v>
      </c>
      <c r="L121" s="13">
        <f>Table21[[#This Row],[Abs Erorr 2]]/Table21[[#This Row],[Adj Close]]</f>
        <v>4.4848964516555267E-3</v>
      </c>
      <c r="M121" s="11">
        <f t="shared" si="9"/>
        <v>14.806666666666667</v>
      </c>
      <c r="N121" s="16">
        <f>Table21[[#This Row],[Adj Close]]-Table21[[#This Row],[6-MA]]</f>
        <v>0.10263333333333335</v>
      </c>
      <c r="O121" s="17">
        <f>(Table21[[#This Row],[Adj Close]]-M121)^2</f>
        <v>1.0533601111111115E-2</v>
      </c>
      <c r="P121" s="17">
        <f>ABS(Table21[[#This Row],[Erorr 3]])</f>
        <v>0.10263333333333335</v>
      </c>
      <c r="Q121" s="17">
        <f>Table21[[#This Row],[Abs Erorr 3]]/Table21[[#This Row],[Adj Close]]</f>
        <v>6.8838465476805319E-3</v>
      </c>
    </row>
    <row r="122" spans="1:17" x14ac:dyDescent="0.3">
      <c r="A122" s="5">
        <v>43641.291666666664</v>
      </c>
      <c r="B122" s="25">
        <v>14.650700000000001</v>
      </c>
      <c r="C122" s="11">
        <f t="shared" si="6"/>
        <v>14.9093</v>
      </c>
      <c r="D122" s="29">
        <f>Table21[[#This Row],[Adj Close]]-Table21[[#This Row],[Naive Trend ]]</f>
        <v>-0.2585999999999995</v>
      </c>
      <c r="E122" s="12">
        <f t="shared" si="5"/>
        <v>6.6873959999999746E-2</v>
      </c>
      <c r="F122" s="12">
        <f>ABS(Table21[[#This Row],[Erorr 1]])</f>
        <v>0.2585999999999995</v>
      </c>
      <c r="G122" s="13">
        <f>Table21[[#This Row],[Abs Erorr 1]]/Table21[[#This Row],[Adj Close]]</f>
        <v>1.7651033739002196E-2</v>
      </c>
      <c r="H122" s="11">
        <f t="shared" si="8"/>
        <v>14.780433333333333</v>
      </c>
      <c r="I122" s="14">
        <f>(Table21[[#This Row],[Adj Close]]-Table21[[#This Row],[3-MA]])</f>
        <v>-0.12973333333333237</v>
      </c>
      <c r="J122" s="10">
        <f t="shared" si="7"/>
        <v>1.6830737777777528E-2</v>
      </c>
      <c r="K122" s="10">
        <f>ABS(Table21[[#This Row],[Erorr 2]])</f>
        <v>0.12973333333333237</v>
      </c>
      <c r="L122" s="13">
        <f>Table21[[#This Row],[Abs Erorr 2]]/Table21[[#This Row],[Adj Close]]</f>
        <v>8.8550945233560416E-3</v>
      </c>
      <c r="M122" s="11">
        <f t="shared" si="9"/>
        <v>14.903550000000001</v>
      </c>
      <c r="N122" s="16">
        <f>Table21[[#This Row],[Adj Close]]-Table21[[#This Row],[6-MA]]</f>
        <v>-0.25285000000000046</v>
      </c>
      <c r="O122" s="17">
        <f>(Table21[[#This Row],[Adj Close]]-M122)^2</f>
        <v>6.3933122500000231E-2</v>
      </c>
      <c r="P122" s="17">
        <f>ABS(Table21[[#This Row],[Erorr 3]])</f>
        <v>0.25285000000000046</v>
      </c>
      <c r="Q122" s="17">
        <f>Table21[[#This Row],[Abs Erorr 3]]/Table21[[#This Row],[Adj Close]]</f>
        <v>1.7258561024387945E-2</v>
      </c>
    </row>
    <row r="123" spans="1:17" x14ac:dyDescent="0.3">
      <c r="A123" s="9">
        <v>43642.291666666664</v>
      </c>
      <c r="B123" s="26">
        <v>14.618</v>
      </c>
      <c r="C123" s="11">
        <f t="shared" si="6"/>
        <v>14.650700000000001</v>
      </c>
      <c r="D123" s="29">
        <f>Table21[[#This Row],[Adj Close]]-Table21[[#This Row],[Naive Trend ]]</f>
        <v>-3.2700000000000173E-2</v>
      </c>
      <c r="E123" s="12">
        <f t="shared" si="5"/>
        <v>1.0692900000000114E-3</v>
      </c>
      <c r="F123" s="12">
        <f>ABS(Table21[[#This Row],[Erorr 1]])</f>
        <v>3.2700000000000173E-2</v>
      </c>
      <c r="G123" s="13">
        <f>Table21[[#This Row],[Abs Erorr 1]]/Table21[[#This Row],[Adj Close]]</f>
        <v>2.2369681214940602E-3</v>
      </c>
      <c r="H123" s="11">
        <f t="shared" si="8"/>
        <v>14.783566666666667</v>
      </c>
      <c r="I123" s="14">
        <f>(Table21[[#This Row],[Adj Close]]-Table21[[#This Row],[3-MA]])</f>
        <v>-0.16556666666666686</v>
      </c>
      <c r="J123" s="10">
        <f t="shared" si="7"/>
        <v>2.7412321111111176E-2</v>
      </c>
      <c r="K123" s="10">
        <f>ABS(Table21[[#This Row],[Erorr 2]])</f>
        <v>0.16556666666666686</v>
      </c>
      <c r="L123" s="13">
        <f>Table21[[#This Row],[Abs Erorr 2]]/Table21[[#This Row],[Adj Close]]</f>
        <v>1.1326218816983641E-2</v>
      </c>
      <c r="M123" s="11">
        <f t="shared" si="9"/>
        <v>14.844999999999999</v>
      </c>
      <c r="N123" s="16">
        <f>Table21[[#This Row],[Adj Close]]-Table21[[#This Row],[6-MA]]</f>
        <v>-0.22699999999999854</v>
      </c>
      <c r="O123" s="17">
        <f>(Table21[[#This Row],[Adj Close]]-M123)^2</f>
        <v>5.1528999999999332E-2</v>
      </c>
      <c r="P123" s="17">
        <f>ABS(Table21[[#This Row],[Erorr 3]])</f>
        <v>0.22699999999999854</v>
      </c>
      <c r="Q123" s="17">
        <f>Table21[[#This Row],[Abs Erorr 3]]/Table21[[#This Row],[Adj Close]]</f>
        <v>1.5528800109453997E-2</v>
      </c>
    </row>
    <row r="124" spans="1:17" x14ac:dyDescent="0.3">
      <c r="A124" s="5">
        <v>43643.291666666664</v>
      </c>
      <c r="B124" s="25">
        <v>14.856</v>
      </c>
      <c r="C124" s="11">
        <f t="shared" si="6"/>
        <v>14.618</v>
      </c>
      <c r="D124" s="29">
        <f>Table21[[#This Row],[Adj Close]]-Table21[[#This Row],[Naive Trend ]]</f>
        <v>0.23799999999999955</v>
      </c>
      <c r="E124" s="12">
        <f t="shared" si="5"/>
        <v>5.6643999999999785E-2</v>
      </c>
      <c r="F124" s="12">
        <f>ABS(Table21[[#This Row],[Erorr 1]])</f>
        <v>0.23799999999999955</v>
      </c>
      <c r="G124" s="13">
        <f>Table21[[#This Row],[Abs Erorr 1]]/Table21[[#This Row],[Adj Close]]</f>
        <v>1.6020463112547088E-2</v>
      </c>
      <c r="H124" s="11">
        <f t="shared" si="8"/>
        <v>14.726000000000001</v>
      </c>
      <c r="I124" s="14">
        <f>(Table21[[#This Row],[Adj Close]]-Table21[[#This Row],[3-MA]])</f>
        <v>0.12999999999999901</v>
      </c>
      <c r="J124" s="10">
        <f t="shared" si="7"/>
        <v>1.6899999999999742E-2</v>
      </c>
      <c r="K124" s="10">
        <f>ABS(Table21[[#This Row],[Erorr 2]])</f>
        <v>0.12999999999999901</v>
      </c>
      <c r="L124" s="13">
        <f>Table21[[#This Row],[Abs Erorr 2]]/Table21[[#This Row],[Adj Close]]</f>
        <v>8.7506731287021414E-3</v>
      </c>
      <c r="M124" s="11">
        <f t="shared" si="9"/>
        <v>14.784216666666666</v>
      </c>
      <c r="N124" s="16">
        <f>Table21[[#This Row],[Adj Close]]-Table21[[#This Row],[6-MA]]</f>
        <v>7.1783333333334198E-2</v>
      </c>
      <c r="O124" s="17">
        <f>(Table21[[#This Row],[Adj Close]]-M124)^2</f>
        <v>5.1528469444445685E-3</v>
      </c>
      <c r="P124" s="17">
        <f>ABS(Table21[[#This Row],[Erorr 3]])</f>
        <v>7.1783333333334198E-2</v>
      </c>
      <c r="Q124" s="17">
        <f>Table21[[#This Row],[Abs Erorr 3]]/Table21[[#This Row],[Adj Close]]</f>
        <v>4.8319422006821624E-3</v>
      </c>
    </row>
    <row r="125" spans="1:17" x14ac:dyDescent="0.3">
      <c r="A125" s="9">
        <v>43644.291666666664</v>
      </c>
      <c r="B125" s="26">
        <v>14.8973</v>
      </c>
      <c r="C125" s="11">
        <f t="shared" si="6"/>
        <v>14.856</v>
      </c>
      <c r="D125" s="29">
        <f>Table21[[#This Row],[Adj Close]]-Table21[[#This Row],[Naive Trend ]]</f>
        <v>4.129999999999967E-2</v>
      </c>
      <c r="E125" s="12">
        <f t="shared" si="5"/>
        <v>1.7056899999999728E-3</v>
      </c>
      <c r="F125" s="12">
        <f>ABS(Table21[[#This Row],[Erorr 1]])</f>
        <v>4.129999999999967E-2</v>
      </c>
      <c r="G125" s="13">
        <f>Table21[[#This Row],[Abs Erorr 1]]/Table21[[#This Row],[Adj Close]]</f>
        <v>2.7723144462419146E-3</v>
      </c>
      <c r="H125" s="11">
        <f t="shared" si="8"/>
        <v>14.708233333333334</v>
      </c>
      <c r="I125" s="14">
        <f>(Table21[[#This Row],[Adj Close]]-Table21[[#This Row],[3-MA]])</f>
        <v>0.18906666666666538</v>
      </c>
      <c r="J125" s="10">
        <f t="shared" si="7"/>
        <v>3.5746204444443958E-2</v>
      </c>
      <c r="K125" s="10">
        <f>ABS(Table21[[#This Row],[Erorr 2]])</f>
        <v>0.18906666666666538</v>
      </c>
      <c r="L125" s="13">
        <f>Table21[[#This Row],[Abs Erorr 2]]/Table21[[#This Row],[Adj Close]]</f>
        <v>1.2691337803942016E-2</v>
      </c>
      <c r="M125" s="11">
        <f t="shared" si="9"/>
        <v>14.744333333333332</v>
      </c>
      <c r="N125" s="16">
        <f>Table21[[#This Row],[Adj Close]]-Table21[[#This Row],[6-MA]]</f>
        <v>0.15296666666666781</v>
      </c>
      <c r="O125" s="17">
        <f>(Table21[[#This Row],[Adj Close]]-M125)^2</f>
        <v>2.3398801111111461E-2</v>
      </c>
      <c r="P125" s="17">
        <f>ABS(Table21[[#This Row],[Erorr 3]])</f>
        <v>0.15296666666666781</v>
      </c>
      <c r="Q125" s="17">
        <f>Table21[[#This Row],[Abs Erorr 3]]/Table21[[#This Row],[Adj Close]]</f>
        <v>1.0268079898147169E-2</v>
      </c>
    </row>
    <row r="126" spans="1:17" x14ac:dyDescent="0.3">
      <c r="A126" s="5">
        <v>43647.291666666664</v>
      </c>
      <c r="B126" s="25">
        <v>15.1447</v>
      </c>
      <c r="C126" s="11">
        <f t="shared" si="6"/>
        <v>14.8973</v>
      </c>
      <c r="D126" s="29">
        <f>Table21[[#This Row],[Adj Close]]-Table21[[#This Row],[Naive Trend ]]</f>
        <v>0.24740000000000073</v>
      </c>
      <c r="E126" s="12">
        <f t="shared" si="5"/>
        <v>6.120676000000036E-2</v>
      </c>
      <c r="F126" s="12">
        <f>ABS(Table21[[#This Row],[Erorr 1]])</f>
        <v>0.24740000000000073</v>
      </c>
      <c r="G126" s="13">
        <f>Table21[[#This Row],[Abs Erorr 1]]/Table21[[#This Row],[Adj Close]]</f>
        <v>1.6335747819369199E-2</v>
      </c>
      <c r="H126" s="11">
        <f t="shared" si="8"/>
        <v>14.790433333333333</v>
      </c>
      <c r="I126" s="14">
        <f>(Table21[[#This Row],[Adj Close]]-Table21[[#This Row],[3-MA]])</f>
        <v>0.35426666666666762</v>
      </c>
      <c r="J126" s="10">
        <f t="shared" si="7"/>
        <v>0.12550487111111178</v>
      </c>
      <c r="K126" s="10">
        <f>ABS(Table21[[#This Row],[Erorr 2]])</f>
        <v>0.35426666666666762</v>
      </c>
      <c r="L126" s="13">
        <f>Table21[[#This Row],[Abs Erorr 2]]/Table21[[#This Row],[Adj Close]]</f>
        <v>2.3392121776375077E-2</v>
      </c>
      <c r="M126" s="11">
        <f t="shared" si="9"/>
        <v>14.787000000000001</v>
      </c>
      <c r="N126" s="16">
        <f>Table21[[#This Row],[Adj Close]]-Table21[[#This Row],[6-MA]]</f>
        <v>0.35769999999999946</v>
      </c>
      <c r="O126" s="17">
        <f>(Table21[[#This Row],[Adj Close]]-M126)^2</f>
        <v>0.1279492899999996</v>
      </c>
      <c r="P126" s="17">
        <f>ABS(Table21[[#This Row],[Erorr 3]])</f>
        <v>0.35769999999999946</v>
      </c>
      <c r="Q126" s="17">
        <f>Table21[[#This Row],[Abs Erorr 3]]/Table21[[#This Row],[Adj Close]]</f>
        <v>2.3618823746921331E-2</v>
      </c>
    </row>
    <row r="127" spans="1:17" x14ac:dyDescent="0.3">
      <c r="A127" s="9">
        <v>43648.291666666664</v>
      </c>
      <c r="B127" s="26">
        <v>14.97</v>
      </c>
      <c r="C127" s="11">
        <f t="shared" si="6"/>
        <v>15.1447</v>
      </c>
      <c r="D127" s="29">
        <f>Table21[[#This Row],[Adj Close]]-Table21[[#This Row],[Naive Trend ]]</f>
        <v>-0.17469999999999963</v>
      </c>
      <c r="E127" s="12">
        <f t="shared" si="5"/>
        <v>3.0520089999999871E-2</v>
      </c>
      <c r="F127" s="12">
        <f>ABS(Table21[[#This Row],[Erorr 1]])</f>
        <v>0.17469999999999963</v>
      </c>
      <c r="G127" s="13">
        <f>Table21[[#This Row],[Abs Erorr 1]]/Table21[[#This Row],[Adj Close]]</f>
        <v>1.1670006680026695E-2</v>
      </c>
      <c r="H127" s="11">
        <f t="shared" si="8"/>
        <v>14.965999999999999</v>
      </c>
      <c r="I127" s="14">
        <f>(Table21[[#This Row],[Adj Close]]-Table21[[#This Row],[3-MA]])</f>
        <v>4.0000000000013358E-3</v>
      </c>
      <c r="J127" s="10">
        <f t="shared" si="7"/>
        <v>1.6000000000010685E-5</v>
      </c>
      <c r="K127" s="10">
        <f>ABS(Table21[[#This Row],[Erorr 2]])</f>
        <v>4.0000000000013358E-3</v>
      </c>
      <c r="L127" s="13">
        <f>Table21[[#This Row],[Abs Erorr 2]]/Table21[[#This Row],[Adj Close]]</f>
        <v>2.6720106880436445E-4</v>
      </c>
      <c r="M127" s="11">
        <f t="shared" si="9"/>
        <v>14.846000000000002</v>
      </c>
      <c r="N127" s="16">
        <f>Table21[[#This Row],[Adj Close]]-Table21[[#This Row],[6-MA]]</f>
        <v>0.12399999999999878</v>
      </c>
      <c r="O127" s="17">
        <f>(Table21[[#This Row],[Adj Close]]-M127)^2</f>
        <v>1.5375999999999697E-2</v>
      </c>
      <c r="P127" s="17">
        <f>ABS(Table21[[#This Row],[Erorr 3]])</f>
        <v>0.12399999999999878</v>
      </c>
      <c r="Q127" s="17">
        <f>Table21[[#This Row],[Abs Erorr 3]]/Table21[[#This Row],[Adj Close]]</f>
        <v>8.283233132932449E-3</v>
      </c>
    </row>
    <row r="128" spans="1:17" x14ac:dyDescent="0.3">
      <c r="A128" s="5">
        <v>43649.291666666664</v>
      </c>
      <c r="B128" s="25">
        <v>15.66</v>
      </c>
      <c r="C128" s="11">
        <f t="shared" si="6"/>
        <v>14.97</v>
      </c>
      <c r="D128" s="29">
        <f>Table21[[#This Row],[Adj Close]]-Table21[[#This Row],[Naive Trend ]]</f>
        <v>0.6899999999999995</v>
      </c>
      <c r="E128" s="12">
        <f t="shared" si="5"/>
        <v>0.4760999999999993</v>
      </c>
      <c r="F128" s="12">
        <f>ABS(Table21[[#This Row],[Erorr 1]])</f>
        <v>0.6899999999999995</v>
      </c>
      <c r="G128" s="13">
        <f>Table21[[#This Row],[Abs Erorr 1]]/Table21[[#This Row],[Adj Close]]</f>
        <v>4.4061302681992306E-2</v>
      </c>
      <c r="H128" s="11">
        <f t="shared" si="8"/>
        <v>15.004</v>
      </c>
      <c r="I128" s="14">
        <f>(Table21[[#This Row],[Adj Close]]-Table21[[#This Row],[3-MA]])</f>
        <v>0.65600000000000058</v>
      </c>
      <c r="J128" s="10">
        <f t="shared" si="7"/>
        <v>0.43033600000000077</v>
      </c>
      <c r="K128" s="10">
        <f>ABS(Table21[[#This Row],[Erorr 2]])</f>
        <v>0.65600000000000058</v>
      </c>
      <c r="L128" s="13">
        <f>Table21[[#This Row],[Abs Erorr 2]]/Table21[[#This Row],[Adj Close]]</f>
        <v>4.1890166028097101E-2</v>
      </c>
      <c r="M128" s="11">
        <f t="shared" si="9"/>
        <v>14.856116666666667</v>
      </c>
      <c r="N128" s="16">
        <f>Table21[[#This Row],[Adj Close]]-Table21[[#This Row],[6-MA]]</f>
        <v>0.80388333333333328</v>
      </c>
      <c r="O128" s="17">
        <f>(Table21[[#This Row],[Adj Close]]-M128)^2</f>
        <v>0.64622841361111105</v>
      </c>
      <c r="P128" s="17">
        <f>ABS(Table21[[#This Row],[Erorr 3]])</f>
        <v>0.80388333333333328</v>
      </c>
      <c r="Q128" s="17">
        <f>Table21[[#This Row],[Abs Erorr 3]]/Table21[[#This Row],[Adj Close]]</f>
        <v>5.1333546189868025E-2</v>
      </c>
    </row>
    <row r="129" spans="1:17" x14ac:dyDescent="0.3">
      <c r="A129" s="9">
        <v>43651.291666666664</v>
      </c>
      <c r="B129" s="26">
        <v>15.54</v>
      </c>
      <c r="C129" s="11">
        <f t="shared" si="6"/>
        <v>15.66</v>
      </c>
      <c r="D129" s="29">
        <f>Table21[[#This Row],[Adj Close]]-Table21[[#This Row],[Naive Trend ]]</f>
        <v>-0.12000000000000099</v>
      </c>
      <c r="E129" s="12">
        <f t="shared" si="5"/>
        <v>1.4400000000000239E-2</v>
      </c>
      <c r="F129" s="12">
        <f>ABS(Table21[[#This Row],[Erorr 1]])</f>
        <v>0.12000000000000099</v>
      </c>
      <c r="G129" s="13">
        <f>Table21[[#This Row],[Abs Erorr 1]]/Table21[[#This Row],[Adj Close]]</f>
        <v>7.7220077220077864E-3</v>
      </c>
      <c r="H129" s="11">
        <f t="shared" si="8"/>
        <v>15.258233333333331</v>
      </c>
      <c r="I129" s="14">
        <f>(Table21[[#This Row],[Adj Close]]-Table21[[#This Row],[3-MA]])</f>
        <v>0.28176666666666783</v>
      </c>
      <c r="J129" s="10">
        <f t="shared" si="7"/>
        <v>7.9392454444445107E-2</v>
      </c>
      <c r="K129" s="10">
        <f>ABS(Table21[[#This Row],[Erorr 2]])</f>
        <v>0.28176666666666783</v>
      </c>
      <c r="L129" s="13">
        <f>Table21[[#This Row],[Abs Erorr 2]]/Table21[[#This Row],[Adj Close]]</f>
        <v>1.8131703131703206E-2</v>
      </c>
      <c r="M129" s="11">
        <f t="shared" si="9"/>
        <v>15.024333333333333</v>
      </c>
      <c r="N129" s="16">
        <f>Table21[[#This Row],[Adj Close]]-Table21[[#This Row],[6-MA]]</f>
        <v>0.51566666666666627</v>
      </c>
      <c r="O129" s="17">
        <f>(Table21[[#This Row],[Adj Close]]-M129)^2</f>
        <v>0.26591211111111068</v>
      </c>
      <c r="P129" s="17">
        <f>ABS(Table21[[#This Row],[Erorr 3]])</f>
        <v>0.51566666666666627</v>
      </c>
      <c r="Q129" s="17">
        <f>Table21[[#This Row],[Abs Erorr 3]]/Table21[[#This Row],[Adj Close]]</f>
        <v>3.3183183183183161E-2</v>
      </c>
    </row>
    <row r="130" spans="1:17" x14ac:dyDescent="0.3">
      <c r="A130" s="5">
        <v>43654.291666666664</v>
      </c>
      <c r="B130" s="25">
        <v>15.356</v>
      </c>
      <c r="C130" s="11">
        <f t="shared" si="6"/>
        <v>15.54</v>
      </c>
      <c r="D130" s="29">
        <f>Table21[[#This Row],[Adj Close]]-Table21[[#This Row],[Naive Trend ]]</f>
        <v>-0.18399999999999928</v>
      </c>
      <c r="E130" s="12">
        <f t="shared" si="5"/>
        <v>3.3855999999999734E-2</v>
      </c>
      <c r="F130" s="12">
        <f>ABS(Table21[[#This Row],[Erorr 1]])</f>
        <v>0.18399999999999928</v>
      </c>
      <c r="G130" s="13">
        <f>Table21[[#This Row],[Abs Erorr 1]]/Table21[[#This Row],[Adj Close]]</f>
        <v>1.1982287053920244E-2</v>
      </c>
      <c r="H130" s="11">
        <f t="shared" si="8"/>
        <v>15.39</v>
      </c>
      <c r="I130" s="14">
        <f>(Table21[[#This Row],[Adj Close]]-Table21[[#This Row],[3-MA]])</f>
        <v>-3.4000000000000696E-2</v>
      </c>
      <c r="J130" s="10">
        <f t="shared" si="7"/>
        <v>1.1560000000000474E-3</v>
      </c>
      <c r="K130" s="10">
        <f>ABS(Table21[[#This Row],[Erorr 2]])</f>
        <v>3.4000000000000696E-2</v>
      </c>
      <c r="L130" s="13">
        <f>Table21[[#This Row],[Abs Erorr 2]]/Table21[[#This Row],[Adj Close]]</f>
        <v>2.2141182599635777E-3</v>
      </c>
      <c r="M130" s="11">
        <f t="shared" si="9"/>
        <v>15.177999999999997</v>
      </c>
      <c r="N130" s="16">
        <f>Table21[[#This Row],[Adj Close]]-Table21[[#This Row],[6-MA]]</f>
        <v>0.1780000000000026</v>
      </c>
      <c r="O130" s="17">
        <f>(Table21[[#This Row],[Adj Close]]-M130)^2</f>
        <v>3.1684000000000927E-2</v>
      </c>
      <c r="P130" s="17">
        <f>ABS(Table21[[#This Row],[Erorr 3]])</f>
        <v>0.1780000000000026</v>
      </c>
      <c r="Q130" s="17">
        <f>Table21[[#This Row],[Abs Erorr 3]]/Table21[[#This Row],[Adj Close]]</f>
        <v>1.159156030216219E-2</v>
      </c>
    </row>
    <row r="131" spans="1:17" x14ac:dyDescent="0.3">
      <c r="A131" s="9">
        <v>43655.291666666664</v>
      </c>
      <c r="B131" s="26">
        <v>15.337300000000001</v>
      </c>
      <c r="C131" s="11">
        <f t="shared" si="6"/>
        <v>15.356</v>
      </c>
      <c r="D131" s="29">
        <f>Table21[[#This Row],[Adj Close]]-Table21[[#This Row],[Naive Trend ]]</f>
        <v>-1.8699999999999051E-2</v>
      </c>
      <c r="E131" s="12">
        <f t="shared" ref="E131:E194" si="10">(B131-C131)^2</f>
        <v>3.4968999999996449E-4</v>
      </c>
      <c r="F131" s="12">
        <f>ABS(Table21[[#This Row],[Erorr 1]])</f>
        <v>1.8699999999999051E-2</v>
      </c>
      <c r="G131" s="13">
        <f>Table21[[#This Row],[Abs Erorr 1]]/Table21[[#This Row],[Adj Close]]</f>
        <v>1.2192498027683524E-3</v>
      </c>
      <c r="H131" s="11">
        <f t="shared" si="8"/>
        <v>15.518666666666666</v>
      </c>
      <c r="I131" s="14">
        <f>(Table21[[#This Row],[Adj Close]]-Table21[[#This Row],[3-MA]])</f>
        <v>-0.18136666666666557</v>
      </c>
      <c r="J131" s="10">
        <f t="shared" si="7"/>
        <v>3.2893867777777377E-2</v>
      </c>
      <c r="K131" s="10">
        <f>ABS(Table21[[#This Row],[Erorr 2]])</f>
        <v>0.18136666666666557</v>
      </c>
      <c r="L131" s="13">
        <f>Table21[[#This Row],[Abs Erorr 2]]/Table21[[#This Row],[Adj Close]]</f>
        <v>1.1825201741288593E-2</v>
      </c>
      <c r="M131" s="11">
        <f t="shared" si="9"/>
        <v>15.261333333333331</v>
      </c>
      <c r="N131" s="16">
        <f>Table21[[#This Row],[Adj Close]]-Table21[[#This Row],[6-MA]]</f>
        <v>7.5966666666669624E-2</v>
      </c>
      <c r="O131" s="17">
        <f>(Table21[[#This Row],[Adj Close]]-M131)^2</f>
        <v>5.7709344444448942E-3</v>
      </c>
      <c r="P131" s="17">
        <f>ABS(Table21[[#This Row],[Erorr 3]])</f>
        <v>7.5966666666669624E-2</v>
      </c>
      <c r="Q131" s="17">
        <f>Table21[[#This Row],[Abs Erorr 3]]/Table21[[#This Row],[Adj Close]]</f>
        <v>4.9530664893214331E-3</v>
      </c>
    </row>
    <row r="132" spans="1:17" x14ac:dyDescent="0.3">
      <c r="A132" s="5">
        <v>43656.291666666664</v>
      </c>
      <c r="B132" s="25">
        <v>15.928000000000001</v>
      </c>
      <c r="C132" s="11">
        <f t="shared" ref="C132:C195" si="11">B131</f>
        <v>15.337300000000001</v>
      </c>
      <c r="D132" s="29">
        <f>Table21[[#This Row],[Adj Close]]-Table21[[#This Row],[Naive Trend ]]</f>
        <v>0.5907</v>
      </c>
      <c r="E132" s="12">
        <f t="shared" si="10"/>
        <v>0.34892648999999998</v>
      </c>
      <c r="F132" s="12">
        <f>ABS(Table21[[#This Row],[Erorr 1]])</f>
        <v>0.5907</v>
      </c>
      <c r="G132" s="13">
        <f>Table21[[#This Row],[Abs Erorr 1]]/Table21[[#This Row],[Adj Close]]</f>
        <v>3.708563535911602E-2</v>
      </c>
      <c r="H132" s="11">
        <f t="shared" si="8"/>
        <v>15.411099999999999</v>
      </c>
      <c r="I132" s="14">
        <f>(Table21[[#This Row],[Adj Close]]-Table21[[#This Row],[3-MA]])</f>
        <v>0.51690000000000147</v>
      </c>
      <c r="J132" s="10">
        <f t="shared" si="7"/>
        <v>0.26718561000000152</v>
      </c>
      <c r="K132" s="10">
        <f>ABS(Table21[[#This Row],[Erorr 2]])</f>
        <v>0.51690000000000147</v>
      </c>
      <c r="L132" s="13">
        <f>Table21[[#This Row],[Abs Erorr 2]]/Table21[[#This Row],[Adj Close]]</f>
        <v>3.2452285283777089E-2</v>
      </c>
      <c r="M132" s="11">
        <f t="shared" si="9"/>
        <v>15.334666666666665</v>
      </c>
      <c r="N132" s="16">
        <f>Table21[[#This Row],[Adj Close]]-Table21[[#This Row],[6-MA]]</f>
        <v>0.59333333333333549</v>
      </c>
      <c r="O132" s="17">
        <f>(Table21[[#This Row],[Adj Close]]-M132)^2</f>
        <v>0.35204444444444699</v>
      </c>
      <c r="P132" s="17">
        <f>ABS(Table21[[#This Row],[Erorr 3]])</f>
        <v>0.59333333333333549</v>
      </c>
      <c r="Q132" s="17">
        <f>Table21[[#This Row],[Abs Erorr 3]]/Table21[[#This Row],[Adj Close]]</f>
        <v>3.7250962665327438E-2</v>
      </c>
    </row>
    <row r="133" spans="1:17" x14ac:dyDescent="0.3">
      <c r="A133" s="9">
        <v>43657.291666666664</v>
      </c>
      <c r="B133" s="26">
        <v>15.906700000000001</v>
      </c>
      <c r="C133" s="11">
        <f t="shared" si="11"/>
        <v>15.928000000000001</v>
      </c>
      <c r="D133" s="29">
        <f>Table21[[#This Row],[Adj Close]]-Table21[[#This Row],[Naive Trend ]]</f>
        <v>-2.1300000000000097E-2</v>
      </c>
      <c r="E133" s="12">
        <f t="shared" si="10"/>
        <v>4.5369000000000409E-4</v>
      </c>
      <c r="F133" s="12">
        <f>ABS(Table21[[#This Row],[Erorr 1]])</f>
        <v>2.1300000000000097E-2</v>
      </c>
      <c r="G133" s="13">
        <f>Table21[[#This Row],[Abs Erorr 1]]/Table21[[#This Row],[Adj Close]]</f>
        <v>1.3390583842028891E-3</v>
      </c>
      <c r="H133" s="11">
        <f t="shared" si="8"/>
        <v>15.540433333333334</v>
      </c>
      <c r="I133" s="14">
        <f>(Table21[[#This Row],[Adj Close]]-Table21[[#This Row],[3-MA]])</f>
        <v>0.3662666666666663</v>
      </c>
      <c r="J133" s="10">
        <f t="shared" ref="J133:J196" si="12">(B133-H133)^2</f>
        <v>0.13415127111111083</v>
      </c>
      <c r="K133" s="10">
        <f>ABS(Table21[[#This Row],[Erorr 2]])</f>
        <v>0.3662666666666663</v>
      </c>
      <c r="L133" s="13">
        <f>Table21[[#This Row],[Abs Erorr 2]]/Table21[[#This Row],[Adj Close]]</f>
        <v>2.3025936659814183E-2</v>
      </c>
      <c r="M133" s="11">
        <f t="shared" si="9"/>
        <v>15.465216666666668</v>
      </c>
      <c r="N133" s="16">
        <f>Table21[[#This Row],[Adj Close]]-Table21[[#This Row],[6-MA]]</f>
        <v>0.44148333333333234</v>
      </c>
      <c r="O133" s="17">
        <f>(Table21[[#This Row],[Adj Close]]-M133)^2</f>
        <v>0.19490753361111024</v>
      </c>
      <c r="P133" s="17">
        <f>ABS(Table21[[#This Row],[Erorr 3]])</f>
        <v>0.44148333333333234</v>
      </c>
      <c r="Q133" s="17">
        <f>Table21[[#This Row],[Abs Erorr 3]]/Table21[[#This Row],[Adj Close]]</f>
        <v>2.7754552065062665E-2</v>
      </c>
    </row>
    <row r="134" spans="1:17" x14ac:dyDescent="0.3">
      <c r="A134" s="5">
        <v>43658.291666666664</v>
      </c>
      <c r="B134" s="25">
        <v>16.338699999999999</v>
      </c>
      <c r="C134" s="11">
        <f t="shared" si="11"/>
        <v>15.906700000000001</v>
      </c>
      <c r="D134" s="29">
        <f>Table21[[#This Row],[Adj Close]]-Table21[[#This Row],[Naive Trend ]]</f>
        <v>0.43199999999999861</v>
      </c>
      <c r="E134" s="12">
        <f t="shared" si="10"/>
        <v>0.18662399999999879</v>
      </c>
      <c r="F134" s="12">
        <f>ABS(Table21[[#This Row],[Erorr 1]])</f>
        <v>0.43199999999999861</v>
      </c>
      <c r="G134" s="13">
        <f>Table21[[#This Row],[Abs Erorr 1]]/Table21[[#This Row],[Adj Close]]</f>
        <v>2.6440292067300253E-2</v>
      </c>
      <c r="H134" s="11">
        <f t="shared" ref="H134:H197" si="13">AVERAGE(B131:B133)</f>
        <v>15.724000000000002</v>
      </c>
      <c r="I134" s="14">
        <f>(Table21[[#This Row],[Adj Close]]-Table21[[#This Row],[3-MA]])</f>
        <v>0.61469999999999736</v>
      </c>
      <c r="J134" s="10">
        <f t="shared" si="12"/>
        <v>0.37785608999999676</v>
      </c>
      <c r="K134" s="10">
        <f>ABS(Table21[[#This Row],[Erorr 2]])</f>
        <v>0.61469999999999736</v>
      </c>
      <c r="L134" s="13">
        <f>Table21[[#This Row],[Abs Erorr 2]]/Table21[[#This Row],[Adj Close]]</f>
        <v>3.762233225409594E-2</v>
      </c>
      <c r="M134" s="11">
        <f t="shared" si="9"/>
        <v>15.621333333333332</v>
      </c>
      <c r="N134" s="16">
        <f>Table21[[#This Row],[Adj Close]]-Table21[[#This Row],[6-MA]]</f>
        <v>0.71736666666666693</v>
      </c>
      <c r="O134" s="17">
        <f>(Table21[[#This Row],[Adj Close]]-M134)^2</f>
        <v>0.51461493444444484</v>
      </c>
      <c r="P134" s="17">
        <f>ABS(Table21[[#This Row],[Erorr 3]])</f>
        <v>0.71736666666666693</v>
      </c>
      <c r="Q134" s="17">
        <f>Table21[[#This Row],[Abs Erorr 3]]/Table21[[#This Row],[Adj Close]]</f>
        <v>4.3905981912065642E-2</v>
      </c>
    </row>
    <row r="135" spans="1:17" x14ac:dyDescent="0.3">
      <c r="A135" s="9">
        <v>43661.291666666664</v>
      </c>
      <c r="B135" s="26">
        <v>16.899999999999999</v>
      </c>
      <c r="C135" s="11">
        <f t="shared" si="11"/>
        <v>16.338699999999999</v>
      </c>
      <c r="D135" s="29">
        <f>Table21[[#This Row],[Adj Close]]-Table21[[#This Row],[Naive Trend ]]</f>
        <v>0.56129999999999924</v>
      </c>
      <c r="E135" s="12">
        <f t="shared" si="10"/>
        <v>0.31505768999999917</v>
      </c>
      <c r="F135" s="12">
        <f>ABS(Table21[[#This Row],[Erorr 1]])</f>
        <v>0.56129999999999924</v>
      </c>
      <c r="G135" s="13">
        <f>Table21[[#This Row],[Abs Erorr 1]]/Table21[[#This Row],[Adj Close]]</f>
        <v>3.3213017751479251E-2</v>
      </c>
      <c r="H135" s="11">
        <f t="shared" si="13"/>
        <v>16.0578</v>
      </c>
      <c r="I135" s="14">
        <f>(Table21[[#This Row],[Adj Close]]-Table21[[#This Row],[3-MA]])</f>
        <v>0.84219999999999828</v>
      </c>
      <c r="J135" s="10">
        <f t="shared" si="12"/>
        <v>0.70930083999999716</v>
      </c>
      <c r="K135" s="10">
        <f>ABS(Table21[[#This Row],[Erorr 2]])</f>
        <v>0.84219999999999828</v>
      </c>
      <c r="L135" s="13">
        <f>Table21[[#This Row],[Abs Erorr 2]]/Table21[[#This Row],[Adj Close]]</f>
        <v>4.9834319526627119E-2</v>
      </c>
      <c r="M135" s="11">
        <f t="shared" si="9"/>
        <v>15.734450000000001</v>
      </c>
      <c r="N135" s="16">
        <f>Table21[[#This Row],[Adj Close]]-Table21[[#This Row],[6-MA]]</f>
        <v>1.1655499999999979</v>
      </c>
      <c r="O135" s="17">
        <f>(Table21[[#This Row],[Adj Close]]-M135)^2</f>
        <v>1.3585068024999951</v>
      </c>
      <c r="P135" s="17">
        <f>ABS(Table21[[#This Row],[Erorr 3]])</f>
        <v>1.1655499999999979</v>
      </c>
      <c r="Q135" s="17">
        <f>Table21[[#This Row],[Abs Erorr 3]]/Table21[[#This Row],[Adj Close]]</f>
        <v>6.896745562130166E-2</v>
      </c>
    </row>
    <row r="136" spans="1:17" x14ac:dyDescent="0.3">
      <c r="A136" s="5">
        <v>43662.291666666664</v>
      </c>
      <c r="B136" s="25">
        <v>16.825299999999999</v>
      </c>
      <c r="C136" s="11">
        <f t="shared" si="11"/>
        <v>16.899999999999999</v>
      </c>
      <c r="D136" s="29">
        <f>Table21[[#This Row],[Adj Close]]-Table21[[#This Row],[Naive Trend ]]</f>
        <v>-7.4699999999999989E-2</v>
      </c>
      <c r="E136" s="12">
        <f t="shared" si="10"/>
        <v>5.5800899999999985E-3</v>
      </c>
      <c r="F136" s="12">
        <f>ABS(Table21[[#This Row],[Erorr 1]])</f>
        <v>7.4699999999999989E-2</v>
      </c>
      <c r="G136" s="13">
        <f>Table21[[#This Row],[Abs Erorr 1]]/Table21[[#This Row],[Adj Close]]</f>
        <v>4.4397425305938076E-3</v>
      </c>
      <c r="H136" s="11">
        <f t="shared" si="13"/>
        <v>16.381800000000002</v>
      </c>
      <c r="I136" s="14">
        <f>(Table21[[#This Row],[Adj Close]]-Table21[[#This Row],[3-MA]])</f>
        <v>0.44349999999999667</v>
      </c>
      <c r="J136" s="10">
        <f t="shared" si="12"/>
        <v>0.19669224999999704</v>
      </c>
      <c r="K136" s="10">
        <f>ABS(Table21[[#This Row],[Erorr 2]])</f>
        <v>0.44349999999999667</v>
      </c>
      <c r="L136" s="13">
        <f>Table21[[#This Row],[Abs Erorr 2]]/Table21[[#This Row],[Adj Close]]</f>
        <v>2.6359113953391425E-2</v>
      </c>
      <c r="M136" s="11">
        <f t="shared" si="9"/>
        <v>15.961116666666669</v>
      </c>
      <c r="N136" s="16">
        <f>Table21[[#This Row],[Adj Close]]-Table21[[#This Row],[6-MA]]</f>
        <v>0.86418333333332953</v>
      </c>
      <c r="O136" s="17">
        <f>(Table21[[#This Row],[Adj Close]]-M136)^2</f>
        <v>0.74681283361110451</v>
      </c>
      <c r="P136" s="17">
        <f>ABS(Table21[[#This Row],[Erorr 3]])</f>
        <v>0.86418333333332953</v>
      </c>
      <c r="Q136" s="17">
        <f>Table21[[#This Row],[Abs Erorr 3]]/Table21[[#This Row],[Adj Close]]</f>
        <v>5.1362135197192897E-2</v>
      </c>
    </row>
    <row r="137" spans="1:17" x14ac:dyDescent="0.3">
      <c r="A137" s="9">
        <v>43663.291666666664</v>
      </c>
      <c r="B137" s="26">
        <v>16.9907</v>
      </c>
      <c r="C137" s="11">
        <f t="shared" si="11"/>
        <v>16.825299999999999</v>
      </c>
      <c r="D137" s="29">
        <f>Table21[[#This Row],[Adj Close]]-Table21[[#This Row],[Naive Trend ]]</f>
        <v>0.16540000000000177</v>
      </c>
      <c r="E137" s="12">
        <f t="shared" si="10"/>
        <v>2.7357160000000585E-2</v>
      </c>
      <c r="F137" s="12">
        <f>ABS(Table21[[#This Row],[Erorr 1]])</f>
        <v>0.16540000000000177</v>
      </c>
      <c r="G137" s="13">
        <f>Table21[[#This Row],[Abs Erorr 1]]/Table21[[#This Row],[Adj Close]]</f>
        <v>9.7347372386071065E-3</v>
      </c>
      <c r="H137" s="11">
        <f t="shared" si="13"/>
        <v>16.687999999999999</v>
      </c>
      <c r="I137" s="14">
        <f>(Table21[[#This Row],[Adj Close]]-Table21[[#This Row],[3-MA]])</f>
        <v>0.30270000000000152</v>
      </c>
      <c r="J137" s="10">
        <f t="shared" si="12"/>
        <v>9.1627290000000916E-2</v>
      </c>
      <c r="K137" s="10">
        <f>ABS(Table21[[#This Row],[Erorr 2]])</f>
        <v>0.30270000000000152</v>
      </c>
      <c r="L137" s="13">
        <f>Table21[[#This Row],[Abs Erorr 2]]/Table21[[#This Row],[Adj Close]]</f>
        <v>1.7815628549736121E-2</v>
      </c>
      <c r="M137" s="11">
        <f t="shared" ref="M137:M200" si="14">AVERAGE(B131:B136)</f>
        <v>16.206</v>
      </c>
      <c r="N137" s="16">
        <f>Table21[[#This Row],[Adj Close]]-Table21[[#This Row],[6-MA]]</f>
        <v>0.78470000000000084</v>
      </c>
      <c r="O137" s="17">
        <f>(Table21[[#This Row],[Adj Close]]-M137)^2</f>
        <v>0.61575409000000136</v>
      </c>
      <c r="P137" s="17">
        <f>ABS(Table21[[#This Row],[Erorr 3]])</f>
        <v>0.78470000000000084</v>
      </c>
      <c r="Q137" s="17">
        <f>Table21[[#This Row],[Abs Erorr 3]]/Table21[[#This Row],[Adj Close]]</f>
        <v>4.6184088942774627E-2</v>
      </c>
    </row>
    <row r="138" spans="1:17" x14ac:dyDescent="0.3">
      <c r="A138" s="5">
        <v>43664.291666666664</v>
      </c>
      <c r="B138" s="25">
        <v>16.902699999999999</v>
      </c>
      <c r="C138" s="11">
        <f t="shared" si="11"/>
        <v>16.9907</v>
      </c>
      <c r="D138" s="29">
        <f>Table21[[#This Row],[Adj Close]]-Table21[[#This Row],[Naive Trend ]]</f>
        <v>-8.8000000000000966E-2</v>
      </c>
      <c r="E138" s="12">
        <f t="shared" si="10"/>
        <v>7.74400000000017E-3</v>
      </c>
      <c r="F138" s="12">
        <f>ABS(Table21[[#This Row],[Erorr 1]])</f>
        <v>8.8000000000000966E-2</v>
      </c>
      <c r="G138" s="13">
        <f>Table21[[#This Row],[Abs Erorr 1]]/Table21[[#This Row],[Adj Close]]</f>
        <v>5.206268820957656E-3</v>
      </c>
      <c r="H138" s="11">
        <f t="shared" si="13"/>
        <v>16.905333333333331</v>
      </c>
      <c r="I138" s="14">
        <f>(Table21[[#This Row],[Adj Close]]-Table21[[#This Row],[3-MA]])</f>
        <v>-2.6333333333319331E-3</v>
      </c>
      <c r="J138" s="10">
        <f t="shared" si="12"/>
        <v>6.9344444444370698E-6</v>
      </c>
      <c r="K138" s="10">
        <f>ABS(Table21[[#This Row],[Erorr 2]])</f>
        <v>2.6333333333319331E-3</v>
      </c>
      <c r="L138" s="13">
        <f>Table21[[#This Row],[Abs Erorr 2]]/Table21[[#This Row],[Adj Close]]</f>
        <v>1.5579365032402712E-4</v>
      </c>
      <c r="M138" s="11">
        <f t="shared" si="14"/>
        <v>16.481566666666666</v>
      </c>
      <c r="N138" s="16">
        <f>Table21[[#This Row],[Adj Close]]-Table21[[#This Row],[6-MA]]</f>
        <v>0.42113333333333358</v>
      </c>
      <c r="O138" s="17">
        <f>(Table21[[#This Row],[Adj Close]]-M138)^2</f>
        <v>0.17735328444444465</v>
      </c>
      <c r="P138" s="17">
        <f>ABS(Table21[[#This Row],[Erorr 3]])</f>
        <v>0.42113333333333358</v>
      </c>
      <c r="Q138" s="17">
        <f>Table21[[#This Row],[Abs Erorr 3]]/Table21[[#This Row],[Adj Close]]</f>
        <v>2.4915151622719067E-2</v>
      </c>
    </row>
    <row r="139" spans="1:17" x14ac:dyDescent="0.3">
      <c r="A139" s="9">
        <v>43665.291666666664</v>
      </c>
      <c r="B139" s="26">
        <v>17.212</v>
      </c>
      <c r="C139" s="11">
        <f t="shared" si="11"/>
        <v>16.902699999999999</v>
      </c>
      <c r="D139" s="29">
        <f>Table21[[#This Row],[Adj Close]]-Table21[[#This Row],[Naive Trend ]]</f>
        <v>0.30930000000000035</v>
      </c>
      <c r="E139" s="12">
        <f t="shared" si="10"/>
        <v>9.5666490000000215E-2</v>
      </c>
      <c r="F139" s="12">
        <f>ABS(Table21[[#This Row],[Erorr 1]])</f>
        <v>0.30930000000000035</v>
      </c>
      <c r="G139" s="13">
        <f>Table21[[#This Row],[Abs Erorr 1]]/Table21[[#This Row],[Adj Close]]</f>
        <v>1.7970020915640272E-2</v>
      </c>
      <c r="H139" s="11">
        <f t="shared" si="13"/>
        <v>16.906233333333333</v>
      </c>
      <c r="I139" s="14">
        <f>(Table21[[#This Row],[Adj Close]]-Table21[[#This Row],[3-MA]])</f>
        <v>0.30576666666666696</v>
      </c>
      <c r="J139" s="10">
        <f t="shared" si="12"/>
        <v>9.3493254444444632E-2</v>
      </c>
      <c r="K139" s="10">
        <f>ABS(Table21[[#This Row],[Erorr 2]])</f>
        <v>0.30576666666666696</v>
      </c>
      <c r="L139" s="13">
        <f>Table21[[#This Row],[Abs Erorr 2]]/Table21[[#This Row],[Adj Close]]</f>
        <v>1.7764737779843536E-2</v>
      </c>
      <c r="M139" s="11">
        <f t="shared" si="14"/>
        <v>16.644016666666666</v>
      </c>
      <c r="N139" s="16">
        <f>Table21[[#This Row],[Adj Close]]-Table21[[#This Row],[6-MA]]</f>
        <v>0.56798333333333417</v>
      </c>
      <c r="O139" s="17">
        <f>(Table21[[#This Row],[Adj Close]]-M139)^2</f>
        <v>0.32260506694444541</v>
      </c>
      <c r="P139" s="17">
        <f>ABS(Table21[[#This Row],[Erorr 3]])</f>
        <v>0.56798333333333417</v>
      </c>
      <c r="Q139" s="17">
        <f>Table21[[#This Row],[Abs Erorr 3]]/Table21[[#This Row],[Adj Close]]</f>
        <v>3.2999264079324554E-2</v>
      </c>
    </row>
    <row r="140" spans="1:17" x14ac:dyDescent="0.3">
      <c r="A140" s="5">
        <v>43668.291666666664</v>
      </c>
      <c r="B140" s="25">
        <v>17.045300000000001</v>
      </c>
      <c r="C140" s="11">
        <f t="shared" si="11"/>
        <v>17.212</v>
      </c>
      <c r="D140" s="29">
        <f>Table21[[#This Row],[Adj Close]]-Table21[[#This Row],[Naive Trend ]]</f>
        <v>-0.16669999999999874</v>
      </c>
      <c r="E140" s="12">
        <f t="shared" si="10"/>
        <v>2.778888999999958E-2</v>
      </c>
      <c r="F140" s="12">
        <f>ABS(Table21[[#This Row],[Erorr 1]])</f>
        <v>0.16669999999999874</v>
      </c>
      <c r="G140" s="13">
        <f>Table21[[#This Row],[Abs Erorr 1]]/Table21[[#This Row],[Adj Close]]</f>
        <v>9.7798220037194263E-3</v>
      </c>
      <c r="H140" s="11">
        <f t="shared" si="13"/>
        <v>17.035133333333334</v>
      </c>
      <c r="I140" s="14">
        <f>(Table21[[#This Row],[Adj Close]]-Table21[[#This Row],[3-MA]])</f>
        <v>1.0166666666666657E-2</v>
      </c>
      <c r="J140" s="10">
        <f t="shared" si="12"/>
        <v>1.0336111111111091E-4</v>
      </c>
      <c r="K140" s="10">
        <f>ABS(Table21[[#This Row],[Erorr 2]])</f>
        <v>1.0166666666666657E-2</v>
      </c>
      <c r="L140" s="13">
        <f>Table21[[#This Row],[Abs Erorr 2]]/Table21[[#This Row],[Adj Close]]</f>
        <v>5.964498522564376E-4</v>
      </c>
      <c r="M140" s="11">
        <f t="shared" si="14"/>
        <v>16.861566666666665</v>
      </c>
      <c r="N140" s="16">
        <f>Table21[[#This Row],[Adj Close]]-Table21[[#This Row],[6-MA]]</f>
        <v>0.18373333333333619</v>
      </c>
      <c r="O140" s="17">
        <f>(Table21[[#This Row],[Adj Close]]-M140)^2</f>
        <v>3.3757937777778829E-2</v>
      </c>
      <c r="P140" s="17">
        <f>ABS(Table21[[#This Row],[Erorr 3]])</f>
        <v>0.18373333333333619</v>
      </c>
      <c r="Q140" s="17">
        <f>Table21[[#This Row],[Abs Erorr 3]]/Table21[[#This Row],[Adj Close]]</f>
        <v>1.0779119952909963E-2</v>
      </c>
    </row>
    <row r="141" spans="1:17" x14ac:dyDescent="0.3">
      <c r="A141" s="9">
        <v>43669.291666666664</v>
      </c>
      <c r="B141" s="26">
        <v>17.3447</v>
      </c>
      <c r="C141" s="11">
        <f t="shared" si="11"/>
        <v>17.045300000000001</v>
      </c>
      <c r="D141" s="29">
        <f>Table21[[#This Row],[Adj Close]]-Table21[[#This Row],[Naive Trend ]]</f>
        <v>0.29939999999999856</v>
      </c>
      <c r="E141" s="12">
        <f t="shared" si="10"/>
        <v>8.9640359999999142E-2</v>
      </c>
      <c r="F141" s="12">
        <f>ABS(Table21[[#This Row],[Erorr 1]])</f>
        <v>0.29939999999999856</v>
      </c>
      <c r="G141" s="13">
        <f>Table21[[#This Row],[Abs Erorr 1]]/Table21[[#This Row],[Adj Close]]</f>
        <v>1.726175719384011E-2</v>
      </c>
      <c r="H141" s="11">
        <f t="shared" si="13"/>
        <v>17.053333333333331</v>
      </c>
      <c r="I141" s="14">
        <f>(Table21[[#This Row],[Adj Close]]-Table21[[#This Row],[3-MA]])</f>
        <v>0.29136666666666855</v>
      </c>
      <c r="J141" s="10">
        <f t="shared" si="12"/>
        <v>8.4894534444445544E-2</v>
      </c>
      <c r="K141" s="10">
        <f>ABS(Table21[[#This Row],[Erorr 2]])</f>
        <v>0.29136666666666855</v>
      </c>
      <c r="L141" s="13">
        <f>Table21[[#This Row],[Abs Erorr 2]]/Table21[[#This Row],[Adj Close]]</f>
        <v>1.6798599380022056E-2</v>
      </c>
      <c r="M141" s="11">
        <f t="shared" si="14"/>
        <v>16.979333333333333</v>
      </c>
      <c r="N141" s="16">
        <f>Table21[[#This Row],[Adj Close]]-Table21[[#This Row],[6-MA]]</f>
        <v>0.36536666666666662</v>
      </c>
      <c r="O141" s="17">
        <f>(Table21[[#This Row],[Adj Close]]-M141)^2</f>
        <v>0.13349280111111109</v>
      </c>
      <c r="P141" s="17">
        <f>ABS(Table21[[#This Row],[Erorr 3]])</f>
        <v>0.36536666666666662</v>
      </c>
      <c r="Q141" s="17">
        <f>Table21[[#This Row],[Abs Erorr 3]]/Table21[[#This Row],[Adj Close]]</f>
        <v>2.1065032353783382E-2</v>
      </c>
    </row>
    <row r="142" spans="1:17" x14ac:dyDescent="0.3">
      <c r="A142" s="5">
        <v>43670.291666666664</v>
      </c>
      <c r="B142" s="25">
        <v>17.6587</v>
      </c>
      <c r="C142" s="11">
        <f t="shared" si="11"/>
        <v>17.3447</v>
      </c>
      <c r="D142" s="29">
        <f>Table21[[#This Row],[Adj Close]]-Table21[[#This Row],[Naive Trend ]]</f>
        <v>0.31400000000000006</v>
      </c>
      <c r="E142" s="12">
        <f t="shared" si="10"/>
        <v>9.8596000000000031E-2</v>
      </c>
      <c r="F142" s="12">
        <f>ABS(Table21[[#This Row],[Erorr 1]])</f>
        <v>0.31400000000000006</v>
      </c>
      <c r="G142" s="13">
        <f>Table21[[#This Row],[Abs Erorr 1]]/Table21[[#This Row],[Adj Close]]</f>
        <v>1.7781603402288959E-2</v>
      </c>
      <c r="H142" s="11">
        <f t="shared" si="13"/>
        <v>17.200666666666667</v>
      </c>
      <c r="I142" s="14">
        <f>(Table21[[#This Row],[Adj Close]]-Table21[[#This Row],[3-MA]])</f>
        <v>0.45803333333333285</v>
      </c>
      <c r="J142" s="10">
        <f t="shared" si="12"/>
        <v>0.20979453444444399</v>
      </c>
      <c r="K142" s="10">
        <f>ABS(Table21[[#This Row],[Erorr 2]])</f>
        <v>0.45803333333333285</v>
      </c>
      <c r="L142" s="13">
        <f>Table21[[#This Row],[Abs Erorr 2]]/Table21[[#This Row],[Adj Close]]</f>
        <v>2.5938111714527846E-2</v>
      </c>
      <c r="M142" s="11">
        <f t="shared" si="14"/>
        <v>17.053450000000002</v>
      </c>
      <c r="N142" s="16">
        <f>Table21[[#This Row],[Adj Close]]-Table21[[#This Row],[6-MA]]</f>
        <v>0.60524999999999807</v>
      </c>
      <c r="O142" s="17">
        <f>(Table21[[#This Row],[Adj Close]]-M142)^2</f>
        <v>0.36632756249999765</v>
      </c>
      <c r="P142" s="17">
        <f>ABS(Table21[[#This Row],[Erorr 3]])</f>
        <v>0.60524999999999807</v>
      </c>
      <c r="Q142" s="17">
        <f>Table21[[#This Row],[Abs Erorr 3]]/Table21[[#This Row],[Adj Close]]</f>
        <v>3.4274889997564832E-2</v>
      </c>
    </row>
    <row r="143" spans="1:17" x14ac:dyDescent="0.3">
      <c r="A143" s="9">
        <v>43671.291666666664</v>
      </c>
      <c r="B143" s="26">
        <v>15.2547</v>
      </c>
      <c r="C143" s="11">
        <f t="shared" si="11"/>
        <v>17.6587</v>
      </c>
      <c r="D143" s="29">
        <f>Table21[[#This Row],[Adj Close]]-Table21[[#This Row],[Naive Trend ]]</f>
        <v>-2.4039999999999999</v>
      </c>
      <c r="E143" s="12">
        <f t="shared" si="10"/>
        <v>5.7792159999999999</v>
      </c>
      <c r="F143" s="12">
        <f>ABS(Table21[[#This Row],[Erorr 1]])</f>
        <v>2.4039999999999999</v>
      </c>
      <c r="G143" s="13">
        <f>Table21[[#This Row],[Abs Erorr 1]]/Table21[[#This Row],[Adj Close]]</f>
        <v>0.15759077530203805</v>
      </c>
      <c r="H143" s="11">
        <f t="shared" si="13"/>
        <v>17.349566666666664</v>
      </c>
      <c r="I143" s="14">
        <f>(Table21[[#This Row],[Adj Close]]-Table21[[#This Row],[3-MA]])</f>
        <v>-2.0948666666666647</v>
      </c>
      <c r="J143" s="10">
        <f t="shared" si="12"/>
        <v>4.3884663511111031</v>
      </c>
      <c r="K143" s="10">
        <f>ABS(Table21[[#This Row],[Erorr 2]])</f>
        <v>2.0948666666666647</v>
      </c>
      <c r="L143" s="13">
        <f>Table21[[#This Row],[Abs Erorr 2]]/Table21[[#This Row],[Adj Close]]</f>
        <v>0.13732598259334269</v>
      </c>
      <c r="M143" s="11">
        <f t="shared" si="14"/>
        <v>17.192350000000001</v>
      </c>
      <c r="N143" s="16">
        <f>Table21[[#This Row],[Adj Close]]-Table21[[#This Row],[6-MA]]</f>
        <v>-1.9376500000000014</v>
      </c>
      <c r="O143" s="17">
        <f>(Table21[[#This Row],[Adj Close]]-M143)^2</f>
        <v>3.7544875225000056</v>
      </c>
      <c r="P143" s="17">
        <f>ABS(Table21[[#This Row],[Erorr 3]])</f>
        <v>1.9376500000000014</v>
      </c>
      <c r="Q143" s="17">
        <f>Table21[[#This Row],[Abs Erorr 3]]/Table21[[#This Row],[Adj Close]]</f>
        <v>0.1270198692861873</v>
      </c>
    </row>
    <row r="144" spans="1:17" x14ac:dyDescent="0.3">
      <c r="A144" s="5">
        <v>43672.291666666664</v>
      </c>
      <c r="B144" s="25">
        <v>15.2027</v>
      </c>
      <c r="C144" s="11">
        <f t="shared" si="11"/>
        <v>15.2547</v>
      </c>
      <c r="D144" s="29">
        <f>Table21[[#This Row],[Adj Close]]-Table21[[#This Row],[Naive Trend ]]</f>
        <v>-5.1999999999999602E-2</v>
      </c>
      <c r="E144" s="12">
        <f t="shared" si="10"/>
        <v>2.7039999999999586E-3</v>
      </c>
      <c r="F144" s="12">
        <f>ABS(Table21[[#This Row],[Erorr 1]])</f>
        <v>5.1999999999999602E-2</v>
      </c>
      <c r="G144" s="13">
        <f>Table21[[#This Row],[Abs Erorr 1]]/Table21[[#This Row],[Adj Close]]</f>
        <v>3.4204450525235387E-3</v>
      </c>
      <c r="H144" s="11">
        <f t="shared" si="13"/>
        <v>16.752700000000001</v>
      </c>
      <c r="I144" s="14">
        <f>(Table21[[#This Row],[Adj Close]]-Table21[[#This Row],[3-MA]])</f>
        <v>-1.5500000000000007</v>
      </c>
      <c r="J144" s="10">
        <f t="shared" si="12"/>
        <v>2.4025000000000021</v>
      </c>
      <c r="K144" s="10">
        <f>ABS(Table21[[#This Row],[Erorr 2]])</f>
        <v>1.5500000000000007</v>
      </c>
      <c r="L144" s="13">
        <f>Table21[[#This Row],[Abs Erorr 2]]/Table21[[#This Row],[Adj Close]]</f>
        <v>0.10195557368099092</v>
      </c>
      <c r="M144" s="11">
        <f t="shared" si="14"/>
        <v>16.903016666666666</v>
      </c>
      <c r="N144" s="16">
        <f>Table21[[#This Row],[Adj Close]]-Table21[[#This Row],[6-MA]]</f>
        <v>-1.7003166666666658</v>
      </c>
      <c r="O144" s="17">
        <f>(Table21[[#This Row],[Adj Close]]-M144)^2</f>
        <v>2.8910767669444417</v>
      </c>
      <c r="P144" s="17">
        <f>ABS(Table21[[#This Row],[Erorr 3]])</f>
        <v>1.7003166666666658</v>
      </c>
      <c r="Q144" s="17">
        <f>Table21[[#This Row],[Abs Erorr 3]]/Table21[[#This Row],[Adj Close]]</f>
        <v>0.11184307173506455</v>
      </c>
    </row>
    <row r="145" spans="1:17" x14ac:dyDescent="0.3">
      <c r="A145" s="9">
        <v>43675.291666666664</v>
      </c>
      <c r="B145" s="26">
        <v>15.718</v>
      </c>
      <c r="C145" s="11">
        <f t="shared" si="11"/>
        <v>15.2027</v>
      </c>
      <c r="D145" s="29">
        <f>Table21[[#This Row],[Adj Close]]-Table21[[#This Row],[Naive Trend ]]</f>
        <v>0.51529999999999987</v>
      </c>
      <c r="E145" s="12">
        <f t="shared" si="10"/>
        <v>0.26553408999999989</v>
      </c>
      <c r="F145" s="12">
        <f>ABS(Table21[[#This Row],[Erorr 1]])</f>
        <v>0.51529999999999987</v>
      </c>
      <c r="G145" s="13">
        <f>Table21[[#This Row],[Abs Erorr 1]]/Table21[[#This Row],[Adj Close]]</f>
        <v>3.2784069220002536E-2</v>
      </c>
      <c r="H145" s="11">
        <f t="shared" si="13"/>
        <v>16.038699999999999</v>
      </c>
      <c r="I145" s="14">
        <f>(Table21[[#This Row],[Adj Close]]-Table21[[#This Row],[3-MA]])</f>
        <v>-0.32069999999999865</v>
      </c>
      <c r="J145" s="10">
        <f t="shared" si="12"/>
        <v>0.10284848999999914</v>
      </c>
      <c r="K145" s="10">
        <f>ABS(Table21[[#This Row],[Erorr 2]])</f>
        <v>0.32069999999999865</v>
      </c>
      <c r="L145" s="13">
        <f>Table21[[#This Row],[Abs Erorr 2]]/Table21[[#This Row],[Adj Close]]</f>
        <v>2.0403359206005767E-2</v>
      </c>
      <c r="M145" s="11">
        <f t="shared" si="14"/>
        <v>16.619683333333331</v>
      </c>
      <c r="N145" s="16">
        <f>Table21[[#This Row],[Adj Close]]-Table21[[#This Row],[6-MA]]</f>
        <v>-0.90168333333333095</v>
      </c>
      <c r="O145" s="17">
        <f>(Table21[[#This Row],[Adj Close]]-M145)^2</f>
        <v>0.81303283361110679</v>
      </c>
      <c r="P145" s="17">
        <f>ABS(Table21[[#This Row],[Erorr 3]])</f>
        <v>0.90168333333333095</v>
      </c>
      <c r="Q145" s="17">
        <f>Table21[[#This Row],[Abs Erorr 3]]/Table21[[#This Row],[Adj Close]]</f>
        <v>5.7366289180133027E-2</v>
      </c>
    </row>
    <row r="146" spans="1:17" x14ac:dyDescent="0.3">
      <c r="A146" s="5">
        <v>43676.291666666664</v>
      </c>
      <c r="B146" s="25">
        <v>16.150700000000001</v>
      </c>
      <c r="C146" s="11">
        <f t="shared" si="11"/>
        <v>15.718</v>
      </c>
      <c r="D146" s="29">
        <f>Table21[[#This Row],[Adj Close]]-Table21[[#This Row],[Naive Trend ]]</f>
        <v>0.43270000000000053</v>
      </c>
      <c r="E146" s="12">
        <f t="shared" si="10"/>
        <v>0.18722929000000046</v>
      </c>
      <c r="F146" s="12">
        <f>ABS(Table21[[#This Row],[Erorr 1]])</f>
        <v>0.43270000000000053</v>
      </c>
      <c r="G146" s="13">
        <f>Table21[[#This Row],[Abs Erorr 1]]/Table21[[#This Row],[Adj Close]]</f>
        <v>2.6791408421926018E-2</v>
      </c>
      <c r="H146" s="11">
        <f t="shared" si="13"/>
        <v>15.391799999999998</v>
      </c>
      <c r="I146" s="14">
        <f>(Table21[[#This Row],[Adj Close]]-Table21[[#This Row],[3-MA]])</f>
        <v>0.75890000000000235</v>
      </c>
      <c r="J146" s="10">
        <f t="shared" si="12"/>
        <v>0.57592921000000352</v>
      </c>
      <c r="K146" s="10">
        <f>ABS(Table21[[#This Row],[Erorr 2]])</f>
        <v>0.75890000000000235</v>
      </c>
      <c r="L146" s="13">
        <f>Table21[[#This Row],[Abs Erorr 2]]/Table21[[#This Row],[Adj Close]]</f>
        <v>4.6988675413449713E-2</v>
      </c>
      <c r="M146" s="11">
        <f t="shared" si="14"/>
        <v>16.370683333333336</v>
      </c>
      <c r="N146" s="16">
        <f>Table21[[#This Row],[Adj Close]]-Table21[[#This Row],[6-MA]]</f>
        <v>-0.2199833333333352</v>
      </c>
      <c r="O146" s="17">
        <f>(Table21[[#This Row],[Adj Close]]-M146)^2</f>
        <v>4.8392666944445266E-2</v>
      </c>
      <c r="P146" s="17">
        <f>ABS(Table21[[#This Row],[Erorr 3]])</f>
        <v>0.2199833333333352</v>
      </c>
      <c r="Q146" s="17">
        <f>Table21[[#This Row],[Abs Erorr 3]]/Table21[[#This Row],[Adj Close]]</f>
        <v>1.3620668660388417E-2</v>
      </c>
    </row>
    <row r="147" spans="1:17" x14ac:dyDescent="0.3">
      <c r="A147" s="9">
        <v>43677.291666666664</v>
      </c>
      <c r="B147" s="26">
        <v>16.107299999999999</v>
      </c>
      <c r="C147" s="11">
        <f t="shared" si="11"/>
        <v>16.150700000000001</v>
      </c>
      <c r="D147" s="29">
        <f>Table21[[#This Row],[Adj Close]]-Table21[[#This Row],[Naive Trend ]]</f>
        <v>-4.3400000000001882E-2</v>
      </c>
      <c r="E147" s="12">
        <f t="shared" si="10"/>
        <v>1.8835600000001633E-3</v>
      </c>
      <c r="F147" s="12">
        <f>ABS(Table21[[#This Row],[Erorr 1]])</f>
        <v>4.3400000000001882E-2</v>
      </c>
      <c r="G147" s="13">
        <f>Table21[[#This Row],[Abs Erorr 1]]/Table21[[#This Row],[Adj Close]]</f>
        <v>2.6944304756229714E-3</v>
      </c>
      <c r="H147" s="11">
        <f t="shared" si="13"/>
        <v>15.690466666666666</v>
      </c>
      <c r="I147" s="14">
        <f>(Table21[[#This Row],[Adj Close]]-Table21[[#This Row],[3-MA]])</f>
        <v>0.41683333333333294</v>
      </c>
      <c r="J147" s="10">
        <f t="shared" si="12"/>
        <v>0.17375002777777745</v>
      </c>
      <c r="K147" s="10">
        <f>ABS(Table21[[#This Row],[Erorr 2]])</f>
        <v>0.41683333333333294</v>
      </c>
      <c r="L147" s="13">
        <f>Table21[[#This Row],[Abs Erorr 2]]/Table21[[#This Row],[Adj Close]]</f>
        <v>2.5878535405271706E-2</v>
      </c>
      <c r="M147" s="11">
        <f t="shared" si="14"/>
        <v>16.221583333333335</v>
      </c>
      <c r="N147" s="16">
        <f>Table21[[#This Row],[Adj Close]]-Table21[[#This Row],[6-MA]]</f>
        <v>-0.1142833333333364</v>
      </c>
      <c r="O147" s="17">
        <f>(Table21[[#This Row],[Adj Close]]-M147)^2</f>
        <v>1.3060680277778479E-2</v>
      </c>
      <c r="P147" s="17">
        <f>ABS(Table21[[#This Row],[Erorr 3]])</f>
        <v>0.1142833333333364</v>
      </c>
      <c r="Q147" s="17">
        <f>Table21[[#This Row],[Abs Erorr 3]]/Table21[[#This Row],[Adj Close]]</f>
        <v>7.095126640302E-3</v>
      </c>
    </row>
    <row r="148" spans="1:17" x14ac:dyDescent="0.3">
      <c r="A148" s="5">
        <v>43678.291666666664</v>
      </c>
      <c r="B148" s="25">
        <v>15.59</v>
      </c>
      <c r="C148" s="11">
        <f t="shared" si="11"/>
        <v>16.107299999999999</v>
      </c>
      <c r="D148" s="29">
        <f>Table21[[#This Row],[Adj Close]]-Table21[[#This Row],[Naive Trend ]]</f>
        <v>-0.51729999999999876</v>
      </c>
      <c r="E148" s="12">
        <f t="shared" si="10"/>
        <v>0.26759928999999871</v>
      </c>
      <c r="F148" s="12">
        <f>ABS(Table21[[#This Row],[Erorr 1]])</f>
        <v>0.51729999999999876</v>
      </c>
      <c r="G148" s="13">
        <f>Table21[[#This Row],[Abs Erorr 1]]/Table21[[#This Row],[Adj Close]]</f>
        <v>3.3181526619627887E-2</v>
      </c>
      <c r="H148" s="11">
        <f t="shared" si="13"/>
        <v>15.991999999999999</v>
      </c>
      <c r="I148" s="14">
        <f>(Table21[[#This Row],[Adj Close]]-Table21[[#This Row],[3-MA]])</f>
        <v>-0.40199999999999925</v>
      </c>
      <c r="J148" s="10">
        <f t="shared" si="12"/>
        <v>0.16160399999999939</v>
      </c>
      <c r="K148" s="10">
        <f>ABS(Table21[[#This Row],[Erorr 2]])</f>
        <v>0.40199999999999925</v>
      </c>
      <c r="L148" s="13">
        <f>Table21[[#This Row],[Abs Erorr 2]]/Table21[[#This Row],[Adj Close]]</f>
        <v>2.5785760102629843E-2</v>
      </c>
      <c r="M148" s="11">
        <f t="shared" si="14"/>
        <v>16.015349999999998</v>
      </c>
      <c r="N148" s="16">
        <f>Table21[[#This Row],[Adj Close]]-Table21[[#This Row],[6-MA]]</f>
        <v>-0.42534999999999812</v>
      </c>
      <c r="O148" s="17">
        <f>(Table21[[#This Row],[Adj Close]]-M148)^2</f>
        <v>0.18092262249999841</v>
      </c>
      <c r="P148" s="17">
        <f>ABS(Table21[[#This Row],[Erorr 3]])</f>
        <v>0.42534999999999812</v>
      </c>
      <c r="Q148" s="17">
        <f>Table21[[#This Row],[Abs Erorr 3]]/Table21[[#This Row],[Adj Close]]</f>
        <v>2.7283515073765113E-2</v>
      </c>
    </row>
    <row r="149" spans="1:17" x14ac:dyDescent="0.3">
      <c r="A149" s="9">
        <v>43679.291666666664</v>
      </c>
      <c r="B149" s="26">
        <v>15.6227</v>
      </c>
      <c r="C149" s="11">
        <f t="shared" si="11"/>
        <v>15.59</v>
      </c>
      <c r="D149" s="29">
        <f>Table21[[#This Row],[Adj Close]]-Table21[[#This Row],[Naive Trend ]]</f>
        <v>3.2700000000000173E-2</v>
      </c>
      <c r="E149" s="12">
        <f t="shared" si="10"/>
        <v>1.0692900000000114E-3</v>
      </c>
      <c r="F149" s="12">
        <f>ABS(Table21[[#This Row],[Erorr 1]])</f>
        <v>3.2700000000000173E-2</v>
      </c>
      <c r="G149" s="13">
        <f>Table21[[#This Row],[Abs Erorr 1]]/Table21[[#This Row],[Adj Close]]</f>
        <v>2.0931081055131427E-3</v>
      </c>
      <c r="H149" s="11">
        <f t="shared" si="13"/>
        <v>15.949333333333334</v>
      </c>
      <c r="I149" s="14">
        <f>(Table21[[#This Row],[Adj Close]]-Table21[[#This Row],[3-MA]])</f>
        <v>-0.32663333333333355</v>
      </c>
      <c r="J149" s="10">
        <f t="shared" si="12"/>
        <v>0.10668933444444459</v>
      </c>
      <c r="K149" s="10">
        <f>ABS(Table21[[#This Row],[Erorr 2]])</f>
        <v>0.32663333333333355</v>
      </c>
      <c r="L149" s="13">
        <f>Table21[[#This Row],[Abs Erorr 2]]/Table21[[#This Row],[Adj Close]]</f>
        <v>2.0907610933662783E-2</v>
      </c>
      <c r="M149" s="11">
        <f t="shared" si="14"/>
        <v>15.670566666666666</v>
      </c>
      <c r="N149" s="16">
        <f>Table21[[#This Row],[Adj Close]]-Table21[[#This Row],[6-MA]]</f>
        <v>-4.7866666666665836E-2</v>
      </c>
      <c r="O149" s="17">
        <f>(Table21[[#This Row],[Adj Close]]-M149)^2</f>
        <v>2.2912177777776981E-3</v>
      </c>
      <c r="P149" s="17">
        <f>ABS(Table21[[#This Row],[Erorr 3]])</f>
        <v>4.7866666666665836E-2</v>
      </c>
      <c r="Q149" s="17">
        <f>Table21[[#This Row],[Abs Erorr 3]]/Table21[[#This Row],[Adj Close]]</f>
        <v>3.063917675348425E-3</v>
      </c>
    </row>
    <row r="150" spans="1:17" x14ac:dyDescent="0.3">
      <c r="A150" s="5">
        <v>43682.291666666664</v>
      </c>
      <c r="B150" s="25">
        <v>15.221299999999999</v>
      </c>
      <c r="C150" s="11">
        <f t="shared" si="11"/>
        <v>15.6227</v>
      </c>
      <c r="D150" s="29">
        <f>Table21[[#This Row],[Adj Close]]-Table21[[#This Row],[Naive Trend ]]</f>
        <v>-0.40140000000000065</v>
      </c>
      <c r="E150" s="12">
        <f t="shared" si="10"/>
        <v>0.16112196000000051</v>
      </c>
      <c r="F150" s="12">
        <f>ABS(Table21[[#This Row],[Erorr 1]])</f>
        <v>0.40140000000000065</v>
      </c>
      <c r="G150" s="13">
        <f>Table21[[#This Row],[Abs Erorr 1]]/Table21[[#This Row],[Adj Close]]</f>
        <v>2.637094072122622E-2</v>
      </c>
      <c r="H150" s="11">
        <f t="shared" si="13"/>
        <v>15.773333333333333</v>
      </c>
      <c r="I150" s="14">
        <f>(Table21[[#This Row],[Adj Close]]-Table21[[#This Row],[3-MA]])</f>
        <v>-0.55203333333333404</v>
      </c>
      <c r="J150" s="10">
        <f t="shared" si="12"/>
        <v>0.3047408011111119</v>
      </c>
      <c r="K150" s="10">
        <f>ABS(Table21[[#This Row],[Erorr 2]])</f>
        <v>0.55203333333333404</v>
      </c>
      <c r="L150" s="13">
        <f>Table21[[#This Row],[Abs Erorr 2]]/Table21[[#This Row],[Adj Close]]</f>
        <v>3.6267160711196421E-2</v>
      </c>
      <c r="M150" s="11">
        <f t="shared" si="14"/>
        <v>15.731899999999998</v>
      </c>
      <c r="N150" s="16">
        <f>Table21[[#This Row],[Adj Close]]-Table21[[#This Row],[6-MA]]</f>
        <v>-0.51059999999999839</v>
      </c>
      <c r="O150" s="17">
        <f>(Table21[[#This Row],[Adj Close]]-M150)^2</f>
        <v>0.26071235999999837</v>
      </c>
      <c r="P150" s="17">
        <f>ABS(Table21[[#This Row],[Erorr 3]])</f>
        <v>0.51059999999999839</v>
      </c>
      <c r="Q150" s="17">
        <f>Table21[[#This Row],[Abs Erorr 3]]/Table21[[#This Row],[Adj Close]]</f>
        <v>3.3545097987688198E-2</v>
      </c>
    </row>
    <row r="151" spans="1:17" x14ac:dyDescent="0.3">
      <c r="A151" s="9">
        <v>43683.291666666664</v>
      </c>
      <c r="B151" s="26">
        <v>15.3833</v>
      </c>
      <c r="C151" s="11">
        <f t="shared" si="11"/>
        <v>15.221299999999999</v>
      </c>
      <c r="D151" s="29">
        <f>Table21[[#This Row],[Adj Close]]-Table21[[#This Row],[Naive Trend ]]</f>
        <v>0.16200000000000081</v>
      </c>
      <c r="E151" s="12">
        <f t="shared" si="10"/>
        <v>2.6244000000000264E-2</v>
      </c>
      <c r="F151" s="12">
        <f>ABS(Table21[[#This Row],[Erorr 1]])</f>
        <v>0.16200000000000081</v>
      </c>
      <c r="G151" s="13">
        <f>Table21[[#This Row],[Abs Erorr 1]]/Table21[[#This Row],[Adj Close]]</f>
        <v>1.0530900391983566E-2</v>
      </c>
      <c r="H151" s="11">
        <f t="shared" si="13"/>
        <v>15.478</v>
      </c>
      <c r="I151" s="14">
        <f>(Table21[[#This Row],[Adj Close]]-Table21[[#This Row],[3-MA]])</f>
        <v>-9.4699999999999562E-2</v>
      </c>
      <c r="J151" s="10">
        <f t="shared" si="12"/>
        <v>8.9680899999999165E-3</v>
      </c>
      <c r="K151" s="10">
        <f>ABS(Table21[[#This Row],[Erorr 2]])</f>
        <v>9.4699999999999562E-2</v>
      </c>
      <c r="L151" s="13">
        <f>Table21[[#This Row],[Abs Erorr 2]]/Table21[[#This Row],[Adj Close]]</f>
        <v>6.1560263402520628E-3</v>
      </c>
      <c r="M151" s="11">
        <f t="shared" si="14"/>
        <v>15.734999999999999</v>
      </c>
      <c r="N151" s="16">
        <f>Table21[[#This Row],[Adj Close]]-Table21[[#This Row],[6-MA]]</f>
        <v>-0.35169999999999924</v>
      </c>
      <c r="O151" s="17">
        <f>(Table21[[#This Row],[Adj Close]]-M151)^2</f>
        <v>0.12369288999999946</v>
      </c>
      <c r="P151" s="17">
        <f>ABS(Table21[[#This Row],[Erorr 3]])</f>
        <v>0.35169999999999924</v>
      </c>
      <c r="Q151" s="17">
        <f>Table21[[#This Row],[Abs Erorr 3]]/Table21[[#This Row],[Adj Close]]</f>
        <v>2.286245473988021E-2</v>
      </c>
    </row>
    <row r="152" spans="1:17" x14ac:dyDescent="0.3">
      <c r="A152" s="5">
        <v>43684.291666666664</v>
      </c>
      <c r="B152" s="25">
        <v>15.561299999999999</v>
      </c>
      <c r="C152" s="11">
        <f t="shared" si="11"/>
        <v>15.3833</v>
      </c>
      <c r="D152" s="29">
        <f>Table21[[#This Row],[Adj Close]]-Table21[[#This Row],[Naive Trend ]]</f>
        <v>0.17799999999999905</v>
      </c>
      <c r="E152" s="12">
        <f t="shared" si="10"/>
        <v>3.1683999999999664E-2</v>
      </c>
      <c r="F152" s="12">
        <f>ABS(Table21[[#This Row],[Erorr 1]])</f>
        <v>0.17799999999999905</v>
      </c>
      <c r="G152" s="13">
        <f>Table21[[#This Row],[Abs Erorr 1]]/Table21[[#This Row],[Adj Close]]</f>
        <v>1.1438633019092174E-2</v>
      </c>
      <c r="H152" s="11">
        <f t="shared" si="13"/>
        <v>15.4091</v>
      </c>
      <c r="I152" s="14">
        <f>(Table21[[#This Row],[Adj Close]]-Table21[[#This Row],[3-MA]])</f>
        <v>0.15219999999999878</v>
      </c>
      <c r="J152" s="10">
        <f t="shared" si="12"/>
        <v>2.3164839999999628E-2</v>
      </c>
      <c r="K152" s="10">
        <f>ABS(Table21[[#This Row],[Erorr 2]])</f>
        <v>0.15219999999999878</v>
      </c>
      <c r="L152" s="13">
        <f>Table21[[#This Row],[Abs Erorr 2]]/Table21[[#This Row],[Adj Close]]</f>
        <v>9.7806738511563157E-3</v>
      </c>
      <c r="M152" s="11">
        <f t="shared" si="14"/>
        <v>15.679216666666669</v>
      </c>
      <c r="N152" s="16">
        <f>Table21[[#This Row],[Adj Close]]-Table21[[#This Row],[6-MA]]</f>
        <v>-0.11791666666666956</v>
      </c>
      <c r="O152" s="17">
        <f>(Table21[[#This Row],[Adj Close]]-M152)^2</f>
        <v>1.3904340277778459E-2</v>
      </c>
      <c r="P152" s="17">
        <f>ABS(Table21[[#This Row],[Erorr 3]])</f>
        <v>0.11791666666666956</v>
      </c>
      <c r="Q152" s="17">
        <f>Table21[[#This Row],[Abs Erorr 3]]/Table21[[#This Row],[Adj Close]]</f>
        <v>7.5775588586216806E-3</v>
      </c>
    </row>
    <row r="153" spans="1:17" x14ac:dyDescent="0.3">
      <c r="A153" s="9">
        <v>43685.291666666664</v>
      </c>
      <c r="B153" s="26">
        <v>15.886699999999999</v>
      </c>
      <c r="C153" s="11">
        <f t="shared" si="11"/>
        <v>15.561299999999999</v>
      </c>
      <c r="D153" s="29">
        <f>Table21[[#This Row],[Adj Close]]-Table21[[#This Row],[Naive Trend ]]</f>
        <v>0.32540000000000013</v>
      </c>
      <c r="E153" s="12">
        <f t="shared" si="10"/>
        <v>0.10588516000000009</v>
      </c>
      <c r="F153" s="12">
        <f>ABS(Table21[[#This Row],[Erorr 1]])</f>
        <v>0.32540000000000013</v>
      </c>
      <c r="G153" s="13">
        <f>Table21[[#This Row],[Abs Erorr 1]]/Table21[[#This Row],[Adj Close]]</f>
        <v>2.0482542000541344E-2</v>
      </c>
      <c r="H153" s="11">
        <f t="shared" si="13"/>
        <v>15.388633333333331</v>
      </c>
      <c r="I153" s="14">
        <f>(Table21[[#This Row],[Adj Close]]-Table21[[#This Row],[3-MA]])</f>
        <v>0.49806666666666821</v>
      </c>
      <c r="J153" s="10">
        <f t="shared" si="12"/>
        <v>0.24807040444444597</v>
      </c>
      <c r="K153" s="10">
        <f>ABS(Table21[[#This Row],[Erorr 2]])</f>
        <v>0.49806666666666821</v>
      </c>
      <c r="L153" s="13">
        <f>Table21[[#This Row],[Abs Erorr 2]]/Table21[[#This Row],[Adj Close]]</f>
        <v>3.1351172154485719E-2</v>
      </c>
      <c r="M153" s="11">
        <f t="shared" si="14"/>
        <v>15.580983333333334</v>
      </c>
      <c r="N153" s="16">
        <f>Table21[[#This Row],[Adj Close]]-Table21[[#This Row],[6-MA]]</f>
        <v>0.3057166666666653</v>
      </c>
      <c r="O153" s="17">
        <f>(Table21[[#This Row],[Adj Close]]-M153)^2</f>
        <v>9.3462680277776947E-2</v>
      </c>
      <c r="P153" s="17">
        <f>ABS(Table21[[#This Row],[Erorr 3]])</f>
        <v>0.3057166666666653</v>
      </c>
      <c r="Q153" s="17">
        <f>Table21[[#This Row],[Abs Erorr 3]]/Table21[[#This Row],[Adj Close]]</f>
        <v>1.9243560126814586E-2</v>
      </c>
    </row>
    <row r="154" spans="1:17" x14ac:dyDescent="0.3">
      <c r="A154" s="5">
        <v>43686.291666666664</v>
      </c>
      <c r="B154" s="25">
        <v>15.667299999999999</v>
      </c>
      <c r="C154" s="11">
        <f t="shared" si="11"/>
        <v>15.886699999999999</v>
      </c>
      <c r="D154" s="29">
        <f>Table21[[#This Row],[Adj Close]]-Table21[[#This Row],[Naive Trend ]]</f>
        <v>-0.21940000000000026</v>
      </c>
      <c r="E154" s="12">
        <f t="shared" si="10"/>
        <v>4.8136360000000114E-2</v>
      </c>
      <c r="F154" s="12">
        <f>ABS(Table21[[#This Row],[Erorr 1]])</f>
        <v>0.21940000000000026</v>
      </c>
      <c r="G154" s="13">
        <f>Table21[[#This Row],[Abs Erorr 1]]/Table21[[#This Row],[Adj Close]]</f>
        <v>1.4003689212563765E-2</v>
      </c>
      <c r="H154" s="11">
        <f t="shared" si="13"/>
        <v>15.610433333333333</v>
      </c>
      <c r="I154" s="14">
        <f>(Table21[[#This Row],[Adj Close]]-Table21[[#This Row],[3-MA]])</f>
        <v>5.6866666666666177E-2</v>
      </c>
      <c r="J154" s="10">
        <f t="shared" si="12"/>
        <v>3.2338177777777219E-3</v>
      </c>
      <c r="K154" s="10">
        <f>ABS(Table21[[#This Row],[Erorr 2]])</f>
        <v>5.6866666666666177E-2</v>
      </c>
      <c r="L154" s="13">
        <f>Table21[[#This Row],[Abs Erorr 2]]/Table21[[#This Row],[Adj Close]]</f>
        <v>3.6296405038944925E-3</v>
      </c>
      <c r="M154" s="11">
        <f t="shared" si="14"/>
        <v>15.544216666666665</v>
      </c>
      <c r="N154" s="16">
        <f>Table21[[#This Row],[Adj Close]]-Table21[[#This Row],[6-MA]]</f>
        <v>0.12308333333333366</v>
      </c>
      <c r="O154" s="17">
        <f>(Table21[[#This Row],[Adj Close]]-M154)^2</f>
        <v>1.5149506944444524E-2</v>
      </c>
      <c r="P154" s="17">
        <f>ABS(Table21[[#This Row],[Erorr 3]])</f>
        <v>0.12308333333333366</v>
      </c>
      <c r="Q154" s="17">
        <f>Table21[[#This Row],[Abs Erorr 3]]/Table21[[#This Row],[Adj Close]]</f>
        <v>7.8560653931011512E-3</v>
      </c>
    </row>
    <row r="155" spans="1:17" x14ac:dyDescent="0.3">
      <c r="A155" s="9">
        <v>43689.291666666664</v>
      </c>
      <c r="B155" s="26">
        <v>15.267300000000001</v>
      </c>
      <c r="C155" s="11">
        <f t="shared" si="11"/>
        <v>15.667299999999999</v>
      </c>
      <c r="D155" s="29">
        <f>Table21[[#This Row],[Adj Close]]-Table21[[#This Row],[Naive Trend ]]</f>
        <v>-0.39999999999999858</v>
      </c>
      <c r="E155" s="12">
        <f t="shared" si="10"/>
        <v>0.15999999999999887</v>
      </c>
      <c r="F155" s="12">
        <f>ABS(Table21[[#This Row],[Erorr 1]])</f>
        <v>0.39999999999999858</v>
      </c>
      <c r="G155" s="13">
        <f>Table21[[#This Row],[Abs Erorr 1]]/Table21[[#This Row],[Adj Close]]</f>
        <v>2.619978647174016E-2</v>
      </c>
      <c r="H155" s="11">
        <f t="shared" si="13"/>
        <v>15.7051</v>
      </c>
      <c r="I155" s="14">
        <f>(Table21[[#This Row],[Adj Close]]-Table21[[#This Row],[3-MA]])</f>
        <v>-0.4377999999999993</v>
      </c>
      <c r="J155" s="10">
        <f t="shared" si="12"/>
        <v>0.1916688399999994</v>
      </c>
      <c r="K155" s="10">
        <f>ABS(Table21[[#This Row],[Erorr 2]])</f>
        <v>0.4377999999999993</v>
      </c>
      <c r="L155" s="13">
        <f>Table21[[#This Row],[Abs Erorr 2]]/Table21[[#This Row],[Adj Close]]</f>
        <v>2.8675666293319663E-2</v>
      </c>
      <c r="M155" s="11">
        <f t="shared" si="14"/>
        <v>15.5571</v>
      </c>
      <c r="N155" s="16">
        <f>Table21[[#This Row],[Adj Close]]-Table21[[#This Row],[6-MA]]</f>
        <v>-0.28979999999999961</v>
      </c>
      <c r="O155" s="17">
        <f>(Table21[[#This Row],[Adj Close]]-M155)^2</f>
        <v>8.3984039999999774E-2</v>
      </c>
      <c r="P155" s="17">
        <f>ABS(Table21[[#This Row],[Erorr 3]])</f>
        <v>0.28979999999999961</v>
      </c>
      <c r="Q155" s="17">
        <f>Table21[[#This Row],[Abs Erorr 3]]/Table21[[#This Row],[Adj Close]]</f>
        <v>1.898174529877579E-2</v>
      </c>
    </row>
    <row r="156" spans="1:17" x14ac:dyDescent="0.3">
      <c r="A156" s="5">
        <v>43690.291666666664</v>
      </c>
      <c r="B156" s="25">
        <v>15.666700000000001</v>
      </c>
      <c r="C156" s="11">
        <f t="shared" si="11"/>
        <v>15.267300000000001</v>
      </c>
      <c r="D156" s="29">
        <f>Table21[[#This Row],[Adj Close]]-Table21[[#This Row],[Naive Trend ]]</f>
        <v>0.39939999999999998</v>
      </c>
      <c r="E156" s="12">
        <f t="shared" si="10"/>
        <v>0.15952035999999997</v>
      </c>
      <c r="F156" s="12">
        <f>ABS(Table21[[#This Row],[Erorr 1]])</f>
        <v>0.39939999999999998</v>
      </c>
      <c r="G156" s="13">
        <f>Table21[[#This Row],[Abs Erorr 1]]/Table21[[#This Row],[Adj Close]]</f>
        <v>2.5493562779653658E-2</v>
      </c>
      <c r="H156" s="11">
        <f t="shared" si="13"/>
        <v>15.607100000000001</v>
      </c>
      <c r="I156" s="14">
        <f>(Table21[[#This Row],[Adj Close]]-Table21[[#This Row],[3-MA]])</f>
        <v>5.9599999999999653E-2</v>
      </c>
      <c r="J156" s="10">
        <f t="shared" si="12"/>
        <v>3.5521599999999588E-3</v>
      </c>
      <c r="K156" s="10">
        <f>ABS(Table21[[#This Row],[Erorr 2]])</f>
        <v>5.9599999999999653E-2</v>
      </c>
      <c r="L156" s="13">
        <f>Table21[[#This Row],[Abs Erorr 2]]/Table21[[#This Row],[Adj Close]]</f>
        <v>3.8042472250058822E-3</v>
      </c>
      <c r="M156" s="11">
        <f t="shared" si="14"/>
        <v>15.497866666666667</v>
      </c>
      <c r="N156" s="16">
        <f>Table21[[#This Row],[Adj Close]]-Table21[[#This Row],[6-MA]]</f>
        <v>0.16883333333333361</v>
      </c>
      <c r="O156" s="17">
        <f>(Table21[[#This Row],[Adj Close]]-M156)^2</f>
        <v>2.8504694444444537E-2</v>
      </c>
      <c r="P156" s="17">
        <f>ABS(Table21[[#This Row],[Erorr 3]])</f>
        <v>0.16883333333333361</v>
      </c>
      <c r="Q156" s="17">
        <f>Table21[[#This Row],[Abs Erorr 3]]/Table21[[#This Row],[Adj Close]]</f>
        <v>1.0776572815802537E-2</v>
      </c>
    </row>
    <row r="157" spans="1:17" x14ac:dyDescent="0.3">
      <c r="A157" s="9">
        <v>43691.291666666664</v>
      </c>
      <c r="B157" s="26">
        <v>14.641299999999999</v>
      </c>
      <c r="C157" s="11">
        <f t="shared" si="11"/>
        <v>15.666700000000001</v>
      </c>
      <c r="D157" s="29">
        <f>Table21[[#This Row],[Adj Close]]-Table21[[#This Row],[Naive Trend ]]</f>
        <v>-1.0254000000000012</v>
      </c>
      <c r="E157" s="12">
        <f t="shared" si="10"/>
        <v>1.0514451600000025</v>
      </c>
      <c r="F157" s="12">
        <f>ABS(Table21[[#This Row],[Erorr 1]])</f>
        <v>1.0254000000000012</v>
      </c>
      <c r="G157" s="13">
        <f>Table21[[#This Row],[Abs Erorr 1]]/Table21[[#This Row],[Adj Close]]</f>
        <v>7.0034764672535998E-2</v>
      </c>
      <c r="H157" s="11">
        <f t="shared" si="13"/>
        <v>15.533766666666667</v>
      </c>
      <c r="I157" s="14">
        <f>(Table21[[#This Row],[Adj Close]]-Table21[[#This Row],[3-MA]])</f>
        <v>-0.89246666666666741</v>
      </c>
      <c r="J157" s="10">
        <f t="shared" si="12"/>
        <v>0.7964967511111124</v>
      </c>
      <c r="K157" s="10">
        <f>ABS(Table21[[#This Row],[Erorr 2]])</f>
        <v>0.89246666666666741</v>
      </c>
      <c r="L157" s="13">
        <f>Table21[[#This Row],[Abs Erorr 2]]/Table21[[#This Row],[Adj Close]]</f>
        <v>6.0955425178547497E-2</v>
      </c>
      <c r="M157" s="11">
        <f t="shared" si="14"/>
        <v>15.572100000000001</v>
      </c>
      <c r="N157" s="16">
        <f>Table21[[#This Row],[Adj Close]]-Table21[[#This Row],[6-MA]]</f>
        <v>-0.9308000000000014</v>
      </c>
      <c r="O157" s="17">
        <f>(Table21[[#This Row],[Adj Close]]-M157)^2</f>
        <v>0.8663886400000026</v>
      </c>
      <c r="P157" s="17">
        <f>ABS(Table21[[#This Row],[Erorr 3]])</f>
        <v>0.9308000000000014</v>
      </c>
      <c r="Q157" s="17">
        <f>Table21[[#This Row],[Abs Erorr 3]]/Table21[[#This Row],[Adj Close]]</f>
        <v>6.357358977686417E-2</v>
      </c>
    </row>
    <row r="158" spans="1:17" x14ac:dyDescent="0.3">
      <c r="A158" s="5">
        <v>43692.291666666664</v>
      </c>
      <c r="B158" s="25">
        <v>14.375999999999999</v>
      </c>
      <c r="C158" s="11">
        <f t="shared" si="11"/>
        <v>14.641299999999999</v>
      </c>
      <c r="D158" s="29">
        <f>Table21[[#This Row],[Adj Close]]-Table21[[#This Row],[Naive Trend ]]</f>
        <v>-0.26529999999999987</v>
      </c>
      <c r="E158" s="12">
        <f t="shared" si="10"/>
        <v>7.0384089999999927E-2</v>
      </c>
      <c r="F158" s="12">
        <f>ABS(Table21[[#This Row],[Erorr 1]])</f>
        <v>0.26529999999999987</v>
      </c>
      <c r="G158" s="13">
        <f>Table21[[#This Row],[Abs Erorr 1]]/Table21[[#This Row],[Adj Close]]</f>
        <v>1.8454368391764044E-2</v>
      </c>
      <c r="H158" s="11">
        <f t="shared" si="13"/>
        <v>15.191766666666666</v>
      </c>
      <c r="I158" s="14">
        <f>(Table21[[#This Row],[Adj Close]]-Table21[[#This Row],[3-MA]])</f>
        <v>-0.81576666666666675</v>
      </c>
      <c r="J158" s="10">
        <f t="shared" si="12"/>
        <v>0.66547525444444455</v>
      </c>
      <c r="K158" s="10">
        <f>ABS(Table21[[#This Row],[Erorr 2]])</f>
        <v>0.81576666666666675</v>
      </c>
      <c r="L158" s="13">
        <f>Table21[[#This Row],[Abs Erorr 2]]/Table21[[#This Row],[Adj Close]]</f>
        <v>5.6745038026340205E-2</v>
      </c>
      <c r="M158" s="11">
        <f t="shared" si="14"/>
        <v>15.448433333333334</v>
      </c>
      <c r="N158" s="16">
        <f>Table21[[#This Row],[Adj Close]]-Table21[[#This Row],[6-MA]]</f>
        <v>-1.0724333333333345</v>
      </c>
      <c r="O158" s="17">
        <f>(Table21[[#This Row],[Adj Close]]-M158)^2</f>
        <v>1.1501132544444468</v>
      </c>
      <c r="P158" s="17">
        <f>ABS(Table21[[#This Row],[Erorr 3]])</f>
        <v>1.0724333333333345</v>
      </c>
      <c r="Q158" s="17">
        <f>Table21[[#This Row],[Abs Erorr 3]]/Table21[[#This Row],[Adj Close]]</f>
        <v>7.4598868484511305E-2</v>
      </c>
    </row>
    <row r="159" spans="1:17" x14ac:dyDescent="0.3">
      <c r="A159" s="9">
        <v>43693.291666666664</v>
      </c>
      <c r="B159" s="26">
        <v>14.662699999999999</v>
      </c>
      <c r="C159" s="11">
        <f t="shared" si="11"/>
        <v>14.375999999999999</v>
      </c>
      <c r="D159" s="29">
        <f>Table21[[#This Row],[Adj Close]]-Table21[[#This Row],[Naive Trend ]]</f>
        <v>0.28669999999999973</v>
      </c>
      <c r="E159" s="12">
        <f t="shared" si="10"/>
        <v>8.2196889999999842E-2</v>
      </c>
      <c r="F159" s="12">
        <f>ABS(Table21[[#This Row],[Erorr 1]])</f>
        <v>0.28669999999999973</v>
      </c>
      <c r="G159" s="13">
        <f>Table21[[#This Row],[Abs Erorr 1]]/Table21[[#This Row],[Adj Close]]</f>
        <v>1.9553015474639716E-2</v>
      </c>
      <c r="H159" s="11">
        <f t="shared" si="13"/>
        <v>14.894666666666666</v>
      </c>
      <c r="I159" s="14">
        <f>(Table21[[#This Row],[Adj Close]]-Table21[[#This Row],[3-MA]])</f>
        <v>-0.23196666666666665</v>
      </c>
      <c r="J159" s="10">
        <f t="shared" si="12"/>
        <v>5.3808534444444438E-2</v>
      </c>
      <c r="K159" s="10">
        <f>ABS(Table21[[#This Row],[Erorr 2]])</f>
        <v>0.23196666666666665</v>
      </c>
      <c r="L159" s="13">
        <f>Table21[[#This Row],[Abs Erorr 2]]/Table21[[#This Row],[Adj Close]]</f>
        <v>1.5820187732591313E-2</v>
      </c>
      <c r="M159" s="11">
        <f t="shared" si="14"/>
        <v>15.250883333333334</v>
      </c>
      <c r="N159" s="16">
        <f>Table21[[#This Row],[Adj Close]]-Table21[[#This Row],[6-MA]]</f>
        <v>-0.58818333333333506</v>
      </c>
      <c r="O159" s="17">
        <f>(Table21[[#This Row],[Adj Close]]-M159)^2</f>
        <v>0.34595963361111315</v>
      </c>
      <c r="P159" s="17">
        <f>ABS(Table21[[#This Row],[Erorr 3]])</f>
        <v>0.58818333333333506</v>
      </c>
      <c r="Q159" s="17">
        <f>Table21[[#This Row],[Abs Erorr 3]]/Table21[[#This Row],[Adj Close]]</f>
        <v>4.0114258174370004E-2</v>
      </c>
    </row>
    <row r="160" spans="1:17" x14ac:dyDescent="0.3">
      <c r="A160" s="5">
        <v>43696.291666666664</v>
      </c>
      <c r="B160" s="25">
        <v>15.122</v>
      </c>
      <c r="C160" s="11">
        <f t="shared" si="11"/>
        <v>14.662699999999999</v>
      </c>
      <c r="D160" s="29">
        <f>Table21[[#This Row],[Adj Close]]-Table21[[#This Row],[Naive Trend ]]</f>
        <v>0.45930000000000071</v>
      </c>
      <c r="E160" s="12">
        <f t="shared" si="10"/>
        <v>0.21095649000000066</v>
      </c>
      <c r="F160" s="12">
        <f>ABS(Table21[[#This Row],[Erorr 1]])</f>
        <v>0.45930000000000071</v>
      </c>
      <c r="G160" s="13">
        <f>Table21[[#This Row],[Abs Erorr 1]]/Table21[[#This Row],[Adj Close]]</f>
        <v>3.0372966538817665E-2</v>
      </c>
      <c r="H160" s="11">
        <f t="shared" si="13"/>
        <v>14.56</v>
      </c>
      <c r="I160" s="14">
        <f>(Table21[[#This Row],[Adj Close]]-Table21[[#This Row],[3-MA]])</f>
        <v>0.56199999999999939</v>
      </c>
      <c r="J160" s="10">
        <f t="shared" si="12"/>
        <v>0.31584399999999929</v>
      </c>
      <c r="K160" s="10">
        <f>ABS(Table21[[#This Row],[Erorr 2]])</f>
        <v>0.56199999999999939</v>
      </c>
      <c r="L160" s="13">
        <f>Table21[[#This Row],[Abs Erorr 2]]/Table21[[#This Row],[Adj Close]]</f>
        <v>3.7164396243883041E-2</v>
      </c>
      <c r="M160" s="11">
        <f t="shared" si="14"/>
        <v>15.046883333333334</v>
      </c>
      <c r="N160" s="16">
        <f>Table21[[#This Row],[Adj Close]]-Table21[[#This Row],[6-MA]]</f>
        <v>7.5116666666666276E-2</v>
      </c>
      <c r="O160" s="17">
        <f>(Table21[[#This Row],[Adj Close]]-M160)^2</f>
        <v>5.6425136111110524E-3</v>
      </c>
      <c r="P160" s="17">
        <f>ABS(Table21[[#This Row],[Erorr 3]])</f>
        <v>7.5116666666666276E-2</v>
      </c>
      <c r="Q160" s="17">
        <f>Table21[[#This Row],[Abs Erorr 3]]/Table21[[#This Row],[Adj Close]]</f>
        <v>4.9673764493232556E-3</v>
      </c>
    </row>
    <row r="161" spans="1:17" x14ac:dyDescent="0.3">
      <c r="A161" s="9">
        <v>43697.291666666664</v>
      </c>
      <c r="B161" s="26">
        <v>15.0573</v>
      </c>
      <c r="C161" s="11">
        <f t="shared" si="11"/>
        <v>15.122</v>
      </c>
      <c r="D161" s="29">
        <f>Table21[[#This Row],[Adj Close]]-Table21[[#This Row],[Naive Trend ]]</f>
        <v>-6.4700000000000202E-2</v>
      </c>
      <c r="E161" s="12">
        <f t="shared" si="10"/>
        <v>4.186090000000026E-3</v>
      </c>
      <c r="F161" s="12">
        <f>ABS(Table21[[#This Row],[Erorr 1]])</f>
        <v>6.4700000000000202E-2</v>
      </c>
      <c r="G161" s="13">
        <f>Table21[[#This Row],[Abs Erorr 1]]/Table21[[#This Row],[Adj Close]]</f>
        <v>4.2969191023623232E-3</v>
      </c>
      <c r="H161" s="11">
        <f t="shared" si="13"/>
        <v>14.720233333333333</v>
      </c>
      <c r="I161" s="14">
        <f>(Table21[[#This Row],[Adj Close]]-Table21[[#This Row],[3-MA]])</f>
        <v>0.33706666666666685</v>
      </c>
      <c r="J161" s="10">
        <f t="shared" si="12"/>
        <v>0.1136139377777779</v>
      </c>
      <c r="K161" s="10">
        <f>ABS(Table21[[#This Row],[Erorr 2]])</f>
        <v>0.33706666666666685</v>
      </c>
      <c r="L161" s="13">
        <f>Table21[[#This Row],[Abs Erorr 2]]/Table21[[#This Row],[Adj Close]]</f>
        <v>2.2385598126268776E-2</v>
      </c>
      <c r="M161" s="11">
        <f t="shared" si="14"/>
        <v>14.955999999999998</v>
      </c>
      <c r="N161" s="16">
        <f>Table21[[#This Row],[Adj Close]]-Table21[[#This Row],[6-MA]]</f>
        <v>0.10130000000000194</v>
      </c>
      <c r="O161" s="17">
        <f>(Table21[[#This Row],[Adj Close]]-M161)^2</f>
        <v>1.0261690000000394E-2</v>
      </c>
      <c r="P161" s="17">
        <f>ABS(Table21[[#This Row],[Erorr 3]])</f>
        <v>0.10130000000000194</v>
      </c>
      <c r="Q161" s="17">
        <f>Table21[[#This Row],[Abs Erorr 3]]/Table21[[#This Row],[Adj Close]]</f>
        <v>6.7276337723231883E-3</v>
      </c>
    </row>
    <row r="162" spans="1:17" x14ac:dyDescent="0.3">
      <c r="A162" s="5">
        <v>43698.291666666664</v>
      </c>
      <c r="B162" s="25">
        <v>14.722</v>
      </c>
      <c r="C162" s="11">
        <f t="shared" si="11"/>
        <v>15.0573</v>
      </c>
      <c r="D162" s="29">
        <f>Table21[[#This Row],[Adj Close]]-Table21[[#This Row],[Naive Trend ]]</f>
        <v>-0.33530000000000015</v>
      </c>
      <c r="E162" s="12">
        <f t="shared" si="10"/>
        <v>0.1124260900000001</v>
      </c>
      <c r="F162" s="12">
        <f>ABS(Table21[[#This Row],[Erorr 1]])</f>
        <v>0.33530000000000015</v>
      </c>
      <c r="G162" s="13">
        <f>Table21[[#This Row],[Abs Erorr 1]]/Table21[[#This Row],[Adj Close]]</f>
        <v>2.2775438119820687E-2</v>
      </c>
      <c r="H162" s="11">
        <f t="shared" si="13"/>
        <v>14.947333333333333</v>
      </c>
      <c r="I162" s="14">
        <f>(Table21[[#This Row],[Adj Close]]-Table21[[#This Row],[3-MA]])</f>
        <v>-0.22533333333333339</v>
      </c>
      <c r="J162" s="10">
        <f t="shared" si="12"/>
        <v>5.0775111111111132E-2</v>
      </c>
      <c r="K162" s="10">
        <f>ABS(Table21[[#This Row],[Erorr 2]])</f>
        <v>0.22533333333333339</v>
      </c>
      <c r="L162" s="13">
        <f>Table21[[#This Row],[Abs Erorr 2]]/Table21[[#This Row],[Adj Close]]</f>
        <v>1.530589140968166E-2</v>
      </c>
      <c r="M162" s="11">
        <f t="shared" si="14"/>
        <v>14.920999999999999</v>
      </c>
      <c r="N162" s="16">
        <f>Table21[[#This Row],[Adj Close]]-Table21[[#This Row],[6-MA]]</f>
        <v>-0.19899999999999984</v>
      </c>
      <c r="O162" s="17">
        <f>(Table21[[#This Row],[Adj Close]]-M162)^2</f>
        <v>3.9600999999999935E-2</v>
      </c>
      <c r="P162" s="17">
        <f>ABS(Table21[[#This Row],[Erorr 3]])</f>
        <v>0.19899999999999984</v>
      </c>
      <c r="Q162" s="17">
        <f>Table21[[#This Row],[Abs Erorr 3]]/Table21[[#This Row],[Adj Close]]</f>
        <v>1.3517185165059085E-2</v>
      </c>
    </row>
    <row r="163" spans="1:17" x14ac:dyDescent="0.3">
      <c r="A163" s="9">
        <v>43699.291666666664</v>
      </c>
      <c r="B163" s="26">
        <v>14.81</v>
      </c>
      <c r="C163" s="11">
        <f t="shared" si="11"/>
        <v>14.722</v>
      </c>
      <c r="D163" s="29">
        <f>Table21[[#This Row],[Adj Close]]-Table21[[#This Row],[Naive Trend ]]</f>
        <v>8.8000000000000966E-2</v>
      </c>
      <c r="E163" s="12">
        <f t="shared" si="10"/>
        <v>7.74400000000017E-3</v>
      </c>
      <c r="F163" s="12">
        <f>ABS(Table21[[#This Row],[Erorr 1]])</f>
        <v>8.8000000000000966E-2</v>
      </c>
      <c r="G163" s="13">
        <f>Table21[[#This Row],[Abs Erorr 1]]/Table21[[#This Row],[Adj Close]]</f>
        <v>5.9419311276165407E-3</v>
      </c>
      <c r="H163" s="11">
        <f t="shared" si="13"/>
        <v>14.9671</v>
      </c>
      <c r="I163" s="14">
        <f>(Table21[[#This Row],[Adj Close]]-Table21[[#This Row],[3-MA]])</f>
        <v>-0.1570999999999998</v>
      </c>
      <c r="J163" s="10">
        <f t="shared" si="12"/>
        <v>2.4680409999999937E-2</v>
      </c>
      <c r="K163" s="10">
        <f>ABS(Table21[[#This Row],[Erorr 2]])</f>
        <v>0.1570999999999998</v>
      </c>
      <c r="L163" s="13">
        <f>Table21[[#This Row],[Abs Erorr 2]]/Table21[[#This Row],[Adj Close]]</f>
        <v>1.0607697501688034E-2</v>
      </c>
      <c r="M163" s="11">
        <f t="shared" si="14"/>
        <v>14.76355</v>
      </c>
      <c r="N163" s="16">
        <f>Table21[[#This Row],[Adj Close]]-Table21[[#This Row],[6-MA]]</f>
        <v>4.6450000000000102E-2</v>
      </c>
      <c r="O163" s="17">
        <f>(Table21[[#This Row],[Adj Close]]-M163)^2</f>
        <v>2.1576025000000095E-3</v>
      </c>
      <c r="P163" s="17">
        <f>ABS(Table21[[#This Row],[Erorr 3]])</f>
        <v>4.6450000000000102E-2</v>
      </c>
      <c r="Q163" s="17">
        <f>Table21[[#This Row],[Abs Erorr 3]]/Table21[[#This Row],[Adj Close]]</f>
        <v>3.1363943281566579E-3</v>
      </c>
    </row>
    <row r="164" spans="1:17" x14ac:dyDescent="0.3">
      <c r="A164" s="5">
        <v>43700.291666666664</v>
      </c>
      <c r="B164" s="25">
        <v>14.093299999999999</v>
      </c>
      <c r="C164" s="11">
        <f t="shared" si="11"/>
        <v>14.81</v>
      </c>
      <c r="D164" s="29">
        <f>Table21[[#This Row],[Adj Close]]-Table21[[#This Row],[Naive Trend ]]</f>
        <v>-0.71670000000000122</v>
      </c>
      <c r="E164" s="12">
        <f t="shared" si="10"/>
        <v>0.51365889000000176</v>
      </c>
      <c r="F164" s="12">
        <f>ABS(Table21[[#This Row],[Erorr 1]])</f>
        <v>0.71670000000000122</v>
      </c>
      <c r="G164" s="13">
        <f>Table21[[#This Row],[Abs Erorr 1]]/Table21[[#This Row],[Adj Close]]</f>
        <v>5.0853951877842751E-2</v>
      </c>
      <c r="H164" s="11">
        <f t="shared" si="13"/>
        <v>14.863100000000001</v>
      </c>
      <c r="I164" s="14">
        <f>(Table21[[#This Row],[Adj Close]]-Table21[[#This Row],[3-MA]])</f>
        <v>-0.76980000000000182</v>
      </c>
      <c r="J164" s="10">
        <f t="shared" si="12"/>
        <v>0.59259204000000276</v>
      </c>
      <c r="K164" s="10">
        <f>ABS(Table21[[#This Row],[Erorr 2]])</f>
        <v>0.76980000000000182</v>
      </c>
      <c r="L164" s="13">
        <f>Table21[[#This Row],[Abs Erorr 2]]/Table21[[#This Row],[Adj Close]]</f>
        <v>5.4621699672894347E-2</v>
      </c>
      <c r="M164" s="11">
        <f t="shared" si="14"/>
        <v>14.791666666666666</v>
      </c>
      <c r="N164" s="16">
        <f>Table21[[#This Row],[Adj Close]]-Table21[[#This Row],[6-MA]]</f>
        <v>-0.6983666666666668</v>
      </c>
      <c r="O164" s="17">
        <f>(Table21[[#This Row],[Adj Close]]-M164)^2</f>
        <v>0.4877160011111113</v>
      </c>
      <c r="P164" s="17">
        <f>ABS(Table21[[#This Row],[Erorr 3]])</f>
        <v>0.6983666666666668</v>
      </c>
      <c r="Q164" s="17">
        <f>Table21[[#This Row],[Abs Erorr 3]]/Table21[[#This Row],[Adj Close]]</f>
        <v>4.9553097334667312E-2</v>
      </c>
    </row>
    <row r="165" spans="1:17" x14ac:dyDescent="0.3">
      <c r="A165" s="9">
        <v>43703.291666666664</v>
      </c>
      <c r="B165" s="26">
        <v>14.333299999999999</v>
      </c>
      <c r="C165" s="11">
        <f t="shared" si="11"/>
        <v>14.093299999999999</v>
      </c>
      <c r="D165" s="29">
        <f>Table21[[#This Row],[Adj Close]]-Table21[[#This Row],[Naive Trend ]]</f>
        <v>0.24000000000000021</v>
      </c>
      <c r="E165" s="12">
        <f t="shared" si="10"/>
        <v>5.7600000000000103E-2</v>
      </c>
      <c r="F165" s="12">
        <f>ABS(Table21[[#This Row],[Erorr 1]])</f>
        <v>0.24000000000000021</v>
      </c>
      <c r="G165" s="13">
        <f>Table21[[#This Row],[Abs Erorr 1]]/Table21[[#This Row],[Adj Close]]</f>
        <v>1.6744224986569752E-2</v>
      </c>
      <c r="H165" s="11">
        <f t="shared" si="13"/>
        <v>14.541766666666666</v>
      </c>
      <c r="I165" s="14">
        <f>(Table21[[#This Row],[Adj Close]]-Table21[[#This Row],[3-MA]])</f>
        <v>-0.20846666666666636</v>
      </c>
      <c r="J165" s="10">
        <f t="shared" si="12"/>
        <v>4.3458351111110981E-2</v>
      </c>
      <c r="K165" s="10">
        <f>ABS(Table21[[#This Row],[Erorr 2]])</f>
        <v>0.20846666666666636</v>
      </c>
      <c r="L165" s="13">
        <f>Table21[[#This Row],[Abs Erorr 2]]/Table21[[#This Row],[Adj Close]]</f>
        <v>1.4544219870278747E-2</v>
      </c>
      <c r="M165" s="11">
        <f t="shared" si="14"/>
        <v>14.744549999999998</v>
      </c>
      <c r="N165" s="16">
        <f>Table21[[#This Row],[Adj Close]]-Table21[[#This Row],[6-MA]]</f>
        <v>-0.41124999999999901</v>
      </c>
      <c r="O165" s="17">
        <f>(Table21[[#This Row],[Adj Close]]-M165)^2</f>
        <v>0.16912656249999919</v>
      </c>
      <c r="P165" s="17">
        <f>ABS(Table21[[#This Row],[Erorr 3]])</f>
        <v>0.41124999999999901</v>
      </c>
      <c r="Q165" s="17">
        <f>Table21[[#This Row],[Abs Erorr 3]]/Table21[[#This Row],[Adj Close]]</f>
        <v>2.8691927190528283E-2</v>
      </c>
    </row>
    <row r="166" spans="1:17" x14ac:dyDescent="0.3">
      <c r="A166" s="5">
        <v>43704.291666666664</v>
      </c>
      <c r="B166" s="25">
        <v>14.272</v>
      </c>
      <c r="C166" s="11">
        <f t="shared" si="11"/>
        <v>14.333299999999999</v>
      </c>
      <c r="D166" s="29">
        <f>Table21[[#This Row],[Adj Close]]-Table21[[#This Row],[Naive Trend ]]</f>
        <v>-6.1299999999999244E-2</v>
      </c>
      <c r="E166" s="12">
        <f t="shared" si="10"/>
        <v>3.7576899999999074E-3</v>
      </c>
      <c r="F166" s="12">
        <f>ABS(Table21[[#This Row],[Erorr 1]])</f>
        <v>6.1299999999999244E-2</v>
      </c>
      <c r="G166" s="13">
        <f>Table21[[#This Row],[Abs Erorr 1]]/Table21[[#This Row],[Adj Close]]</f>
        <v>4.295123318385597E-3</v>
      </c>
      <c r="H166" s="11">
        <f t="shared" si="13"/>
        <v>14.4122</v>
      </c>
      <c r="I166" s="14">
        <f>(Table21[[#This Row],[Adj Close]]-Table21[[#This Row],[3-MA]])</f>
        <v>-0.1402000000000001</v>
      </c>
      <c r="J166" s="10">
        <f t="shared" si="12"/>
        <v>1.9656040000000027E-2</v>
      </c>
      <c r="K166" s="10">
        <f>ABS(Table21[[#This Row],[Erorr 2]])</f>
        <v>0.1402000000000001</v>
      </c>
      <c r="L166" s="13">
        <f>Table21[[#This Row],[Abs Erorr 2]]/Table21[[#This Row],[Adj Close]]</f>
        <v>9.8234304932735498E-3</v>
      </c>
      <c r="M166" s="11">
        <f t="shared" si="14"/>
        <v>14.689649999999999</v>
      </c>
      <c r="N166" s="16">
        <f>Table21[[#This Row],[Adj Close]]-Table21[[#This Row],[6-MA]]</f>
        <v>-0.4176499999999983</v>
      </c>
      <c r="O166" s="17">
        <f>(Table21[[#This Row],[Adj Close]]-M166)^2</f>
        <v>0.17443152249999858</v>
      </c>
      <c r="P166" s="17">
        <f>ABS(Table21[[#This Row],[Erorr 3]])</f>
        <v>0.4176499999999983</v>
      </c>
      <c r="Q166" s="17">
        <f>Table21[[#This Row],[Abs Erorr 3]]/Table21[[#This Row],[Adj Close]]</f>
        <v>2.9263593049327234E-2</v>
      </c>
    </row>
    <row r="167" spans="1:17" x14ac:dyDescent="0.3">
      <c r="A167" s="9">
        <v>43705.291666666664</v>
      </c>
      <c r="B167" s="26">
        <v>14.3727</v>
      </c>
      <c r="C167" s="11">
        <f t="shared" si="11"/>
        <v>14.272</v>
      </c>
      <c r="D167" s="29">
        <f>Table21[[#This Row],[Adj Close]]-Table21[[#This Row],[Naive Trend ]]</f>
        <v>0.10069999999999979</v>
      </c>
      <c r="E167" s="12">
        <f t="shared" si="10"/>
        <v>1.0140489999999957E-2</v>
      </c>
      <c r="F167" s="12">
        <f>ABS(Table21[[#This Row],[Erorr 1]])</f>
        <v>0.10069999999999979</v>
      </c>
      <c r="G167" s="13">
        <f>Table21[[#This Row],[Abs Erorr 1]]/Table21[[#This Row],[Adj Close]]</f>
        <v>7.0063384054492054E-3</v>
      </c>
      <c r="H167" s="11">
        <f t="shared" si="13"/>
        <v>14.232866666666666</v>
      </c>
      <c r="I167" s="14">
        <f>(Table21[[#This Row],[Adj Close]]-Table21[[#This Row],[3-MA]])</f>
        <v>0.1398333333333337</v>
      </c>
      <c r="J167" s="10">
        <f t="shared" si="12"/>
        <v>1.9553361111111212E-2</v>
      </c>
      <c r="K167" s="10">
        <f>ABS(Table21[[#This Row],[Erorr 2]])</f>
        <v>0.1398333333333337</v>
      </c>
      <c r="L167" s="13">
        <f>Table21[[#This Row],[Abs Erorr 2]]/Table21[[#This Row],[Adj Close]]</f>
        <v>9.7290928867459631E-3</v>
      </c>
      <c r="M167" s="11">
        <f t="shared" si="14"/>
        <v>14.547983333333335</v>
      </c>
      <c r="N167" s="16">
        <f>Table21[[#This Row],[Adj Close]]-Table21[[#This Row],[6-MA]]</f>
        <v>-0.17528333333333457</v>
      </c>
      <c r="O167" s="17">
        <f>(Table21[[#This Row],[Adj Close]]-M167)^2</f>
        <v>3.0724246944444877E-2</v>
      </c>
      <c r="P167" s="17">
        <f>ABS(Table21[[#This Row],[Erorr 3]])</f>
        <v>0.17528333333333457</v>
      </c>
      <c r="Q167" s="17">
        <f>Table21[[#This Row],[Abs Erorr 3]]/Table21[[#This Row],[Adj Close]]</f>
        <v>1.2195574480322735E-2</v>
      </c>
    </row>
    <row r="168" spans="1:17" x14ac:dyDescent="0.3">
      <c r="A168" s="5">
        <v>43706.291666666664</v>
      </c>
      <c r="B168" s="25">
        <v>14.7807</v>
      </c>
      <c r="C168" s="11">
        <f t="shared" si="11"/>
        <v>14.3727</v>
      </c>
      <c r="D168" s="29">
        <f>Table21[[#This Row],[Adj Close]]-Table21[[#This Row],[Naive Trend ]]</f>
        <v>0.40799999999999947</v>
      </c>
      <c r="E168" s="12">
        <f t="shared" si="10"/>
        <v>0.16646399999999958</v>
      </c>
      <c r="F168" s="12">
        <f>ABS(Table21[[#This Row],[Erorr 1]])</f>
        <v>0.40799999999999947</v>
      </c>
      <c r="G168" s="13">
        <f>Table21[[#This Row],[Abs Erorr 1]]/Table21[[#This Row],[Adj Close]]</f>
        <v>2.760356410724793E-2</v>
      </c>
      <c r="H168" s="11">
        <f t="shared" si="13"/>
        <v>14.326000000000001</v>
      </c>
      <c r="I168" s="14">
        <f>(Table21[[#This Row],[Adj Close]]-Table21[[#This Row],[3-MA]])</f>
        <v>0.45469999999999899</v>
      </c>
      <c r="J168" s="10">
        <f t="shared" si="12"/>
        <v>0.20675208999999908</v>
      </c>
      <c r="K168" s="10">
        <f>ABS(Table21[[#This Row],[Erorr 2]])</f>
        <v>0.45469999999999899</v>
      </c>
      <c r="L168" s="13">
        <f>Table21[[#This Row],[Abs Erorr 2]]/Table21[[#This Row],[Adj Close]]</f>
        <v>3.0763089704817701E-2</v>
      </c>
      <c r="M168" s="11">
        <f t="shared" si="14"/>
        <v>14.433883333333332</v>
      </c>
      <c r="N168" s="16">
        <f>Table21[[#This Row],[Adj Close]]-Table21[[#This Row],[6-MA]]</f>
        <v>0.34681666666666722</v>
      </c>
      <c r="O168" s="17">
        <f>(Table21[[#This Row],[Adj Close]]-M168)^2</f>
        <v>0.12028180027777816</v>
      </c>
      <c r="P168" s="17">
        <f>ABS(Table21[[#This Row],[Erorr 3]])</f>
        <v>0.34681666666666722</v>
      </c>
      <c r="Q168" s="17">
        <f>Table21[[#This Row],[Abs Erorr 3]]/Table21[[#This Row],[Adj Close]]</f>
        <v>2.3464157087733816E-2</v>
      </c>
    </row>
    <row r="169" spans="1:17" x14ac:dyDescent="0.3">
      <c r="A169" s="9">
        <v>43707.291666666664</v>
      </c>
      <c r="B169" s="26">
        <v>15.040699999999999</v>
      </c>
      <c r="C169" s="11">
        <f t="shared" si="11"/>
        <v>14.7807</v>
      </c>
      <c r="D169" s="29">
        <f>Table21[[#This Row],[Adj Close]]-Table21[[#This Row],[Naive Trend ]]</f>
        <v>0.25999999999999979</v>
      </c>
      <c r="E169" s="12">
        <f t="shared" si="10"/>
        <v>6.7599999999999882E-2</v>
      </c>
      <c r="F169" s="12">
        <f>ABS(Table21[[#This Row],[Erorr 1]])</f>
        <v>0.25999999999999979</v>
      </c>
      <c r="G169" s="13">
        <f>Table21[[#This Row],[Abs Erorr 1]]/Table21[[#This Row],[Adj Close]]</f>
        <v>1.7286429487989242E-2</v>
      </c>
      <c r="H169" s="11">
        <f t="shared" si="13"/>
        <v>14.475133333333332</v>
      </c>
      <c r="I169" s="14">
        <f>(Table21[[#This Row],[Adj Close]]-Table21[[#This Row],[3-MA]])</f>
        <v>0.56556666666666722</v>
      </c>
      <c r="J169" s="10">
        <f t="shared" si="12"/>
        <v>0.31986565444444509</v>
      </c>
      <c r="K169" s="10">
        <f>ABS(Table21[[#This Row],[Erorr 2]])</f>
        <v>0.56556666666666722</v>
      </c>
      <c r="L169" s="13">
        <f>Table21[[#This Row],[Abs Erorr 2]]/Table21[[#This Row],[Adj Close]]</f>
        <v>3.76024165541941E-2</v>
      </c>
      <c r="M169" s="11">
        <f t="shared" si="14"/>
        <v>14.443666666666665</v>
      </c>
      <c r="N169" s="16">
        <f>Table21[[#This Row],[Adj Close]]-Table21[[#This Row],[6-MA]]</f>
        <v>0.59703333333333397</v>
      </c>
      <c r="O169" s="17">
        <f>(Table21[[#This Row],[Adj Close]]-M169)^2</f>
        <v>0.35644880111111188</v>
      </c>
      <c r="P169" s="17">
        <f>ABS(Table21[[#This Row],[Erorr 3]])</f>
        <v>0.59703333333333397</v>
      </c>
      <c r="Q169" s="17">
        <f>Table21[[#This Row],[Abs Erorr 3]]/Table21[[#This Row],[Adj Close]]</f>
        <v>3.9694517764022552E-2</v>
      </c>
    </row>
    <row r="170" spans="1:17" x14ac:dyDescent="0.3">
      <c r="A170" s="5">
        <v>43711.291666666664</v>
      </c>
      <c r="B170" s="25">
        <v>15.0007</v>
      </c>
      <c r="C170" s="11">
        <f t="shared" si="11"/>
        <v>15.040699999999999</v>
      </c>
      <c r="D170" s="29">
        <f>Table21[[#This Row],[Adj Close]]-Table21[[#This Row],[Naive Trend ]]</f>
        <v>-3.9999999999999147E-2</v>
      </c>
      <c r="E170" s="12">
        <f t="shared" si="10"/>
        <v>1.5999999999999318E-3</v>
      </c>
      <c r="F170" s="12">
        <f>ABS(Table21[[#This Row],[Erorr 1]])</f>
        <v>3.9999999999999147E-2</v>
      </c>
      <c r="G170" s="13">
        <f>Table21[[#This Row],[Abs Erorr 1]]/Table21[[#This Row],[Adj Close]]</f>
        <v>2.6665422280293016E-3</v>
      </c>
      <c r="H170" s="11">
        <f t="shared" si="13"/>
        <v>14.731366666666666</v>
      </c>
      <c r="I170" s="14">
        <f>(Table21[[#This Row],[Adj Close]]-Table21[[#This Row],[3-MA]])</f>
        <v>0.26933333333333387</v>
      </c>
      <c r="J170" s="10">
        <f t="shared" si="12"/>
        <v>7.2540444444444727E-2</v>
      </c>
      <c r="K170" s="10">
        <f>ABS(Table21[[#This Row],[Erorr 2]])</f>
        <v>0.26933333333333387</v>
      </c>
      <c r="L170" s="13">
        <f>Table21[[#This Row],[Abs Erorr 2]]/Table21[[#This Row],[Adj Close]]</f>
        <v>1.7954717668731052E-2</v>
      </c>
      <c r="M170" s="11">
        <f t="shared" si="14"/>
        <v>14.482116666666668</v>
      </c>
      <c r="N170" s="16">
        <f>Table21[[#This Row],[Adj Close]]-Table21[[#This Row],[6-MA]]</f>
        <v>0.51858333333333206</v>
      </c>
      <c r="O170" s="17">
        <f>(Table21[[#This Row],[Adj Close]]-M170)^2</f>
        <v>0.26892867361110978</v>
      </c>
      <c r="P170" s="17">
        <f>ABS(Table21[[#This Row],[Erorr 3]])</f>
        <v>0.51858333333333206</v>
      </c>
      <c r="Q170" s="17">
        <f>Table21[[#This Row],[Abs Erorr 3]]/Table21[[#This Row],[Adj Close]]</f>
        <v>3.4570608927138868E-2</v>
      </c>
    </row>
    <row r="171" spans="1:17" x14ac:dyDescent="0.3">
      <c r="A171" s="9">
        <v>43712.291666666664</v>
      </c>
      <c r="B171" s="26">
        <v>14.712</v>
      </c>
      <c r="C171" s="11">
        <f t="shared" si="11"/>
        <v>15.0007</v>
      </c>
      <c r="D171" s="29">
        <f>Table21[[#This Row],[Adj Close]]-Table21[[#This Row],[Naive Trend ]]</f>
        <v>-0.2887000000000004</v>
      </c>
      <c r="E171" s="12">
        <f t="shared" si="10"/>
        <v>8.3347690000000238E-2</v>
      </c>
      <c r="F171" s="12">
        <f>ABS(Table21[[#This Row],[Erorr 1]])</f>
        <v>0.2887000000000004</v>
      </c>
      <c r="G171" s="13">
        <f>Table21[[#This Row],[Abs Erorr 1]]/Table21[[#This Row],[Adj Close]]</f>
        <v>1.962343665035348E-2</v>
      </c>
      <c r="H171" s="11">
        <f t="shared" si="13"/>
        <v>14.9407</v>
      </c>
      <c r="I171" s="14">
        <f>(Table21[[#This Row],[Adj Close]]-Table21[[#This Row],[3-MA]])</f>
        <v>-0.2286999999999999</v>
      </c>
      <c r="J171" s="10">
        <f t="shared" si="12"/>
        <v>5.2303689999999958E-2</v>
      </c>
      <c r="K171" s="10">
        <f>ABS(Table21[[#This Row],[Erorr 2]])</f>
        <v>0.2286999999999999</v>
      </c>
      <c r="L171" s="13">
        <f>Table21[[#This Row],[Abs Erorr 2]]/Table21[[#This Row],[Adj Close]]</f>
        <v>1.5545133224578568E-2</v>
      </c>
      <c r="M171" s="11">
        <f t="shared" si="14"/>
        <v>14.63335</v>
      </c>
      <c r="N171" s="16">
        <f>Table21[[#This Row],[Adj Close]]-Table21[[#This Row],[6-MA]]</f>
        <v>7.8649999999999665E-2</v>
      </c>
      <c r="O171" s="17">
        <f>(Table21[[#This Row],[Adj Close]]-M171)^2</f>
        <v>6.1858224999999474E-3</v>
      </c>
      <c r="P171" s="17">
        <f>ABS(Table21[[#This Row],[Erorr 3]])</f>
        <v>7.8649999999999665E-2</v>
      </c>
      <c r="Q171" s="17">
        <f>Table21[[#This Row],[Abs Erorr 3]]/Table21[[#This Row],[Adj Close]]</f>
        <v>5.345976073953213E-3</v>
      </c>
    </row>
    <row r="172" spans="1:17" x14ac:dyDescent="0.3">
      <c r="A172" s="5">
        <v>43713.291666666664</v>
      </c>
      <c r="B172" s="25">
        <v>15.305300000000001</v>
      </c>
      <c r="C172" s="11">
        <f t="shared" si="11"/>
        <v>14.712</v>
      </c>
      <c r="D172" s="29">
        <f>Table21[[#This Row],[Adj Close]]-Table21[[#This Row],[Naive Trend ]]</f>
        <v>0.59330000000000105</v>
      </c>
      <c r="E172" s="12">
        <f t="shared" si="10"/>
        <v>0.35200489000000124</v>
      </c>
      <c r="F172" s="12">
        <f>ABS(Table21[[#This Row],[Erorr 1]])</f>
        <v>0.59330000000000105</v>
      </c>
      <c r="G172" s="13">
        <f>Table21[[#This Row],[Abs Erorr 1]]/Table21[[#This Row],[Adj Close]]</f>
        <v>3.8764349604385476E-2</v>
      </c>
      <c r="H172" s="11">
        <f t="shared" si="13"/>
        <v>14.9178</v>
      </c>
      <c r="I172" s="14">
        <f>(Table21[[#This Row],[Adj Close]]-Table21[[#This Row],[3-MA]])</f>
        <v>0.38750000000000107</v>
      </c>
      <c r="J172" s="10">
        <f t="shared" si="12"/>
        <v>0.15015625000000082</v>
      </c>
      <c r="K172" s="10">
        <f>ABS(Table21[[#This Row],[Erorr 2]])</f>
        <v>0.38750000000000107</v>
      </c>
      <c r="L172" s="13">
        <f>Table21[[#This Row],[Abs Erorr 2]]/Table21[[#This Row],[Adj Close]]</f>
        <v>2.5318027088655631E-2</v>
      </c>
      <c r="M172" s="11">
        <f t="shared" si="14"/>
        <v>14.696466666666666</v>
      </c>
      <c r="N172" s="16">
        <f>Table21[[#This Row],[Adj Close]]-Table21[[#This Row],[6-MA]]</f>
        <v>0.60883333333333489</v>
      </c>
      <c r="O172" s="17">
        <f>(Table21[[#This Row],[Adj Close]]-M172)^2</f>
        <v>0.3706780277777797</v>
      </c>
      <c r="P172" s="17">
        <f>ABS(Table21[[#This Row],[Erorr 3]])</f>
        <v>0.60883333333333489</v>
      </c>
      <c r="Q172" s="17">
        <f>Table21[[#This Row],[Abs Erorr 3]]/Table21[[#This Row],[Adj Close]]</f>
        <v>3.9779248582735058E-2</v>
      </c>
    </row>
    <row r="173" spans="1:17" x14ac:dyDescent="0.3">
      <c r="A173" s="9">
        <v>43714.291666666664</v>
      </c>
      <c r="B173" s="26">
        <v>15.1633</v>
      </c>
      <c r="C173" s="11">
        <f t="shared" si="11"/>
        <v>15.305300000000001</v>
      </c>
      <c r="D173" s="29">
        <f>Table21[[#This Row],[Adj Close]]-Table21[[#This Row],[Naive Trend ]]</f>
        <v>-0.14200000000000124</v>
      </c>
      <c r="E173" s="12">
        <f t="shared" si="10"/>
        <v>2.0164000000000352E-2</v>
      </c>
      <c r="F173" s="12">
        <f>ABS(Table21[[#This Row],[Erorr 1]])</f>
        <v>0.14200000000000124</v>
      </c>
      <c r="G173" s="13">
        <f>Table21[[#This Row],[Abs Erorr 1]]/Table21[[#This Row],[Adj Close]]</f>
        <v>9.3647161237989905E-3</v>
      </c>
      <c r="H173" s="11">
        <f t="shared" si="13"/>
        <v>15.006</v>
      </c>
      <c r="I173" s="14">
        <f>(Table21[[#This Row],[Adj Close]]-Table21[[#This Row],[3-MA]])</f>
        <v>0.15729999999999933</v>
      </c>
      <c r="J173" s="10">
        <f t="shared" si="12"/>
        <v>2.4743289999999789E-2</v>
      </c>
      <c r="K173" s="10">
        <f>ABS(Table21[[#This Row],[Erorr 2]])</f>
        <v>0.15729999999999933</v>
      </c>
      <c r="L173" s="13">
        <f>Table21[[#This Row],[Abs Erorr 2]]/Table21[[#This Row],[Adj Close]]</f>
        <v>1.037373131178565E-2</v>
      </c>
      <c r="M173" s="11">
        <f t="shared" si="14"/>
        <v>14.868683333333335</v>
      </c>
      <c r="N173" s="16">
        <f>Table21[[#This Row],[Adj Close]]-Table21[[#This Row],[6-MA]]</f>
        <v>0.29461666666666453</v>
      </c>
      <c r="O173" s="17">
        <f>(Table21[[#This Row],[Adj Close]]-M173)^2</f>
        <v>8.6798980277776522E-2</v>
      </c>
      <c r="P173" s="17">
        <f>ABS(Table21[[#This Row],[Erorr 3]])</f>
        <v>0.29461666666666453</v>
      </c>
      <c r="Q173" s="17">
        <f>Table21[[#This Row],[Abs Erorr 3]]/Table21[[#This Row],[Adj Close]]</f>
        <v>1.942958766671269E-2</v>
      </c>
    </row>
    <row r="174" spans="1:17" x14ac:dyDescent="0.3">
      <c r="A174" s="5">
        <v>43717.291666666664</v>
      </c>
      <c r="B174" s="25">
        <v>15.4527</v>
      </c>
      <c r="C174" s="11">
        <f t="shared" si="11"/>
        <v>15.1633</v>
      </c>
      <c r="D174" s="29">
        <f>Table21[[#This Row],[Adj Close]]-Table21[[#This Row],[Naive Trend ]]</f>
        <v>0.28940000000000055</v>
      </c>
      <c r="E174" s="12">
        <f t="shared" si="10"/>
        <v>8.3752360000000317E-2</v>
      </c>
      <c r="F174" s="12">
        <f>ABS(Table21[[#This Row],[Erorr 1]])</f>
        <v>0.28940000000000055</v>
      </c>
      <c r="G174" s="13">
        <f>Table21[[#This Row],[Abs Erorr 1]]/Table21[[#This Row],[Adj Close]]</f>
        <v>1.8728118710646072E-2</v>
      </c>
      <c r="H174" s="11">
        <f t="shared" si="13"/>
        <v>15.0602</v>
      </c>
      <c r="I174" s="14">
        <f>(Table21[[#This Row],[Adj Close]]-Table21[[#This Row],[3-MA]])</f>
        <v>0.39250000000000007</v>
      </c>
      <c r="J174" s="10">
        <f t="shared" si="12"/>
        <v>0.15405625000000006</v>
      </c>
      <c r="K174" s="10">
        <f>ABS(Table21[[#This Row],[Erorr 2]])</f>
        <v>0.39250000000000007</v>
      </c>
      <c r="L174" s="13">
        <f>Table21[[#This Row],[Abs Erorr 2]]/Table21[[#This Row],[Adj Close]]</f>
        <v>2.540009189332609E-2</v>
      </c>
      <c r="M174" s="11">
        <f t="shared" si="14"/>
        <v>15.000450000000001</v>
      </c>
      <c r="N174" s="16">
        <f>Table21[[#This Row],[Adj Close]]-Table21[[#This Row],[6-MA]]</f>
        <v>0.45224999999999937</v>
      </c>
      <c r="O174" s="17">
        <f>(Table21[[#This Row],[Adj Close]]-M174)^2</f>
        <v>0.20453006249999944</v>
      </c>
      <c r="P174" s="17">
        <f>ABS(Table21[[#This Row],[Erorr 3]])</f>
        <v>0.45224999999999937</v>
      </c>
      <c r="Q174" s="17">
        <f>Table21[[#This Row],[Abs Erorr 3]]/Table21[[#This Row],[Adj Close]]</f>
        <v>2.9266730086004347E-2</v>
      </c>
    </row>
    <row r="175" spans="1:17" x14ac:dyDescent="0.3">
      <c r="A175" s="9">
        <v>43718.291666666664</v>
      </c>
      <c r="B175" s="26">
        <v>15.7027</v>
      </c>
      <c r="C175" s="11">
        <f t="shared" si="11"/>
        <v>15.4527</v>
      </c>
      <c r="D175" s="29">
        <f>Table21[[#This Row],[Adj Close]]-Table21[[#This Row],[Naive Trend ]]</f>
        <v>0.25</v>
      </c>
      <c r="E175" s="12">
        <f t="shared" si="10"/>
        <v>6.25E-2</v>
      </c>
      <c r="F175" s="12">
        <f>ABS(Table21[[#This Row],[Erorr 1]])</f>
        <v>0.25</v>
      </c>
      <c r="G175" s="13">
        <f>Table21[[#This Row],[Abs Erorr 1]]/Table21[[#This Row],[Adj Close]]</f>
        <v>1.5920828902035954E-2</v>
      </c>
      <c r="H175" s="11">
        <f t="shared" si="13"/>
        <v>15.3071</v>
      </c>
      <c r="I175" s="14">
        <f>(Table21[[#This Row],[Adj Close]]-Table21[[#This Row],[3-MA]])</f>
        <v>0.39559999999999995</v>
      </c>
      <c r="J175" s="10">
        <f t="shared" si="12"/>
        <v>0.15649935999999995</v>
      </c>
      <c r="K175" s="10">
        <f>ABS(Table21[[#This Row],[Erorr 2]])</f>
        <v>0.39559999999999995</v>
      </c>
      <c r="L175" s="13">
        <f>Table21[[#This Row],[Abs Erorr 2]]/Table21[[#This Row],[Adj Close]]</f>
        <v>2.5193119654581694E-2</v>
      </c>
      <c r="M175" s="11">
        <f t="shared" si="14"/>
        <v>15.112450000000001</v>
      </c>
      <c r="N175" s="16">
        <f>Table21[[#This Row],[Adj Close]]-Table21[[#This Row],[6-MA]]</f>
        <v>0.59024999999999928</v>
      </c>
      <c r="O175" s="17">
        <f>(Table21[[#This Row],[Adj Close]]-M175)^2</f>
        <v>0.34839506249999913</v>
      </c>
      <c r="P175" s="17">
        <f>ABS(Table21[[#This Row],[Erorr 3]])</f>
        <v>0.59024999999999928</v>
      </c>
      <c r="Q175" s="17">
        <f>Table21[[#This Row],[Abs Erorr 3]]/Table21[[#This Row],[Adj Close]]</f>
        <v>3.7589077037706843E-2</v>
      </c>
    </row>
    <row r="176" spans="1:17" x14ac:dyDescent="0.3">
      <c r="A176" s="5">
        <v>43719.291666666664</v>
      </c>
      <c r="B176" s="25">
        <v>16.473299999999998</v>
      </c>
      <c r="C176" s="11">
        <f t="shared" si="11"/>
        <v>15.7027</v>
      </c>
      <c r="D176" s="29">
        <f>Table21[[#This Row],[Adj Close]]-Table21[[#This Row],[Naive Trend ]]</f>
        <v>0.77059999999999818</v>
      </c>
      <c r="E176" s="12">
        <f t="shared" si="10"/>
        <v>0.59382435999999716</v>
      </c>
      <c r="F176" s="12">
        <f>ABS(Table21[[#This Row],[Erorr 1]])</f>
        <v>0.77059999999999818</v>
      </c>
      <c r="G176" s="13">
        <f>Table21[[#This Row],[Abs Erorr 1]]/Table21[[#This Row],[Adj Close]]</f>
        <v>4.6778726788196549E-2</v>
      </c>
      <c r="H176" s="11">
        <f t="shared" si="13"/>
        <v>15.439566666666666</v>
      </c>
      <c r="I176" s="14">
        <f>(Table21[[#This Row],[Adj Close]]-Table21[[#This Row],[3-MA]])</f>
        <v>1.0337333333333323</v>
      </c>
      <c r="J176" s="10">
        <f t="shared" si="12"/>
        <v>1.0686046044444422</v>
      </c>
      <c r="K176" s="10">
        <f>ABS(Table21[[#This Row],[Erorr 2]])</f>
        <v>1.0337333333333323</v>
      </c>
      <c r="L176" s="13">
        <f>Table21[[#This Row],[Abs Erorr 2]]/Table21[[#This Row],[Adj Close]]</f>
        <v>6.2752049275696581E-2</v>
      </c>
      <c r="M176" s="11">
        <f t="shared" si="14"/>
        <v>15.222783333333334</v>
      </c>
      <c r="N176" s="16">
        <f>Table21[[#This Row],[Adj Close]]-Table21[[#This Row],[6-MA]]</f>
        <v>1.2505166666666643</v>
      </c>
      <c r="O176" s="17">
        <f>(Table21[[#This Row],[Adj Close]]-M176)^2</f>
        <v>1.5637919336111052</v>
      </c>
      <c r="P176" s="17">
        <f>ABS(Table21[[#This Row],[Erorr 3]])</f>
        <v>1.2505166666666643</v>
      </c>
      <c r="Q176" s="17">
        <f>Table21[[#This Row],[Abs Erorr 3]]/Table21[[#This Row],[Adj Close]]</f>
        <v>7.5911727866709425E-2</v>
      </c>
    </row>
    <row r="177" spans="1:17" x14ac:dyDescent="0.3">
      <c r="A177" s="9">
        <v>43720.291666666664</v>
      </c>
      <c r="B177" s="26">
        <v>16.391300000000001</v>
      </c>
      <c r="C177" s="11">
        <f t="shared" si="11"/>
        <v>16.473299999999998</v>
      </c>
      <c r="D177" s="29">
        <f>Table21[[#This Row],[Adj Close]]-Table21[[#This Row],[Naive Trend ]]</f>
        <v>-8.1999999999997186E-2</v>
      </c>
      <c r="E177" s="12">
        <f t="shared" si="10"/>
        <v>6.7239999999995385E-3</v>
      </c>
      <c r="F177" s="12">
        <f>ABS(Table21[[#This Row],[Erorr 1]])</f>
        <v>8.1999999999997186E-2</v>
      </c>
      <c r="G177" s="13">
        <f>Table21[[#This Row],[Abs Erorr 1]]/Table21[[#This Row],[Adj Close]]</f>
        <v>5.0026538468576119E-3</v>
      </c>
      <c r="H177" s="11">
        <f t="shared" si="13"/>
        <v>15.876233333333332</v>
      </c>
      <c r="I177" s="14">
        <f>(Table21[[#This Row],[Adj Close]]-Table21[[#This Row],[3-MA]])</f>
        <v>0.51506666666666945</v>
      </c>
      <c r="J177" s="10">
        <f t="shared" si="12"/>
        <v>0.26529367111111396</v>
      </c>
      <c r="K177" s="10">
        <f>ABS(Table21[[#This Row],[Erorr 2]])</f>
        <v>0.51506666666666945</v>
      </c>
      <c r="L177" s="13">
        <f>Table21[[#This Row],[Abs Erorr 2]]/Table21[[#This Row],[Adj Close]]</f>
        <v>3.1423173675466216E-2</v>
      </c>
      <c r="M177" s="11">
        <f t="shared" si="14"/>
        <v>15.468216666666665</v>
      </c>
      <c r="N177" s="16">
        <f>Table21[[#This Row],[Adj Close]]-Table21[[#This Row],[6-MA]]</f>
        <v>0.92308333333333614</v>
      </c>
      <c r="O177" s="17">
        <f>(Table21[[#This Row],[Adj Close]]-M177)^2</f>
        <v>0.85208284027778292</v>
      </c>
      <c r="P177" s="17">
        <f>ABS(Table21[[#This Row],[Erorr 3]])</f>
        <v>0.92308333333333614</v>
      </c>
      <c r="Q177" s="17">
        <f>Table21[[#This Row],[Abs Erorr 3]]/Table21[[#This Row],[Adj Close]]</f>
        <v>5.6315443761833173E-2</v>
      </c>
    </row>
    <row r="178" spans="1:17" x14ac:dyDescent="0.3">
      <c r="A178" s="5">
        <v>43721.291666666664</v>
      </c>
      <c r="B178" s="25">
        <v>16.346699999999998</v>
      </c>
      <c r="C178" s="11">
        <f t="shared" si="11"/>
        <v>16.391300000000001</v>
      </c>
      <c r="D178" s="29">
        <f>Table21[[#This Row],[Adj Close]]-Table21[[#This Row],[Naive Trend ]]</f>
        <v>-4.4600000000002638E-2</v>
      </c>
      <c r="E178" s="12">
        <f t="shared" si="10"/>
        <v>1.9891600000002353E-3</v>
      </c>
      <c r="F178" s="12">
        <f>ABS(Table21[[#This Row],[Erorr 1]])</f>
        <v>4.4600000000002638E-2</v>
      </c>
      <c r="G178" s="13">
        <f>Table21[[#This Row],[Abs Erorr 1]]/Table21[[#This Row],[Adj Close]]</f>
        <v>2.7283794282639703E-3</v>
      </c>
      <c r="H178" s="11">
        <f t="shared" si="13"/>
        <v>16.1891</v>
      </c>
      <c r="I178" s="14">
        <f>(Table21[[#This Row],[Adj Close]]-Table21[[#This Row],[3-MA]])</f>
        <v>0.15759999999999863</v>
      </c>
      <c r="J178" s="10">
        <f t="shared" si="12"/>
        <v>2.4837759999999567E-2</v>
      </c>
      <c r="K178" s="10">
        <f>ABS(Table21[[#This Row],[Erorr 2]])</f>
        <v>0.15759999999999863</v>
      </c>
      <c r="L178" s="13">
        <f>Table21[[#This Row],[Abs Erorr 2]]/Table21[[#This Row],[Adj Close]]</f>
        <v>9.6410896388872767E-3</v>
      </c>
      <c r="M178" s="11">
        <f t="shared" si="14"/>
        <v>15.748100000000001</v>
      </c>
      <c r="N178" s="16">
        <f>Table21[[#This Row],[Adj Close]]-Table21[[#This Row],[6-MA]]</f>
        <v>0.59859999999999758</v>
      </c>
      <c r="O178" s="17">
        <f>(Table21[[#This Row],[Adj Close]]-M178)^2</f>
        <v>0.35832195999999711</v>
      </c>
      <c r="P178" s="17">
        <f>ABS(Table21[[#This Row],[Erorr 3]])</f>
        <v>0.59859999999999758</v>
      </c>
      <c r="Q178" s="17">
        <f>Table21[[#This Row],[Abs Erorr 3]]/Table21[[#This Row],[Adj Close]]</f>
        <v>3.6619011788311867E-2</v>
      </c>
    </row>
    <row r="179" spans="1:17" x14ac:dyDescent="0.3">
      <c r="A179" s="9">
        <v>43724.291666666664</v>
      </c>
      <c r="B179" s="26">
        <v>16.1873</v>
      </c>
      <c r="C179" s="11">
        <f t="shared" si="11"/>
        <v>16.346699999999998</v>
      </c>
      <c r="D179" s="29">
        <f>Table21[[#This Row],[Adj Close]]-Table21[[#This Row],[Naive Trend ]]</f>
        <v>-0.15939999999999799</v>
      </c>
      <c r="E179" s="12">
        <f t="shared" si="10"/>
        <v>2.540835999999936E-2</v>
      </c>
      <c r="F179" s="12">
        <f>ABS(Table21[[#This Row],[Erorr 1]])</f>
        <v>0.15939999999999799</v>
      </c>
      <c r="G179" s="13">
        <f>Table21[[#This Row],[Abs Erorr 1]]/Table21[[#This Row],[Adj Close]]</f>
        <v>9.8472259116713715E-3</v>
      </c>
      <c r="H179" s="11">
        <f t="shared" si="13"/>
        <v>16.403766666666666</v>
      </c>
      <c r="I179" s="14">
        <f>(Table21[[#This Row],[Adj Close]]-Table21[[#This Row],[3-MA]])</f>
        <v>-0.21646666666666547</v>
      </c>
      <c r="J179" s="10">
        <f t="shared" si="12"/>
        <v>4.6857817777777262E-2</v>
      </c>
      <c r="K179" s="10">
        <f>ABS(Table21[[#This Row],[Erorr 2]])</f>
        <v>0.21646666666666547</v>
      </c>
      <c r="L179" s="13">
        <f>Table21[[#This Row],[Abs Erorr 2]]/Table21[[#This Row],[Adj Close]]</f>
        <v>1.3372623394059879E-2</v>
      </c>
      <c r="M179" s="11">
        <f t="shared" si="14"/>
        <v>15.921666666666667</v>
      </c>
      <c r="N179" s="16">
        <f>Table21[[#This Row],[Adj Close]]-Table21[[#This Row],[6-MA]]</f>
        <v>0.26563333333333361</v>
      </c>
      <c r="O179" s="17">
        <f>(Table21[[#This Row],[Adj Close]]-M179)^2</f>
        <v>7.056106777777793E-2</v>
      </c>
      <c r="P179" s="17">
        <f>ABS(Table21[[#This Row],[Erorr 3]])</f>
        <v>0.26563333333333361</v>
      </c>
      <c r="Q179" s="17">
        <f>Table21[[#This Row],[Abs Erorr 3]]/Table21[[#This Row],[Adj Close]]</f>
        <v>1.6409983958617782E-2</v>
      </c>
    </row>
    <row r="180" spans="1:17" x14ac:dyDescent="0.3">
      <c r="A180" s="5">
        <v>43725.291666666664</v>
      </c>
      <c r="B180" s="25">
        <v>16.319299999999998</v>
      </c>
      <c r="C180" s="11">
        <f t="shared" si="11"/>
        <v>16.1873</v>
      </c>
      <c r="D180" s="29">
        <f>Table21[[#This Row],[Adj Close]]-Table21[[#This Row],[Naive Trend ]]</f>
        <v>0.1319999999999979</v>
      </c>
      <c r="E180" s="12">
        <f t="shared" si="10"/>
        <v>1.7423999999999443E-2</v>
      </c>
      <c r="F180" s="12">
        <f>ABS(Table21[[#This Row],[Erorr 1]])</f>
        <v>0.1319999999999979</v>
      </c>
      <c r="G180" s="13">
        <f>Table21[[#This Row],[Abs Erorr 1]]/Table21[[#This Row],[Adj Close]]</f>
        <v>8.0885822308553613E-3</v>
      </c>
      <c r="H180" s="11">
        <f t="shared" si="13"/>
        <v>16.308433333333333</v>
      </c>
      <c r="I180" s="14">
        <f>(Table21[[#This Row],[Adj Close]]-Table21[[#This Row],[3-MA]])</f>
        <v>1.0866666666665026E-2</v>
      </c>
      <c r="J180" s="10">
        <f t="shared" si="12"/>
        <v>1.1808444444440878E-4</v>
      </c>
      <c r="K180" s="10">
        <f>ABS(Table21[[#This Row],[Erorr 2]])</f>
        <v>1.0866666666665026E-2</v>
      </c>
      <c r="L180" s="13">
        <f>Table21[[#This Row],[Abs Erorr 2]]/Table21[[#This Row],[Adj Close]]</f>
        <v>6.6587823415618485E-4</v>
      </c>
      <c r="M180" s="11">
        <f t="shared" si="14"/>
        <v>16.092333333333332</v>
      </c>
      <c r="N180" s="16">
        <f>Table21[[#This Row],[Adj Close]]-Table21[[#This Row],[6-MA]]</f>
        <v>0.22696666666666587</v>
      </c>
      <c r="O180" s="17">
        <f>(Table21[[#This Row],[Adj Close]]-M180)^2</f>
        <v>5.1513867777777417E-2</v>
      </c>
      <c r="P180" s="17">
        <f>ABS(Table21[[#This Row],[Erorr 3]])</f>
        <v>0.22696666666666587</v>
      </c>
      <c r="Q180" s="17">
        <f>Table21[[#This Row],[Abs Erorr 3]]/Table21[[#This Row],[Adj Close]]</f>
        <v>1.3907867780276476E-2</v>
      </c>
    </row>
    <row r="181" spans="1:17" x14ac:dyDescent="0.3">
      <c r="A181" s="9">
        <v>43726.291666666664</v>
      </c>
      <c r="B181" s="26">
        <v>16.232700000000001</v>
      </c>
      <c r="C181" s="11">
        <f t="shared" si="11"/>
        <v>16.319299999999998</v>
      </c>
      <c r="D181" s="29">
        <f>Table21[[#This Row],[Adj Close]]-Table21[[#This Row],[Naive Trend ]]</f>
        <v>-8.6599999999997124E-2</v>
      </c>
      <c r="E181" s="12">
        <f t="shared" si="10"/>
        <v>7.4995599999995019E-3</v>
      </c>
      <c r="F181" s="12">
        <f>ABS(Table21[[#This Row],[Erorr 1]])</f>
        <v>8.6599999999997124E-2</v>
      </c>
      <c r="G181" s="13">
        <f>Table21[[#This Row],[Abs Erorr 1]]/Table21[[#This Row],[Adj Close]]</f>
        <v>5.3349103969146921E-3</v>
      </c>
      <c r="H181" s="11">
        <f t="shared" si="13"/>
        <v>16.284433333333332</v>
      </c>
      <c r="I181" s="14">
        <f>(Table21[[#This Row],[Adj Close]]-Table21[[#This Row],[3-MA]])</f>
        <v>-5.1733333333331188E-2</v>
      </c>
      <c r="J181" s="10">
        <f t="shared" si="12"/>
        <v>2.6763377777775559E-3</v>
      </c>
      <c r="K181" s="10">
        <f>ABS(Table21[[#This Row],[Erorr 2]])</f>
        <v>5.1733333333331188E-2</v>
      </c>
      <c r="L181" s="13">
        <f>Table21[[#This Row],[Abs Erorr 2]]/Table21[[#This Row],[Adj Close]]</f>
        <v>3.1869826543539388E-3</v>
      </c>
      <c r="M181" s="11">
        <f t="shared" si="14"/>
        <v>16.236766666666668</v>
      </c>
      <c r="N181" s="16">
        <f>Table21[[#This Row],[Adj Close]]-Table21[[#This Row],[6-MA]]</f>
        <v>-4.0666666666666629E-3</v>
      </c>
      <c r="O181" s="17">
        <f>(Table21[[#This Row],[Adj Close]]-M181)^2</f>
        <v>1.6537777777777748E-5</v>
      </c>
      <c r="P181" s="17">
        <f>ABS(Table21[[#This Row],[Erorr 3]])</f>
        <v>4.0666666666666629E-3</v>
      </c>
      <c r="Q181" s="17">
        <f>Table21[[#This Row],[Abs Erorr 3]]/Table21[[#This Row],[Adj Close]]</f>
        <v>2.5052312102525536E-4</v>
      </c>
    </row>
    <row r="182" spans="1:17" x14ac:dyDescent="0.3">
      <c r="A182" s="5">
        <v>43727.291666666664</v>
      </c>
      <c r="B182" s="25">
        <v>16.440000000000001</v>
      </c>
      <c r="C182" s="11">
        <f t="shared" si="11"/>
        <v>16.232700000000001</v>
      </c>
      <c r="D182" s="29">
        <f>Table21[[#This Row],[Adj Close]]-Table21[[#This Row],[Naive Trend ]]</f>
        <v>0.20730000000000004</v>
      </c>
      <c r="E182" s="12">
        <f t="shared" si="10"/>
        <v>4.2973290000000018E-2</v>
      </c>
      <c r="F182" s="12">
        <f>ABS(Table21[[#This Row],[Erorr 1]])</f>
        <v>0.20730000000000004</v>
      </c>
      <c r="G182" s="13">
        <f>Table21[[#This Row],[Abs Erorr 1]]/Table21[[#This Row],[Adj Close]]</f>
        <v>1.2609489051094892E-2</v>
      </c>
      <c r="H182" s="11">
        <f t="shared" si="13"/>
        <v>16.246433333333332</v>
      </c>
      <c r="I182" s="14">
        <f>(Table21[[#This Row],[Adj Close]]-Table21[[#This Row],[3-MA]])</f>
        <v>0.19356666666666911</v>
      </c>
      <c r="J182" s="10">
        <f t="shared" si="12"/>
        <v>3.7468054444445391E-2</v>
      </c>
      <c r="K182" s="10">
        <f>ABS(Table21[[#This Row],[Erorr 2]])</f>
        <v>0.19356666666666911</v>
      </c>
      <c r="L182" s="13">
        <f>Table21[[#This Row],[Abs Erorr 2]]/Table21[[#This Row],[Adj Close]]</f>
        <v>1.177412814274143E-2</v>
      </c>
      <c r="M182" s="11">
        <f t="shared" si="14"/>
        <v>16.325099999999996</v>
      </c>
      <c r="N182" s="16">
        <f>Table21[[#This Row],[Adj Close]]-Table21[[#This Row],[6-MA]]</f>
        <v>0.11490000000000578</v>
      </c>
      <c r="O182" s="17">
        <f>(Table21[[#This Row],[Adj Close]]-M182)^2</f>
        <v>1.3202010000001327E-2</v>
      </c>
      <c r="P182" s="17">
        <f>ABS(Table21[[#This Row],[Erorr 3]])</f>
        <v>0.11490000000000578</v>
      </c>
      <c r="Q182" s="17">
        <f>Table21[[#This Row],[Abs Erorr 3]]/Table21[[#This Row],[Adj Close]]</f>
        <v>6.9890510948908621E-3</v>
      </c>
    </row>
    <row r="183" spans="1:17" x14ac:dyDescent="0.3">
      <c r="A183" s="9">
        <v>43728.291666666664</v>
      </c>
      <c r="B183" s="26">
        <v>16.0413</v>
      </c>
      <c r="C183" s="11">
        <f t="shared" si="11"/>
        <v>16.440000000000001</v>
      </c>
      <c r="D183" s="29">
        <f>Table21[[#This Row],[Adj Close]]-Table21[[#This Row],[Naive Trend ]]</f>
        <v>-0.39870000000000161</v>
      </c>
      <c r="E183" s="12">
        <f t="shared" si="10"/>
        <v>0.15896169000000129</v>
      </c>
      <c r="F183" s="12">
        <f>ABS(Table21[[#This Row],[Erorr 1]])</f>
        <v>0.39870000000000161</v>
      </c>
      <c r="G183" s="13">
        <f>Table21[[#This Row],[Abs Erorr 1]]/Table21[[#This Row],[Adj Close]]</f>
        <v>2.4854594079033596E-2</v>
      </c>
      <c r="H183" s="11">
        <f t="shared" si="13"/>
        <v>16.330666666666669</v>
      </c>
      <c r="I183" s="14">
        <f>(Table21[[#This Row],[Adj Close]]-Table21[[#This Row],[3-MA]])</f>
        <v>-0.28936666666666966</v>
      </c>
      <c r="J183" s="10">
        <f t="shared" si="12"/>
        <v>8.3733067777779516E-2</v>
      </c>
      <c r="K183" s="10">
        <f>ABS(Table21[[#This Row],[Erorr 2]])</f>
        <v>0.28936666666666966</v>
      </c>
      <c r="L183" s="13">
        <f>Table21[[#This Row],[Abs Erorr 2]]/Table21[[#This Row],[Adj Close]]</f>
        <v>1.8038853875101749E-2</v>
      </c>
      <c r="M183" s="11">
        <f t="shared" si="14"/>
        <v>16.319549999999996</v>
      </c>
      <c r="N183" s="16">
        <f>Table21[[#This Row],[Adj Close]]-Table21[[#This Row],[6-MA]]</f>
        <v>-0.27824999999999633</v>
      </c>
      <c r="O183" s="17">
        <f>(Table21[[#This Row],[Adj Close]]-M183)^2</f>
        <v>7.7423062499997961E-2</v>
      </c>
      <c r="P183" s="17">
        <f>ABS(Table21[[#This Row],[Erorr 3]])</f>
        <v>0.27824999999999633</v>
      </c>
      <c r="Q183" s="17">
        <f>Table21[[#This Row],[Abs Erorr 3]]/Table21[[#This Row],[Adj Close]]</f>
        <v>1.7345851022049108E-2</v>
      </c>
    </row>
    <row r="184" spans="1:17" x14ac:dyDescent="0.3">
      <c r="A184" s="5">
        <v>43731.291666666664</v>
      </c>
      <c r="B184" s="25">
        <v>16.082000000000001</v>
      </c>
      <c r="C184" s="11">
        <f t="shared" si="11"/>
        <v>16.0413</v>
      </c>
      <c r="D184" s="29">
        <f>Table21[[#This Row],[Adj Close]]-Table21[[#This Row],[Naive Trend ]]</f>
        <v>4.0700000000001069E-2</v>
      </c>
      <c r="E184" s="12">
        <f t="shared" si="10"/>
        <v>1.656490000000087E-3</v>
      </c>
      <c r="F184" s="12">
        <f>ABS(Table21[[#This Row],[Erorr 1]])</f>
        <v>4.0700000000001069E-2</v>
      </c>
      <c r="G184" s="13">
        <f>Table21[[#This Row],[Abs Erorr 1]]/Table21[[#This Row],[Adj Close]]</f>
        <v>2.5307797537620362E-3</v>
      </c>
      <c r="H184" s="11">
        <f t="shared" si="13"/>
        <v>16.238000000000003</v>
      </c>
      <c r="I184" s="14">
        <f>(Table21[[#This Row],[Adj Close]]-Table21[[#This Row],[3-MA]])</f>
        <v>-0.15600000000000236</v>
      </c>
      <c r="J184" s="10">
        <f t="shared" si="12"/>
        <v>2.4336000000000736E-2</v>
      </c>
      <c r="K184" s="10">
        <f>ABS(Table21[[#This Row],[Erorr 2]])</f>
        <v>0.15600000000000236</v>
      </c>
      <c r="L184" s="13">
        <f>Table21[[#This Row],[Abs Erorr 2]]/Table21[[#This Row],[Adj Close]]</f>
        <v>9.7002860340755104E-3</v>
      </c>
      <c r="M184" s="11">
        <f t="shared" si="14"/>
        <v>16.261216666666666</v>
      </c>
      <c r="N184" s="16">
        <f>Table21[[#This Row],[Adj Close]]-Table21[[#This Row],[6-MA]]</f>
        <v>-0.17921666666666525</v>
      </c>
      <c r="O184" s="17">
        <f>(Table21[[#This Row],[Adj Close]]-M184)^2</f>
        <v>3.2118613611110604E-2</v>
      </c>
      <c r="P184" s="17">
        <f>ABS(Table21[[#This Row],[Erorr 3]])</f>
        <v>0.17921666666666525</v>
      </c>
      <c r="Q184" s="17">
        <f>Table21[[#This Row],[Abs Erorr 3]]/Table21[[#This Row],[Adj Close]]</f>
        <v>1.114392903038585E-2</v>
      </c>
    </row>
    <row r="185" spans="1:17" x14ac:dyDescent="0.3">
      <c r="A185" s="9">
        <v>43732.291666666664</v>
      </c>
      <c r="B185" s="26">
        <v>14.880699999999999</v>
      </c>
      <c r="C185" s="11">
        <f t="shared" si="11"/>
        <v>16.082000000000001</v>
      </c>
      <c r="D185" s="29">
        <f>Table21[[#This Row],[Adj Close]]-Table21[[#This Row],[Naive Trend ]]</f>
        <v>-1.2013000000000016</v>
      </c>
      <c r="E185" s="12">
        <f t="shared" si="10"/>
        <v>1.4431216900000039</v>
      </c>
      <c r="F185" s="12">
        <f>ABS(Table21[[#This Row],[Erorr 1]])</f>
        <v>1.2013000000000016</v>
      </c>
      <c r="G185" s="13">
        <f>Table21[[#This Row],[Abs Erorr 1]]/Table21[[#This Row],[Adj Close]]</f>
        <v>8.0728729159246657E-2</v>
      </c>
      <c r="H185" s="11">
        <f t="shared" si="13"/>
        <v>16.187766666666668</v>
      </c>
      <c r="I185" s="14">
        <f>(Table21[[#This Row],[Adj Close]]-Table21[[#This Row],[3-MA]])</f>
        <v>-1.3070666666666693</v>
      </c>
      <c r="J185" s="10">
        <f t="shared" si="12"/>
        <v>1.7084232711111178</v>
      </c>
      <c r="K185" s="10">
        <f>ABS(Table21[[#This Row],[Erorr 2]])</f>
        <v>1.3070666666666693</v>
      </c>
      <c r="L185" s="13">
        <f>Table21[[#This Row],[Abs Erorr 2]]/Table21[[#This Row],[Adj Close]]</f>
        <v>8.7836369704830372E-2</v>
      </c>
      <c r="M185" s="11">
        <f t="shared" si="14"/>
        <v>16.217099999999999</v>
      </c>
      <c r="N185" s="16">
        <f>Table21[[#This Row],[Adj Close]]-Table21[[#This Row],[6-MA]]</f>
        <v>-1.3363999999999994</v>
      </c>
      <c r="O185" s="17">
        <f>(Table21[[#This Row],[Adj Close]]-M185)^2</f>
        <v>1.7859649599999983</v>
      </c>
      <c r="P185" s="17">
        <f>ABS(Table21[[#This Row],[Erorr 3]])</f>
        <v>1.3363999999999994</v>
      </c>
      <c r="Q185" s="17">
        <f>Table21[[#This Row],[Abs Erorr 3]]/Table21[[#This Row],[Adj Close]]</f>
        <v>8.980760313694916E-2</v>
      </c>
    </row>
    <row r="186" spans="1:17" x14ac:dyDescent="0.3">
      <c r="A186" s="5">
        <v>43733.291666666664</v>
      </c>
      <c r="B186" s="25">
        <v>15.246700000000001</v>
      </c>
      <c r="C186" s="11">
        <f t="shared" si="11"/>
        <v>14.880699999999999</v>
      </c>
      <c r="D186" s="29">
        <f>Table21[[#This Row],[Adj Close]]-Table21[[#This Row],[Naive Trend ]]</f>
        <v>0.36600000000000144</v>
      </c>
      <c r="E186" s="12">
        <f t="shared" si="10"/>
        <v>0.13395600000000105</v>
      </c>
      <c r="F186" s="12">
        <f>ABS(Table21[[#This Row],[Erorr 1]])</f>
        <v>0.36600000000000144</v>
      </c>
      <c r="G186" s="13">
        <f>Table21[[#This Row],[Abs Erorr 1]]/Table21[[#This Row],[Adj Close]]</f>
        <v>2.4005194566693214E-2</v>
      </c>
      <c r="H186" s="11">
        <f t="shared" si="13"/>
        <v>15.667999999999999</v>
      </c>
      <c r="I186" s="14">
        <f>(Table21[[#This Row],[Adj Close]]-Table21[[#This Row],[3-MA]])</f>
        <v>-0.42129999999999868</v>
      </c>
      <c r="J186" s="10">
        <f t="shared" si="12"/>
        <v>0.17749368999999887</v>
      </c>
      <c r="K186" s="10">
        <f>ABS(Table21[[#This Row],[Erorr 2]])</f>
        <v>0.42129999999999868</v>
      </c>
      <c r="L186" s="13">
        <f>Table21[[#This Row],[Abs Erorr 2]]/Table21[[#This Row],[Adj Close]]</f>
        <v>2.763220893701579E-2</v>
      </c>
      <c r="M186" s="11">
        <f t="shared" si="14"/>
        <v>15.999333333333333</v>
      </c>
      <c r="N186" s="16">
        <f>Table21[[#This Row],[Adj Close]]-Table21[[#This Row],[6-MA]]</f>
        <v>-0.75263333333333193</v>
      </c>
      <c r="O186" s="17">
        <f>(Table21[[#This Row],[Adj Close]]-M186)^2</f>
        <v>0.56645693444444234</v>
      </c>
      <c r="P186" s="17">
        <f>ABS(Table21[[#This Row],[Erorr 3]])</f>
        <v>0.75263333333333193</v>
      </c>
      <c r="Q186" s="17">
        <f>Table21[[#This Row],[Abs Erorr 3]]/Table21[[#This Row],[Adj Close]]</f>
        <v>4.9363687442747078E-2</v>
      </c>
    </row>
    <row r="187" spans="1:17" x14ac:dyDescent="0.3">
      <c r="A187" s="9">
        <v>43734.291666666664</v>
      </c>
      <c r="B187" s="26">
        <v>16.1707</v>
      </c>
      <c r="C187" s="11">
        <f t="shared" si="11"/>
        <v>15.246700000000001</v>
      </c>
      <c r="D187" s="29">
        <f>Table21[[#This Row],[Adj Close]]-Table21[[#This Row],[Naive Trend ]]</f>
        <v>0.92399999999999949</v>
      </c>
      <c r="E187" s="12">
        <f t="shared" si="10"/>
        <v>0.85377599999999909</v>
      </c>
      <c r="F187" s="12">
        <f>ABS(Table21[[#This Row],[Erorr 1]])</f>
        <v>0.92399999999999949</v>
      </c>
      <c r="G187" s="13">
        <f>Table21[[#This Row],[Abs Erorr 1]]/Table21[[#This Row],[Adj Close]]</f>
        <v>5.714038353318035E-2</v>
      </c>
      <c r="H187" s="11">
        <f t="shared" si="13"/>
        <v>15.403133333333335</v>
      </c>
      <c r="I187" s="14">
        <f>(Table21[[#This Row],[Adj Close]]-Table21[[#This Row],[3-MA]])</f>
        <v>0.7675666666666654</v>
      </c>
      <c r="J187" s="10">
        <f t="shared" si="12"/>
        <v>0.58915858777777586</v>
      </c>
      <c r="K187" s="10">
        <f>ABS(Table21[[#This Row],[Erorr 2]])</f>
        <v>0.7675666666666654</v>
      </c>
      <c r="L187" s="13">
        <f>Table21[[#This Row],[Abs Erorr 2]]/Table21[[#This Row],[Adj Close]]</f>
        <v>4.7466508355647273E-2</v>
      </c>
      <c r="M187" s="11">
        <f t="shared" si="14"/>
        <v>15.82056666666667</v>
      </c>
      <c r="N187" s="16">
        <f>Table21[[#This Row],[Adj Close]]-Table21[[#This Row],[6-MA]]</f>
        <v>0.3501333333333303</v>
      </c>
      <c r="O187" s="17">
        <f>(Table21[[#This Row],[Adj Close]]-M187)^2</f>
        <v>0.12259335111110899</v>
      </c>
      <c r="P187" s="17">
        <f>ABS(Table21[[#This Row],[Erorr 3]])</f>
        <v>0.3501333333333303</v>
      </c>
      <c r="Q187" s="17">
        <f>Table21[[#This Row],[Abs Erorr 3]]/Table21[[#This Row],[Adj Close]]</f>
        <v>2.1652330037248251E-2</v>
      </c>
    </row>
    <row r="188" spans="1:17" x14ac:dyDescent="0.3">
      <c r="A188" s="5">
        <v>43735.291666666664</v>
      </c>
      <c r="B188" s="25">
        <v>16.141999999999999</v>
      </c>
      <c r="C188" s="11">
        <f t="shared" si="11"/>
        <v>16.1707</v>
      </c>
      <c r="D188" s="29">
        <f>Table21[[#This Row],[Adj Close]]-Table21[[#This Row],[Naive Trend ]]</f>
        <v>-2.8700000000000614E-2</v>
      </c>
      <c r="E188" s="12">
        <f t="shared" si="10"/>
        <v>8.2369000000003521E-4</v>
      </c>
      <c r="F188" s="12">
        <f>ABS(Table21[[#This Row],[Erorr 1]])</f>
        <v>2.8700000000000614E-2</v>
      </c>
      <c r="G188" s="13">
        <f>Table21[[#This Row],[Abs Erorr 1]]/Table21[[#This Row],[Adj Close]]</f>
        <v>1.7779705117086243E-3</v>
      </c>
      <c r="H188" s="11">
        <f t="shared" si="13"/>
        <v>15.432700000000002</v>
      </c>
      <c r="I188" s="14">
        <f>(Table21[[#This Row],[Adj Close]]-Table21[[#This Row],[3-MA]])</f>
        <v>0.70929999999999715</v>
      </c>
      <c r="J188" s="10">
        <f t="shared" si="12"/>
        <v>0.50310648999999596</v>
      </c>
      <c r="K188" s="10">
        <f>ABS(Table21[[#This Row],[Erorr 2]])</f>
        <v>0.70929999999999715</v>
      </c>
      <c r="L188" s="13">
        <f>Table21[[#This Row],[Abs Erorr 2]]/Table21[[#This Row],[Adj Close]]</f>
        <v>4.39412712179406E-2</v>
      </c>
      <c r="M188" s="11">
        <f t="shared" si="14"/>
        <v>15.810233333333334</v>
      </c>
      <c r="N188" s="16">
        <f>Table21[[#This Row],[Adj Close]]-Table21[[#This Row],[6-MA]]</f>
        <v>0.33176666666666499</v>
      </c>
      <c r="O188" s="17">
        <f>(Table21[[#This Row],[Adj Close]]-M188)^2</f>
        <v>0.11006912111111</v>
      </c>
      <c r="P188" s="17">
        <f>ABS(Table21[[#This Row],[Erorr 3]])</f>
        <v>0.33176666666666499</v>
      </c>
      <c r="Q188" s="17">
        <f>Table21[[#This Row],[Abs Erorr 3]]/Table21[[#This Row],[Adj Close]]</f>
        <v>2.0553008714326911E-2</v>
      </c>
    </row>
    <row r="189" spans="1:17" x14ac:dyDescent="0.3">
      <c r="A189" s="9">
        <v>43738.291666666664</v>
      </c>
      <c r="B189" s="26">
        <v>16.058</v>
      </c>
      <c r="C189" s="11">
        <f t="shared" si="11"/>
        <v>16.141999999999999</v>
      </c>
      <c r="D189" s="29">
        <f>Table21[[#This Row],[Adj Close]]-Table21[[#This Row],[Naive Trend ]]</f>
        <v>-8.3999999999999631E-2</v>
      </c>
      <c r="E189" s="12">
        <f t="shared" si="10"/>
        <v>7.0559999999999382E-3</v>
      </c>
      <c r="F189" s="12">
        <f>ABS(Table21[[#This Row],[Erorr 1]])</f>
        <v>8.3999999999999631E-2</v>
      </c>
      <c r="G189" s="13">
        <f>Table21[[#This Row],[Abs Erorr 1]]/Table21[[#This Row],[Adj Close]]</f>
        <v>5.231037489101982E-3</v>
      </c>
      <c r="H189" s="11">
        <f t="shared" si="13"/>
        <v>15.853133333333332</v>
      </c>
      <c r="I189" s="14">
        <f>(Table21[[#This Row],[Adj Close]]-Table21[[#This Row],[3-MA]])</f>
        <v>0.20486666666666764</v>
      </c>
      <c r="J189" s="10">
        <f t="shared" si="12"/>
        <v>4.1970351111111512E-2</v>
      </c>
      <c r="K189" s="10">
        <f>ABS(Table21[[#This Row],[Erorr 2]])</f>
        <v>0.20486666666666764</v>
      </c>
      <c r="L189" s="13">
        <f>Table21[[#This Row],[Abs Erorr 2]]/Table21[[#This Row],[Adj Close]]</f>
        <v>1.2757919209532174E-2</v>
      </c>
      <c r="M189" s="11">
        <f t="shared" si="14"/>
        <v>15.760566666666664</v>
      </c>
      <c r="N189" s="16">
        <f>Table21[[#This Row],[Adj Close]]-Table21[[#This Row],[6-MA]]</f>
        <v>0.29743333333333588</v>
      </c>
      <c r="O189" s="17">
        <f>(Table21[[#This Row],[Adj Close]]-M189)^2</f>
        <v>8.8466587777779299E-2</v>
      </c>
      <c r="P189" s="17">
        <f>ABS(Table21[[#This Row],[Erorr 3]])</f>
        <v>0.29743333333333588</v>
      </c>
      <c r="Q189" s="17">
        <f>Table21[[#This Row],[Abs Erorr 3]]/Table21[[#This Row],[Adj Close]]</f>
        <v>1.8522439490181584E-2</v>
      </c>
    </row>
    <row r="190" spans="1:17" x14ac:dyDescent="0.3">
      <c r="A190" s="5">
        <v>43739.291666666664</v>
      </c>
      <c r="B190" s="25">
        <v>16.3127</v>
      </c>
      <c r="C190" s="11">
        <f t="shared" si="11"/>
        <v>16.058</v>
      </c>
      <c r="D190" s="29">
        <f>Table21[[#This Row],[Adj Close]]-Table21[[#This Row],[Naive Trend ]]</f>
        <v>0.2546999999999997</v>
      </c>
      <c r="E190" s="12">
        <f t="shared" si="10"/>
        <v>6.4872089999999855E-2</v>
      </c>
      <c r="F190" s="12">
        <f>ABS(Table21[[#This Row],[Erorr 1]])</f>
        <v>0.2546999999999997</v>
      </c>
      <c r="G190" s="13">
        <f>Table21[[#This Row],[Abs Erorr 1]]/Table21[[#This Row],[Adj Close]]</f>
        <v>1.5613601672316643E-2</v>
      </c>
      <c r="H190" s="11">
        <f t="shared" si="13"/>
        <v>16.123566666666665</v>
      </c>
      <c r="I190" s="14">
        <f>(Table21[[#This Row],[Adj Close]]-Table21[[#This Row],[3-MA]])</f>
        <v>0.18913333333333426</v>
      </c>
      <c r="J190" s="10">
        <f t="shared" si="12"/>
        <v>3.5771417777778126E-2</v>
      </c>
      <c r="K190" s="10">
        <f>ABS(Table21[[#This Row],[Erorr 2]])</f>
        <v>0.18913333333333426</v>
      </c>
      <c r="L190" s="13">
        <f>Table21[[#This Row],[Abs Erorr 2]]/Table21[[#This Row],[Adj Close]]</f>
        <v>1.1594238435901738E-2</v>
      </c>
      <c r="M190" s="11">
        <f t="shared" si="14"/>
        <v>15.763349999999997</v>
      </c>
      <c r="N190" s="16">
        <f>Table21[[#This Row],[Adj Close]]-Table21[[#This Row],[6-MA]]</f>
        <v>0.54935000000000223</v>
      </c>
      <c r="O190" s="17">
        <f>(Table21[[#This Row],[Adj Close]]-M190)^2</f>
        <v>0.30178542250000245</v>
      </c>
      <c r="P190" s="17">
        <f>ABS(Table21[[#This Row],[Erorr 3]])</f>
        <v>0.54935000000000223</v>
      </c>
      <c r="Q190" s="17">
        <f>Table21[[#This Row],[Abs Erorr 3]]/Table21[[#This Row],[Adj Close]]</f>
        <v>3.3676215464025099E-2</v>
      </c>
    </row>
    <row r="191" spans="1:17" x14ac:dyDescent="0.3">
      <c r="A191" s="9">
        <v>43740.291666666664</v>
      </c>
      <c r="B191" s="26">
        <v>16.2087</v>
      </c>
      <c r="C191" s="11">
        <f t="shared" si="11"/>
        <v>16.3127</v>
      </c>
      <c r="D191" s="29">
        <f>Table21[[#This Row],[Adj Close]]-Table21[[#This Row],[Naive Trend ]]</f>
        <v>-0.1039999999999992</v>
      </c>
      <c r="E191" s="12">
        <f t="shared" si="10"/>
        <v>1.0815999999999834E-2</v>
      </c>
      <c r="F191" s="12">
        <f>ABS(Table21[[#This Row],[Erorr 1]])</f>
        <v>0.1039999999999992</v>
      </c>
      <c r="G191" s="13">
        <f>Table21[[#This Row],[Abs Erorr 1]]/Table21[[#This Row],[Adj Close]]</f>
        <v>6.4163072917630161E-3</v>
      </c>
      <c r="H191" s="11">
        <f t="shared" si="13"/>
        <v>16.1709</v>
      </c>
      <c r="I191" s="14">
        <f>(Table21[[#This Row],[Adj Close]]-Table21[[#This Row],[3-MA]])</f>
        <v>3.7800000000000722E-2</v>
      </c>
      <c r="J191" s="10">
        <f t="shared" si="12"/>
        <v>1.4288400000000547E-3</v>
      </c>
      <c r="K191" s="10">
        <f>ABS(Table21[[#This Row],[Erorr 2]])</f>
        <v>3.7800000000000722E-2</v>
      </c>
      <c r="L191" s="13">
        <f>Table21[[#This Row],[Abs Erorr 2]]/Table21[[#This Row],[Adj Close]]</f>
        <v>2.3320809195062357E-3</v>
      </c>
      <c r="M191" s="11">
        <f t="shared" si="14"/>
        <v>15.8018</v>
      </c>
      <c r="N191" s="16">
        <f>Table21[[#This Row],[Adj Close]]-Table21[[#This Row],[6-MA]]</f>
        <v>0.40690000000000026</v>
      </c>
      <c r="O191" s="17">
        <f>(Table21[[#This Row],[Adj Close]]-M191)^2</f>
        <v>0.16556761000000023</v>
      </c>
      <c r="P191" s="17">
        <f>ABS(Table21[[#This Row],[Erorr 3]])</f>
        <v>0.40690000000000026</v>
      </c>
      <c r="Q191" s="17">
        <f>Table21[[#This Row],[Abs Erorr 3]]/Table21[[#This Row],[Adj Close]]</f>
        <v>2.5103802279023011E-2</v>
      </c>
    </row>
    <row r="192" spans="1:17" x14ac:dyDescent="0.3">
      <c r="A192" s="5">
        <v>43741.291666666664</v>
      </c>
      <c r="B192" s="25">
        <v>15.535299999999999</v>
      </c>
      <c r="C192" s="11">
        <f t="shared" si="11"/>
        <v>16.2087</v>
      </c>
      <c r="D192" s="29">
        <f>Table21[[#This Row],[Adj Close]]-Table21[[#This Row],[Naive Trend ]]</f>
        <v>-0.67340000000000089</v>
      </c>
      <c r="E192" s="12">
        <f t="shared" si="10"/>
        <v>0.45346756000000121</v>
      </c>
      <c r="F192" s="12">
        <f>ABS(Table21[[#This Row],[Erorr 1]])</f>
        <v>0.67340000000000089</v>
      </c>
      <c r="G192" s="13">
        <f>Table21[[#This Row],[Abs Erorr 1]]/Table21[[#This Row],[Adj Close]]</f>
        <v>4.3346443261475534E-2</v>
      </c>
      <c r="H192" s="11">
        <f t="shared" si="13"/>
        <v>16.193133333333332</v>
      </c>
      <c r="I192" s="14">
        <f>(Table21[[#This Row],[Adj Close]]-Table21[[#This Row],[3-MA]])</f>
        <v>-0.6578333333333326</v>
      </c>
      <c r="J192" s="10">
        <f t="shared" si="12"/>
        <v>0.43274469444444347</v>
      </c>
      <c r="K192" s="10">
        <f>ABS(Table21[[#This Row],[Erorr 2]])</f>
        <v>0.6578333333333326</v>
      </c>
      <c r="L192" s="13">
        <f>Table21[[#This Row],[Abs Erorr 2]]/Table21[[#This Row],[Adj Close]]</f>
        <v>4.234442420380248E-2</v>
      </c>
      <c r="M192" s="11">
        <f t="shared" si="14"/>
        <v>16.023133333333334</v>
      </c>
      <c r="N192" s="16">
        <f>Table21[[#This Row],[Adj Close]]-Table21[[#This Row],[6-MA]]</f>
        <v>-0.48783333333333445</v>
      </c>
      <c r="O192" s="17">
        <f>(Table21[[#This Row],[Adj Close]]-M192)^2</f>
        <v>0.23798136111111221</v>
      </c>
      <c r="P192" s="17">
        <f>ABS(Table21[[#This Row],[Erorr 3]])</f>
        <v>0.48783333333333445</v>
      </c>
      <c r="Q192" s="17">
        <f>Table21[[#This Row],[Abs Erorr 3]]/Table21[[#This Row],[Adj Close]]</f>
        <v>3.1401603659622565E-2</v>
      </c>
    </row>
    <row r="193" spans="1:17" x14ac:dyDescent="0.3">
      <c r="A193" s="9">
        <v>43742.291666666664</v>
      </c>
      <c r="B193" s="26">
        <v>15.428699999999999</v>
      </c>
      <c r="C193" s="11">
        <f t="shared" si="11"/>
        <v>15.535299999999999</v>
      </c>
      <c r="D193" s="29">
        <f>Table21[[#This Row],[Adj Close]]-Table21[[#This Row],[Naive Trend ]]</f>
        <v>-0.10660000000000025</v>
      </c>
      <c r="E193" s="12">
        <f t="shared" si="10"/>
        <v>1.1363560000000054E-2</v>
      </c>
      <c r="F193" s="12">
        <f>ABS(Table21[[#This Row],[Erorr 1]])</f>
        <v>0.10660000000000025</v>
      </c>
      <c r="G193" s="13">
        <f>Table21[[#This Row],[Abs Erorr 1]]/Table21[[#This Row],[Adj Close]]</f>
        <v>6.9092016825785876E-3</v>
      </c>
      <c r="H193" s="11">
        <f t="shared" si="13"/>
        <v>16.018899999999999</v>
      </c>
      <c r="I193" s="14">
        <f>(Table21[[#This Row],[Adj Close]]-Table21[[#This Row],[3-MA]])</f>
        <v>-0.59019999999999939</v>
      </c>
      <c r="J193" s="10">
        <f t="shared" si="12"/>
        <v>0.34833603999999929</v>
      </c>
      <c r="K193" s="10">
        <f>ABS(Table21[[#This Row],[Erorr 2]])</f>
        <v>0.59019999999999939</v>
      </c>
      <c r="L193" s="13">
        <f>Table21[[#This Row],[Abs Erorr 2]]/Table21[[#This Row],[Adj Close]]</f>
        <v>3.8253384925495952E-2</v>
      </c>
      <c r="M193" s="11">
        <f t="shared" si="14"/>
        <v>16.071233333333335</v>
      </c>
      <c r="N193" s="16">
        <f>Table21[[#This Row],[Adj Close]]-Table21[[#This Row],[6-MA]]</f>
        <v>-0.64253333333333629</v>
      </c>
      <c r="O193" s="17">
        <f>(Table21[[#This Row],[Adj Close]]-M193)^2</f>
        <v>0.41284908444444823</v>
      </c>
      <c r="P193" s="17">
        <f>ABS(Table21[[#This Row],[Erorr 3]])</f>
        <v>0.64253333333333629</v>
      </c>
      <c r="Q193" s="17">
        <f>Table21[[#This Row],[Abs Erorr 3]]/Table21[[#This Row],[Adj Close]]</f>
        <v>4.1645331967912806E-2</v>
      </c>
    </row>
    <row r="194" spans="1:17" x14ac:dyDescent="0.3">
      <c r="A194" s="5">
        <v>43745.291666666664</v>
      </c>
      <c r="B194" s="25">
        <v>15.848000000000001</v>
      </c>
      <c r="C194" s="11">
        <f t="shared" si="11"/>
        <v>15.428699999999999</v>
      </c>
      <c r="D194" s="29">
        <f>Table21[[#This Row],[Adj Close]]-Table21[[#This Row],[Naive Trend ]]</f>
        <v>0.41930000000000156</v>
      </c>
      <c r="E194" s="12">
        <f t="shared" si="10"/>
        <v>0.17581249000000132</v>
      </c>
      <c r="F194" s="12">
        <f>ABS(Table21[[#This Row],[Erorr 1]])</f>
        <v>0.41930000000000156</v>
      </c>
      <c r="G194" s="13">
        <f>Table21[[#This Row],[Abs Erorr 1]]/Table21[[#This Row],[Adj Close]]</f>
        <v>2.6457597173144973E-2</v>
      </c>
      <c r="H194" s="11">
        <f t="shared" si="13"/>
        <v>15.724233333333332</v>
      </c>
      <c r="I194" s="14">
        <f>(Table21[[#This Row],[Adj Close]]-Table21[[#This Row],[3-MA]])</f>
        <v>0.12376666666666836</v>
      </c>
      <c r="J194" s="10">
        <f t="shared" si="12"/>
        <v>1.5318187777778196E-2</v>
      </c>
      <c r="K194" s="10">
        <f>ABS(Table21[[#This Row],[Erorr 2]])</f>
        <v>0.12376666666666836</v>
      </c>
      <c r="L194" s="13">
        <f>Table21[[#This Row],[Abs Erorr 2]]/Table21[[#This Row],[Adj Close]]</f>
        <v>7.8096079421168824E-3</v>
      </c>
      <c r="M194" s="11">
        <f t="shared" si="14"/>
        <v>15.947566666666665</v>
      </c>
      <c r="N194" s="16">
        <f>Table21[[#This Row],[Adj Close]]-Table21[[#This Row],[6-MA]]</f>
        <v>-9.9566666666664361E-2</v>
      </c>
      <c r="O194" s="17">
        <f>(Table21[[#This Row],[Adj Close]]-M194)^2</f>
        <v>9.9135211111106517E-3</v>
      </c>
      <c r="P194" s="17">
        <f>ABS(Table21[[#This Row],[Erorr 3]])</f>
        <v>9.9566666666664361E-2</v>
      </c>
      <c r="Q194" s="17">
        <f>Table21[[#This Row],[Abs Erorr 3]]/Table21[[#This Row],[Adj Close]]</f>
        <v>6.2826013797743791E-3</v>
      </c>
    </row>
    <row r="195" spans="1:17" x14ac:dyDescent="0.3">
      <c r="A195" s="9">
        <v>43746.291666666664</v>
      </c>
      <c r="B195" s="26">
        <v>16.003299999999999</v>
      </c>
      <c r="C195" s="11">
        <f t="shared" si="11"/>
        <v>15.848000000000001</v>
      </c>
      <c r="D195" s="29">
        <f>Table21[[#This Row],[Adj Close]]-Table21[[#This Row],[Naive Trend ]]</f>
        <v>0.15529999999999866</v>
      </c>
      <c r="E195" s="12">
        <f t="shared" ref="E195:E258" si="15">(B195-C195)^2</f>
        <v>2.4118089999999585E-2</v>
      </c>
      <c r="F195" s="12">
        <f>ABS(Table21[[#This Row],[Erorr 1]])</f>
        <v>0.15529999999999866</v>
      </c>
      <c r="G195" s="13">
        <f>Table21[[#This Row],[Abs Erorr 1]]/Table21[[#This Row],[Adj Close]]</f>
        <v>9.7042484987470493E-3</v>
      </c>
      <c r="H195" s="11">
        <f t="shared" si="13"/>
        <v>15.603999999999999</v>
      </c>
      <c r="I195" s="14">
        <f>(Table21[[#This Row],[Adj Close]]-Table21[[#This Row],[3-MA]])</f>
        <v>0.39930000000000021</v>
      </c>
      <c r="J195" s="10">
        <f t="shared" si="12"/>
        <v>0.15944049000000016</v>
      </c>
      <c r="K195" s="10">
        <f>ABS(Table21[[#This Row],[Erorr 2]])</f>
        <v>0.39930000000000021</v>
      </c>
      <c r="L195" s="13">
        <f>Table21[[#This Row],[Abs Erorr 2]]/Table21[[#This Row],[Adj Close]]</f>
        <v>2.4951103834834079E-2</v>
      </c>
      <c r="M195" s="11">
        <f t="shared" si="14"/>
        <v>15.898566666666666</v>
      </c>
      <c r="N195" s="16">
        <f>Table21[[#This Row],[Adj Close]]-Table21[[#This Row],[6-MA]]</f>
        <v>0.10473333333333379</v>
      </c>
      <c r="O195" s="17">
        <f>(Table21[[#This Row],[Adj Close]]-M195)^2</f>
        <v>1.0969071111111207E-2</v>
      </c>
      <c r="P195" s="17">
        <f>ABS(Table21[[#This Row],[Erorr 3]])</f>
        <v>0.10473333333333379</v>
      </c>
      <c r="Q195" s="17">
        <f>Table21[[#This Row],[Abs Erorr 3]]/Table21[[#This Row],[Adj Close]]</f>
        <v>6.5444835336045558E-3</v>
      </c>
    </row>
    <row r="196" spans="1:17" x14ac:dyDescent="0.3">
      <c r="A196" s="5">
        <v>43747.291666666664</v>
      </c>
      <c r="B196" s="25">
        <v>16.302</v>
      </c>
      <c r="C196" s="11">
        <f t="shared" ref="C196:C259" si="16">B195</f>
        <v>16.003299999999999</v>
      </c>
      <c r="D196" s="29">
        <f>Table21[[#This Row],[Adj Close]]-Table21[[#This Row],[Naive Trend ]]</f>
        <v>0.29870000000000019</v>
      </c>
      <c r="E196" s="12">
        <f t="shared" si="15"/>
        <v>8.9221690000000117E-2</v>
      </c>
      <c r="F196" s="12">
        <f>ABS(Table21[[#This Row],[Erorr 1]])</f>
        <v>0.29870000000000019</v>
      </c>
      <c r="G196" s="13">
        <f>Table21[[#This Row],[Abs Erorr 1]]/Table21[[#This Row],[Adj Close]]</f>
        <v>1.832290516501044E-2</v>
      </c>
      <c r="H196" s="11">
        <f t="shared" si="13"/>
        <v>15.76</v>
      </c>
      <c r="I196" s="14">
        <f>(Table21[[#This Row],[Adj Close]]-Table21[[#This Row],[3-MA]])</f>
        <v>0.54199999999999982</v>
      </c>
      <c r="J196" s="10">
        <f t="shared" si="12"/>
        <v>0.2937639999999998</v>
      </c>
      <c r="K196" s="10">
        <f>ABS(Table21[[#This Row],[Erorr 2]])</f>
        <v>0.54199999999999982</v>
      </c>
      <c r="L196" s="13">
        <f>Table21[[#This Row],[Abs Erorr 2]]/Table21[[#This Row],[Adj Close]]</f>
        <v>3.3247454300085869E-2</v>
      </c>
      <c r="M196" s="11">
        <f t="shared" si="14"/>
        <v>15.889449999999998</v>
      </c>
      <c r="N196" s="16">
        <f>Table21[[#This Row],[Adj Close]]-Table21[[#This Row],[6-MA]]</f>
        <v>0.4125500000000013</v>
      </c>
      <c r="O196" s="17">
        <f>(Table21[[#This Row],[Adj Close]]-M196)^2</f>
        <v>0.17019750250000107</v>
      </c>
      <c r="P196" s="17">
        <f>ABS(Table21[[#This Row],[Erorr 3]])</f>
        <v>0.4125500000000013</v>
      </c>
      <c r="Q196" s="17">
        <f>Table21[[#This Row],[Abs Erorr 3]]/Table21[[#This Row],[Adj Close]]</f>
        <v>2.5306710833026703E-2</v>
      </c>
    </row>
    <row r="197" spans="1:17" x14ac:dyDescent="0.3">
      <c r="A197" s="9">
        <v>43748.291666666664</v>
      </c>
      <c r="B197" s="26">
        <v>16.315999999999999</v>
      </c>
      <c r="C197" s="11">
        <f t="shared" si="16"/>
        <v>16.302</v>
      </c>
      <c r="D197" s="29">
        <f>Table21[[#This Row],[Adj Close]]-Table21[[#This Row],[Naive Trend ]]</f>
        <v>1.3999999999999346E-2</v>
      </c>
      <c r="E197" s="12">
        <f t="shared" si="15"/>
        <v>1.959999999999817E-4</v>
      </c>
      <c r="F197" s="12">
        <f>ABS(Table21[[#This Row],[Erorr 1]])</f>
        <v>1.3999999999999346E-2</v>
      </c>
      <c r="G197" s="13">
        <f>Table21[[#This Row],[Abs Erorr 1]]/Table21[[#This Row],[Adj Close]]</f>
        <v>8.5805344447164417E-4</v>
      </c>
      <c r="H197" s="11">
        <f t="shared" si="13"/>
        <v>16.051100000000002</v>
      </c>
      <c r="I197" s="14">
        <f>(Table21[[#This Row],[Adj Close]]-Table21[[#This Row],[3-MA]])</f>
        <v>0.26489999999999725</v>
      </c>
      <c r="J197" s="10">
        <f t="shared" ref="J197:J260" si="17">(B197-H197)^2</f>
        <v>7.0172009999998536E-2</v>
      </c>
      <c r="K197" s="10">
        <f>ABS(Table21[[#This Row],[Erorr 2]])</f>
        <v>0.26489999999999725</v>
      </c>
      <c r="L197" s="13">
        <f>Table21[[#This Row],[Abs Erorr 2]]/Table21[[#This Row],[Adj Close]]</f>
        <v>1.6235596960039057E-2</v>
      </c>
      <c r="M197" s="11">
        <f t="shared" si="14"/>
        <v>15.887666666666666</v>
      </c>
      <c r="N197" s="16">
        <f>Table21[[#This Row],[Adj Close]]-Table21[[#This Row],[6-MA]]</f>
        <v>0.42833333333333279</v>
      </c>
      <c r="O197" s="17">
        <f>(Table21[[#This Row],[Adj Close]]-M197)^2</f>
        <v>0.18346944444444399</v>
      </c>
      <c r="P197" s="17">
        <f>ABS(Table21[[#This Row],[Erorr 3]])</f>
        <v>0.42833333333333279</v>
      </c>
      <c r="Q197" s="17">
        <f>Table21[[#This Row],[Abs Erorr 3]]/Table21[[#This Row],[Adj Close]]</f>
        <v>2.6252349432050306E-2</v>
      </c>
    </row>
    <row r="198" spans="1:17" x14ac:dyDescent="0.3">
      <c r="A198" s="5">
        <v>43749.291666666664</v>
      </c>
      <c r="B198" s="25">
        <v>16.526</v>
      </c>
      <c r="C198" s="11">
        <f t="shared" si="16"/>
        <v>16.315999999999999</v>
      </c>
      <c r="D198" s="29">
        <f>Table21[[#This Row],[Adj Close]]-Table21[[#This Row],[Naive Trend ]]</f>
        <v>0.21000000000000085</v>
      </c>
      <c r="E198" s="12">
        <f t="shared" si="15"/>
        <v>4.4100000000000361E-2</v>
      </c>
      <c r="F198" s="12">
        <f>ABS(Table21[[#This Row],[Erorr 1]])</f>
        <v>0.21000000000000085</v>
      </c>
      <c r="G198" s="13">
        <f>Table21[[#This Row],[Abs Erorr 1]]/Table21[[#This Row],[Adj Close]]</f>
        <v>1.2707249183105462E-2</v>
      </c>
      <c r="H198" s="11">
        <f t="shared" ref="H198:H261" si="18">AVERAGE(B195:B197)</f>
        <v>16.207100000000001</v>
      </c>
      <c r="I198" s="14">
        <f>(Table21[[#This Row],[Adj Close]]-Table21[[#This Row],[3-MA]])</f>
        <v>0.3188999999999993</v>
      </c>
      <c r="J198" s="10">
        <f t="shared" si="17"/>
        <v>0.10169720999999955</v>
      </c>
      <c r="K198" s="10">
        <f>ABS(Table21[[#This Row],[Erorr 2]])</f>
        <v>0.3188999999999993</v>
      </c>
      <c r="L198" s="13">
        <f>Table21[[#This Row],[Abs Erorr 2]]/Table21[[#This Row],[Adj Close]]</f>
        <v>1.9296865545201457E-2</v>
      </c>
      <c r="M198" s="11">
        <f t="shared" si="14"/>
        <v>15.90555</v>
      </c>
      <c r="N198" s="16">
        <f>Table21[[#This Row],[Adj Close]]-Table21[[#This Row],[6-MA]]</f>
        <v>0.62044999999999995</v>
      </c>
      <c r="O198" s="17">
        <f>(Table21[[#This Row],[Adj Close]]-M198)^2</f>
        <v>0.38495820249999996</v>
      </c>
      <c r="P198" s="17">
        <f>ABS(Table21[[#This Row],[Erorr 3]])</f>
        <v>0.62044999999999995</v>
      </c>
      <c r="Q198" s="17">
        <f>Table21[[#This Row],[Abs Erorr 3]]/Table21[[#This Row],[Adj Close]]</f>
        <v>3.7543870265036909E-2</v>
      </c>
    </row>
    <row r="199" spans="1:17" x14ac:dyDescent="0.3">
      <c r="A199" s="9">
        <v>43752.291666666664</v>
      </c>
      <c r="B199" s="26">
        <v>17.130700000000001</v>
      </c>
      <c r="C199" s="11">
        <f t="shared" si="16"/>
        <v>16.526</v>
      </c>
      <c r="D199" s="29">
        <f>Table21[[#This Row],[Adj Close]]-Table21[[#This Row],[Naive Trend ]]</f>
        <v>0.60470000000000113</v>
      </c>
      <c r="E199" s="12">
        <f t="shared" si="15"/>
        <v>0.36566209000000138</v>
      </c>
      <c r="F199" s="12">
        <f>ABS(Table21[[#This Row],[Erorr 1]])</f>
        <v>0.60470000000000113</v>
      </c>
      <c r="G199" s="13">
        <f>Table21[[#This Row],[Abs Erorr 1]]/Table21[[#This Row],[Adj Close]]</f>
        <v>3.529919968244153E-2</v>
      </c>
      <c r="H199" s="11">
        <f t="shared" si="18"/>
        <v>16.38133333333333</v>
      </c>
      <c r="I199" s="14">
        <f>(Table21[[#This Row],[Adj Close]]-Table21[[#This Row],[3-MA]])</f>
        <v>0.74936666666667051</v>
      </c>
      <c r="J199" s="10">
        <f t="shared" si="17"/>
        <v>0.56155040111111687</v>
      </c>
      <c r="K199" s="10">
        <f>ABS(Table21[[#This Row],[Erorr 2]])</f>
        <v>0.74936666666667051</v>
      </c>
      <c r="L199" s="13">
        <f>Table21[[#This Row],[Abs Erorr 2]]/Table21[[#This Row],[Adj Close]]</f>
        <v>4.3744077397109893E-2</v>
      </c>
      <c r="M199" s="11">
        <f t="shared" si="14"/>
        <v>16.070666666666664</v>
      </c>
      <c r="N199" s="16">
        <f>Table21[[#This Row],[Adj Close]]-Table21[[#This Row],[6-MA]]</f>
        <v>1.0600333333333367</v>
      </c>
      <c r="O199" s="17">
        <f>(Table21[[#This Row],[Adj Close]]-M199)^2</f>
        <v>1.123670667777785</v>
      </c>
      <c r="P199" s="17">
        <f>ABS(Table21[[#This Row],[Erorr 3]])</f>
        <v>1.0600333333333367</v>
      </c>
      <c r="Q199" s="17">
        <f>Table21[[#This Row],[Abs Erorr 3]]/Table21[[#This Row],[Adj Close]]</f>
        <v>6.1879160415706111E-2</v>
      </c>
    </row>
    <row r="200" spans="1:17" x14ac:dyDescent="0.3">
      <c r="A200" s="5">
        <v>43753.291666666664</v>
      </c>
      <c r="B200" s="25">
        <v>17.192699999999999</v>
      </c>
      <c r="C200" s="11">
        <f t="shared" si="16"/>
        <v>17.130700000000001</v>
      </c>
      <c r="D200" s="29">
        <f>Table21[[#This Row],[Adj Close]]-Table21[[#This Row],[Naive Trend ]]</f>
        <v>6.1999999999997613E-2</v>
      </c>
      <c r="E200" s="12">
        <f t="shared" si="15"/>
        <v>3.843999999999704E-3</v>
      </c>
      <c r="F200" s="12">
        <f>ABS(Table21[[#This Row],[Erorr 1]])</f>
        <v>6.1999999999997613E-2</v>
      </c>
      <c r="G200" s="13">
        <f>Table21[[#This Row],[Abs Erorr 1]]/Table21[[#This Row],[Adj Close]]</f>
        <v>3.6061816933929875E-3</v>
      </c>
      <c r="H200" s="11">
        <f t="shared" si="18"/>
        <v>16.657566666666668</v>
      </c>
      <c r="I200" s="14">
        <f>(Table21[[#This Row],[Adj Close]]-Table21[[#This Row],[3-MA]])</f>
        <v>0.5351333333333308</v>
      </c>
      <c r="J200" s="10">
        <f t="shared" si="17"/>
        <v>0.28636768444444172</v>
      </c>
      <c r="K200" s="10">
        <f>ABS(Table21[[#This Row],[Erorr 2]])</f>
        <v>0.5351333333333308</v>
      </c>
      <c r="L200" s="13">
        <f>Table21[[#This Row],[Abs Erorr 2]]/Table21[[#This Row],[Adj Close]]</f>
        <v>3.1125613390179021E-2</v>
      </c>
      <c r="M200" s="11">
        <f t="shared" si="14"/>
        <v>16.354333333333333</v>
      </c>
      <c r="N200" s="16">
        <f>Table21[[#This Row],[Adj Close]]-Table21[[#This Row],[6-MA]]</f>
        <v>0.83836666666666559</v>
      </c>
      <c r="O200" s="17">
        <f>(Table21[[#This Row],[Adj Close]]-M200)^2</f>
        <v>0.70285866777777595</v>
      </c>
      <c r="P200" s="17">
        <f>ABS(Table21[[#This Row],[Erorr 3]])</f>
        <v>0.83836666666666559</v>
      </c>
      <c r="Q200" s="17">
        <f>Table21[[#This Row],[Abs Erorr 3]]/Table21[[#This Row],[Adj Close]]</f>
        <v>4.8762943962650754E-2</v>
      </c>
    </row>
    <row r="201" spans="1:17" x14ac:dyDescent="0.3">
      <c r="A201" s="9">
        <v>43754.291666666664</v>
      </c>
      <c r="B201" s="26">
        <v>17.316700000000001</v>
      </c>
      <c r="C201" s="11">
        <f t="shared" si="16"/>
        <v>17.192699999999999</v>
      </c>
      <c r="D201" s="29">
        <f>Table21[[#This Row],[Adj Close]]-Table21[[#This Row],[Naive Trend ]]</f>
        <v>0.12400000000000233</v>
      </c>
      <c r="E201" s="12">
        <f t="shared" si="15"/>
        <v>1.5376000000000578E-2</v>
      </c>
      <c r="F201" s="12">
        <f>ABS(Table21[[#This Row],[Erorr 1]])</f>
        <v>0.12400000000000233</v>
      </c>
      <c r="G201" s="13">
        <f>Table21[[#This Row],[Abs Erorr 1]]/Table21[[#This Row],[Adj Close]]</f>
        <v>7.1607176887052574E-3</v>
      </c>
      <c r="H201" s="11">
        <f t="shared" si="18"/>
        <v>16.9498</v>
      </c>
      <c r="I201" s="14">
        <f>(Table21[[#This Row],[Adj Close]]-Table21[[#This Row],[3-MA]])</f>
        <v>0.36690000000000111</v>
      </c>
      <c r="J201" s="10">
        <f t="shared" si="17"/>
        <v>0.13461561000000083</v>
      </c>
      <c r="K201" s="10">
        <f>ABS(Table21[[#This Row],[Erorr 2]])</f>
        <v>0.36690000000000111</v>
      </c>
      <c r="L201" s="13">
        <f>Table21[[#This Row],[Abs Erorr 2]]/Table21[[#This Row],[Adj Close]]</f>
        <v>2.1187639677305786E-2</v>
      </c>
      <c r="M201" s="11">
        <f t="shared" ref="M201:M264" si="19">AVERAGE(B195:B200)</f>
        <v>16.57845</v>
      </c>
      <c r="N201" s="16">
        <f>Table21[[#This Row],[Adj Close]]-Table21[[#This Row],[6-MA]]</f>
        <v>0.73825000000000074</v>
      </c>
      <c r="O201" s="17">
        <f>(Table21[[#This Row],[Adj Close]]-M201)^2</f>
        <v>0.54501306250000114</v>
      </c>
      <c r="P201" s="17">
        <f>ABS(Table21[[#This Row],[Erorr 3]])</f>
        <v>0.73825000000000074</v>
      </c>
      <c r="Q201" s="17">
        <f>Table21[[#This Row],[Abs Erorr 3]]/Table21[[#This Row],[Adj Close]]</f>
        <v>4.2632256723278722E-2</v>
      </c>
    </row>
    <row r="202" spans="1:17" x14ac:dyDescent="0.3">
      <c r="A202" s="5">
        <v>43755.291666666664</v>
      </c>
      <c r="B202" s="25">
        <v>17.464700000000001</v>
      </c>
      <c r="C202" s="11">
        <f t="shared" si="16"/>
        <v>17.316700000000001</v>
      </c>
      <c r="D202" s="29">
        <f>Table21[[#This Row],[Adj Close]]-Table21[[#This Row],[Naive Trend ]]</f>
        <v>0.14799999999999969</v>
      </c>
      <c r="E202" s="12">
        <f t="shared" si="15"/>
        <v>2.1903999999999906E-2</v>
      </c>
      <c r="F202" s="12">
        <f>ABS(Table21[[#This Row],[Erorr 1]])</f>
        <v>0.14799999999999969</v>
      </c>
      <c r="G202" s="13">
        <f>Table21[[#This Row],[Abs Erorr 1]]/Table21[[#This Row],[Adj Close]]</f>
        <v>8.4742366029762709E-3</v>
      </c>
      <c r="H202" s="11">
        <f t="shared" si="18"/>
        <v>17.213366666666669</v>
      </c>
      <c r="I202" s="14">
        <f>(Table21[[#This Row],[Adj Close]]-Table21[[#This Row],[3-MA]])</f>
        <v>0.25133333333333141</v>
      </c>
      <c r="J202" s="10">
        <f t="shared" si="17"/>
        <v>6.3168444444443472E-2</v>
      </c>
      <c r="K202" s="10">
        <f>ABS(Table21[[#This Row],[Erorr 2]])</f>
        <v>0.25133333333333141</v>
      </c>
      <c r="L202" s="13">
        <f>Table21[[#This Row],[Abs Erorr 2]]/Table21[[#This Row],[Adj Close]]</f>
        <v>1.4390933330279444E-2</v>
      </c>
      <c r="M202" s="11">
        <f t="shared" si="19"/>
        <v>16.797349999999998</v>
      </c>
      <c r="N202" s="16">
        <f>Table21[[#This Row],[Adj Close]]-Table21[[#This Row],[6-MA]]</f>
        <v>0.66735000000000255</v>
      </c>
      <c r="O202" s="17">
        <f>(Table21[[#This Row],[Adj Close]]-M202)^2</f>
        <v>0.44535602250000339</v>
      </c>
      <c r="P202" s="17">
        <f>ABS(Table21[[#This Row],[Erorr 3]])</f>
        <v>0.66735000000000255</v>
      </c>
      <c r="Q202" s="17">
        <f>Table21[[#This Row],[Abs Erorr 3]]/Table21[[#This Row],[Adj Close]]</f>
        <v>3.8211363493217895E-2</v>
      </c>
    </row>
    <row r="203" spans="1:17" x14ac:dyDescent="0.3">
      <c r="A203" s="9">
        <v>43756.291666666664</v>
      </c>
      <c r="B203" s="26">
        <v>17.13</v>
      </c>
      <c r="C203" s="11">
        <f t="shared" si="16"/>
        <v>17.464700000000001</v>
      </c>
      <c r="D203" s="29">
        <f>Table21[[#This Row],[Adj Close]]-Table21[[#This Row],[Naive Trend ]]</f>
        <v>-0.33470000000000155</v>
      </c>
      <c r="E203" s="12">
        <f t="shared" si="15"/>
        <v>0.11202409000000103</v>
      </c>
      <c r="F203" s="12">
        <f>ABS(Table21[[#This Row],[Erorr 1]])</f>
        <v>0.33470000000000155</v>
      </c>
      <c r="G203" s="13">
        <f>Table21[[#This Row],[Abs Erorr 1]]/Table21[[#This Row],[Adj Close]]</f>
        <v>1.9538820782253448E-2</v>
      </c>
      <c r="H203" s="11">
        <f t="shared" si="18"/>
        <v>17.3247</v>
      </c>
      <c r="I203" s="14">
        <f>(Table21[[#This Row],[Adj Close]]-Table21[[#This Row],[3-MA]])</f>
        <v>-0.19470000000000098</v>
      </c>
      <c r="J203" s="10">
        <f t="shared" si="17"/>
        <v>3.790809000000038E-2</v>
      </c>
      <c r="K203" s="10">
        <f>ABS(Table21[[#This Row],[Erorr 2]])</f>
        <v>0.19470000000000098</v>
      </c>
      <c r="L203" s="13">
        <f>Table21[[#This Row],[Abs Erorr 2]]/Table21[[#This Row],[Adj Close]]</f>
        <v>1.136602451838885E-2</v>
      </c>
      <c r="M203" s="11">
        <f t="shared" si="19"/>
        <v>16.991133333333334</v>
      </c>
      <c r="N203" s="16">
        <f>Table21[[#This Row],[Adj Close]]-Table21[[#This Row],[6-MA]]</f>
        <v>0.13886666666666514</v>
      </c>
      <c r="O203" s="17">
        <f>(Table21[[#This Row],[Adj Close]]-M203)^2</f>
        <v>1.9283951111110687E-2</v>
      </c>
      <c r="P203" s="17">
        <f>ABS(Table21[[#This Row],[Erorr 3]])</f>
        <v>0.13886666666666514</v>
      </c>
      <c r="Q203" s="17">
        <f>Table21[[#This Row],[Abs Erorr 3]]/Table21[[#This Row],[Adj Close]]</f>
        <v>8.1066355322046198E-3</v>
      </c>
    </row>
    <row r="204" spans="1:17" x14ac:dyDescent="0.3">
      <c r="A204" s="5">
        <v>43759.291666666664</v>
      </c>
      <c r="B204" s="25">
        <v>16.899999999999999</v>
      </c>
      <c r="C204" s="11">
        <f t="shared" si="16"/>
        <v>17.13</v>
      </c>
      <c r="D204" s="29">
        <f>Table21[[#This Row],[Adj Close]]-Table21[[#This Row],[Naive Trend ]]</f>
        <v>-0.23000000000000043</v>
      </c>
      <c r="E204" s="12">
        <f t="shared" si="15"/>
        <v>5.2900000000000197E-2</v>
      </c>
      <c r="F204" s="12">
        <f>ABS(Table21[[#This Row],[Erorr 1]])</f>
        <v>0.23000000000000043</v>
      </c>
      <c r="G204" s="13">
        <f>Table21[[#This Row],[Abs Erorr 1]]/Table21[[#This Row],[Adj Close]]</f>
        <v>1.3609467455621329E-2</v>
      </c>
      <c r="H204" s="11">
        <f t="shared" si="18"/>
        <v>17.303799999999999</v>
      </c>
      <c r="I204" s="14">
        <f>(Table21[[#This Row],[Adj Close]]-Table21[[#This Row],[3-MA]])</f>
        <v>-0.40380000000000038</v>
      </c>
      <c r="J204" s="10">
        <f t="shared" si="17"/>
        <v>0.1630544400000003</v>
      </c>
      <c r="K204" s="10">
        <f>ABS(Table21[[#This Row],[Erorr 2]])</f>
        <v>0.40380000000000038</v>
      </c>
      <c r="L204" s="13">
        <f>Table21[[#This Row],[Abs Erorr 2]]/Table21[[#This Row],[Adj Close]]</f>
        <v>2.3893491124260379E-2</v>
      </c>
      <c r="M204" s="11">
        <f t="shared" si="19"/>
        <v>17.126799999999999</v>
      </c>
      <c r="N204" s="16">
        <f>Table21[[#This Row],[Adj Close]]-Table21[[#This Row],[6-MA]]</f>
        <v>-0.22680000000000078</v>
      </c>
      <c r="O204" s="17">
        <f>(Table21[[#This Row],[Adj Close]]-M204)^2</f>
        <v>5.143824000000035E-2</v>
      </c>
      <c r="P204" s="17">
        <f>ABS(Table21[[#This Row],[Erorr 3]])</f>
        <v>0.22680000000000078</v>
      </c>
      <c r="Q204" s="17">
        <f>Table21[[#This Row],[Abs Erorr 3]]/Table21[[#This Row],[Adj Close]]</f>
        <v>1.3420118343195314E-2</v>
      </c>
    </row>
    <row r="205" spans="1:17" x14ac:dyDescent="0.3">
      <c r="A205" s="9">
        <v>43760.291666666664</v>
      </c>
      <c r="B205" s="26">
        <v>17.038699999999999</v>
      </c>
      <c r="C205" s="11">
        <f t="shared" si="16"/>
        <v>16.899999999999999</v>
      </c>
      <c r="D205" s="29">
        <f>Table21[[#This Row],[Adj Close]]-Table21[[#This Row],[Naive Trend ]]</f>
        <v>0.13870000000000005</v>
      </c>
      <c r="E205" s="12">
        <f t="shared" si="15"/>
        <v>1.9237690000000012E-2</v>
      </c>
      <c r="F205" s="12">
        <f>ABS(Table21[[#This Row],[Erorr 1]])</f>
        <v>0.13870000000000005</v>
      </c>
      <c r="G205" s="13">
        <f>Table21[[#This Row],[Abs Erorr 1]]/Table21[[#This Row],[Adj Close]]</f>
        <v>8.1402923931990154E-3</v>
      </c>
      <c r="H205" s="11">
        <f t="shared" si="18"/>
        <v>17.164899999999999</v>
      </c>
      <c r="I205" s="14">
        <f>(Table21[[#This Row],[Adj Close]]-Table21[[#This Row],[3-MA]])</f>
        <v>-0.12620000000000076</v>
      </c>
      <c r="J205" s="10">
        <f t="shared" si="17"/>
        <v>1.5926440000000191E-2</v>
      </c>
      <c r="K205" s="10">
        <f>ABS(Table21[[#This Row],[Erorr 2]])</f>
        <v>0.12620000000000076</v>
      </c>
      <c r="L205" s="13">
        <f>Table21[[#This Row],[Abs Erorr 2]]/Table21[[#This Row],[Adj Close]]</f>
        <v>7.4066683491111861E-3</v>
      </c>
      <c r="M205" s="11">
        <f t="shared" si="19"/>
        <v>17.189133333333334</v>
      </c>
      <c r="N205" s="16">
        <f>Table21[[#This Row],[Adj Close]]-Table21[[#This Row],[6-MA]]</f>
        <v>-0.15043333333333564</v>
      </c>
      <c r="O205" s="17">
        <f>(Table21[[#This Row],[Adj Close]]-M205)^2</f>
        <v>2.2630187777778473E-2</v>
      </c>
      <c r="P205" s="17">
        <f>ABS(Table21[[#This Row],[Erorr 3]])</f>
        <v>0.15043333333333564</v>
      </c>
      <c r="Q205" s="17">
        <f>Table21[[#This Row],[Abs Erorr 3]]/Table21[[#This Row],[Adj Close]]</f>
        <v>8.8289208292496296E-3</v>
      </c>
    </row>
    <row r="206" spans="1:17" x14ac:dyDescent="0.3">
      <c r="A206" s="5">
        <v>43761.291666666664</v>
      </c>
      <c r="B206" s="25">
        <v>16.9787</v>
      </c>
      <c r="C206" s="11">
        <f t="shared" si="16"/>
        <v>17.038699999999999</v>
      </c>
      <c r="D206" s="29">
        <f>Table21[[#This Row],[Adj Close]]-Table21[[#This Row],[Naive Trend ]]</f>
        <v>-5.9999999999998721E-2</v>
      </c>
      <c r="E206" s="12">
        <f t="shared" si="15"/>
        <v>3.5999999999998464E-3</v>
      </c>
      <c r="F206" s="12">
        <f>ABS(Table21[[#This Row],[Erorr 1]])</f>
        <v>5.9999999999998721E-2</v>
      </c>
      <c r="G206" s="13">
        <f>Table21[[#This Row],[Abs Erorr 1]]/Table21[[#This Row],[Adj Close]]</f>
        <v>3.5338394576733627E-3</v>
      </c>
      <c r="H206" s="11">
        <f t="shared" si="18"/>
        <v>17.0229</v>
      </c>
      <c r="I206" s="14">
        <f>(Table21[[#This Row],[Adj Close]]-Table21[[#This Row],[3-MA]])</f>
        <v>-4.4200000000000017E-2</v>
      </c>
      <c r="J206" s="10">
        <f t="shared" si="17"/>
        <v>1.9536400000000017E-3</v>
      </c>
      <c r="K206" s="10">
        <f>ABS(Table21[[#This Row],[Erorr 2]])</f>
        <v>4.4200000000000017E-2</v>
      </c>
      <c r="L206" s="13">
        <f>Table21[[#This Row],[Abs Erorr 2]]/Table21[[#This Row],[Adj Close]]</f>
        <v>2.6032617338194335E-3</v>
      </c>
      <c r="M206" s="11">
        <f t="shared" si="19"/>
        <v>17.1738</v>
      </c>
      <c r="N206" s="16">
        <f>Table21[[#This Row],[Adj Close]]-Table21[[#This Row],[6-MA]]</f>
        <v>-0.19510000000000005</v>
      </c>
      <c r="O206" s="17">
        <f>(Table21[[#This Row],[Adj Close]]-M206)^2</f>
        <v>3.8064010000000023E-2</v>
      </c>
      <c r="P206" s="17">
        <f>ABS(Table21[[#This Row],[Erorr 3]])</f>
        <v>0.19510000000000005</v>
      </c>
      <c r="Q206" s="17">
        <f>Table21[[#This Row],[Abs Erorr 3]]/Table21[[#This Row],[Adj Close]]</f>
        <v>1.1490867969868132E-2</v>
      </c>
    </row>
    <row r="207" spans="1:17" x14ac:dyDescent="0.3">
      <c r="A207" s="9">
        <v>43762.291666666664</v>
      </c>
      <c r="B207" s="26">
        <v>19.9787</v>
      </c>
      <c r="C207" s="11">
        <f t="shared" si="16"/>
        <v>16.9787</v>
      </c>
      <c r="D207" s="29">
        <f>Table21[[#This Row],[Adj Close]]-Table21[[#This Row],[Naive Trend ]]</f>
        <v>3</v>
      </c>
      <c r="E207" s="12">
        <f t="shared" si="15"/>
        <v>9</v>
      </c>
      <c r="F207" s="12">
        <f>ABS(Table21[[#This Row],[Erorr 1]])</f>
        <v>3</v>
      </c>
      <c r="G207" s="13">
        <f>Table21[[#This Row],[Abs Erorr 1]]/Table21[[#This Row],[Adj Close]]</f>
        <v>0.15015992031513561</v>
      </c>
      <c r="H207" s="11">
        <f t="shared" si="18"/>
        <v>16.972466666666666</v>
      </c>
      <c r="I207" s="14">
        <f>(Table21[[#This Row],[Adj Close]]-Table21[[#This Row],[3-MA]])</f>
        <v>3.0062333333333342</v>
      </c>
      <c r="J207" s="10">
        <f t="shared" si="17"/>
        <v>9.0374388544444493</v>
      </c>
      <c r="K207" s="10">
        <f>ABS(Table21[[#This Row],[Erorr 2]])</f>
        <v>3.0062333333333342</v>
      </c>
      <c r="L207" s="13">
        <f>Table21[[#This Row],[Abs Erorr 2]]/Table21[[#This Row],[Adj Close]]</f>
        <v>0.15047191926067932</v>
      </c>
      <c r="M207" s="11">
        <f t="shared" si="19"/>
        <v>17.138133333333332</v>
      </c>
      <c r="N207" s="16">
        <f>Table21[[#This Row],[Adj Close]]-Table21[[#This Row],[6-MA]]</f>
        <v>2.8405666666666676</v>
      </c>
      <c r="O207" s="17">
        <f>(Table21[[#This Row],[Adj Close]]-M207)^2</f>
        <v>8.0688189877777834</v>
      </c>
      <c r="P207" s="17">
        <f>ABS(Table21[[#This Row],[Erorr 3]])</f>
        <v>2.8405666666666676</v>
      </c>
      <c r="Q207" s="17">
        <f>Table21[[#This Row],[Abs Erorr 3]]/Table21[[#This Row],[Adj Close]]</f>
        <v>0.14217975477216574</v>
      </c>
    </row>
    <row r="208" spans="1:17" x14ac:dyDescent="0.3">
      <c r="A208" s="5">
        <v>43763.291666666664</v>
      </c>
      <c r="B208" s="25">
        <v>21.875299999999999</v>
      </c>
      <c r="C208" s="11">
        <f t="shared" si="16"/>
        <v>19.9787</v>
      </c>
      <c r="D208" s="29">
        <f>Table21[[#This Row],[Adj Close]]-Table21[[#This Row],[Naive Trend ]]</f>
        <v>1.8965999999999994</v>
      </c>
      <c r="E208" s="12">
        <f t="shared" si="15"/>
        <v>3.5970915599999977</v>
      </c>
      <c r="F208" s="12">
        <f>ABS(Table21[[#This Row],[Erorr 1]])</f>
        <v>1.8965999999999994</v>
      </c>
      <c r="G208" s="13">
        <f>Table21[[#This Row],[Abs Erorr 1]]/Table21[[#This Row],[Adj Close]]</f>
        <v>8.6700525249939403E-2</v>
      </c>
      <c r="H208" s="11">
        <f t="shared" si="18"/>
        <v>17.998699999999999</v>
      </c>
      <c r="I208" s="14">
        <f>(Table21[[#This Row],[Adj Close]]-Table21[[#This Row],[3-MA]])</f>
        <v>3.8765999999999998</v>
      </c>
      <c r="J208" s="10">
        <f t="shared" si="17"/>
        <v>15.028027559999998</v>
      </c>
      <c r="K208" s="10">
        <f>ABS(Table21[[#This Row],[Erorr 2]])</f>
        <v>3.8765999999999998</v>
      </c>
      <c r="L208" s="13">
        <f>Table21[[#This Row],[Abs Erorr 2]]/Table21[[#This Row],[Adj Close]]</f>
        <v>0.17721356964247348</v>
      </c>
      <c r="M208" s="11">
        <f t="shared" si="19"/>
        <v>17.581800000000001</v>
      </c>
      <c r="N208" s="16">
        <f>Table21[[#This Row],[Adj Close]]-Table21[[#This Row],[6-MA]]</f>
        <v>4.2934999999999981</v>
      </c>
      <c r="O208" s="17">
        <f>(Table21[[#This Row],[Adj Close]]-M208)^2</f>
        <v>18.434142249999983</v>
      </c>
      <c r="P208" s="17">
        <f>ABS(Table21[[#This Row],[Erorr 3]])</f>
        <v>4.2934999999999981</v>
      </c>
      <c r="Q208" s="17">
        <f>Table21[[#This Row],[Abs Erorr 3]]/Table21[[#This Row],[Adj Close]]</f>
        <v>0.19627159398956806</v>
      </c>
    </row>
    <row r="209" spans="1:17" x14ac:dyDescent="0.3">
      <c r="A209" s="9">
        <v>43766.291666666664</v>
      </c>
      <c r="B209" s="26">
        <v>21.847300000000001</v>
      </c>
      <c r="C209" s="11">
        <f t="shared" si="16"/>
        <v>21.875299999999999</v>
      </c>
      <c r="D209" s="29">
        <f>Table21[[#This Row],[Adj Close]]-Table21[[#This Row],[Naive Trend ]]</f>
        <v>-2.7999999999998693E-2</v>
      </c>
      <c r="E209" s="12">
        <f t="shared" si="15"/>
        <v>7.8399999999992679E-4</v>
      </c>
      <c r="F209" s="12">
        <f>ABS(Table21[[#This Row],[Erorr 1]])</f>
        <v>2.7999999999998693E-2</v>
      </c>
      <c r="G209" s="13">
        <f>Table21[[#This Row],[Abs Erorr 1]]/Table21[[#This Row],[Adj Close]]</f>
        <v>1.281622900770287E-3</v>
      </c>
      <c r="H209" s="11">
        <f t="shared" si="18"/>
        <v>19.610900000000001</v>
      </c>
      <c r="I209" s="14">
        <f>(Table21[[#This Row],[Adj Close]]-Table21[[#This Row],[3-MA]])</f>
        <v>2.2363999999999997</v>
      </c>
      <c r="J209" s="10">
        <f t="shared" si="17"/>
        <v>5.0014849599999991</v>
      </c>
      <c r="K209" s="10">
        <f>ABS(Table21[[#This Row],[Erorr 2]])</f>
        <v>2.2363999999999997</v>
      </c>
      <c r="L209" s="13">
        <f>Table21[[#This Row],[Abs Erorr 2]]/Table21[[#This Row],[Adj Close]]</f>
        <v>0.10236505197438583</v>
      </c>
      <c r="M209" s="11">
        <f t="shared" si="19"/>
        <v>18.3169</v>
      </c>
      <c r="N209" s="16">
        <f>Table21[[#This Row],[Adj Close]]-Table21[[#This Row],[6-MA]]</f>
        <v>3.5304000000000002</v>
      </c>
      <c r="O209" s="17">
        <f>(Table21[[#This Row],[Adj Close]]-M209)^2</f>
        <v>12.463724160000002</v>
      </c>
      <c r="P209" s="17">
        <f>ABS(Table21[[#This Row],[Erorr 3]])</f>
        <v>3.5304000000000002</v>
      </c>
      <c r="Q209" s="17">
        <f>Table21[[#This Row],[Abs Erorr 3]]/Table21[[#This Row],[Adj Close]]</f>
        <v>0.16159433888855831</v>
      </c>
    </row>
    <row r="210" spans="1:17" x14ac:dyDescent="0.3">
      <c r="A210" s="5">
        <v>43767.291666666664</v>
      </c>
      <c r="B210" s="25">
        <v>21.081299999999999</v>
      </c>
      <c r="C210" s="11">
        <f t="shared" si="16"/>
        <v>21.847300000000001</v>
      </c>
      <c r="D210" s="29">
        <f>Table21[[#This Row],[Adj Close]]-Table21[[#This Row],[Naive Trend ]]</f>
        <v>-0.76600000000000179</v>
      </c>
      <c r="E210" s="12">
        <f t="shared" si="15"/>
        <v>0.58675600000000272</v>
      </c>
      <c r="F210" s="12">
        <f>ABS(Table21[[#This Row],[Erorr 1]])</f>
        <v>0.76600000000000179</v>
      </c>
      <c r="G210" s="13">
        <f>Table21[[#This Row],[Abs Erorr 1]]/Table21[[#This Row],[Adj Close]]</f>
        <v>3.6335520105496427E-2</v>
      </c>
      <c r="H210" s="11">
        <f t="shared" si="18"/>
        <v>21.233766666666668</v>
      </c>
      <c r="I210" s="14">
        <f>(Table21[[#This Row],[Adj Close]]-Table21[[#This Row],[3-MA]])</f>
        <v>-0.15246666666666897</v>
      </c>
      <c r="J210" s="10">
        <f t="shared" si="17"/>
        <v>2.3246084444445148E-2</v>
      </c>
      <c r="K210" s="10">
        <f>ABS(Table21[[#This Row],[Erorr 2]])</f>
        <v>0.15246666666666897</v>
      </c>
      <c r="L210" s="13">
        <f>Table21[[#This Row],[Abs Erorr 2]]/Table21[[#This Row],[Adj Close]]</f>
        <v>7.2323180575519048E-3</v>
      </c>
      <c r="M210" s="11">
        <f t="shared" si="19"/>
        <v>19.103116666666669</v>
      </c>
      <c r="N210" s="16">
        <f>Table21[[#This Row],[Adj Close]]-Table21[[#This Row],[6-MA]]</f>
        <v>1.9781833333333303</v>
      </c>
      <c r="O210" s="17">
        <f>(Table21[[#This Row],[Adj Close]]-M210)^2</f>
        <v>3.9132093002777659</v>
      </c>
      <c r="P210" s="17">
        <f>ABS(Table21[[#This Row],[Erorr 3]])</f>
        <v>1.9781833333333303</v>
      </c>
      <c r="Q210" s="17">
        <f>Table21[[#This Row],[Abs Erorr 3]]/Table21[[#This Row],[Adj Close]]</f>
        <v>9.3835927259387719E-2</v>
      </c>
    </row>
    <row r="211" spans="1:17" x14ac:dyDescent="0.3">
      <c r="A211" s="9">
        <v>43768.291666666664</v>
      </c>
      <c r="B211" s="26">
        <v>21.000699999999998</v>
      </c>
      <c r="C211" s="11">
        <f t="shared" si="16"/>
        <v>21.081299999999999</v>
      </c>
      <c r="D211" s="29">
        <f>Table21[[#This Row],[Adj Close]]-Table21[[#This Row],[Naive Trend ]]</f>
        <v>-8.0600000000000449E-2</v>
      </c>
      <c r="E211" s="12">
        <f t="shared" si="15"/>
        <v>6.4963600000000725E-3</v>
      </c>
      <c r="F211" s="12">
        <f>ABS(Table21[[#This Row],[Erorr 1]])</f>
        <v>8.0600000000000449E-2</v>
      </c>
      <c r="G211" s="13">
        <f>Table21[[#This Row],[Abs Erorr 1]]/Table21[[#This Row],[Adj Close]]</f>
        <v>3.8379673058517314E-3</v>
      </c>
      <c r="H211" s="11">
        <f t="shared" si="18"/>
        <v>21.601299999999998</v>
      </c>
      <c r="I211" s="14">
        <f>(Table21[[#This Row],[Adj Close]]-Table21[[#This Row],[3-MA]])</f>
        <v>-0.60060000000000002</v>
      </c>
      <c r="J211" s="10">
        <f t="shared" si="17"/>
        <v>0.36072036000000002</v>
      </c>
      <c r="K211" s="10">
        <f>ABS(Table21[[#This Row],[Erorr 2]])</f>
        <v>0.60060000000000002</v>
      </c>
      <c r="L211" s="13">
        <f>Table21[[#This Row],[Abs Erorr 2]]/Table21[[#This Row],[Adj Close]]</f>
        <v>2.8599046698443389E-2</v>
      </c>
      <c r="M211" s="11">
        <f t="shared" si="19"/>
        <v>19.8</v>
      </c>
      <c r="N211" s="16">
        <f>Table21[[#This Row],[Adj Close]]-Table21[[#This Row],[6-MA]]</f>
        <v>1.2006999999999977</v>
      </c>
      <c r="O211" s="17">
        <f>(Table21[[#This Row],[Adj Close]]-M211)^2</f>
        <v>1.4416804899999944</v>
      </c>
      <c r="P211" s="17">
        <f>ABS(Table21[[#This Row],[Erorr 3]])</f>
        <v>1.2006999999999977</v>
      </c>
      <c r="Q211" s="17">
        <f>Table21[[#This Row],[Abs Erorr 3]]/Table21[[#This Row],[Adj Close]]</f>
        <v>5.7174284666701478E-2</v>
      </c>
    </row>
    <row r="212" spans="1:17" x14ac:dyDescent="0.3">
      <c r="A212" s="5">
        <v>43769.291666666664</v>
      </c>
      <c r="B212" s="25">
        <v>20.994700000000002</v>
      </c>
      <c r="C212" s="11">
        <f t="shared" si="16"/>
        <v>21.000699999999998</v>
      </c>
      <c r="D212" s="29">
        <f>Table21[[#This Row],[Adj Close]]-Table21[[#This Row],[Naive Trend ]]</f>
        <v>-5.9999999999966747E-3</v>
      </c>
      <c r="E212" s="12">
        <f t="shared" si="15"/>
        <v>3.5999999999960095E-5</v>
      </c>
      <c r="F212" s="12">
        <f>ABS(Table21[[#This Row],[Erorr 1]])</f>
        <v>5.9999999999966747E-3</v>
      </c>
      <c r="G212" s="13">
        <f>Table21[[#This Row],[Abs Erorr 1]]/Table21[[#This Row],[Adj Close]]</f>
        <v>2.8578641276115756E-4</v>
      </c>
      <c r="H212" s="11">
        <f t="shared" si="18"/>
        <v>21.309766666666665</v>
      </c>
      <c r="I212" s="14">
        <f>(Table21[[#This Row],[Adj Close]]-Table21[[#This Row],[3-MA]])</f>
        <v>-0.31506666666666305</v>
      </c>
      <c r="J212" s="10">
        <f t="shared" si="17"/>
        <v>9.926700444444217E-2</v>
      </c>
      <c r="K212" s="10">
        <f>ABS(Table21[[#This Row],[Erorr 2]])</f>
        <v>0.31506666666666305</v>
      </c>
      <c r="L212" s="13">
        <f>Table21[[#This Row],[Abs Erorr 2]]/Table21[[#This Row],[Adj Close]]</f>
        <v>1.5006962074555151E-2</v>
      </c>
      <c r="M212" s="11">
        <f t="shared" si="19"/>
        <v>20.460333333333335</v>
      </c>
      <c r="N212" s="16">
        <f>Table21[[#This Row],[Adj Close]]-Table21[[#This Row],[6-MA]]</f>
        <v>0.5343666666666671</v>
      </c>
      <c r="O212" s="17">
        <f>(Table21[[#This Row],[Adj Close]]-M212)^2</f>
        <v>0.28554773444444492</v>
      </c>
      <c r="P212" s="17">
        <f>ABS(Table21[[#This Row],[Erorr 3]])</f>
        <v>0.5343666666666671</v>
      </c>
      <c r="Q212" s="17">
        <f>Table21[[#This Row],[Abs Erorr 3]]/Table21[[#This Row],[Adj Close]]</f>
        <v>2.5452455460981439E-2</v>
      </c>
    </row>
    <row r="213" spans="1:17" x14ac:dyDescent="0.3">
      <c r="A213" s="9">
        <v>43770.291666666664</v>
      </c>
      <c r="B213" s="26">
        <v>20.8873</v>
      </c>
      <c r="C213" s="11">
        <f t="shared" si="16"/>
        <v>20.994700000000002</v>
      </c>
      <c r="D213" s="29">
        <f>Table21[[#This Row],[Adj Close]]-Table21[[#This Row],[Naive Trend ]]</f>
        <v>-0.10740000000000194</v>
      </c>
      <c r="E213" s="12">
        <f t="shared" si="15"/>
        <v>1.1534760000000416E-2</v>
      </c>
      <c r="F213" s="12">
        <f>ABS(Table21[[#This Row],[Erorr 1]])</f>
        <v>0.10740000000000194</v>
      </c>
      <c r="G213" s="13">
        <f>Table21[[#This Row],[Abs Erorr 1]]/Table21[[#This Row],[Adj Close]]</f>
        <v>5.1418804728232915E-3</v>
      </c>
      <c r="H213" s="11">
        <f t="shared" si="18"/>
        <v>21.025566666666666</v>
      </c>
      <c r="I213" s="14">
        <f>(Table21[[#This Row],[Adj Close]]-Table21[[#This Row],[3-MA]])</f>
        <v>-0.13826666666666654</v>
      </c>
      <c r="J213" s="10">
        <f t="shared" si="17"/>
        <v>1.9117671111111074E-2</v>
      </c>
      <c r="K213" s="10">
        <f>ABS(Table21[[#This Row],[Erorr 2]])</f>
        <v>0.13826666666666654</v>
      </c>
      <c r="L213" s="13">
        <f>Table21[[#This Row],[Abs Erorr 2]]/Table21[[#This Row],[Adj Close]]</f>
        <v>6.6196524522875878E-3</v>
      </c>
      <c r="M213" s="11">
        <f t="shared" si="19"/>
        <v>21.129666666666665</v>
      </c>
      <c r="N213" s="16">
        <f>Table21[[#This Row],[Adj Close]]-Table21[[#This Row],[6-MA]]</f>
        <v>-0.24236666666666551</v>
      </c>
      <c r="O213" s="17">
        <f>(Table21[[#This Row],[Adj Close]]-M213)^2</f>
        <v>5.8741601111110549E-2</v>
      </c>
      <c r="P213" s="17">
        <f>ABS(Table21[[#This Row],[Erorr 3]])</f>
        <v>0.24236666666666551</v>
      </c>
      <c r="Q213" s="17">
        <f>Table21[[#This Row],[Abs Erorr 3]]/Table21[[#This Row],[Adj Close]]</f>
        <v>1.1603542184325667E-2</v>
      </c>
    </row>
    <row r="214" spans="1:17" x14ac:dyDescent="0.3">
      <c r="A214" s="5">
        <v>43773.291666666664</v>
      </c>
      <c r="B214" s="25">
        <v>21.1647</v>
      </c>
      <c r="C214" s="11">
        <f t="shared" si="16"/>
        <v>20.8873</v>
      </c>
      <c r="D214" s="29">
        <f>Table21[[#This Row],[Adj Close]]-Table21[[#This Row],[Naive Trend ]]</f>
        <v>0.27740000000000009</v>
      </c>
      <c r="E214" s="12">
        <f t="shared" si="15"/>
        <v>7.6950760000000049E-2</v>
      </c>
      <c r="F214" s="12">
        <f>ABS(Table21[[#This Row],[Erorr 1]])</f>
        <v>0.27740000000000009</v>
      </c>
      <c r="G214" s="13">
        <f>Table21[[#This Row],[Abs Erorr 1]]/Table21[[#This Row],[Adj Close]]</f>
        <v>1.3106729601648031E-2</v>
      </c>
      <c r="H214" s="11">
        <f t="shared" si="18"/>
        <v>20.960899999999999</v>
      </c>
      <c r="I214" s="14">
        <f>(Table21[[#This Row],[Adj Close]]-Table21[[#This Row],[3-MA]])</f>
        <v>0.20380000000000109</v>
      </c>
      <c r="J214" s="10">
        <f t="shared" si="17"/>
        <v>4.1534440000000443E-2</v>
      </c>
      <c r="K214" s="10">
        <f>ABS(Table21[[#This Row],[Erorr 2]])</f>
        <v>0.20380000000000109</v>
      </c>
      <c r="L214" s="13">
        <f>Table21[[#This Row],[Abs Erorr 2]]/Table21[[#This Row],[Adj Close]]</f>
        <v>9.6292411420904195E-3</v>
      </c>
      <c r="M214" s="11">
        <f t="shared" si="19"/>
        <v>21.281099999999999</v>
      </c>
      <c r="N214" s="16">
        <f>Table21[[#This Row],[Adj Close]]-Table21[[#This Row],[6-MA]]</f>
        <v>-0.11639999999999873</v>
      </c>
      <c r="O214" s="17">
        <f>(Table21[[#This Row],[Adj Close]]-M214)^2</f>
        <v>1.3548959999999704E-2</v>
      </c>
      <c r="P214" s="17">
        <f>ABS(Table21[[#This Row],[Erorr 3]])</f>
        <v>0.11639999999999873</v>
      </c>
      <c r="Q214" s="17">
        <f>Table21[[#This Row],[Abs Erorr 3]]/Table21[[#This Row],[Adj Close]]</f>
        <v>5.499723596365586E-3</v>
      </c>
    </row>
    <row r="215" spans="1:17" x14ac:dyDescent="0.3">
      <c r="A215" s="9">
        <v>43774.291666666664</v>
      </c>
      <c r="B215" s="26">
        <v>21.148</v>
      </c>
      <c r="C215" s="11">
        <f t="shared" si="16"/>
        <v>21.1647</v>
      </c>
      <c r="D215" s="29">
        <f>Table21[[#This Row],[Adj Close]]-Table21[[#This Row],[Naive Trend ]]</f>
        <v>-1.6700000000000159E-2</v>
      </c>
      <c r="E215" s="12">
        <f t="shared" si="15"/>
        <v>2.7889000000000532E-4</v>
      </c>
      <c r="F215" s="12">
        <f>ABS(Table21[[#This Row],[Erorr 1]])</f>
        <v>1.6700000000000159E-2</v>
      </c>
      <c r="G215" s="13">
        <f>Table21[[#This Row],[Abs Erorr 1]]/Table21[[#This Row],[Adj Close]]</f>
        <v>7.8967278229620573E-4</v>
      </c>
      <c r="H215" s="11">
        <f t="shared" si="18"/>
        <v>21.015566666666668</v>
      </c>
      <c r="I215" s="14">
        <f>(Table21[[#This Row],[Adj Close]]-Table21[[#This Row],[3-MA]])</f>
        <v>0.1324333333333314</v>
      </c>
      <c r="J215" s="10">
        <f t="shared" si="17"/>
        <v>1.7538587777777268E-2</v>
      </c>
      <c r="K215" s="10">
        <f>ABS(Table21[[#This Row],[Erorr 2]])</f>
        <v>0.1324333333333314</v>
      </c>
      <c r="L215" s="13">
        <f>Table21[[#This Row],[Abs Erorr 2]]/Table21[[#This Row],[Adj Close]]</f>
        <v>6.262215497131237E-3</v>
      </c>
      <c r="M215" s="11">
        <f t="shared" si="19"/>
        <v>21.162666666666667</v>
      </c>
      <c r="N215" s="16">
        <f>Table21[[#This Row],[Adj Close]]-Table21[[#This Row],[6-MA]]</f>
        <v>-1.4666666666666828E-2</v>
      </c>
      <c r="O215" s="17">
        <f>(Table21[[#This Row],[Adj Close]]-M215)^2</f>
        <v>2.1511111111111584E-4</v>
      </c>
      <c r="P215" s="17">
        <f>ABS(Table21[[#This Row],[Erorr 3]])</f>
        <v>1.4666666666666828E-2</v>
      </c>
      <c r="Q215" s="17">
        <f>Table21[[#This Row],[Abs Erorr 3]]/Table21[[#This Row],[Adj Close]]</f>
        <v>6.9352499842381449E-4</v>
      </c>
    </row>
    <row r="216" spans="1:17" x14ac:dyDescent="0.3">
      <c r="A216" s="5">
        <v>43775.291666666664</v>
      </c>
      <c r="B216" s="25">
        <v>21.771999999999998</v>
      </c>
      <c r="C216" s="11">
        <f t="shared" si="16"/>
        <v>21.148</v>
      </c>
      <c r="D216" s="29">
        <f>Table21[[#This Row],[Adj Close]]-Table21[[#This Row],[Naive Trend ]]</f>
        <v>0.62399999999999878</v>
      </c>
      <c r="E216" s="12">
        <f t="shared" si="15"/>
        <v>0.3893759999999985</v>
      </c>
      <c r="F216" s="12">
        <f>ABS(Table21[[#This Row],[Erorr 1]])</f>
        <v>0.62399999999999878</v>
      </c>
      <c r="G216" s="13">
        <f>Table21[[#This Row],[Abs Erorr 1]]/Table21[[#This Row],[Adj Close]]</f>
        <v>2.866066507440744E-2</v>
      </c>
      <c r="H216" s="11">
        <f t="shared" si="18"/>
        <v>21.066666666666666</v>
      </c>
      <c r="I216" s="14">
        <f>(Table21[[#This Row],[Adj Close]]-Table21[[#This Row],[3-MA]])</f>
        <v>0.70533333333333204</v>
      </c>
      <c r="J216" s="10">
        <f t="shared" si="17"/>
        <v>0.49749511111110928</v>
      </c>
      <c r="K216" s="10">
        <f>ABS(Table21[[#This Row],[Erorr 2]])</f>
        <v>0.70533333333333204</v>
      </c>
      <c r="L216" s="13">
        <f>Table21[[#This Row],[Abs Erorr 2]]/Table21[[#This Row],[Adj Close]]</f>
        <v>3.2396350052054566E-2</v>
      </c>
      <c r="M216" s="11">
        <f t="shared" si="19"/>
        <v>21.046116666666666</v>
      </c>
      <c r="N216" s="16">
        <f>Table21[[#This Row],[Adj Close]]-Table21[[#This Row],[6-MA]]</f>
        <v>0.7258833333333321</v>
      </c>
      <c r="O216" s="17">
        <f>(Table21[[#This Row],[Adj Close]]-M216)^2</f>
        <v>0.52690661361110935</v>
      </c>
      <c r="P216" s="17">
        <f>ABS(Table21[[#This Row],[Erorr 3]])</f>
        <v>0.7258833333333321</v>
      </c>
      <c r="Q216" s="17">
        <f>Table21[[#This Row],[Abs Erorr 3]]/Table21[[#This Row],[Adj Close]]</f>
        <v>3.3340222916283857E-2</v>
      </c>
    </row>
    <row r="217" spans="1:17" x14ac:dyDescent="0.3">
      <c r="A217" s="9">
        <v>43776.291666666664</v>
      </c>
      <c r="B217" s="26">
        <v>22.369299999999999</v>
      </c>
      <c r="C217" s="11">
        <f t="shared" si="16"/>
        <v>21.771999999999998</v>
      </c>
      <c r="D217" s="29">
        <f>Table21[[#This Row],[Adj Close]]-Table21[[#This Row],[Naive Trend ]]</f>
        <v>0.59730000000000061</v>
      </c>
      <c r="E217" s="12">
        <f t="shared" si="15"/>
        <v>0.35676729000000074</v>
      </c>
      <c r="F217" s="12">
        <f>ABS(Table21[[#This Row],[Erorr 1]])</f>
        <v>0.59730000000000061</v>
      </c>
      <c r="G217" s="13">
        <f>Table21[[#This Row],[Abs Erorr 1]]/Table21[[#This Row],[Adj Close]]</f>
        <v>2.6701774306750799E-2</v>
      </c>
      <c r="H217" s="11">
        <f t="shared" si="18"/>
        <v>21.361566666666665</v>
      </c>
      <c r="I217" s="14">
        <f>(Table21[[#This Row],[Adj Close]]-Table21[[#This Row],[3-MA]])</f>
        <v>1.0077333333333343</v>
      </c>
      <c r="J217" s="10">
        <f t="shared" si="17"/>
        <v>1.0155264711111129</v>
      </c>
      <c r="K217" s="10">
        <f>ABS(Table21[[#This Row],[Erorr 2]])</f>
        <v>1.0077333333333343</v>
      </c>
      <c r="L217" s="13">
        <f>Table21[[#This Row],[Abs Erorr 2]]/Table21[[#This Row],[Adj Close]]</f>
        <v>4.504983764951672E-2</v>
      </c>
      <c r="M217" s="11">
        <f t="shared" si="19"/>
        <v>21.161233333333332</v>
      </c>
      <c r="N217" s="16">
        <f>Table21[[#This Row],[Adj Close]]-Table21[[#This Row],[6-MA]]</f>
        <v>1.2080666666666673</v>
      </c>
      <c r="O217" s="17">
        <f>(Table21[[#This Row],[Adj Close]]-M217)^2</f>
        <v>1.4594250711111125</v>
      </c>
      <c r="P217" s="17">
        <f>ABS(Table21[[#This Row],[Erorr 3]])</f>
        <v>1.2080666666666673</v>
      </c>
      <c r="Q217" s="17">
        <f>Table21[[#This Row],[Abs Erorr 3]]/Table21[[#This Row],[Adj Close]]</f>
        <v>5.4005564173517602E-2</v>
      </c>
    </row>
    <row r="218" spans="1:17" x14ac:dyDescent="0.3">
      <c r="A218" s="5">
        <v>43777.291666666664</v>
      </c>
      <c r="B218" s="25">
        <v>22.475999999999999</v>
      </c>
      <c r="C218" s="11">
        <f t="shared" si="16"/>
        <v>22.369299999999999</v>
      </c>
      <c r="D218" s="29">
        <f>Table21[[#This Row],[Adj Close]]-Table21[[#This Row],[Naive Trend ]]</f>
        <v>0.10670000000000002</v>
      </c>
      <c r="E218" s="12">
        <f t="shared" si="15"/>
        <v>1.1384890000000003E-2</v>
      </c>
      <c r="F218" s="12">
        <f>ABS(Table21[[#This Row],[Erorr 1]])</f>
        <v>0.10670000000000002</v>
      </c>
      <c r="G218" s="13">
        <f>Table21[[#This Row],[Abs Erorr 1]]/Table21[[#This Row],[Adj Close]]</f>
        <v>4.7472859939491022E-3</v>
      </c>
      <c r="H218" s="11">
        <f t="shared" si="18"/>
        <v>21.763099999999998</v>
      </c>
      <c r="I218" s="14">
        <f>(Table21[[#This Row],[Adj Close]]-Table21[[#This Row],[3-MA]])</f>
        <v>0.7129000000000012</v>
      </c>
      <c r="J218" s="10">
        <f t="shared" si="17"/>
        <v>0.50822641000000168</v>
      </c>
      <c r="K218" s="10">
        <f>ABS(Table21[[#This Row],[Erorr 2]])</f>
        <v>0.7129000000000012</v>
      </c>
      <c r="L218" s="13">
        <f>Table21[[#This Row],[Abs Erorr 2]]/Table21[[#This Row],[Adj Close]]</f>
        <v>3.1718277273536273E-2</v>
      </c>
      <c r="M218" s="11">
        <f t="shared" si="19"/>
        <v>21.389333333333337</v>
      </c>
      <c r="N218" s="16">
        <f>Table21[[#This Row],[Adj Close]]-Table21[[#This Row],[6-MA]]</f>
        <v>1.0866666666666625</v>
      </c>
      <c r="O218" s="17">
        <f>(Table21[[#This Row],[Adj Close]]-M218)^2</f>
        <v>1.1808444444444353</v>
      </c>
      <c r="P218" s="17">
        <f>ABS(Table21[[#This Row],[Erorr 3]])</f>
        <v>1.0866666666666625</v>
      </c>
      <c r="Q218" s="17">
        <f>Table21[[#This Row],[Abs Erorr 3]]/Table21[[#This Row],[Adj Close]]</f>
        <v>4.8347867354807908E-2</v>
      </c>
    </row>
    <row r="219" spans="1:17" x14ac:dyDescent="0.3">
      <c r="A219" s="9">
        <v>43780.291666666664</v>
      </c>
      <c r="B219" s="26">
        <v>23.006</v>
      </c>
      <c r="C219" s="11">
        <f t="shared" si="16"/>
        <v>22.475999999999999</v>
      </c>
      <c r="D219" s="29">
        <f>Table21[[#This Row],[Adj Close]]-Table21[[#This Row],[Naive Trend ]]</f>
        <v>0.53000000000000114</v>
      </c>
      <c r="E219" s="12">
        <f t="shared" si="15"/>
        <v>0.2809000000000012</v>
      </c>
      <c r="F219" s="12">
        <f>ABS(Table21[[#This Row],[Erorr 1]])</f>
        <v>0.53000000000000114</v>
      </c>
      <c r="G219" s="13">
        <f>Table21[[#This Row],[Abs Erorr 1]]/Table21[[#This Row],[Adj Close]]</f>
        <v>2.3037468486481836E-2</v>
      </c>
      <c r="H219" s="11">
        <f t="shared" si="18"/>
        <v>22.205766666666666</v>
      </c>
      <c r="I219" s="14">
        <f>(Table21[[#This Row],[Adj Close]]-Table21[[#This Row],[3-MA]])</f>
        <v>0.80023333333333468</v>
      </c>
      <c r="J219" s="10">
        <f t="shared" si="17"/>
        <v>0.64037338777777997</v>
      </c>
      <c r="K219" s="10">
        <f>ABS(Table21[[#This Row],[Erorr 2]])</f>
        <v>0.80023333333333468</v>
      </c>
      <c r="L219" s="13">
        <f>Table21[[#This Row],[Abs Erorr 2]]/Table21[[#This Row],[Adj Close]]</f>
        <v>3.4783679619809382E-2</v>
      </c>
      <c r="M219" s="11">
        <f t="shared" si="19"/>
        <v>21.636216666666666</v>
      </c>
      <c r="N219" s="16">
        <f>Table21[[#This Row],[Adj Close]]-Table21[[#This Row],[6-MA]]</f>
        <v>1.3697833333333342</v>
      </c>
      <c r="O219" s="17">
        <f>(Table21[[#This Row],[Adj Close]]-M219)^2</f>
        <v>1.8763063802777802</v>
      </c>
      <c r="P219" s="17">
        <f>ABS(Table21[[#This Row],[Erorr 3]])</f>
        <v>1.3697833333333342</v>
      </c>
      <c r="Q219" s="17">
        <f>Table21[[#This Row],[Abs Erorr 3]]/Table21[[#This Row],[Adj Close]]</f>
        <v>5.9540264858442764E-2</v>
      </c>
    </row>
    <row r="220" spans="1:17" x14ac:dyDescent="0.3">
      <c r="A220" s="5">
        <v>43781.291666666664</v>
      </c>
      <c r="B220" s="25">
        <v>23.328700000000001</v>
      </c>
      <c r="C220" s="11">
        <f t="shared" si="16"/>
        <v>23.006</v>
      </c>
      <c r="D220" s="29">
        <f>Table21[[#This Row],[Adj Close]]-Table21[[#This Row],[Naive Trend ]]</f>
        <v>0.3227000000000011</v>
      </c>
      <c r="E220" s="12">
        <f t="shared" si="15"/>
        <v>0.10413529000000071</v>
      </c>
      <c r="F220" s="12">
        <f>ABS(Table21[[#This Row],[Erorr 1]])</f>
        <v>0.3227000000000011</v>
      </c>
      <c r="G220" s="13">
        <f>Table21[[#This Row],[Abs Erorr 1]]/Table21[[#This Row],[Adj Close]]</f>
        <v>1.3832746788290865E-2</v>
      </c>
      <c r="H220" s="11">
        <f t="shared" si="18"/>
        <v>22.617099999999997</v>
      </c>
      <c r="I220" s="14">
        <f>(Table21[[#This Row],[Adj Close]]-Table21[[#This Row],[3-MA]])</f>
        <v>0.71160000000000423</v>
      </c>
      <c r="J220" s="10">
        <f t="shared" si="17"/>
        <v>0.50637456000000602</v>
      </c>
      <c r="K220" s="10">
        <f>ABS(Table21[[#This Row],[Erorr 2]])</f>
        <v>0.71160000000000423</v>
      </c>
      <c r="L220" s="13">
        <f>Table21[[#This Row],[Abs Erorr 2]]/Table21[[#This Row],[Adj Close]]</f>
        <v>3.0503199921127374E-2</v>
      </c>
      <c r="M220" s="11">
        <f t="shared" si="19"/>
        <v>21.989333333333331</v>
      </c>
      <c r="N220" s="16">
        <f>Table21[[#This Row],[Adj Close]]-Table21[[#This Row],[6-MA]]</f>
        <v>1.3393666666666704</v>
      </c>
      <c r="O220" s="17">
        <f>(Table21[[#This Row],[Adj Close]]-M220)^2</f>
        <v>1.7939030677777876</v>
      </c>
      <c r="P220" s="17">
        <f>ABS(Table21[[#This Row],[Erorr 3]])</f>
        <v>1.3393666666666704</v>
      </c>
      <c r="Q220" s="17">
        <f>Table21[[#This Row],[Abs Erorr 3]]/Table21[[#This Row],[Adj Close]]</f>
        <v>5.7412829118925202E-2</v>
      </c>
    </row>
    <row r="221" spans="1:17" x14ac:dyDescent="0.3">
      <c r="A221" s="9">
        <v>43782.291666666664</v>
      </c>
      <c r="B221" s="26">
        <v>23.074000000000002</v>
      </c>
      <c r="C221" s="11">
        <f t="shared" si="16"/>
        <v>23.328700000000001</v>
      </c>
      <c r="D221" s="29">
        <f>Table21[[#This Row],[Adj Close]]-Table21[[#This Row],[Naive Trend ]]</f>
        <v>-0.2546999999999997</v>
      </c>
      <c r="E221" s="12">
        <f t="shared" si="15"/>
        <v>6.4872089999999855E-2</v>
      </c>
      <c r="F221" s="12">
        <f>ABS(Table21[[#This Row],[Erorr 1]])</f>
        <v>0.2546999999999997</v>
      </c>
      <c r="G221" s="13">
        <f>Table21[[#This Row],[Abs Erorr 1]]/Table21[[#This Row],[Adj Close]]</f>
        <v>1.1038398197104953E-2</v>
      </c>
      <c r="H221" s="11">
        <f t="shared" si="18"/>
        <v>22.936899999999998</v>
      </c>
      <c r="I221" s="14">
        <f>(Table21[[#This Row],[Adj Close]]-Table21[[#This Row],[3-MA]])</f>
        <v>0.13710000000000377</v>
      </c>
      <c r="J221" s="10">
        <f t="shared" si="17"/>
        <v>1.8796410000001033E-2</v>
      </c>
      <c r="K221" s="10">
        <f>ABS(Table21[[#This Row],[Erorr 2]])</f>
        <v>0.13710000000000377</v>
      </c>
      <c r="L221" s="13">
        <f>Table21[[#This Row],[Abs Erorr 2]]/Table21[[#This Row],[Adj Close]]</f>
        <v>5.9417526219989495E-3</v>
      </c>
      <c r="M221" s="11">
        <f t="shared" si="19"/>
        <v>22.349999999999998</v>
      </c>
      <c r="N221" s="16">
        <f>Table21[[#This Row],[Adj Close]]-Table21[[#This Row],[6-MA]]</f>
        <v>0.72400000000000375</v>
      </c>
      <c r="O221" s="17">
        <f>(Table21[[#This Row],[Adj Close]]-M221)^2</f>
        <v>0.52417600000000542</v>
      </c>
      <c r="P221" s="17">
        <f>ABS(Table21[[#This Row],[Erorr 3]])</f>
        <v>0.72400000000000375</v>
      </c>
      <c r="Q221" s="17">
        <f>Table21[[#This Row],[Abs Erorr 3]]/Table21[[#This Row],[Adj Close]]</f>
        <v>3.1377307792320522E-2</v>
      </c>
    </row>
    <row r="222" spans="1:17" x14ac:dyDescent="0.3">
      <c r="A222" s="5">
        <v>43783.291666666664</v>
      </c>
      <c r="B222" s="25">
        <v>23.29</v>
      </c>
      <c r="C222" s="11">
        <f t="shared" si="16"/>
        <v>23.074000000000002</v>
      </c>
      <c r="D222" s="29">
        <f>Table21[[#This Row],[Adj Close]]-Table21[[#This Row],[Naive Trend ]]</f>
        <v>0.21599999999999753</v>
      </c>
      <c r="E222" s="12">
        <f t="shared" si="15"/>
        <v>4.6655999999998934E-2</v>
      </c>
      <c r="F222" s="12">
        <f>ABS(Table21[[#This Row],[Erorr 1]])</f>
        <v>0.21599999999999753</v>
      </c>
      <c r="G222" s="13">
        <f>Table21[[#This Row],[Abs Erorr 1]]/Table21[[#This Row],[Adj Close]]</f>
        <v>9.2743666809788558E-3</v>
      </c>
      <c r="H222" s="11">
        <f t="shared" si="18"/>
        <v>23.136233333333333</v>
      </c>
      <c r="I222" s="14">
        <f>(Table21[[#This Row],[Adj Close]]-Table21[[#This Row],[3-MA]])</f>
        <v>0.15376666666666594</v>
      </c>
      <c r="J222" s="10">
        <f t="shared" si="17"/>
        <v>2.3644187777777555E-2</v>
      </c>
      <c r="K222" s="10">
        <f>ABS(Table21[[#This Row],[Erorr 2]])</f>
        <v>0.15376666666666594</v>
      </c>
      <c r="L222" s="13">
        <f>Table21[[#This Row],[Abs Erorr 2]]/Table21[[#This Row],[Adj Close]]</f>
        <v>6.6022613424931709E-3</v>
      </c>
      <c r="M222" s="11">
        <f t="shared" si="19"/>
        <v>22.671000000000003</v>
      </c>
      <c r="N222" s="16">
        <f>Table21[[#This Row],[Adj Close]]-Table21[[#This Row],[6-MA]]</f>
        <v>0.61899999999999622</v>
      </c>
      <c r="O222" s="17">
        <f>(Table21[[#This Row],[Adj Close]]-M222)^2</f>
        <v>0.38316099999999531</v>
      </c>
      <c r="P222" s="17">
        <f>ABS(Table21[[#This Row],[Erorr 3]])</f>
        <v>0.61899999999999622</v>
      </c>
      <c r="Q222" s="17">
        <f>Table21[[#This Row],[Abs Erorr 3]]/Table21[[#This Row],[Adj Close]]</f>
        <v>2.6577930442249733E-2</v>
      </c>
    </row>
    <row r="223" spans="1:17" x14ac:dyDescent="0.3">
      <c r="A223" s="9">
        <v>43784.291666666664</v>
      </c>
      <c r="B223" s="26">
        <v>23.478000000000002</v>
      </c>
      <c r="C223" s="11">
        <f t="shared" si="16"/>
        <v>23.29</v>
      </c>
      <c r="D223" s="29">
        <f>Table21[[#This Row],[Adj Close]]-Table21[[#This Row],[Naive Trend ]]</f>
        <v>0.18800000000000239</v>
      </c>
      <c r="E223" s="12">
        <f t="shared" si="15"/>
        <v>3.5344000000000896E-2</v>
      </c>
      <c r="F223" s="12">
        <f>ABS(Table21[[#This Row],[Erorr 1]])</f>
        <v>0.18800000000000239</v>
      </c>
      <c r="G223" s="13">
        <f>Table21[[#This Row],[Abs Erorr 1]]/Table21[[#This Row],[Adj Close]]</f>
        <v>8.0074963795895033E-3</v>
      </c>
      <c r="H223" s="11">
        <f t="shared" si="18"/>
        <v>23.230900000000002</v>
      </c>
      <c r="I223" s="14">
        <f>(Table21[[#This Row],[Adj Close]]-Table21[[#This Row],[3-MA]])</f>
        <v>0.24709999999999965</v>
      </c>
      <c r="J223" s="10">
        <f t="shared" si="17"/>
        <v>6.1058409999999827E-2</v>
      </c>
      <c r="K223" s="10">
        <f>ABS(Table21[[#This Row],[Erorr 2]])</f>
        <v>0.24709999999999965</v>
      </c>
      <c r="L223" s="13">
        <f>Table21[[#This Row],[Abs Erorr 2]]/Table21[[#This Row],[Adj Close]]</f>
        <v>1.0524746571258183E-2</v>
      </c>
      <c r="M223" s="11">
        <f t="shared" si="19"/>
        <v>22.923999999999996</v>
      </c>
      <c r="N223" s="16">
        <f>Table21[[#This Row],[Adj Close]]-Table21[[#This Row],[6-MA]]</f>
        <v>0.5540000000000056</v>
      </c>
      <c r="O223" s="17">
        <f>(Table21[[#This Row],[Adj Close]]-M223)^2</f>
        <v>0.30691600000000618</v>
      </c>
      <c r="P223" s="17">
        <f>ABS(Table21[[#This Row],[Erorr 3]])</f>
        <v>0.5540000000000056</v>
      </c>
      <c r="Q223" s="17">
        <f>Table21[[#This Row],[Abs Erorr 3]]/Table21[[#This Row],[Adj Close]]</f>
        <v>2.3596558480279646E-2</v>
      </c>
    </row>
    <row r="224" spans="1:17" x14ac:dyDescent="0.3">
      <c r="A224" s="5">
        <v>43787.291666666664</v>
      </c>
      <c r="B224" s="25">
        <v>23.332699999999999</v>
      </c>
      <c r="C224" s="11">
        <f t="shared" si="16"/>
        <v>23.478000000000002</v>
      </c>
      <c r="D224" s="29">
        <f>Table21[[#This Row],[Adj Close]]-Table21[[#This Row],[Naive Trend ]]</f>
        <v>-0.14530000000000243</v>
      </c>
      <c r="E224" s="12">
        <f t="shared" si="15"/>
        <v>2.1112090000000704E-2</v>
      </c>
      <c r="F224" s="12">
        <f>ABS(Table21[[#This Row],[Erorr 1]])</f>
        <v>0.14530000000000243</v>
      </c>
      <c r="G224" s="13">
        <f>Table21[[#This Row],[Abs Erorr 1]]/Table21[[#This Row],[Adj Close]]</f>
        <v>6.227311884179818E-3</v>
      </c>
      <c r="H224" s="11">
        <f t="shared" si="18"/>
        <v>23.280666666666672</v>
      </c>
      <c r="I224" s="14">
        <f>(Table21[[#This Row],[Adj Close]]-Table21[[#This Row],[3-MA]])</f>
        <v>5.2033333333326937E-2</v>
      </c>
      <c r="J224" s="10">
        <f t="shared" si="17"/>
        <v>2.7074677777771121E-3</v>
      </c>
      <c r="K224" s="10">
        <f>ABS(Table21[[#This Row],[Erorr 2]])</f>
        <v>5.2033333333326937E-2</v>
      </c>
      <c r="L224" s="13">
        <f>Table21[[#This Row],[Abs Erorr 2]]/Table21[[#This Row],[Adj Close]]</f>
        <v>2.2300605302141173E-3</v>
      </c>
      <c r="M224" s="11">
        <f t="shared" si="19"/>
        <v>23.108783333333335</v>
      </c>
      <c r="N224" s="16">
        <f>Table21[[#This Row],[Adj Close]]-Table21[[#This Row],[6-MA]]</f>
        <v>0.2239166666666641</v>
      </c>
      <c r="O224" s="17">
        <f>(Table21[[#This Row],[Adj Close]]-M224)^2</f>
        <v>5.0138673611109963E-2</v>
      </c>
      <c r="P224" s="17">
        <f>ABS(Table21[[#This Row],[Erorr 3]])</f>
        <v>0.2239166666666641</v>
      </c>
      <c r="Q224" s="17">
        <f>Table21[[#This Row],[Abs Erorr 3]]/Table21[[#This Row],[Adj Close]]</f>
        <v>9.5966890529884715E-3</v>
      </c>
    </row>
    <row r="225" spans="1:17" x14ac:dyDescent="0.3">
      <c r="A225" s="9">
        <v>43788.291666666664</v>
      </c>
      <c r="B225" s="26">
        <v>23.968</v>
      </c>
      <c r="C225" s="11">
        <f t="shared" si="16"/>
        <v>23.332699999999999</v>
      </c>
      <c r="D225" s="29">
        <f>Table21[[#This Row],[Adj Close]]-Table21[[#This Row],[Naive Trend ]]</f>
        <v>0.63530000000000086</v>
      </c>
      <c r="E225" s="12">
        <f t="shared" si="15"/>
        <v>0.40360609000000108</v>
      </c>
      <c r="F225" s="12">
        <f>ABS(Table21[[#This Row],[Erorr 1]])</f>
        <v>0.63530000000000086</v>
      </c>
      <c r="G225" s="13">
        <f>Table21[[#This Row],[Abs Erorr 1]]/Table21[[#This Row],[Adj Close]]</f>
        <v>2.6506174899866525E-2</v>
      </c>
      <c r="H225" s="11">
        <f t="shared" si="18"/>
        <v>23.366900000000001</v>
      </c>
      <c r="I225" s="14">
        <f>(Table21[[#This Row],[Adj Close]]-Table21[[#This Row],[3-MA]])</f>
        <v>0.60109999999999886</v>
      </c>
      <c r="J225" s="10">
        <f t="shared" si="17"/>
        <v>0.36132120999999862</v>
      </c>
      <c r="K225" s="10">
        <f>ABS(Table21[[#This Row],[Erorr 2]])</f>
        <v>0.60109999999999886</v>
      </c>
      <c r="L225" s="13">
        <f>Table21[[#This Row],[Abs Erorr 2]]/Table21[[#This Row],[Adj Close]]</f>
        <v>2.5079272363150822E-2</v>
      </c>
      <c r="M225" s="11">
        <f t="shared" si="19"/>
        <v>23.251566666666665</v>
      </c>
      <c r="N225" s="16">
        <f>Table21[[#This Row],[Adj Close]]-Table21[[#This Row],[6-MA]]</f>
        <v>0.71643333333333459</v>
      </c>
      <c r="O225" s="17">
        <f>(Table21[[#This Row],[Adj Close]]-M225)^2</f>
        <v>0.51327672111111289</v>
      </c>
      <c r="P225" s="17">
        <f>ABS(Table21[[#This Row],[Erorr 3]])</f>
        <v>0.71643333333333459</v>
      </c>
      <c r="Q225" s="17">
        <f>Table21[[#This Row],[Abs Erorr 3]]/Table21[[#This Row],[Adj Close]]</f>
        <v>2.9891243880729914E-2</v>
      </c>
    </row>
    <row r="226" spans="1:17" x14ac:dyDescent="0.3">
      <c r="A226" s="5">
        <v>43789.291666666664</v>
      </c>
      <c r="B226" s="25">
        <v>23.481300000000001</v>
      </c>
      <c r="C226" s="11">
        <f t="shared" si="16"/>
        <v>23.968</v>
      </c>
      <c r="D226" s="29">
        <f>Table21[[#This Row],[Adj Close]]-Table21[[#This Row],[Naive Trend ]]</f>
        <v>-0.48669999999999902</v>
      </c>
      <c r="E226" s="12">
        <f t="shared" si="15"/>
        <v>0.23687688999999904</v>
      </c>
      <c r="F226" s="12">
        <f>ABS(Table21[[#This Row],[Erorr 1]])</f>
        <v>0.48669999999999902</v>
      </c>
      <c r="G226" s="13">
        <f>Table21[[#This Row],[Abs Erorr 1]]/Table21[[#This Row],[Adj Close]]</f>
        <v>2.0727131802753637E-2</v>
      </c>
      <c r="H226" s="11">
        <f t="shared" si="18"/>
        <v>23.5929</v>
      </c>
      <c r="I226" s="14">
        <f>(Table21[[#This Row],[Adj Close]]-Table21[[#This Row],[3-MA]])</f>
        <v>-0.11159999999999926</v>
      </c>
      <c r="J226" s="10">
        <f t="shared" si="17"/>
        <v>1.2454559999999833E-2</v>
      </c>
      <c r="K226" s="10">
        <f>ABS(Table21[[#This Row],[Erorr 2]])</f>
        <v>0.11159999999999926</v>
      </c>
      <c r="L226" s="13">
        <f>Table21[[#This Row],[Abs Erorr 2]]/Table21[[#This Row],[Adj Close]]</f>
        <v>4.7527181203766084E-3</v>
      </c>
      <c r="M226" s="11">
        <f t="shared" si="19"/>
        <v>23.411900000000003</v>
      </c>
      <c r="N226" s="16">
        <f>Table21[[#This Row],[Adj Close]]-Table21[[#This Row],[6-MA]]</f>
        <v>6.939999999999813E-2</v>
      </c>
      <c r="O226" s="17">
        <f>(Table21[[#This Row],[Adj Close]]-M226)^2</f>
        <v>4.8163599999997402E-3</v>
      </c>
      <c r="P226" s="17">
        <f>ABS(Table21[[#This Row],[Erorr 3]])</f>
        <v>6.939999999999813E-2</v>
      </c>
      <c r="Q226" s="17">
        <f>Table21[[#This Row],[Abs Erorr 3]]/Table21[[#This Row],[Adj Close]]</f>
        <v>2.9555433472592289E-3</v>
      </c>
    </row>
    <row r="227" spans="1:17" x14ac:dyDescent="0.3">
      <c r="A227" s="9">
        <v>43790.291666666664</v>
      </c>
      <c r="B227" s="26">
        <v>23.6553</v>
      </c>
      <c r="C227" s="11">
        <f t="shared" si="16"/>
        <v>23.481300000000001</v>
      </c>
      <c r="D227" s="29">
        <f>Table21[[#This Row],[Adj Close]]-Table21[[#This Row],[Naive Trend ]]</f>
        <v>0.17399999999999949</v>
      </c>
      <c r="E227" s="12">
        <f t="shared" si="15"/>
        <v>3.027599999999982E-2</v>
      </c>
      <c r="F227" s="12">
        <f>ABS(Table21[[#This Row],[Erorr 1]])</f>
        <v>0.17399999999999949</v>
      </c>
      <c r="G227" s="13">
        <f>Table21[[#This Row],[Abs Erorr 1]]/Table21[[#This Row],[Adj Close]]</f>
        <v>7.3556454578889083E-3</v>
      </c>
      <c r="H227" s="11">
        <f t="shared" si="18"/>
        <v>23.593999999999998</v>
      </c>
      <c r="I227" s="14">
        <f>(Table21[[#This Row],[Adj Close]]-Table21[[#This Row],[3-MA]])</f>
        <v>6.1300000000002797E-2</v>
      </c>
      <c r="J227" s="10">
        <f t="shared" si="17"/>
        <v>3.7576900000003428E-3</v>
      </c>
      <c r="K227" s="10">
        <f>ABS(Table21[[#This Row],[Erorr 2]])</f>
        <v>6.1300000000002797E-2</v>
      </c>
      <c r="L227" s="13">
        <f>Table21[[#This Row],[Abs Erorr 2]]/Table21[[#This Row],[Adj Close]]</f>
        <v>2.5913854400494941E-3</v>
      </c>
      <c r="M227" s="11">
        <f t="shared" si="19"/>
        <v>23.437333333333338</v>
      </c>
      <c r="N227" s="16">
        <f>Table21[[#This Row],[Adj Close]]-Table21[[#This Row],[6-MA]]</f>
        <v>0.21796666666666198</v>
      </c>
      <c r="O227" s="17">
        <f>(Table21[[#This Row],[Adj Close]]-M227)^2</f>
        <v>4.7509467777775732E-2</v>
      </c>
      <c r="P227" s="17">
        <f>ABS(Table21[[#This Row],[Erorr 3]])</f>
        <v>0.21796666666666198</v>
      </c>
      <c r="Q227" s="17">
        <f>Table21[[#This Row],[Abs Erorr 3]]/Table21[[#This Row],[Adj Close]]</f>
        <v>9.214284607113923E-3</v>
      </c>
    </row>
    <row r="228" spans="1:17" x14ac:dyDescent="0.3">
      <c r="A228" s="5">
        <v>43791.291666666664</v>
      </c>
      <c r="B228" s="25">
        <v>22.2027</v>
      </c>
      <c r="C228" s="11">
        <f t="shared" si="16"/>
        <v>23.6553</v>
      </c>
      <c r="D228" s="29">
        <f>Table21[[#This Row],[Adj Close]]-Table21[[#This Row],[Naive Trend ]]</f>
        <v>-1.4526000000000003</v>
      </c>
      <c r="E228" s="12">
        <f t="shared" si="15"/>
        <v>2.1100467600000008</v>
      </c>
      <c r="F228" s="12">
        <f>ABS(Table21[[#This Row],[Erorr 1]])</f>
        <v>1.4526000000000003</v>
      </c>
      <c r="G228" s="13">
        <f>Table21[[#This Row],[Abs Erorr 1]]/Table21[[#This Row],[Adj Close]]</f>
        <v>6.5424475401640356E-2</v>
      </c>
      <c r="H228" s="11">
        <f t="shared" si="18"/>
        <v>23.701533333333334</v>
      </c>
      <c r="I228" s="14">
        <f>(Table21[[#This Row],[Adj Close]]-Table21[[#This Row],[3-MA]])</f>
        <v>-1.4988333333333337</v>
      </c>
      <c r="J228" s="10">
        <f t="shared" si="17"/>
        <v>2.246501361111112</v>
      </c>
      <c r="K228" s="10">
        <f>ABS(Table21[[#This Row],[Erorr 2]])</f>
        <v>1.4988333333333337</v>
      </c>
      <c r="L228" s="13">
        <f>Table21[[#This Row],[Abs Erorr 2]]/Table21[[#This Row],[Adj Close]]</f>
        <v>6.750680472795352E-2</v>
      </c>
      <c r="M228" s="11">
        <f t="shared" si="19"/>
        <v>23.534216666666669</v>
      </c>
      <c r="N228" s="16">
        <f>Table21[[#This Row],[Adj Close]]-Table21[[#This Row],[6-MA]]</f>
        <v>-1.3315166666666691</v>
      </c>
      <c r="O228" s="17">
        <f>(Table21[[#This Row],[Adj Close]]-M228)^2</f>
        <v>1.7729366336111176</v>
      </c>
      <c r="P228" s="17">
        <f>ABS(Table21[[#This Row],[Erorr 3]])</f>
        <v>1.3315166666666691</v>
      </c>
      <c r="Q228" s="17">
        <f>Table21[[#This Row],[Abs Erorr 3]]/Table21[[#This Row],[Adj Close]]</f>
        <v>5.9970934465928431E-2</v>
      </c>
    </row>
    <row r="229" spans="1:17" x14ac:dyDescent="0.3">
      <c r="A229" s="9">
        <v>43794.291666666664</v>
      </c>
      <c r="B229" s="26">
        <v>22.422699999999999</v>
      </c>
      <c r="C229" s="11">
        <f t="shared" si="16"/>
        <v>22.2027</v>
      </c>
      <c r="D229" s="29">
        <f>Table21[[#This Row],[Adj Close]]-Table21[[#This Row],[Naive Trend ]]</f>
        <v>0.21999999999999886</v>
      </c>
      <c r="E229" s="12">
        <f t="shared" si="15"/>
        <v>4.8399999999999499E-2</v>
      </c>
      <c r="F229" s="12">
        <f>ABS(Table21[[#This Row],[Erorr 1]])</f>
        <v>0.21999999999999886</v>
      </c>
      <c r="G229" s="13">
        <f>Table21[[#This Row],[Abs Erorr 1]]/Table21[[#This Row],[Adj Close]]</f>
        <v>9.8114856819205027E-3</v>
      </c>
      <c r="H229" s="11">
        <f t="shared" si="18"/>
        <v>23.113100000000003</v>
      </c>
      <c r="I229" s="14">
        <f>(Table21[[#This Row],[Adj Close]]-Table21[[#This Row],[3-MA]])</f>
        <v>-0.6904000000000039</v>
      </c>
      <c r="J229" s="10">
        <f t="shared" si="17"/>
        <v>0.47665216000000538</v>
      </c>
      <c r="K229" s="10">
        <f>ABS(Table21[[#This Row],[Erorr 2]])</f>
        <v>0.6904000000000039</v>
      </c>
      <c r="L229" s="13">
        <f>Table21[[#This Row],[Abs Erorr 2]]/Table21[[#This Row],[Adj Close]]</f>
        <v>3.0790225976354495E-2</v>
      </c>
      <c r="M229" s="11">
        <f t="shared" si="19"/>
        <v>23.352999999999998</v>
      </c>
      <c r="N229" s="16">
        <f>Table21[[#This Row],[Adj Close]]-Table21[[#This Row],[6-MA]]</f>
        <v>-0.93029999999999902</v>
      </c>
      <c r="O229" s="17">
        <f>(Table21[[#This Row],[Adj Close]]-M229)^2</f>
        <v>0.86545808999999818</v>
      </c>
      <c r="P229" s="17">
        <f>ABS(Table21[[#This Row],[Erorr 3]])</f>
        <v>0.93029999999999902</v>
      </c>
      <c r="Q229" s="17">
        <f>Table21[[#This Row],[Abs Erorr 3]]/Table21[[#This Row],[Adj Close]]</f>
        <v>4.1489205135866736E-2</v>
      </c>
    </row>
    <row r="230" spans="1:17" x14ac:dyDescent="0.3">
      <c r="A230" s="5">
        <v>43795.291666666664</v>
      </c>
      <c r="B230" s="25">
        <v>21.928000000000001</v>
      </c>
      <c r="C230" s="11">
        <f t="shared" si="16"/>
        <v>22.422699999999999</v>
      </c>
      <c r="D230" s="29">
        <f>Table21[[#This Row],[Adj Close]]-Table21[[#This Row],[Naive Trend ]]</f>
        <v>-0.49469999999999814</v>
      </c>
      <c r="E230" s="12">
        <f t="shared" si="15"/>
        <v>0.24472808999999815</v>
      </c>
      <c r="F230" s="12">
        <f>ABS(Table21[[#This Row],[Erorr 1]])</f>
        <v>0.49469999999999814</v>
      </c>
      <c r="G230" s="13">
        <f>Table21[[#This Row],[Abs Erorr 1]]/Table21[[#This Row],[Adj Close]]</f>
        <v>2.2560197008391014E-2</v>
      </c>
      <c r="H230" s="11">
        <f t="shared" si="18"/>
        <v>22.760233333333332</v>
      </c>
      <c r="I230" s="14">
        <f>(Table21[[#This Row],[Adj Close]]-Table21[[#This Row],[3-MA]])</f>
        <v>-0.83223333333333116</v>
      </c>
      <c r="J230" s="10">
        <f t="shared" si="17"/>
        <v>0.69261232111110749</v>
      </c>
      <c r="K230" s="10">
        <f>ABS(Table21[[#This Row],[Erorr 2]])</f>
        <v>0.83223333333333116</v>
      </c>
      <c r="L230" s="13">
        <f>Table21[[#This Row],[Abs Erorr 2]]/Table21[[#This Row],[Adj Close]]</f>
        <v>3.7952997689407658E-2</v>
      </c>
      <c r="M230" s="11">
        <f t="shared" si="19"/>
        <v>23.177116666666663</v>
      </c>
      <c r="N230" s="16">
        <f>Table21[[#This Row],[Adj Close]]-Table21[[#This Row],[6-MA]]</f>
        <v>-1.2491166666666622</v>
      </c>
      <c r="O230" s="17">
        <f>(Table21[[#This Row],[Adj Close]]-M230)^2</f>
        <v>1.5602924469444333</v>
      </c>
      <c r="P230" s="17">
        <f>ABS(Table21[[#This Row],[Erorr 3]])</f>
        <v>1.2491166666666622</v>
      </c>
      <c r="Q230" s="17">
        <f>Table21[[#This Row],[Abs Erorr 3]]/Table21[[#This Row],[Adj Close]]</f>
        <v>5.6964459443025452E-2</v>
      </c>
    </row>
    <row r="231" spans="1:17" x14ac:dyDescent="0.3">
      <c r="A231" s="9">
        <v>43796.291666666664</v>
      </c>
      <c r="B231" s="26">
        <v>22.085999999999999</v>
      </c>
      <c r="C231" s="11">
        <f t="shared" si="16"/>
        <v>21.928000000000001</v>
      </c>
      <c r="D231" s="29">
        <f>Table21[[#This Row],[Adj Close]]-Table21[[#This Row],[Naive Trend ]]</f>
        <v>0.1579999999999977</v>
      </c>
      <c r="E231" s="12">
        <f t="shared" si="15"/>
        <v>2.4963999999999271E-2</v>
      </c>
      <c r="F231" s="12">
        <f>ABS(Table21[[#This Row],[Erorr 1]])</f>
        <v>0.1579999999999977</v>
      </c>
      <c r="G231" s="13">
        <f>Table21[[#This Row],[Abs Erorr 1]]/Table21[[#This Row],[Adj Close]]</f>
        <v>7.1538531196231872E-3</v>
      </c>
      <c r="H231" s="11">
        <f t="shared" si="18"/>
        <v>22.184466666666665</v>
      </c>
      <c r="I231" s="14">
        <f>(Table21[[#This Row],[Adj Close]]-Table21[[#This Row],[3-MA]])</f>
        <v>-9.8466666666666924E-2</v>
      </c>
      <c r="J231" s="10">
        <f t="shared" si="17"/>
        <v>9.6956844444444946E-3</v>
      </c>
      <c r="K231" s="10">
        <f>ABS(Table21[[#This Row],[Erorr 2]])</f>
        <v>9.8466666666666924E-2</v>
      </c>
      <c r="L231" s="13">
        <f>Table21[[#This Row],[Abs Erorr 2]]/Table21[[#This Row],[Adj Close]]</f>
        <v>4.4583295602040624E-3</v>
      </c>
      <c r="M231" s="11">
        <f t="shared" si="19"/>
        <v>22.942999999999998</v>
      </c>
      <c r="N231" s="16">
        <f>Table21[[#This Row],[Adj Close]]-Table21[[#This Row],[6-MA]]</f>
        <v>-0.85699999999999932</v>
      </c>
      <c r="O231" s="17">
        <f>(Table21[[#This Row],[Adj Close]]-M231)^2</f>
        <v>0.7344489999999988</v>
      </c>
      <c r="P231" s="17">
        <f>ABS(Table21[[#This Row],[Erorr 3]])</f>
        <v>0.85699999999999932</v>
      </c>
      <c r="Q231" s="17">
        <f>Table21[[#This Row],[Abs Erorr 3]]/Table21[[#This Row],[Adj Close]]</f>
        <v>3.8802861541247818E-2</v>
      </c>
    </row>
    <row r="232" spans="1:17" x14ac:dyDescent="0.3">
      <c r="A232" s="5">
        <v>43798.291666666664</v>
      </c>
      <c r="B232" s="25">
        <v>21.995999999999999</v>
      </c>
      <c r="C232" s="11">
        <f t="shared" si="16"/>
        <v>22.085999999999999</v>
      </c>
      <c r="D232" s="29">
        <f>Table21[[#This Row],[Adj Close]]-Table21[[#This Row],[Naive Trend ]]</f>
        <v>-8.9999999999999858E-2</v>
      </c>
      <c r="E232" s="12">
        <f t="shared" si="15"/>
        <v>8.0999999999999753E-3</v>
      </c>
      <c r="F232" s="12">
        <f>ABS(Table21[[#This Row],[Erorr 1]])</f>
        <v>8.9999999999999858E-2</v>
      </c>
      <c r="G232" s="13">
        <f>Table21[[#This Row],[Abs Erorr 1]]/Table21[[#This Row],[Adj Close]]</f>
        <v>4.091653027823234E-3</v>
      </c>
      <c r="H232" s="11">
        <f t="shared" si="18"/>
        <v>22.145566666666667</v>
      </c>
      <c r="I232" s="14">
        <f>(Table21[[#This Row],[Adj Close]]-Table21[[#This Row],[3-MA]])</f>
        <v>-0.14956666666666862</v>
      </c>
      <c r="J232" s="10">
        <f t="shared" si="17"/>
        <v>2.2370187777778362E-2</v>
      </c>
      <c r="K232" s="10">
        <f>ABS(Table21[[#This Row],[Erorr 2]])</f>
        <v>0.14956666666666862</v>
      </c>
      <c r="L232" s="13">
        <f>Table21[[#This Row],[Abs Erorr 2]]/Table21[[#This Row],[Adj Close]]</f>
        <v>6.7997211614233789E-3</v>
      </c>
      <c r="M232" s="11">
        <f t="shared" si="19"/>
        <v>22.629333333333335</v>
      </c>
      <c r="N232" s="16">
        <f>Table21[[#This Row],[Adj Close]]-Table21[[#This Row],[6-MA]]</f>
        <v>-0.63333333333333641</v>
      </c>
      <c r="O232" s="17">
        <f>(Table21[[#This Row],[Adj Close]]-M232)^2</f>
        <v>0.40111111111111503</v>
      </c>
      <c r="P232" s="17">
        <f>ABS(Table21[[#This Row],[Erorr 3]])</f>
        <v>0.63333333333333641</v>
      </c>
      <c r="Q232" s="17">
        <f>Table21[[#This Row],[Abs Erorr 3]]/Table21[[#This Row],[Adj Close]]</f>
        <v>2.8793113899497021E-2</v>
      </c>
    </row>
    <row r="233" spans="1:17" x14ac:dyDescent="0.3">
      <c r="A233" s="9">
        <v>43801.291666666664</v>
      </c>
      <c r="B233" s="26">
        <v>22.3247</v>
      </c>
      <c r="C233" s="11">
        <f t="shared" si="16"/>
        <v>21.995999999999999</v>
      </c>
      <c r="D233" s="29">
        <f>Table21[[#This Row],[Adj Close]]-Table21[[#This Row],[Naive Trend ]]</f>
        <v>0.32870000000000132</v>
      </c>
      <c r="E233" s="12">
        <f t="shared" si="15"/>
        <v>0.10804369000000087</v>
      </c>
      <c r="F233" s="12">
        <f>ABS(Table21[[#This Row],[Erorr 1]])</f>
        <v>0.32870000000000132</v>
      </c>
      <c r="G233" s="13">
        <f>Table21[[#This Row],[Abs Erorr 1]]/Table21[[#This Row],[Adj Close]]</f>
        <v>1.4723602108874983E-2</v>
      </c>
      <c r="H233" s="11">
        <f t="shared" si="18"/>
        <v>22.00333333333333</v>
      </c>
      <c r="I233" s="14">
        <f>(Table21[[#This Row],[Adj Close]]-Table21[[#This Row],[3-MA]])</f>
        <v>0.32136666666666969</v>
      </c>
      <c r="J233" s="10">
        <f t="shared" si="17"/>
        <v>0.10327653444444639</v>
      </c>
      <c r="K233" s="10">
        <f>ABS(Table21[[#This Row],[Erorr 2]])</f>
        <v>0.32136666666666969</v>
      </c>
      <c r="L233" s="13">
        <f>Table21[[#This Row],[Abs Erorr 2]]/Table21[[#This Row],[Adj Close]]</f>
        <v>1.4395116918331251E-2</v>
      </c>
      <c r="M233" s="11">
        <f t="shared" si="19"/>
        <v>22.381783333333331</v>
      </c>
      <c r="N233" s="16">
        <f>Table21[[#This Row],[Adj Close]]-Table21[[#This Row],[6-MA]]</f>
        <v>-5.7083333333331154E-2</v>
      </c>
      <c r="O233" s="17">
        <f>(Table21[[#This Row],[Adj Close]]-M233)^2</f>
        <v>3.2585069444441956E-3</v>
      </c>
      <c r="P233" s="17">
        <f>ABS(Table21[[#This Row],[Erorr 3]])</f>
        <v>5.7083333333331154E-2</v>
      </c>
      <c r="Q233" s="17">
        <f>Table21[[#This Row],[Abs Erorr 3]]/Table21[[#This Row],[Adj Close]]</f>
        <v>2.5569585854829475E-3</v>
      </c>
    </row>
    <row r="234" spans="1:17" x14ac:dyDescent="0.3">
      <c r="A234" s="5">
        <v>43802.291666666664</v>
      </c>
      <c r="B234" s="25">
        <v>22.4133</v>
      </c>
      <c r="C234" s="11">
        <f t="shared" si="16"/>
        <v>22.3247</v>
      </c>
      <c r="D234" s="29">
        <f>Table21[[#This Row],[Adj Close]]-Table21[[#This Row],[Naive Trend ]]</f>
        <v>8.8599999999999568E-2</v>
      </c>
      <c r="E234" s="12">
        <f t="shared" si="15"/>
        <v>7.8499599999999232E-3</v>
      </c>
      <c r="F234" s="12">
        <f>ABS(Table21[[#This Row],[Erorr 1]])</f>
        <v>8.8599999999999568E-2</v>
      </c>
      <c r="G234" s="13">
        <f>Table21[[#This Row],[Abs Erorr 1]]/Table21[[#This Row],[Adj Close]]</f>
        <v>3.9530100431440073E-3</v>
      </c>
      <c r="H234" s="11">
        <f t="shared" si="18"/>
        <v>22.135566666666666</v>
      </c>
      <c r="I234" s="14">
        <f>(Table21[[#This Row],[Adj Close]]-Table21[[#This Row],[3-MA]])</f>
        <v>0.27773333333333383</v>
      </c>
      <c r="J234" s="10">
        <f t="shared" si="17"/>
        <v>7.7135804444444719E-2</v>
      </c>
      <c r="K234" s="10">
        <f>ABS(Table21[[#This Row],[Erorr 2]])</f>
        <v>0.27773333333333383</v>
      </c>
      <c r="L234" s="13">
        <f>Table21[[#This Row],[Abs Erorr 2]]/Table21[[#This Row],[Adj Close]]</f>
        <v>1.2391452099125691E-2</v>
      </c>
      <c r="M234" s="11">
        <f t="shared" si="19"/>
        <v>22.160016666666664</v>
      </c>
      <c r="N234" s="16">
        <f>Table21[[#This Row],[Adj Close]]-Table21[[#This Row],[6-MA]]</f>
        <v>0.25328333333333575</v>
      </c>
      <c r="O234" s="17">
        <f>(Table21[[#This Row],[Adj Close]]-M234)^2</f>
        <v>6.4152446944445662E-2</v>
      </c>
      <c r="P234" s="17">
        <f>ABS(Table21[[#This Row],[Erorr 3]])</f>
        <v>0.25328333333333575</v>
      </c>
      <c r="Q234" s="17">
        <f>Table21[[#This Row],[Abs Erorr 3]]/Table21[[#This Row],[Adj Close]]</f>
        <v>1.1300581946136257E-2</v>
      </c>
    </row>
    <row r="235" spans="1:17" x14ac:dyDescent="0.3">
      <c r="A235" s="9">
        <v>43803.291666666664</v>
      </c>
      <c r="B235" s="26">
        <v>22.202000000000002</v>
      </c>
      <c r="C235" s="11">
        <f t="shared" si="16"/>
        <v>22.4133</v>
      </c>
      <c r="D235" s="29">
        <f>Table21[[#This Row],[Adj Close]]-Table21[[#This Row],[Naive Trend ]]</f>
        <v>-0.21129999999999782</v>
      </c>
      <c r="E235" s="12">
        <f t="shared" si="15"/>
        <v>4.4647689999999081E-2</v>
      </c>
      <c r="F235" s="12">
        <f>ABS(Table21[[#This Row],[Erorr 1]])</f>
        <v>0.21129999999999782</v>
      </c>
      <c r="G235" s="13">
        <f>Table21[[#This Row],[Abs Erorr 1]]/Table21[[#This Row],[Adj Close]]</f>
        <v>9.5171606161606071E-3</v>
      </c>
      <c r="H235" s="11">
        <f t="shared" si="18"/>
        <v>22.244666666666671</v>
      </c>
      <c r="I235" s="14">
        <f>(Table21[[#This Row],[Adj Close]]-Table21[[#This Row],[3-MA]])</f>
        <v>-4.2666666666669073E-2</v>
      </c>
      <c r="J235" s="10">
        <f t="shared" si="17"/>
        <v>1.8204444444446498E-3</v>
      </c>
      <c r="K235" s="10">
        <f>ABS(Table21[[#This Row],[Erorr 2]])</f>
        <v>4.2666666666669073E-2</v>
      </c>
      <c r="L235" s="13">
        <f>Table21[[#This Row],[Abs Erorr 2]]/Table21[[#This Row],[Adj Close]]</f>
        <v>1.9217487914002824E-3</v>
      </c>
      <c r="M235" s="11">
        <f t="shared" si="19"/>
        <v>22.195116666666664</v>
      </c>
      <c r="N235" s="16">
        <f>Table21[[#This Row],[Adj Close]]-Table21[[#This Row],[6-MA]]</f>
        <v>6.8833333333380153E-3</v>
      </c>
      <c r="O235" s="17">
        <f>(Table21[[#This Row],[Adj Close]]-M235)^2</f>
        <v>4.7380277777842236E-5</v>
      </c>
      <c r="P235" s="17">
        <f>ABS(Table21[[#This Row],[Erorr 3]])</f>
        <v>6.8833333333380153E-3</v>
      </c>
      <c r="Q235" s="17">
        <f>Table21[[#This Row],[Abs Erorr 3]]/Table21[[#This Row],[Adj Close]]</f>
        <v>3.1003212923781708E-4</v>
      </c>
    </row>
    <row r="236" spans="1:17" x14ac:dyDescent="0.3">
      <c r="A236" s="5">
        <v>43804.291666666664</v>
      </c>
      <c r="B236" s="25">
        <v>22.024699999999999</v>
      </c>
      <c r="C236" s="11">
        <f t="shared" si="16"/>
        <v>22.202000000000002</v>
      </c>
      <c r="D236" s="29">
        <f>Table21[[#This Row],[Adj Close]]-Table21[[#This Row],[Naive Trend ]]</f>
        <v>-0.17730000000000246</v>
      </c>
      <c r="E236" s="12">
        <f t="shared" si="15"/>
        <v>3.1435290000000872E-2</v>
      </c>
      <c r="F236" s="12">
        <f>ABS(Table21[[#This Row],[Erorr 1]])</f>
        <v>0.17730000000000246</v>
      </c>
      <c r="G236" s="13">
        <f>Table21[[#This Row],[Abs Erorr 1]]/Table21[[#This Row],[Adj Close]]</f>
        <v>8.0500528951587286E-3</v>
      </c>
      <c r="H236" s="11">
        <f t="shared" si="18"/>
        <v>22.313333333333333</v>
      </c>
      <c r="I236" s="14">
        <f>(Table21[[#This Row],[Adj Close]]-Table21[[#This Row],[3-MA]])</f>
        <v>-0.2886333333333333</v>
      </c>
      <c r="J236" s="10">
        <f t="shared" si="17"/>
        <v>8.3309201111111092E-2</v>
      </c>
      <c r="K236" s="10">
        <f>ABS(Table21[[#This Row],[Erorr 2]])</f>
        <v>0.2886333333333333</v>
      </c>
      <c r="L236" s="13">
        <f>Table21[[#This Row],[Abs Erorr 2]]/Table21[[#This Row],[Adj Close]]</f>
        <v>1.3104983647147671E-2</v>
      </c>
      <c r="M236" s="11">
        <f t="shared" si="19"/>
        <v>22.158333333333331</v>
      </c>
      <c r="N236" s="16">
        <f>Table21[[#This Row],[Adj Close]]-Table21[[#This Row],[6-MA]]</f>
        <v>-0.13363333333333216</v>
      </c>
      <c r="O236" s="17">
        <f>(Table21[[#This Row],[Adj Close]]-M236)^2</f>
        <v>1.7857867777777463E-2</v>
      </c>
      <c r="P236" s="17">
        <f>ABS(Table21[[#This Row],[Erorr 3]])</f>
        <v>0.13363333333333216</v>
      </c>
      <c r="Q236" s="17">
        <f>Table21[[#This Row],[Abs Erorr 3]]/Table21[[#This Row],[Adj Close]]</f>
        <v>6.067430354707767E-3</v>
      </c>
    </row>
    <row r="237" spans="1:17" x14ac:dyDescent="0.3">
      <c r="A237" s="9">
        <v>43805.291666666664</v>
      </c>
      <c r="B237" s="26">
        <v>22.392700000000001</v>
      </c>
      <c r="C237" s="11">
        <f t="shared" si="16"/>
        <v>22.024699999999999</v>
      </c>
      <c r="D237" s="29">
        <f>Table21[[#This Row],[Adj Close]]-Table21[[#This Row],[Naive Trend ]]</f>
        <v>0.3680000000000021</v>
      </c>
      <c r="E237" s="12">
        <f t="shared" si="15"/>
        <v>0.13542400000000154</v>
      </c>
      <c r="F237" s="12">
        <f>ABS(Table21[[#This Row],[Erorr 1]])</f>
        <v>0.3680000000000021</v>
      </c>
      <c r="G237" s="13">
        <f>Table21[[#This Row],[Abs Erorr 1]]/Table21[[#This Row],[Adj Close]]</f>
        <v>1.6433927128037356E-2</v>
      </c>
      <c r="H237" s="11">
        <f t="shared" si="18"/>
        <v>22.213333333333335</v>
      </c>
      <c r="I237" s="14">
        <f>(Table21[[#This Row],[Adj Close]]-Table21[[#This Row],[3-MA]])</f>
        <v>0.17936666666666667</v>
      </c>
      <c r="J237" s="10">
        <f t="shared" si="17"/>
        <v>3.2172401111111117E-2</v>
      </c>
      <c r="K237" s="10">
        <f>ABS(Table21[[#This Row],[Erorr 2]])</f>
        <v>0.17936666666666667</v>
      </c>
      <c r="L237" s="13">
        <f>Table21[[#This Row],[Abs Erorr 2]]/Table21[[#This Row],[Adj Close]]</f>
        <v>8.0100508945623646E-3</v>
      </c>
      <c r="M237" s="11">
        <f t="shared" si="19"/>
        <v>22.174449999999997</v>
      </c>
      <c r="N237" s="16">
        <f>Table21[[#This Row],[Adj Close]]-Table21[[#This Row],[6-MA]]</f>
        <v>0.21825000000000472</v>
      </c>
      <c r="O237" s="17">
        <f>(Table21[[#This Row],[Adj Close]]-M237)^2</f>
        <v>4.7633062500002057E-2</v>
      </c>
      <c r="P237" s="17">
        <f>ABS(Table21[[#This Row],[Erorr 3]])</f>
        <v>0.21825000000000472</v>
      </c>
      <c r="Q237" s="17">
        <f>Table21[[#This Row],[Abs Erorr 3]]/Table21[[#This Row],[Adj Close]]</f>
        <v>9.7464798796038313E-3</v>
      </c>
    </row>
    <row r="238" spans="1:17" x14ac:dyDescent="0.3">
      <c r="A238" s="5">
        <v>43808.291666666664</v>
      </c>
      <c r="B238" s="25">
        <v>22.635300000000001</v>
      </c>
      <c r="C238" s="11">
        <f t="shared" si="16"/>
        <v>22.392700000000001</v>
      </c>
      <c r="D238" s="29">
        <f>Table21[[#This Row],[Adj Close]]-Table21[[#This Row],[Naive Trend ]]</f>
        <v>0.24259999999999948</v>
      </c>
      <c r="E238" s="12">
        <f t="shared" si="15"/>
        <v>5.8854759999999749E-2</v>
      </c>
      <c r="F238" s="12">
        <f>ABS(Table21[[#This Row],[Erorr 1]])</f>
        <v>0.24259999999999948</v>
      </c>
      <c r="G238" s="13">
        <f>Table21[[#This Row],[Abs Erorr 1]]/Table21[[#This Row],[Adj Close]]</f>
        <v>1.0717772682491484E-2</v>
      </c>
      <c r="H238" s="11">
        <f t="shared" si="18"/>
        <v>22.206466666666667</v>
      </c>
      <c r="I238" s="14">
        <f>(Table21[[#This Row],[Adj Close]]-Table21[[#This Row],[3-MA]])</f>
        <v>0.4288333333333334</v>
      </c>
      <c r="J238" s="10">
        <f t="shared" si="17"/>
        <v>0.18389802777777783</v>
      </c>
      <c r="K238" s="10">
        <f>ABS(Table21[[#This Row],[Erorr 2]])</f>
        <v>0.4288333333333334</v>
      </c>
      <c r="L238" s="13">
        <f>Table21[[#This Row],[Abs Erorr 2]]/Table21[[#This Row],[Adj Close]]</f>
        <v>1.8945334646915807E-2</v>
      </c>
      <c r="M238" s="11">
        <f t="shared" si="19"/>
        <v>22.225566666666666</v>
      </c>
      <c r="N238" s="16">
        <f>Table21[[#This Row],[Adj Close]]-Table21[[#This Row],[6-MA]]</f>
        <v>0.40973333333333528</v>
      </c>
      <c r="O238" s="17">
        <f>(Table21[[#This Row],[Adj Close]]-M238)^2</f>
        <v>0.16788140444444605</v>
      </c>
      <c r="P238" s="17">
        <f>ABS(Table21[[#This Row],[Erorr 3]])</f>
        <v>0.40973333333333528</v>
      </c>
      <c r="Q238" s="17">
        <f>Table21[[#This Row],[Abs Erorr 3]]/Table21[[#This Row],[Adj Close]]</f>
        <v>1.8101519897387501E-2</v>
      </c>
    </row>
    <row r="239" spans="1:17" x14ac:dyDescent="0.3">
      <c r="A239" s="9">
        <v>43809.291666666664</v>
      </c>
      <c r="B239" s="26">
        <v>23.256</v>
      </c>
      <c r="C239" s="11">
        <f t="shared" si="16"/>
        <v>22.635300000000001</v>
      </c>
      <c r="D239" s="29">
        <f>Table21[[#This Row],[Adj Close]]-Table21[[#This Row],[Naive Trend ]]</f>
        <v>0.62069999999999936</v>
      </c>
      <c r="E239" s="12">
        <f t="shared" si="15"/>
        <v>0.38526848999999919</v>
      </c>
      <c r="F239" s="12">
        <f>ABS(Table21[[#This Row],[Erorr 1]])</f>
        <v>0.62069999999999936</v>
      </c>
      <c r="G239" s="13">
        <f>Table21[[#This Row],[Abs Erorr 1]]/Table21[[#This Row],[Adj Close]]</f>
        <v>2.6689886480908125E-2</v>
      </c>
      <c r="H239" s="11">
        <f t="shared" si="18"/>
        <v>22.350899999999999</v>
      </c>
      <c r="I239" s="14">
        <f>(Table21[[#This Row],[Adj Close]]-Table21[[#This Row],[3-MA]])</f>
        <v>0.9051000000000009</v>
      </c>
      <c r="J239" s="10">
        <f t="shared" si="17"/>
        <v>0.81920601000000159</v>
      </c>
      <c r="K239" s="10">
        <f>ABS(Table21[[#This Row],[Erorr 2]])</f>
        <v>0.9051000000000009</v>
      </c>
      <c r="L239" s="13">
        <f>Table21[[#This Row],[Abs Erorr 2]]/Table21[[#This Row],[Adj Close]]</f>
        <v>3.8918988648090853E-2</v>
      </c>
      <c r="M239" s="11">
        <f t="shared" si="19"/>
        <v>22.332116666666668</v>
      </c>
      <c r="N239" s="16">
        <f>Table21[[#This Row],[Adj Close]]-Table21[[#This Row],[6-MA]]</f>
        <v>0.9238833333333325</v>
      </c>
      <c r="O239" s="17">
        <f>(Table21[[#This Row],[Adj Close]]-M239)^2</f>
        <v>0.85356041361110957</v>
      </c>
      <c r="P239" s="17">
        <f>ABS(Table21[[#This Row],[Erorr 3]])</f>
        <v>0.9238833333333325</v>
      </c>
      <c r="Q239" s="17">
        <f>Table21[[#This Row],[Abs Erorr 3]]/Table21[[#This Row],[Adj Close]]</f>
        <v>3.9726665520009134E-2</v>
      </c>
    </row>
    <row r="240" spans="1:17" x14ac:dyDescent="0.3">
      <c r="A240" s="5">
        <v>43810.291666666664</v>
      </c>
      <c r="B240" s="25">
        <v>23.513300000000001</v>
      </c>
      <c r="C240" s="11">
        <f t="shared" si="16"/>
        <v>23.256</v>
      </c>
      <c r="D240" s="29">
        <f>Table21[[#This Row],[Adj Close]]-Table21[[#This Row],[Naive Trend ]]</f>
        <v>0.25730000000000075</v>
      </c>
      <c r="E240" s="12">
        <f t="shared" si="15"/>
        <v>6.6203290000000387E-2</v>
      </c>
      <c r="F240" s="12">
        <f>ABS(Table21[[#This Row],[Erorr 1]])</f>
        <v>0.25730000000000075</v>
      </c>
      <c r="G240" s="13">
        <f>Table21[[#This Row],[Abs Erorr 1]]/Table21[[#This Row],[Adj Close]]</f>
        <v>1.094274304329893E-2</v>
      </c>
      <c r="H240" s="11">
        <f t="shared" si="18"/>
        <v>22.761333333333337</v>
      </c>
      <c r="I240" s="14">
        <f>(Table21[[#This Row],[Adj Close]]-Table21[[#This Row],[3-MA]])</f>
        <v>0.75196666666666445</v>
      </c>
      <c r="J240" s="10">
        <f t="shared" si="17"/>
        <v>0.5654538677777744</v>
      </c>
      <c r="K240" s="10">
        <f>ABS(Table21[[#This Row],[Erorr 2]])</f>
        <v>0.75196666666666445</v>
      </c>
      <c r="L240" s="13">
        <f>Table21[[#This Row],[Abs Erorr 2]]/Table21[[#This Row],[Adj Close]]</f>
        <v>3.198048196836107E-2</v>
      </c>
      <c r="M240" s="11">
        <f t="shared" si="19"/>
        <v>22.487333333333336</v>
      </c>
      <c r="N240" s="16">
        <f>Table21[[#This Row],[Adj Close]]-Table21[[#This Row],[6-MA]]</f>
        <v>1.0259666666666654</v>
      </c>
      <c r="O240" s="17">
        <f>(Table21[[#This Row],[Adj Close]]-M240)^2</f>
        <v>1.0526076011111085</v>
      </c>
      <c r="P240" s="17">
        <f>ABS(Table21[[#This Row],[Erorr 3]])</f>
        <v>1.0259666666666654</v>
      </c>
      <c r="Q240" s="17">
        <f>Table21[[#This Row],[Abs Erorr 3]]/Table21[[#This Row],[Adj Close]]</f>
        <v>4.3633461345989943E-2</v>
      </c>
    </row>
    <row r="241" spans="1:17" x14ac:dyDescent="0.3">
      <c r="A241" s="9">
        <v>43811.291666666664</v>
      </c>
      <c r="B241" s="26">
        <v>23.9787</v>
      </c>
      <c r="C241" s="11">
        <f t="shared" si="16"/>
        <v>23.513300000000001</v>
      </c>
      <c r="D241" s="29">
        <f>Table21[[#This Row],[Adj Close]]-Table21[[#This Row],[Naive Trend ]]</f>
        <v>0.46539999999999893</v>
      </c>
      <c r="E241" s="12">
        <f t="shared" si="15"/>
        <v>0.21659715999999901</v>
      </c>
      <c r="F241" s="12">
        <f>ABS(Table21[[#This Row],[Erorr 1]])</f>
        <v>0.46539999999999893</v>
      </c>
      <c r="G241" s="13">
        <f>Table21[[#This Row],[Abs Erorr 1]]/Table21[[#This Row],[Adj Close]]</f>
        <v>1.9408892058368425E-2</v>
      </c>
      <c r="H241" s="11">
        <f t="shared" si="18"/>
        <v>23.134866666666667</v>
      </c>
      <c r="I241" s="14">
        <f>(Table21[[#This Row],[Adj Close]]-Table21[[#This Row],[3-MA]])</f>
        <v>0.84383333333333255</v>
      </c>
      <c r="J241" s="10">
        <f t="shared" si="17"/>
        <v>0.71205469444444314</v>
      </c>
      <c r="K241" s="10">
        <f>ABS(Table21[[#This Row],[Erorr 2]])</f>
        <v>0.84383333333333255</v>
      </c>
      <c r="L241" s="13">
        <f>Table21[[#This Row],[Abs Erorr 2]]/Table21[[#This Row],[Adj Close]]</f>
        <v>3.5190954194069424E-2</v>
      </c>
      <c r="M241" s="11">
        <f t="shared" si="19"/>
        <v>22.670666666666666</v>
      </c>
      <c r="N241" s="16">
        <f>Table21[[#This Row],[Adj Close]]-Table21[[#This Row],[6-MA]]</f>
        <v>1.3080333333333343</v>
      </c>
      <c r="O241" s="17">
        <f>(Table21[[#This Row],[Adj Close]]-M241)^2</f>
        <v>1.7109512011111137</v>
      </c>
      <c r="P241" s="17">
        <f>ABS(Table21[[#This Row],[Erorr 3]])</f>
        <v>1.3080333333333343</v>
      </c>
      <c r="Q241" s="17">
        <f>Table21[[#This Row],[Abs Erorr 3]]/Table21[[#This Row],[Adj Close]]</f>
        <v>5.4549801838020169E-2</v>
      </c>
    </row>
    <row r="242" spans="1:17" x14ac:dyDescent="0.3">
      <c r="A242" s="5">
        <v>43812.291666666664</v>
      </c>
      <c r="B242" s="25">
        <v>23.892700000000001</v>
      </c>
      <c r="C242" s="11">
        <f t="shared" si="16"/>
        <v>23.9787</v>
      </c>
      <c r="D242" s="29">
        <f>Table21[[#This Row],[Adj Close]]-Table21[[#This Row],[Naive Trend ]]</f>
        <v>-8.5999999999998522E-2</v>
      </c>
      <c r="E242" s="12">
        <f t="shared" si="15"/>
        <v>7.3959999999997457E-3</v>
      </c>
      <c r="F242" s="12">
        <f>ABS(Table21[[#This Row],[Erorr 1]])</f>
        <v>8.5999999999998522E-2</v>
      </c>
      <c r="G242" s="13">
        <f>Table21[[#This Row],[Abs Erorr 1]]/Table21[[#This Row],[Adj Close]]</f>
        <v>3.5994257660288925E-3</v>
      </c>
      <c r="H242" s="11">
        <f t="shared" si="18"/>
        <v>23.582666666666668</v>
      </c>
      <c r="I242" s="14">
        <f>(Table21[[#This Row],[Adj Close]]-Table21[[#This Row],[3-MA]])</f>
        <v>0.31003333333333316</v>
      </c>
      <c r="J242" s="10">
        <f t="shared" si="17"/>
        <v>9.6120667777777669E-2</v>
      </c>
      <c r="K242" s="10">
        <f>ABS(Table21[[#This Row],[Erorr 2]])</f>
        <v>0.31003333333333316</v>
      </c>
      <c r="L242" s="13">
        <f>Table21[[#This Row],[Abs Erorr 2]]/Table21[[#This Row],[Adj Close]]</f>
        <v>1.2976069399160963E-2</v>
      </c>
      <c r="M242" s="11">
        <f t="shared" si="19"/>
        <v>22.966783333333336</v>
      </c>
      <c r="N242" s="16">
        <f>Table21[[#This Row],[Adj Close]]-Table21[[#This Row],[6-MA]]</f>
        <v>0.92591666666666583</v>
      </c>
      <c r="O242" s="17">
        <f>(Table21[[#This Row],[Adj Close]]-M242)^2</f>
        <v>0.85732167361110956</v>
      </c>
      <c r="P242" s="17">
        <f>ABS(Table21[[#This Row],[Erorr 3]])</f>
        <v>0.92591666666666583</v>
      </c>
      <c r="Q242" s="17">
        <f>Table21[[#This Row],[Abs Erorr 3]]/Table21[[#This Row],[Adj Close]]</f>
        <v>3.8753119851112086E-2</v>
      </c>
    </row>
    <row r="243" spans="1:17" x14ac:dyDescent="0.3">
      <c r="A243" s="9">
        <v>43815.291666666664</v>
      </c>
      <c r="B243" s="26">
        <v>25.433299999999999</v>
      </c>
      <c r="C243" s="11">
        <f t="shared" si="16"/>
        <v>23.892700000000001</v>
      </c>
      <c r="D243" s="29">
        <f>Table21[[#This Row],[Adj Close]]-Table21[[#This Row],[Naive Trend ]]</f>
        <v>1.5405999999999977</v>
      </c>
      <c r="E243" s="12">
        <f t="shared" si="15"/>
        <v>2.3734483599999932</v>
      </c>
      <c r="F243" s="12">
        <f>ABS(Table21[[#This Row],[Erorr 1]])</f>
        <v>1.5405999999999977</v>
      </c>
      <c r="G243" s="13">
        <f>Table21[[#This Row],[Abs Erorr 1]]/Table21[[#This Row],[Adj Close]]</f>
        <v>6.0574129192829784E-2</v>
      </c>
      <c r="H243" s="11">
        <f t="shared" si="18"/>
        <v>23.794900000000002</v>
      </c>
      <c r="I243" s="14">
        <f>(Table21[[#This Row],[Adj Close]]-Table21[[#This Row],[3-MA]])</f>
        <v>1.6383999999999972</v>
      </c>
      <c r="J243" s="10">
        <f t="shared" si="17"/>
        <v>2.6843545599999907</v>
      </c>
      <c r="K243" s="10">
        <f>ABS(Table21[[#This Row],[Erorr 2]])</f>
        <v>1.6383999999999972</v>
      </c>
      <c r="L243" s="13">
        <f>Table21[[#This Row],[Abs Erorr 2]]/Table21[[#This Row],[Adj Close]]</f>
        <v>6.4419481545847271E-2</v>
      </c>
      <c r="M243" s="11">
        <f t="shared" si="19"/>
        <v>23.278116666666666</v>
      </c>
      <c r="N243" s="16">
        <f>Table21[[#This Row],[Adj Close]]-Table21[[#This Row],[6-MA]]</f>
        <v>2.1551833333333335</v>
      </c>
      <c r="O243" s="17">
        <f>(Table21[[#This Row],[Adj Close]]-M243)^2</f>
        <v>4.6448152002777787</v>
      </c>
      <c r="P243" s="17">
        <f>ABS(Table21[[#This Row],[Erorr 3]])</f>
        <v>2.1551833333333335</v>
      </c>
      <c r="Q243" s="17">
        <f>Table21[[#This Row],[Abs Erorr 3]]/Table21[[#This Row],[Adj Close]]</f>
        <v>8.473864316991242E-2</v>
      </c>
    </row>
    <row r="244" spans="1:17" x14ac:dyDescent="0.3">
      <c r="A244" s="5">
        <v>43816.291666666664</v>
      </c>
      <c r="B244" s="25">
        <v>25.265999999999998</v>
      </c>
      <c r="C244" s="11">
        <f t="shared" si="16"/>
        <v>25.433299999999999</v>
      </c>
      <c r="D244" s="29">
        <f>Table21[[#This Row],[Adj Close]]-Table21[[#This Row],[Naive Trend ]]</f>
        <v>-0.16730000000000089</v>
      </c>
      <c r="E244" s="12">
        <f t="shared" si="15"/>
        <v>2.7989290000000298E-2</v>
      </c>
      <c r="F244" s="12">
        <f>ABS(Table21[[#This Row],[Erorr 1]])</f>
        <v>0.16730000000000089</v>
      </c>
      <c r="G244" s="13">
        <f>Table21[[#This Row],[Abs Erorr 1]]/Table21[[#This Row],[Adj Close]]</f>
        <v>6.6215467426581536E-3</v>
      </c>
      <c r="H244" s="11">
        <f t="shared" si="18"/>
        <v>24.434899999999999</v>
      </c>
      <c r="I244" s="14">
        <f>(Table21[[#This Row],[Adj Close]]-Table21[[#This Row],[3-MA]])</f>
        <v>0.83109999999999928</v>
      </c>
      <c r="J244" s="10">
        <f t="shared" si="17"/>
        <v>0.69072720999999881</v>
      </c>
      <c r="K244" s="10">
        <f>ABS(Table21[[#This Row],[Erorr 2]])</f>
        <v>0.83109999999999928</v>
      </c>
      <c r="L244" s="13">
        <f>Table21[[#This Row],[Abs Erorr 2]]/Table21[[#This Row],[Adj Close]]</f>
        <v>3.289400775746059E-2</v>
      </c>
      <c r="M244" s="11">
        <f t="shared" si="19"/>
        <v>23.784883333333337</v>
      </c>
      <c r="N244" s="16">
        <f>Table21[[#This Row],[Adj Close]]-Table21[[#This Row],[6-MA]]</f>
        <v>1.4811166666666615</v>
      </c>
      <c r="O244" s="17">
        <f>(Table21[[#This Row],[Adj Close]]-M244)^2</f>
        <v>2.1937065802777624</v>
      </c>
      <c r="P244" s="17">
        <f>ABS(Table21[[#This Row],[Erorr 3]])</f>
        <v>1.4811166666666615</v>
      </c>
      <c r="Q244" s="17">
        <f>Table21[[#This Row],[Abs Erorr 3]]/Table21[[#This Row],[Adj Close]]</f>
        <v>5.8620939866487046E-2</v>
      </c>
    </row>
    <row r="245" spans="1:17" x14ac:dyDescent="0.3">
      <c r="A245" s="9">
        <v>43817.291666666664</v>
      </c>
      <c r="B245" s="26">
        <v>26.21</v>
      </c>
      <c r="C245" s="11">
        <f t="shared" si="16"/>
        <v>25.265999999999998</v>
      </c>
      <c r="D245" s="29">
        <f>Table21[[#This Row],[Adj Close]]-Table21[[#This Row],[Naive Trend ]]</f>
        <v>0.94400000000000261</v>
      </c>
      <c r="E245" s="12">
        <f t="shared" si="15"/>
        <v>0.89113600000000492</v>
      </c>
      <c r="F245" s="12">
        <f>ABS(Table21[[#This Row],[Erorr 1]])</f>
        <v>0.94400000000000261</v>
      </c>
      <c r="G245" s="13">
        <f>Table21[[#This Row],[Abs Erorr 1]]/Table21[[#This Row],[Adj Close]]</f>
        <v>3.6016787485692585E-2</v>
      </c>
      <c r="H245" s="11">
        <f t="shared" si="18"/>
        <v>24.864000000000001</v>
      </c>
      <c r="I245" s="14">
        <f>(Table21[[#This Row],[Adj Close]]-Table21[[#This Row],[3-MA]])</f>
        <v>1.3460000000000001</v>
      </c>
      <c r="J245" s="10">
        <f t="shared" si="17"/>
        <v>1.8117160000000003</v>
      </c>
      <c r="K245" s="10">
        <f>ABS(Table21[[#This Row],[Erorr 2]])</f>
        <v>1.3460000000000001</v>
      </c>
      <c r="L245" s="13">
        <f>Table21[[#This Row],[Abs Erorr 2]]/Table21[[#This Row],[Adj Close]]</f>
        <v>5.1354444868370853E-2</v>
      </c>
      <c r="M245" s="11">
        <f t="shared" si="19"/>
        <v>24.223333333333333</v>
      </c>
      <c r="N245" s="16">
        <f>Table21[[#This Row],[Adj Close]]-Table21[[#This Row],[6-MA]]</f>
        <v>1.9866666666666681</v>
      </c>
      <c r="O245" s="17">
        <f>(Table21[[#This Row],[Adj Close]]-M245)^2</f>
        <v>3.9468444444444502</v>
      </c>
      <c r="P245" s="17">
        <f>ABS(Table21[[#This Row],[Erorr 3]])</f>
        <v>1.9866666666666681</v>
      </c>
      <c r="Q245" s="17">
        <f>Table21[[#This Row],[Abs Erorr 3]]/Table21[[#This Row],[Adj Close]]</f>
        <v>7.5798041460002602E-2</v>
      </c>
    </row>
    <row r="246" spans="1:17" x14ac:dyDescent="0.3">
      <c r="A246" s="5">
        <v>43818.291666666664</v>
      </c>
      <c r="B246" s="25">
        <v>26.936</v>
      </c>
      <c r="C246" s="11">
        <f t="shared" si="16"/>
        <v>26.21</v>
      </c>
      <c r="D246" s="29">
        <f>Table21[[#This Row],[Adj Close]]-Table21[[#This Row],[Naive Trend ]]</f>
        <v>0.72599999999999909</v>
      </c>
      <c r="E246" s="12">
        <f t="shared" si="15"/>
        <v>0.52707599999999866</v>
      </c>
      <c r="F246" s="12">
        <f>ABS(Table21[[#This Row],[Erorr 1]])</f>
        <v>0.72599999999999909</v>
      </c>
      <c r="G246" s="13">
        <f>Table21[[#This Row],[Abs Erorr 1]]/Table21[[#This Row],[Adj Close]]</f>
        <v>2.6952776952776918E-2</v>
      </c>
      <c r="H246" s="11">
        <f t="shared" si="18"/>
        <v>25.636433333333333</v>
      </c>
      <c r="I246" s="14">
        <f>(Table21[[#This Row],[Adj Close]]-Table21[[#This Row],[3-MA]])</f>
        <v>1.2995666666666672</v>
      </c>
      <c r="J246" s="10">
        <f t="shared" si="17"/>
        <v>1.6888735211111126</v>
      </c>
      <c r="K246" s="10">
        <f>ABS(Table21[[#This Row],[Erorr 2]])</f>
        <v>1.2995666666666672</v>
      </c>
      <c r="L246" s="13">
        <f>Table21[[#This Row],[Abs Erorr 2]]/Table21[[#This Row],[Adj Close]]</f>
        <v>4.8246460746460766E-2</v>
      </c>
      <c r="M246" s="11">
        <f t="shared" si="19"/>
        <v>24.715666666666667</v>
      </c>
      <c r="N246" s="16">
        <f>Table21[[#This Row],[Adj Close]]-Table21[[#This Row],[6-MA]]</f>
        <v>2.2203333333333326</v>
      </c>
      <c r="O246" s="17">
        <f>(Table21[[#This Row],[Adj Close]]-M246)^2</f>
        <v>4.9298801111111077</v>
      </c>
      <c r="P246" s="17">
        <f>ABS(Table21[[#This Row],[Erorr 3]])</f>
        <v>2.2203333333333326</v>
      </c>
      <c r="Q246" s="17">
        <f>Table21[[#This Row],[Abs Erorr 3]]/Table21[[#This Row],[Adj Close]]</f>
        <v>8.2429957429957401E-2</v>
      </c>
    </row>
    <row r="247" spans="1:17" x14ac:dyDescent="0.3">
      <c r="A247" s="9">
        <v>43819.291666666664</v>
      </c>
      <c r="B247" s="26">
        <v>27.039300000000001</v>
      </c>
      <c r="C247" s="11">
        <f t="shared" si="16"/>
        <v>26.936</v>
      </c>
      <c r="D247" s="29">
        <f>Table21[[#This Row],[Adj Close]]-Table21[[#This Row],[Naive Trend ]]</f>
        <v>0.10330000000000084</v>
      </c>
      <c r="E247" s="12">
        <f t="shared" si="15"/>
        <v>1.0670890000000172E-2</v>
      </c>
      <c r="F247" s="12">
        <f>ABS(Table21[[#This Row],[Erorr 1]])</f>
        <v>0.10330000000000084</v>
      </c>
      <c r="G247" s="13">
        <f>Table21[[#This Row],[Abs Erorr 1]]/Table21[[#This Row],[Adj Close]]</f>
        <v>3.8203651721753461E-3</v>
      </c>
      <c r="H247" s="11">
        <f t="shared" si="18"/>
        <v>26.137333333333334</v>
      </c>
      <c r="I247" s="14">
        <f>(Table21[[#This Row],[Adj Close]]-Table21[[#This Row],[3-MA]])</f>
        <v>0.90196666666666658</v>
      </c>
      <c r="J247" s="10">
        <f t="shared" si="17"/>
        <v>0.81354386777777765</v>
      </c>
      <c r="K247" s="10">
        <f>ABS(Table21[[#This Row],[Erorr 2]])</f>
        <v>0.90196666666666658</v>
      </c>
      <c r="L247" s="13">
        <f>Table21[[#This Row],[Abs Erorr 2]]/Table21[[#This Row],[Adj Close]]</f>
        <v>3.3357618971891524E-2</v>
      </c>
      <c r="M247" s="11">
        <f t="shared" si="19"/>
        <v>25.286116666666668</v>
      </c>
      <c r="N247" s="16">
        <f>Table21[[#This Row],[Adj Close]]-Table21[[#This Row],[6-MA]]</f>
        <v>1.7531833333333324</v>
      </c>
      <c r="O247" s="17">
        <f>(Table21[[#This Row],[Adj Close]]-M247)^2</f>
        <v>3.0736518002777746</v>
      </c>
      <c r="P247" s="17">
        <f>ABS(Table21[[#This Row],[Erorr 3]])</f>
        <v>1.7531833333333324</v>
      </c>
      <c r="Q247" s="17">
        <f>Table21[[#This Row],[Abs Erorr 3]]/Table21[[#This Row],[Adj Close]]</f>
        <v>6.4838340243028939E-2</v>
      </c>
    </row>
    <row r="248" spans="1:17" x14ac:dyDescent="0.3">
      <c r="A248" s="5">
        <v>43822.291666666664</v>
      </c>
      <c r="B248" s="25">
        <v>27.948</v>
      </c>
      <c r="C248" s="11">
        <f t="shared" si="16"/>
        <v>27.039300000000001</v>
      </c>
      <c r="D248" s="29">
        <f>Table21[[#This Row],[Adj Close]]-Table21[[#This Row],[Naive Trend ]]</f>
        <v>0.90869999999999962</v>
      </c>
      <c r="E248" s="12">
        <f t="shared" si="15"/>
        <v>0.82573568999999936</v>
      </c>
      <c r="F248" s="12">
        <f>ABS(Table21[[#This Row],[Erorr 1]])</f>
        <v>0.90869999999999962</v>
      </c>
      <c r="G248" s="13">
        <f>Table21[[#This Row],[Abs Erorr 1]]/Table21[[#This Row],[Adj Close]]</f>
        <v>3.2513954486904237E-2</v>
      </c>
      <c r="H248" s="11">
        <f t="shared" si="18"/>
        <v>26.728433333333331</v>
      </c>
      <c r="I248" s="14">
        <f>(Table21[[#This Row],[Adj Close]]-Table21[[#This Row],[3-MA]])</f>
        <v>1.2195666666666689</v>
      </c>
      <c r="J248" s="10">
        <f t="shared" si="17"/>
        <v>1.4873428544444498</v>
      </c>
      <c r="K248" s="10">
        <f>ABS(Table21[[#This Row],[Erorr 2]])</f>
        <v>1.2195666666666689</v>
      </c>
      <c r="L248" s="13">
        <f>Table21[[#This Row],[Abs Erorr 2]]/Table21[[#This Row],[Adj Close]]</f>
        <v>4.3636992509899414E-2</v>
      </c>
      <c r="M248" s="11">
        <f t="shared" si="19"/>
        <v>25.796216666666666</v>
      </c>
      <c r="N248" s="16">
        <f>Table21[[#This Row],[Adj Close]]-Table21[[#This Row],[6-MA]]</f>
        <v>2.1517833333333343</v>
      </c>
      <c r="O248" s="17">
        <f>(Table21[[#This Row],[Adj Close]]-M248)^2</f>
        <v>4.6301715136111152</v>
      </c>
      <c r="P248" s="17">
        <f>ABS(Table21[[#This Row],[Erorr 3]])</f>
        <v>2.1517833333333343</v>
      </c>
      <c r="Q248" s="17">
        <f>Table21[[#This Row],[Abs Erorr 3]]/Table21[[#This Row],[Adj Close]]</f>
        <v>7.6992390630218052E-2</v>
      </c>
    </row>
    <row r="249" spans="1:17" x14ac:dyDescent="0.3">
      <c r="A249" s="9">
        <v>43823.291666666664</v>
      </c>
      <c r="B249" s="26">
        <v>28.35</v>
      </c>
      <c r="C249" s="11">
        <f t="shared" si="16"/>
        <v>27.948</v>
      </c>
      <c r="D249" s="29">
        <f>Table21[[#This Row],[Adj Close]]-Table21[[#This Row],[Naive Trend ]]</f>
        <v>0.40200000000000102</v>
      </c>
      <c r="E249" s="12">
        <f t="shared" si="15"/>
        <v>0.16160400000000083</v>
      </c>
      <c r="F249" s="12">
        <f>ABS(Table21[[#This Row],[Erorr 1]])</f>
        <v>0.40200000000000102</v>
      </c>
      <c r="G249" s="13">
        <f>Table21[[#This Row],[Abs Erorr 1]]/Table21[[#This Row],[Adj Close]]</f>
        <v>1.4179894179894216E-2</v>
      </c>
      <c r="H249" s="11">
        <f t="shared" si="18"/>
        <v>27.307766666666669</v>
      </c>
      <c r="I249" s="14">
        <f>(Table21[[#This Row],[Adj Close]]-Table21[[#This Row],[3-MA]])</f>
        <v>1.042233333333332</v>
      </c>
      <c r="J249" s="10">
        <f t="shared" si="17"/>
        <v>1.0862503211111083</v>
      </c>
      <c r="K249" s="10">
        <f>ABS(Table21[[#This Row],[Erorr 2]])</f>
        <v>1.042233333333332</v>
      </c>
      <c r="L249" s="13">
        <f>Table21[[#This Row],[Abs Erorr 2]]/Table21[[#This Row],[Adj Close]]</f>
        <v>3.6763080540858271E-2</v>
      </c>
      <c r="M249" s="11">
        <f t="shared" si="19"/>
        <v>26.472100000000001</v>
      </c>
      <c r="N249" s="16">
        <f>Table21[[#This Row],[Adj Close]]-Table21[[#This Row],[6-MA]]</f>
        <v>1.8779000000000003</v>
      </c>
      <c r="O249" s="17">
        <f>(Table21[[#This Row],[Adj Close]]-M249)^2</f>
        <v>3.5265084100000013</v>
      </c>
      <c r="P249" s="17">
        <f>ABS(Table21[[#This Row],[Erorr 3]])</f>
        <v>1.8779000000000003</v>
      </c>
      <c r="Q249" s="17">
        <f>Table21[[#This Row],[Abs Erorr 3]]/Table21[[#This Row],[Adj Close]]</f>
        <v>6.6239858906525576E-2</v>
      </c>
    </row>
    <row r="250" spans="1:17" x14ac:dyDescent="0.3">
      <c r="A250" s="5">
        <v>43825.291666666664</v>
      </c>
      <c r="B250" s="25">
        <v>28.729299999999999</v>
      </c>
      <c r="C250" s="11">
        <f t="shared" si="16"/>
        <v>28.35</v>
      </c>
      <c r="D250" s="29">
        <f>Table21[[#This Row],[Adj Close]]-Table21[[#This Row],[Naive Trend ]]</f>
        <v>0.37929999999999708</v>
      </c>
      <c r="E250" s="12">
        <f t="shared" si="15"/>
        <v>0.1438684899999978</v>
      </c>
      <c r="F250" s="12">
        <f>ABS(Table21[[#This Row],[Erorr 1]])</f>
        <v>0.37929999999999708</v>
      </c>
      <c r="G250" s="13">
        <f>Table21[[#This Row],[Abs Erorr 1]]/Table21[[#This Row],[Adj Close]]</f>
        <v>1.320254931376668E-2</v>
      </c>
      <c r="H250" s="11">
        <f t="shared" si="18"/>
        <v>27.7791</v>
      </c>
      <c r="I250" s="14">
        <f>(Table21[[#This Row],[Adj Close]]-Table21[[#This Row],[3-MA]])</f>
        <v>0.95019999999999882</v>
      </c>
      <c r="J250" s="10">
        <f t="shared" si="17"/>
        <v>0.90288003999999777</v>
      </c>
      <c r="K250" s="10">
        <f>ABS(Table21[[#This Row],[Erorr 2]])</f>
        <v>0.95019999999999882</v>
      </c>
      <c r="L250" s="13">
        <f>Table21[[#This Row],[Abs Erorr 2]]/Table21[[#This Row],[Adj Close]]</f>
        <v>3.3074248241342426E-2</v>
      </c>
      <c r="M250" s="11">
        <f t="shared" si="19"/>
        <v>26.958216666666669</v>
      </c>
      <c r="N250" s="16">
        <f>Table21[[#This Row],[Adj Close]]-Table21[[#This Row],[6-MA]]</f>
        <v>1.7710833333333298</v>
      </c>
      <c r="O250" s="17">
        <f>(Table21[[#This Row],[Adj Close]]-M250)^2</f>
        <v>3.1367361736110984</v>
      </c>
      <c r="P250" s="17">
        <f>ABS(Table21[[#This Row],[Erorr 3]])</f>
        <v>1.7710833333333298</v>
      </c>
      <c r="Q250" s="17">
        <f>Table21[[#This Row],[Abs Erorr 3]]/Table21[[#This Row],[Adj Close]]</f>
        <v>6.1647284595633373E-2</v>
      </c>
    </row>
    <row r="251" spans="1:17" x14ac:dyDescent="0.3">
      <c r="A251" s="9">
        <v>43826.291666666664</v>
      </c>
      <c r="B251" s="26">
        <v>28.692</v>
      </c>
      <c r="C251" s="11">
        <f t="shared" si="16"/>
        <v>28.729299999999999</v>
      </c>
      <c r="D251" s="29">
        <f>Table21[[#This Row],[Adj Close]]-Table21[[#This Row],[Naive Trend ]]</f>
        <v>-3.7299999999998334E-2</v>
      </c>
      <c r="E251" s="12">
        <f t="shared" si="15"/>
        <v>1.3912899999998759E-3</v>
      </c>
      <c r="F251" s="12">
        <f>ABS(Table21[[#This Row],[Erorr 1]])</f>
        <v>3.7299999999998334E-2</v>
      </c>
      <c r="G251" s="13">
        <f>Table21[[#This Row],[Abs Erorr 1]]/Table21[[#This Row],[Adj Close]]</f>
        <v>1.3000139411682118E-3</v>
      </c>
      <c r="H251" s="11">
        <f t="shared" si="18"/>
        <v>28.342433333333332</v>
      </c>
      <c r="I251" s="14">
        <f>(Table21[[#This Row],[Adj Close]]-Table21[[#This Row],[3-MA]])</f>
        <v>0.34956666666666791</v>
      </c>
      <c r="J251" s="10">
        <f t="shared" si="17"/>
        <v>0.12219685444444532</v>
      </c>
      <c r="K251" s="10">
        <f>ABS(Table21[[#This Row],[Erorr 2]])</f>
        <v>0.34956666666666791</v>
      </c>
      <c r="L251" s="13">
        <f>Table21[[#This Row],[Abs Erorr 2]]/Table21[[#This Row],[Adj Close]]</f>
        <v>1.218341930387104E-2</v>
      </c>
      <c r="M251" s="11">
        <f t="shared" si="19"/>
        <v>27.53543333333333</v>
      </c>
      <c r="N251" s="16">
        <f>Table21[[#This Row],[Adj Close]]-Table21[[#This Row],[6-MA]]</f>
        <v>1.1565666666666701</v>
      </c>
      <c r="O251" s="17">
        <f>(Table21[[#This Row],[Adj Close]]-M251)^2</f>
        <v>1.3376464544444524</v>
      </c>
      <c r="P251" s="17">
        <f>ABS(Table21[[#This Row],[Erorr 3]])</f>
        <v>1.1565666666666701</v>
      </c>
      <c r="Q251" s="17">
        <f>Table21[[#This Row],[Abs Erorr 3]]/Table21[[#This Row],[Adj Close]]</f>
        <v>4.0309726288396422E-2</v>
      </c>
    </row>
    <row r="252" spans="1:17" x14ac:dyDescent="0.3">
      <c r="A252" s="5">
        <v>43829.291666666664</v>
      </c>
      <c r="B252" s="25">
        <v>27.646699999999999</v>
      </c>
      <c r="C252" s="11">
        <f t="shared" si="16"/>
        <v>28.692</v>
      </c>
      <c r="D252" s="29">
        <f>Table21[[#This Row],[Adj Close]]-Table21[[#This Row],[Naive Trend ]]</f>
        <v>-1.045300000000001</v>
      </c>
      <c r="E252" s="12">
        <f t="shared" si="15"/>
        <v>1.0926520900000021</v>
      </c>
      <c r="F252" s="12">
        <f>ABS(Table21[[#This Row],[Erorr 1]])</f>
        <v>1.045300000000001</v>
      </c>
      <c r="G252" s="13">
        <f>Table21[[#This Row],[Abs Erorr 1]]/Table21[[#This Row],[Adj Close]]</f>
        <v>3.7809214119587549E-2</v>
      </c>
      <c r="H252" s="11">
        <f t="shared" si="18"/>
        <v>28.590433333333333</v>
      </c>
      <c r="I252" s="14">
        <f>(Table21[[#This Row],[Adj Close]]-Table21[[#This Row],[3-MA]])</f>
        <v>-0.9437333333333342</v>
      </c>
      <c r="J252" s="10">
        <f t="shared" si="17"/>
        <v>0.89063260444444603</v>
      </c>
      <c r="K252" s="10">
        <f>ABS(Table21[[#This Row],[Erorr 2]])</f>
        <v>0.9437333333333342</v>
      </c>
      <c r="L252" s="13">
        <f>Table21[[#This Row],[Abs Erorr 2]]/Table21[[#This Row],[Adj Close]]</f>
        <v>3.4135478495926609E-2</v>
      </c>
      <c r="M252" s="11">
        <f t="shared" si="19"/>
        <v>27.949100000000001</v>
      </c>
      <c r="N252" s="16">
        <f>Table21[[#This Row],[Adj Close]]-Table21[[#This Row],[6-MA]]</f>
        <v>-0.30240000000000222</v>
      </c>
      <c r="O252" s="17">
        <f>(Table21[[#This Row],[Adj Close]]-M252)^2</f>
        <v>9.1445760000001347E-2</v>
      </c>
      <c r="P252" s="17">
        <f>ABS(Table21[[#This Row],[Erorr 3]])</f>
        <v>0.30240000000000222</v>
      </c>
      <c r="Q252" s="17">
        <f>Table21[[#This Row],[Abs Erorr 3]]/Table21[[#This Row],[Adj Close]]</f>
        <v>1.0938014301887828E-2</v>
      </c>
    </row>
    <row r="253" spans="1:17" x14ac:dyDescent="0.3">
      <c r="A253" s="9">
        <v>43830.291666666664</v>
      </c>
      <c r="B253" s="26">
        <v>27.8887</v>
      </c>
      <c r="C253" s="11">
        <f t="shared" si="16"/>
        <v>27.646699999999999</v>
      </c>
      <c r="D253" s="29">
        <f>Table21[[#This Row],[Adj Close]]-Table21[[#This Row],[Naive Trend ]]</f>
        <v>0.24200000000000088</v>
      </c>
      <c r="E253" s="12">
        <f t="shared" si="15"/>
        <v>5.8564000000000428E-2</v>
      </c>
      <c r="F253" s="12">
        <f>ABS(Table21[[#This Row],[Erorr 1]])</f>
        <v>0.24200000000000088</v>
      </c>
      <c r="G253" s="13">
        <f>Table21[[#This Row],[Abs Erorr 1]]/Table21[[#This Row],[Adj Close]]</f>
        <v>8.6773496075471749E-3</v>
      </c>
      <c r="H253" s="11">
        <f t="shared" si="18"/>
        <v>28.355999999999998</v>
      </c>
      <c r="I253" s="14">
        <f>(Table21[[#This Row],[Adj Close]]-Table21[[#This Row],[3-MA]])</f>
        <v>-0.46729999999999805</v>
      </c>
      <c r="J253" s="10">
        <f t="shared" si="17"/>
        <v>0.21836928999999819</v>
      </c>
      <c r="K253" s="10">
        <f>ABS(Table21[[#This Row],[Erorr 2]])</f>
        <v>0.46729999999999805</v>
      </c>
      <c r="L253" s="13">
        <f>Table21[[#This Row],[Abs Erorr 2]]/Table21[[#This Row],[Adj Close]]</f>
        <v>1.6755890378540344E-2</v>
      </c>
      <c r="M253" s="11">
        <f t="shared" si="19"/>
        <v>28.067550000000001</v>
      </c>
      <c r="N253" s="16">
        <f>Table21[[#This Row],[Adj Close]]-Table21[[#This Row],[6-MA]]</f>
        <v>-0.17885000000000062</v>
      </c>
      <c r="O253" s="17">
        <f>(Table21[[#This Row],[Adj Close]]-M253)^2</f>
        <v>3.198732250000022E-2</v>
      </c>
      <c r="P253" s="17">
        <f>ABS(Table21[[#This Row],[Erorr 3]])</f>
        <v>0.17885000000000062</v>
      </c>
      <c r="Q253" s="17">
        <f>Table21[[#This Row],[Abs Erorr 3]]/Table21[[#This Row],[Adj Close]]</f>
        <v>6.4129916417760818E-3</v>
      </c>
    </row>
    <row r="254" spans="1:17" x14ac:dyDescent="0.3">
      <c r="A254" s="5">
        <v>43832.291666666664</v>
      </c>
      <c r="B254" s="25">
        <v>28.684000000000001</v>
      </c>
      <c r="C254" s="11">
        <f t="shared" si="16"/>
        <v>27.8887</v>
      </c>
      <c r="D254" s="29">
        <f>Table21[[#This Row],[Adj Close]]-Table21[[#This Row],[Naive Trend ]]</f>
        <v>0.79530000000000101</v>
      </c>
      <c r="E254" s="12">
        <f t="shared" si="15"/>
        <v>0.63250209000000157</v>
      </c>
      <c r="F254" s="12">
        <f>ABS(Table21[[#This Row],[Erorr 1]])</f>
        <v>0.79530000000000101</v>
      </c>
      <c r="G254" s="13">
        <f>Table21[[#This Row],[Abs Erorr 1]]/Table21[[#This Row],[Adj Close]]</f>
        <v>2.7726258541347127E-2</v>
      </c>
      <c r="H254" s="11">
        <f t="shared" si="18"/>
        <v>28.075800000000001</v>
      </c>
      <c r="I254" s="14">
        <f>(Table21[[#This Row],[Adj Close]]-Table21[[#This Row],[3-MA]])</f>
        <v>0.60820000000000007</v>
      </c>
      <c r="J254" s="10">
        <f t="shared" si="17"/>
        <v>0.36990724000000008</v>
      </c>
      <c r="K254" s="10">
        <f>ABS(Table21[[#This Row],[Erorr 2]])</f>
        <v>0.60820000000000007</v>
      </c>
      <c r="L254" s="13">
        <f>Table21[[#This Row],[Abs Erorr 2]]/Table21[[#This Row],[Adj Close]]</f>
        <v>2.1203458374006418E-2</v>
      </c>
      <c r="M254" s="11">
        <f t="shared" si="19"/>
        <v>28.20911666666667</v>
      </c>
      <c r="N254" s="16">
        <f>Table21[[#This Row],[Adj Close]]-Table21[[#This Row],[6-MA]]</f>
        <v>0.47488333333333088</v>
      </c>
      <c r="O254" s="17">
        <f>(Table21[[#This Row],[Adj Close]]-M254)^2</f>
        <v>0.22551418027777545</v>
      </c>
      <c r="P254" s="17">
        <f>ABS(Table21[[#This Row],[Erorr 3]])</f>
        <v>0.47488333333333088</v>
      </c>
      <c r="Q254" s="17">
        <f>Table21[[#This Row],[Abs Erorr 3]]/Table21[[#This Row],[Adj Close]]</f>
        <v>1.6555687258866646E-2</v>
      </c>
    </row>
    <row r="255" spans="1:17" x14ac:dyDescent="0.3">
      <c r="A255" s="9">
        <v>43833.291666666664</v>
      </c>
      <c r="B255" s="26">
        <v>29.533999999999999</v>
      </c>
      <c r="C255" s="11">
        <f t="shared" si="16"/>
        <v>28.684000000000001</v>
      </c>
      <c r="D255" s="29">
        <f>Table21[[#This Row],[Adj Close]]-Table21[[#This Row],[Naive Trend ]]</f>
        <v>0.84999999999999787</v>
      </c>
      <c r="E255" s="12">
        <f t="shared" si="15"/>
        <v>0.72249999999999637</v>
      </c>
      <c r="F255" s="12">
        <f>ABS(Table21[[#This Row],[Erorr 1]])</f>
        <v>0.84999999999999787</v>
      </c>
      <c r="G255" s="13">
        <f>Table21[[#This Row],[Abs Erorr 1]]/Table21[[#This Row],[Adj Close]]</f>
        <v>2.8780388704543844E-2</v>
      </c>
      <c r="H255" s="11">
        <f t="shared" si="18"/>
        <v>28.073133333333331</v>
      </c>
      <c r="I255" s="14">
        <f>(Table21[[#This Row],[Adj Close]]-Table21[[#This Row],[3-MA]])</f>
        <v>1.4608666666666679</v>
      </c>
      <c r="J255" s="10">
        <f t="shared" si="17"/>
        <v>2.1341314177777813</v>
      </c>
      <c r="K255" s="10">
        <f>ABS(Table21[[#This Row],[Erorr 2]])</f>
        <v>1.4608666666666679</v>
      </c>
      <c r="L255" s="13">
        <f>Table21[[#This Row],[Abs Erorr 2]]/Table21[[#This Row],[Adj Close]]</f>
        <v>4.9463894720209518E-2</v>
      </c>
      <c r="M255" s="11">
        <f t="shared" si="19"/>
        <v>28.33178333333333</v>
      </c>
      <c r="N255" s="16">
        <f>Table21[[#This Row],[Adj Close]]-Table21[[#This Row],[6-MA]]</f>
        <v>1.2022166666666685</v>
      </c>
      <c r="O255" s="17">
        <f>(Table21[[#This Row],[Adj Close]]-M255)^2</f>
        <v>1.4453249136111155</v>
      </c>
      <c r="P255" s="17">
        <f>ABS(Table21[[#This Row],[Erorr 3]])</f>
        <v>1.2022166666666685</v>
      </c>
      <c r="Q255" s="17">
        <f>Table21[[#This Row],[Abs Erorr 3]]/Table21[[#This Row],[Adj Close]]</f>
        <v>4.0706191733820972E-2</v>
      </c>
    </row>
    <row r="256" spans="1:17" x14ac:dyDescent="0.3">
      <c r="A256" s="5">
        <v>43836.291666666664</v>
      </c>
      <c r="B256" s="25">
        <v>30.102699999999999</v>
      </c>
      <c r="C256" s="11">
        <f t="shared" si="16"/>
        <v>29.533999999999999</v>
      </c>
      <c r="D256" s="29">
        <f>Table21[[#This Row],[Adj Close]]-Table21[[#This Row],[Naive Trend ]]</f>
        <v>0.56869999999999976</v>
      </c>
      <c r="E256" s="12">
        <f t="shared" si="15"/>
        <v>0.3234196899999997</v>
      </c>
      <c r="F256" s="12">
        <f>ABS(Table21[[#This Row],[Erorr 1]])</f>
        <v>0.56869999999999976</v>
      </c>
      <c r="G256" s="13">
        <f>Table21[[#This Row],[Abs Erorr 1]]/Table21[[#This Row],[Adj Close]]</f>
        <v>1.8891993077032949E-2</v>
      </c>
      <c r="H256" s="11">
        <f t="shared" si="18"/>
        <v>28.702233333333329</v>
      </c>
      <c r="I256" s="14">
        <f>(Table21[[#This Row],[Adj Close]]-Table21[[#This Row],[3-MA]])</f>
        <v>1.4004666666666701</v>
      </c>
      <c r="J256" s="10">
        <f t="shared" si="17"/>
        <v>1.9613068844444541</v>
      </c>
      <c r="K256" s="10">
        <f>ABS(Table21[[#This Row],[Erorr 2]])</f>
        <v>1.4004666666666701</v>
      </c>
      <c r="L256" s="13">
        <f>Table21[[#This Row],[Abs Erorr 2]]/Table21[[#This Row],[Adj Close]]</f>
        <v>4.6522958627188596E-2</v>
      </c>
      <c r="M256" s="11">
        <f t="shared" si="19"/>
        <v>28.529116666666667</v>
      </c>
      <c r="N256" s="16">
        <f>Table21[[#This Row],[Adj Close]]-Table21[[#This Row],[6-MA]]</f>
        <v>1.5735833333333318</v>
      </c>
      <c r="O256" s="17">
        <f>(Table21[[#This Row],[Adj Close]]-M256)^2</f>
        <v>2.4761645069444396</v>
      </c>
      <c r="P256" s="17">
        <f>ABS(Table21[[#This Row],[Erorr 3]])</f>
        <v>1.5735833333333318</v>
      </c>
      <c r="Q256" s="17">
        <f>Table21[[#This Row],[Abs Erorr 3]]/Table21[[#This Row],[Adj Close]]</f>
        <v>5.2273827043199841E-2</v>
      </c>
    </row>
    <row r="257" spans="1:17" x14ac:dyDescent="0.3">
      <c r="A257" s="9">
        <v>43837.291666666664</v>
      </c>
      <c r="B257" s="26">
        <v>31.270700000000001</v>
      </c>
      <c r="C257" s="11">
        <f t="shared" si="16"/>
        <v>30.102699999999999</v>
      </c>
      <c r="D257" s="29">
        <f>Table21[[#This Row],[Adj Close]]-Table21[[#This Row],[Naive Trend ]]</f>
        <v>1.1680000000000028</v>
      </c>
      <c r="E257" s="12">
        <f t="shared" si="15"/>
        <v>1.3642240000000065</v>
      </c>
      <c r="F257" s="12">
        <f>ABS(Table21[[#This Row],[Erorr 1]])</f>
        <v>1.1680000000000028</v>
      </c>
      <c r="G257" s="13">
        <f>Table21[[#This Row],[Abs Erorr 1]]/Table21[[#This Row],[Adj Close]]</f>
        <v>3.7351258526352231E-2</v>
      </c>
      <c r="H257" s="11">
        <f t="shared" si="18"/>
        <v>29.440233333333335</v>
      </c>
      <c r="I257" s="14">
        <f>(Table21[[#This Row],[Adj Close]]-Table21[[#This Row],[3-MA]])</f>
        <v>1.8304666666666662</v>
      </c>
      <c r="J257" s="10">
        <f t="shared" si="17"/>
        <v>3.3506082177777761</v>
      </c>
      <c r="K257" s="10">
        <f>ABS(Table21[[#This Row],[Erorr 2]])</f>
        <v>1.8304666666666662</v>
      </c>
      <c r="L257" s="13">
        <f>Table21[[#This Row],[Abs Erorr 2]]/Table21[[#This Row],[Adj Close]]</f>
        <v>5.8536158981623891E-2</v>
      </c>
      <c r="M257" s="11">
        <f t="shared" si="19"/>
        <v>28.758016666666666</v>
      </c>
      <c r="N257" s="16">
        <f>Table21[[#This Row],[Adj Close]]-Table21[[#This Row],[6-MA]]</f>
        <v>2.5126833333333352</v>
      </c>
      <c r="O257" s="17">
        <f>(Table21[[#This Row],[Adj Close]]-M257)^2</f>
        <v>6.3135775336111202</v>
      </c>
      <c r="P257" s="17">
        <f>ABS(Table21[[#This Row],[Erorr 3]])</f>
        <v>2.5126833333333352</v>
      </c>
      <c r="Q257" s="17">
        <f>Table21[[#This Row],[Abs Erorr 3]]/Table21[[#This Row],[Adj Close]]</f>
        <v>8.0352641077217166E-2</v>
      </c>
    </row>
    <row r="258" spans="1:17" x14ac:dyDescent="0.3">
      <c r="A258" s="5">
        <v>43838.291666666664</v>
      </c>
      <c r="B258" s="25">
        <v>32.8093</v>
      </c>
      <c r="C258" s="11">
        <f t="shared" si="16"/>
        <v>31.270700000000001</v>
      </c>
      <c r="D258" s="29">
        <f>Table21[[#This Row],[Adj Close]]-Table21[[#This Row],[Naive Trend ]]</f>
        <v>1.5385999999999989</v>
      </c>
      <c r="E258" s="12">
        <f t="shared" si="15"/>
        <v>2.3672899599999964</v>
      </c>
      <c r="F258" s="12">
        <f>ABS(Table21[[#This Row],[Erorr 1]])</f>
        <v>1.5385999999999989</v>
      </c>
      <c r="G258" s="13">
        <f>Table21[[#This Row],[Abs Erorr 1]]/Table21[[#This Row],[Adj Close]]</f>
        <v>4.6895240069126709E-2</v>
      </c>
      <c r="H258" s="11">
        <f t="shared" si="18"/>
        <v>30.302466666666664</v>
      </c>
      <c r="I258" s="14">
        <f>(Table21[[#This Row],[Adj Close]]-Table21[[#This Row],[3-MA]])</f>
        <v>2.5068333333333364</v>
      </c>
      <c r="J258" s="10">
        <f t="shared" si="17"/>
        <v>6.2842133611111262</v>
      </c>
      <c r="K258" s="10">
        <f>ABS(Table21[[#This Row],[Erorr 2]])</f>
        <v>2.5068333333333364</v>
      </c>
      <c r="L258" s="13">
        <f>Table21[[#This Row],[Abs Erorr 2]]/Table21[[#This Row],[Adj Close]]</f>
        <v>7.6406181580629159E-2</v>
      </c>
      <c r="M258" s="11">
        <f t="shared" si="19"/>
        <v>29.187799999999999</v>
      </c>
      <c r="N258" s="16">
        <f>Table21[[#This Row],[Adj Close]]-Table21[[#This Row],[6-MA]]</f>
        <v>3.6215000000000011</v>
      </c>
      <c r="O258" s="17">
        <f>(Table21[[#This Row],[Adj Close]]-M258)^2</f>
        <v>13.115262250000008</v>
      </c>
      <c r="P258" s="17">
        <f>ABS(Table21[[#This Row],[Erorr 3]])</f>
        <v>3.6215000000000011</v>
      </c>
      <c r="Q258" s="17">
        <f>Table21[[#This Row],[Abs Erorr 3]]/Table21[[#This Row],[Adj Close]]</f>
        <v>0.11038028851575624</v>
      </c>
    </row>
    <row r="259" spans="1:17" x14ac:dyDescent="0.3">
      <c r="A259" s="9">
        <v>43839.291666666664</v>
      </c>
      <c r="B259" s="26">
        <v>32.089300000000001</v>
      </c>
      <c r="C259" s="11">
        <f t="shared" si="16"/>
        <v>32.8093</v>
      </c>
      <c r="D259" s="29">
        <f>Table21[[#This Row],[Adj Close]]-Table21[[#This Row],[Naive Trend ]]</f>
        <v>-0.71999999999999886</v>
      </c>
      <c r="E259" s="12">
        <f t="shared" ref="E259:E322" si="20">(B259-C259)^2</f>
        <v>0.51839999999999842</v>
      </c>
      <c r="F259" s="12">
        <f>ABS(Table21[[#This Row],[Erorr 1]])</f>
        <v>0.71999999999999886</v>
      </c>
      <c r="G259" s="13">
        <f>Table21[[#This Row],[Abs Erorr 1]]/Table21[[#This Row],[Adj Close]]</f>
        <v>2.243738567061291E-2</v>
      </c>
      <c r="H259" s="11">
        <f t="shared" si="18"/>
        <v>31.394233333333336</v>
      </c>
      <c r="I259" s="14">
        <f>(Table21[[#This Row],[Adj Close]]-Table21[[#This Row],[3-MA]])</f>
        <v>0.69506666666666561</v>
      </c>
      <c r="J259" s="10">
        <f t="shared" si="17"/>
        <v>0.48311767111110965</v>
      </c>
      <c r="K259" s="10">
        <f>ABS(Table21[[#This Row],[Erorr 2]])</f>
        <v>0.69506666666666561</v>
      </c>
      <c r="L259" s="13">
        <f>Table21[[#This Row],[Abs Erorr 2]]/Table21[[#This Row],[Adj Close]]</f>
        <v>2.1660387314982425E-2</v>
      </c>
      <c r="M259" s="11">
        <f t="shared" si="19"/>
        <v>30.048233333333332</v>
      </c>
      <c r="N259" s="16">
        <f>Table21[[#This Row],[Adj Close]]-Table21[[#This Row],[6-MA]]</f>
        <v>2.0410666666666692</v>
      </c>
      <c r="O259" s="17">
        <f>(Table21[[#This Row],[Adj Close]]-M259)^2</f>
        <v>4.1659531377777883</v>
      </c>
      <c r="P259" s="17">
        <f>ABS(Table21[[#This Row],[Erorr 3]])</f>
        <v>2.0410666666666692</v>
      </c>
      <c r="Q259" s="17">
        <f>Table21[[#This Row],[Abs Erorr 3]]/Table21[[#This Row],[Adj Close]]</f>
        <v>6.3605833304767295E-2</v>
      </c>
    </row>
    <row r="260" spans="1:17" x14ac:dyDescent="0.3">
      <c r="A260" s="5">
        <v>43840.291666666664</v>
      </c>
      <c r="B260" s="25">
        <v>31.8767</v>
      </c>
      <c r="C260" s="11">
        <f t="shared" ref="C260:C323" si="21">B259</f>
        <v>32.089300000000001</v>
      </c>
      <c r="D260" s="29">
        <f>Table21[[#This Row],[Adj Close]]-Table21[[#This Row],[Naive Trend ]]</f>
        <v>-0.2126000000000019</v>
      </c>
      <c r="E260" s="12">
        <f t="shared" si="20"/>
        <v>4.5198760000000809E-2</v>
      </c>
      <c r="F260" s="12">
        <f>ABS(Table21[[#This Row],[Erorr 1]])</f>
        <v>0.2126000000000019</v>
      </c>
      <c r="G260" s="13">
        <f>Table21[[#This Row],[Abs Erorr 1]]/Table21[[#This Row],[Adj Close]]</f>
        <v>6.6694482176637452E-3</v>
      </c>
      <c r="H260" s="11">
        <f t="shared" si="18"/>
        <v>32.056433333333331</v>
      </c>
      <c r="I260" s="14">
        <f>(Table21[[#This Row],[Adj Close]]-Table21[[#This Row],[3-MA]])</f>
        <v>-0.1797333333333313</v>
      </c>
      <c r="J260" s="10">
        <f t="shared" si="17"/>
        <v>3.2304071111110381E-2</v>
      </c>
      <c r="K260" s="10">
        <f>ABS(Table21[[#This Row],[Erorr 2]])</f>
        <v>0.1797333333333313</v>
      </c>
      <c r="L260" s="13">
        <f>Table21[[#This Row],[Abs Erorr 2]]/Table21[[#This Row],[Adj Close]]</f>
        <v>5.638392096212321E-3</v>
      </c>
      <c r="M260" s="11">
        <f t="shared" si="19"/>
        <v>30.748333333333335</v>
      </c>
      <c r="N260" s="16">
        <f>Table21[[#This Row],[Adj Close]]-Table21[[#This Row],[6-MA]]</f>
        <v>1.1283666666666647</v>
      </c>
      <c r="O260" s="17">
        <f>(Table21[[#This Row],[Adj Close]]-M260)^2</f>
        <v>1.27321133444444</v>
      </c>
      <c r="P260" s="17">
        <f>ABS(Table21[[#This Row],[Erorr 3]])</f>
        <v>1.1283666666666647</v>
      </c>
      <c r="Q260" s="17">
        <f>Table21[[#This Row],[Abs Erorr 3]]/Table21[[#This Row],[Adj Close]]</f>
        <v>3.539785067672202E-2</v>
      </c>
    </row>
    <row r="261" spans="1:17" x14ac:dyDescent="0.3">
      <c r="A261" s="9">
        <v>43843.291666666664</v>
      </c>
      <c r="B261" s="26">
        <v>34.990699999999997</v>
      </c>
      <c r="C261" s="11">
        <f t="shared" si="21"/>
        <v>31.8767</v>
      </c>
      <c r="D261" s="29">
        <f>Table21[[#This Row],[Adj Close]]-Table21[[#This Row],[Naive Trend ]]</f>
        <v>3.1139999999999972</v>
      </c>
      <c r="E261" s="12">
        <f t="shared" si="20"/>
        <v>9.6969959999999826</v>
      </c>
      <c r="F261" s="12">
        <f>ABS(Table21[[#This Row],[Erorr 1]])</f>
        <v>3.1139999999999972</v>
      </c>
      <c r="G261" s="13">
        <f>Table21[[#This Row],[Abs Erorr 1]]/Table21[[#This Row],[Adj Close]]</f>
        <v>8.899507583443593E-2</v>
      </c>
      <c r="H261" s="11">
        <f t="shared" si="18"/>
        <v>32.258433333333336</v>
      </c>
      <c r="I261" s="14">
        <f>(Table21[[#This Row],[Adj Close]]-Table21[[#This Row],[3-MA]])</f>
        <v>2.7322666666666606</v>
      </c>
      <c r="J261" s="10">
        <f t="shared" ref="J261:J324" si="22">(B261-H261)^2</f>
        <v>7.4652811377777448</v>
      </c>
      <c r="K261" s="10">
        <f>ABS(Table21[[#This Row],[Erorr 2]])</f>
        <v>2.7322666666666606</v>
      </c>
      <c r="L261" s="13">
        <f>Table21[[#This Row],[Abs Erorr 2]]/Table21[[#This Row],[Adj Close]]</f>
        <v>7.8085510340366468E-2</v>
      </c>
      <c r="M261" s="11">
        <f t="shared" si="19"/>
        <v>31.280450000000002</v>
      </c>
      <c r="N261" s="16">
        <f>Table21[[#This Row],[Adj Close]]-Table21[[#This Row],[6-MA]]</f>
        <v>3.7102499999999949</v>
      </c>
      <c r="O261" s="17">
        <f>(Table21[[#This Row],[Adj Close]]-M261)^2</f>
        <v>13.765955062499962</v>
      </c>
      <c r="P261" s="17">
        <f>ABS(Table21[[#This Row],[Erorr 3]])</f>
        <v>3.7102499999999949</v>
      </c>
      <c r="Q261" s="17">
        <f>Table21[[#This Row],[Abs Erorr 3]]/Table21[[#This Row],[Adj Close]]</f>
        <v>0.10603531795591387</v>
      </c>
    </row>
    <row r="262" spans="1:17" x14ac:dyDescent="0.3">
      <c r="A262" s="5">
        <v>43844.291666666664</v>
      </c>
      <c r="B262" s="25">
        <v>35.8613</v>
      </c>
      <c r="C262" s="11">
        <f t="shared" si="21"/>
        <v>34.990699999999997</v>
      </c>
      <c r="D262" s="29">
        <f>Table21[[#This Row],[Adj Close]]-Table21[[#This Row],[Naive Trend ]]</f>
        <v>0.87060000000000315</v>
      </c>
      <c r="E262" s="12">
        <f t="shared" si="20"/>
        <v>0.75794436000000553</v>
      </c>
      <c r="F262" s="12">
        <f>ABS(Table21[[#This Row],[Erorr 1]])</f>
        <v>0.87060000000000315</v>
      </c>
      <c r="G262" s="13">
        <f>Table21[[#This Row],[Abs Erorr 1]]/Table21[[#This Row],[Adj Close]]</f>
        <v>2.4276866705891954E-2</v>
      </c>
      <c r="H262" s="11">
        <f t="shared" ref="H262:H325" si="23">AVERAGE(B259:B261)</f>
        <v>32.985566666666664</v>
      </c>
      <c r="I262" s="14">
        <f>(Table21[[#This Row],[Adj Close]]-Table21[[#This Row],[3-MA]])</f>
        <v>2.8757333333333364</v>
      </c>
      <c r="J262" s="10">
        <f t="shared" si="22"/>
        <v>8.2698422044444619</v>
      </c>
      <c r="K262" s="10">
        <f>ABS(Table21[[#This Row],[Erorr 2]])</f>
        <v>2.8757333333333364</v>
      </c>
      <c r="L262" s="13">
        <f>Table21[[#This Row],[Abs Erorr 2]]/Table21[[#This Row],[Adj Close]]</f>
        <v>8.0190437416751109E-2</v>
      </c>
      <c r="M262" s="11">
        <f t="shared" si="19"/>
        <v>32.189900000000002</v>
      </c>
      <c r="N262" s="16">
        <f>Table21[[#This Row],[Adj Close]]-Table21[[#This Row],[6-MA]]</f>
        <v>3.6713999999999984</v>
      </c>
      <c r="O262" s="17">
        <f>(Table21[[#This Row],[Adj Close]]-M262)^2</f>
        <v>13.479177959999989</v>
      </c>
      <c r="P262" s="17">
        <f>ABS(Table21[[#This Row],[Erorr 3]])</f>
        <v>3.6713999999999984</v>
      </c>
      <c r="Q262" s="17">
        <f>Table21[[#This Row],[Abs Erorr 3]]/Table21[[#This Row],[Adj Close]]</f>
        <v>0.10237777213876793</v>
      </c>
    </row>
    <row r="263" spans="1:17" x14ac:dyDescent="0.3">
      <c r="A263" s="9">
        <v>43845.291666666664</v>
      </c>
      <c r="B263" s="26">
        <v>34.566699999999997</v>
      </c>
      <c r="C263" s="11">
        <f t="shared" si="21"/>
        <v>35.8613</v>
      </c>
      <c r="D263" s="29">
        <f>Table21[[#This Row],[Adj Close]]-Table21[[#This Row],[Naive Trend ]]</f>
        <v>-1.2946000000000026</v>
      </c>
      <c r="E263" s="12">
        <f t="shared" si="20"/>
        <v>1.6759891600000068</v>
      </c>
      <c r="F263" s="12">
        <f>ABS(Table21[[#This Row],[Erorr 1]])</f>
        <v>1.2946000000000026</v>
      </c>
      <c r="G263" s="13">
        <f>Table21[[#This Row],[Abs Erorr 1]]/Table21[[#This Row],[Adj Close]]</f>
        <v>3.7452230036422417E-2</v>
      </c>
      <c r="H263" s="11">
        <f t="shared" si="23"/>
        <v>34.242899999999999</v>
      </c>
      <c r="I263" s="14">
        <f>(Table21[[#This Row],[Adj Close]]-Table21[[#This Row],[3-MA]])</f>
        <v>0.32379999999999853</v>
      </c>
      <c r="J263" s="10">
        <f t="shared" si="22"/>
        <v>0.10484643999999906</v>
      </c>
      <c r="K263" s="10">
        <f>ABS(Table21[[#This Row],[Erorr 2]])</f>
        <v>0.32379999999999853</v>
      </c>
      <c r="L263" s="13">
        <f>Table21[[#This Row],[Abs Erorr 2]]/Table21[[#This Row],[Adj Close]]</f>
        <v>9.3673969456152476E-3</v>
      </c>
      <c r="M263" s="11">
        <f t="shared" si="19"/>
        <v>33.149666666666668</v>
      </c>
      <c r="N263" s="16">
        <f>Table21[[#This Row],[Adj Close]]-Table21[[#This Row],[6-MA]]</f>
        <v>1.4170333333333289</v>
      </c>
      <c r="O263" s="17">
        <f>(Table21[[#This Row],[Adj Close]]-M263)^2</f>
        <v>2.0079834677777653</v>
      </c>
      <c r="P263" s="17">
        <f>ABS(Table21[[#This Row],[Erorr 3]])</f>
        <v>1.4170333333333289</v>
      </c>
      <c r="Q263" s="17">
        <f>Table21[[#This Row],[Abs Erorr 3]]/Table21[[#This Row],[Adj Close]]</f>
        <v>4.0994174547565404E-2</v>
      </c>
    </row>
    <row r="264" spans="1:17" x14ac:dyDescent="0.3">
      <c r="A264" s="5">
        <v>43846.291666666664</v>
      </c>
      <c r="B264" s="25">
        <v>34.232700000000001</v>
      </c>
      <c r="C264" s="11">
        <f t="shared" si="21"/>
        <v>34.566699999999997</v>
      </c>
      <c r="D264" s="29">
        <f>Table21[[#This Row],[Adj Close]]-Table21[[#This Row],[Naive Trend ]]</f>
        <v>-0.33399999999999608</v>
      </c>
      <c r="E264" s="12">
        <f t="shared" si="20"/>
        <v>0.11155599999999738</v>
      </c>
      <c r="F264" s="12">
        <f>ABS(Table21[[#This Row],[Erorr 1]])</f>
        <v>0.33399999999999608</v>
      </c>
      <c r="G264" s="13">
        <f>Table21[[#This Row],[Abs Erorr 1]]/Table21[[#This Row],[Adj Close]]</f>
        <v>9.7567530460640293E-3</v>
      </c>
      <c r="H264" s="11">
        <f t="shared" si="23"/>
        <v>35.139566666666667</v>
      </c>
      <c r="I264" s="14">
        <f>(Table21[[#This Row],[Adj Close]]-Table21[[#This Row],[3-MA]])</f>
        <v>-0.90686666666666582</v>
      </c>
      <c r="J264" s="10">
        <f t="shared" si="22"/>
        <v>0.82240715111110962</v>
      </c>
      <c r="K264" s="10">
        <f>ABS(Table21[[#This Row],[Erorr 2]])</f>
        <v>0.90686666666666582</v>
      </c>
      <c r="L264" s="13">
        <f>Table21[[#This Row],[Abs Erorr 2]]/Table21[[#This Row],[Adj Close]]</f>
        <v>2.6491239857407266E-2</v>
      </c>
      <c r="M264" s="11">
        <f t="shared" si="19"/>
        <v>33.698999999999998</v>
      </c>
      <c r="N264" s="16">
        <f>Table21[[#This Row],[Adj Close]]-Table21[[#This Row],[6-MA]]</f>
        <v>0.53370000000000317</v>
      </c>
      <c r="O264" s="17">
        <f>(Table21[[#This Row],[Adj Close]]-M264)^2</f>
        <v>0.28483569000000336</v>
      </c>
      <c r="P264" s="17">
        <f>ABS(Table21[[#This Row],[Erorr 3]])</f>
        <v>0.53370000000000317</v>
      </c>
      <c r="Q264" s="17">
        <f>Table21[[#This Row],[Abs Erorr 3]]/Table21[[#This Row],[Adj Close]]</f>
        <v>1.5590356588875641E-2</v>
      </c>
    </row>
    <row r="265" spans="1:17" x14ac:dyDescent="0.3">
      <c r="A265" s="9">
        <v>43847.291666666664</v>
      </c>
      <c r="B265" s="26">
        <v>34.033299999999997</v>
      </c>
      <c r="C265" s="11">
        <f t="shared" si="21"/>
        <v>34.232700000000001</v>
      </c>
      <c r="D265" s="29">
        <f>Table21[[#This Row],[Adj Close]]-Table21[[#This Row],[Naive Trend ]]</f>
        <v>-0.19940000000000424</v>
      </c>
      <c r="E265" s="12">
        <f t="shared" si="20"/>
        <v>3.9760360000001688E-2</v>
      </c>
      <c r="F265" s="12">
        <f>ABS(Table21[[#This Row],[Erorr 1]])</f>
        <v>0.19940000000000424</v>
      </c>
      <c r="G265" s="13">
        <f>Table21[[#This Row],[Abs Erorr 1]]/Table21[[#This Row],[Adj Close]]</f>
        <v>5.8589675406147583E-3</v>
      </c>
      <c r="H265" s="11">
        <f t="shared" si="23"/>
        <v>34.886899999999997</v>
      </c>
      <c r="I265" s="14">
        <f>(Table21[[#This Row],[Adj Close]]-Table21[[#This Row],[3-MA]])</f>
        <v>-0.85360000000000014</v>
      </c>
      <c r="J265" s="10">
        <f t="shared" si="22"/>
        <v>0.72863296000000022</v>
      </c>
      <c r="K265" s="10">
        <f>ABS(Table21[[#This Row],[Erorr 2]])</f>
        <v>0.85360000000000014</v>
      </c>
      <c r="L265" s="13">
        <f>Table21[[#This Row],[Abs Erorr 2]]/Table21[[#This Row],[Adj Close]]</f>
        <v>2.508131741559003E-2</v>
      </c>
      <c r="M265" s="11">
        <f t="shared" ref="M265:M328" si="24">AVERAGE(B259:B264)</f>
        <v>33.936233333333327</v>
      </c>
      <c r="N265" s="16">
        <f>Table21[[#This Row],[Adj Close]]-Table21[[#This Row],[6-MA]]</f>
        <v>9.7066666666670187E-2</v>
      </c>
      <c r="O265" s="17">
        <f>(Table21[[#This Row],[Adj Close]]-M265)^2</f>
        <v>9.4219377777784614E-3</v>
      </c>
      <c r="P265" s="17">
        <f>ABS(Table21[[#This Row],[Erorr 3]])</f>
        <v>9.7066666666670187E-2</v>
      </c>
      <c r="Q265" s="17">
        <f>Table21[[#This Row],[Abs Erorr 3]]/Table21[[#This Row],[Adj Close]]</f>
        <v>2.8521085720946897E-3</v>
      </c>
    </row>
    <row r="266" spans="1:17" x14ac:dyDescent="0.3">
      <c r="A266" s="5">
        <v>43851.291666666664</v>
      </c>
      <c r="B266" s="25">
        <v>36.479999999999997</v>
      </c>
      <c r="C266" s="11">
        <f t="shared" si="21"/>
        <v>34.033299999999997</v>
      </c>
      <c r="D266" s="29">
        <f>Table21[[#This Row],[Adj Close]]-Table21[[#This Row],[Naive Trend ]]</f>
        <v>2.4466999999999999</v>
      </c>
      <c r="E266" s="12">
        <f t="shared" si="20"/>
        <v>5.9863408899999992</v>
      </c>
      <c r="F266" s="12">
        <f>ABS(Table21[[#This Row],[Erorr 1]])</f>
        <v>2.4466999999999999</v>
      </c>
      <c r="G266" s="13">
        <f>Table21[[#This Row],[Abs Erorr 1]]/Table21[[#This Row],[Adj Close]]</f>
        <v>6.7069627192982456E-2</v>
      </c>
      <c r="H266" s="11">
        <f t="shared" si="23"/>
        <v>34.277566666666665</v>
      </c>
      <c r="I266" s="14">
        <f>(Table21[[#This Row],[Adj Close]]-Table21[[#This Row],[3-MA]])</f>
        <v>2.2024333333333317</v>
      </c>
      <c r="J266" s="10">
        <f t="shared" si="22"/>
        <v>4.8507125877777701</v>
      </c>
      <c r="K266" s="10">
        <f>ABS(Table21[[#This Row],[Erorr 2]])</f>
        <v>2.2024333333333317</v>
      </c>
      <c r="L266" s="13">
        <f>Table21[[#This Row],[Abs Erorr 2]]/Table21[[#This Row],[Adj Close]]</f>
        <v>6.0373720760233882E-2</v>
      </c>
      <c r="M266" s="11">
        <f t="shared" si="24"/>
        <v>34.260233333333332</v>
      </c>
      <c r="N266" s="16">
        <f>Table21[[#This Row],[Adj Close]]-Table21[[#This Row],[6-MA]]</f>
        <v>2.2197666666666649</v>
      </c>
      <c r="O266" s="17">
        <f>(Table21[[#This Row],[Adj Close]]-M266)^2</f>
        <v>4.9273640544444364</v>
      </c>
      <c r="P266" s="17">
        <f>ABS(Table21[[#This Row],[Erorr 3]])</f>
        <v>2.2197666666666649</v>
      </c>
      <c r="Q266" s="17">
        <f>Table21[[#This Row],[Abs Erorr 3]]/Table21[[#This Row],[Adj Close]]</f>
        <v>6.0848866959064281E-2</v>
      </c>
    </row>
    <row r="267" spans="1:17" x14ac:dyDescent="0.3">
      <c r="A267" s="9">
        <v>43852.291666666664</v>
      </c>
      <c r="B267" s="26">
        <v>37.970700000000001</v>
      </c>
      <c r="C267" s="11">
        <f t="shared" si="21"/>
        <v>36.479999999999997</v>
      </c>
      <c r="D267" s="29">
        <f>Table21[[#This Row],[Adj Close]]-Table21[[#This Row],[Naive Trend ]]</f>
        <v>1.4907000000000039</v>
      </c>
      <c r="E267" s="12">
        <f t="shared" si="20"/>
        <v>2.2221864900000114</v>
      </c>
      <c r="F267" s="12">
        <f>ABS(Table21[[#This Row],[Erorr 1]])</f>
        <v>1.4907000000000039</v>
      </c>
      <c r="G267" s="13">
        <f>Table21[[#This Row],[Abs Erorr 1]]/Table21[[#This Row],[Adj Close]]</f>
        <v>3.925921829199893E-2</v>
      </c>
      <c r="H267" s="11">
        <f t="shared" si="23"/>
        <v>34.915333333333329</v>
      </c>
      <c r="I267" s="14">
        <f>(Table21[[#This Row],[Adj Close]]-Table21[[#This Row],[3-MA]])</f>
        <v>3.0553666666666714</v>
      </c>
      <c r="J267" s="10">
        <f t="shared" si="22"/>
        <v>9.3352654677778073</v>
      </c>
      <c r="K267" s="10">
        <f>ABS(Table21[[#This Row],[Erorr 2]])</f>
        <v>3.0553666666666714</v>
      </c>
      <c r="L267" s="13">
        <f>Table21[[#This Row],[Abs Erorr 2]]/Table21[[#This Row],[Adj Close]]</f>
        <v>8.0466429817376853E-2</v>
      </c>
      <c r="M267" s="11">
        <f t="shared" si="24"/>
        <v>35.027449999999995</v>
      </c>
      <c r="N267" s="16">
        <f>Table21[[#This Row],[Adj Close]]-Table21[[#This Row],[6-MA]]</f>
        <v>2.9432500000000061</v>
      </c>
      <c r="O267" s="17">
        <f>(Table21[[#This Row],[Adj Close]]-M267)^2</f>
        <v>8.6627205625000361</v>
      </c>
      <c r="P267" s="17">
        <f>ABS(Table21[[#This Row],[Erorr 3]])</f>
        <v>2.9432500000000061</v>
      </c>
      <c r="Q267" s="17">
        <f>Table21[[#This Row],[Abs Erorr 3]]/Table21[[#This Row],[Adj Close]]</f>
        <v>7.7513714521986854E-2</v>
      </c>
    </row>
    <row r="268" spans="1:17" x14ac:dyDescent="0.3">
      <c r="A268" s="5">
        <v>43853.291666666664</v>
      </c>
      <c r="B268" s="25">
        <v>38.146700000000003</v>
      </c>
      <c r="C268" s="11">
        <f t="shared" si="21"/>
        <v>37.970700000000001</v>
      </c>
      <c r="D268" s="29">
        <f>Table21[[#This Row],[Adj Close]]-Table21[[#This Row],[Naive Trend ]]</f>
        <v>0.17600000000000193</v>
      </c>
      <c r="E268" s="12">
        <f t="shared" si="20"/>
        <v>3.097600000000068E-2</v>
      </c>
      <c r="F268" s="12">
        <f>ABS(Table21[[#This Row],[Erorr 1]])</f>
        <v>0.17600000000000193</v>
      </c>
      <c r="G268" s="13">
        <f>Table21[[#This Row],[Abs Erorr 1]]/Table21[[#This Row],[Adj Close]]</f>
        <v>4.6137673769946529E-3</v>
      </c>
      <c r="H268" s="11">
        <f t="shared" si="23"/>
        <v>36.161333333333324</v>
      </c>
      <c r="I268" s="14">
        <f>(Table21[[#This Row],[Adj Close]]-Table21[[#This Row],[3-MA]])</f>
        <v>1.9853666666666783</v>
      </c>
      <c r="J268" s="10">
        <f t="shared" si="22"/>
        <v>3.9416808011111573</v>
      </c>
      <c r="K268" s="10">
        <f>ABS(Table21[[#This Row],[Erorr 2]])</f>
        <v>1.9853666666666783</v>
      </c>
      <c r="L268" s="13">
        <f>Table21[[#This Row],[Abs Erorr 2]]/Table21[[#This Row],[Adj Close]]</f>
        <v>5.2045567943404751E-2</v>
      </c>
      <c r="M268" s="11">
        <f t="shared" si="24"/>
        <v>35.524116666666664</v>
      </c>
      <c r="N268" s="16">
        <f>Table21[[#This Row],[Adj Close]]-Table21[[#This Row],[6-MA]]</f>
        <v>2.6225833333333384</v>
      </c>
      <c r="O268" s="17">
        <f>(Table21[[#This Row],[Adj Close]]-M268)^2</f>
        <v>6.8779433402778043</v>
      </c>
      <c r="P268" s="17">
        <f>ABS(Table21[[#This Row],[Erorr 3]])</f>
        <v>2.6225833333333384</v>
      </c>
      <c r="Q268" s="17">
        <f>Table21[[#This Row],[Abs Erorr 3]]/Table21[[#This Row],[Adj Close]]</f>
        <v>6.8749939924904066E-2</v>
      </c>
    </row>
    <row r="269" spans="1:17" x14ac:dyDescent="0.3">
      <c r="A269" s="9">
        <v>43854.291666666664</v>
      </c>
      <c r="B269" s="26">
        <v>37.654699999999998</v>
      </c>
      <c r="C269" s="11">
        <f t="shared" si="21"/>
        <v>38.146700000000003</v>
      </c>
      <c r="D269" s="29">
        <f>Table21[[#This Row],[Adj Close]]-Table21[[#This Row],[Naive Trend ]]</f>
        <v>-0.49200000000000443</v>
      </c>
      <c r="E269" s="12">
        <f t="shared" si="20"/>
        <v>0.24206400000000436</v>
      </c>
      <c r="F269" s="12">
        <f>ABS(Table21[[#This Row],[Erorr 1]])</f>
        <v>0.49200000000000443</v>
      </c>
      <c r="G269" s="13">
        <f>Table21[[#This Row],[Abs Erorr 1]]/Table21[[#This Row],[Adj Close]]</f>
        <v>1.3066097990423624E-2</v>
      </c>
      <c r="H269" s="11">
        <f t="shared" si="23"/>
        <v>37.532466666666664</v>
      </c>
      <c r="I269" s="14">
        <f>(Table21[[#This Row],[Adj Close]]-Table21[[#This Row],[3-MA]])</f>
        <v>0.12223333333333386</v>
      </c>
      <c r="J269" s="10">
        <f t="shared" si="22"/>
        <v>1.4940987777777907E-2</v>
      </c>
      <c r="K269" s="10">
        <f>ABS(Table21[[#This Row],[Erorr 2]])</f>
        <v>0.12223333333333386</v>
      </c>
      <c r="L269" s="13">
        <f>Table21[[#This Row],[Abs Erorr 2]]/Table21[[#This Row],[Adj Close]]</f>
        <v>3.2461640468078052E-3</v>
      </c>
      <c r="M269" s="11">
        <f t="shared" si="24"/>
        <v>35.905016666666661</v>
      </c>
      <c r="N269" s="16">
        <f>Table21[[#This Row],[Adj Close]]-Table21[[#This Row],[6-MA]]</f>
        <v>1.749683333333337</v>
      </c>
      <c r="O269" s="17">
        <f>(Table21[[#This Row],[Adj Close]]-M269)^2</f>
        <v>3.0613917669444572</v>
      </c>
      <c r="P269" s="17">
        <f>ABS(Table21[[#This Row],[Erorr 3]])</f>
        <v>1.749683333333337</v>
      </c>
      <c r="Q269" s="17">
        <f>Table21[[#This Row],[Abs Erorr 3]]/Table21[[#This Row],[Adj Close]]</f>
        <v>4.64665322876915E-2</v>
      </c>
    </row>
    <row r="270" spans="1:17" x14ac:dyDescent="0.3">
      <c r="A270" s="5">
        <v>43857.291666666664</v>
      </c>
      <c r="B270" s="25">
        <v>37.201300000000003</v>
      </c>
      <c r="C270" s="11">
        <f t="shared" si="21"/>
        <v>37.654699999999998</v>
      </c>
      <c r="D270" s="29">
        <f>Table21[[#This Row],[Adj Close]]-Table21[[#This Row],[Naive Trend ]]</f>
        <v>-0.45339999999999492</v>
      </c>
      <c r="E270" s="12">
        <f t="shared" si="20"/>
        <v>0.20557155999999538</v>
      </c>
      <c r="F270" s="12">
        <f>ABS(Table21[[#This Row],[Erorr 1]])</f>
        <v>0.45339999999999492</v>
      </c>
      <c r="G270" s="13">
        <f>Table21[[#This Row],[Abs Erorr 1]]/Table21[[#This Row],[Adj Close]]</f>
        <v>1.2187746127151332E-2</v>
      </c>
      <c r="H270" s="11">
        <f t="shared" si="23"/>
        <v>37.924033333333334</v>
      </c>
      <c r="I270" s="14">
        <f>(Table21[[#This Row],[Adj Close]]-Table21[[#This Row],[3-MA]])</f>
        <v>-0.72273333333333056</v>
      </c>
      <c r="J270" s="10">
        <f t="shared" si="22"/>
        <v>0.52234347111110713</v>
      </c>
      <c r="K270" s="10">
        <f>ABS(Table21[[#This Row],[Erorr 2]])</f>
        <v>0.72273333333333056</v>
      </c>
      <c r="L270" s="13">
        <f>Table21[[#This Row],[Abs Erorr 2]]/Table21[[#This Row],[Adj Close]]</f>
        <v>1.9427636489405761E-2</v>
      </c>
      <c r="M270" s="11">
        <f t="shared" si="24"/>
        <v>36.419683333333332</v>
      </c>
      <c r="N270" s="16">
        <f>Table21[[#This Row],[Adj Close]]-Table21[[#This Row],[6-MA]]</f>
        <v>0.78161666666667173</v>
      </c>
      <c r="O270" s="17">
        <f>(Table21[[#This Row],[Adj Close]]-M270)^2</f>
        <v>0.61092461361111905</v>
      </c>
      <c r="P270" s="17">
        <f>ABS(Table21[[#This Row],[Erorr 3]])</f>
        <v>0.78161666666667173</v>
      </c>
      <c r="Q270" s="17">
        <f>Table21[[#This Row],[Abs Erorr 3]]/Table21[[#This Row],[Adj Close]]</f>
        <v>2.101046648011418E-2</v>
      </c>
    </row>
    <row r="271" spans="1:17" x14ac:dyDescent="0.3">
      <c r="A271" s="9">
        <v>43858.291666666664</v>
      </c>
      <c r="B271" s="26">
        <v>37.793300000000002</v>
      </c>
      <c r="C271" s="11">
        <f t="shared" si="21"/>
        <v>37.201300000000003</v>
      </c>
      <c r="D271" s="29">
        <f>Table21[[#This Row],[Adj Close]]-Table21[[#This Row],[Naive Trend ]]</f>
        <v>0.59199999999999875</v>
      </c>
      <c r="E271" s="12">
        <f t="shared" si="20"/>
        <v>0.3504639999999985</v>
      </c>
      <c r="F271" s="12">
        <f>ABS(Table21[[#This Row],[Erorr 1]])</f>
        <v>0.59199999999999875</v>
      </c>
      <c r="G271" s="13">
        <f>Table21[[#This Row],[Abs Erorr 1]]/Table21[[#This Row],[Adj Close]]</f>
        <v>1.5664152111617632E-2</v>
      </c>
      <c r="H271" s="11">
        <f t="shared" si="23"/>
        <v>37.667566666666666</v>
      </c>
      <c r="I271" s="14">
        <f>(Table21[[#This Row],[Adj Close]]-Table21[[#This Row],[3-MA]])</f>
        <v>0.12573333333333636</v>
      </c>
      <c r="J271" s="10">
        <f t="shared" si="22"/>
        <v>1.5808871111111872E-2</v>
      </c>
      <c r="K271" s="10">
        <f>ABS(Table21[[#This Row],[Erorr 2]])</f>
        <v>0.12573333333333636</v>
      </c>
      <c r="L271" s="13">
        <f>Table21[[#This Row],[Abs Erorr 2]]/Table21[[#This Row],[Adj Close]]</f>
        <v>3.3268683426251836E-3</v>
      </c>
      <c r="M271" s="11">
        <f t="shared" si="24"/>
        <v>36.914449999999995</v>
      </c>
      <c r="N271" s="16">
        <f>Table21[[#This Row],[Adj Close]]-Table21[[#This Row],[6-MA]]</f>
        <v>0.87885000000000701</v>
      </c>
      <c r="O271" s="17">
        <f>(Table21[[#This Row],[Adj Close]]-M271)^2</f>
        <v>0.77237732250001234</v>
      </c>
      <c r="P271" s="17">
        <f>ABS(Table21[[#This Row],[Erorr 3]])</f>
        <v>0.87885000000000701</v>
      </c>
      <c r="Q271" s="17">
        <f>Table21[[#This Row],[Abs Erorr 3]]/Table21[[#This Row],[Adj Close]]</f>
        <v>2.3254121762323134E-2</v>
      </c>
    </row>
    <row r="272" spans="1:17" x14ac:dyDescent="0.3">
      <c r="A272" s="5">
        <v>43859.291666666664</v>
      </c>
      <c r="B272" s="25">
        <v>38.732700000000001</v>
      </c>
      <c r="C272" s="11">
        <f t="shared" si="21"/>
        <v>37.793300000000002</v>
      </c>
      <c r="D272" s="29">
        <f>Table21[[#This Row],[Adj Close]]-Table21[[#This Row],[Naive Trend ]]</f>
        <v>0.93939999999999912</v>
      </c>
      <c r="E272" s="12">
        <f t="shared" si="20"/>
        <v>0.8824723599999984</v>
      </c>
      <c r="F272" s="12">
        <f>ABS(Table21[[#This Row],[Erorr 1]])</f>
        <v>0.93939999999999912</v>
      </c>
      <c r="G272" s="13">
        <f>Table21[[#This Row],[Abs Erorr 1]]/Table21[[#This Row],[Adj Close]]</f>
        <v>2.4253408618557425E-2</v>
      </c>
      <c r="H272" s="11">
        <f t="shared" si="23"/>
        <v>37.549766666666663</v>
      </c>
      <c r="I272" s="14">
        <f>(Table21[[#This Row],[Adj Close]]-Table21[[#This Row],[3-MA]])</f>
        <v>1.1829333333333381</v>
      </c>
      <c r="J272" s="10">
        <f t="shared" si="22"/>
        <v>1.3993312711111223</v>
      </c>
      <c r="K272" s="10">
        <f>ABS(Table21[[#This Row],[Erorr 2]])</f>
        <v>1.1829333333333381</v>
      </c>
      <c r="L272" s="13">
        <f>Table21[[#This Row],[Abs Erorr 2]]/Table21[[#This Row],[Adj Close]]</f>
        <v>3.0540946882952596E-2</v>
      </c>
      <c r="M272" s="11">
        <f t="shared" si="24"/>
        <v>37.54111666666666</v>
      </c>
      <c r="N272" s="16">
        <f>Table21[[#This Row],[Adj Close]]-Table21[[#This Row],[6-MA]]</f>
        <v>1.191583333333341</v>
      </c>
      <c r="O272" s="17">
        <f>(Table21[[#This Row],[Adj Close]]-M272)^2</f>
        <v>1.419870840277796</v>
      </c>
      <c r="P272" s="17">
        <f>ABS(Table21[[#This Row],[Erorr 3]])</f>
        <v>1.191583333333341</v>
      </c>
      <c r="Q272" s="17">
        <f>Table21[[#This Row],[Abs Erorr 3]]/Table21[[#This Row],[Adj Close]]</f>
        <v>3.0764272393438645E-2</v>
      </c>
    </row>
    <row r="273" spans="1:17" x14ac:dyDescent="0.3">
      <c r="A273" s="9">
        <v>43860.291666666664</v>
      </c>
      <c r="B273" s="26">
        <v>42.720700000000001</v>
      </c>
      <c r="C273" s="11">
        <f t="shared" si="21"/>
        <v>38.732700000000001</v>
      </c>
      <c r="D273" s="29">
        <f>Table21[[#This Row],[Adj Close]]-Table21[[#This Row],[Naive Trend ]]</f>
        <v>3.9879999999999995</v>
      </c>
      <c r="E273" s="12">
        <f t="shared" si="20"/>
        <v>15.904143999999997</v>
      </c>
      <c r="F273" s="12">
        <f>ABS(Table21[[#This Row],[Erorr 1]])</f>
        <v>3.9879999999999995</v>
      </c>
      <c r="G273" s="13">
        <f>Table21[[#This Row],[Abs Erorr 1]]/Table21[[#This Row],[Adj Close]]</f>
        <v>9.3350530304980944E-2</v>
      </c>
      <c r="H273" s="11">
        <f t="shared" si="23"/>
        <v>37.909100000000002</v>
      </c>
      <c r="I273" s="14">
        <f>(Table21[[#This Row],[Adj Close]]-Table21[[#This Row],[3-MA]])</f>
        <v>4.8115999999999985</v>
      </c>
      <c r="J273" s="10">
        <f t="shared" si="22"/>
        <v>23.151494559999986</v>
      </c>
      <c r="K273" s="10">
        <f>ABS(Table21[[#This Row],[Erorr 2]])</f>
        <v>4.8115999999999985</v>
      </c>
      <c r="L273" s="13">
        <f>Table21[[#This Row],[Abs Erorr 2]]/Table21[[#This Row],[Adj Close]]</f>
        <v>0.11262924062573877</v>
      </c>
      <c r="M273" s="11">
        <f t="shared" si="24"/>
        <v>37.916566666666668</v>
      </c>
      <c r="N273" s="16">
        <f>Table21[[#This Row],[Adj Close]]-Table21[[#This Row],[6-MA]]</f>
        <v>4.8041333333333327</v>
      </c>
      <c r="O273" s="17">
        <f>(Table21[[#This Row],[Adj Close]]-M273)^2</f>
        <v>23.079697084444437</v>
      </c>
      <c r="P273" s="17">
        <f>ABS(Table21[[#This Row],[Erorr 3]])</f>
        <v>4.8041333333333327</v>
      </c>
      <c r="Q273" s="17">
        <f>Table21[[#This Row],[Abs Erorr 3]]/Table21[[#This Row],[Adj Close]]</f>
        <v>0.11245446196652518</v>
      </c>
    </row>
    <row r="274" spans="1:17" x14ac:dyDescent="0.3">
      <c r="A274" s="5">
        <v>43861.291666666664</v>
      </c>
      <c r="B274" s="25">
        <v>43.371299999999998</v>
      </c>
      <c r="C274" s="11">
        <f t="shared" si="21"/>
        <v>42.720700000000001</v>
      </c>
      <c r="D274" s="29">
        <f>Table21[[#This Row],[Adj Close]]-Table21[[#This Row],[Naive Trend ]]</f>
        <v>0.65059999999999718</v>
      </c>
      <c r="E274" s="12">
        <f t="shared" si="20"/>
        <v>0.42328035999999636</v>
      </c>
      <c r="F274" s="12">
        <f>ABS(Table21[[#This Row],[Erorr 1]])</f>
        <v>0.65059999999999718</v>
      </c>
      <c r="G274" s="13">
        <f>Table21[[#This Row],[Abs Erorr 1]]/Table21[[#This Row],[Adj Close]]</f>
        <v>1.5000703230016099E-2</v>
      </c>
      <c r="H274" s="11">
        <f t="shared" si="23"/>
        <v>39.748899999999999</v>
      </c>
      <c r="I274" s="14">
        <f>(Table21[[#This Row],[Adj Close]]-Table21[[#This Row],[3-MA]])</f>
        <v>3.622399999999999</v>
      </c>
      <c r="J274" s="10">
        <f t="shared" si="22"/>
        <v>13.121781759999992</v>
      </c>
      <c r="K274" s="10">
        <f>ABS(Table21[[#This Row],[Erorr 2]])</f>
        <v>3.622399999999999</v>
      </c>
      <c r="L274" s="13">
        <f>Table21[[#This Row],[Abs Erorr 2]]/Table21[[#This Row],[Adj Close]]</f>
        <v>8.3520669198294706E-2</v>
      </c>
      <c r="M274" s="11">
        <f t="shared" si="24"/>
        <v>38.708233333333332</v>
      </c>
      <c r="N274" s="16">
        <f>Table21[[#This Row],[Adj Close]]-Table21[[#This Row],[6-MA]]</f>
        <v>4.6630666666666656</v>
      </c>
      <c r="O274" s="17">
        <f>(Table21[[#This Row],[Adj Close]]-M274)^2</f>
        <v>21.744190737777767</v>
      </c>
      <c r="P274" s="17">
        <f>ABS(Table21[[#This Row],[Erorr 3]])</f>
        <v>4.6630666666666656</v>
      </c>
      <c r="Q274" s="17">
        <f>Table21[[#This Row],[Abs Erorr 3]]/Table21[[#This Row],[Adj Close]]</f>
        <v>0.10751503106124709</v>
      </c>
    </row>
    <row r="275" spans="1:17" x14ac:dyDescent="0.3">
      <c r="A275" s="9">
        <v>43864.291666666664</v>
      </c>
      <c r="B275" s="26">
        <v>52</v>
      </c>
      <c r="C275" s="11">
        <f t="shared" si="21"/>
        <v>43.371299999999998</v>
      </c>
      <c r="D275" s="29">
        <f>Table21[[#This Row],[Adj Close]]-Table21[[#This Row],[Naive Trend ]]</f>
        <v>8.628700000000002</v>
      </c>
      <c r="E275" s="12">
        <f t="shared" si="20"/>
        <v>74.45446369000004</v>
      </c>
      <c r="F275" s="12">
        <f>ABS(Table21[[#This Row],[Erorr 1]])</f>
        <v>8.628700000000002</v>
      </c>
      <c r="G275" s="13">
        <f>Table21[[#This Row],[Abs Erorr 1]]/Table21[[#This Row],[Adj Close]]</f>
        <v>0.1659365384615385</v>
      </c>
      <c r="H275" s="11">
        <f t="shared" si="23"/>
        <v>41.608233333333338</v>
      </c>
      <c r="I275" s="14">
        <f>(Table21[[#This Row],[Adj Close]]-Table21[[#This Row],[3-MA]])</f>
        <v>10.391766666666662</v>
      </c>
      <c r="J275" s="10">
        <f t="shared" si="22"/>
        <v>107.98881445444435</v>
      </c>
      <c r="K275" s="10">
        <f>ABS(Table21[[#This Row],[Erorr 2]])</f>
        <v>10.391766666666662</v>
      </c>
      <c r="L275" s="13">
        <f>Table21[[#This Row],[Abs Erorr 2]]/Table21[[#This Row],[Adj Close]]</f>
        <v>0.19984166666666658</v>
      </c>
      <c r="M275" s="11">
        <f t="shared" si="24"/>
        <v>39.579000000000001</v>
      </c>
      <c r="N275" s="16">
        <f>Table21[[#This Row],[Adj Close]]-Table21[[#This Row],[6-MA]]</f>
        <v>12.420999999999999</v>
      </c>
      <c r="O275" s="17">
        <f>(Table21[[#This Row],[Adj Close]]-M275)^2</f>
        <v>154.28124099999999</v>
      </c>
      <c r="P275" s="17">
        <f>ABS(Table21[[#This Row],[Erorr 3]])</f>
        <v>12.420999999999999</v>
      </c>
      <c r="Q275" s="17">
        <f>Table21[[#This Row],[Abs Erorr 3]]/Table21[[#This Row],[Adj Close]]</f>
        <v>0.23886538461538459</v>
      </c>
    </row>
    <row r="276" spans="1:17" x14ac:dyDescent="0.3">
      <c r="A276" s="5">
        <v>43865.291666666664</v>
      </c>
      <c r="B276" s="25">
        <v>59.137300000000003</v>
      </c>
      <c r="C276" s="11">
        <f t="shared" si="21"/>
        <v>52</v>
      </c>
      <c r="D276" s="29">
        <f>Table21[[#This Row],[Adj Close]]-Table21[[#This Row],[Naive Trend ]]</f>
        <v>7.1373000000000033</v>
      </c>
      <c r="E276" s="12">
        <f t="shared" si="20"/>
        <v>50.941051290000047</v>
      </c>
      <c r="F276" s="12">
        <f>ABS(Table21[[#This Row],[Erorr 1]])</f>
        <v>7.1373000000000033</v>
      </c>
      <c r="G276" s="13">
        <f>Table21[[#This Row],[Abs Erorr 1]]/Table21[[#This Row],[Adj Close]]</f>
        <v>0.12069032573350497</v>
      </c>
      <c r="H276" s="11">
        <f t="shared" si="23"/>
        <v>46.030666666666662</v>
      </c>
      <c r="I276" s="14">
        <f>(Table21[[#This Row],[Adj Close]]-Table21[[#This Row],[3-MA]])</f>
        <v>13.106633333333342</v>
      </c>
      <c r="J276" s="10">
        <f t="shared" si="22"/>
        <v>171.78383733444466</v>
      </c>
      <c r="K276" s="10">
        <f>ABS(Table21[[#This Row],[Erorr 2]])</f>
        <v>13.106633333333342</v>
      </c>
      <c r="L276" s="13">
        <f>Table21[[#This Row],[Abs Erorr 2]]/Table21[[#This Row],[Adj Close]]</f>
        <v>0.22163056705891782</v>
      </c>
      <c r="M276" s="11">
        <f t="shared" si="24"/>
        <v>41.969883333333335</v>
      </c>
      <c r="N276" s="16">
        <f>Table21[[#This Row],[Adj Close]]-Table21[[#This Row],[6-MA]]</f>
        <v>17.167416666666668</v>
      </c>
      <c r="O276" s="17">
        <f>(Table21[[#This Row],[Adj Close]]-M276)^2</f>
        <v>294.72019500694449</v>
      </c>
      <c r="P276" s="17">
        <f>ABS(Table21[[#This Row],[Erorr 3]])</f>
        <v>17.167416666666668</v>
      </c>
      <c r="Q276" s="17">
        <f>Table21[[#This Row],[Abs Erorr 3]]/Table21[[#This Row],[Adj Close]]</f>
        <v>0.2902976068685359</v>
      </c>
    </row>
    <row r="277" spans="1:17" x14ac:dyDescent="0.3">
      <c r="A277" s="9">
        <v>43866.291666666664</v>
      </c>
      <c r="B277" s="26">
        <v>48.98</v>
      </c>
      <c r="C277" s="11">
        <f t="shared" si="21"/>
        <v>59.137300000000003</v>
      </c>
      <c r="D277" s="29">
        <f>Table21[[#This Row],[Adj Close]]-Table21[[#This Row],[Naive Trend ]]</f>
        <v>-10.157300000000006</v>
      </c>
      <c r="E277" s="12">
        <f t="shared" si="20"/>
        <v>103.17074329000013</v>
      </c>
      <c r="F277" s="12">
        <f>ABS(Table21[[#This Row],[Erorr 1]])</f>
        <v>10.157300000000006</v>
      </c>
      <c r="G277" s="13">
        <f>Table21[[#This Row],[Abs Erorr 1]]/Table21[[#This Row],[Adj Close]]</f>
        <v>0.20737648019599852</v>
      </c>
      <c r="H277" s="11">
        <f t="shared" si="23"/>
        <v>51.502866666666669</v>
      </c>
      <c r="I277" s="14">
        <f>(Table21[[#This Row],[Adj Close]]-Table21[[#This Row],[3-MA]])</f>
        <v>-2.5228666666666726</v>
      </c>
      <c r="J277" s="10">
        <f t="shared" si="22"/>
        <v>6.3648562177778079</v>
      </c>
      <c r="K277" s="10">
        <f>ABS(Table21[[#This Row],[Erorr 2]])</f>
        <v>2.5228666666666726</v>
      </c>
      <c r="L277" s="13">
        <f>Table21[[#This Row],[Abs Erorr 2]]/Table21[[#This Row],[Adj Close]]</f>
        <v>5.1508098543623371E-2</v>
      </c>
      <c r="M277" s="11">
        <f t="shared" si="24"/>
        <v>45.625883333333327</v>
      </c>
      <c r="N277" s="16">
        <f>Table21[[#This Row],[Adj Close]]-Table21[[#This Row],[6-MA]]</f>
        <v>3.3541166666666697</v>
      </c>
      <c r="O277" s="17">
        <f>(Table21[[#This Row],[Adj Close]]-M277)^2</f>
        <v>11.250098613611131</v>
      </c>
      <c r="P277" s="17">
        <f>ABS(Table21[[#This Row],[Erorr 3]])</f>
        <v>3.3541166666666697</v>
      </c>
      <c r="Q277" s="17">
        <f>Table21[[#This Row],[Abs Erorr 3]]/Table21[[#This Row],[Adj Close]]</f>
        <v>6.8479311283517155E-2</v>
      </c>
    </row>
    <row r="278" spans="1:17" x14ac:dyDescent="0.3">
      <c r="A278" s="5">
        <v>43867.291666666664</v>
      </c>
      <c r="B278" s="25">
        <v>49.930700000000002</v>
      </c>
      <c r="C278" s="11">
        <f t="shared" si="21"/>
        <v>48.98</v>
      </c>
      <c r="D278" s="29">
        <f>Table21[[#This Row],[Adj Close]]-Table21[[#This Row],[Naive Trend ]]</f>
        <v>0.95070000000000476</v>
      </c>
      <c r="E278" s="12">
        <f t="shared" si="20"/>
        <v>0.90383049000000903</v>
      </c>
      <c r="F278" s="12">
        <f>ABS(Table21[[#This Row],[Erorr 1]])</f>
        <v>0.95070000000000476</v>
      </c>
      <c r="G278" s="13">
        <f>Table21[[#This Row],[Abs Erorr 1]]/Table21[[#This Row],[Adj Close]]</f>
        <v>1.9040389980513085E-2</v>
      </c>
      <c r="H278" s="11">
        <f t="shared" si="23"/>
        <v>53.372433333333333</v>
      </c>
      <c r="I278" s="14">
        <f>(Table21[[#This Row],[Adj Close]]-Table21[[#This Row],[3-MA]])</f>
        <v>-3.4417333333333318</v>
      </c>
      <c r="J278" s="10">
        <f t="shared" si="22"/>
        <v>11.845528337777766</v>
      </c>
      <c r="K278" s="10">
        <f>ABS(Table21[[#This Row],[Erorr 2]])</f>
        <v>3.4417333333333318</v>
      </c>
      <c r="L278" s="13">
        <f>Table21[[#This Row],[Abs Erorr 2]]/Table21[[#This Row],[Adj Close]]</f>
        <v>6.8930203929312664E-2</v>
      </c>
      <c r="M278" s="11">
        <f t="shared" si="24"/>
        <v>47.490333333333332</v>
      </c>
      <c r="N278" s="16">
        <f>Table21[[#This Row],[Adj Close]]-Table21[[#This Row],[6-MA]]</f>
        <v>2.4403666666666695</v>
      </c>
      <c r="O278" s="17">
        <f>(Table21[[#This Row],[Adj Close]]-M278)^2</f>
        <v>5.955389467777791</v>
      </c>
      <c r="P278" s="17">
        <f>ABS(Table21[[#This Row],[Erorr 3]])</f>
        <v>2.4403666666666695</v>
      </c>
      <c r="Q278" s="17">
        <f>Table21[[#This Row],[Abs Erorr 3]]/Table21[[#This Row],[Adj Close]]</f>
        <v>4.8875074186155401E-2</v>
      </c>
    </row>
    <row r="279" spans="1:17" x14ac:dyDescent="0.3">
      <c r="A279" s="9">
        <v>43868.291666666664</v>
      </c>
      <c r="B279" s="26">
        <v>49.871299999999998</v>
      </c>
      <c r="C279" s="11">
        <f t="shared" si="21"/>
        <v>49.930700000000002</v>
      </c>
      <c r="D279" s="29">
        <f>Table21[[#This Row],[Adj Close]]-Table21[[#This Row],[Naive Trend ]]</f>
        <v>-5.9400000000003672E-2</v>
      </c>
      <c r="E279" s="12">
        <f t="shared" si="20"/>
        <v>3.5283600000004362E-3</v>
      </c>
      <c r="F279" s="12">
        <f>ABS(Table21[[#This Row],[Erorr 1]])</f>
        <v>5.9400000000003672E-2</v>
      </c>
      <c r="G279" s="13">
        <f>Table21[[#This Row],[Abs Erorr 1]]/Table21[[#This Row],[Adj Close]]</f>
        <v>1.1910658033779684E-3</v>
      </c>
      <c r="H279" s="11">
        <f t="shared" si="23"/>
        <v>52.68266666666667</v>
      </c>
      <c r="I279" s="14">
        <f>(Table21[[#This Row],[Adj Close]]-Table21[[#This Row],[3-MA]])</f>
        <v>-2.8113666666666717</v>
      </c>
      <c r="J279" s="10">
        <f t="shared" si="22"/>
        <v>7.9037825344444723</v>
      </c>
      <c r="K279" s="10">
        <f>ABS(Table21[[#This Row],[Erorr 2]])</f>
        <v>2.8113666666666717</v>
      </c>
      <c r="L279" s="13">
        <f>Table21[[#This Row],[Abs Erorr 2]]/Table21[[#This Row],[Adj Close]]</f>
        <v>5.6372435983555104E-2</v>
      </c>
      <c r="M279" s="11">
        <f t="shared" si="24"/>
        <v>49.356666666666662</v>
      </c>
      <c r="N279" s="16">
        <f>Table21[[#This Row],[Adj Close]]-Table21[[#This Row],[6-MA]]</f>
        <v>0.51463333333333594</v>
      </c>
      <c r="O279" s="17">
        <f>(Table21[[#This Row],[Adj Close]]-M279)^2</f>
        <v>0.26484746777778045</v>
      </c>
      <c r="P279" s="17">
        <f>ABS(Table21[[#This Row],[Erorr 3]])</f>
        <v>0.51463333333333594</v>
      </c>
      <c r="Q279" s="17">
        <f>Table21[[#This Row],[Abs Erorr 3]]/Table21[[#This Row],[Adj Close]]</f>
        <v>1.0319228360466561E-2</v>
      </c>
    </row>
    <row r="280" spans="1:17" x14ac:dyDescent="0.3">
      <c r="A280" s="5">
        <v>43871.291666666664</v>
      </c>
      <c r="B280" s="25">
        <v>51.418700000000001</v>
      </c>
      <c r="C280" s="11">
        <f t="shared" si="21"/>
        <v>49.871299999999998</v>
      </c>
      <c r="D280" s="29">
        <f>Table21[[#This Row],[Adj Close]]-Table21[[#This Row],[Naive Trend ]]</f>
        <v>1.5474000000000032</v>
      </c>
      <c r="E280" s="12">
        <f t="shared" si="20"/>
        <v>2.3944467600000099</v>
      </c>
      <c r="F280" s="12">
        <f>ABS(Table21[[#This Row],[Erorr 1]])</f>
        <v>1.5474000000000032</v>
      </c>
      <c r="G280" s="13">
        <f>Table21[[#This Row],[Abs Erorr 1]]/Table21[[#This Row],[Adj Close]]</f>
        <v>3.0094109730506666E-2</v>
      </c>
      <c r="H280" s="11">
        <f t="shared" si="23"/>
        <v>49.593999999999994</v>
      </c>
      <c r="I280" s="14">
        <f>(Table21[[#This Row],[Adj Close]]-Table21[[#This Row],[3-MA]])</f>
        <v>1.8247000000000071</v>
      </c>
      <c r="J280" s="10">
        <f t="shared" si="22"/>
        <v>3.3295300900000258</v>
      </c>
      <c r="K280" s="10">
        <f>ABS(Table21[[#This Row],[Erorr 2]])</f>
        <v>1.8247000000000071</v>
      </c>
      <c r="L280" s="13">
        <f>Table21[[#This Row],[Abs Erorr 2]]/Table21[[#This Row],[Adj Close]]</f>
        <v>3.5487089327423817E-2</v>
      </c>
      <c r="M280" s="11">
        <f t="shared" si="24"/>
        <v>50.548433333333328</v>
      </c>
      <c r="N280" s="16">
        <f>Table21[[#This Row],[Adj Close]]-Table21[[#This Row],[6-MA]]</f>
        <v>0.87026666666667296</v>
      </c>
      <c r="O280" s="17">
        <f>(Table21[[#This Row],[Adj Close]]-M280)^2</f>
        <v>0.75736407111112203</v>
      </c>
      <c r="P280" s="17">
        <f>ABS(Table21[[#This Row],[Erorr 3]])</f>
        <v>0.87026666666667296</v>
      </c>
      <c r="Q280" s="17">
        <f>Table21[[#This Row],[Abs Erorr 3]]/Table21[[#This Row],[Adj Close]]</f>
        <v>1.6925100530870537E-2</v>
      </c>
    </row>
    <row r="281" spans="1:17" x14ac:dyDescent="0.3">
      <c r="A281" s="9">
        <v>43872.291666666664</v>
      </c>
      <c r="B281" s="26">
        <v>51.625300000000003</v>
      </c>
      <c r="C281" s="11">
        <f t="shared" si="21"/>
        <v>51.418700000000001</v>
      </c>
      <c r="D281" s="29">
        <f>Table21[[#This Row],[Adj Close]]-Table21[[#This Row],[Naive Trend ]]</f>
        <v>0.20660000000000167</v>
      </c>
      <c r="E281" s="12">
        <f t="shared" si="20"/>
        <v>4.2683560000000689E-2</v>
      </c>
      <c r="F281" s="12">
        <f>ABS(Table21[[#This Row],[Erorr 1]])</f>
        <v>0.20660000000000167</v>
      </c>
      <c r="G281" s="13">
        <f>Table21[[#This Row],[Abs Erorr 1]]/Table21[[#This Row],[Adj Close]]</f>
        <v>4.0019137903315165E-3</v>
      </c>
      <c r="H281" s="11">
        <f t="shared" si="23"/>
        <v>50.4069</v>
      </c>
      <c r="I281" s="14">
        <f>(Table21[[#This Row],[Adj Close]]-Table21[[#This Row],[3-MA]])</f>
        <v>1.2184000000000026</v>
      </c>
      <c r="J281" s="10">
        <f t="shared" si="22"/>
        <v>1.4844985600000062</v>
      </c>
      <c r="K281" s="10">
        <f>ABS(Table21[[#This Row],[Erorr 2]])</f>
        <v>1.2184000000000026</v>
      </c>
      <c r="L281" s="13">
        <f>Table21[[#This Row],[Abs Erorr 2]]/Table21[[#This Row],[Adj Close]]</f>
        <v>2.3600831375314092E-2</v>
      </c>
      <c r="M281" s="11">
        <f t="shared" si="24"/>
        <v>51.88966666666667</v>
      </c>
      <c r="N281" s="16">
        <f>Table21[[#This Row],[Adj Close]]-Table21[[#This Row],[6-MA]]</f>
        <v>-0.26436666666666753</v>
      </c>
      <c r="O281" s="17">
        <f>(Table21[[#This Row],[Adj Close]]-M281)^2</f>
        <v>6.9889734444444893E-2</v>
      </c>
      <c r="P281" s="17">
        <f>ABS(Table21[[#This Row],[Erorr 3]])</f>
        <v>0.26436666666666753</v>
      </c>
      <c r="Q281" s="17">
        <f>Table21[[#This Row],[Abs Erorr 3]]/Table21[[#This Row],[Adj Close]]</f>
        <v>5.1208741966955644E-3</v>
      </c>
    </row>
    <row r="282" spans="1:17" x14ac:dyDescent="0.3">
      <c r="A282" s="5">
        <v>43873.291666666664</v>
      </c>
      <c r="B282" s="25">
        <v>51.152700000000003</v>
      </c>
      <c r="C282" s="11">
        <f t="shared" si="21"/>
        <v>51.625300000000003</v>
      </c>
      <c r="D282" s="29">
        <f>Table21[[#This Row],[Adj Close]]-Table21[[#This Row],[Naive Trend ]]</f>
        <v>-0.47259999999999991</v>
      </c>
      <c r="E282" s="12">
        <f t="shared" si="20"/>
        <v>0.22335075999999993</v>
      </c>
      <c r="F282" s="12">
        <f>ABS(Table21[[#This Row],[Erorr 1]])</f>
        <v>0.47259999999999991</v>
      </c>
      <c r="G282" s="13">
        <f>Table21[[#This Row],[Abs Erorr 1]]/Table21[[#This Row],[Adj Close]]</f>
        <v>9.2390040017437964E-3</v>
      </c>
      <c r="H282" s="11">
        <f t="shared" si="23"/>
        <v>50.971766666666667</v>
      </c>
      <c r="I282" s="14">
        <f>(Table21[[#This Row],[Adj Close]]-Table21[[#This Row],[3-MA]])</f>
        <v>0.18093333333333561</v>
      </c>
      <c r="J282" s="10">
        <f t="shared" si="22"/>
        <v>3.2736871111111933E-2</v>
      </c>
      <c r="K282" s="10">
        <f>ABS(Table21[[#This Row],[Erorr 2]])</f>
        <v>0.18093333333333561</v>
      </c>
      <c r="L282" s="13">
        <f>Table21[[#This Row],[Abs Erorr 2]]/Table21[[#This Row],[Adj Close]]</f>
        <v>3.5371218593219047E-3</v>
      </c>
      <c r="M282" s="11">
        <f t="shared" si="24"/>
        <v>51.827216666666658</v>
      </c>
      <c r="N282" s="16">
        <f>Table21[[#This Row],[Adj Close]]-Table21[[#This Row],[6-MA]]</f>
        <v>-0.67451666666665488</v>
      </c>
      <c r="O282" s="17">
        <f>(Table21[[#This Row],[Adj Close]]-M282)^2</f>
        <v>0.45497273361109519</v>
      </c>
      <c r="P282" s="17">
        <f>ABS(Table21[[#This Row],[Erorr 3]])</f>
        <v>0.67451666666665488</v>
      </c>
      <c r="Q282" s="17">
        <f>Table21[[#This Row],[Abs Erorr 3]]/Table21[[#This Row],[Adj Close]]</f>
        <v>1.3186335553483098E-2</v>
      </c>
    </row>
    <row r="283" spans="1:17" x14ac:dyDescent="0.3">
      <c r="A283" s="9">
        <v>43874.291666666664</v>
      </c>
      <c r="B283" s="26">
        <v>53.6</v>
      </c>
      <c r="C283" s="11">
        <f t="shared" si="21"/>
        <v>51.152700000000003</v>
      </c>
      <c r="D283" s="29">
        <f>Table21[[#This Row],[Adj Close]]-Table21[[#This Row],[Naive Trend ]]</f>
        <v>2.4472999999999985</v>
      </c>
      <c r="E283" s="12">
        <f t="shared" si="20"/>
        <v>5.9892772899999924</v>
      </c>
      <c r="F283" s="12">
        <f>ABS(Table21[[#This Row],[Erorr 1]])</f>
        <v>2.4472999999999985</v>
      </c>
      <c r="G283" s="13">
        <f>Table21[[#This Row],[Abs Erorr 1]]/Table21[[#This Row],[Adj Close]]</f>
        <v>4.5658582089552209E-2</v>
      </c>
      <c r="H283" s="11">
        <f t="shared" si="23"/>
        <v>51.398900000000005</v>
      </c>
      <c r="I283" s="14">
        <f>(Table21[[#This Row],[Adj Close]]-Table21[[#This Row],[3-MA]])</f>
        <v>2.2010999999999967</v>
      </c>
      <c r="J283" s="10">
        <f t="shared" si="22"/>
        <v>4.844841209999986</v>
      </c>
      <c r="K283" s="10">
        <f>ABS(Table21[[#This Row],[Erorr 2]])</f>
        <v>2.2010999999999967</v>
      </c>
      <c r="L283" s="13">
        <f>Table21[[#This Row],[Abs Erorr 2]]/Table21[[#This Row],[Adj Close]]</f>
        <v>4.1065298507462628E-2</v>
      </c>
      <c r="M283" s="11">
        <f t="shared" si="24"/>
        <v>50.496450000000003</v>
      </c>
      <c r="N283" s="16">
        <f>Table21[[#This Row],[Adj Close]]-Table21[[#This Row],[6-MA]]</f>
        <v>3.1035499999999985</v>
      </c>
      <c r="O283" s="17">
        <f>(Table21[[#This Row],[Adj Close]]-M283)^2</f>
        <v>9.6320226024999904</v>
      </c>
      <c r="P283" s="17">
        <f>ABS(Table21[[#This Row],[Erorr 3]])</f>
        <v>3.1035499999999985</v>
      </c>
      <c r="Q283" s="17">
        <f>Table21[[#This Row],[Abs Erorr 3]]/Table21[[#This Row],[Adj Close]]</f>
        <v>5.7902052238805943E-2</v>
      </c>
    </row>
    <row r="284" spans="1:17" x14ac:dyDescent="0.3">
      <c r="A284" s="5">
        <v>43875.291666666664</v>
      </c>
      <c r="B284" s="25">
        <v>53.335299999999997</v>
      </c>
      <c r="C284" s="11">
        <f t="shared" si="21"/>
        <v>53.6</v>
      </c>
      <c r="D284" s="29">
        <f>Table21[[#This Row],[Adj Close]]-Table21[[#This Row],[Naive Trend ]]</f>
        <v>-0.26470000000000482</v>
      </c>
      <c r="E284" s="12">
        <f t="shared" si="20"/>
        <v>7.0066090000002551E-2</v>
      </c>
      <c r="F284" s="12">
        <f>ABS(Table21[[#This Row],[Erorr 1]])</f>
        <v>0.26470000000000482</v>
      </c>
      <c r="G284" s="13">
        <f>Table21[[#This Row],[Abs Erorr 1]]/Table21[[#This Row],[Adj Close]]</f>
        <v>4.962941991514154E-3</v>
      </c>
      <c r="H284" s="11">
        <f t="shared" si="23"/>
        <v>52.126000000000005</v>
      </c>
      <c r="I284" s="14">
        <f>(Table21[[#This Row],[Adj Close]]-Table21[[#This Row],[3-MA]])</f>
        <v>1.2092999999999918</v>
      </c>
      <c r="J284" s="10">
        <f t="shared" si="22"/>
        <v>1.4624064899999802</v>
      </c>
      <c r="K284" s="10">
        <f>ABS(Table21[[#This Row],[Erorr 2]])</f>
        <v>1.2092999999999918</v>
      </c>
      <c r="L284" s="13">
        <f>Table21[[#This Row],[Abs Erorr 2]]/Table21[[#This Row],[Adj Close]]</f>
        <v>2.2673538913252422E-2</v>
      </c>
      <c r="M284" s="11">
        <f t="shared" si="24"/>
        <v>51.266449999999999</v>
      </c>
      <c r="N284" s="16">
        <f>Table21[[#This Row],[Adj Close]]-Table21[[#This Row],[6-MA]]</f>
        <v>2.0688499999999976</v>
      </c>
      <c r="O284" s="17">
        <f>(Table21[[#This Row],[Adj Close]]-M284)^2</f>
        <v>4.2801403224999905</v>
      </c>
      <c r="P284" s="17">
        <f>ABS(Table21[[#This Row],[Erorr 3]])</f>
        <v>2.0688499999999976</v>
      </c>
      <c r="Q284" s="17">
        <f>Table21[[#This Row],[Abs Erorr 3]]/Table21[[#This Row],[Adj Close]]</f>
        <v>3.8789507136924285E-2</v>
      </c>
    </row>
    <row r="285" spans="1:17" x14ac:dyDescent="0.3">
      <c r="A285" s="9">
        <v>43879.291666666664</v>
      </c>
      <c r="B285" s="26">
        <v>57.226700000000001</v>
      </c>
      <c r="C285" s="11">
        <f t="shared" si="21"/>
        <v>53.335299999999997</v>
      </c>
      <c r="D285" s="29">
        <f>Table21[[#This Row],[Adj Close]]-Table21[[#This Row],[Naive Trend ]]</f>
        <v>3.8914000000000044</v>
      </c>
      <c r="E285" s="12">
        <f t="shared" si="20"/>
        <v>15.142993960000034</v>
      </c>
      <c r="F285" s="12">
        <f>ABS(Table21[[#This Row],[Erorr 1]])</f>
        <v>3.8914000000000044</v>
      </c>
      <c r="G285" s="13">
        <f>Table21[[#This Row],[Abs Erorr 1]]/Table21[[#This Row],[Adj Close]]</f>
        <v>6.7999727399972468E-2</v>
      </c>
      <c r="H285" s="11">
        <f t="shared" si="23"/>
        <v>52.695999999999998</v>
      </c>
      <c r="I285" s="14">
        <f>(Table21[[#This Row],[Adj Close]]-Table21[[#This Row],[3-MA]])</f>
        <v>4.5307000000000031</v>
      </c>
      <c r="J285" s="10">
        <f t="shared" si="22"/>
        <v>20.527242490000027</v>
      </c>
      <c r="K285" s="10">
        <f>ABS(Table21[[#This Row],[Erorr 2]])</f>
        <v>4.5307000000000031</v>
      </c>
      <c r="L285" s="13">
        <f>Table21[[#This Row],[Abs Erorr 2]]/Table21[[#This Row],[Adj Close]]</f>
        <v>7.9171086223738266E-2</v>
      </c>
      <c r="M285" s="11">
        <f t="shared" si="24"/>
        <v>51.83388333333334</v>
      </c>
      <c r="N285" s="16">
        <f>Table21[[#This Row],[Adj Close]]-Table21[[#This Row],[6-MA]]</f>
        <v>5.3928166666666613</v>
      </c>
      <c r="O285" s="17">
        <f>(Table21[[#This Row],[Adj Close]]-M285)^2</f>
        <v>29.082471600277721</v>
      </c>
      <c r="P285" s="17">
        <f>ABS(Table21[[#This Row],[Erorr 3]])</f>
        <v>5.3928166666666613</v>
      </c>
      <c r="Q285" s="17">
        <f>Table21[[#This Row],[Abs Erorr 3]]/Table21[[#This Row],[Adj Close]]</f>
        <v>9.423602386065702E-2</v>
      </c>
    </row>
    <row r="286" spans="1:17" x14ac:dyDescent="0.3">
      <c r="A286" s="5">
        <v>43880.291666666664</v>
      </c>
      <c r="B286" s="25">
        <v>61.161299999999997</v>
      </c>
      <c r="C286" s="11">
        <f t="shared" si="21"/>
        <v>57.226700000000001</v>
      </c>
      <c r="D286" s="29">
        <f>Table21[[#This Row],[Adj Close]]-Table21[[#This Row],[Naive Trend ]]</f>
        <v>3.9345999999999961</v>
      </c>
      <c r="E286" s="12">
        <f t="shared" si="20"/>
        <v>15.48107715999997</v>
      </c>
      <c r="F286" s="12">
        <f>ABS(Table21[[#This Row],[Erorr 1]])</f>
        <v>3.9345999999999961</v>
      </c>
      <c r="G286" s="13">
        <f>Table21[[#This Row],[Abs Erorr 1]]/Table21[[#This Row],[Adj Close]]</f>
        <v>6.4331529905348586E-2</v>
      </c>
      <c r="H286" s="11">
        <f t="shared" si="23"/>
        <v>54.720666666666666</v>
      </c>
      <c r="I286" s="14">
        <f>(Table21[[#This Row],[Adj Close]]-Table21[[#This Row],[3-MA]])</f>
        <v>6.4406333333333308</v>
      </c>
      <c r="J286" s="10">
        <f t="shared" si="22"/>
        <v>41.481757734444415</v>
      </c>
      <c r="K286" s="10">
        <f>ABS(Table21[[#This Row],[Erorr 2]])</f>
        <v>6.4406333333333308</v>
      </c>
      <c r="L286" s="13">
        <f>Table21[[#This Row],[Abs Erorr 2]]/Table21[[#This Row],[Adj Close]]</f>
        <v>0.10530569712110976</v>
      </c>
      <c r="M286" s="11">
        <f t="shared" si="24"/>
        <v>53.059783333333336</v>
      </c>
      <c r="N286" s="16">
        <f>Table21[[#This Row],[Adj Close]]-Table21[[#This Row],[6-MA]]</f>
        <v>8.1015166666666616</v>
      </c>
      <c r="O286" s="17">
        <f>(Table21[[#This Row],[Adj Close]]-M286)^2</f>
        <v>65.634572300277696</v>
      </c>
      <c r="P286" s="17">
        <f>ABS(Table21[[#This Row],[Erorr 3]])</f>
        <v>8.1015166666666616</v>
      </c>
      <c r="Q286" s="17">
        <f>Table21[[#This Row],[Abs Erorr 3]]/Table21[[#This Row],[Adj Close]]</f>
        <v>0.13246148572163544</v>
      </c>
    </row>
    <row r="287" spans="1:17" x14ac:dyDescent="0.3">
      <c r="A287" s="9">
        <v>43881.291666666664</v>
      </c>
      <c r="B287" s="26">
        <v>59.960700000000003</v>
      </c>
      <c r="C287" s="11">
        <f t="shared" si="21"/>
        <v>61.161299999999997</v>
      </c>
      <c r="D287" s="29">
        <f>Table21[[#This Row],[Adj Close]]-Table21[[#This Row],[Naive Trend ]]</f>
        <v>-1.2005999999999943</v>
      </c>
      <c r="E287" s="12">
        <f t="shared" si="20"/>
        <v>1.4414403599999863</v>
      </c>
      <c r="F287" s="12">
        <f>ABS(Table21[[#This Row],[Erorr 1]])</f>
        <v>1.2005999999999943</v>
      </c>
      <c r="G287" s="13">
        <f>Table21[[#This Row],[Abs Erorr 1]]/Table21[[#This Row],[Adj Close]]</f>
        <v>2.0023115140416877E-2</v>
      </c>
      <c r="H287" s="11">
        <f t="shared" si="23"/>
        <v>57.241099999999996</v>
      </c>
      <c r="I287" s="14">
        <f>(Table21[[#This Row],[Adj Close]]-Table21[[#This Row],[3-MA]])</f>
        <v>2.7196000000000069</v>
      </c>
      <c r="J287" s="10">
        <f t="shared" si="22"/>
        <v>7.3962241600000374</v>
      </c>
      <c r="K287" s="10">
        <f>ABS(Table21[[#This Row],[Erorr 2]])</f>
        <v>2.7196000000000069</v>
      </c>
      <c r="L287" s="13">
        <f>Table21[[#This Row],[Abs Erorr 2]]/Table21[[#This Row],[Adj Close]]</f>
        <v>4.5356375092352269E-2</v>
      </c>
      <c r="M287" s="11">
        <f t="shared" si="24"/>
        <v>54.683549999999997</v>
      </c>
      <c r="N287" s="16">
        <f>Table21[[#This Row],[Adj Close]]-Table21[[#This Row],[6-MA]]</f>
        <v>5.277150000000006</v>
      </c>
      <c r="O287" s="17">
        <f>(Table21[[#This Row],[Adj Close]]-M287)^2</f>
        <v>27.848312122500062</v>
      </c>
      <c r="P287" s="17">
        <f>ABS(Table21[[#This Row],[Erorr 3]])</f>
        <v>5.277150000000006</v>
      </c>
      <c r="Q287" s="17">
        <f>Table21[[#This Row],[Abs Erorr 3]]/Table21[[#This Row],[Adj Close]]</f>
        <v>8.8010146646053264E-2</v>
      </c>
    </row>
    <row r="288" spans="1:17" x14ac:dyDescent="0.3">
      <c r="A288" s="5">
        <v>43882.291666666664</v>
      </c>
      <c r="B288" s="25">
        <v>60.066699999999997</v>
      </c>
      <c r="C288" s="11">
        <f t="shared" si="21"/>
        <v>59.960700000000003</v>
      </c>
      <c r="D288" s="29">
        <f>Table21[[#This Row],[Adj Close]]-Table21[[#This Row],[Naive Trend ]]</f>
        <v>0.10599999999999454</v>
      </c>
      <c r="E288" s="12">
        <f t="shared" si="20"/>
        <v>1.1235999999998842E-2</v>
      </c>
      <c r="F288" s="12">
        <f>ABS(Table21[[#This Row],[Erorr 1]])</f>
        <v>0.10599999999999454</v>
      </c>
      <c r="G288" s="13">
        <f>Table21[[#This Row],[Abs Erorr 1]]/Table21[[#This Row],[Adj Close]]</f>
        <v>1.7647049030493525E-3</v>
      </c>
      <c r="H288" s="11">
        <f t="shared" si="23"/>
        <v>59.449566666666669</v>
      </c>
      <c r="I288" s="14">
        <f>(Table21[[#This Row],[Adj Close]]-Table21[[#This Row],[3-MA]])</f>
        <v>0.61713333333332798</v>
      </c>
      <c r="J288" s="10">
        <f t="shared" si="22"/>
        <v>0.38085355111110453</v>
      </c>
      <c r="K288" s="10">
        <f>ABS(Table21[[#This Row],[Erorr 2]])</f>
        <v>0.61713333333332798</v>
      </c>
      <c r="L288" s="13">
        <f>Table21[[#This Row],[Abs Erorr 2]]/Table21[[#This Row],[Adj Close]]</f>
        <v>1.027413414309972E-2</v>
      </c>
      <c r="M288" s="11">
        <f t="shared" si="24"/>
        <v>56.072783333333327</v>
      </c>
      <c r="N288" s="16">
        <f>Table21[[#This Row],[Adj Close]]-Table21[[#This Row],[6-MA]]</f>
        <v>3.9939166666666708</v>
      </c>
      <c r="O288" s="17">
        <f>(Table21[[#This Row],[Adj Close]]-M288)^2</f>
        <v>15.95137034027781</v>
      </c>
      <c r="P288" s="17">
        <f>ABS(Table21[[#This Row],[Erorr 3]])</f>
        <v>3.9939166666666708</v>
      </c>
      <c r="Q288" s="17">
        <f>Table21[[#This Row],[Abs Erorr 3]]/Table21[[#This Row],[Adj Close]]</f>
        <v>6.6491361547524191E-2</v>
      </c>
    </row>
    <row r="289" spans="1:17" x14ac:dyDescent="0.3">
      <c r="A289" s="9">
        <v>43885.291666666664</v>
      </c>
      <c r="B289" s="26">
        <v>55.585999999999999</v>
      </c>
      <c r="C289" s="11">
        <f t="shared" si="21"/>
        <v>60.066699999999997</v>
      </c>
      <c r="D289" s="29">
        <f>Table21[[#This Row],[Adj Close]]-Table21[[#This Row],[Naive Trend ]]</f>
        <v>-4.4806999999999988</v>
      </c>
      <c r="E289" s="12">
        <f t="shared" si="20"/>
        <v>20.076672489999989</v>
      </c>
      <c r="F289" s="12">
        <f>ABS(Table21[[#This Row],[Erorr 1]])</f>
        <v>4.4806999999999988</v>
      </c>
      <c r="G289" s="13">
        <f>Table21[[#This Row],[Abs Erorr 1]]/Table21[[#This Row],[Adj Close]]</f>
        <v>8.0608426582232912E-2</v>
      </c>
      <c r="H289" s="11">
        <f t="shared" si="23"/>
        <v>60.396233333333328</v>
      </c>
      <c r="I289" s="14">
        <f>(Table21[[#This Row],[Adj Close]]-Table21[[#This Row],[3-MA]])</f>
        <v>-4.8102333333333291</v>
      </c>
      <c r="J289" s="10">
        <f t="shared" si="22"/>
        <v>23.138344721111071</v>
      </c>
      <c r="K289" s="10">
        <f>ABS(Table21[[#This Row],[Erorr 2]])</f>
        <v>4.8102333333333291</v>
      </c>
      <c r="L289" s="13">
        <f>Table21[[#This Row],[Abs Erorr 2]]/Table21[[#This Row],[Adj Close]]</f>
        <v>8.6536777845740459E-2</v>
      </c>
      <c r="M289" s="11">
        <f t="shared" si="24"/>
        <v>57.558449999999993</v>
      </c>
      <c r="N289" s="16">
        <f>Table21[[#This Row],[Adj Close]]-Table21[[#This Row],[6-MA]]</f>
        <v>-1.9724499999999949</v>
      </c>
      <c r="O289" s="17">
        <f>(Table21[[#This Row],[Adj Close]]-M289)^2</f>
        <v>3.8905590024999799</v>
      </c>
      <c r="P289" s="17">
        <f>ABS(Table21[[#This Row],[Erorr 3]])</f>
        <v>1.9724499999999949</v>
      </c>
      <c r="Q289" s="17">
        <f>Table21[[#This Row],[Abs Erorr 3]]/Table21[[#This Row],[Adj Close]]</f>
        <v>3.5484654409383566E-2</v>
      </c>
    </row>
    <row r="290" spans="1:17" x14ac:dyDescent="0.3">
      <c r="A290" s="5">
        <v>43886.291666666664</v>
      </c>
      <c r="B290" s="25">
        <v>53.327300000000001</v>
      </c>
      <c r="C290" s="11">
        <f t="shared" si="21"/>
        <v>55.585999999999999</v>
      </c>
      <c r="D290" s="29">
        <f>Table21[[#This Row],[Adj Close]]-Table21[[#This Row],[Naive Trend ]]</f>
        <v>-2.2586999999999975</v>
      </c>
      <c r="E290" s="12">
        <f t="shared" si="20"/>
        <v>5.1017256899999888</v>
      </c>
      <c r="F290" s="12">
        <f>ABS(Table21[[#This Row],[Erorr 1]])</f>
        <v>2.2586999999999975</v>
      </c>
      <c r="G290" s="13">
        <f>Table21[[#This Row],[Abs Erorr 1]]/Table21[[#This Row],[Adj Close]]</f>
        <v>4.2355416456486591E-2</v>
      </c>
      <c r="H290" s="11">
        <f t="shared" si="23"/>
        <v>58.537800000000004</v>
      </c>
      <c r="I290" s="14">
        <f>(Table21[[#This Row],[Adj Close]]-Table21[[#This Row],[3-MA]])</f>
        <v>-5.2105000000000032</v>
      </c>
      <c r="J290" s="10">
        <f t="shared" si="22"/>
        <v>27.149310250000035</v>
      </c>
      <c r="K290" s="10">
        <f>ABS(Table21[[#This Row],[Erorr 2]])</f>
        <v>5.2105000000000032</v>
      </c>
      <c r="L290" s="13">
        <f>Table21[[#This Row],[Abs Erorr 2]]/Table21[[#This Row],[Adj Close]]</f>
        <v>9.770792820937875E-2</v>
      </c>
      <c r="M290" s="11">
        <f t="shared" si="24"/>
        <v>57.889450000000004</v>
      </c>
      <c r="N290" s="16">
        <f>Table21[[#This Row],[Adj Close]]-Table21[[#This Row],[6-MA]]</f>
        <v>-4.5621500000000026</v>
      </c>
      <c r="O290" s="17">
        <f>(Table21[[#This Row],[Adj Close]]-M290)^2</f>
        <v>20.813212622500025</v>
      </c>
      <c r="P290" s="17">
        <f>ABS(Table21[[#This Row],[Erorr 3]])</f>
        <v>4.5621500000000026</v>
      </c>
      <c r="Q290" s="17">
        <f>Table21[[#This Row],[Abs Erorr 3]]/Table21[[#This Row],[Adj Close]]</f>
        <v>8.5549990342657561E-2</v>
      </c>
    </row>
    <row r="291" spans="1:17" x14ac:dyDescent="0.3">
      <c r="A291" s="9">
        <v>43887.291666666664</v>
      </c>
      <c r="B291" s="26">
        <v>51.92</v>
      </c>
      <c r="C291" s="11">
        <f t="shared" si="21"/>
        <v>53.327300000000001</v>
      </c>
      <c r="D291" s="29">
        <f>Table21[[#This Row],[Adj Close]]-Table21[[#This Row],[Naive Trend ]]</f>
        <v>-1.4072999999999993</v>
      </c>
      <c r="E291" s="12">
        <f t="shared" si="20"/>
        <v>1.9804932899999981</v>
      </c>
      <c r="F291" s="12">
        <f>ABS(Table21[[#This Row],[Erorr 1]])</f>
        <v>1.4072999999999993</v>
      </c>
      <c r="G291" s="13">
        <f>Table21[[#This Row],[Abs Erorr 1]]/Table21[[#This Row],[Adj Close]]</f>
        <v>2.7105161787365162E-2</v>
      </c>
      <c r="H291" s="11">
        <f t="shared" si="23"/>
        <v>56.326666666666661</v>
      </c>
      <c r="I291" s="14">
        <f>(Table21[[#This Row],[Adj Close]]-Table21[[#This Row],[3-MA]])</f>
        <v>-4.4066666666666592</v>
      </c>
      <c r="J291" s="10">
        <f t="shared" si="22"/>
        <v>19.418711111111044</v>
      </c>
      <c r="K291" s="10">
        <f>ABS(Table21[[#This Row],[Erorr 2]])</f>
        <v>4.4066666666666592</v>
      </c>
      <c r="L291" s="13">
        <f>Table21[[#This Row],[Abs Erorr 2]]/Table21[[#This Row],[Adj Close]]</f>
        <v>8.487416538263981E-2</v>
      </c>
      <c r="M291" s="11">
        <f t="shared" si="24"/>
        <v>57.888116666666662</v>
      </c>
      <c r="N291" s="16">
        <f>Table21[[#This Row],[Adj Close]]-Table21[[#This Row],[6-MA]]</f>
        <v>-5.9681166666666599</v>
      </c>
      <c r="O291" s="17">
        <f>(Table21[[#This Row],[Adj Close]]-M291)^2</f>
        <v>35.61841654694436</v>
      </c>
      <c r="P291" s="17">
        <f>ABS(Table21[[#This Row],[Erorr 3]])</f>
        <v>5.9681166666666599</v>
      </c>
      <c r="Q291" s="17">
        <f>Table21[[#This Row],[Abs Erorr 3]]/Table21[[#This Row],[Adj Close]]</f>
        <v>0.1149483179250127</v>
      </c>
    </row>
    <row r="292" spans="1:17" x14ac:dyDescent="0.3">
      <c r="A292" s="5">
        <v>43888.291666666664</v>
      </c>
      <c r="B292" s="25">
        <v>45.2667</v>
      </c>
      <c r="C292" s="11">
        <f t="shared" si="21"/>
        <v>51.92</v>
      </c>
      <c r="D292" s="29">
        <f>Table21[[#This Row],[Adj Close]]-Table21[[#This Row],[Naive Trend ]]</f>
        <v>-6.6533000000000015</v>
      </c>
      <c r="E292" s="12">
        <f t="shared" si="20"/>
        <v>44.266400890000021</v>
      </c>
      <c r="F292" s="12">
        <f>ABS(Table21[[#This Row],[Erorr 1]])</f>
        <v>6.6533000000000015</v>
      </c>
      <c r="G292" s="13">
        <f>Table21[[#This Row],[Abs Erorr 1]]/Table21[[#This Row],[Adj Close]]</f>
        <v>0.14698000958762183</v>
      </c>
      <c r="H292" s="11">
        <f t="shared" si="23"/>
        <v>53.6111</v>
      </c>
      <c r="I292" s="14">
        <f>(Table21[[#This Row],[Adj Close]]-Table21[[#This Row],[3-MA]])</f>
        <v>-8.3444000000000003</v>
      </c>
      <c r="J292" s="10">
        <f t="shared" si="22"/>
        <v>69.629011360000007</v>
      </c>
      <c r="K292" s="10">
        <f>ABS(Table21[[#This Row],[Erorr 2]])</f>
        <v>8.3444000000000003</v>
      </c>
      <c r="L292" s="13">
        <f>Table21[[#This Row],[Abs Erorr 2]]/Table21[[#This Row],[Adj Close]]</f>
        <v>0.18433859768880878</v>
      </c>
      <c r="M292" s="11">
        <f t="shared" si="24"/>
        <v>57.003666666666668</v>
      </c>
      <c r="N292" s="16">
        <f>Table21[[#This Row],[Adj Close]]-Table21[[#This Row],[6-MA]]</f>
        <v>-11.736966666666667</v>
      </c>
      <c r="O292" s="17">
        <f>(Table21[[#This Row],[Adj Close]]-M292)^2</f>
        <v>137.75638653444446</v>
      </c>
      <c r="P292" s="17">
        <f>ABS(Table21[[#This Row],[Erorr 3]])</f>
        <v>11.736966666666667</v>
      </c>
      <c r="Q292" s="17">
        <f>Table21[[#This Row],[Abs Erorr 3]]/Table21[[#This Row],[Adj Close]]</f>
        <v>0.25928478697732921</v>
      </c>
    </row>
    <row r="293" spans="1:17" x14ac:dyDescent="0.3">
      <c r="A293" s="9">
        <v>43889.291666666664</v>
      </c>
      <c r="B293" s="26">
        <v>44.532699999999998</v>
      </c>
      <c r="C293" s="11">
        <f t="shared" si="21"/>
        <v>45.2667</v>
      </c>
      <c r="D293" s="29">
        <f>Table21[[#This Row],[Adj Close]]-Table21[[#This Row],[Naive Trend ]]</f>
        <v>-0.73400000000000176</v>
      </c>
      <c r="E293" s="12">
        <f t="shared" si="20"/>
        <v>0.53875600000000257</v>
      </c>
      <c r="F293" s="12">
        <f>ABS(Table21[[#This Row],[Erorr 1]])</f>
        <v>0.73400000000000176</v>
      </c>
      <c r="G293" s="13">
        <f>Table21[[#This Row],[Abs Erorr 1]]/Table21[[#This Row],[Adj Close]]</f>
        <v>1.6482270331688888E-2</v>
      </c>
      <c r="H293" s="11">
        <f t="shared" si="23"/>
        <v>50.171333333333337</v>
      </c>
      <c r="I293" s="14">
        <f>(Table21[[#This Row],[Adj Close]]-Table21[[#This Row],[3-MA]])</f>
        <v>-5.6386333333333383</v>
      </c>
      <c r="J293" s="10">
        <f t="shared" si="22"/>
        <v>31.794185867777834</v>
      </c>
      <c r="K293" s="10">
        <f>ABS(Table21[[#This Row],[Erorr 2]])</f>
        <v>5.6386333333333383</v>
      </c>
      <c r="L293" s="13">
        <f>Table21[[#This Row],[Abs Erorr 2]]/Table21[[#This Row],[Adj Close]]</f>
        <v>0.12661781866658295</v>
      </c>
      <c r="M293" s="11">
        <f t="shared" si="24"/>
        <v>54.35456666666667</v>
      </c>
      <c r="N293" s="16">
        <f>Table21[[#This Row],[Adj Close]]-Table21[[#This Row],[6-MA]]</f>
        <v>-9.8218666666666721</v>
      </c>
      <c r="O293" s="17">
        <f>(Table21[[#This Row],[Adj Close]]-M293)^2</f>
        <v>96.469064817777877</v>
      </c>
      <c r="P293" s="17">
        <f>ABS(Table21[[#This Row],[Erorr 3]])</f>
        <v>9.8218666666666721</v>
      </c>
      <c r="Q293" s="17">
        <f>Table21[[#This Row],[Abs Erorr 3]]/Table21[[#This Row],[Adj Close]]</f>
        <v>0.22055403482534569</v>
      </c>
    </row>
    <row r="294" spans="1:17" x14ac:dyDescent="0.3">
      <c r="A294" s="5">
        <v>43892.291666666664</v>
      </c>
      <c r="B294" s="25">
        <v>49.5747</v>
      </c>
      <c r="C294" s="11">
        <f t="shared" si="21"/>
        <v>44.532699999999998</v>
      </c>
      <c r="D294" s="29">
        <f>Table21[[#This Row],[Adj Close]]-Table21[[#This Row],[Naive Trend ]]</f>
        <v>5.0420000000000016</v>
      </c>
      <c r="E294" s="12">
        <f t="shared" si="20"/>
        <v>25.421764000000017</v>
      </c>
      <c r="F294" s="12">
        <f>ABS(Table21[[#This Row],[Erorr 1]])</f>
        <v>5.0420000000000016</v>
      </c>
      <c r="G294" s="13">
        <f>Table21[[#This Row],[Abs Erorr 1]]/Table21[[#This Row],[Adj Close]]</f>
        <v>0.1017051036113179</v>
      </c>
      <c r="H294" s="11">
        <f t="shared" si="23"/>
        <v>47.239800000000002</v>
      </c>
      <c r="I294" s="14">
        <f>(Table21[[#This Row],[Adj Close]]-Table21[[#This Row],[3-MA]])</f>
        <v>2.3348999999999975</v>
      </c>
      <c r="J294" s="10">
        <f t="shared" si="22"/>
        <v>5.4517580099999883</v>
      </c>
      <c r="K294" s="10">
        <f>ABS(Table21[[#This Row],[Erorr 2]])</f>
        <v>2.3348999999999975</v>
      </c>
      <c r="L294" s="13">
        <f>Table21[[#This Row],[Abs Erorr 2]]/Table21[[#This Row],[Adj Close]]</f>
        <v>4.7098620869112623E-2</v>
      </c>
      <c r="M294" s="11">
        <f t="shared" si="24"/>
        <v>51.783233333333328</v>
      </c>
      <c r="N294" s="16">
        <f>Table21[[#This Row],[Adj Close]]-Table21[[#This Row],[6-MA]]</f>
        <v>-2.2085333333333281</v>
      </c>
      <c r="O294" s="17">
        <f>(Table21[[#This Row],[Adj Close]]-M294)^2</f>
        <v>4.8776194844444216</v>
      </c>
      <c r="P294" s="17">
        <f>ABS(Table21[[#This Row],[Erorr 3]])</f>
        <v>2.2085333333333281</v>
      </c>
      <c r="Q294" s="17">
        <f>Table21[[#This Row],[Abs Erorr 3]]/Table21[[#This Row],[Adj Close]]</f>
        <v>4.4549605612002253E-2</v>
      </c>
    </row>
    <row r="295" spans="1:17" x14ac:dyDescent="0.3">
      <c r="A295" s="9">
        <v>43893.291666666664</v>
      </c>
      <c r="B295" s="26">
        <v>49.700699999999998</v>
      </c>
      <c r="C295" s="11">
        <f t="shared" si="21"/>
        <v>49.5747</v>
      </c>
      <c r="D295" s="29">
        <f>Table21[[#This Row],[Adj Close]]-Table21[[#This Row],[Naive Trend ]]</f>
        <v>0.12599999999999767</v>
      </c>
      <c r="E295" s="12">
        <f t="shared" si="20"/>
        <v>1.5875999999999411E-2</v>
      </c>
      <c r="F295" s="12">
        <f>ABS(Table21[[#This Row],[Erorr 1]])</f>
        <v>0.12599999999999767</v>
      </c>
      <c r="G295" s="13">
        <f>Table21[[#This Row],[Abs Erorr 1]]/Table21[[#This Row],[Adj Close]]</f>
        <v>2.5351755609075463E-3</v>
      </c>
      <c r="H295" s="11">
        <f t="shared" si="23"/>
        <v>46.458033333333333</v>
      </c>
      <c r="I295" s="14">
        <f>(Table21[[#This Row],[Adj Close]]-Table21[[#This Row],[3-MA]])</f>
        <v>3.2426666666666648</v>
      </c>
      <c r="J295" s="10">
        <f t="shared" si="22"/>
        <v>10.514887111111099</v>
      </c>
      <c r="K295" s="10">
        <f>ABS(Table21[[#This Row],[Erorr 2]])</f>
        <v>3.2426666666666648</v>
      </c>
      <c r="L295" s="13">
        <f>Table21[[#This Row],[Abs Erorr 2]]/Table21[[#This Row],[Adj Close]]</f>
        <v>6.5243883218277912E-2</v>
      </c>
      <c r="M295" s="11">
        <f t="shared" si="24"/>
        <v>50.03456666666667</v>
      </c>
      <c r="N295" s="16">
        <f>Table21[[#This Row],[Adj Close]]-Table21[[#This Row],[6-MA]]</f>
        <v>-0.33386666666667253</v>
      </c>
      <c r="O295" s="17">
        <f>(Table21[[#This Row],[Adj Close]]-M295)^2</f>
        <v>0.11146695111111503</v>
      </c>
      <c r="P295" s="17">
        <f>ABS(Table21[[#This Row],[Erorr 3]])</f>
        <v>0.33386666666667253</v>
      </c>
      <c r="Q295" s="17">
        <f>Table21[[#This Row],[Abs Erorr 3]]/Table21[[#This Row],[Adj Close]]</f>
        <v>6.71754455503992E-3</v>
      </c>
    </row>
    <row r="296" spans="1:17" x14ac:dyDescent="0.3">
      <c r="A296" s="5">
        <v>43894.291666666664</v>
      </c>
      <c r="B296" s="25">
        <v>49.966700000000003</v>
      </c>
      <c r="C296" s="11">
        <f t="shared" si="21"/>
        <v>49.700699999999998</v>
      </c>
      <c r="D296" s="29">
        <f>Table21[[#This Row],[Adj Close]]-Table21[[#This Row],[Naive Trend ]]</f>
        <v>0.26600000000000534</v>
      </c>
      <c r="E296" s="12">
        <f t="shared" si="20"/>
        <v>7.0756000000002844E-2</v>
      </c>
      <c r="F296" s="12">
        <f>ABS(Table21[[#This Row],[Erorr 1]])</f>
        <v>0.26600000000000534</v>
      </c>
      <c r="G296" s="13">
        <f>Table21[[#This Row],[Abs Erorr 1]]/Table21[[#This Row],[Adj Close]]</f>
        <v>5.3235454812906461E-3</v>
      </c>
      <c r="H296" s="11">
        <f t="shared" si="23"/>
        <v>47.936033333333334</v>
      </c>
      <c r="I296" s="14">
        <f>(Table21[[#This Row],[Adj Close]]-Table21[[#This Row],[3-MA]])</f>
        <v>2.0306666666666686</v>
      </c>
      <c r="J296" s="10">
        <f t="shared" si="22"/>
        <v>4.1236071111111192</v>
      </c>
      <c r="K296" s="10">
        <f>ABS(Table21[[#This Row],[Erorr 2]])</f>
        <v>2.0306666666666686</v>
      </c>
      <c r="L296" s="13">
        <f>Table21[[#This Row],[Abs Erorr 2]]/Table21[[#This Row],[Adj Close]]</f>
        <v>4.0640399839626563E-2</v>
      </c>
      <c r="M296" s="11">
        <f t="shared" si="24"/>
        <v>49.053683333333339</v>
      </c>
      <c r="N296" s="16">
        <f>Table21[[#This Row],[Adj Close]]-Table21[[#This Row],[6-MA]]</f>
        <v>0.91301666666666392</v>
      </c>
      <c r="O296" s="17">
        <f>(Table21[[#This Row],[Adj Close]]-M296)^2</f>
        <v>0.83359943361110611</v>
      </c>
      <c r="P296" s="17">
        <f>ABS(Table21[[#This Row],[Erorr 3]])</f>
        <v>0.91301666666666392</v>
      </c>
      <c r="Q296" s="17">
        <f>Table21[[#This Row],[Abs Erorr 3]]/Table21[[#This Row],[Adj Close]]</f>
        <v>1.8272502820211537E-2</v>
      </c>
    </row>
    <row r="297" spans="1:17" x14ac:dyDescent="0.3">
      <c r="A297" s="9">
        <v>43895.291666666664</v>
      </c>
      <c r="B297" s="26">
        <v>48.302700000000002</v>
      </c>
      <c r="C297" s="11">
        <f t="shared" si="21"/>
        <v>49.966700000000003</v>
      </c>
      <c r="D297" s="29">
        <f>Table21[[#This Row],[Adj Close]]-Table21[[#This Row],[Naive Trend ]]</f>
        <v>-1.6640000000000015</v>
      </c>
      <c r="E297" s="12">
        <f t="shared" si="20"/>
        <v>2.7688960000000051</v>
      </c>
      <c r="F297" s="12">
        <f>ABS(Table21[[#This Row],[Erorr 1]])</f>
        <v>1.6640000000000015</v>
      </c>
      <c r="G297" s="13">
        <f>Table21[[#This Row],[Abs Erorr 1]]/Table21[[#This Row],[Adj Close]]</f>
        <v>3.4449420011717802E-2</v>
      </c>
      <c r="H297" s="11">
        <f t="shared" si="23"/>
        <v>49.747366666666665</v>
      </c>
      <c r="I297" s="14">
        <f>(Table21[[#This Row],[Adj Close]]-Table21[[#This Row],[3-MA]])</f>
        <v>-1.444666666666663</v>
      </c>
      <c r="J297" s="10">
        <f t="shared" si="22"/>
        <v>2.0870617777777674</v>
      </c>
      <c r="K297" s="10">
        <f>ABS(Table21[[#This Row],[Erorr 2]])</f>
        <v>1.444666666666663</v>
      </c>
      <c r="L297" s="13">
        <f>Table21[[#This Row],[Abs Erorr 2]]/Table21[[#This Row],[Adj Close]]</f>
        <v>2.990861104382701E-2</v>
      </c>
      <c r="M297" s="11">
        <f t="shared" si="24"/>
        <v>48.493583333333333</v>
      </c>
      <c r="N297" s="16">
        <f>Table21[[#This Row],[Adj Close]]-Table21[[#This Row],[6-MA]]</f>
        <v>-0.19088333333333196</v>
      </c>
      <c r="O297" s="17">
        <f>(Table21[[#This Row],[Adj Close]]-M297)^2</f>
        <v>3.6436446944443923E-2</v>
      </c>
      <c r="P297" s="17">
        <f>ABS(Table21[[#This Row],[Erorr 3]])</f>
        <v>0.19088333333333196</v>
      </c>
      <c r="Q297" s="17">
        <f>Table21[[#This Row],[Abs Erorr 3]]/Table21[[#This Row],[Adj Close]]</f>
        <v>3.951814977906659E-3</v>
      </c>
    </row>
    <row r="298" spans="1:17" x14ac:dyDescent="0.3">
      <c r="A298" s="5">
        <v>43896.291666666664</v>
      </c>
      <c r="B298" s="25">
        <v>46.898699999999998</v>
      </c>
      <c r="C298" s="11">
        <f t="shared" si="21"/>
        <v>48.302700000000002</v>
      </c>
      <c r="D298" s="29">
        <f>Table21[[#This Row],[Adj Close]]-Table21[[#This Row],[Naive Trend ]]</f>
        <v>-1.4040000000000035</v>
      </c>
      <c r="E298" s="12">
        <f t="shared" si="20"/>
        <v>1.9712160000000096</v>
      </c>
      <c r="F298" s="12">
        <f>ABS(Table21[[#This Row],[Erorr 1]])</f>
        <v>1.4040000000000035</v>
      </c>
      <c r="G298" s="13">
        <f>Table21[[#This Row],[Abs Erorr 1]]/Table21[[#This Row],[Adj Close]]</f>
        <v>2.9936863921601314E-2</v>
      </c>
      <c r="H298" s="11">
        <f t="shared" si="23"/>
        <v>49.323366666666665</v>
      </c>
      <c r="I298" s="14">
        <f>(Table21[[#This Row],[Adj Close]]-Table21[[#This Row],[3-MA]])</f>
        <v>-2.424666666666667</v>
      </c>
      <c r="J298" s="10">
        <f t="shared" si="22"/>
        <v>5.8790084444444455</v>
      </c>
      <c r="K298" s="10">
        <f>ABS(Table21[[#This Row],[Erorr 2]])</f>
        <v>2.424666666666667</v>
      </c>
      <c r="L298" s="13">
        <f>Table21[[#This Row],[Abs Erorr 2]]/Table21[[#This Row],[Adj Close]]</f>
        <v>5.1700082660429116E-2</v>
      </c>
      <c r="M298" s="11">
        <f t="shared" si="24"/>
        <v>47.890700000000002</v>
      </c>
      <c r="N298" s="16">
        <f>Table21[[#This Row],[Adj Close]]-Table21[[#This Row],[6-MA]]</f>
        <v>-0.99200000000000443</v>
      </c>
      <c r="O298" s="17">
        <f>(Table21[[#This Row],[Adj Close]]-M298)^2</f>
        <v>0.98406400000000882</v>
      </c>
      <c r="P298" s="17">
        <f>ABS(Table21[[#This Row],[Erorr 3]])</f>
        <v>0.99200000000000443</v>
      </c>
      <c r="Q298" s="17">
        <f>Table21[[#This Row],[Abs Erorr 3]]/Table21[[#This Row],[Adj Close]]</f>
        <v>2.1151972229507522E-2</v>
      </c>
    </row>
    <row r="299" spans="1:17" x14ac:dyDescent="0.3">
      <c r="A299" s="9">
        <v>43899.291666666664</v>
      </c>
      <c r="B299" s="26">
        <v>40.533299999999997</v>
      </c>
      <c r="C299" s="11">
        <f t="shared" si="21"/>
        <v>46.898699999999998</v>
      </c>
      <c r="D299" s="29">
        <f>Table21[[#This Row],[Adj Close]]-Table21[[#This Row],[Naive Trend ]]</f>
        <v>-6.3654000000000011</v>
      </c>
      <c r="E299" s="12">
        <f t="shared" si="20"/>
        <v>40.518317160000016</v>
      </c>
      <c r="F299" s="12">
        <f>ABS(Table21[[#This Row],[Erorr 1]])</f>
        <v>6.3654000000000011</v>
      </c>
      <c r="G299" s="13">
        <f>Table21[[#This Row],[Abs Erorr 1]]/Table21[[#This Row],[Adj Close]]</f>
        <v>0.15704124756681548</v>
      </c>
      <c r="H299" s="11">
        <f t="shared" si="23"/>
        <v>48.389366666666668</v>
      </c>
      <c r="I299" s="14">
        <f>(Table21[[#This Row],[Adj Close]]-Table21[[#This Row],[3-MA]])</f>
        <v>-7.8560666666666705</v>
      </c>
      <c r="J299" s="10">
        <f t="shared" si="22"/>
        <v>61.717783471111169</v>
      </c>
      <c r="K299" s="10">
        <f>ABS(Table21[[#This Row],[Erorr 2]])</f>
        <v>7.8560666666666705</v>
      </c>
      <c r="L299" s="13">
        <f>Table21[[#This Row],[Abs Erorr 2]]/Table21[[#This Row],[Adj Close]]</f>
        <v>0.19381759359999484</v>
      </c>
      <c r="M299" s="11">
        <f t="shared" si="24"/>
        <v>48.162700000000001</v>
      </c>
      <c r="N299" s="16">
        <f>Table21[[#This Row],[Adj Close]]-Table21[[#This Row],[6-MA]]</f>
        <v>-7.629400000000004</v>
      </c>
      <c r="O299" s="17">
        <f>(Table21[[#This Row],[Adj Close]]-M299)^2</f>
        <v>58.207744360000063</v>
      </c>
      <c r="P299" s="17">
        <f>ABS(Table21[[#This Row],[Erorr 3]])</f>
        <v>7.629400000000004</v>
      </c>
      <c r="Q299" s="17">
        <f>Table21[[#This Row],[Abs Erorr 3]]/Table21[[#This Row],[Adj Close]]</f>
        <v>0.18822548373806239</v>
      </c>
    </row>
    <row r="300" spans="1:17" x14ac:dyDescent="0.3">
      <c r="A300" s="5">
        <v>43900.291666666664</v>
      </c>
      <c r="B300" s="25">
        <v>43.021999999999998</v>
      </c>
      <c r="C300" s="11">
        <f t="shared" si="21"/>
        <v>40.533299999999997</v>
      </c>
      <c r="D300" s="29">
        <f>Table21[[#This Row],[Adj Close]]-Table21[[#This Row],[Naive Trend ]]</f>
        <v>2.4887000000000015</v>
      </c>
      <c r="E300" s="12">
        <f t="shared" si="20"/>
        <v>6.1936276900000076</v>
      </c>
      <c r="F300" s="12">
        <f>ABS(Table21[[#This Row],[Erorr 1]])</f>
        <v>2.4887000000000015</v>
      </c>
      <c r="G300" s="13">
        <f>Table21[[#This Row],[Abs Erorr 1]]/Table21[[#This Row],[Adj Close]]</f>
        <v>5.7847147970805674E-2</v>
      </c>
      <c r="H300" s="11">
        <f t="shared" si="23"/>
        <v>45.244900000000001</v>
      </c>
      <c r="I300" s="14">
        <f>(Table21[[#This Row],[Adj Close]]-Table21[[#This Row],[3-MA]])</f>
        <v>-2.2229000000000028</v>
      </c>
      <c r="J300" s="10">
        <f t="shared" si="22"/>
        <v>4.9412844100000122</v>
      </c>
      <c r="K300" s="10">
        <f>ABS(Table21[[#This Row],[Erorr 2]])</f>
        <v>2.2229000000000028</v>
      </c>
      <c r="L300" s="13">
        <f>Table21[[#This Row],[Abs Erorr 2]]/Table21[[#This Row],[Adj Close]]</f>
        <v>5.1668913579099134E-2</v>
      </c>
      <c r="M300" s="11">
        <f t="shared" si="24"/>
        <v>47.49613333333334</v>
      </c>
      <c r="N300" s="16">
        <f>Table21[[#This Row],[Adj Close]]-Table21[[#This Row],[6-MA]]</f>
        <v>-4.4741333333333415</v>
      </c>
      <c r="O300" s="17">
        <f>(Table21[[#This Row],[Adj Close]]-M300)^2</f>
        <v>20.017869084444516</v>
      </c>
      <c r="P300" s="17">
        <f>ABS(Table21[[#This Row],[Erorr 3]])</f>
        <v>4.4741333333333415</v>
      </c>
      <c r="Q300" s="17">
        <f>Table21[[#This Row],[Abs Erorr 3]]/Table21[[#This Row],[Adj Close]]</f>
        <v>0.10399640494010835</v>
      </c>
    </row>
    <row r="301" spans="1:17" x14ac:dyDescent="0.3">
      <c r="A301" s="9">
        <v>43901.291666666664</v>
      </c>
      <c r="B301" s="26">
        <v>42.281999999999996</v>
      </c>
      <c r="C301" s="11">
        <f t="shared" si="21"/>
        <v>43.021999999999998</v>
      </c>
      <c r="D301" s="29">
        <f>Table21[[#This Row],[Adj Close]]-Table21[[#This Row],[Naive Trend ]]</f>
        <v>-0.74000000000000199</v>
      </c>
      <c r="E301" s="12">
        <f t="shared" si="20"/>
        <v>0.54760000000000297</v>
      </c>
      <c r="F301" s="12">
        <f>ABS(Table21[[#This Row],[Erorr 1]])</f>
        <v>0.74000000000000199</v>
      </c>
      <c r="G301" s="13">
        <f>Table21[[#This Row],[Abs Erorr 1]]/Table21[[#This Row],[Adj Close]]</f>
        <v>1.7501537297195072E-2</v>
      </c>
      <c r="H301" s="11">
        <f t="shared" si="23"/>
        <v>43.484666666666662</v>
      </c>
      <c r="I301" s="14">
        <f>(Table21[[#This Row],[Adj Close]]-Table21[[#This Row],[3-MA]])</f>
        <v>-1.2026666666666657</v>
      </c>
      <c r="J301" s="10">
        <f t="shared" si="22"/>
        <v>1.4464071111111088</v>
      </c>
      <c r="K301" s="10">
        <f>ABS(Table21[[#This Row],[Erorr 2]])</f>
        <v>1.2026666666666657</v>
      </c>
      <c r="L301" s="13">
        <f>Table21[[#This Row],[Abs Erorr 2]]/Table21[[#This Row],[Adj Close]]</f>
        <v>2.844393989562144E-2</v>
      </c>
      <c r="M301" s="11">
        <f t="shared" si="24"/>
        <v>46.404016666666671</v>
      </c>
      <c r="N301" s="16">
        <f>Table21[[#This Row],[Adj Close]]-Table21[[#This Row],[6-MA]]</f>
        <v>-4.1220166666666742</v>
      </c>
      <c r="O301" s="17">
        <f>(Table21[[#This Row],[Adj Close]]-M301)^2</f>
        <v>16.991021400277841</v>
      </c>
      <c r="P301" s="17">
        <f>ABS(Table21[[#This Row],[Erorr 3]])</f>
        <v>4.1220166666666742</v>
      </c>
      <c r="Q301" s="17">
        <f>Table21[[#This Row],[Abs Erorr 3]]/Table21[[#This Row],[Adj Close]]</f>
        <v>9.7488687069359883E-2</v>
      </c>
    </row>
    <row r="302" spans="1:17" x14ac:dyDescent="0.3">
      <c r="A302" s="5">
        <v>43902.291666666664</v>
      </c>
      <c r="B302" s="25">
        <v>37.369999999999997</v>
      </c>
      <c r="C302" s="11">
        <f t="shared" si="21"/>
        <v>42.281999999999996</v>
      </c>
      <c r="D302" s="29">
        <f>Table21[[#This Row],[Adj Close]]-Table21[[#This Row],[Naive Trend ]]</f>
        <v>-4.911999999999999</v>
      </c>
      <c r="E302" s="12">
        <f t="shared" si="20"/>
        <v>24.127743999999989</v>
      </c>
      <c r="F302" s="12">
        <f>ABS(Table21[[#This Row],[Erorr 1]])</f>
        <v>4.911999999999999</v>
      </c>
      <c r="G302" s="13">
        <f>Table21[[#This Row],[Abs Erorr 1]]/Table21[[#This Row],[Adj Close]]</f>
        <v>0.13144233342253142</v>
      </c>
      <c r="H302" s="11">
        <f t="shared" si="23"/>
        <v>41.945766666666664</v>
      </c>
      <c r="I302" s="14">
        <f>(Table21[[#This Row],[Adj Close]]-Table21[[#This Row],[3-MA]])</f>
        <v>-4.5757666666666665</v>
      </c>
      <c r="J302" s="10">
        <f t="shared" si="22"/>
        <v>20.937640587777775</v>
      </c>
      <c r="K302" s="10">
        <f>ABS(Table21[[#This Row],[Erorr 2]])</f>
        <v>4.5757666666666665</v>
      </c>
      <c r="L302" s="13">
        <f>Table21[[#This Row],[Abs Erorr 2]]/Table21[[#This Row],[Adj Close]]</f>
        <v>0.12244492016769246</v>
      </c>
      <c r="M302" s="11">
        <f t="shared" si="24"/>
        <v>45.167566666666666</v>
      </c>
      <c r="N302" s="16">
        <f>Table21[[#This Row],[Adj Close]]-Table21[[#This Row],[6-MA]]</f>
        <v>-7.7975666666666683</v>
      </c>
      <c r="O302" s="17">
        <f>(Table21[[#This Row],[Adj Close]]-M302)^2</f>
        <v>60.802045921111137</v>
      </c>
      <c r="P302" s="17">
        <f>ABS(Table21[[#This Row],[Erorr 3]])</f>
        <v>7.7975666666666683</v>
      </c>
      <c r="Q302" s="17">
        <f>Table21[[#This Row],[Abs Erorr 3]]/Table21[[#This Row],[Adj Close]]</f>
        <v>0.20865846044063871</v>
      </c>
    </row>
    <row r="303" spans="1:17" x14ac:dyDescent="0.3">
      <c r="A303" s="9">
        <v>43903.291666666664</v>
      </c>
      <c r="B303" s="26">
        <v>36.441299999999998</v>
      </c>
      <c r="C303" s="11">
        <f t="shared" si="21"/>
        <v>37.369999999999997</v>
      </c>
      <c r="D303" s="29">
        <f>Table21[[#This Row],[Adj Close]]-Table21[[#This Row],[Naive Trend ]]</f>
        <v>-0.92869999999999919</v>
      </c>
      <c r="E303" s="12">
        <f t="shared" si="20"/>
        <v>0.86248368999999847</v>
      </c>
      <c r="F303" s="12">
        <f>ABS(Table21[[#This Row],[Erorr 1]])</f>
        <v>0.92869999999999919</v>
      </c>
      <c r="G303" s="13">
        <f>Table21[[#This Row],[Abs Erorr 1]]/Table21[[#This Row],[Adj Close]]</f>
        <v>2.5484820793989216E-2</v>
      </c>
      <c r="H303" s="11">
        <f t="shared" si="23"/>
        <v>40.891333333333336</v>
      </c>
      <c r="I303" s="14">
        <f>(Table21[[#This Row],[Adj Close]]-Table21[[#This Row],[3-MA]])</f>
        <v>-4.4500333333333373</v>
      </c>
      <c r="J303" s="10">
        <f t="shared" si="22"/>
        <v>19.802796667777812</v>
      </c>
      <c r="K303" s="10">
        <f>ABS(Table21[[#This Row],[Erorr 2]])</f>
        <v>4.4500333333333373</v>
      </c>
      <c r="L303" s="13">
        <f>Table21[[#This Row],[Abs Erorr 2]]/Table21[[#This Row],[Adj Close]]</f>
        <v>0.12211510932193247</v>
      </c>
      <c r="M303" s="11">
        <f t="shared" si="24"/>
        <v>43.068116666666668</v>
      </c>
      <c r="N303" s="16">
        <f>Table21[[#This Row],[Adj Close]]-Table21[[#This Row],[6-MA]]</f>
        <v>-6.6268166666666701</v>
      </c>
      <c r="O303" s="17">
        <f>(Table21[[#This Row],[Adj Close]]-M303)^2</f>
        <v>43.914699133611158</v>
      </c>
      <c r="P303" s="17">
        <f>ABS(Table21[[#This Row],[Erorr 3]])</f>
        <v>6.6268166666666701</v>
      </c>
      <c r="Q303" s="17">
        <f>Table21[[#This Row],[Abs Erorr 3]]/Table21[[#This Row],[Adj Close]]</f>
        <v>0.18184907417316809</v>
      </c>
    </row>
    <row r="304" spans="1:17" x14ac:dyDescent="0.3">
      <c r="A304" s="5">
        <v>43906.291666666664</v>
      </c>
      <c r="B304" s="25">
        <v>29.671299999999999</v>
      </c>
      <c r="C304" s="11">
        <f t="shared" si="21"/>
        <v>36.441299999999998</v>
      </c>
      <c r="D304" s="29">
        <f>Table21[[#This Row],[Adj Close]]-Table21[[#This Row],[Naive Trend ]]</f>
        <v>-6.77</v>
      </c>
      <c r="E304" s="12">
        <f t="shared" si="20"/>
        <v>45.832899999999995</v>
      </c>
      <c r="F304" s="12">
        <f>ABS(Table21[[#This Row],[Erorr 1]])</f>
        <v>6.77</v>
      </c>
      <c r="G304" s="13">
        <f>Table21[[#This Row],[Abs Erorr 1]]/Table21[[#This Row],[Adj Close]]</f>
        <v>0.22816661218079423</v>
      </c>
      <c r="H304" s="11">
        <f t="shared" si="23"/>
        <v>38.697766666666659</v>
      </c>
      <c r="I304" s="14">
        <f>(Table21[[#This Row],[Adj Close]]-Table21[[#This Row],[3-MA]])</f>
        <v>-9.0264666666666606</v>
      </c>
      <c r="J304" s="10">
        <f t="shared" si="22"/>
        <v>81.477100484444335</v>
      </c>
      <c r="K304" s="10">
        <f>ABS(Table21[[#This Row],[Erorr 2]])</f>
        <v>9.0264666666666606</v>
      </c>
      <c r="L304" s="13">
        <f>Table21[[#This Row],[Abs Erorr 2]]/Table21[[#This Row],[Adj Close]]</f>
        <v>0.30421540905409139</v>
      </c>
      <c r="M304" s="11">
        <f t="shared" si="24"/>
        <v>41.091216666666668</v>
      </c>
      <c r="N304" s="16">
        <f>Table21[[#This Row],[Adj Close]]-Table21[[#This Row],[6-MA]]</f>
        <v>-11.419916666666669</v>
      </c>
      <c r="O304" s="17">
        <f>(Table21[[#This Row],[Adj Close]]-M304)^2</f>
        <v>130.41449667361115</v>
      </c>
      <c r="P304" s="17">
        <f>ABS(Table21[[#This Row],[Erorr 3]])</f>
        <v>11.419916666666669</v>
      </c>
      <c r="Q304" s="17">
        <f>Table21[[#This Row],[Abs Erorr 3]]/Table21[[#This Row],[Adj Close]]</f>
        <v>0.38488090062338587</v>
      </c>
    </row>
    <row r="305" spans="1:17" x14ac:dyDescent="0.3">
      <c r="A305" s="9">
        <v>43907.291666666664</v>
      </c>
      <c r="B305" s="26">
        <v>28.68</v>
      </c>
      <c r="C305" s="11">
        <f t="shared" si="21"/>
        <v>29.671299999999999</v>
      </c>
      <c r="D305" s="29">
        <f>Table21[[#This Row],[Adj Close]]-Table21[[#This Row],[Naive Trend ]]</f>
        <v>-0.99129999999999896</v>
      </c>
      <c r="E305" s="12">
        <f t="shared" si="20"/>
        <v>0.98267568999999799</v>
      </c>
      <c r="F305" s="12">
        <f>ABS(Table21[[#This Row],[Erorr 1]])</f>
        <v>0.99129999999999896</v>
      </c>
      <c r="G305" s="13">
        <f>Table21[[#This Row],[Abs Erorr 1]]/Table21[[#This Row],[Adj Close]]</f>
        <v>3.4564156206415585E-2</v>
      </c>
      <c r="H305" s="11">
        <f t="shared" si="23"/>
        <v>34.494199999999999</v>
      </c>
      <c r="I305" s="14">
        <f>(Table21[[#This Row],[Adj Close]]-Table21[[#This Row],[3-MA]])</f>
        <v>-5.8141999999999996</v>
      </c>
      <c r="J305" s="10">
        <f t="shared" si="22"/>
        <v>33.804921639999996</v>
      </c>
      <c r="K305" s="10">
        <f>ABS(Table21[[#This Row],[Erorr 2]])</f>
        <v>5.8141999999999996</v>
      </c>
      <c r="L305" s="13">
        <f>Table21[[#This Row],[Abs Erorr 2]]/Table21[[#This Row],[Adj Close]]</f>
        <v>0.20272663877266386</v>
      </c>
      <c r="M305" s="11">
        <f t="shared" si="24"/>
        <v>38.219983333333332</v>
      </c>
      <c r="N305" s="16">
        <f>Table21[[#This Row],[Adj Close]]-Table21[[#This Row],[6-MA]]</f>
        <v>-9.5399833333333319</v>
      </c>
      <c r="O305" s="17">
        <f>(Table21[[#This Row],[Adj Close]]-M305)^2</f>
        <v>91.011282000277745</v>
      </c>
      <c r="P305" s="17">
        <f>ABS(Table21[[#This Row],[Erorr 3]])</f>
        <v>9.5399833333333319</v>
      </c>
      <c r="Q305" s="17">
        <f>Table21[[#This Row],[Abs Erorr 3]]/Table21[[#This Row],[Adj Close]]</f>
        <v>0.33263540213854015</v>
      </c>
    </row>
    <row r="306" spans="1:17" x14ac:dyDescent="0.3">
      <c r="A306" s="5">
        <v>43908.291666666664</v>
      </c>
      <c r="B306" s="25">
        <v>24.081299999999999</v>
      </c>
      <c r="C306" s="11">
        <f t="shared" si="21"/>
        <v>28.68</v>
      </c>
      <c r="D306" s="29">
        <f>Table21[[#This Row],[Adj Close]]-Table21[[#This Row],[Naive Trend ]]</f>
        <v>-4.5987000000000009</v>
      </c>
      <c r="E306" s="12">
        <f t="shared" si="20"/>
        <v>21.148041690000007</v>
      </c>
      <c r="F306" s="12">
        <f>ABS(Table21[[#This Row],[Erorr 1]])</f>
        <v>4.5987000000000009</v>
      </c>
      <c r="G306" s="13">
        <f>Table21[[#This Row],[Abs Erorr 1]]/Table21[[#This Row],[Adj Close]]</f>
        <v>0.19096560401639451</v>
      </c>
      <c r="H306" s="11">
        <f t="shared" si="23"/>
        <v>31.597533333333331</v>
      </c>
      <c r="I306" s="14">
        <f>(Table21[[#This Row],[Adj Close]]-Table21[[#This Row],[3-MA]])</f>
        <v>-7.5162333333333322</v>
      </c>
      <c r="J306" s="10">
        <f t="shared" si="22"/>
        <v>56.493763521111092</v>
      </c>
      <c r="K306" s="10">
        <f>ABS(Table21[[#This Row],[Erorr 2]])</f>
        <v>7.5162333333333322</v>
      </c>
      <c r="L306" s="13">
        <f>Table21[[#This Row],[Abs Erorr 2]]/Table21[[#This Row],[Adj Close]]</f>
        <v>0.31211908548680234</v>
      </c>
      <c r="M306" s="11">
        <f t="shared" si="24"/>
        <v>36.244433333333333</v>
      </c>
      <c r="N306" s="16">
        <f>Table21[[#This Row],[Adj Close]]-Table21[[#This Row],[6-MA]]</f>
        <v>-12.163133333333334</v>
      </c>
      <c r="O306" s="17">
        <f>(Table21[[#This Row],[Adj Close]]-M306)^2</f>
        <v>147.94181248444448</v>
      </c>
      <c r="P306" s="17">
        <f>ABS(Table21[[#This Row],[Erorr 3]])</f>
        <v>12.163133333333334</v>
      </c>
      <c r="Q306" s="17">
        <f>Table21[[#This Row],[Abs Erorr 3]]/Table21[[#This Row],[Adj Close]]</f>
        <v>0.50508624257549783</v>
      </c>
    </row>
    <row r="307" spans="1:17" x14ac:dyDescent="0.3">
      <c r="A307" s="9">
        <v>43909.291666666664</v>
      </c>
      <c r="B307" s="26">
        <v>28.5093</v>
      </c>
      <c r="C307" s="11">
        <f t="shared" si="21"/>
        <v>24.081299999999999</v>
      </c>
      <c r="D307" s="29">
        <f>Table21[[#This Row],[Adj Close]]-Table21[[#This Row],[Naive Trend ]]</f>
        <v>4.4280000000000008</v>
      </c>
      <c r="E307" s="12">
        <f t="shared" si="20"/>
        <v>19.607184000000007</v>
      </c>
      <c r="F307" s="12">
        <f>ABS(Table21[[#This Row],[Erorr 1]])</f>
        <v>4.4280000000000008</v>
      </c>
      <c r="G307" s="13">
        <f>Table21[[#This Row],[Abs Erorr 1]]/Table21[[#This Row],[Adj Close]]</f>
        <v>0.15531773842219909</v>
      </c>
      <c r="H307" s="11">
        <f t="shared" si="23"/>
        <v>27.47753333333333</v>
      </c>
      <c r="I307" s="14">
        <f>(Table21[[#This Row],[Adj Close]]-Table21[[#This Row],[3-MA]])</f>
        <v>1.0317666666666696</v>
      </c>
      <c r="J307" s="10">
        <f t="shared" si="22"/>
        <v>1.0645424544444506</v>
      </c>
      <c r="K307" s="10">
        <f>ABS(Table21[[#This Row],[Erorr 2]])</f>
        <v>1.0317666666666696</v>
      </c>
      <c r="L307" s="13">
        <f>Table21[[#This Row],[Abs Erorr 2]]/Table21[[#This Row],[Adj Close]]</f>
        <v>3.6190529640035697E-2</v>
      </c>
      <c r="M307" s="11">
        <f t="shared" si="24"/>
        <v>33.087649999999996</v>
      </c>
      <c r="N307" s="16">
        <f>Table21[[#This Row],[Adj Close]]-Table21[[#This Row],[6-MA]]</f>
        <v>-4.5783499999999968</v>
      </c>
      <c r="O307" s="17">
        <f>(Table21[[#This Row],[Adj Close]]-M307)^2</f>
        <v>20.961288722499972</v>
      </c>
      <c r="P307" s="17">
        <f>ABS(Table21[[#This Row],[Erorr 3]])</f>
        <v>4.5783499999999968</v>
      </c>
      <c r="Q307" s="17">
        <f>Table21[[#This Row],[Abs Erorr 3]]/Table21[[#This Row],[Adj Close]]</f>
        <v>0.16059145612133574</v>
      </c>
    </row>
    <row r="308" spans="1:17" x14ac:dyDescent="0.3">
      <c r="A308" s="5">
        <v>43910.291666666664</v>
      </c>
      <c r="B308" s="25">
        <v>28.501999999999999</v>
      </c>
      <c r="C308" s="11">
        <f t="shared" si="21"/>
        <v>28.5093</v>
      </c>
      <c r="D308" s="29">
        <f>Table21[[#This Row],[Adj Close]]-Table21[[#This Row],[Naive Trend ]]</f>
        <v>-7.3000000000007503E-3</v>
      </c>
      <c r="E308" s="12">
        <f t="shared" si="20"/>
        <v>5.3290000000010957E-5</v>
      </c>
      <c r="F308" s="12">
        <f>ABS(Table21[[#This Row],[Erorr 1]])</f>
        <v>7.3000000000007503E-3</v>
      </c>
      <c r="G308" s="13">
        <f>Table21[[#This Row],[Abs Erorr 1]]/Table21[[#This Row],[Adj Close]]</f>
        <v>2.5612237737705253E-4</v>
      </c>
      <c r="H308" s="11">
        <f t="shared" si="23"/>
        <v>27.090199999999999</v>
      </c>
      <c r="I308" s="14">
        <f>(Table21[[#This Row],[Adj Close]]-Table21[[#This Row],[3-MA]])</f>
        <v>1.4117999999999995</v>
      </c>
      <c r="J308" s="10">
        <f t="shared" si="22"/>
        <v>1.9931792399999986</v>
      </c>
      <c r="K308" s="10">
        <f>ABS(Table21[[#This Row],[Erorr 2]])</f>
        <v>1.4117999999999995</v>
      </c>
      <c r="L308" s="13">
        <f>Table21[[#This Row],[Abs Erorr 2]]/Table21[[#This Row],[Adj Close]]</f>
        <v>4.953336607957335E-2</v>
      </c>
      <c r="M308" s="11">
        <f t="shared" si="24"/>
        <v>30.792199999999998</v>
      </c>
      <c r="N308" s="16">
        <f>Table21[[#This Row],[Adj Close]]-Table21[[#This Row],[6-MA]]</f>
        <v>-2.2901999999999987</v>
      </c>
      <c r="O308" s="17">
        <f>(Table21[[#This Row],[Adj Close]]-M308)^2</f>
        <v>5.2450160399999941</v>
      </c>
      <c r="P308" s="17">
        <f>ABS(Table21[[#This Row],[Erorr 3]])</f>
        <v>2.2901999999999987</v>
      </c>
      <c r="Q308" s="17">
        <f>Table21[[#This Row],[Abs Erorr 3]]/Table21[[#This Row],[Adj Close]]</f>
        <v>8.0352255982036311E-2</v>
      </c>
    </row>
    <row r="309" spans="1:17" x14ac:dyDescent="0.3">
      <c r="A309" s="9">
        <v>43913.291666666664</v>
      </c>
      <c r="B309" s="26">
        <v>28.9527</v>
      </c>
      <c r="C309" s="11">
        <f t="shared" si="21"/>
        <v>28.501999999999999</v>
      </c>
      <c r="D309" s="29">
        <f>Table21[[#This Row],[Adj Close]]-Table21[[#This Row],[Naive Trend ]]</f>
        <v>0.45070000000000121</v>
      </c>
      <c r="E309" s="12">
        <f t="shared" si="20"/>
        <v>0.20313049000000108</v>
      </c>
      <c r="F309" s="12">
        <f>ABS(Table21[[#This Row],[Erorr 1]])</f>
        <v>0.45070000000000121</v>
      </c>
      <c r="G309" s="13">
        <f>Table21[[#This Row],[Abs Erorr 1]]/Table21[[#This Row],[Adj Close]]</f>
        <v>1.5566769247773133E-2</v>
      </c>
      <c r="H309" s="11">
        <f t="shared" si="23"/>
        <v>27.030866666666665</v>
      </c>
      <c r="I309" s="14">
        <f>(Table21[[#This Row],[Adj Close]]-Table21[[#This Row],[3-MA]])</f>
        <v>1.9218333333333355</v>
      </c>
      <c r="J309" s="10">
        <f t="shared" si="22"/>
        <v>3.6934433611111195</v>
      </c>
      <c r="K309" s="10">
        <f>ABS(Table21[[#This Row],[Erorr 2]])</f>
        <v>1.9218333333333355</v>
      </c>
      <c r="L309" s="13">
        <f>Table21[[#This Row],[Abs Erorr 2]]/Table21[[#This Row],[Adj Close]]</f>
        <v>6.637838036982166E-2</v>
      </c>
      <c r="M309" s="11">
        <f t="shared" si="24"/>
        <v>29.3142</v>
      </c>
      <c r="N309" s="16">
        <f>Table21[[#This Row],[Adj Close]]-Table21[[#This Row],[6-MA]]</f>
        <v>-0.36149999999999949</v>
      </c>
      <c r="O309" s="17">
        <f>(Table21[[#This Row],[Adj Close]]-M309)^2</f>
        <v>0.13068224999999964</v>
      </c>
      <c r="P309" s="17">
        <f>ABS(Table21[[#This Row],[Erorr 3]])</f>
        <v>0.36149999999999949</v>
      </c>
      <c r="Q309" s="17">
        <f>Table21[[#This Row],[Abs Erorr 3]]/Table21[[#This Row],[Adj Close]]</f>
        <v>1.24858821457066E-2</v>
      </c>
    </row>
    <row r="310" spans="1:17" x14ac:dyDescent="0.3">
      <c r="A310" s="5">
        <v>43914.291666666664</v>
      </c>
      <c r="B310" s="25">
        <v>33.666699999999999</v>
      </c>
      <c r="C310" s="11">
        <f t="shared" si="21"/>
        <v>28.9527</v>
      </c>
      <c r="D310" s="29">
        <f>Table21[[#This Row],[Adj Close]]-Table21[[#This Row],[Naive Trend ]]</f>
        <v>4.7139999999999986</v>
      </c>
      <c r="E310" s="12">
        <f t="shared" si="20"/>
        <v>22.221795999999987</v>
      </c>
      <c r="F310" s="12">
        <f>ABS(Table21[[#This Row],[Erorr 1]])</f>
        <v>4.7139999999999986</v>
      </c>
      <c r="G310" s="13">
        <f>Table21[[#This Row],[Abs Erorr 1]]/Table21[[#This Row],[Adj Close]]</f>
        <v>0.14001966334686794</v>
      </c>
      <c r="H310" s="11">
        <f t="shared" si="23"/>
        <v>28.654666666666667</v>
      </c>
      <c r="I310" s="14">
        <f>(Table21[[#This Row],[Adj Close]]-Table21[[#This Row],[3-MA]])</f>
        <v>5.0120333333333313</v>
      </c>
      <c r="J310" s="10">
        <f t="shared" si="22"/>
        <v>25.120478134444426</v>
      </c>
      <c r="K310" s="10">
        <f>ABS(Table21[[#This Row],[Erorr 2]])</f>
        <v>5.0120333333333313</v>
      </c>
      <c r="L310" s="13">
        <f>Table21[[#This Row],[Abs Erorr 2]]/Table21[[#This Row],[Adj Close]]</f>
        <v>0.14887212982957437</v>
      </c>
      <c r="M310" s="11">
        <f t="shared" si="24"/>
        <v>28.066099999999995</v>
      </c>
      <c r="N310" s="16">
        <f>Table21[[#This Row],[Adj Close]]-Table21[[#This Row],[6-MA]]</f>
        <v>5.6006000000000036</v>
      </c>
      <c r="O310" s="17">
        <f>(Table21[[#This Row],[Adj Close]]-M310)^2</f>
        <v>31.366720360000041</v>
      </c>
      <c r="P310" s="17">
        <f>ABS(Table21[[#This Row],[Erorr 3]])</f>
        <v>5.6006000000000036</v>
      </c>
      <c r="Q310" s="17">
        <f>Table21[[#This Row],[Abs Erorr 3]]/Table21[[#This Row],[Adj Close]]</f>
        <v>0.16635429073832611</v>
      </c>
    </row>
    <row r="311" spans="1:17" x14ac:dyDescent="0.3">
      <c r="A311" s="9">
        <v>43915.291666666664</v>
      </c>
      <c r="B311" s="26">
        <v>35.950000000000003</v>
      </c>
      <c r="C311" s="11">
        <f t="shared" si="21"/>
        <v>33.666699999999999</v>
      </c>
      <c r="D311" s="29">
        <f>Table21[[#This Row],[Adj Close]]-Table21[[#This Row],[Naive Trend ]]</f>
        <v>2.2833000000000041</v>
      </c>
      <c r="E311" s="12">
        <f t="shared" si="20"/>
        <v>5.2134588900000187</v>
      </c>
      <c r="F311" s="12">
        <f>ABS(Table21[[#This Row],[Erorr 1]])</f>
        <v>2.2833000000000041</v>
      </c>
      <c r="G311" s="13">
        <f>Table21[[#This Row],[Abs Erorr 1]]/Table21[[#This Row],[Adj Close]]</f>
        <v>6.3513212795549487E-2</v>
      </c>
      <c r="H311" s="11">
        <f t="shared" si="23"/>
        <v>30.373799999999999</v>
      </c>
      <c r="I311" s="14">
        <f>(Table21[[#This Row],[Adj Close]]-Table21[[#This Row],[3-MA]])</f>
        <v>5.5762000000000036</v>
      </c>
      <c r="J311" s="10">
        <f t="shared" si="22"/>
        <v>31.09400644000004</v>
      </c>
      <c r="K311" s="10">
        <f>ABS(Table21[[#This Row],[Erorr 2]])</f>
        <v>5.5762000000000036</v>
      </c>
      <c r="L311" s="13">
        <f>Table21[[#This Row],[Abs Erorr 2]]/Table21[[#This Row],[Adj Close]]</f>
        <v>0.15510987482614752</v>
      </c>
      <c r="M311" s="11">
        <f t="shared" si="24"/>
        <v>28.731999999999999</v>
      </c>
      <c r="N311" s="16">
        <f>Table21[[#This Row],[Adj Close]]-Table21[[#This Row],[6-MA]]</f>
        <v>7.2180000000000035</v>
      </c>
      <c r="O311" s="17">
        <f>(Table21[[#This Row],[Adj Close]]-M311)^2</f>
        <v>52.099524000000052</v>
      </c>
      <c r="P311" s="17">
        <f>ABS(Table21[[#This Row],[Erorr 3]])</f>
        <v>7.2180000000000035</v>
      </c>
      <c r="Q311" s="17">
        <f>Table21[[#This Row],[Abs Erorr 3]]/Table21[[#This Row],[Adj Close]]</f>
        <v>0.20077885952712107</v>
      </c>
    </row>
    <row r="312" spans="1:17" x14ac:dyDescent="0.3">
      <c r="A312" s="5">
        <v>43916.291666666664</v>
      </c>
      <c r="B312" s="25">
        <v>35.210700000000003</v>
      </c>
      <c r="C312" s="11">
        <f t="shared" si="21"/>
        <v>35.950000000000003</v>
      </c>
      <c r="D312" s="29">
        <f>Table21[[#This Row],[Adj Close]]-Table21[[#This Row],[Naive Trend ]]</f>
        <v>-0.73930000000000007</v>
      </c>
      <c r="E312" s="12">
        <f t="shared" si="20"/>
        <v>0.54656449000000007</v>
      </c>
      <c r="F312" s="12">
        <f>ABS(Table21[[#This Row],[Erorr 1]])</f>
        <v>0.73930000000000007</v>
      </c>
      <c r="G312" s="13">
        <f>Table21[[#This Row],[Abs Erorr 1]]/Table21[[#This Row],[Adj Close]]</f>
        <v>2.0996458462910421E-2</v>
      </c>
      <c r="H312" s="11">
        <f t="shared" si="23"/>
        <v>32.85646666666667</v>
      </c>
      <c r="I312" s="14">
        <f>(Table21[[#This Row],[Adj Close]]-Table21[[#This Row],[3-MA]])</f>
        <v>2.3542333333333332</v>
      </c>
      <c r="J312" s="10">
        <f t="shared" si="22"/>
        <v>5.5424145877777766</v>
      </c>
      <c r="K312" s="10">
        <f>ABS(Table21[[#This Row],[Erorr 2]])</f>
        <v>2.3542333333333332</v>
      </c>
      <c r="L312" s="13">
        <f>Table21[[#This Row],[Abs Erorr 2]]/Table21[[#This Row],[Adj Close]]</f>
        <v>6.6861304470894722E-2</v>
      </c>
      <c r="M312" s="11">
        <f t="shared" si="24"/>
        <v>29.943666666666662</v>
      </c>
      <c r="N312" s="16">
        <f>Table21[[#This Row],[Adj Close]]-Table21[[#This Row],[6-MA]]</f>
        <v>5.267033333333341</v>
      </c>
      <c r="O312" s="17">
        <f>(Table21[[#This Row],[Adj Close]]-M312)^2</f>
        <v>27.741640134444527</v>
      </c>
      <c r="P312" s="17">
        <f>ABS(Table21[[#This Row],[Erorr 3]])</f>
        <v>5.267033333333341</v>
      </c>
      <c r="Q312" s="17">
        <f>Table21[[#This Row],[Abs Erorr 3]]/Table21[[#This Row],[Adj Close]]</f>
        <v>0.14958615799553376</v>
      </c>
    </row>
    <row r="313" spans="1:17" x14ac:dyDescent="0.3">
      <c r="A313" s="9">
        <v>43917.291666666664</v>
      </c>
      <c r="B313" s="26">
        <v>34.290700000000001</v>
      </c>
      <c r="C313" s="11">
        <f t="shared" si="21"/>
        <v>35.210700000000003</v>
      </c>
      <c r="D313" s="29">
        <f>Table21[[#This Row],[Adj Close]]-Table21[[#This Row],[Naive Trend ]]</f>
        <v>-0.92000000000000171</v>
      </c>
      <c r="E313" s="12">
        <f t="shared" si="20"/>
        <v>0.84640000000000315</v>
      </c>
      <c r="F313" s="12">
        <f>ABS(Table21[[#This Row],[Erorr 1]])</f>
        <v>0.92000000000000171</v>
      </c>
      <c r="G313" s="13">
        <f>Table21[[#This Row],[Abs Erorr 1]]/Table21[[#This Row],[Adj Close]]</f>
        <v>2.6829431886779845E-2</v>
      </c>
      <c r="H313" s="11">
        <f t="shared" si="23"/>
        <v>34.942466666666668</v>
      </c>
      <c r="I313" s="14">
        <f>(Table21[[#This Row],[Adj Close]]-Table21[[#This Row],[3-MA]])</f>
        <v>-0.65176666666666705</v>
      </c>
      <c r="J313" s="10">
        <f t="shared" si="22"/>
        <v>0.42479978777777827</v>
      </c>
      <c r="K313" s="10">
        <f>ABS(Table21[[#This Row],[Erorr 2]])</f>
        <v>0.65176666666666705</v>
      </c>
      <c r="L313" s="13">
        <f>Table21[[#This Row],[Abs Erorr 2]]/Table21[[#This Row],[Adj Close]]</f>
        <v>1.9007097162398755E-2</v>
      </c>
      <c r="M313" s="11">
        <f t="shared" si="24"/>
        <v>31.798566666666662</v>
      </c>
      <c r="N313" s="16">
        <f>Table21[[#This Row],[Adj Close]]-Table21[[#This Row],[6-MA]]</f>
        <v>2.4921333333333386</v>
      </c>
      <c r="O313" s="17">
        <f>(Table21[[#This Row],[Adj Close]]-M313)^2</f>
        <v>6.2107285511111376</v>
      </c>
      <c r="P313" s="17">
        <f>ABS(Table21[[#This Row],[Erorr 3]])</f>
        <v>2.4921333333333386</v>
      </c>
      <c r="Q313" s="17">
        <f>Table21[[#This Row],[Abs Erorr 3]]/Table21[[#This Row],[Adj Close]]</f>
        <v>7.2676653825478582E-2</v>
      </c>
    </row>
    <row r="314" spans="1:17" x14ac:dyDescent="0.3">
      <c r="A314" s="5">
        <v>43920.291666666664</v>
      </c>
      <c r="B314" s="25">
        <v>33.475299999999997</v>
      </c>
      <c r="C314" s="11">
        <f t="shared" si="21"/>
        <v>34.290700000000001</v>
      </c>
      <c r="D314" s="29">
        <f>Table21[[#This Row],[Adj Close]]-Table21[[#This Row],[Naive Trend ]]</f>
        <v>-0.8154000000000039</v>
      </c>
      <c r="E314" s="12">
        <f t="shared" si="20"/>
        <v>0.66487716000000641</v>
      </c>
      <c r="F314" s="12">
        <f>ABS(Table21[[#This Row],[Erorr 1]])</f>
        <v>0.8154000000000039</v>
      </c>
      <c r="G314" s="13">
        <f>Table21[[#This Row],[Abs Erorr 1]]/Table21[[#This Row],[Adj Close]]</f>
        <v>2.4358258178418236E-2</v>
      </c>
      <c r="H314" s="11">
        <f t="shared" si="23"/>
        <v>35.150466666666667</v>
      </c>
      <c r="I314" s="14">
        <f>(Table21[[#This Row],[Adj Close]]-Table21[[#This Row],[3-MA]])</f>
        <v>-1.6751666666666694</v>
      </c>
      <c r="J314" s="10">
        <f t="shared" si="22"/>
        <v>2.80618336111112</v>
      </c>
      <c r="K314" s="10">
        <f>ABS(Table21[[#This Row],[Erorr 2]])</f>
        <v>1.6751666666666694</v>
      </c>
      <c r="L314" s="13">
        <f>Table21[[#This Row],[Abs Erorr 2]]/Table21[[#This Row],[Adj Close]]</f>
        <v>5.0041871668563671E-2</v>
      </c>
      <c r="M314" s="11">
        <f t="shared" si="24"/>
        <v>32.762133333333338</v>
      </c>
      <c r="N314" s="16">
        <f>Table21[[#This Row],[Adj Close]]-Table21[[#This Row],[6-MA]]</f>
        <v>0.71316666666665895</v>
      </c>
      <c r="O314" s="17">
        <f>(Table21[[#This Row],[Adj Close]]-M314)^2</f>
        <v>0.5086066944444334</v>
      </c>
      <c r="P314" s="17">
        <f>ABS(Table21[[#This Row],[Erorr 3]])</f>
        <v>0.71316666666665895</v>
      </c>
      <c r="Q314" s="17">
        <f>Table21[[#This Row],[Abs Erorr 3]]/Table21[[#This Row],[Adj Close]]</f>
        <v>2.1304265134790695E-2</v>
      </c>
    </row>
    <row r="315" spans="1:17" x14ac:dyDescent="0.3">
      <c r="A315" s="9">
        <v>43921.291666666664</v>
      </c>
      <c r="B315" s="26">
        <v>34.933300000000003</v>
      </c>
      <c r="C315" s="11">
        <f t="shared" si="21"/>
        <v>33.475299999999997</v>
      </c>
      <c r="D315" s="29">
        <f>Table21[[#This Row],[Adj Close]]-Table21[[#This Row],[Naive Trend ]]</f>
        <v>1.4580000000000055</v>
      </c>
      <c r="E315" s="12">
        <f t="shared" si="20"/>
        <v>2.1257640000000162</v>
      </c>
      <c r="F315" s="12">
        <f>ABS(Table21[[#This Row],[Erorr 1]])</f>
        <v>1.4580000000000055</v>
      </c>
      <c r="G315" s="13">
        <f>Table21[[#This Row],[Abs Erorr 1]]/Table21[[#This Row],[Adj Close]]</f>
        <v>4.1736681046451535E-2</v>
      </c>
      <c r="H315" s="11">
        <f t="shared" si="23"/>
        <v>34.325566666666667</v>
      </c>
      <c r="I315" s="14">
        <f>(Table21[[#This Row],[Adj Close]]-Table21[[#This Row],[3-MA]])</f>
        <v>0.60773333333333568</v>
      </c>
      <c r="J315" s="10">
        <f t="shared" si="22"/>
        <v>0.36933980444444731</v>
      </c>
      <c r="K315" s="10">
        <f>ABS(Table21[[#This Row],[Erorr 2]])</f>
        <v>0.60773333333333568</v>
      </c>
      <c r="L315" s="13">
        <f>Table21[[#This Row],[Abs Erorr 2]]/Table21[[#This Row],[Adj Close]]</f>
        <v>1.7396963165041253E-2</v>
      </c>
      <c r="M315" s="11">
        <f t="shared" si="24"/>
        <v>33.591016666666668</v>
      </c>
      <c r="N315" s="16">
        <f>Table21[[#This Row],[Adj Close]]-Table21[[#This Row],[6-MA]]</f>
        <v>1.3422833333333344</v>
      </c>
      <c r="O315" s="17">
        <f>(Table21[[#This Row],[Adj Close]]-M315)^2</f>
        <v>1.8017245469444472</v>
      </c>
      <c r="P315" s="17">
        <f>ABS(Table21[[#This Row],[Erorr 3]])</f>
        <v>1.3422833333333344</v>
      </c>
      <c r="Q315" s="17">
        <f>Table21[[#This Row],[Abs Erorr 3]]/Table21[[#This Row],[Adj Close]]</f>
        <v>3.8424177885665947E-2</v>
      </c>
    </row>
    <row r="316" spans="1:17" x14ac:dyDescent="0.3">
      <c r="A316" s="5">
        <v>43922.291666666664</v>
      </c>
      <c r="B316" s="25">
        <v>32.103999999999999</v>
      </c>
      <c r="C316" s="11">
        <f t="shared" si="21"/>
        <v>34.933300000000003</v>
      </c>
      <c r="D316" s="29">
        <f>Table21[[#This Row],[Adj Close]]-Table21[[#This Row],[Naive Trend ]]</f>
        <v>-2.8293000000000035</v>
      </c>
      <c r="E316" s="12">
        <f t="shared" si="20"/>
        <v>8.0049384900000202</v>
      </c>
      <c r="F316" s="12">
        <f>ABS(Table21[[#This Row],[Erorr 1]])</f>
        <v>2.8293000000000035</v>
      </c>
      <c r="G316" s="13">
        <f>Table21[[#This Row],[Abs Erorr 1]]/Table21[[#This Row],[Adj Close]]</f>
        <v>8.8129205083478809E-2</v>
      </c>
      <c r="H316" s="11">
        <f t="shared" si="23"/>
        <v>34.2331</v>
      </c>
      <c r="I316" s="14">
        <f>(Table21[[#This Row],[Adj Close]]-Table21[[#This Row],[3-MA]])</f>
        <v>-2.1291000000000011</v>
      </c>
      <c r="J316" s="10">
        <f t="shared" si="22"/>
        <v>4.5330668100000047</v>
      </c>
      <c r="K316" s="10">
        <f>ABS(Table21[[#This Row],[Erorr 2]])</f>
        <v>2.1291000000000011</v>
      </c>
      <c r="L316" s="13">
        <f>Table21[[#This Row],[Abs Erorr 2]]/Table21[[#This Row],[Adj Close]]</f>
        <v>6.631883877398459E-2</v>
      </c>
      <c r="M316" s="11">
        <f t="shared" si="24"/>
        <v>34.587783333333341</v>
      </c>
      <c r="N316" s="16">
        <f>Table21[[#This Row],[Adj Close]]-Table21[[#This Row],[6-MA]]</f>
        <v>-2.4837833333333421</v>
      </c>
      <c r="O316" s="17">
        <f>(Table21[[#This Row],[Adj Close]]-M316)^2</f>
        <v>6.1691796469444879</v>
      </c>
      <c r="P316" s="17">
        <f>ABS(Table21[[#This Row],[Erorr 3]])</f>
        <v>2.4837833333333421</v>
      </c>
      <c r="Q316" s="17">
        <f>Table21[[#This Row],[Abs Erorr 3]]/Table21[[#This Row],[Adj Close]]</f>
        <v>7.7366787108564108E-2</v>
      </c>
    </row>
    <row r="317" spans="1:17" x14ac:dyDescent="0.3">
      <c r="A317" s="9">
        <v>43923.291666666664</v>
      </c>
      <c r="B317" s="26">
        <v>30.297999999999998</v>
      </c>
      <c r="C317" s="11">
        <f t="shared" si="21"/>
        <v>32.103999999999999</v>
      </c>
      <c r="D317" s="29">
        <f>Table21[[#This Row],[Adj Close]]-Table21[[#This Row],[Naive Trend ]]</f>
        <v>-1.8060000000000009</v>
      </c>
      <c r="E317" s="12">
        <f t="shared" si="20"/>
        <v>3.2616360000000033</v>
      </c>
      <c r="F317" s="12">
        <f>ABS(Table21[[#This Row],[Erorr 1]])</f>
        <v>1.8060000000000009</v>
      </c>
      <c r="G317" s="13">
        <f>Table21[[#This Row],[Abs Erorr 1]]/Table21[[#This Row],[Adj Close]]</f>
        <v>5.9607894910555188E-2</v>
      </c>
      <c r="H317" s="11">
        <f t="shared" si="23"/>
        <v>33.504200000000004</v>
      </c>
      <c r="I317" s="14">
        <f>(Table21[[#This Row],[Adj Close]]-Table21[[#This Row],[3-MA]])</f>
        <v>-3.2062000000000062</v>
      </c>
      <c r="J317" s="10">
        <f t="shared" si="22"/>
        <v>10.279718440000039</v>
      </c>
      <c r="K317" s="10">
        <f>ABS(Table21[[#This Row],[Erorr 2]])</f>
        <v>3.2062000000000062</v>
      </c>
      <c r="L317" s="13">
        <f>Table21[[#This Row],[Abs Erorr 2]]/Table21[[#This Row],[Adj Close]]</f>
        <v>0.10582216647963583</v>
      </c>
      <c r="M317" s="11">
        <f t="shared" si="24"/>
        <v>34.327333333333335</v>
      </c>
      <c r="N317" s="16">
        <f>Table21[[#This Row],[Adj Close]]-Table21[[#This Row],[6-MA]]</f>
        <v>-4.0293333333333372</v>
      </c>
      <c r="O317" s="17">
        <f>(Table21[[#This Row],[Adj Close]]-M317)^2</f>
        <v>16.235527111111143</v>
      </c>
      <c r="P317" s="17">
        <f>ABS(Table21[[#This Row],[Erorr 3]])</f>
        <v>4.0293333333333372</v>
      </c>
      <c r="Q317" s="17">
        <f>Table21[[#This Row],[Abs Erorr 3]]/Table21[[#This Row],[Adj Close]]</f>
        <v>0.13299007635267468</v>
      </c>
    </row>
    <row r="318" spans="1:17" x14ac:dyDescent="0.3">
      <c r="A318" s="5">
        <v>43924.291666666664</v>
      </c>
      <c r="B318" s="25">
        <v>32.000700000000002</v>
      </c>
      <c r="C318" s="11">
        <f t="shared" si="21"/>
        <v>30.297999999999998</v>
      </c>
      <c r="D318" s="29">
        <f>Table21[[#This Row],[Adj Close]]-Table21[[#This Row],[Naive Trend ]]</f>
        <v>1.7027000000000037</v>
      </c>
      <c r="E318" s="12">
        <f t="shared" si="20"/>
        <v>2.8991872900000124</v>
      </c>
      <c r="F318" s="12">
        <f>ABS(Table21[[#This Row],[Erorr 1]])</f>
        <v>1.7027000000000037</v>
      </c>
      <c r="G318" s="13">
        <f>Table21[[#This Row],[Abs Erorr 1]]/Table21[[#This Row],[Adj Close]]</f>
        <v>5.3208211070382948E-2</v>
      </c>
      <c r="H318" s="11">
        <f t="shared" si="23"/>
        <v>32.445100000000004</v>
      </c>
      <c r="I318" s="14">
        <f>(Table21[[#This Row],[Adj Close]]-Table21[[#This Row],[3-MA]])</f>
        <v>-0.44440000000000168</v>
      </c>
      <c r="J318" s="10">
        <f t="shared" si="22"/>
        <v>0.1974913600000015</v>
      </c>
      <c r="K318" s="10">
        <f>ABS(Table21[[#This Row],[Erorr 2]])</f>
        <v>0.44440000000000168</v>
      </c>
      <c r="L318" s="13">
        <f>Table21[[#This Row],[Abs Erorr 2]]/Table21[[#This Row],[Adj Close]]</f>
        <v>1.3887196217582791E-2</v>
      </c>
      <c r="M318" s="11">
        <f t="shared" si="24"/>
        <v>33.385333333333335</v>
      </c>
      <c r="N318" s="16">
        <f>Table21[[#This Row],[Adj Close]]-Table21[[#This Row],[6-MA]]</f>
        <v>-1.3846333333333334</v>
      </c>
      <c r="O318" s="17">
        <f>(Table21[[#This Row],[Adj Close]]-M318)^2</f>
        <v>1.917209467777778</v>
      </c>
      <c r="P318" s="17">
        <f>ABS(Table21[[#This Row],[Erorr 3]])</f>
        <v>1.3846333333333334</v>
      </c>
      <c r="Q318" s="17">
        <f>Table21[[#This Row],[Abs Erorr 3]]/Table21[[#This Row],[Adj Close]]</f>
        <v>4.3268845160678776E-2</v>
      </c>
    </row>
    <row r="319" spans="1:17" x14ac:dyDescent="0.3">
      <c r="A319" s="9">
        <v>43927.291666666664</v>
      </c>
      <c r="B319" s="26">
        <v>34.415999999999997</v>
      </c>
      <c r="C319" s="11">
        <f t="shared" si="21"/>
        <v>32.000700000000002</v>
      </c>
      <c r="D319" s="29">
        <f>Table21[[#This Row],[Adj Close]]-Table21[[#This Row],[Naive Trend ]]</f>
        <v>2.4152999999999949</v>
      </c>
      <c r="E319" s="12">
        <f t="shared" si="20"/>
        <v>5.8336740899999757</v>
      </c>
      <c r="F319" s="12">
        <f>ABS(Table21[[#This Row],[Erorr 1]])</f>
        <v>2.4152999999999949</v>
      </c>
      <c r="G319" s="13">
        <f>Table21[[#This Row],[Abs Erorr 1]]/Table21[[#This Row],[Adj Close]]</f>
        <v>7.0179567642956617E-2</v>
      </c>
      <c r="H319" s="11">
        <f t="shared" si="23"/>
        <v>31.46756666666667</v>
      </c>
      <c r="I319" s="14">
        <f>(Table21[[#This Row],[Adj Close]]-Table21[[#This Row],[3-MA]])</f>
        <v>2.9484333333333268</v>
      </c>
      <c r="J319" s="10">
        <f t="shared" si="22"/>
        <v>8.6932591211110726</v>
      </c>
      <c r="K319" s="10">
        <f>ABS(Table21[[#This Row],[Erorr 2]])</f>
        <v>2.9484333333333268</v>
      </c>
      <c r="L319" s="13">
        <f>Table21[[#This Row],[Abs Erorr 2]]/Table21[[#This Row],[Adj Close]]</f>
        <v>8.5670424608708939E-2</v>
      </c>
      <c r="M319" s="11">
        <f t="shared" si="24"/>
        <v>32.850333333333332</v>
      </c>
      <c r="N319" s="16">
        <f>Table21[[#This Row],[Adj Close]]-Table21[[#This Row],[6-MA]]</f>
        <v>1.5656666666666652</v>
      </c>
      <c r="O319" s="17">
        <f>(Table21[[#This Row],[Adj Close]]-M319)^2</f>
        <v>2.4513121111111067</v>
      </c>
      <c r="P319" s="17">
        <f>ABS(Table21[[#This Row],[Erorr 3]])</f>
        <v>1.5656666666666652</v>
      </c>
      <c r="Q319" s="17">
        <f>Table21[[#This Row],[Abs Erorr 3]]/Table21[[#This Row],[Adj Close]]</f>
        <v>4.5492406632573958E-2</v>
      </c>
    </row>
    <row r="320" spans="1:17" x14ac:dyDescent="0.3">
      <c r="A320" s="5">
        <v>43928.291666666664</v>
      </c>
      <c r="B320" s="25">
        <v>36.363300000000002</v>
      </c>
      <c r="C320" s="11">
        <f t="shared" si="21"/>
        <v>34.415999999999997</v>
      </c>
      <c r="D320" s="29">
        <f>Table21[[#This Row],[Adj Close]]-Table21[[#This Row],[Naive Trend ]]</f>
        <v>1.9473000000000056</v>
      </c>
      <c r="E320" s="12">
        <f t="shared" si="20"/>
        <v>3.7919772900000219</v>
      </c>
      <c r="F320" s="12">
        <f>ABS(Table21[[#This Row],[Erorr 1]])</f>
        <v>1.9473000000000056</v>
      </c>
      <c r="G320" s="13">
        <f>Table21[[#This Row],[Abs Erorr 1]]/Table21[[#This Row],[Adj Close]]</f>
        <v>5.355124534901963E-2</v>
      </c>
      <c r="H320" s="11">
        <f t="shared" si="23"/>
        <v>32.238233333333334</v>
      </c>
      <c r="I320" s="14">
        <f>(Table21[[#This Row],[Adj Close]]-Table21[[#This Row],[3-MA]])</f>
        <v>4.1250666666666689</v>
      </c>
      <c r="J320" s="10">
        <f t="shared" si="22"/>
        <v>17.016175004444463</v>
      </c>
      <c r="K320" s="10">
        <f>ABS(Table21[[#This Row],[Erorr 2]])</f>
        <v>4.1250666666666689</v>
      </c>
      <c r="L320" s="13">
        <f>Table21[[#This Row],[Abs Erorr 2]]/Table21[[#This Row],[Adj Close]]</f>
        <v>0.11344038265687297</v>
      </c>
      <c r="M320" s="11">
        <f t="shared" si="24"/>
        <v>32.871216666666662</v>
      </c>
      <c r="N320" s="16">
        <f>Table21[[#This Row],[Adj Close]]-Table21[[#This Row],[6-MA]]</f>
        <v>3.4920833333333405</v>
      </c>
      <c r="O320" s="17">
        <f>(Table21[[#This Row],[Adj Close]]-M320)^2</f>
        <v>12.194646006944495</v>
      </c>
      <c r="P320" s="17">
        <f>ABS(Table21[[#This Row],[Erorr 3]])</f>
        <v>3.4920833333333405</v>
      </c>
      <c r="Q320" s="17">
        <f>Table21[[#This Row],[Abs Erorr 3]]/Table21[[#This Row],[Adj Close]]</f>
        <v>9.6033179973581614E-2</v>
      </c>
    </row>
    <row r="321" spans="1:17" x14ac:dyDescent="0.3">
      <c r="A321" s="9">
        <v>43929.291666666664</v>
      </c>
      <c r="B321" s="26">
        <v>36.589300000000001</v>
      </c>
      <c r="C321" s="11">
        <f t="shared" si="21"/>
        <v>36.363300000000002</v>
      </c>
      <c r="D321" s="29">
        <f>Table21[[#This Row],[Adj Close]]-Table21[[#This Row],[Naive Trend ]]</f>
        <v>0.22599999999999909</v>
      </c>
      <c r="E321" s="12">
        <f t="shared" si="20"/>
        <v>5.1075999999999587E-2</v>
      </c>
      <c r="F321" s="12">
        <f>ABS(Table21[[#This Row],[Erorr 1]])</f>
        <v>0.22599999999999909</v>
      </c>
      <c r="G321" s="13">
        <f>Table21[[#This Row],[Abs Erorr 1]]/Table21[[#This Row],[Adj Close]]</f>
        <v>6.1766691355122699E-3</v>
      </c>
      <c r="H321" s="11">
        <f t="shared" si="23"/>
        <v>34.26</v>
      </c>
      <c r="I321" s="14">
        <f>(Table21[[#This Row],[Adj Close]]-Table21[[#This Row],[3-MA]])</f>
        <v>2.3293000000000035</v>
      </c>
      <c r="J321" s="10">
        <f t="shared" si="22"/>
        <v>5.4256384900000159</v>
      </c>
      <c r="K321" s="10">
        <f>ABS(Table21[[#This Row],[Erorr 2]])</f>
        <v>2.3293000000000035</v>
      </c>
      <c r="L321" s="13">
        <f>Table21[[#This Row],[Abs Erorr 2]]/Table21[[#This Row],[Adj Close]]</f>
        <v>6.3660687687384115E-2</v>
      </c>
      <c r="M321" s="11">
        <f t="shared" si="24"/>
        <v>33.352550000000001</v>
      </c>
      <c r="N321" s="16">
        <f>Table21[[#This Row],[Adj Close]]-Table21[[#This Row],[6-MA]]</f>
        <v>3.2367500000000007</v>
      </c>
      <c r="O321" s="17">
        <f>(Table21[[#This Row],[Adj Close]]-M321)^2</f>
        <v>10.476550562500005</v>
      </c>
      <c r="P321" s="17">
        <f>ABS(Table21[[#This Row],[Erorr 3]])</f>
        <v>3.2367500000000007</v>
      </c>
      <c r="Q321" s="17">
        <f>Table21[[#This Row],[Abs Erorr 3]]/Table21[[#This Row],[Adj Close]]</f>
        <v>8.8461654090130196E-2</v>
      </c>
    </row>
    <row r="322" spans="1:17" x14ac:dyDescent="0.3">
      <c r="A322" s="5">
        <v>43930.291666666664</v>
      </c>
      <c r="B322" s="25">
        <v>38.200000000000003</v>
      </c>
      <c r="C322" s="11">
        <f t="shared" si="21"/>
        <v>36.589300000000001</v>
      </c>
      <c r="D322" s="29">
        <f>Table21[[#This Row],[Adj Close]]-Table21[[#This Row],[Naive Trend ]]</f>
        <v>1.6107000000000014</v>
      </c>
      <c r="E322" s="12">
        <f t="shared" si="20"/>
        <v>2.5943544900000042</v>
      </c>
      <c r="F322" s="12">
        <f>ABS(Table21[[#This Row],[Erorr 1]])</f>
        <v>1.6107000000000014</v>
      </c>
      <c r="G322" s="13">
        <f>Table21[[#This Row],[Abs Erorr 1]]/Table21[[#This Row],[Adj Close]]</f>
        <v>4.2164921465968619E-2</v>
      </c>
      <c r="H322" s="11">
        <f t="shared" si="23"/>
        <v>35.789533333333338</v>
      </c>
      <c r="I322" s="14">
        <f>(Table21[[#This Row],[Adj Close]]-Table21[[#This Row],[3-MA]])</f>
        <v>2.4104666666666645</v>
      </c>
      <c r="J322" s="10">
        <f t="shared" si="22"/>
        <v>5.8103495511111012</v>
      </c>
      <c r="K322" s="10">
        <f>ABS(Table21[[#This Row],[Erorr 2]])</f>
        <v>2.4104666666666645</v>
      </c>
      <c r="L322" s="13">
        <f>Table21[[#This Row],[Abs Erorr 2]]/Table21[[#This Row],[Adj Close]]</f>
        <v>6.3101221640488592E-2</v>
      </c>
      <c r="M322" s="11">
        <f t="shared" si="24"/>
        <v>33.628550000000004</v>
      </c>
      <c r="N322" s="16">
        <f>Table21[[#This Row],[Adj Close]]-Table21[[#This Row],[6-MA]]</f>
        <v>4.5714499999999987</v>
      </c>
      <c r="O322" s="17">
        <f>(Table21[[#This Row],[Adj Close]]-M322)^2</f>
        <v>20.898155102499988</v>
      </c>
      <c r="P322" s="17">
        <f>ABS(Table21[[#This Row],[Erorr 3]])</f>
        <v>4.5714499999999987</v>
      </c>
      <c r="Q322" s="17">
        <f>Table21[[#This Row],[Abs Erorr 3]]/Table21[[#This Row],[Adj Close]]</f>
        <v>0.11967146596858634</v>
      </c>
    </row>
    <row r="323" spans="1:17" x14ac:dyDescent="0.3">
      <c r="A323" s="9">
        <v>43934.291666666664</v>
      </c>
      <c r="B323" s="26">
        <v>43.396700000000003</v>
      </c>
      <c r="C323" s="11">
        <f t="shared" si="21"/>
        <v>38.200000000000003</v>
      </c>
      <c r="D323" s="29">
        <f>Table21[[#This Row],[Adj Close]]-Table21[[#This Row],[Naive Trend ]]</f>
        <v>5.1966999999999999</v>
      </c>
      <c r="E323" s="12">
        <f t="shared" ref="E323:E386" si="25">(B323-C323)^2</f>
        <v>27.00569089</v>
      </c>
      <c r="F323" s="12">
        <f>ABS(Table21[[#This Row],[Erorr 1]])</f>
        <v>5.1966999999999999</v>
      </c>
      <c r="G323" s="13">
        <f>Table21[[#This Row],[Abs Erorr 1]]/Table21[[#This Row],[Adj Close]]</f>
        <v>0.11974873665509128</v>
      </c>
      <c r="H323" s="11">
        <f t="shared" si="23"/>
        <v>37.050866666666671</v>
      </c>
      <c r="I323" s="14">
        <f>(Table21[[#This Row],[Adj Close]]-Table21[[#This Row],[3-MA]])</f>
        <v>6.3458333333333314</v>
      </c>
      <c r="J323" s="10">
        <f t="shared" si="22"/>
        <v>40.269600694444421</v>
      </c>
      <c r="K323" s="10">
        <f>ABS(Table21[[#This Row],[Erorr 2]])</f>
        <v>6.3458333333333314</v>
      </c>
      <c r="L323" s="13">
        <f>Table21[[#This Row],[Abs Erorr 2]]/Table21[[#This Row],[Adj Close]]</f>
        <v>0.14622847666604444</v>
      </c>
      <c r="M323" s="11">
        <f t="shared" si="24"/>
        <v>34.644550000000002</v>
      </c>
      <c r="N323" s="16">
        <f>Table21[[#This Row],[Adj Close]]-Table21[[#This Row],[6-MA]]</f>
        <v>8.7521500000000003</v>
      </c>
      <c r="O323" s="17">
        <f>(Table21[[#This Row],[Adj Close]]-M323)^2</f>
        <v>76.600129622500006</v>
      </c>
      <c r="P323" s="17">
        <f>ABS(Table21[[#This Row],[Erorr 3]])</f>
        <v>8.7521500000000003</v>
      </c>
      <c r="Q323" s="17">
        <f>Table21[[#This Row],[Abs Erorr 3]]/Table21[[#This Row],[Adj Close]]</f>
        <v>0.20167777734251682</v>
      </c>
    </row>
    <row r="324" spans="1:17" x14ac:dyDescent="0.3">
      <c r="A324" s="5">
        <v>43935.291666666664</v>
      </c>
      <c r="B324" s="25">
        <v>47.326000000000001</v>
      </c>
      <c r="C324" s="11">
        <f t="shared" ref="C324:C387" si="26">B323</f>
        <v>43.396700000000003</v>
      </c>
      <c r="D324" s="29">
        <f>Table21[[#This Row],[Adj Close]]-Table21[[#This Row],[Naive Trend ]]</f>
        <v>3.9292999999999978</v>
      </c>
      <c r="E324" s="12">
        <f t="shared" si="25"/>
        <v>15.439398489999983</v>
      </c>
      <c r="F324" s="12">
        <f>ABS(Table21[[#This Row],[Erorr 1]])</f>
        <v>3.9292999999999978</v>
      </c>
      <c r="G324" s="13">
        <f>Table21[[#This Row],[Abs Erorr 1]]/Table21[[#This Row],[Adj Close]]</f>
        <v>8.3026243502514432E-2</v>
      </c>
      <c r="H324" s="11">
        <f t="shared" si="23"/>
        <v>39.395333333333333</v>
      </c>
      <c r="I324" s="14">
        <f>(Table21[[#This Row],[Adj Close]]-Table21[[#This Row],[3-MA]])</f>
        <v>7.9306666666666672</v>
      </c>
      <c r="J324" s="10">
        <f t="shared" si="22"/>
        <v>62.895473777777788</v>
      </c>
      <c r="K324" s="10">
        <f>ABS(Table21[[#This Row],[Erorr 2]])</f>
        <v>7.9306666666666672</v>
      </c>
      <c r="L324" s="13">
        <f>Table21[[#This Row],[Abs Erorr 2]]/Table21[[#This Row],[Adj Close]]</f>
        <v>0.16757525813858487</v>
      </c>
      <c r="M324" s="11">
        <f t="shared" si="24"/>
        <v>36.827666666666666</v>
      </c>
      <c r="N324" s="16">
        <f>Table21[[#This Row],[Adj Close]]-Table21[[#This Row],[6-MA]]</f>
        <v>10.498333333333335</v>
      </c>
      <c r="O324" s="17">
        <f>(Table21[[#This Row],[Adj Close]]-M324)^2</f>
        <v>110.21500277777781</v>
      </c>
      <c r="P324" s="17">
        <f>ABS(Table21[[#This Row],[Erorr 3]])</f>
        <v>10.498333333333335</v>
      </c>
      <c r="Q324" s="17">
        <f>Table21[[#This Row],[Abs Erorr 3]]/Table21[[#This Row],[Adj Close]]</f>
        <v>0.22183014269816453</v>
      </c>
    </row>
    <row r="325" spans="1:17" x14ac:dyDescent="0.3">
      <c r="A325" s="9">
        <v>43936.291666666664</v>
      </c>
      <c r="B325" s="26">
        <v>48.655299999999997</v>
      </c>
      <c r="C325" s="11">
        <f t="shared" si="26"/>
        <v>47.326000000000001</v>
      </c>
      <c r="D325" s="29">
        <f>Table21[[#This Row],[Adj Close]]-Table21[[#This Row],[Naive Trend ]]</f>
        <v>1.3292999999999964</v>
      </c>
      <c r="E325" s="12">
        <f t="shared" si="25"/>
        <v>1.7670384899999902</v>
      </c>
      <c r="F325" s="12">
        <f>ABS(Table21[[#This Row],[Erorr 1]])</f>
        <v>1.3292999999999964</v>
      </c>
      <c r="G325" s="13">
        <f>Table21[[#This Row],[Abs Erorr 1]]/Table21[[#This Row],[Adj Close]]</f>
        <v>2.7320764644344943E-2</v>
      </c>
      <c r="H325" s="11">
        <f t="shared" si="23"/>
        <v>42.974233333333331</v>
      </c>
      <c r="I325" s="14">
        <f>(Table21[[#This Row],[Adj Close]]-Table21[[#This Row],[3-MA]])</f>
        <v>5.6810666666666663</v>
      </c>
      <c r="J325" s="10">
        <f t="shared" ref="J325:J388" si="27">(B325-H325)^2</f>
        <v>32.274518471111108</v>
      </c>
      <c r="K325" s="10">
        <f>ABS(Table21[[#This Row],[Erorr 2]])</f>
        <v>5.6810666666666663</v>
      </c>
      <c r="L325" s="13">
        <f>Table21[[#This Row],[Abs Erorr 2]]/Table21[[#This Row],[Adj Close]]</f>
        <v>0.1167615175873269</v>
      </c>
      <c r="M325" s="11">
        <f t="shared" si="24"/>
        <v>39.381883333333334</v>
      </c>
      <c r="N325" s="16">
        <f>Table21[[#This Row],[Adj Close]]-Table21[[#This Row],[6-MA]]</f>
        <v>9.2734166666666624</v>
      </c>
      <c r="O325" s="17">
        <f>(Table21[[#This Row],[Adj Close]]-M325)^2</f>
        <v>85.996256673611029</v>
      </c>
      <c r="P325" s="17">
        <f>ABS(Table21[[#This Row],[Erorr 3]])</f>
        <v>9.2734166666666624</v>
      </c>
      <c r="Q325" s="17">
        <f>Table21[[#This Row],[Abs Erorr 3]]/Table21[[#This Row],[Adj Close]]</f>
        <v>0.19059417302260315</v>
      </c>
    </row>
    <row r="326" spans="1:17" x14ac:dyDescent="0.3">
      <c r="A326" s="5">
        <v>43937.291666666664</v>
      </c>
      <c r="B326" s="25">
        <v>49.680700000000002</v>
      </c>
      <c r="C326" s="11">
        <f t="shared" si="26"/>
        <v>48.655299999999997</v>
      </c>
      <c r="D326" s="29">
        <f>Table21[[#This Row],[Adj Close]]-Table21[[#This Row],[Naive Trend ]]</f>
        <v>1.0254000000000048</v>
      </c>
      <c r="E326" s="12">
        <f t="shared" si="25"/>
        <v>1.0514451600000096</v>
      </c>
      <c r="F326" s="12">
        <f>ABS(Table21[[#This Row],[Erorr 1]])</f>
        <v>1.0254000000000048</v>
      </c>
      <c r="G326" s="13">
        <f>Table21[[#This Row],[Abs Erorr 1]]/Table21[[#This Row],[Adj Close]]</f>
        <v>2.063980579983786E-2</v>
      </c>
      <c r="H326" s="11">
        <f t="shared" ref="H326:H389" si="28">AVERAGE(B323:B325)</f>
        <v>46.459333333333326</v>
      </c>
      <c r="I326" s="14">
        <f>(Table21[[#This Row],[Adj Close]]-Table21[[#This Row],[3-MA]])</f>
        <v>3.2213666666666754</v>
      </c>
      <c r="J326" s="10">
        <f t="shared" si="27"/>
        <v>10.377203201111167</v>
      </c>
      <c r="K326" s="10">
        <f>ABS(Table21[[#This Row],[Erorr 2]])</f>
        <v>3.2213666666666754</v>
      </c>
      <c r="L326" s="13">
        <f>Table21[[#This Row],[Abs Erorr 2]]/Table21[[#This Row],[Adj Close]]</f>
        <v>6.4841410581305728E-2</v>
      </c>
      <c r="M326" s="11">
        <f t="shared" si="24"/>
        <v>41.755099999999999</v>
      </c>
      <c r="N326" s="16">
        <f>Table21[[#This Row],[Adj Close]]-Table21[[#This Row],[6-MA]]</f>
        <v>7.9256000000000029</v>
      </c>
      <c r="O326" s="17">
        <f>(Table21[[#This Row],[Adj Close]]-M326)^2</f>
        <v>62.815135360000042</v>
      </c>
      <c r="P326" s="17">
        <f>ABS(Table21[[#This Row],[Erorr 3]])</f>
        <v>7.9256000000000029</v>
      </c>
      <c r="Q326" s="17">
        <f>Table21[[#This Row],[Abs Erorr 3]]/Table21[[#This Row],[Adj Close]]</f>
        <v>0.15953076345542641</v>
      </c>
    </row>
    <row r="327" spans="1:17" x14ac:dyDescent="0.3">
      <c r="A327" s="9">
        <v>43938.291666666664</v>
      </c>
      <c r="B327" s="26">
        <v>50.259300000000003</v>
      </c>
      <c r="C327" s="11">
        <f t="shared" si="26"/>
        <v>49.680700000000002</v>
      </c>
      <c r="D327" s="29">
        <f>Table21[[#This Row],[Adj Close]]-Table21[[#This Row],[Naive Trend ]]</f>
        <v>0.57860000000000156</v>
      </c>
      <c r="E327" s="12">
        <f t="shared" si="25"/>
        <v>0.33477796000000182</v>
      </c>
      <c r="F327" s="12">
        <f>ABS(Table21[[#This Row],[Erorr 1]])</f>
        <v>0.57860000000000156</v>
      </c>
      <c r="G327" s="13">
        <f>Table21[[#This Row],[Abs Erorr 1]]/Table21[[#This Row],[Adj Close]]</f>
        <v>1.1512297226582971E-2</v>
      </c>
      <c r="H327" s="11">
        <f t="shared" si="28"/>
        <v>48.554000000000002</v>
      </c>
      <c r="I327" s="14">
        <f>(Table21[[#This Row],[Adj Close]]-Table21[[#This Row],[3-MA]])</f>
        <v>1.7053000000000011</v>
      </c>
      <c r="J327" s="10">
        <f t="shared" si="27"/>
        <v>2.9080480900000039</v>
      </c>
      <c r="K327" s="10">
        <f>ABS(Table21[[#This Row],[Erorr 2]])</f>
        <v>1.7053000000000011</v>
      </c>
      <c r="L327" s="13">
        <f>Table21[[#This Row],[Abs Erorr 2]]/Table21[[#This Row],[Adj Close]]</f>
        <v>3.3930038818686316E-2</v>
      </c>
      <c r="M327" s="11">
        <f t="shared" si="24"/>
        <v>43.974666666666671</v>
      </c>
      <c r="N327" s="16">
        <f>Table21[[#This Row],[Adj Close]]-Table21[[#This Row],[6-MA]]</f>
        <v>6.284633333333332</v>
      </c>
      <c r="O327" s="17">
        <f>(Table21[[#This Row],[Adj Close]]-M327)^2</f>
        <v>39.49661613444443</v>
      </c>
      <c r="P327" s="17">
        <f>ABS(Table21[[#This Row],[Erorr 3]])</f>
        <v>6.284633333333332</v>
      </c>
      <c r="Q327" s="17">
        <f>Table21[[#This Row],[Abs Erorr 3]]/Table21[[#This Row],[Adj Close]]</f>
        <v>0.12504418751023855</v>
      </c>
    </row>
    <row r="328" spans="1:17" x14ac:dyDescent="0.3">
      <c r="A328" s="5">
        <v>43941.291666666664</v>
      </c>
      <c r="B328" s="25">
        <v>49.757300000000001</v>
      </c>
      <c r="C328" s="11">
        <f t="shared" si="26"/>
        <v>50.259300000000003</v>
      </c>
      <c r="D328" s="29">
        <f>Table21[[#This Row],[Adj Close]]-Table21[[#This Row],[Naive Trend ]]</f>
        <v>-0.50200000000000244</v>
      </c>
      <c r="E328" s="12">
        <f t="shared" si="25"/>
        <v>0.25200400000000245</v>
      </c>
      <c r="F328" s="12">
        <f>ABS(Table21[[#This Row],[Erorr 1]])</f>
        <v>0.50200000000000244</v>
      </c>
      <c r="G328" s="13">
        <f>Table21[[#This Row],[Abs Erorr 1]]/Table21[[#This Row],[Adj Close]]</f>
        <v>1.008897186945438E-2</v>
      </c>
      <c r="H328" s="11">
        <f t="shared" si="28"/>
        <v>49.53176666666667</v>
      </c>
      <c r="I328" s="14">
        <f>(Table21[[#This Row],[Adj Close]]-Table21[[#This Row],[3-MA]])</f>
        <v>0.22553333333333114</v>
      </c>
      <c r="J328" s="10">
        <f t="shared" si="27"/>
        <v>5.0865284444443458E-2</v>
      </c>
      <c r="K328" s="10">
        <f>ABS(Table21[[#This Row],[Erorr 2]])</f>
        <v>0.22553333333333114</v>
      </c>
      <c r="L328" s="13">
        <f>Table21[[#This Row],[Abs Erorr 2]]/Table21[[#This Row],[Adj Close]]</f>
        <v>4.5326682382953081E-3</v>
      </c>
      <c r="M328" s="11">
        <f t="shared" si="24"/>
        <v>46.252999999999993</v>
      </c>
      <c r="N328" s="16">
        <f>Table21[[#This Row],[Adj Close]]-Table21[[#This Row],[6-MA]]</f>
        <v>3.5043000000000077</v>
      </c>
      <c r="O328" s="17">
        <f>(Table21[[#This Row],[Adj Close]]-M328)^2</f>
        <v>12.280118490000055</v>
      </c>
      <c r="P328" s="17">
        <f>ABS(Table21[[#This Row],[Erorr 3]])</f>
        <v>3.5043000000000077</v>
      </c>
      <c r="Q328" s="17">
        <f>Table21[[#This Row],[Abs Erorr 3]]/Table21[[#This Row],[Adj Close]]</f>
        <v>7.042785681698982E-2</v>
      </c>
    </row>
    <row r="329" spans="1:17" x14ac:dyDescent="0.3">
      <c r="A329" s="9">
        <v>43942.291666666664</v>
      </c>
      <c r="B329" s="26">
        <v>45.781300000000002</v>
      </c>
      <c r="C329" s="11">
        <f t="shared" si="26"/>
        <v>49.757300000000001</v>
      </c>
      <c r="D329" s="29">
        <f>Table21[[#This Row],[Adj Close]]-Table21[[#This Row],[Naive Trend ]]</f>
        <v>-3.9759999999999991</v>
      </c>
      <c r="E329" s="12">
        <f t="shared" si="25"/>
        <v>15.808575999999993</v>
      </c>
      <c r="F329" s="12">
        <f>ABS(Table21[[#This Row],[Erorr 1]])</f>
        <v>3.9759999999999991</v>
      </c>
      <c r="G329" s="13">
        <f>Table21[[#This Row],[Abs Erorr 1]]/Table21[[#This Row],[Adj Close]]</f>
        <v>8.6847686719249972E-2</v>
      </c>
      <c r="H329" s="11">
        <f t="shared" si="28"/>
        <v>49.899099999999997</v>
      </c>
      <c r="I329" s="14">
        <f>(Table21[[#This Row],[Adj Close]]-Table21[[#This Row],[3-MA]])</f>
        <v>-4.1177999999999955</v>
      </c>
      <c r="J329" s="10">
        <f t="shared" si="27"/>
        <v>16.956276839999962</v>
      </c>
      <c r="K329" s="10">
        <f>ABS(Table21[[#This Row],[Erorr 2]])</f>
        <v>4.1177999999999955</v>
      </c>
      <c r="L329" s="13">
        <f>Table21[[#This Row],[Abs Erorr 2]]/Table21[[#This Row],[Adj Close]]</f>
        <v>8.9945021220454544E-2</v>
      </c>
      <c r="M329" s="11">
        <f t="shared" ref="M329:M392" si="29">AVERAGE(B323:B328)</f>
        <v>48.179216666666662</v>
      </c>
      <c r="N329" s="16">
        <f>Table21[[#This Row],[Adj Close]]-Table21[[#This Row],[6-MA]]</f>
        <v>-2.39791666666666</v>
      </c>
      <c r="O329" s="17">
        <f>(Table21[[#This Row],[Adj Close]]-M329)^2</f>
        <v>5.7500043402777461</v>
      </c>
      <c r="P329" s="17">
        <f>ABS(Table21[[#This Row],[Erorr 3]])</f>
        <v>2.39791666666666</v>
      </c>
      <c r="Q329" s="17">
        <f>Table21[[#This Row],[Abs Erorr 3]]/Table21[[#This Row],[Adj Close]]</f>
        <v>5.2377644729762148E-2</v>
      </c>
    </row>
    <row r="330" spans="1:17" x14ac:dyDescent="0.3">
      <c r="A330" s="5">
        <v>43943.291666666664</v>
      </c>
      <c r="B330" s="25">
        <v>48.807299999999998</v>
      </c>
      <c r="C330" s="11">
        <f t="shared" si="26"/>
        <v>45.781300000000002</v>
      </c>
      <c r="D330" s="29">
        <f>Table21[[#This Row],[Adj Close]]-Table21[[#This Row],[Naive Trend ]]</f>
        <v>3.0259999999999962</v>
      </c>
      <c r="E330" s="12">
        <f t="shared" si="25"/>
        <v>9.1566759999999778</v>
      </c>
      <c r="F330" s="12">
        <f>ABS(Table21[[#This Row],[Erorr 1]])</f>
        <v>3.0259999999999962</v>
      </c>
      <c r="G330" s="13">
        <f>Table21[[#This Row],[Abs Erorr 1]]/Table21[[#This Row],[Adj Close]]</f>
        <v>6.1998922292361931E-2</v>
      </c>
      <c r="H330" s="11">
        <f t="shared" si="28"/>
        <v>48.599300000000007</v>
      </c>
      <c r="I330" s="14">
        <f>(Table21[[#This Row],[Adj Close]]-Table21[[#This Row],[3-MA]])</f>
        <v>0.2079999999999913</v>
      </c>
      <c r="J330" s="10">
        <f t="shared" si="27"/>
        <v>4.3263999999996382E-2</v>
      </c>
      <c r="K330" s="10">
        <f>ABS(Table21[[#This Row],[Erorr 2]])</f>
        <v>0.2079999999999913</v>
      </c>
      <c r="L330" s="13">
        <f>Table21[[#This Row],[Abs Erorr 2]]/Table21[[#This Row],[Adj Close]]</f>
        <v>4.261657579911024E-3</v>
      </c>
      <c r="M330" s="11">
        <f t="shared" si="29"/>
        <v>48.576650000000001</v>
      </c>
      <c r="N330" s="16">
        <f>Table21[[#This Row],[Adj Close]]-Table21[[#This Row],[6-MA]]</f>
        <v>0.23064999999999714</v>
      </c>
      <c r="O330" s="17">
        <f>(Table21[[#This Row],[Adj Close]]-M330)^2</f>
        <v>5.3199422499998678E-2</v>
      </c>
      <c r="P330" s="17">
        <f>ABS(Table21[[#This Row],[Erorr 3]])</f>
        <v>0.23064999999999714</v>
      </c>
      <c r="Q330" s="17">
        <f>Table21[[#This Row],[Abs Erorr 3]]/Table21[[#This Row],[Adj Close]]</f>
        <v>4.7257275038774353E-3</v>
      </c>
    </row>
    <row r="331" spans="1:17" x14ac:dyDescent="0.3">
      <c r="A331" s="9">
        <v>43944.291666666664</v>
      </c>
      <c r="B331" s="26">
        <v>47.042000000000002</v>
      </c>
      <c r="C331" s="11">
        <f t="shared" si="26"/>
        <v>48.807299999999998</v>
      </c>
      <c r="D331" s="29">
        <f>Table21[[#This Row],[Adj Close]]-Table21[[#This Row],[Naive Trend ]]</f>
        <v>-1.7652999999999963</v>
      </c>
      <c r="E331" s="12">
        <f t="shared" si="25"/>
        <v>3.1162840899999869</v>
      </c>
      <c r="F331" s="12">
        <f>ABS(Table21[[#This Row],[Erorr 1]])</f>
        <v>1.7652999999999963</v>
      </c>
      <c r="G331" s="13">
        <f>Table21[[#This Row],[Abs Erorr 1]]/Table21[[#This Row],[Adj Close]]</f>
        <v>3.7526040559499943E-2</v>
      </c>
      <c r="H331" s="11">
        <f t="shared" si="28"/>
        <v>48.115299999999998</v>
      </c>
      <c r="I331" s="14">
        <f>(Table21[[#This Row],[Adj Close]]-Table21[[#This Row],[3-MA]])</f>
        <v>-1.0732999999999961</v>
      </c>
      <c r="J331" s="10">
        <f t="shared" si="27"/>
        <v>1.1519728899999917</v>
      </c>
      <c r="K331" s="10">
        <f>ABS(Table21[[#This Row],[Erorr 2]])</f>
        <v>1.0732999999999961</v>
      </c>
      <c r="L331" s="13">
        <f>Table21[[#This Row],[Abs Erorr 2]]/Table21[[#This Row],[Adj Close]]</f>
        <v>2.281578164193691E-2</v>
      </c>
      <c r="M331" s="11">
        <f t="shared" si="29"/>
        <v>48.82353333333333</v>
      </c>
      <c r="N331" s="16">
        <f>Table21[[#This Row],[Adj Close]]-Table21[[#This Row],[6-MA]]</f>
        <v>-1.7815333333333285</v>
      </c>
      <c r="O331" s="17">
        <f>(Table21[[#This Row],[Adj Close]]-M331)^2</f>
        <v>3.1738610177777606</v>
      </c>
      <c r="P331" s="17">
        <f>ABS(Table21[[#This Row],[Erorr 3]])</f>
        <v>1.7815333333333285</v>
      </c>
      <c r="Q331" s="17">
        <f>Table21[[#This Row],[Abs Erorr 3]]/Table21[[#This Row],[Adj Close]]</f>
        <v>3.7871122259541014E-2</v>
      </c>
    </row>
    <row r="332" spans="1:17" x14ac:dyDescent="0.3">
      <c r="A332" s="5">
        <v>43945.291666666664</v>
      </c>
      <c r="B332" s="25">
        <v>48.343299999999999</v>
      </c>
      <c r="C332" s="11">
        <f t="shared" si="26"/>
        <v>47.042000000000002</v>
      </c>
      <c r="D332" s="29">
        <f>Table21[[#This Row],[Adj Close]]-Table21[[#This Row],[Naive Trend ]]</f>
        <v>1.3012999999999977</v>
      </c>
      <c r="E332" s="12">
        <f t="shared" si="25"/>
        <v>1.6933816899999941</v>
      </c>
      <c r="F332" s="12">
        <f>ABS(Table21[[#This Row],[Erorr 1]])</f>
        <v>1.3012999999999977</v>
      </c>
      <c r="G332" s="13">
        <f>Table21[[#This Row],[Abs Erorr 1]]/Table21[[#This Row],[Adj Close]]</f>
        <v>2.6917897619732161E-2</v>
      </c>
      <c r="H332" s="11">
        <f t="shared" si="28"/>
        <v>47.210200000000007</v>
      </c>
      <c r="I332" s="14">
        <f>(Table21[[#This Row],[Adj Close]]-Table21[[#This Row],[3-MA]])</f>
        <v>1.1330999999999918</v>
      </c>
      <c r="J332" s="10">
        <f t="shared" si="27"/>
        <v>1.2839156099999813</v>
      </c>
      <c r="K332" s="10">
        <f>ABS(Table21[[#This Row],[Erorr 2]])</f>
        <v>1.1330999999999918</v>
      </c>
      <c r="L332" s="13">
        <f>Table21[[#This Row],[Abs Erorr 2]]/Table21[[#This Row],[Adj Close]]</f>
        <v>2.3438615071788474E-2</v>
      </c>
      <c r="M332" s="11">
        <f t="shared" si="29"/>
        <v>48.554650000000002</v>
      </c>
      <c r="N332" s="16">
        <f>Table21[[#This Row],[Adj Close]]-Table21[[#This Row],[6-MA]]</f>
        <v>-0.21135000000000304</v>
      </c>
      <c r="O332" s="17">
        <f>(Table21[[#This Row],[Adj Close]]-M332)^2</f>
        <v>4.466882250000128E-2</v>
      </c>
      <c r="P332" s="17">
        <f>ABS(Table21[[#This Row],[Erorr 3]])</f>
        <v>0.21135000000000304</v>
      </c>
      <c r="Q332" s="17">
        <f>Table21[[#This Row],[Abs Erorr 3]]/Table21[[#This Row],[Adj Close]]</f>
        <v>4.3718571136021544E-3</v>
      </c>
    </row>
    <row r="333" spans="1:17" x14ac:dyDescent="0.3">
      <c r="A333" s="9">
        <v>43948.291666666664</v>
      </c>
      <c r="B333" s="26">
        <v>53.25</v>
      </c>
      <c r="C333" s="11">
        <f t="shared" si="26"/>
        <v>48.343299999999999</v>
      </c>
      <c r="D333" s="29">
        <f>Table21[[#This Row],[Adj Close]]-Table21[[#This Row],[Naive Trend ]]</f>
        <v>4.9067000000000007</v>
      </c>
      <c r="E333" s="12">
        <f t="shared" si="25"/>
        <v>24.075704890000008</v>
      </c>
      <c r="F333" s="12">
        <f>ABS(Table21[[#This Row],[Erorr 1]])</f>
        <v>4.9067000000000007</v>
      </c>
      <c r="G333" s="13">
        <f>Table21[[#This Row],[Abs Erorr 1]]/Table21[[#This Row],[Adj Close]]</f>
        <v>9.2144600938967147E-2</v>
      </c>
      <c r="H333" s="11">
        <f t="shared" si="28"/>
        <v>48.0642</v>
      </c>
      <c r="I333" s="14">
        <f>(Table21[[#This Row],[Adj Close]]-Table21[[#This Row],[3-MA]])</f>
        <v>5.1858000000000004</v>
      </c>
      <c r="J333" s="10">
        <f t="shared" si="27"/>
        <v>26.892521640000005</v>
      </c>
      <c r="K333" s="10">
        <f>ABS(Table21[[#This Row],[Erorr 2]])</f>
        <v>5.1858000000000004</v>
      </c>
      <c r="L333" s="13">
        <f>Table21[[#This Row],[Abs Erorr 2]]/Table21[[#This Row],[Adj Close]]</f>
        <v>9.7385915492957748E-2</v>
      </c>
      <c r="M333" s="11">
        <f t="shared" si="29"/>
        <v>48.33175</v>
      </c>
      <c r="N333" s="16">
        <f>Table21[[#This Row],[Adj Close]]-Table21[[#This Row],[6-MA]]</f>
        <v>4.9182500000000005</v>
      </c>
      <c r="O333" s="17">
        <f>(Table21[[#This Row],[Adj Close]]-M333)^2</f>
        <v>24.189183062500003</v>
      </c>
      <c r="P333" s="17">
        <f>ABS(Table21[[#This Row],[Erorr 3]])</f>
        <v>4.9182500000000005</v>
      </c>
      <c r="Q333" s="17">
        <f>Table21[[#This Row],[Abs Erorr 3]]/Table21[[#This Row],[Adj Close]]</f>
        <v>9.2361502347417843E-2</v>
      </c>
    </row>
    <row r="334" spans="1:17" x14ac:dyDescent="0.3">
      <c r="A334" s="5">
        <v>43949.291666666664</v>
      </c>
      <c r="B334" s="25">
        <v>51.274700000000003</v>
      </c>
      <c r="C334" s="11">
        <f t="shared" si="26"/>
        <v>53.25</v>
      </c>
      <c r="D334" s="29">
        <f>Table21[[#This Row],[Adj Close]]-Table21[[#This Row],[Naive Trend ]]</f>
        <v>-1.9752999999999972</v>
      </c>
      <c r="E334" s="12">
        <f t="shared" si="25"/>
        <v>3.901810089999989</v>
      </c>
      <c r="F334" s="12">
        <f>ABS(Table21[[#This Row],[Erorr 1]])</f>
        <v>1.9752999999999972</v>
      </c>
      <c r="G334" s="13">
        <f>Table21[[#This Row],[Abs Erorr 1]]/Table21[[#This Row],[Adj Close]]</f>
        <v>3.8523872397108069E-2</v>
      </c>
      <c r="H334" s="11">
        <f t="shared" si="28"/>
        <v>49.545099999999998</v>
      </c>
      <c r="I334" s="14">
        <f>(Table21[[#This Row],[Adj Close]]-Table21[[#This Row],[3-MA]])</f>
        <v>1.7296000000000049</v>
      </c>
      <c r="J334" s="10">
        <f t="shared" si="27"/>
        <v>2.9915161600000171</v>
      </c>
      <c r="K334" s="10">
        <f>ABS(Table21[[#This Row],[Erorr 2]])</f>
        <v>1.7296000000000049</v>
      </c>
      <c r="L334" s="13">
        <f>Table21[[#This Row],[Abs Erorr 2]]/Table21[[#This Row],[Adj Close]]</f>
        <v>3.3732035487287197E-2</v>
      </c>
      <c r="M334" s="11">
        <f t="shared" si="29"/>
        <v>48.830199999999998</v>
      </c>
      <c r="N334" s="16">
        <f>Table21[[#This Row],[Adj Close]]-Table21[[#This Row],[6-MA]]</f>
        <v>2.444500000000005</v>
      </c>
      <c r="O334" s="17">
        <f>(Table21[[#This Row],[Adj Close]]-M334)^2</f>
        <v>5.9755802500000241</v>
      </c>
      <c r="P334" s="17">
        <f>ABS(Table21[[#This Row],[Erorr 3]])</f>
        <v>2.444500000000005</v>
      </c>
      <c r="Q334" s="17">
        <f>Table21[[#This Row],[Abs Erorr 3]]/Table21[[#This Row],[Adj Close]]</f>
        <v>4.7674584151638236E-2</v>
      </c>
    </row>
    <row r="335" spans="1:17" x14ac:dyDescent="0.3">
      <c r="A335" s="9">
        <v>43950.291666666664</v>
      </c>
      <c r="B335" s="26">
        <v>53.3673</v>
      </c>
      <c r="C335" s="11">
        <f t="shared" si="26"/>
        <v>51.274700000000003</v>
      </c>
      <c r="D335" s="29">
        <f>Table21[[#This Row],[Adj Close]]-Table21[[#This Row],[Naive Trend ]]</f>
        <v>2.0925999999999974</v>
      </c>
      <c r="E335" s="12">
        <f t="shared" si="25"/>
        <v>4.3789747599999886</v>
      </c>
      <c r="F335" s="12">
        <f>ABS(Table21[[#This Row],[Erorr 1]])</f>
        <v>2.0925999999999974</v>
      </c>
      <c r="G335" s="13">
        <f>Table21[[#This Row],[Abs Erorr 1]]/Table21[[#This Row],[Adj Close]]</f>
        <v>3.9211277317758204E-2</v>
      </c>
      <c r="H335" s="11">
        <f t="shared" si="28"/>
        <v>50.955999999999996</v>
      </c>
      <c r="I335" s="14">
        <f>(Table21[[#This Row],[Adj Close]]-Table21[[#This Row],[3-MA]])</f>
        <v>2.4113000000000042</v>
      </c>
      <c r="J335" s="10">
        <f t="shared" si="27"/>
        <v>5.8143676900000205</v>
      </c>
      <c r="K335" s="10">
        <f>ABS(Table21[[#This Row],[Erorr 2]])</f>
        <v>2.4113000000000042</v>
      </c>
      <c r="L335" s="13">
        <f>Table21[[#This Row],[Abs Erorr 2]]/Table21[[#This Row],[Adj Close]]</f>
        <v>4.5183099013815654E-2</v>
      </c>
      <c r="M335" s="11">
        <f t="shared" si="29"/>
        <v>49.083100000000002</v>
      </c>
      <c r="N335" s="16">
        <f>Table21[[#This Row],[Adj Close]]-Table21[[#This Row],[6-MA]]</f>
        <v>4.2841999999999985</v>
      </c>
      <c r="O335" s="17">
        <f>(Table21[[#This Row],[Adj Close]]-M335)^2</f>
        <v>18.354369639999987</v>
      </c>
      <c r="P335" s="17">
        <f>ABS(Table21[[#This Row],[Erorr 3]])</f>
        <v>4.2841999999999985</v>
      </c>
      <c r="Q335" s="17">
        <f>Table21[[#This Row],[Abs Erorr 3]]/Table21[[#This Row],[Adj Close]]</f>
        <v>8.0277623188731648E-2</v>
      </c>
    </row>
    <row r="336" spans="1:17" x14ac:dyDescent="0.3">
      <c r="A336" s="5">
        <v>43951.291666666664</v>
      </c>
      <c r="B336" s="25">
        <v>52.125300000000003</v>
      </c>
      <c r="C336" s="11">
        <f t="shared" si="26"/>
        <v>53.3673</v>
      </c>
      <c r="D336" s="29">
        <f>Table21[[#This Row],[Adj Close]]-Table21[[#This Row],[Naive Trend ]]</f>
        <v>-1.2419999999999973</v>
      </c>
      <c r="E336" s="12">
        <f t="shared" si="25"/>
        <v>1.5425639999999934</v>
      </c>
      <c r="F336" s="12">
        <f>ABS(Table21[[#This Row],[Erorr 1]])</f>
        <v>1.2419999999999973</v>
      </c>
      <c r="G336" s="13">
        <f>Table21[[#This Row],[Abs Erorr 1]]/Table21[[#This Row],[Adj Close]]</f>
        <v>2.3827200994526596E-2</v>
      </c>
      <c r="H336" s="11">
        <f t="shared" si="28"/>
        <v>52.630666666666663</v>
      </c>
      <c r="I336" s="14">
        <f>(Table21[[#This Row],[Adj Close]]-Table21[[#This Row],[3-MA]])</f>
        <v>-0.50536666666666008</v>
      </c>
      <c r="J336" s="10">
        <f t="shared" si="27"/>
        <v>0.25539546777777111</v>
      </c>
      <c r="K336" s="10">
        <f>ABS(Table21[[#This Row],[Erorr 2]])</f>
        <v>0.50536666666666008</v>
      </c>
      <c r="L336" s="13">
        <f>Table21[[#This Row],[Abs Erorr 2]]/Table21[[#This Row],[Adj Close]]</f>
        <v>9.6952279731082613E-3</v>
      </c>
      <c r="M336" s="11">
        <f t="shared" si="29"/>
        <v>50.347433333333335</v>
      </c>
      <c r="N336" s="16">
        <f>Table21[[#This Row],[Adj Close]]-Table21[[#This Row],[6-MA]]</f>
        <v>1.777866666666668</v>
      </c>
      <c r="O336" s="17">
        <f>(Table21[[#This Row],[Adj Close]]-M336)^2</f>
        <v>3.1608098844444492</v>
      </c>
      <c r="P336" s="17">
        <f>ABS(Table21[[#This Row],[Erorr 3]])</f>
        <v>1.777866666666668</v>
      </c>
      <c r="Q336" s="17">
        <f>Table21[[#This Row],[Abs Erorr 3]]/Table21[[#This Row],[Adj Close]]</f>
        <v>3.4107557494473278E-2</v>
      </c>
    </row>
    <row r="337" spans="1:17" x14ac:dyDescent="0.3">
      <c r="A337" s="9">
        <v>43952.291666666664</v>
      </c>
      <c r="B337" s="26">
        <v>46.7547</v>
      </c>
      <c r="C337" s="11">
        <f t="shared" si="26"/>
        <v>52.125300000000003</v>
      </c>
      <c r="D337" s="29">
        <f>Table21[[#This Row],[Adj Close]]-Table21[[#This Row],[Naive Trend ]]</f>
        <v>-5.3706000000000031</v>
      </c>
      <c r="E337" s="12">
        <f t="shared" si="25"/>
        <v>28.843344360000035</v>
      </c>
      <c r="F337" s="12">
        <f>ABS(Table21[[#This Row],[Erorr 1]])</f>
        <v>5.3706000000000031</v>
      </c>
      <c r="G337" s="13">
        <f>Table21[[#This Row],[Abs Erorr 1]]/Table21[[#This Row],[Adj Close]]</f>
        <v>0.11486759619888488</v>
      </c>
      <c r="H337" s="11">
        <f t="shared" si="28"/>
        <v>52.255766666666666</v>
      </c>
      <c r="I337" s="14">
        <f>(Table21[[#This Row],[Adj Close]]-Table21[[#This Row],[3-MA]])</f>
        <v>-5.5010666666666665</v>
      </c>
      <c r="J337" s="10">
        <f t="shared" si="27"/>
        <v>30.261734471111112</v>
      </c>
      <c r="K337" s="10">
        <f>ABS(Table21[[#This Row],[Erorr 2]])</f>
        <v>5.5010666666666665</v>
      </c>
      <c r="L337" s="13">
        <f>Table21[[#This Row],[Abs Erorr 2]]/Table21[[#This Row],[Adj Close]]</f>
        <v>0.11765804649942502</v>
      </c>
      <c r="M337" s="11">
        <f t="shared" si="29"/>
        <v>50.900433333333332</v>
      </c>
      <c r="N337" s="16">
        <f>Table21[[#This Row],[Adj Close]]-Table21[[#This Row],[6-MA]]</f>
        <v>-4.1457333333333324</v>
      </c>
      <c r="O337" s="17">
        <f>(Table21[[#This Row],[Adj Close]]-M337)^2</f>
        <v>17.187104871111103</v>
      </c>
      <c r="P337" s="17">
        <f>ABS(Table21[[#This Row],[Erorr 3]])</f>
        <v>4.1457333333333324</v>
      </c>
      <c r="Q337" s="17">
        <f>Table21[[#This Row],[Abs Erorr 3]]/Table21[[#This Row],[Adj Close]]</f>
        <v>8.8669873474395783E-2</v>
      </c>
    </row>
    <row r="338" spans="1:17" x14ac:dyDescent="0.3">
      <c r="A338" s="5">
        <v>43955.291666666664</v>
      </c>
      <c r="B338" s="25">
        <v>50.746000000000002</v>
      </c>
      <c r="C338" s="11">
        <f t="shared" si="26"/>
        <v>46.7547</v>
      </c>
      <c r="D338" s="29">
        <f>Table21[[#This Row],[Adj Close]]-Table21[[#This Row],[Naive Trend ]]</f>
        <v>3.9913000000000025</v>
      </c>
      <c r="E338" s="12">
        <f t="shared" si="25"/>
        <v>15.930475690000019</v>
      </c>
      <c r="F338" s="12">
        <f>ABS(Table21[[#This Row],[Erorr 1]])</f>
        <v>3.9913000000000025</v>
      </c>
      <c r="G338" s="13">
        <f>Table21[[#This Row],[Abs Erorr 1]]/Table21[[#This Row],[Adj Close]]</f>
        <v>7.8652504630906922E-2</v>
      </c>
      <c r="H338" s="11">
        <f t="shared" si="28"/>
        <v>50.749099999999999</v>
      </c>
      <c r="I338" s="14">
        <f>(Table21[[#This Row],[Adj Close]]-Table21[[#This Row],[3-MA]])</f>
        <v>-3.0999999999963279E-3</v>
      </c>
      <c r="J338" s="10">
        <f t="shared" si="27"/>
        <v>9.6099999999772329E-6</v>
      </c>
      <c r="K338" s="10">
        <f>ABS(Table21[[#This Row],[Erorr 2]])</f>
        <v>3.0999999999963279E-3</v>
      </c>
      <c r="L338" s="13">
        <f>Table21[[#This Row],[Abs Erorr 2]]/Table21[[#This Row],[Adj Close]]</f>
        <v>6.1088558704061946E-5</v>
      </c>
      <c r="M338" s="11">
        <f t="shared" si="29"/>
        <v>50.852550000000001</v>
      </c>
      <c r="N338" s="16">
        <f>Table21[[#This Row],[Adj Close]]-Table21[[#This Row],[6-MA]]</f>
        <v>-0.10654999999999859</v>
      </c>
      <c r="O338" s="17">
        <f>(Table21[[#This Row],[Adj Close]]-M338)^2</f>
        <v>1.1352902499999699E-2</v>
      </c>
      <c r="P338" s="17">
        <f>ABS(Table21[[#This Row],[Erorr 3]])</f>
        <v>0.10654999999999859</v>
      </c>
      <c r="Q338" s="17">
        <f>Table21[[#This Row],[Abs Erorr 3]]/Table21[[#This Row],[Adj Close]]</f>
        <v>2.099672880621105E-3</v>
      </c>
    </row>
    <row r="339" spans="1:17" x14ac:dyDescent="0.3">
      <c r="A339" s="9">
        <v>43956.291666666664</v>
      </c>
      <c r="B339" s="26">
        <v>51.213999999999999</v>
      </c>
      <c r="C339" s="11">
        <f t="shared" si="26"/>
        <v>50.746000000000002</v>
      </c>
      <c r="D339" s="29">
        <f>Table21[[#This Row],[Adj Close]]-Table21[[#This Row],[Naive Trend ]]</f>
        <v>0.46799999999999642</v>
      </c>
      <c r="E339" s="12">
        <f t="shared" si="25"/>
        <v>0.21902399999999664</v>
      </c>
      <c r="F339" s="12">
        <f>ABS(Table21[[#This Row],[Erorr 1]])</f>
        <v>0.46799999999999642</v>
      </c>
      <c r="G339" s="13">
        <f>Table21[[#This Row],[Abs Erorr 1]]/Table21[[#This Row],[Adj Close]]</f>
        <v>9.138126293591526E-3</v>
      </c>
      <c r="H339" s="11">
        <f t="shared" si="28"/>
        <v>49.875333333333337</v>
      </c>
      <c r="I339" s="14">
        <f>(Table21[[#This Row],[Adj Close]]-Table21[[#This Row],[3-MA]])</f>
        <v>1.3386666666666613</v>
      </c>
      <c r="J339" s="10">
        <f t="shared" si="27"/>
        <v>1.7920284444444301</v>
      </c>
      <c r="K339" s="10">
        <f>ABS(Table21[[#This Row],[Erorr 2]])</f>
        <v>1.3386666666666613</v>
      </c>
      <c r="L339" s="13">
        <f>Table21[[#This Row],[Abs Erorr 2]]/Table21[[#This Row],[Adj Close]]</f>
        <v>2.6138686036370162E-2</v>
      </c>
      <c r="M339" s="11">
        <f t="shared" si="29"/>
        <v>51.252999999999993</v>
      </c>
      <c r="N339" s="16">
        <f>Table21[[#This Row],[Adj Close]]-Table21[[#This Row],[6-MA]]</f>
        <v>-3.8999999999994373E-2</v>
      </c>
      <c r="O339" s="17">
        <f>(Table21[[#This Row],[Adj Close]]-M339)^2</f>
        <v>1.5209999999995611E-3</v>
      </c>
      <c r="P339" s="17">
        <f>ABS(Table21[[#This Row],[Erorr 3]])</f>
        <v>3.8999999999994373E-2</v>
      </c>
      <c r="Q339" s="17">
        <f>Table21[[#This Row],[Abs Erorr 3]]/Table21[[#This Row],[Adj Close]]</f>
        <v>7.6151052446585645E-4</v>
      </c>
    </row>
    <row r="340" spans="1:17" x14ac:dyDescent="0.3">
      <c r="A340" s="5">
        <v>43957.291666666664</v>
      </c>
      <c r="B340" s="25">
        <v>52.171999999999997</v>
      </c>
      <c r="C340" s="11">
        <f t="shared" si="26"/>
        <v>51.213999999999999</v>
      </c>
      <c r="D340" s="29">
        <f>Table21[[#This Row],[Adj Close]]-Table21[[#This Row],[Naive Trend ]]</f>
        <v>0.95799999999999841</v>
      </c>
      <c r="E340" s="12">
        <f t="shared" si="25"/>
        <v>0.91776399999999692</v>
      </c>
      <c r="F340" s="12">
        <f>ABS(Table21[[#This Row],[Erorr 1]])</f>
        <v>0.95799999999999841</v>
      </c>
      <c r="G340" s="13">
        <f>Table21[[#This Row],[Abs Erorr 1]]/Table21[[#This Row],[Adj Close]]</f>
        <v>1.8362339952464894E-2</v>
      </c>
      <c r="H340" s="11">
        <f t="shared" si="28"/>
        <v>49.571566666666662</v>
      </c>
      <c r="I340" s="14">
        <f>(Table21[[#This Row],[Adj Close]]-Table21[[#This Row],[3-MA]])</f>
        <v>2.6004333333333349</v>
      </c>
      <c r="J340" s="10">
        <f t="shared" si="27"/>
        <v>6.762253521111119</v>
      </c>
      <c r="K340" s="10">
        <f>ABS(Table21[[#This Row],[Erorr 2]])</f>
        <v>2.6004333333333349</v>
      </c>
      <c r="L340" s="13">
        <f>Table21[[#This Row],[Abs Erorr 2]]/Table21[[#This Row],[Adj Close]]</f>
        <v>4.9843466482659957E-2</v>
      </c>
      <c r="M340" s="11">
        <f t="shared" si="29"/>
        <v>50.913666666666664</v>
      </c>
      <c r="N340" s="16">
        <f>Table21[[#This Row],[Adj Close]]-Table21[[#This Row],[6-MA]]</f>
        <v>1.2583333333333329</v>
      </c>
      <c r="O340" s="17">
        <f>(Table21[[#This Row],[Adj Close]]-M340)^2</f>
        <v>1.5834027777777766</v>
      </c>
      <c r="P340" s="17">
        <f>ABS(Table21[[#This Row],[Erorr 3]])</f>
        <v>1.2583333333333329</v>
      </c>
      <c r="Q340" s="17">
        <f>Table21[[#This Row],[Abs Erorr 3]]/Table21[[#This Row],[Adj Close]]</f>
        <v>2.4118939916685827E-2</v>
      </c>
    </row>
    <row r="341" spans="1:17" x14ac:dyDescent="0.3">
      <c r="A341" s="9">
        <v>43958.291666666664</v>
      </c>
      <c r="B341" s="26">
        <v>52.002699999999997</v>
      </c>
      <c r="C341" s="11">
        <f t="shared" si="26"/>
        <v>52.171999999999997</v>
      </c>
      <c r="D341" s="29">
        <f>Table21[[#This Row],[Adj Close]]-Table21[[#This Row],[Naive Trend ]]</f>
        <v>-0.16929999999999978</v>
      </c>
      <c r="E341" s="12">
        <f t="shared" si="25"/>
        <v>2.8662489999999926E-2</v>
      </c>
      <c r="F341" s="12">
        <f>ABS(Table21[[#This Row],[Erorr 1]])</f>
        <v>0.16929999999999978</v>
      </c>
      <c r="G341" s="13">
        <f>Table21[[#This Row],[Abs Erorr 1]]/Table21[[#This Row],[Adj Close]]</f>
        <v>3.2556001899901313E-3</v>
      </c>
      <c r="H341" s="11">
        <f t="shared" si="28"/>
        <v>51.377333333333333</v>
      </c>
      <c r="I341" s="14">
        <f>(Table21[[#This Row],[Adj Close]]-Table21[[#This Row],[3-MA]])</f>
        <v>0.62536666666666463</v>
      </c>
      <c r="J341" s="10">
        <f t="shared" si="27"/>
        <v>0.39108346777777525</v>
      </c>
      <c r="K341" s="10">
        <f>ABS(Table21[[#This Row],[Erorr 2]])</f>
        <v>0.62536666666666463</v>
      </c>
      <c r="L341" s="13">
        <f>Table21[[#This Row],[Abs Erorr 2]]/Table21[[#This Row],[Adj Close]]</f>
        <v>1.202565764213521E-2</v>
      </c>
      <c r="M341" s="11">
        <f t="shared" si="29"/>
        <v>51.063216666666669</v>
      </c>
      <c r="N341" s="16">
        <f>Table21[[#This Row],[Adj Close]]-Table21[[#This Row],[6-MA]]</f>
        <v>0.93948333333332812</v>
      </c>
      <c r="O341" s="17">
        <f>(Table21[[#This Row],[Adj Close]]-M341)^2</f>
        <v>0.88262893361110129</v>
      </c>
      <c r="P341" s="17">
        <f>ABS(Table21[[#This Row],[Erorr 3]])</f>
        <v>0.93948333333332812</v>
      </c>
      <c r="Q341" s="17">
        <f>Table21[[#This Row],[Abs Erorr 3]]/Table21[[#This Row],[Adj Close]]</f>
        <v>1.8066049134628167E-2</v>
      </c>
    </row>
    <row r="342" spans="1:17" x14ac:dyDescent="0.3">
      <c r="A342" s="5">
        <v>43959.291666666664</v>
      </c>
      <c r="B342" s="25">
        <v>54.628</v>
      </c>
      <c r="C342" s="11">
        <f t="shared" si="26"/>
        <v>52.002699999999997</v>
      </c>
      <c r="D342" s="29">
        <f>Table21[[#This Row],[Adj Close]]-Table21[[#This Row],[Naive Trend ]]</f>
        <v>2.6253000000000029</v>
      </c>
      <c r="E342" s="12">
        <f t="shared" si="25"/>
        <v>6.8922000900000153</v>
      </c>
      <c r="F342" s="12">
        <f>ABS(Table21[[#This Row],[Erorr 1]])</f>
        <v>2.6253000000000029</v>
      </c>
      <c r="G342" s="13">
        <f>Table21[[#This Row],[Abs Erorr 1]]/Table21[[#This Row],[Adj Close]]</f>
        <v>4.8057772570842844E-2</v>
      </c>
      <c r="H342" s="11">
        <f t="shared" si="28"/>
        <v>51.796233333333333</v>
      </c>
      <c r="I342" s="14">
        <f>(Table21[[#This Row],[Adj Close]]-Table21[[#This Row],[3-MA]])</f>
        <v>2.8317666666666668</v>
      </c>
      <c r="J342" s="10">
        <f t="shared" si="27"/>
        <v>8.0189024544444454</v>
      </c>
      <c r="K342" s="10">
        <f>ABS(Table21[[#This Row],[Erorr 2]])</f>
        <v>2.8317666666666668</v>
      </c>
      <c r="L342" s="13">
        <f>Table21[[#This Row],[Abs Erorr 2]]/Table21[[#This Row],[Adj Close]]</f>
        <v>5.183727514583486E-2</v>
      </c>
      <c r="M342" s="11">
        <f t="shared" si="29"/>
        <v>50.835783333333332</v>
      </c>
      <c r="N342" s="16">
        <f>Table21[[#This Row],[Adj Close]]-Table21[[#This Row],[6-MA]]</f>
        <v>3.7922166666666683</v>
      </c>
      <c r="O342" s="17">
        <f>(Table21[[#This Row],[Adj Close]]-M342)^2</f>
        <v>14.380907246944457</v>
      </c>
      <c r="P342" s="17">
        <f>ABS(Table21[[#This Row],[Erorr 3]])</f>
        <v>3.7922166666666683</v>
      </c>
      <c r="Q342" s="17">
        <f>Table21[[#This Row],[Abs Erorr 3]]/Table21[[#This Row],[Adj Close]]</f>
        <v>6.9418918259256585E-2</v>
      </c>
    </row>
    <row r="343" spans="1:17" x14ac:dyDescent="0.3">
      <c r="A343" s="9">
        <v>43962.291666666664</v>
      </c>
      <c r="B343" s="26">
        <v>54.085999999999999</v>
      </c>
      <c r="C343" s="11">
        <f t="shared" si="26"/>
        <v>54.628</v>
      </c>
      <c r="D343" s="29">
        <f>Table21[[#This Row],[Adj Close]]-Table21[[#This Row],[Naive Trend ]]</f>
        <v>-0.54200000000000159</v>
      </c>
      <c r="E343" s="12">
        <f t="shared" si="25"/>
        <v>0.29376400000000175</v>
      </c>
      <c r="F343" s="12">
        <f>ABS(Table21[[#This Row],[Erorr 1]])</f>
        <v>0.54200000000000159</v>
      </c>
      <c r="G343" s="13">
        <f>Table21[[#This Row],[Abs Erorr 1]]/Table21[[#This Row],[Adj Close]]</f>
        <v>1.0021077543172016E-2</v>
      </c>
      <c r="H343" s="11">
        <f t="shared" si="28"/>
        <v>52.934233333333339</v>
      </c>
      <c r="I343" s="14">
        <f>(Table21[[#This Row],[Adj Close]]-Table21[[#This Row],[3-MA]])</f>
        <v>1.1517666666666599</v>
      </c>
      <c r="J343" s="10">
        <f t="shared" si="27"/>
        <v>1.3265664544444289</v>
      </c>
      <c r="K343" s="10">
        <f>ABS(Table21[[#This Row],[Erorr 2]])</f>
        <v>1.1517666666666599</v>
      </c>
      <c r="L343" s="13">
        <f>Table21[[#This Row],[Abs Erorr 2]]/Table21[[#This Row],[Adj Close]]</f>
        <v>2.1295097930456308E-2</v>
      </c>
      <c r="M343" s="11">
        <f t="shared" si="29"/>
        <v>51.252900000000004</v>
      </c>
      <c r="N343" s="16">
        <f>Table21[[#This Row],[Adj Close]]-Table21[[#This Row],[6-MA]]</f>
        <v>2.8330999999999946</v>
      </c>
      <c r="O343" s="17">
        <f>(Table21[[#This Row],[Adj Close]]-M343)^2</f>
        <v>8.0264556099999691</v>
      </c>
      <c r="P343" s="17">
        <f>ABS(Table21[[#This Row],[Erorr 3]])</f>
        <v>2.8330999999999946</v>
      </c>
      <c r="Q343" s="17">
        <f>Table21[[#This Row],[Abs Erorr 3]]/Table21[[#This Row],[Adj Close]]</f>
        <v>5.2381392596975086E-2</v>
      </c>
    </row>
    <row r="344" spans="1:17" x14ac:dyDescent="0.3">
      <c r="A344" s="5">
        <v>43963.291666666664</v>
      </c>
      <c r="B344" s="25">
        <v>53.960700000000003</v>
      </c>
      <c r="C344" s="11">
        <f t="shared" si="26"/>
        <v>54.085999999999999</v>
      </c>
      <c r="D344" s="29">
        <f>Table21[[#This Row],[Adj Close]]-Table21[[#This Row],[Naive Trend ]]</f>
        <v>-0.12529999999999575</v>
      </c>
      <c r="E344" s="12">
        <f t="shared" si="25"/>
        <v>1.5700089999998935E-2</v>
      </c>
      <c r="F344" s="12">
        <f>ABS(Table21[[#This Row],[Erorr 1]])</f>
        <v>0.12529999999999575</v>
      </c>
      <c r="G344" s="13">
        <f>Table21[[#This Row],[Abs Erorr 1]]/Table21[[#This Row],[Adj Close]]</f>
        <v>2.3220603142656737E-3</v>
      </c>
      <c r="H344" s="11">
        <f t="shared" si="28"/>
        <v>53.572233333333337</v>
      </c>
      <c r="I344" s="14">
        <f>(Table21[[#This Row],[Adj Close]]-Table21[[#This Row],[3-MA]])</f>
        <v>0.38846666666666607</v>
      </c>
      <c r="J344" s="10">
        <f t="shared" si="27"/>
        <v>0.15090635111111064</v>
      </c>
      <c r="K344" s="10">
        <f>ABS(Table21[[#This Row],[Erorr 2]])</f>
        <v>0.38846666666666607</v>
      </c>
      <c r="L344" s="13">
        <f>Table21[[#This Row],[Abs Erorr 2]]/Table21[[#This Row],[Adj Close]]</f>
        <v>7.1990664810995045E-3</v>
      </c>
      <c r="M344" s="11">
        <f t="shared" si="29"/>
        <v>52.474783333333335</v>
      </c>
      <c r="N344" s="16">
        <f>Table21[[#This Row],[Adj Close]]-Table21[[#This Row],[6-MA]]</f>
        <v>1.4859166666666681</v>
      </c>
      <c r="O344" s="17">
        <f>(Table21[[#This Row],[Adj Close]]-M344)^2</f>
        <v>2.207948340277782</v>
      </c>
      <c r="P344" s="17">
        <f>ABS(Table21[[#This Row],[Erorr 3]])</f>
        <v>1.4859166666666681</v>
      </c>
      <c r="Q344" s="17">
        <f>Table21[[#This Row],[Abs Erorr 3]]/Table21[[#This Row],[Adj Close]]</f>
        <v>2.7537016137052856E-2</v>
      </c>
    </row>
    <row r="345" spans="1:17" x14ac:dyDescent="0.3">
      <c r="A345" s="9">
        <v>43964.291666666664</v>
      </c>
      <c r="B345" s="26">
        <v>52.730699999999999</v>
      </c>
      <c r="C345" s="11">
        <f t="shared" si="26"/>
        <v>53.960700000000003</v>
      </c>
      <c r="D345" s="29">
        <f>Table21[[#This Row],[Adj Close]]-Table21[[#This Row],[Naive Trend ]]</f>
        <v>-1.230000000000004</v>
      </c>
      <c r="E345" s="12">
        <f t="shared" si="25"/>
        <v>1.5129000000000097</v>
      </c>
      <c r="F345" s="12">
        <f>ABS(Table21[[#This Row],[Erorr 1]])</f>
        <v>1.230000000000004</v>
      </c>
      <c r="G345" s="13">
        <f>Table21[[#This Row],[Abs Erorr 1]]/Table21[[#This Row],[Adj Close]]</f>
        <v>2.3326070012345827E-2</v>
      </c>
      <c r="H345" s="11">
        <f t="shared" si="28"/>
        <v>54.224899999999998</v>
      </c>
      <c r="I345" s="14">
        <f>(Table21[[#This Row],[Adj Close]]-Table21[[#This Row],[3-MA]])</f>
        <v>-1.4941999999999993</v>
      </c>
      <c r="J345" s="10">
        <f t="shared" si="27"/>
        <v>2.2326336399999978</v>
      </c>
      <c r="K345" s="10">
        <f>ABS(Table21[[#This Row],[Erorr 2]])</f>
        <v>1.4941999999999993</v>
      </c>
      <c r="L345" s="13">
        <f>Table21[[#This Row],[Abs Erorr 2]]/Table21[[#This Row],[Adj Close]]</f>
        <v>2.8336433993859354E-2</v>
      </c>
      <c r="M345" s="11">
        <f t="shared" si="29"/>
        <v>53.010566666666669</v>
      </c>
      <c r="N345" s="16">
        <f>Table21[[#This Row],[Adj Close]]-Table21[[#This Row],[6-MA]]</f>
        <v>-0.27986666666667048</v>
      </c>
      <c r="O345" s="17">
        <f>(Table21[[#This Row],[Adj Close]]-M345)^2</f>
        <v>7.8325351111113245E-2</v>
      </c>
      <c r="P345" s="17">
        <f>ABS(Table21[[#This Row],[Erorr 3]])</f>
        <v>0.27986666666667048</v>
      </c>
      <c r="Q345" s="17">
        <f>Table21[[#This Row],[Abs Erorr 3]]/Table21[[#This Row],[Adj Close]]</f>
        <v>5.3074711063321837E-3</v>
      </c>
    </row>
    <row r="346" spans="1:17" x14ac:dyDescent="0.3">
      <c r="A346" s="5">
        <v>43965.291666666664</v>
      </c>
      <c r="B346" s="25">
        <v>53.555300000000003</v>
      </c>
      <c r="C346" s="11">
        <f t="shared" si="26"/>
        <v>52.730699999999999</v>
      </c>
      <c r="D346" s="29">
        <f>Table21[[#This Row],[Adj Close]]-Table21[[#This Row],[Naive Trend ]]</f>
        <v>0.82460000000000377</v>
      </c>
      <c r="E346" s="12">
        <f t="shared" si="25"/>
        <v>0.67996516000000617</v>
      </c>
      <c r="F346" s="12">
        <f>ABS(Table21[[#This Row],[Erorr 1]])</f>
        <v>0.82460000000000377</v>
      </c>
      <c r="G346" s="13">
        <f>Table21[[#This Row],[Abs Erorr 1]]/Table21[[#This Row],[Adj Close]]</f>
        <v>1.5397168907652534E-2</v>
      </c>
      <c r="H346" s="11">
        <f t="shared" si="28"/>
        <v>53.592466666666667</v>
      </c>
      <c r="I346" s="14">
        <f>(Table21[[#This Row],[Adj Close]]-Table21[[#This Row],[3-MA]])</f>
        <v>-3.7166666666664128E-2</v>
      </c>
      <c r="J346" s="10">
        <f t="shared" si="27"/>
        <v>1.3813611111109223E-3</v>
      </c>
      <c r="K346" s="10">
        <f>ABS(Table21[[#This Row],[Erorr 2]])</f>
        <v>3.7166666666664128E-2</v>
      </c>
      <c r="L346" s="13">
        <f>Table21[[#This Row],[Abs Erorr 2]]/Table21[[#This Row],[Adj Close]]</f>
        <v>6.9398671404443865E-4</v>
      </c>
      <c r="M346" s="11">
        <f t="shared" si="29"/>
        <v>53.26335000000001</v>
      </c>
      <c r="N346" s="16">
        <f>Table21[[#This Row],[Adj Close]]-Table21[[#This Row],[6-MA]]</f>
        <v>0.29194999999999283</v>
      </c>
      <c r="O346" s="17">
        <f>(Table21[[#This Row],[Adj Close]]-M346)^2</f>
        <v>8.5234802499995807E-2</v>
      </c>
      <c r="P346" s="17">
        <f>ABS(Table21[[#This Row],[Erorr 3]])</f>
        <v>0.29194999999999283</v>
      </c>
      <c r="Q346" s="17">
        <f>Table21[[#This Row],[Abs Erorr 3]]/Table21[[#This Row],[Adj Close]]</f>
        <v>5.4513745605008802E-3</v>
      </c>
    </row>
    <row r="347" spans="1:17" x14ac:dyDescent="0.3">
      <c r="A347" s="9">
        <v>43966.291666666664</v>
      </c>
      <c r="B347" s="26">
        <v>53.277999999999999</v>
      </c>
      <c r="C347" s="11">
        <f t="shared" si="26"/>
        <v>53.555300000000003</v>
      </c>
      <c r="D347" s="29">
        <f>Table21[[#This Row],[Adj Close]]-Table21[[#This Row],[Naive Trend ]]</f>
        <v>-0.27730000000000388</v>
      </c>
      <c r="E347" s="12">
        <f t="shared" si="25"/>
        <v>7.6895290000002156E-2</v>
      </c>
      <c r="F347" s="12">
        <f>ABS(Table21[[#This Row],[Erorr 1]])</f>
        <v>0.27730000000000388</v>
      </c>
      <c r="G347" s="13">
        <f>Table21[[#This Row],[Abs Erorr 1]]/Table21[[#This Row],[Adj Close]]</f>
        <v>5.2047749540148633E-3</v>
      </c>
      <c r="H347" s="11">
        <f t="shared" si="28"/>
        <v>53.41556666666667</v>
      </c>
      <c r="I347" s="14">
        <f>(Table21[[#This Row],[Adj Close]]-Table21[[#This Row],[3-MA]])</f>
        <v>-0.13756666666667172</v>
      </c>
      <c r="J347" s="10">
        <f t="shared" si="27"/>
        <v>1.8924587777779167E-2</v>
      </c>
      <c r="K347" s="10">
        <f>ABS(Table21[[#This Row],[Erorr 2]])</f>
        <v>0.13756666666667172</v>
      </c>
      <c r="L347" s="13">
        <f>Table21[[#This Row],[Abs Erorr 2]]/Table21[[#This Row],[Adj Close]]</f>
        <v>2.5820538809015301E-3</v>
      </c>
      <c r="M347" s="11">
        <f t="shared" si="29"/>
        <v>53.493899999999996</v>
      </c>
      <c r="N347" s="16">
        <f>Table21[[#This Row],[Adj Close]]-Table21[[#This Row],[6-MA]]</f>
        <v>-0.21589999999999776</v>
      </c>
      <c r="O347" s="17">
        <f>(Table21[[#This Row],[Adj Close]]-M347)^2</f>
        <v>4.6612809999999033E-2</v>
      </c>
      <c r="P347" s="17">
        <f>ABS(Table21[[#This Row],[Erorr 3]])</f>
        <v>0.21589999999999776</v>
      </c>
      <c r="Q347" s="17">
        <f>Table21[[#This Row],[Abs Erorr 3]]/Table21[[#This Row],[Adj Close]]</f>
        <v>4.0523292916400345E-3</v>
      </c>
    </row>
    <row r="348" spans="1:17" x14ac:dyDescent="0.3">
      <c r="A348" s="5">
        <v>43969.291666666664</v>
      </c>
      <c r="B348" s="25">
        <v>54.241999999999997</v>
      </c>
      <c r="C348" s="11">
        <f t="shared" si="26"/>
        <v>53.277999999999999</v>
      </c>
      <c r="D348" s="29">
        <f>Table21[[#This Row],[Adj Close]]-Table21[[#This Row],[Naive Trend ]]</f>
        <v>0.96399999999999864</v>
      </c>
      <c r="E348" s="12">
        <f t="shared" si="25"/>
        <v>0.92929599999999735</v>
      </c>
      <c r="F348" s="12">
        <f>ABS(Table21[[#This Row],[Erorr 1]])</f>
        <v>0.96399999999999864</v>
      </c>
      <c r="G348" s="13">
        <f>Table21[[#This Row],[Abs Erorr 1]]/Table21[[#This Row],[Adj Close]]</f>
        <v>1.7772206039600287E-2</v>
      </c>
      <c r="H348" s="11">
        <f t="shared" si="28"/>
        <v>53.187999999999995</v>
      </c>
      <c r="I348" s="14">
        <f>(Table21[[#This Row],[Adj Close]]-Table21[[#This Row],[3-MA]])</f>
        <v>1.054000000000002</v>
      </c>
      <c r="J348" s="10">
        <f t="shared" si="27"/>
        <v>1.1109160000000042</v>
      </c>
      <c r="K348" s="10">
        <f>ABS(Table21[[#This Row],[Erorr 2]])</f>
        <v>1.054000000000002</v>
      </c>
      <c r="L348" s="13">
        <f>Table21[[#This Row],[Abs Erorr 2]]/Table21[[#This Row],[Adj Close]]</f>
        <v>1.9431436893919879E-2</v>
      </c>
      <c r="M348" s="11">
        <f t="shared" si="29"/>
        <v>53.706449999999997</v>
      </c>
      <c r="N348" s="16">
        <f>Table21[[#This Row],[Adj Close]]-Table21[[#This Row],[6-MA]]</f>
        <v>0.53555000000000064</v>
      </c>
      <c r="O348" s="17">
        <f>(Table21[[#This Row],[Adj Close]]-M348)^2</f>
        <v>0.28681380250000066</v>
      </c>
      <c r="P348" s="17">
        <f>ABS(Table21[[#This Row],[Erorr 3]])</f>
        <v>0.53555000000000064</v>
      </c>
      <c r="Q348" s="17">
        <f>Table21[[#This Row],[Abs Erorr 3]]/Table21[[#This Row],[Adj Close]]</f>
        <v>9.8733453781202872E-3</v>
      </c>
    </row>
    <row r="349" spans="1:17" x14ac:dyDescent="0.3">
      <c r="A349" s="9">
        <v>43970.291666666664</v>
      </c>
      <c r="B349" s="26">
        <v>53.8673</v>
      </c>
      <c r="C349" s="11">
        <f t="shared" si="26"/>
        <v>54.241999999999997</v>
      </c>
      <c r="D349" s="29">
        <f>Table21[[#This Row],[Adj Close]]-Table21[[#This Row],[Naive Trend ]]</f>
        <v>-0.37469999999999715</v>
      </c>
      <c r="E349" s="12">
        <f t="shared" si="25"/>
        <v>0.14040008999999787</v>
      </c>
      <c r="F349" s="12">
        <f>ABS(Table21[[#This Row],[Erorr 1]])</f>
        <v>0.37469999999999715</v>
      </c>
      <c r="G349" s="13">
        <f>Table21[[#This Row],[Abs Erorr 1]]/Table21[[#This Row],[Adj Close]]</f>
        <v>6.9559825719870336E-3</v>
      </c>
      <c r="H349" s="11">
        <f t="shared" si="28"/>
        <v>53.691766666666666</v>
      </c>
      <c r="I349" s="14">
        <f>(Table21[[#This Row],[Adj Close]]-Table21[[#This Row],[3-MA]])</f>
        <v>0.17553333333333399</v>
      </c>
      <c r="J349" s="10">
        <f t="shared" si="27"/>
        <v>3.0811951111111339E-2</v>
      </c>
      <c r="K349" s="10">
        <f>ABS(Table21[[#This Row],[Erorr 2]])</f>
        <v>0.17553333333333399</v>
      </c>
      <c r="L349" s="13">
        <f>Table21[[#This Row],[Abs Erorr 2]]/Table21[[#This Row],[Adj Close]]</f>
        <v>3.2586250532945587E-3</v>
      </c>
      <c r="M349" s="11">
        <f t="shared" si="29"/>
        <v>53.642116666666674</v>
      </c>
      <c r="N349" s="16">
        <f>Table21[[#This Row],[Adj Close]]-Table21[[#This Row],[6-MA]]</f>
        <v>0.22518333333332663</v>
      </c>
      <c r="O349" s="17">
        <f>(Table21[[#This Row],[Adj Close]]-M349)^2</f>
        <v>5.0707533611108094E-2</v>
      </c>
      <c r="P349" s="17">
        <f>ABS(Table21[[#This Row],[Erorr 3]])</f>
        <v>0.22518333333332663</v>
      </c>
      <c r="Q349" s="17">
        <f>Table21[[#This Row],[Abs Erorr 3]]/Table21[[#This Row],[Adj Close]]</f>
        <v>4.1803345133935915E-3</v>
      </c>
    </row>
    <row r="350" spans="1:17" x14ac:dyDescent="0.3">
      <c r="A350" s="5">
        <v>43971.291666666664</v>
      </c>
      <c r="B350" s="25">
        <v>54.370699999999999</v>
      </c>
      <c r="C350" s="11">
        <f t="shared" si="26"/>
        <v>53.8673</v>
      </c>
      <c r="D350" s="29">
        <f>Table21[[#This Row],[Adj Close]]-Table21[[#This Row],[Naive Trend ]]</f>
        <v>0.50339999999999918</v>
      </c>
      <c r="E350" s="12">
        <f t="shared" si="25"/>
        <v>0.2534115599999992</v>
      </c>
      <c r="F350" s="12">
        <f>ABS(Table21[[#This Row],[Erorr 1]])</f>
        <v>0.50339999999999918</v>
      </c>
      <c r="G350" s="13">
        <f>Table21[[#This Row],[Abs Erorr 1]]/Table21[[#This Row],[Adj Close]]</f>
        <v>9.2586632138265505E-3</v>
      </c>
      <c r="H350" s="11">
        <f t="shared" si="28"/>
        <v>53.795766666666658</v>
      </c>
      <c r="I350" s="14">
        <f>(Table21[[#This Row],[Adj Close]]-Table21[[#This Row],[3-MA]])</f>
        <v>0.57493333333334107</v>
      </c>
      <c r="J350" s="10">
        <f t="shared" si="27"/>
        <v>0.33054833777778669</v>
      </c>
      <c r="K350" s="10">
        <f>ABS(Table21[[#This Row],[Erorr 2]])</f>
        <v>0.57493333333334107</v>
      </c>
      <c r="L350" s="13">
        <f>Table21[[#This Row],[Abs Erorr 2]]/Table21[[#This Row],[Adj Close]]</f>
        <v>1.0574322812348215E-2</v>
      </c>
      <c r="M350" s="11">
        <f t="shared" si="29"/>
        <v>53.605666666666671</v>
      </c>
      <c r="N350" s="16">
        <f>Table21[[#This Row],[Adj Close]]-Table21[[#This Row],[6-MA]]</f>
        <v>0.7650333333333279</v>
      </c>
      <c r="O350" s="17">
        <f>(Table21[[#This Row],[Adj Close]]-M350)^2</f>
        <v>0.58527600111110278</v>
      </c>
      <c r="P350" s="17">
        <f>ABS(Table21[[#This Row],[Erorr 3]])</f>
        <v>0.7650333333333279</v>
      </c>
      <c r="Q350" s="17">
        <f>Table21[[#This Row],[Abs Erorr 3]]/Table21[[#This Row],[Adj Close]]</f>
        <v>1.407069126079539E-2</v>
      </c>
    </row>
    <row r="351" spans="1:17" x14ac:dyDescent="0.3">
      <c r="A351" s="9">
        <v>43972.291666666664</v>
      </c>
      <c r="B351" s="26">
        <v>55.173299999999998</v>
      </c>
      <c r="C351" s="11">
        <f t="shared" si="26"/>
        <v>54.370699999999999</v>
      </c>
      <c r="D351" s="29">
        <f>Table21[[#This Row],[Adj Close]]-Table21[[#This Row],[Naive Trend ]]</f>
        <v>0.8025999999999982</v>
      </c>
      <c r="E351" s="12">
        <f t="shared" si="25"/>
        <v>0.64416675999999706</v>
      </c>
      <c r="F351" s="12">
        <f>ABS(Table21[[#This Row],[Erorr 1]])</f>
        <v>0.8025999999999982</v>
      </c>
      <c r="G351" s="13">
        <f>Table21[[#This Row],[Abs Erorr 1]]/Table21[[#This Row],[Adj Close]]</f>
        <v>1.454689134055781E-2</v>
      </c>
      <c r="H351" s="11">
        <f t="shared" si="28"/>
        <v>54.16</v>
      </c>
      <c r="I351" s="14">
        <f>(Table21[[#This Row],[Adj Close]]-Table21[[#This Row],[3-MA]])</f>
        <v>1.013300000000001</v>
      </c>
      <c r="J351" s="10">
        <f t="shared" si="27"/>
        <v>1.0267768900000021</v>
      </c>
      <c r="K351" s="10">
        <f>ABS(Table21[[#This Row],[Erorr 2]])</f>
        <v>1.013300000000001</v>
      </c>
      <c r="L351" s="13">
        <f>Table21[[#This Row],[Abs Erorr 2]]/Table21[[#This Row],[Adj Close]]</f>
        <v>1.8365767499859551E-2</v>
      </c>
      <c r="M351" s="11">
        <f t="shared" si="29"/>
        <v>53.673999999999999</v>
      </c>
      <c r="N351" s="16">
        <f>Table21[[#This Row],[Adj Close]]-Table21[[#This Row],[6-MA]]</f>
        <v>1.4992999999999981</v>
      </c>
      <c r="O351" s="17">
        <f>(Table21[[#This Row],[Adj Close]]-M351)^2</f>
        <v>2.2479004899999944</v>
      </c>
      <c r="P351" s="17">
        <f>ABS(Table21[[#This Row],[Erorr 3]])</f>
        <v>1.4992999999999981</v>
      </c>
      <c r="Q351" s="17">
        <f>Table21[[#This Row],[Abs Erorr 3]]/Table21[[#This Row],[Adj Close]]</f>
        <v>2.7174376011585281E-2</v>
      </c>
    </row>
    <row r="352" spans="1:17" x14ac:dyDescent="0.3">
      <c r="A352" s="5">
        <v>43973.291666666664</v>
      </c>
      <c r="B352" s="25">
        <v>54.4587</v>
      </c>
      <c r="C352" s="11">
        <f t="shared" si="26"/>
        <v>55.173299999999998</v>
      </c>
      <c r="D352" s="29">
        <f>Table21[[#This Row],[Adj Close]]-Table21[[#This Row],[Naive Trend ]]</f>
        <v>-0.71459999999999724</v>
      </c>
      <c r="E352" s="12">
        <f t="shared" si="25"/>
        <v>0.51065315999999605</v>
      </c>
      <c r="F352" s="12">
        <f>ABS(Table21[[#This Row],[Erorr 1]])</f>
        <v>0.71459999999999724</v>
      </c>
      <c r="G352" s="13">
        <f>Table21[[#This Row],[Abs Erorr 1]]/Table21[[#This Row],[Adj Close]]</f>
        <v>1.3121870334767397E-2</v>
      </c>
      <c r="H352" s="11">
        <f t="shared" si="28"/>
        <v>54.470433333333325</v>
      </c>
      <c r="I352" s="14">
        <f>(Table21[[#This Row],[Adj Close]]-Table21[[#This Row],[3-MA]])</f>
        <v>-1.1733333333324936E-2</v>
      </c>
      <c r="J352" s="10">
        <f t="shared" si="27"/>
        <v>1.3767111111091405E-4</v>
      </c>
      <c r="K352" s="10">
        <f>ABS(Table21[[#This Row],[Erorr 2]])</f>
        <v>1.1733333333324936E-2</v>
      </c>
      <c r="L352" s="13">
        <f>Table21[[#This Row],[Abs Erorr 2]]/Table21[[#This Row],[Adj Close]]</f>
        <v>2.1545379036453193E-4</v>
      </c>
      <c r="M352" s="11">
        <f t="shared" si="29"/>
        <v>54.081099999999999</v>
      </c>
      <c r="N352" s="16">
        <f>Table21[[#This Row],[Adj Close]]-Table21[[#This Row],[6-MA]]</f>
        <v>0.37760000000000105</v>
      </c>
      <c r="O352" s="17">
        <f>(Table21[[#This Row],[Adj Close]]-M352)^2</f>
        <v>0.14258176000000078</v>
      </c>
      <c r="P352" s="17">
        <f>ABS(Table21[[#This Row],[Erorr 3]])</f>
        <v>0.37760000000000105</v>
      </c>
      <c r="Q352" s="17">
        <f>Table21[[#This Row],[Abs Erorr 3]]/Table21[[#This Row],[Adj Close]]</f>
        <v>6.9336947080999188E-3</v>
      </c>
    </row>
    <row r="353" spans="1:17" x14ac:dyDescent="0.3">
      <c r="A353" s="9">
        <v>43977.291666666664</v>
      </c>
      <c r="B353" s="26">
        <v>54.591299999999997</v>
      </c>
      <c r="C353" s="11">
        <f t="shared" si="26"/>
        <v>54.4587</v>
      </c>
      <c r="D353" s="29">
        <f>Table21[[#This Row],[Adj Close]]-Table21[[#This Row],[Naive Trend ]]</f>
        <v>0.1325999999999965</v>
      </c>
      <c r="E353" s="12">
        <f t="shared" si="25"/>
        <v>1.7582759999999073E-2</v>
      </c>
      <c r="F353" s="12">
        <f>ABS(Table21[[#This Row],[Erorr 1]])</f>
        <v>0.1325999999999965</v>
      </c>
      <c r="G353" s="13">
        <f>Table21[[#This Row],[Abs Erorr 1]]/Table21[[#This Row],[Adj Close]]</f>
        <v>2.428958460413958E-3</v>
      </c>
      <c r="H353" s="11">
        <f t="shared" si="28"/>
        <v>54.667566666666666</v>
      </c>
      <c r="I353" s="14">
        <f>(Table21[[#This Row],[Adj Close]]-Table21[[#This Row],[3-MA]])</f>
        <v>-7.6266666666668925E-2</v>
      </c>
      <c r="J353" s="10">
        <f t="shared" si="27"/>
        <v>5.8166044444447887E-3</v>
      </c>
      <c r="K353" s="10">
        <f>ABS(Table21[[#This Row],[Erorr 2]])</f>
        <v>7.6266666666668925E-2</v>
      </c>
      <c r="L353" s="13">
        <f>Table21[[#This Row],[Abs Erorr 2]]/Table21[[#This Row],[Adj Close]]</f>
        <v>1.3970480033754266E-3</v>
      </c>
      <c r="M353" s="11">
        <f t="shared" si="29"/>
        <v>54.231666666666662</v>
      </c>
      <c r="N353" s="16">
        <f>Table21[[#This Row],[Adj Close]]-Table21[[#This Row],[6-MA]]</f>
        <v>0.3596333333333348</v>
      </c>
      <c r="O353" s="17">
        <f>(Table21[[#This Row],[Adj Close]]-M353)^2</f>
        <v>0.1293361344444455</v>
      </c>
      <c r="P353" s="17">
        <f>ABS(Table21[[#This Row],[Erorr 3]])</f>
        <v>0.3596333333333348</v>
      </c>
      <c r="Q353" s="17">
        <f>Table21[[#This Row],[Abs Erorr 3]]/Table21[[#This Row],[Adj Close]]</f>
        <v>6.5877407816508273E-3</v>
      </c>
    </row>
    <row r="354" spans="1:17" x14ac:dyDescent="0.3">
      <c r="A354" s="5">
        <v>43978.291666666664</v>
      </c>
      <c r="B354" s="25">
        <v>54.682000000000002</v>
      </c>
      <c r="C354" s="11">
        <f t="shared" si="26"/>
        <v>54.591299999999997</v>
      </c>
      <c r="D354" s="29">
        <f>Table21[[#This Row],[Adj Close]]-Table21[[#This Row],[Naive Trend ]]</f>
        <v>9.0700000000005332E-2</v>
      </c>
      <c r="E354" s="12">
        <f t="shared" si="25"/>
        <v>8.2264900000009675E-3</v>
      </c>
      <c r="F354" s="12">
        <f>ABS(Table21[[#This Row],[Erorr 1]])</f>
        <v>9.0700000000005332E-2</v>
      </c>
      <c r="G354" s="13">
        <f>Table21[[#This Row],[Abs Erorr 1]]/Table21[[#This Row],[Adj Close]]</f>
        <v>1.6586811016423197E-3</v>
      </c>
      <c r="H354" s="11">
        <f t="shared" si="28"/>
        <v>54.741099999999996</v>
      </c>
      <c r="I354" s="14">
        <f>(Table21[[#This Row],[Adj Close]]-Table21[[#This Row],[3-MA]])</f>
        <v>-5.9099999999993713E-2</v>
      </c>
      <c r="J354" s="10">
        <f t="shared" si="27"/>
        <v>3.4928099999992569E-3</v>
      </c>
      <c r="K354" s="10">
        <f>ABS(Table21[[#This Row],[Erorr 2]])</f>
        <v>5.9099999999993713E-2</v>
      </c>
      <c r="L354" s="13">
        <f>Table21[[#This Row],[Abs Erorr 2]]/Table21[[#This Row],[Adj Close]]</f>
        <v>1.0807944113235381E-3</v>
      </c>
      <c r="M354" s="11">
        <f t="shared" si="29"/>
        <v>54.45055</v>
      </c>
      <c r="N354" s="16">
        <f>Table21[[#This Row],[Adj Close]]-Table21[[#This Row],[6-MA]]</f>
        <v>0.23145000000000238</v>
      </c>
      <c r="O354" s="17">
        <f>(Table21[[#This Row],[Adj Close]]-M354)^2</f>
        <v>5.3569102500001096E-2</v>
      </c>
      <c r="P354" s="17">
        <f>ABS(Table21[[#This Row],[Erorr 3]])</f>
        <v>0.23145000000000238</v>
      </c>
      <c r="Q354" s="17">
        <f>Table21[[#This Row],[Abs Erorr 3]]/Table21[[#This Row],[Adj Close]]</f>
        <v>4.232654255513741E-3</v>
      </c>
    </row>
    <row r="355" spans="1:17" x14ac:dyDescent="0.3">
      <c r="A355" s="9">
        <v>43979.291666666664</v>
      </c>
      <c r="B355" s="26">
        <v>53.720700000000001</v>
      </c>
      <c r="C355" s="11">
        <f t="shared" si="26"/>
        <v>54.682000000000002</v>
      </c>
      <c r="D355" s="29">
        <f>Table21[[#This Row],[Adj Close]]-Table21[[#This Row],[Naive Trend ]]</f>
        <v>-0.96130000000000138</v>
      </c>
      <c r="E355" s="12">
        <f t="shared" si="25"/>
        <v>0.92409769000000264</v>
      </c>
      <c r="F355" s="12">
        <f>ABS(Table21[[#This Row],[Erorr 1]])</f>
        <v>0.96130000000000138</v>
      </c>
      <c r="G355" s="13">
        <f>Table21[[#This Row],[Abs Erorr 1]]/Table21[[#This Row],[Adj Close]]</f>
        <v>1.789440569463915E-2</v>
      </c>
      <c r="H355" s="11">
        <f t="shared" si="28"/>
        <v>54.577333333333335</v>
      </c>
      <c r="I355" s="14">
        <f>(Table21[[#This Row],[Adj Close]]-Table21[[#This Row],[3-MA]])</f>
        <v>-0.85663333333333469</v>
      </c>
      <c r="J355" s="10">
        <f t="shared" si="27"/>
        <v>0.7338206677777801</v>
      </c>
      <c r="K355" s="10">
        <f>ABS(Table21[[#This Row],[Erorr 2]])</f>
        <v>0.85663333333333469</v>
      </c>
      <c r="L355" s="13">
        <f>Table21[[#This Row],[Abs Erorr 2]]/Table21[[#This Row],[Adj Close]]</f>
        <v>1.5946056796231893E-2</v>
      </c>
      <c r="M355" s="11">
        <f t="shared" si="29"/>
        <v>54.523883333333337</v>
      </c>
      <c r="N355" s="16">
        <f>Table21[[#This Row],[Adj Close]]-Table21[[#This Row],[6-MA]]</f>
        <v>-0.80318333333333669</v>
      </c>
      <c r="O355" s="17">
        <f>(Table21[[#This Row],[Adj Close]]-M355)^2</f>
        <v>0.64510346694444987</v>
      </c>
      <c r="P355" s="17">
        <f>ABS(Table21[[#This Row],[Erorr 3]])</f>
        <v>0.80318333333333669</v>
      </c>
      <c r="Q355" s="17">
        <f>Table21[[#This Row],[Abs Erorr 3]]/Table21[[#This Row],[Adj Close]]</f>
        <v>1.495109582215676E-2</v>
      </c>
    </row>
    <row r="356" spans="1:17" x14ac:dyDescent="0.3">
      <c r="A356" s="5">
        <v>43980.291666666664</v>
      </c>
      <c r="B356" s="25">
        <v>55.666699999999999</v>
      </c>
      <c r="C356" s="11">
        <f t="shared" si="26"/>
        <v>53.720700000000001</v>
      </c>
      <c r="D356" s="29">
        <f>Table21[[#This Row],[Adj Close]]-Table21[[#This Row],[Naive Trend ]]</f>
        <v>1.945999999999998</v>
      </c>
      <c r="E356" s="12">
        <f t="shared" si="25"/>
        <v>3.7869159999999922</v>
      </c>
      <c r="F356" s="12">
        <f>ABS(Table21[[#This Row],[Erorr 1]])</f>
        <v>1.945999999999998</v>
      </c>
      <c r="G356" s="13">
        <f>Table21[[#This Row],[Abs Erorr 1]]/Table21[[#This Row],[Adj Close]]</f>
        <v>3.4958062899363498E-2</v>
      </c>
      <c r="H356" s="11">
        <f t="shared" si="28"/>
        <v>54.331333333333333</v>
      </c>
      <c r="I356" s="14">
        <f>(Table21[[#This Row],[Adj Close]]-Table21[[#This Row],[3-MA]])</f>
        <v>1.3353666666666655</v>
      </c>
      <c r="J356" s="10">
        <f t="shared" si="27"/>
        <v>1.7832041344444414</v>
      </c>
      <c r="K356" s="10">
        <f>ABS(Table21[[#This Row],[Erorr 2]])</f>
        <v>1.3353666666666655</v>
      </c>
      <c r="L356" s="13">
        <f>Table21[[#This Row],[Abs Erorr 2]]/Table21[[#This Row],[Adj Close]]</f>
        <v>2.3988608390054837E-2</v>
      </c>
      <c r="M356" s="11">
        <f t="shared" si="29"/>
        <v>54.499450000000003</v>
      </c>
      <c r="N356" s="16">
        <f>Table21[[#This Row],[Adj Close]]-Table21[[#This Row],[6-MA]]</f>
        <v>1.1672499999999957</v>
      </c>
      <c r="O356" s="17">
        <f>(Table21[[#This Row],[Adj Close]]-M356)^2</f>
        <v>1.3624725624999898</v>
      </c>
      <c r="P356" s="17">
        <f>ABS(Table21[[#This Row],[Erorr 3]])</f>
        <v>1.1672499999999957</v>
      </c>
      <c r="Q356" s="17">
        <f>Table21[[#This Row],[Abs Erorr 3]]/Table21[[#This Row],[Adj Close]]</f>
        <v>2.0968550318233265E-2</v>
      </c>
    </row>
    <row r="357" spans="1:17" x14ac:dyDescent="0.3">
      <c r="A357" s="9">
        <v>43983.291666666664</v>
      </c>
      <c r="B357" s="26">
        <v>59.8733</v>
      </c>
      <c r="C357" s="11">
        <f t="shared" si="26"/>
        <v>55.666699999999999</v>
      </c>
      <c r="D357" s="29">
        <f>Table21[[#This Row],[Adj Close]]-Table21[[#This Row],[Naive Trend ]]</f>
        <v>4.2066000000000017</v>
      </c>
      <c r="E357" s="12">
        <f t="shared" si="25"/>
        <v>17.695483560000014</v>
      </c>
      <c r="F357" s="12">
        <f>ABS(Table21[[#This Row],[Erorr 1]])</f>
        <v>4.2066000000000017</v>
      </c>
      <c r="G357" s="13">
        <f>Table21[[#This Row],[Abs Erorr 1]]/Table21[[#This Row],[Adj Close]]</f>
        <v>7.0258362241600203E-2</v>
      </c>
      <c r="H357" s="11">
        <f t="shared" si="28"/>
        <v>54.689799999999998</v>
      </c>
      <c r="I357" s="14">
        <f>(Table21[[#This Row],[Adj Close]]-Table21[[#This Row],[3-MA]])</f>
        <v>5.1835000000000022</v>
      </c>
      <c r="J357" s="10">
        <f t="shared" si="27"/>
        <v>26.868672250000024</v>
      </c>
      <c r="K357" s="10">
        <f>ABS(Table21[[#This Row],[Erorr 2]])</f>
        <v>5.1835000000000022</v>
      </c>
      <c r="L357" s="13">
        <f>Table21[[#This Row],[Abs Erorr 2]]/Table21[[#This Row],[Adj Close]]</f>
        <v>8.6574483116848441E-2</v>
      </c>
      <c r="M357" s="11">
        <f t="shared" si="29"/>
        <v>54.715450000000004</v>
      </c>
      <c r="N357" s="16">
        <f>Table21[[#This Row],[Adj Close]]-Table21[[#This Row],[6-MA]]</f>
        <v>5.1578499999999963</v>
      </c>
      <c r="O357" s="17">
        <f>(Table21[[#This Row],[Adj Close]]-M357)^2</f>
        <v>26.60341662249996</v>
      </c>
      <c r="P357" s="17">
        <f>ABS(Table21[[#This Row],[Erorr 3]])</f>
        <v>5.1578499999999963</v>
      </c>
      <c r="Q357" s="17">
        <f>Table21[[#This Row],[Abs Erorr 3]]/Table21[[#This Row],[Adj Close]]</f>
        <v>8.6146078469033716E-2</v>
      </c>
    </row>
    <row r="358" spans="1:17" x14ac:dyDescent="0.3">
      <c r="A358" s="5">
        <v>43984.291666666664</v>
      </c>
      <c r="B358" s="25">
        <v>58.770699999999998</v>
      </c>
      <c r="C358" s="11">
        <f t="shared" si="26"/>
        <v>59.8733</v>
      </c>
      <c r="D358" s="29">
        <f>Table21[[#This Row],[Adj Close]]-Table21[[#This Row],[Naive Trend ]]</f>
        <v>-1.1026000000000025</v>
      </c>
      <c r="E358" s="12">
        <f t="shared" si="25"/>
        <v>1.2157267600000055</v>
      </c>
      <c r="F358" s="12">
        <f>ABS(Table21[[#This Row],[Erorr 1]])</f>
        <v>1.1026000000000025</v>
      </c>
      <c r="G358" s="13">
        <f>Table21[[#This Row],[Abs Erorr 1]]/Table21[[#This Row],[Adj Close]]</f>
        <v>1.8761049298374913E-2</v>
      </c>
      <c r="H358" s="11">
        <f t="shared" si="28"/>
        <v>56.420233333333329</v>
      </c>
      <c r="I358" s="14">
        <f>(Table21[[#This Row],[Adj Close]]-Table21[[#This Row],[3-MA]])</f>
        <v>2.3504666666666694</v>
      </c>
      <c r="J358" s="10">
        <f t="shared" si="27"/>
        <v>5.5246935511111239</v>
      </c>
      <c r="K358" s="10">
        <f>ABS(Table21[[#This Row],[Erorr 2]])</f>
        <v>2.3504666666666694</v>
      </c>
      <c r="L358" s="13">
        <f>Table21[[#This Row],[Abs Erorr 2]]/Table21[[#This Row],[Adj Close]]</f>
        <v>3.9993851811645421E-2</v>
      </c>
      <c r="M358" s="11">
        <f t="shared" si="29"/>
        <v>55.498783333333336</v>
      </c>
      <c r="N358" s="16">
        <f>Table21[[#This Row],[Adj Close]]-Table21[[#This Row],[6-MA]]</f>
        <v>3.2719166666666624</v>
      </c>
      <c r="O358" s="17">
        <f>(Table21[[#This Row],[Adj Close]]-M358)^2</f>
        <v>10.705438673611082</v>
      </c>
      <c r="P358" s="17">
        <f>ABS(Table21[[#This Row],[Erorr 3]])</f>
        <v>3.2719166666666624</v>
      </c>
      <c r="Q358" s="17">
        <f>Table21[[#This Row],[Abs Erorr 3]]/Table21[[#This Row],[Adj Close]]</f>
        <v>5.5672582880017807E-2</v>
      </c>
    </row>
    <row r="359" spans="1:17" x14ac:dyDescent="0.3">
      <c r="A359" s="9">
        <v>43985.291666666664</v>
      </c>
      <c r="B359" s="26">
        <v>58.863999999999997</v>
      </c>
      <c r="C359" s="11">
        <f t="shared" si="26"/>
        <v>58.770699999999998</v>
      </c>
      <c r="D359" s="29">
        <f>Table21[[#This Row],[Adj Close]]-Table21[[#This Row],[Naive Trend ]]</f>
        <v>9.3299999999999272E-2</v>
      </c>
      <c r="E359" s="12">
        <f t="shared" si="25"/>
        <v>8.7048899999998645E-3</v>
      </c>
      <c r="F359" s="12">
        <f>ABS(Table21[[#This Row],[Erorr 1]])</f>
        <v>9.3299999999999272E-2</v>
      </c>
      <c r="G359" s="13">
        <f>Table21[[#This Row],[Abs Erorr 1]]/Table21[[#This Row],[Adj Close]]</f>
        <v>1.5850095134547308E-3</v>
      </c>
      <c r="H359" s="11">
        <f t="shared" si="28"/>
        <v>58.103566666666666</v>
      </c>
      <c r="I359" s="14">
        <f>(Table21[[#This Row],[Adj Close]]-Table21[[#This Row],[3-MA]])</f>
        <v>0.76043333333333152</v>
      </c>
      <c r="J359" s="10">
        <f t="shared" si="27"/>
        <v>0.57825885444444169</v>
      </c>
      <c r="K359" s="10">
        <f>ABS(Table21[[#This Row],[Erorr 2]])</f>
        <v>0.76043333333333152</v>
      </c>
      <c r="L359" s="13">
        <f>Table21[[#This Row],[Abs Erorr 2]]/Table21[[#This Row],[Adj Close]]</f>
        <v>1.2918478753284376E-2</v>
      </c>
      <c r="M359" s="11">
        <f t="shared" si="29"/>
        <v>56.217449999999992</v>
      </c>
      <c r="N359" s="16">
        <f>Table21[[#This Row],[Adj Close]]-Table21[[#This Row],[6-MA]]</f>
        <v>2.6465500000000048</v>
      </c>
      <c r="O359" s="17">
        <f>(Table21[[#This Row],[Adj Close]]-M359)^2</f>
        <v>7.0042269025000259</v>
      </c>
      <c r="P359" s="17">
        <f>ABS(Table21[[#This Row],[Erorr 3]])</f>
        <v>2.6465500000000048</v>
      </c>
      <c r="Q359" s="17">
        <f>Table21[[#This Row],[Abs Erorr 3]]/Table21[[#This Row],[Adj Close]]</f>
        <v>4.496041723294382E-2</v>
      </c>
    </row>
    <row r="360" spans="1:17" x14ac:dyDescent="0.3">
      <c r="A360" s="5">
        <v>43986.291666666664</v>
      </c>
      <c r="B360" s="25">
        <v>57.625300000000003</v>
      </c>
      <c r="C360" s="11">
        <f t="shared" si="26"/>
        <v>58.863999999999997</v>
      </c>
      <c r="D360" s="29">
        <f>Table21[[#This Row],[Adj Close]]-Table21[[#This Row],[Naive Trend ]]</f>
        <v>-1.2386999999999944</v>
      </c>
      <c r="E360" s="12">
        <f t="shared" si="25"/>
        <v>1.5343776899999861</v>
      </c>
      <c r="F360" s="12">
        <f>ABS(Table21[[#This Row],[Erorr 1]])</f>
        <v>1.2386999999999944</v>
      </c>
      <c r="G360" s="13">
        <f>Table21[[#This Row],[Abs Erorr 1]]/Table21[[#This Row],[Adj Close]]</f>
        <v>2.1495766616399296E-2</v>
      </c>
      <c r="H360" s="11">
        <f t="shared" si="28"/>
        <v>59.169333333333334</v>
      </c>
      <c r="I360" s="14">
        <f>(Table21[[#This Row],[Adj Close]]-Table21[[#This Row],[3-MA]])</f>
        <v>-1.5440333333333314</v>
      </c>
      <c r="J360" s="10">
        <f t="shared" si="27"/>
        <v>2.3840389344444386</v>
      </c>
      <c r="K360" s="10">
        <f>ABS(Table21[[#This Row],[Erorr 2]])</f>
        <v>1.5440333333333314</v>
      </c>
      <c r="L360" s="13">
        <f>Table21[[#This Row],[Abs Erorr 2]]/Table21[[#This Row],[Adj Close]]</f>
        <v>2.6794365206486235E-2</v>
      </c>
      <c r="M360" s="11">
        <f t="shared" si="29"/>
        <v>56.929566666666659</v>
      </c>
      <c r="N360" s="16">
        <f>Table21[[#This Row],[Adj Close]]-Table21[[#This Row],[6-MA]]</f>
        <v>0.69573333333334375</v>
      </c>
      <c r="O360" s="17">
        <f>(Table21[[#This Row],[Adj Close]]-M360)^2</f>
        <v>0.4840448711111256</v>
      </c>
      <c r="P360" s="17">
        <f>ABS(Table21[[#This Row],[Erorr 3]])</f>
        <v>0.69573333333334375</v>
      </c>
      <c r="Q360" s="17">
        <f>Table21[[#This Row],[Abs Erorr 3]]/Table21[[#This Row],[Adj Close]]</f>
        <v>1.2073400630163204E-2</v>
      </c>
    </row>
    <row r="361" spans="1:17" x14ac:dyDescent="0.3">
      <c r="A361" s="9">
        <v>43987.291666666664</v>
      </c>
      <c r="B361" s="26">
        <v>59.043999999999997</v>
      </c>
      <c r="C361" s="11">
        <f t="shared" si="26"/>
        <v>57.625300000000003</v>
      </c>
      <c r="D361" s="29">
        <f>Table21[[#This Row],[Adj Close]]-Table21[[#This Row],[Naive Trend ]]</f>
        <v>1.4186999999999941</v>
      </c>
      <c r="E361" s="12">
        <f t="shared" si="25"/>
        <v>2.012709689999983</v>
      </c>
      <c r="F361" s="12">
        <f>ABS(Table21[[#This Row],[Erorr 1]])</f>
        <v>1.4186999999999941</v>
      </c>
      <c r="G361" s="13">
        <f>Table21[[#This Row],[Abs Erorr 1]]/Table21[[#This Row],[Adj Close]]</f>
        <v>2.4027843642029572E-2</v>
      </c>
      <c r="H361" s="11">
        <f t="shared" si="28"/>
        <v>58.419999999999995</v>
      </c>
      <c r="I361" s="14">
        <f>(Table21[[#This Row],[Adj Close]]-Table21[[#This Row],[3-MA]])</f>
        <v>0.62400000000000233</v>
      </c>
      <c r="J361" s="10">
        <f t="shared" si="27"/>
        <v>0.38937600000000289</v>
      </c>
      <c r="K361" s="10">
        <f>ABS(Table21[[#This Row],[Erorr 2]])</f>
        <v>0.62400000000000233</v>
      </c>
      <c r="L361" s="13">
        <f>Table21[[#This Row],[Abs Erorr 2]]/Table21[[#This Row],[Adj Close]]</f>
        <v>1.056838967549628E-2</v>
      </c>
      <c r="M361" s="11">
        <f t="shared" si="29"/>
        <v>57.420116666666665</v>
      </c>
      <c r="N361" s="16">
        <f>Table21[[#This Row],[Adj Close]]-Table21[[#This Row],[6-MA]]</f>
        <v>1.6238833333333318</v>
      </c>
      <c r="O361" s="17">
        <f>(Table21[[#This Row],[Adj Close]]-M361)^2</f>
        <v>2.6369970802777729</v>
      </c>
      <c r="P361" s="17">
        <f>ABS(Table21[[#This Row],[Erorr 3]])</f>
        <v>1.6238833333333318</v>
      </c>
      <c r="Q361" s="17">
        <f>Table21[[#This Row],[Abs Erorr 3]]/Table21[[#This Row],[Adj Close]]</f>
        <v>2.7502935663798724E-2</v>
      </c>
    </row>
    <row r="362" spans="1:17" x14ac:dyDescent="0.3">
      <c r="A362" s="5">
        <v>43990.291666666664</v>
      </c>
      <c r="B362" s="25">
        <v>63.328000000000003</v>
      </c>
      <c r="C362" s="11">
        <f t="shared" si="26"/>
        <v>59.043999999999997</v>
      </c>
      <c r="D362" s="29">
        <f>Table21[[#This Row],[Adj Close]]-Table21[[#This Row],[Naive Trend ]]</f>
        <v>4.284000000000006</v>
      </c>
      <c r="E362" s="12">
        <f t="shared" si="25"/>
        <v>18.352656000000053</v>
      </c>
      <c r="F362" s="12">
        <f>ABS(Table21[[#This Row],[Erorr 1]])</f>
        <v>4.284000000000006</v>
      </c>
      <c r="G362" s="13">
        <f>Table21[[#This Row],[Abs Erorr 1]]/Table21[[#This Row],[Adj Close]]</f>
        <v>6.7647801920161788E-2</v>
      </c>
      <c r="H362" s="11">
        <f t="shared" si="28"/>
        <v>58.511099999999999</v>
      </c>
      <c r="I362" s="14">
        <f>(Table21[[#This Row],[Adj Close]]-Table21[[#This Row],[3-MA]])</f>
        <v>4.816900000000004</v>
      </c>
      <c r="J362" s="10">
        <f t="shared" si="27"/>
        <v>23.202525610000038</v>
      </c>
      <c r="K362" s="10">
        <f>ABS(Table21[[#This Row],[Erorr 2]])</f>
        <v>4.816900000000004</v>
      </c>
      <c r="L362" s="13">
        <f>Table21[[#This Row],[Abs Erorr 2]]/Table21[[#This Row],[Adj Close]]</f>
        <v>7.606272107124816E-2</v>
      </c>
      <c r="M362" s="11">
        <f t="shared" si="29"/>
        <v>58.307333333333332</v>
      </c>
      <c r="N362" s="16">
        <f>Table21[[#This Row],[Adj Close]]-Table21[[#This Row],[6-MA]]</f>
        <v>5.0206666666666706</v>
      </c>
      <c r="O362" s="17">
        <f>(Table21[[#This Row],[Adj Close]]-M362)^2</f>
        <v>25.207093777777818</v>
      </c>
      <c r="P362" s="17">
        <f>ABS(Table21[[#This Row],[Erorr 3]])</f>
        <v>5.0206666666666706</v>
      </c>
      <c r="Q362" s="17">
        <f>Table21[[#This Row],[Abs Erorr 3]]/Table21[[#This Row],[Adj Close]]</f>
        <v>7.928036045140649E-2</v>
      </c>
    </row>
    <row r="363" spans="1:17" x14ac:dyDescent="0.3">
      <c r="A363" s="9">
        <v>43991.291666666664</v>
      </c>
      <c r="B363" s="26">
        <v>62.711300000000001</v>
      </c>
      <c r="C363" s="11">
        <f t="shared" si="26"/>
        <v>63.328000000000003</v>
      </c>
      <c r="D363" s="29">
        <f>Table21[[#This Row],[Adj Close]]-Table21[[#This Row],[Naive Trend ]]</f>
        <v>-0.61670000000000158</v>
      </c>
      <c r="E363" s="12">
        <f t="shared" si="25"/>
        <v>0.38031889000000196</v>
      </c>
      <c r="F363" s="12">
        <f>ABS(Table21[[#This Row],[Erorr 1]])</f>
        <v>0.61670000000000158</v>
      </c>
      <c r="G363" s="13">
        <f>Table21[[#This Row],[Abs Erorr 1]]/Table21[[#This Row],[Adj Close]]</f>
        <v>9.8339533704452243E-3</v>
      </c>
      <c r="H363" s="11">
        <f t="shared" si="28"/>
        <v>59.999099999999999</v>
      </c>
      <c r="I363" s="14">
        <f>(Table21[[#This Row],[Adj Close]]-Table21[[#This Row],[3-MA]])</f>
        <v>2.7122000000000028</v>
      </c>
      <c r="J363" s="10">
        <f t="shared" si="27"/>
        <v>7.3560288400000156</v>
      </c>
      <c r="K363" s="10">
        <f>ABS(Table21[[#This Row],[Erorr 2]])</f>
        <v>2.7122000000000028</v>
      </c>
      <c r="L363" s="13">
        <f>Table21[[#This Row],[Abs Erorr 2]]/Table21[[#This Row],[Adj Close]]</f>
        <v>4.3248983835449159E-2</v>
      </c>
      <c r="M363" s="11">
        <f t="shared" si="29"/>
        <v>59.58421666666667</v>
      </c>
      <c r="N363" s="16">
        <f>Table21[[#This Row],[Adj Close]]-Table21[[#This Row],[6-MA]]</f>
        <v>3.1270833333333314</v>
      </c>
      <c r="O363" s="17">
        <f>(Table21[[#This Row],[Adj Close]]-M363)^2</f>
        <v>9.7786501736110996</v>
      </c>
      <c r="P363" s="17">
        <f>ABS(Table21[[#This Row],[Erorr 3]])</f>
        <v>3.1270833333333314</v>
      </c>
      <c r="Q363" s="17">
        <f>Table21[[#This Row],[Abs Erorr 3]]/Table21[[#This Row],[Adj Close]]</f>
        <v>4.9864750584557034E-2</v>
      </c>
    </row>
    <row r="364" spans="1:17" x14ac:dyDescent="0.3">
      <c r="A364" s="5">
        <v>43992.291666666664</v>
      </c>
      <c r="B364" s="25">
        <v>68.336699999999993</v>
      </c>
      <c r="C364" s="11">
        <f t="shared" si="26"/>
        <v>62.711300000000001</v>
      </c>
      <c r="D364" s="29">
        <f>Table21[[#This Row],[Adj Close]]-Table21[[#This Row],[Naive Trend ]]</f>
        <v>5.625399999999992</v>
      </c>
      <c r="E364" s="12">
        <f t="shared" si="25"/>
        <v>31.64512515999991</v>
      </c>
      <c r="F364" s="12">
        <f>ABS(Table21[[#This Row],[Erorr 1]])</f>
        <v>5.625399999999992</v>
      </c>
      <c r="G364" s="13">
        <f>Table21[[#This Row],[Abs Erorr 1]]/Table21[[#This Row],[Adj Close]]</f>
        <v>8.2318871119032563E-2</v>
      </c>
      <c r="H364" s="11">
        <f t="shared" si="28"/>
        <v>61.694433333333336</v>
      </c>
      <c r="I364" s="14">
        <f>(Table21[[#This Row],[Adj Close]]-Table21[[#This Row],[3-MA]])</f>
        <v>6.6422666666666572</v>
      </c>
      <c r="J364" s="10">
        <f t="shared" si="27"/>
        <v>44.119706471110987</v>
      </c>
      <c r="K364" s="10">
        <f>ABS(Table21[[#This Row],[Erorr 2]])</f>
        <v>6.6422666666666572</v>
      </c>
      <c r="L364" s="13">
        <f>Table21[[#This Row],[Abs Erorr 2]]/Table21[[#This Row],[Adj Close]]</f>
        <v>9.719911360464667E-2</v>
      </c>
      <c r="M364" s="11">
        <f t="shared" si="29"/>
        <v>60.057216666666655</v>
      </c>
      <c r="N364" s="16">
        <f>Table21[[#This Row],[Adj Close]]-Table21[[#This Row],[6-MA]]</f>
        <v>8.2794833333333386</v>
      </c>
      <c r="O364" s="17">
        <f>(Table21[[#This Row],[Adj Close]]-M364)^2</f>
        <v>68.549844266944532</v>
      </c>
      <c r="P364" s="17">
        <f>ABS(Table21[[#This Row],[Erorr 3]])</f>
        <v>8.2794833333333386</v>
      </c>
      <c r="Q364" s="17">
        <f>Table21[[#This Row],[Abs Erorr 3]]/Table21[[#This Row],[Adj Close]]</f>
        <v>0.12115720152324211</v>
      </c>
    </row>
    <row r="365" spans="1:17" x14ac:dyDescent="0.3">
      <c r="A365" s="9">
        <v>43993.291666666664</v>
      </c>
      <c r="B365" s="26">
        <v>64.855999999999995</v>
      </c>
      <c r="C365" s="11">
        <f t="shared" si="26"/>
        <v>68.336699999999993</v>
      </c>
      <c r="D365" s="29">
        <f>Table21[[#This Row],[Adj Close]]-Table21[[#This Row],[Naive Trend ]]</f>
        <v>-3.4806999999999988</v>
      </c>
      <c r="E365" s="12">
        <f t="shared" si="25"/>
        <v>12.115272489999992</v>
      </c>
      <c r="F365" s="12">
        <f>ABS(Table21[[#This Row],[Erorr 1]])</f>
        <v>3.4806999999999988</v>
      </c>
      <c r="G365" s="13">
        <f>Table21[[#This Row],[Abs Erorr 1]]/Table21[[#This Row],[Adj Close]]</f>
        <v>5.3668126310595768E-2</v>
      </c>
      <c r="H365" s="11">
        <f t="shared" si="28"/>
        <v>64.791999999999987</v>
      </c>
      <c r="I365" s="14">
        <f>(Table21[[#This Row],[Adj Close]]-Table21[[#This Row],[3-MA]])</f>
        <v>6.4000000000007162E-2</v>
      </c>
      <c r="J365" s="10">
        <f t="shared" si="27"/>
        <v>4.0960000000009166E-3</v>
      </c>
      <c r="K365" s="10">
        <f>ABS(Table21[[#This Row],[Erorr 2]])</f>
        <v>6.4000000000007162E-2</v>
      </c>
      <c r="L365" s="13">
        <f>Table21[[#This Row],[Abs Erorr 2]]/Table21[[#This Row],[Adj Close]]</f>
        <v>9.868015295424813E-4</v>
      </c>
      <c r="M365" s="11">
        <f t="shared" si="29"/>
        <v>61.651550000000007</v>
      </c>
      <c r="N365" s="16">
        <f>Table21[[#This Row],[Adj Close]]-Table21[[#This Row],[6-MA]]</f>
        <v>3.2044499999999871</v>
      </c>
      <c r="O365" s="17">
        <f>(Table21[[#This Row],[Adj Close]]-M365)^2</f>
        <v>10.268499802499917</v>
      </c>
      <c r="P365" s="17">
        <f>ABS(Table21[[#This Row],[Erorr 3]])</f>
        <v>3.2044499999999871</v>
      </c>
      <c r="Q365" s="17">
        <f>Table21[[#This Row],[Abs Erorr 3]]/Table21[[#This Row],[Adj Close]]</f>
        <v>4.9408690020969336E-2</v>
      </c>
    </row>
    <row r="366" spans="1:17" x14ac:dyDescent="0.3">
      <c r="A366" s="5">
        <v>43994.291666666664</v>
      </c>
      <c r="B366" s="25">
        <v>62.351999999999997</v>
      </c>
      <c r="C366" s="11">
        <f t="shared" si="26"/>
        <v>64.855999999999995</v>
      </c>
      <c r="D366" s="29">
        <f>Table21[[#This Row],[Adj Close]]-Table21[[#This Row],[Naive Trend ]]</f>
        <v>-2.5039999999999978</v>
      </c>
      <c r="E366" s="12">
        <f t="shared" si="25"/>
        <v>6.2700159999999885</v>
      </c>
      <c r="F366" s="12">
        <f>ABS(Table21[[#This Row],[Erorr 1]])</f>
        <v>2.5039999999999978</v>
      </c>
      <c r="G366" s="13">
        <f>Table21[[#This Row],[Abs Erorr 1]]/Table21[[#This Row],[Adj Close]]</f>
        <v>4.0159096741082853E-2</v>
      </c>
      <c r="H366" s="11">
        <f t="shared" si="28"/>
        <v>65.301333333333332</v>
      </c>
      <c r="I366" s="14">
        <f>(Table21[[#This Row],[Adj Close]]-Table21[[#This Row],[3-MA]])</f>
        <v>-2.9493333333333354</v>
      </c>
      <c r="J366" s="10">
        <f t="shared" si="27"/>
        <v>8.6985671111111227</v>
      </c>
      <c r="K366" s="10">
        <f>ABS(Table21[[#This Row],[Erorr 2]])</f>
        <v>2.9493333333333354</v>
      </c>
      <c r="L366" s="13">
        <f>Table21[[#This Row],[Abs Erorr 2]]/Table21[[#This Row],[Adj Close]]</f>
        <v>4.7301342913352189E-2</v>
      </c>
      <c r="M366" s="11">
        <f t="shared" si="29"/>
        <v>62.650216666666665</v>
      </c>
      <c r="N366" s="16">
        <f>Table21[[#This Row],[Adj Close]]-Table21[[#This Row],[6-MA]]</f>
        <v>-0.29821666666666857</v>
      </c>
      <c r="O366" s="17">
        <f>(Table21[[#This Row],[Adj Close]]-M366)^2</f>
        <v>8.8933180277778912E-2</v>
      </c>
      <c r="P366" s="17">
        <f>ABS(Table21[[#This Row],[Erorr 3]])</f>
        <v>0.29821666666666857</v>
      </c>
      <c r="Q366" s="17">
        <f>Table21[[#This Row],[Abs Erorr 3]]/Table21[[#This Row],[Adj Close]]</f>
        <v>4.7827923188778002E-3</v>
      </c>
    </row>
    <row r="367" spans="1:17" x14ac:dyDescent="0.3">
      <c r="A367" s="9">
        <v>43997.291666666664</v>
      </c>
      <c r="B367" s="26">
        <v>66.06</v>
      </c>
      <c r="C367" s="11">
        <f t="shared" si="26"/>
        <v>62.351999999999997</v>
      </c>
      <c r="D367" s="29">
        <f>Table21[[#This Row],[Adj Close]]-Table21[[#This Row],[Naive Trend ]]</f>
        <v>3.7080000000000055</v>
      </c>
      <c r="E367" s="12">
        <f t="shared" si="25"/>
        <v>13.749264000000041</v>
      </c>
      <c r="F367" s="12">
        <f>ABS(Table21[[#This Row],[Erorr 1]])</f>
        <v>3.7080000000000055</v>
      </c>
      <c r="G367" s="13">
        <f>Table21[[#This Row],[Abs Erorr 1]]/Table21[[#This Row],[Adj Close]]</f>
        <v>5.6130790190735774E-2</v>
      </c>
      <c r="H367" s="11">
        <f t="shared" si="28"/>
        <v>65.181566666666669</v>
      </c>
      <c r="I367" s="14">
        <f>(Table21[[#This Row],[Adj Close]]-Table21[[#This Row],[3-MA]])</f>
        <v>0.87843333333333362</v>
      </c>
      <c r="J367" s="10">
        <f t="shared" si="27"/>
        <v>0.77164512111111161</v>
      </c>
      <c r="K367" s="10">
        <f>ABS(Table21[[#This Row],[Erorr 2]])</f>
        <v>0.87843333333333362</v>
      </c>
      <c r="L367" s="13">
        <f>Table21[[#This Row],[Abs Erorr 2]]/Table21[[#This Row],[Adj Close]]</f>
        <v>1.329750731658089E-2</v>
      </c>
      <c r="M367" s="11">
        <f t="shared" si="29"/>
        <v>63.437999999999995</v>
      </c>
      <c r="N367" s="16">
        <f>Table21[[#This Row],[Adj Close]]-Table21[[#This Row],[6-MA]]</f>
        <v>2.622000000000007</v>
      </c>
      <c r="O367" s="17">
        <f>(Table21[[#This Row],[Adj Close]]-M367)^2</f>
        <v>6.8748840000000371</v>
      </c>
      <c r="P367" s="17">
        <f>ABS(Table21[[#This Row],[Erorr 3]])</f>
        <v>2.622000000000007</v>
      </c>
      <c r="Q367" s="17">
        <f>Table21[[#This Row],[Abs Erorr 3]]/Table21[[#This Row],[Adj Close]]</f>
        <v>3.9691189827429717E-2</v>
      </c>
    </row>
    <row r="368" spans="1:17" x14ac:dyDescent="0.3">
      <c r="A368" s="5">
        <v>43998.291666666664</v>
      </c>
      <c r="B368" s="25">
        <v>65.475300000000004</v>
      </c>
      <c r="C368" s="11">
        <f t="shared" si="26"/>
        <v>66.06</v>
      </c>
      <c r="D368" s="29">
        <f>Table21[[#This Row],[Adj Close]]-Table21[[#This Row],[Naive Trend ]]</f>
        <v>-0.584699999999998</v>
      </c>
      <c r="E368" s="12">
        <f t="shared" si="25"/>
        <v>0.34187408999999769</v>
      </c>
      <c r="F368" s="12">
        <f>ABS(Table21[[#This Row],[Erorr 1]])</f>
        <v>0.584699999999998</v>
      </c>
      <c r="G368" s="13">
        <f>Table21[[#This Row],[Abs Erorr 1]]/Table21[[#This Row],[Adj Close]]</f>
        <v>8.9300850855207684E-3</v>
      </c>
      <c r="H368" s="11">
        <f t="shared" si="28"/>
        <v>64.422666666666672</v>
      </c>
      <c r="I368" s="14">
        <f>(Table21[[#This Row],[Adj Close]]-Table21[[#This Row],[3-MA]])</f>
        <v>1.0526333333333326</v>
      </c>
      <c r="J368" s="10">
        <f t="shared" si="27"/>
        <v>1.108036934444443</v>
      </c>
      <c r="K368" s="10">
        <f>ABS(Table21[[#This Row],[Erorr 2]])</f>
        <v>1.0526333333333326</v>
      </c>
      <c r="L368" s="13">
        <f>Table21[[#This Row],[Abs Erorr 2]]/Table21[[#This Row],[Adj Close]]</f>
        <v>1.60768004626681E-2</v>
      </c>
      <c r="M368" s="11">
        <f t="shared" si="29"/>
        <v>64.60733333333333</v>
      </c>
      <c r="N368" s="16">
        <f>Table21[[#This Row],[Adj Close]]-Table21[[#This Row],[6-MA]]</f>
        <v>0.86796666666667477</v>
      </c>
      <c r="O368" s="17">
        <f>(Table21[[#This Row],[Adj Close]]-M368)^2</f>
        <v>0.75336613444445855</v>
      </c>
      <c r="P368" s="17">
        <f>ABS(Table21[[#This Row],[Erorr 3]])</f>
        <v>0.86796666666667477</v>
      </c>
      <c r="Q368" s="17">
        <f>Table21[[#This Row],[Abs Erorr 3]]/Table21[[#This Row],[Adj Close]]</f>
        <v>1.325639846883748E-2</v>
      </c>
    </row>
    <row r="369" spans="1:17" x14ac:dyDescent="0.3">
      <c r="A369" s="9">
        <v>43999.291666666664</v>
      </c>
      <c r="B369" s="26">
        <v>66.119299999999996</v>
      </c>
      <c r="C369" s="11">
        <f t="shared" si="26"/>
        <v>65.475300000000004</v>
      </c>
      <c r="D369" s="29">
        <f>Table21[[#This Row],[Adj Close]]-Table21[[#This Row],[Naive Trend ]]</f>
        <v>0.64399999999999125</v>
      </c>
      <c r="E369" s="12">
        <f t="shared" si="25"/>
        <v>0.41473599999998872</v>
      </c>
      <c r="F369" s="12">
        <f>ABS(Table21[[#This Row],[Erorr 1]])</f>
        <v>0.64399999999999125</v>
      </c>
      <c r="G369" s="13">
        <f>Table21[[#This Row],[Abs Erorr 1]]/Table21[[#This Row],[Adj Close]]</f>
        <v>9.7399700238809447E-3</v>
      </c>
      <c r="H369" s="11">
        <f t="shared" si="28"/>
        <v>64.629100000000008</v>
      </c>
      <c r="I369" s="14">
        <f>(Table21[[#This Row],[Adj Close]]-Table21[[#This Row],[3-MA]])</f>
        <v>1.4901999999999873</v>
      </c>
      <c r="J369" s="10">
        <f t="shared" si="27"/>
        <v>2.2206960399999622</v>
      </c>
      <c r="K369" s="10">
        <f>ABS(Table21[[#This Row],[Erorr 2]])</f>
        <v>1.4901999999999873</v>
      </c>
      <c r="L369" s="13">
        <f>Table21[[#This Row],[Abs Erorr 2]]/Table21[[#This Row],[Adj Close]]</f>
        <v>2.2538048648427726E-2</v>
      </c>
      <c r="M369" s="11">
        <f t="shared" si="29"/>
        <v>64.965216666666663</v>
      </c>
      <c r="N369" s="16">
        <f>Table21[[#This Row],[Adj Close]]-Table21[[#This Row],[6-MA]]</f>
        <v>1.1540833333333325</v>
      </c>
      <c r="O369" s="17">
        <f>(Table21[[#This Row],[Adj Close]]-M369)^2</f>
        <v>1.3319083402777758</v>
      </c>
      <c r="P369" s="17">
        <f>ABS(Table21[[#This Row],[Erorr 3]])</f>
        <v>1.1540833333333325</v>
      </c>
      <c r="Q369" s="17">
        <f>Table21[[#This Row],[Abs Erorr 3]]/Table21[[#This Row],[Adj Close]]</f>
        <v>1.7454560670384176E-2</v>
      </c>
    </row>
    <row r="370" spans="1:17" x14ac:dyDescent="0.3">
      <c r="A370" s="5">
        <v>44000.291666666664</v>
      </c>
      <c r="B370" s="25">
        <v>66.930700000000002</v>
      </c>
      <c r="C370" s="11">
        <f t="shared" si="26"/>
        <v>66.119299999999996</v>
      </c>
      <c r="D370" s="29">
        <f>Table21[[#This Row],[Adj Close]]-Table21[[#This Row],[Naive Trend ]]</f>
        <v>0.81140000000000612</v>
      </c>
      <c r="E370" s="12">
        <f t="shared" si="25"/>
        <v>0.65836996000000991</v>
      </c>
      <c r="F370" s="12">
        <f>ABS(Table21[[#This Row],[Erorr 1]])</f>
        <v>0.81140000000000612</v>
      </c>
      <c r="G370" s="13">
        <f>Table21[[#This Row],[Abs Erorr 1]]/Table21[[#This Row],[Adj Close]]</f>
        <v>1.2122986910341683E-2</v>
      </c>
      <c r="H370" s="11">
        <f t="shared" si="28"/>
        <v>65.884866666666667</v>
      </c>
      <c r="I370" s="14">
        <f>(Table21[[#This Row],[Adj Close]]-Table21[[#This Row],[3-MA]])</f>
        <v>1.0458333333333343</v>
      </c>
      <c r="J370" s="10">
        <f t="shared" si="27"/>
        <v>1.0937673611111132</v>
      </c>
      <c r="K370" s="10">
        <f>ABS(Table21[[#This Row],[Erorr 2]])</f>
        <v>1.0458333333333343</v>
      </c>
      <c r="L370" s="13">
        <f>Table21[[#This Row],[Abs Erorr 2]]/Table21[[#This Row],[Adj Close]]</f>
        <v>1.562561475277166E-2</v>
      </c>
      <c r="M370" s="11">
        <f t="shared" si="29"/>
        <v>65.533216666666661</v>
      </c>
      <c r="N370" s="16">
        <f>Table21[[#This Row],[Adj Close]]-Table21[[#This Row],[6-MA]]</f>
        <v>1.3974833333333407</v>
      </c>
      <c r="O370" s="17">
        <f>(Table21[[#This Row],[Adj Close]]-M370)^2</f>
        <v>1.9529596669444651</v>
      </c>
      <c r="P370" s="17">
        <f>ABS(Table21[[#This Row],[Erorr 3]])</f>
        <v>1.3974833333333407</v>
      </c>
      <c r="Q370" s="17">
        <f>Table21[[#This Row],[Abs Erorr 3]]/Table21[[#This Row],[Adj Close]]</f>
        <v>2.087955651641684E-2</v>
      </c>
    </row>
    <row r="371" spans="1:17" x14ac:dyDescent="0.3">
      <c r="A371" s="9">
        <v>44001.291666666664</v>
      </c>
      <c r="B371" s="26">
        <v>66.726699999999994</v>
      </c>
      <c r="C371" s="11">
        <f t="shared" si="26"/>
        <v>66.930700000000002</v>
      </c>
      <c r="D371" s="29">
        <f>Table21[[#This Row],[Adj Close]]-Table21[[#This Row],[Naive Trend ]]</f>
        <v>-0.20400000000000773</v>
      </c>
      <c r="E371" s="12">
        <f t="shared" si="25"/>
        <v>4.1616000000003157E-2</v>
      </c>
      <c r="F371" s="12">
        <f>ABS(Table21[[#This Row],[Erorr 1]])</f>
        <v>0.20400000000000773</v>
      </c>
      <c r="G371" s="13">
        <f>Table21[[#This Row],[Abs Erorr 1]]/Table21[[#This Row],[Adj Close]]</f>
        <v>3.0572469491224317E-3</v>
      </c>
      <c r="H371" s="11">
        <f t="shared" si="28"/>
        <v>66.1751</v>
      </c>
      <c r="I371" s="14">
        <f>(Table21[[#This Row],[Adj Close]]-Table21[[#This Row],[3-MA]])</f>
        <v>0.55159999999999343</v>
      </c>
      <c r="J371" s="10">
        <f t="shared" si="27"/>
        <v>0.30426255999999274</v>
      </c>
      <c r="K371" s="10">
        <f>ABS(Table21[[#This Row],[Erorr 2]])</f>
        <v>0.55159999999999343</v>
      </c>
      <c r="L371" s="13">
        <f>Table21[[#This Row],[Abs Erorr 2]]/Table21[[#This Row],[Adj Close]]</f>
        <v>8.2665559663522015E-3</v>
      </c>
      <c r="M371" s="11">
        <f t="shared" si="29"/>
        <v>65.298883333333336</v>
      </c>
      <c r="N371" s="16">
        <f>Table21[[#This Row],[Adj Close]]-Table21[[#This Row],[6-MA]]</f>
        <v>1.4278166666666579</v>
      </c>
      <c r="O371" s="17">
        <f>(Table21[[#This Row],[Adj Close]]-M371)^2</f>
        <v>2.0386604336110858</v>
      </c>
      <c r="P371" s="17">
        <f>ABS(Table21[[#This Row],[Erorr 3]])</f>
        <v>1.4278166666666579</v>
      </c>
      <c r="Q371" s="17">
        <f>Table21[[#This Row],[Abs Erorr 3]]/Table21[[#This Row],[Adj Close]]</f>
        <v>2.1397981118003107E-2</v>
      </c>
    </row>
    <row r="372" spans="1:17" x14ac:dyDescent="0.3">
      <c r="A372" s="5">
        <v>44004.291666666664</v>
      </c>
      <c r="B372" s="25">
        <v>66.287999999999997</v>
      </c>
      <c r="C372" s="11">
        <f t="shared" si="26"/>
        <v>66.726699999999994</v>
      </c>
      <c r="D372" s="29">
        <f>Table21[[#This Row],[Adj Close]]-Table21[[#This Row],[Naive Trend ]]</f>
        <v>-0.4386999999999972</v>
      </c>
      <c r="E372" s="12">
        <f t="shared" si="25"/>
        <v>0.19245768999999754</v>
      </c>
      <c r="F372" s="12">
        <f>ABS(Table21[[#This Row],[Erorr 1]])</f>
        <v>0.4386999999999972</v>
      </c>
      <c r="G372" s="13">
        <f>Table21[[#This Row],[Abs Erorr 1]]/Table21[[#This Row],[Adj Close]]</f>
        <v>6.618090755491148E-3</v>
      </c>
      <c r="H372" s="11">
        <f t="shared" si="28"/>
        <v>66.59223333333334</v>
      </c>
      <c r="I372" s="14">
        <f>(Table21[[#This Row],[Adj Close]]-Table21[[#This Row],[3-MA]])</f>
        <v>-0.30423333333334313</v>
      </c>
      <c r="J372" s="10">
        <f t="shared" si="27"/>
        <v>9.2557921111117075E-2</v>
      </c>
      <c r="K372" s="10">
        <f>ABS(Table21[[#This Row],[Erorr 2]])</f>
        <v>0.30423333333334313</v>
      </c>
      <c r="L372" s="13">
        <f>Table21[[#This Row],[Abs Erorr 2]]/Table21[[#This Row],[Adj Close]]</f>
        <v>4.589568750503004E-3</v>
      </c>
      <c r="M372" s="11">
        <f t="shared" si="29"/>
        <v>65.61066666666666</v>
      </c>
      <c r="N372" s="16">
        <f>Table21[[#This Row],[Adj Close]]-Table21[[#This Row],[6-MA]]</f>
        <v>0.6773333333333369</v>
      </c>
      <c r="O372" s="17">
        <f>(Table21[[#This Row],[Adj Close]]-M372)^2</f>
        <v>0.45878044444444926</v>
      </c>
      <c r="P372" s="17">
        <f>ABS(Table21[[#This Row],[Erorr 3]])</f>
        <v>0.6773333333333369</v>
      </c>
      <c r="Q372" s="17">
        <f>Table21[[#This Row],[Abs Erorr 3]]/Table21[[#This Row],[Adj Close]]</f>
        <v>1.0218038458444016E-2</v>
      </c>
    </row>
    <row r="373" spans="1:17" x14ac:dyDescent="0.3">
      <c r="A373" s="9">
        <v>44005.291666666664</v>
      </c>
      <c r="B373" s="26">
        <v>66.785300000000007</v>
      </c>
      <c r="C373" s="11">
        <f t="shared" si="26"/>
        <v>66.287999999999997</v>
      </c>
      <c r="D373" s="29">
        <f>Table21[[#This Row],[Adj Close]]-Table21[[#This Row],[Naive Trend ]]</f>
        <v>0.49730000000000985</v>
      </c>
      <c r="E373" s="12">
        <f t="shared" si="25"/>
        <v>0.24730729000000978</v>
      </c>
      <c r="F373" s="12">
        <f>ABS(Table21[[#This Row],[Erorr 1]])</f>
        <v>0.49730000000000985</v>
      </c>
      <c r="G373" s="13">
        <f>Table21[[#This Row],[Abs Erorr 1]]/Table21[[#This Row],[Adj Close]]</f>
        <v>7.4462493991942803E-3</v>
      </c>
      <c r="H373" s="11">
        <f t="shared" si="28"/>
        <v>66.648466666666664</v>
      </c>
      <c r="I373" s="14">
        <f>(Table21[[#This Row],[Adj Close]]-Table21[[#This Row],[3-MA]])</f>
        <v>0.13683333333334247</v>
      </c>
      <c r="J373" s="10">
        <f t="shared" si="27"/>
        <v>1.8723361111113609E-2</v>
      </c>
      <c r="K373" s="10">
        <f>ABS(Table21[[#This Row],[Erorr 2]])</f>
        <v>0.13683333333334247</v>
      </c>
      <c r="L373" s="13">
        <f>Table21[[#This Row],[Abs Erorr 2]]/Table21[[#This Row],[Adj Close]]</f>
        <v>2.0488540641929055E-3</v>
      </c>
      <c r="M373" s="11">
        <f t="shared" si="29"/>
        <v>66.266666666666666</v>
      </c>
      <c r="N373" s="16">
        <f>Table21[[#This Row],[Adj Close]]-Table21[[#This Row],[6-MA]]</f>
        <v>0.51863333333334083</v>
      </c>
      <c r="O373" s="17">
        <f>(Table21[[#This Row],[Adj Close]]-M373)^2</f>
        <v>0.26898053444445225</v>
      </c>
      <c r="P373" s="17">
        <f>ABS(Table21[[#This Row],[Erorr 3]])</f>
        <v>0.51863333333334083</v>
      </c>
      <c r="Q373" s="17">
        <f>Table21[[#This Row],[Abs Erorr 3]]/Table21[[#This Row],[Adj Close]]</f>
        <v>7.7656809707127286E-3</v>
      </c>
    </row>
    <row r="374" spans="1:17" x14ac:dyDescent="0.3">
      <c r="A374" s="5">
        <v>44006.291666666664</v>
      </c>
      <c r="B374" s="25">
        <v>64.056700000000006</v>
      </c>
      <c r="C374" s="11">
        <f t="shared" si="26"/>
        <v>66.785300000000007</v>
      </c>
      <c r="D374" s="29">
        <f>Table21[[#This Row],[Adj Close]]-Table21[[#This Row],[Naive Trend ]]</f>
        <v>-2.7286000000000001</v>
      </c>
      <c r="E374" s="12">
        <f t="shared" si="25"/>
        <v>7.4452579600000011</v>
      </c>
      <c r="F374" s="12">
        <f>ABS(Table21[[#This Row],[Erorr 1]])</f>
        <v>2.7286000000000001</v>
      </c>
      <c r="G374" s="13">
        <f>Table21[[#This Row],[Abs Erorr 1]]/Table21[[#This Row],[Adj Close]]</f>
        <v>4.2596637041870715E-2</v>
      </c>
      <c r="H374" s="11">
        <f t="shared" si="28"/>
        <v>66.600000000000009</v>
      </c>
      <c r="I374" s="14">
        <f>(Table21[[#This Row],[Adj Close]]-Table21[[#This Row],[3-MA]])</f>
        <v>-2.5433000000000021</v>
      </c>
      <c r="J374" s="10">
        <f t="shared" si="27"/>
        <v>6.4683748900000104</v>
      </c>
      <c r="K374" s="10">
        <f>ABS(Table21[[#This Row],[Erorr 2]])</f>
        <v>2.5433000000000021</v>
      </c>
      <c r="L374" s="13">
        <f>Table21[[#This Row],[Abs Erorr 2]]/Table21[[#This Row],[Adj Close]]</f>
        <v>3.970388733731213E-2</v>
      </c>
      <c r="M374" s="11">
        <f t="shared" si="29"/>
        <v>66.387550000000005</v>
      </c>
      <c r="N374" s="16">
        <f>Table21[[#This Row],[Adj Close]]-Table21[[#This Row],[6-MA]]</f>
        <v>-2.3308499999999981</v>
      </c>
      <c r="O374" s="17">
        <f>(Table21[[#This Row],[Adj Close]]-M374)^2</f>
        <v>5.4328617224999913</v>
      </c>
      <c r="P374" s="17">
        <f>ABS(Table21[[#This Row],[Erorr 3]])</f>
        <v>2.3308499999999981</v>
      </c>
      <c r="Q374" s="17">
        <f>Table21[[#This Row],[Abs Erorr 3]]/Table21[[#This Row],[Adj Close]]</f>
        <v>3.638729438138396E-2</v>
      </c>
    </row>
    <row r="375" spans="1:17" x14ac:dyDescent="0.3">
      <c r="A375" s="9">
        <v>44007.291666666664</v>
      </c>
      <c r="B375" s="26">
        <v>65.731999999999999</v>
      </c>
      <c r="C375" s="11">
        <f t="shared" si="26"/>
        <v>64.056700000000006</v>
      </c>
      <c r="D375" s="29">
        <f>Table21[[#This Row],[Adj Close]]-Table21[[#This Row],[Naive Trend ]]</f>
        <v>1.6752999999999929</v>
      </c>
      <c r="E375" s="12">
        <f t="shared" si="25"/>
        <v>2.8066300899999761</v>
      </c>
      <c r="F375" s="12">
        <f>ABS(Table21[[#This Row],[Erorr 1]])</f>
        <v>1.6752999999999929</v>
      </c>
      <c r="G375" s="13">
        <f>Table21[[#This Row],[Abs Erorr 1]]/Table21[[#This Row],[Adj Close]]</f>
        <v>2.5486825290573736E-2</v>
      </c>
      <c r="H375" s="11">
        <f t="shared" si="28"/>
        <v>65.710000000000008</v>
      </c>
      <c r="I375" s="14">
        <f>(Table21[[#This Row],[Adj Close]]-Table21[[#This Row],[3-MA]])</f>
        <v>2.199999999999136E-2</v>
      </c>
      <c r="J375" s="10">
        <f t="shared" si="27"/>
        <v>4.8399999999961983E-4</v>
      </c>
      <c r="K375" s="10">
        <f>ABS(Table21[[#This Row],[Erorr 2]])</f>
        <v>2.199999999999136E-2</v>
      </c>
      <c r="L375" s="13">
        <f>Table21[[#This Row],[Abs Erorr 2]]/Table21[[#This Row],[Adj Close]]</f>
        <v>3.3469238726938723E-4</v>
      </c>
      <c r="M375" s="11">
        <f t="shared" si="29"/>
        <v>66.151116666666667</v>
      </c>
      <c r="N375" s="16">
        <f>Table21[[#This Row],[Adj Close]]-Table21[[#This Row],[6-MA]]</f>
        <v>-0.41911666666666747</v>
      </c>
      <c r="O375" s="17">
        <f>(Table21[[#This Row],[Adj Close]]-M375)^2</f>
        <v>0.17565878027777845</v>
      </c>
      <c r="P375" s="17">
        <f>ABS(Table21[[#This Row],[Erorr 3]])</f>
        <v>0.41911666666666747</v>
      </c>
      <c r="Q375" s="17">
        <f>Table21[[#This Row],[Abs Erorr 3]]/Table21[[#This Row],[Adj Close]]</f>
        <v>6.3761435323231828E-3</v>
      </c>
    </row>
    <row r="376" spans="1:17" x14ac:dyDescent="0.3">
      <c r="A376" s="5">
        <v>44008.291666666664</v>
      </c>
      <c r="B376" s="25">
        <v>63.982700000000001</v>
      </c>
      <c r="C376" s="11">
        <f t="shared" si="26"/>
        <v>65.731999999999999</v>
      </c>
      <c r="D376" s="29">
        <f>Table21[[#This Row],[Adj Close]]-Table21[[#This Row],[Naive Trend ]]</f>
        <v>-1.7492999999999981</v>
      </c>
      <c r="E376" s="12">
        <f t="shared" si="25"/>
        <v>3.0600504899999934</v>
      </c>
      <c r="F376" s="12">
        <f>ABS(Table21[[#This Row],[Erorr 1]])</f>
        <v>1.7492999999999981</v>
      </c>
      <c r="G376" s="13">
        <f>Table21[[#This Row],[Abs Erorr 1]]/Table21[[#This Row],[Adj Close]]</f>
        <v>2.7340202898595997E-2</v>
      </c>
      <c r="H376" s="11">
        <f t="shared" si="28"/>
        <v>65.524666666666675</v>
      </c>
      <c r="I376" s="14">
        <f>(Table21[[#This Row],[Adj Close]]-Table21[[#This Row],[3-MA]])</f>
        <v>-1.5419666666666743</v>
      </c>
      <c r="J376" s="10">
        <f t="shared" si="27"/>
        <v>2.3776612011111347</v>
      </c>
      <c r="K376" s="10">
        <f>ABS(Table21[[#This Row],[Erorr 2]])</f>
        <v>1.5419666666666743</v>
      </c>
      <c r="L376" s="13">
        <f>Table21[[#This Row],[Abs Erorr 2]]/Table21[[#This Row],[Adj Close]]</f>
        <v>2.4099743628616395E-2</v>
      </c>
      <c r="M376" s="11">
        <f t="shared" si="29"/>
        <v>66.08656666666667</v>
      </c>
      <c r="N376" s="16">
        <f>Table21[[#This Row],[Adj Close]]-Table21[[#This Row],[6-MA]]</f>
        <v>-2.1038666666666686</v>
      </c>
      <c r="O376" s="17">
        <f>(Table21[[#This Row],[Adj Close]]-M376)^2</f>
        <v>4.4262549511111189</v>
      </c>
      <c r="P376" s="17">
        <f>ABS(Table21[[#This Row],[Erorr 3]])</f>
        <v>2.1038666666666686</v>
      </c>
      <c r="Q376" s="17">
        <f>Table21[[#This Row],[Abs Erorr 3]]/Table21[[#This Row],[Adj Close]]</f>
        <v>3.2881805029588755E-2</v>
      </c>
    </row>
    <row r="377" spans="1:17" x14ac:dyDescent="0.3">
      <c r="A377" s="9">
        <v>44011.291666666664</v>
      </c>
      <c r="B377" s="26">
        <v>67.290000000000006</v>
      </c>
      <c r="C377" s="11">
        <f t="shared" si="26"/>
        <v>63.982700000000001</v>
      </c>
      <c r="D377" s="29">
        <f>Table21[[#This Row],[Adj Close]]-Table21[[#This Row],[Naive Trend ]]</f>
        <v>3.307300000000005</v>
      </c>
      <c r="E377" s="12">
        <f t="shared" si="25"/>
        <v>10.938233290000033</v>
      </c>
      <c r="F377" s="12">
        <f>ABS(Table21[[#This Row],[Erorr 1]])</f>
        <v>3.307300000000005</v>
      </c>
      <c r="G377" s="13">
        <f>Table21[[#This Row],[Abs Erorr 1]]/Table21[[#This Row],[Adj Close]]</f>
        <v>4.9149947986327908E-2</v>
      </c>
      <c r="H377" s="11">
        <f t="shared" si="28"/>
        <v>64.590466666666671</v>
      </c>
      <c r="I377" s="14">
        <f>(Table21[[#This Row],[Adj Close]]-Table21[[#This Row],[3-MA]])</f>
        <v>2.6995333333333349</v>
      </c>
      <c r="J377" s="10">
        <f t="shared" si="27"/>
        <v>7.2874802177777864</v>
      </c>
      <c r="K377" s="10">
        <f>ABS(Table21[[#This Row],[Erorr 2]])</f>
        <v>2.6995333333333349</v>
      </c>
      <c r="L377" s="13">
        <f>Table21[[#This Row],[Abs Erorr 2]]/Table21[[#This Row],[Adj Close]]</f>
        <v>4.011789765690793E-2</v>
      </c>
      <c r="M377" s="11">
        <f t="shared" si="29"/>
        <v>65.59523333333334</v>
      </c>
      <c r="N377" s="16">
        <f>Table21[[#This Row],[Adj Close]]-Table21[[#This Row],[6-MA]]</f>
        <v>1.6947666666666663</v>
      </c>
      <c r="O377" s="17">
        <f>(Table21[[#This Row],[Adj Close]]-M377)^2</f>
        <v>2.8722340544444434</v>
      </c>
      <c r="P377" s="17">
        <f>ABS(Table21[[#This Row],[Erorr 3]])</f>
        <v>1.6947666666666663</v>
      </c>
      <c r="Q377" s="17">
        <f>Table21[[#This Row],[Abs Erorr 3]]/Table21[[#This Row],[Adj Close]]</f>
        <v>2.518601079902907E-2</v>
      </c>
    </row>
    <row r="378" spans="1:17" x14ac:dyDescent="0.3">
      <c r="A378" s="5">
        <v>44012.291666666664</v>
      </c>
      <c r="B378" s="25">
        <v>71.987300000000005</v>
      </c>
      <c r="C378" s="11">
        <f t="shared" si="26"/>
        <v>67.290000000000006</v>
      </c>
      <c r="D378" s="29">
        <f>Table21[[#This Row],[Adj Close]]-Table21[[#This Row],[Naive Trend ]]</f>
        <v>4.6972999999999985</v>
      </c>
      <c r="E378" s="12">
        <f t="shared" si="25"/>
        <v>22.064627289999986</v>
      </c>
      <c r="F378" s="12">
        <f>ABS(Table21[[#This Row],[Erorr 1]])</f>
        <v>4.6972999999999985</v>
      </c>
      <c r="G378" s="13">
        <f>Table21[[#This Row],[Abs Erorr 1]]/Table21[[#This Row],[Adj Close]]</f>
        <v>6.5251787468067257E-2</v>
      </c>
      <c r="H378" s="11">
        <f t="shared" si="28"/>
        <v>65.668233333333333</v>
      </c>
      <c r="I378" s="14">
        <f>(Table21[[#This Row],[Adj Close]]-Table21[[#This Row],[3-MA]])</f>
        <v>6.3190666666666715</v>
      </c>
      <c r="J378" s="10">
        <f t="shared" si="27"/>
        <v>39.930603537777841</v>
      </c>
      <c r="K378" s="10">
        <f>ABS(Table21[[#This Row],[Erorr 2]])</f>
        <v>6.3190666666666715</v>
      </c>
      <c r="L378" s="13">
        <f>Table21[[#This Row],[Abs Erorr 2]]/Table21[[#This Row],[Adj Close]]</f>
        <v>8.7780298284095545E-2</v>
      </c>
      <c r="M378" s="11">
        <f t="shared" si="29"/>
        <v>65.689116666666678</v>
      </c>
      <c r="N378" s="16">
        <f>Table21[[#This Row],[Adj Close]]-Table21[[#This Row],[6-MA]]</f>
        <v>6.298183333333327</v>
      </c>
      <c r="O378" s="17">
        <f>(Table21[[#This Row],[Adj Close]]-M378)^2</f>
        <v>39.667113300277698</v>
      </c>
      <c r="P378" s="17">
        <f>ABS(Table21[[#This Row],[Erorr 3]])</f>
        <v>6.298183333333327</v>
      </c>
      <c r="Q378" s="17">
        <f>Table21[[#This Row],[Abs Erorr 3]]/Table21[[#This Row],[Adj Close]]</f>
        <v>8.749020081782935E-2</v>
      </c>
    </row>
    <row r="379" spans="1:17" x14ac:dyDescent="0.3">
      <c r="A379" s="9">
        <v>44013.291666666664</v>
      </c>
      <c r="B379" s="26">
        <v>74.641999999999996</v>
      </c>
      <c r="C379" s="11">
        <f t="shared" si="26"/>
        <v>71.987300000000005</v>
      </c>
      <c r="D379" s="29">
        <f>Table21[[#This Row],[Adj Close]]-Table21[[#This Row],[Naive Trend ]]</f>
        <v>2.6546999999999912</v>
      </c>
      <c r="E379" s="12">
        <f t="shared" si="25"/>
        <v>7.047432089999953</v>
      </c>
      <c r="F379" s="12">
        <f>ABS(Table21[[#This Row],[Erorr 1]])</f>
        <v>2.6546999999999912</v>
      </c>
      <c r="G379" s="13">
        <f>Table21[[#This Row],[Abs Erorr 1]]/Table21[[#This Row],[Adj Close]]</f>
        <v>3.5565767262399066E-2</v>
      </c>
      <c r="H379" s="11">
        <f t="shared" si="28"/>
        <v>67.753333333333345</v>
      </c>
      <c r="I379" s="14">
        <f>(Table21[[#This Row],[Adj Close]]-Table21[[#This Row],[3-MA]])</f>
        <v>6.8886666666666514</v>
      </c>
      <c r="J379" s="10">
        <f t="shared" si="27"/>
        <v>47.453728444444231</v>
      </c>
      <c r="K379" s="10">
        <f>ABS(Table21[[#This Row],[Erorr 2]])</f>
        <v>6.8886666666666514</v>
      </c>
      <c r="L379" s="13">
        <f>Table21[[#This Row],[Abs Erorr 2]]/Table21[[#This Row],[Adj Close]]</f>
        <v>9.2289417039557509E-2</v>
      </c>
      <c r="M379" s="11">
        <f t="shared" si="29"/>
        <v>66.63900000000001</v>
      </c>
      <c r="N379" s="16">
        <f>Table21[[#This Row],[Adj Close]]-Table21[[#This Row],[6-MA]]</f>
        <v>8.0029999999999859</v>
      </c>
      <c r="O379" s="17">
        <f>(Table21[[#This Row],[Adj Close]]-M379)^2</f>
        <v>64.04800899999978</v>
      </c>
      <c r="P379" s="17">
        <f>ABS(Table21[[#This Row],[Erorr 3]])</f>
        <v>8.0029999999999859</v>
      </c>
      <c r="Q379" s="17">
        <f>Table21[[#This Row],[Abs Erorr 3]]/Table21[[#This Row],[Adj Close]]</f>
        <v>0.10721845609710333</v>
      </c>
    </row>
    <row r="380" spans="1:17" x14ac:dyDescent="0.3">
      <c r="A380" s="5">
        <v>44014.291666666664</v>
      </c>
      <c r="B380" s="25">
        <v>80.577299999999994</v>
      </c>
      <c r="C380" s="11">
        <f t="shared" si="26"/>
        <v>74.641999999999996</v>
      </c>
      <c r="D380" s="29">
        <f>Table21[[#This Row],[Adj Close]]-Table21[[#This Row],[Naive Trend ]]</f>
        <v>5.935299999999998</v>
      </c>
      <c r="E380" s="12">
        <f t="shared" si="25"/>
        <v>35.227786089999974</v>
      </c>
      <c r="F380" s="12">
        <f>ABS(Table21[[#This Row],[Erorr 1]])</f>
        <v>5.935299999999998</v>
      </c>
      <c r="G380" s="13">
        <f>Table21[[#This Row],[Abs Erorr 1]]/Table21[[#This Row],[Adj Close]]</f>
        <v>7.365970316702096E-2</v>
      </c>
      <c r="H380" s="11">
        <f t="shared" si="28"/>
        <v>71.306433333333345</v>
      </c>
      <c r="I380" s="14">
        <f>(Table21[[#This Row],[Adj Close]]-Table21[[#This Row],[3-MA]])</f>
        <v>9.2708666666666488</v>
      </c>
      <c r="J380" s="10">
        <f t="shared" si="27"/>
        <v>85.948968751110783</v>
      </c>
      <c r="K380" s="10">
        <f>ABS(Table21[[#This Row],[Erorr 2]])</f>
        <v>9.2708666666666488</v>
      </c>
      <c r="L380" s="13">
        <f>Table21[[#This Row],[Abs Erorr 2]]/Table21[[#This Row],[Adj Close]]</f>
        <v>0.11505556362234338</v>
      </c>
      <c r="M380" s="11">
        <f t="shared" si="29"/>
        <v>67.948449999999994</v>
      </c>
      <c r="N380" s="16">
        <f>Table21[[#This Row],[Adj Close]]-Table21[[#This Row],[6-MA]]</f>
        <v>12.62885</v>
      </c>
      <c r="O380" s="17">
        <f>(Table21[[#This Row],[Adj Close]]-M380)^2</f>
        <v>159.4878523225</v>
      </c>
      <c r="P380" s="17">
        <f>ABS(Table21[[#This Row],[Erorr 3]])</f>
        <v>12.62885</v>
      </c>
      <c r="Q380" s="17">
        <f>Table21[[#This Row],[Abs Erorr 3]]/Table21[[#This Row],[Adj Close]]</f>
        <v>0.15672962484471434</v>
      </c>
    </row>
    <row r="381" spans="1:17" x14ac:dyDescent="0.3">
      <c r="A381" s="9">
        <v>44018.291666666664</v>
      </c>
      <c r="B381" s="26">
        <v>91.438699999999997</v>
      </c>
      <c r="C381" s="11">
        <f t="shared" si="26"/>
        <v>80.577299999999994</v>
      </c>
      <c r="D381" s="29">
        <f>Table21[[#This Row],[Adj Close]]-Table21[[#This Row],[Naive Trend ]]</f>
        <v>10.861400000000003</v>
      </c>
      <c r="E381" s="12">
        <f t="shared" si="25"/>
        <v>117.97000996000007</v>
      </c>
      <c r="F381" s="12">
        <f>ABS(Table21[[#This Row],[Erorr 1]])</f>
        <v>10.861400000000003</v>
      </c>
      <c r="G381" s="13">
        <f>Table21[[#This Row],[Abs Erorr 1]]/Table21[[#This Row],[Adj Close]]</f>
        <v>0.11878340352607816</v>
      </c>
      <c r="H381" s="11">
        <f t="shared" si="28"/>
        <v>75.735533333333322</v>
      </c>
      <c r="I381" s="14">
        <f>(Table21[[#This Row],[Adj Close]]-Table21[[#This Row],[3-MA]])</f>
        <v>15.703166666666675</v>
      </c>
      <c r="J381" s="10">
        <f t="shared" si="27"/>
        <v>246.58944336111136</v>
      </c>
      <c r="K381" s="10">
        <f>ABS(Table21[[#This Row],[Erorr 2]])</f>
        <v>15.703166666666675</v>
      </c>
      <c r="L381" s="13">
        <f>Table21[[#This Row],[Abs Erorr 2]]/Table21[[#This Row],[Adj Close]]</f>
        <v>0.17173436046954599</v>
      </c>
      <c r="M381" s="11">
        <f t="shared" si="29"/>
        <v>70.701883333333328</v>
      </c>
      <c r="N381" s="16">
        <f>Table21[[#This Row],[Adj Close]]-Table21[[#This Row],[6-MA]]</f>
        <v>20.73681666666667</v>
      </c>
      <c r="O381" s="17">
        <f>(Table21[[#This Row],[Adj Close]]-M381)^2</f>
        <v>430.01556546694457</v>
      </c>
      <c r="P381" s="17">
        <f>ABS(Table21[[#This Row],[Erorr 3]])</f>
        <v>20.73681666666667</v>
      </c>
      <c r="Q381" s="17">
        <f>Table21[[#This Row],[Abs Erorr 3]]/Table21[[#This Row],[Adj Close]]</f>
        <v>0.22678380889783725</v>
      </c>
    </row>
    <row r="382" spans="1:17" x14ac:dyDescent="0.3">
      <c r="A382" s="5">
        <v>44019.291666666664</v>
      </c>
      <c r="B382" s="25">
        <v>92.657300000000006</v>
      </c>
      <c r="C382" s="11">
        <f t="shared" si="26"/>
        <v>91.438699999999997</v>
      </c>
      <c r="D382" s="29">
        <f>Table21[[#This Row],[Adj Close]]-Table21[[#This Row],[Naive Trend ]]</f>
        <v>1.2186000000000092</v>
      </c>
      <c r="E382" s="12">
        <f t="shared" si="25"/>
        <v>1.4849859600000226</v>
      </c>
      <c r="F382" s="12">
        <f>ABS(Table21[[#This Row],[Erorr 1]])</f>
        <v>1.2186000000000092</v>
      </c>
      <c r="G382" s="13">
        <f>Table21[[#This Row],[Abs Erorr 1]]/Table21[[#This Row],[Adj Close]]</f>
        <v>1.3151689073607899E-2</v>
      </c>
      <c r="H382" s="11">
        <f t="shared" si="28"/>
        <v>82.219333333333324</v>
      </c>
      <c r="I382" s="14">
        <f>(Table21[[#This Row],[Adj Close]]-Table21[[#This Row],[3-MA]])</f>
        <v>10.437966666666682</v>
      </c>
      <c r="J382" s="10">
        <f t="shared" si="27"/>
        <v>108.95114813444476</v>
      </c>
      <c r="K382" s="10">
        <f>ABS(Table21[[#This Row],[Erorr 2]])</f>
        <v>10.437966666666682</v>
      </c>
      <c r="L382" s="13">
        <f>Table21[[#This Row],[Abs Erorr 2]]/Table21[[#This Row],[Adj Close]]</f>
        <v>0.11265131475519664</v>
      </c>
      <c r="M382" s="11">
        <f t="shared" si="29"/>
        <v>74.986333333333334</v>
      </c>
      <c r="N382" s="16">
        <f>Table21[[#This Row],[Adj Close]]-Table21[[#This Row],[6-MA]]</f>
        <v>17.670966666666672</v>
      </c>
      <c r="O382" s="17">
        <f>(Table21[[#This Row],[Adj Close]]-M382)^2</f>
        <v>312.26306293444463</v>
      </c>
      <c r="P382" s="17">
        <f>ABS(Table21[[#This Row],[Erorr 3]])</f>
        <v>17.670966666666672</v>
      </c>
      <c r="Q382" s="17">
        <f>Table21[[#This Row],[Abs Erorr 3]]/Table21[[#This Row],[Adj Close]]</f>
        <v>0.19071316201385827</v>
      </c>
    </row>
    <row r="383" spans="1:17" x14ac:dyDescent="0.3">
      <c r="A383" s="9">
        <v>44020.291666666664</v>
      </c>
      <c r="B383" s="26">
        <v>91.058700000000002</v>
      </c>
      <c r="C383" s="11">
        <f t="shared" si="26"/>
        <v>92.657300000000006</v>
      </c>
      <c r="D383" s="29">
        <f>Table21[[#This Row],[Adj Close]]-Table21[[#This Row],[Naive Trend ]]</f>
        <v>-1.5986000000000047</v>
      </c>
      <c r="E383" s="12">
        <f t="shared" si="25"/>
        <v>2.5555219600000152</v>
      </c>
      <c r="F383" s="12">
        <f>ABS(Table21[[#This Row],[Erorr 1]])</f>
        <v>1.5986000000000047</v>
      </c>
      <c r="G383" s="13">
        <f>Table21[[#This Row],[Abs Erorr 1]]/Table21[[#This Row],[Adj Close]]</f>
        <v>1.7555708570405733E-2</v>
      </c>
      <c r="H383" s="11">
        <f t="shared" si="28"/>
        <v>88.224433333333323</v>
      </c>
      <c r="I383" s="14">
        <f>(Table21[[#This Row],[Adj Close]]-Table21[[#This Row],[3-MA]])</f>
        <v>2.8342666666666787</v>
      </c>
      <c r="J383" s="10">
        <f t="shared" si="27"/>
        <v>8.0330675377778462</v>
      </c>
      <c r="K383" s="10">
        <f>ABS(Table21[[#This Row],[Erorr 2]])</f>
        <v>2.8342666666666787</v>
      </c>
      <c r="L383" s="13">
        <f>Table21[[#This Row],[Abs Erorr 2]]/Table21[[#This Row],[Adj Close]]</f>
        <v>3.1125709752793294E-2</v>
      </c>
      <c r="M383" s="11">
        <f t="shared" si="29"/>
        <v>79.765433333333334</v>
      </c>
      <c r="N383" s="16">
        <f>Table21[[#This Row],[Adj Close]]-Table21[[#This Row],[6-MA]]</f>
        <v>11.293266666666668</v>
      </c>
      <c r="O383" s="17">
        <f>(Table21[[#This Row],[Adj Close]]-M383)^2</f>
        <v>127.53787200444447</v>
      </c>
      <c r="P383" s="17">
        <f>ABS(Table21[[#This Row],[Erorr 3]])</f>
        <v>11.293266666666668</v>
      </c>
      <c r="Q383" s="17">
        <f>Table21[[#This Row],[Abs Erorr 3]]/Table21[[#This Row],[Adj Close]]</f>
        <v>0.1240218306067039</v>
      </c>
    </row>
    <row r="384" spans="1:17" x14ac:dyDescent="0.3">
      <c r="A384" s="5">
        <v>44021.291666666664</v>
      </c>
      <c r="B384" s="25">
        <v>92.951999999999998</v>
      </c>
      <c r="C384" s="11">
        <f t="shared" si="26"/>
        <v>91.058700000000002</v>
      </c>
      <c r="D384" s="29">
        <f>Table21[[#This Row],[Adj Close]]-Table21[[#This Row],[Naive Trend ]]</f>
        <v>1.8932999999999964</v>
      </c>
      <c r="E384" s="12">
        <f t="shared" si="25"/>
        <v>3.5845848899999866</v>
      </c>
      <c r="F384" s="12">
        <f>ABS(Table21[[#This Row],[Erorr 1]])</f>
        <v>1.8932999999999964</v>
      </c>
      <c r="G384" s="13">
        <f>Table21[[#This Row],[Abs Erorr 1]]/Table21[[#This Row],[Adj Close]]</f>
        <v>2.0368577330234922E-2</v>
      </c>
      <c r="H384" s="11">
        <f t="shared" si="28"/>
        <v>91.71823333333333</v>
      </c>
      <c r="I384" s="14">
        <f>(Table21[[#This Row],[Adj Close]]-Table21[[#This Row],[3-MA]])</f>
        <v>1.2337666666666678</v>
      </c>
      <c r="J384" s="10">
        <f t="shared" si="27"/>
        <v>1.5221801877777805</v>
      </c>
      <c r="K384" s="10">
        <f>ABS(Table21[[#This Row],[Erorr 2]])</f>
        <v>1.2337666666666678</v>
      </c>
      <c r="L384" s="13">
        <f>Table21[[#This Row],[Abs Erorr 2]]/Table21[[#This Row],[Adj Close]]</f>
        <v>1.3273158906388973E-2</v>
      </c>
      <c r="M384" s="11">
        <f t="shared" si="29"/>
        <v>83.726883333333333</v>
      </c>
      <c r="N384" s="16">
        <f>Table21[[#This Row],[Adj Close]]-Table21[[#This Row],[6-MA]]</f>
        <v>9.2251166666666649</v>
      </c>
      <c r="O384" s="17">
        <f>(Table21[[#This Row],[Adj Close]]-M384)^2</f>
        <v>85.102777513611073</v>
      </c>
      <c r="P384" s="17">
        <f>ABS(Table21[[#This Row],[Erorr 3]])</f>
        <v>9.2251166666666649</v>
      </c>
      <c r="Q384" s="17">
        <f>Table21[[#This Row],[Abs Erorr 3]]/Table21[[#This Row],[Adj Close]]</f>
        <v>9.924602662305991E-2</v>
      </c>
    </row>
    <row r="385" spans="1:17" x14ac:dyDescent="0.3">
      <c r="A385" s="9">
        <v>44022.291666666664</v>
      </c>
      <c r="B385" s="26">
        <v>102.97669999999999</v>
      </c>
      <c r="C385" s="11">
        <f t="shared" si="26"/>
        <v>92.951999999999998</v>
      </c>
      <c r="D385" s="29">
        <f>Table21[[#This Row],[Adj Close]]-Table21[[#This Row],[Naive Trend ]]</f>
        <v>10.024699999999996</v>
      </c>
      <c r="E385" s="12">
        <f t="shared" si="25"/>
        <v>100.49461008999991</v>
      </c>
      <c r="F385" s="12">
        <f>ABS(Table21[[#This Row],[Erorr 1]])</f>
        <v>10.024699999999996</v>
      </c>
      <c r="G385" s="13">
        <f>Table21[[#This Row],[Abs Erorr 1]]/Table21[[#This Row],[Adj Close]]</f>
        <v>9.7349206179650316E-2</v>
      </c>
      <c r="H385" s="11">
        <f t="shared" si="28"/>
        <v>92.222666666666669</v>
      </c>
      <c r="I385" s="14">
        <f>(Table21[[#This Row],[Adj Close]]-Table21[[#This Row],[3-MA]])</f>
        <v>10.754033333333325</v>
      </c>
      <c r="J385" s="10">
        <f t="shared" si="27"/>
        <v>115.64923293444427</v>
      </c>
      <c r="K385" s="10">
        <f>ABS(Table21[[#This Row],[Erorr 2]])</f>
        <v>10.754033333333325</v>
      </c>
      <c r="L385" s="13">
        <f>Table21[[#This Row],[Abs Erorr 2]]/Table21[[#This Row],[Adj Close]]</f>
        <v>0.10443171448816407</v>
      </c>
      <c r="M385" s="11">
        <f t="shared" si="29"/>
        <v>87.221000000000004</v>
      </c>
      <c r="N385" s="16">
        <f>Table21[[#This Row],[Adj Close]]-Table21[[#This Row],[6-MA]]</f>
        <v>15.75569999999999</v>
      </c>
      <c r="O385" s="17">
        <f>(Table21[[#This Row],[Adj Close]]-M385)^2</f>
        <v>248.24208248999969</v>
      </c>
      <c r="P385" s="17">
        <f>ABS(Table21[[#This Row],[Erorr 3]])</f>
        <v>15.75569999999999</v>
      </c>
      <c r="Q385" s="17">
        <f>Table21[[#This Row],[Abs Erorr 3]]/Table21[[#This Row],[Adj Close]]</f>
        <v>0.15300257242657797</v>
      </c>
    </row>
    <row r="386" spans="1:17" x14ac:dyDescent="0.3">
      <c r="A386" s="5">
        <v>44025.291666666664</v>
      </c>
      <c r="B386" s="25">
        <v>99.804000000000002</v>
      </c>
      <c r="C386" s="11">
        <f t="shared" si="26"/>
        <v>102.97669999999999</v>
      </c>
      <c r="D386" s="29">
        <f>Table21[[#This Row],[Adj Close]]-Table21[[#This Row],[Naive Trend ]]</f>
        <v>-3.1726999999999919</v>
      </c>
      <c r="E386" s="12">
        <f t="shared" si="25"/>
        <v>10.066025289999949</v>
      </c>
      <c r="F386" s="12">
        <f>ABS(Table21[[#This Row],[Erorr 1]])</f>
        <v>3.1726999999999919</v>
      </c>
      <c r="G386" s="13">
        <f>Table21[[#This Row],[Abs Erorr 1]]/Table21[[#This Row],[Adj Close]]</f>
        <v>3.1789307041801849E-2</v>
      </c>
      <c r="H386" s="11">
        <f t="shared" si="28"/>
        <v>95.66246666666666</v>
      </c>
      <c r="I386" s="14">
        <f>(Table21[[#This Row],[Adj Close]]-Table21[[#This Row],[3-MA]])</f>
        <v>4.1415333333333422</v>
      </c>
      <c r="J386" s="10">
        <f t="shared" si="27"/>
        <v>17.152298351111185</v>
      </c>
      <c r="K386" s="10">
        <f>ABS(Table21[[#This Row],[Erorr 2]])</f>
        <v>4.1415333333333422</v>
      </c>
      <c r="L386" s="13">
        <f>Table21[[#This Row],[Abs Erorr 2]]/Table21[[#This Row],[Adj Close]]</f>
        <v>4.1496666800261935E-2</v>
      </c>
      <c r="M386" s="11">
        <f t="shared" si="29"/>
        <v>91.943449999999984</v>
      </c>
      <c r="N386" s="16">
        <f>Table21[[#This Row],[Adj Close]]-Table21[[#This Row],[6-MA]]</f>
        <v>7.8605500000000177</v>
      </c>
      <c r="O386" s="17">
        <f>(Table21[[#This Row],[Adj Close]]-M386)^2</f>
        <v>61.788246302500276</v>
      </c>
      <c r="P386" s="17">
        <f>ABS(Table21[[#This Row],[Erorr 3]])</f>
        <v>7.8605500000000177</v>
      </c>
      <c r="Q386" s="17">
        <f>Table21[[#This Row],[Abs Erorr 3]]/Table21[[#This Row],[Adj Close]]</f>
        <v>7.8759869343914241E-2</v>
      </c>
    </row>
    <row r="387" spans="1:17" x14ac:dyDescent="0.3">
      <c r="A387" s="9">
        <v>44026.291666666664</v>
      </c>
      <c r="B387" s="26">
        <v>101.12</v>
      </c>
      <c r="C387" s="11">
        <f t="shared" si="26"/>
        <v>99.804000000000002</v>
      </c>
      <c r="D387" s="29">
        <f>Table21[[#This Row],[Adj Close]]-Table21[[#This Row],[Naive Trend ]]</f>
        <v>1.3160000000000025</v>
      </c>
      <c r="E387" s="12">
        <f t="shared" ref="E387:E450" si="30">(B387-C387)^2</f>
        <v>1.7318560000000065</v>
      </c>
      <c r="F387" s="12">
        <f>ABS(Table21[[#This Row],[Erorr 1]])</f>
        <v>1.3160000000000025</v>
      </c>
      <c r="G387" s="13">
        <f>Table21[[#This Row],[Abs Erorr 1]]/Table21[[#This Row],[Adj Close]]</f>
        <v>1.3014240506329138E-2</v>
      </c>
      <c r="H387" s="11">
        <f t="shared" si="28"/>
        <v>98.577566666666669</v>
      </c>
      <c r="I387" s="14">
        <f>(Table21[[#This Row],[Adj Close]]-Table21[[#This Row],[3-MA]])</f>
        <v>2.5424333333333351</v>
      </c>
      <c r="J387" s="10">
        <f t="shared" si="27"/>
        <v>6.4639672544444533</v>
      </c>
      <c r="K387" s="10">
        <f>ABS(Table21[[#This Row],[Erorr 2]])</f>
        <v>2.5424333333333351</v>
      </c>
      <c r="L387" s="13">
        <f>Table21[[#This Row],[Abs Erorr 2]]/Table21[[#This Row],[Adj Close]]</f>
        <v>2.5142734704641366E-2</v>
      </c>
      <c r="M387" s="11">
        <f t="shared" si="29"/>
        <v>95.147899999999993</v>
      </c>
      <c r="N387" s="16">
        <f>Table21[[#This Row],[Adj Close]]-Table21[[#This Row],[6-MA]]</f>
        <v>5.9721000000000117</v>
      </c>
      <c r="O387" s="17">
        <f>(Table21[[#This Row],[Adj Close]]-M387)^2</f>
        <v>35.665978410000143</v>
      </c>
      <c r="P387" s="17">
        <f>ABS(Table21[[#This Row],[Erorr 3]])</f>
        <v>5.9721000000000117</v>
      </c>
      <c r="Q387" s="17">
        <f>Table21[[#This Row],[Abs Erorr 3]]/Table21[[#This Row],[Adj Close]]</f>
        <v>5.9059533227848217E-2</v>
      </c>
    </row>
    <row r="388" spans="1:17" x14ac:dyDescent="0.3">
      <c r="A388" s="5">
        <v>44027.291666666664</v>
      </c>
      <c r="B388" s="25">
        <v>103.0673</v>
      </c>
      <c r="C388" s="11">
        <f t="shared" ref="C388:C451" si="31">B387</f>
        <v>101.12</v>
      </c>
      <c r="D388" s="29">
        <f>Table21[[#This Row],[Adj Close]]-Table21[[#This Row],[Naive Trend ]]</f>
        <v>1.9472999999999985</v>
      </c>
      <c r="E388" s="12">
        <f t="shared" si="30"/>
        <v>3.7919772899999939</v>
      </c>
      <c r="F388" s="12">
        <f>ABS(Table21[[#This Row],[Erorr 1]])</f>
        <v>1.9472999999999985</v>
      </c>
      <c r="G388" s="13">
        <f>Table21[[#This Row],[Abs Erorr 1]]/Table21[[#This Row],[Adj Close]]</f>
        <v>1.8893480279390248E-2</v>
      </c>
      <c r="H388" s="11">
        <f t="shared" si="28"/>
        <v>101.30023333333334</v>
      </c>
      <c r="I388" s="14">
        <f>(Table21[[#This Row],[Adj Close]]-Table21[[#This Row],[3-MA]])</f>
        <v>1.7670666666666648</v>
      </c>
      <c r="J388" s="10">
        <f t="shared" si="27"/>
        <v>3.1225246044444379</v>
      </c>
      <c r="K388" s="10">
        <f>ABS(Table21[[#This Row],[Erorr 2]])</f>
        <v>1.7670666666666648</v>
      </c>
      <c r="L388" s="13">
        <f>Table21[[#This Row],[Abs Erorr 2]]/Table21[[#This Row],[Adj Close]]</f>
        <v>1.7144784685993179E-2</v>
      </c>
      <c r="M388" s="11">
        <f t="shared" si="29"/>
        <v>96.761450000000011</v>
      </c>
      <c r="N388" s="16">
        <f>Table21[[#This Row],[Adj Close]]-Table21[[#This Row],[6-MA]]</f>
        <v>6.3058499999999924</v>
      </c>
      <c r="O388" s="17">
        <f>(Table21[[#This Row],[Adj Close]]-M388)^2</f>
        <v>39.763744222499902</v>
      </c>
      <c r="P388" s="17">
        <f>ABS(Table21[[#This Row],[Erorr 3]])</f>
        <v>6.3058499999999924</v>
      </c>
      <c r="Q388" s="17">
        <f>Table21[[#This Row],[Abs Erorr 3]]/Table21[[#This Row],[Adj Close]]</f>
        <v>6.118186854608583E-2</v>
      </c>
    </row>
    <row r="389" spans="1:17" x14ac:dyDescent="0.3">
      <c r="A389" s="9">
        <v>44028.291666666664</v>
      </c>
      <c r="B389" s="26">
        <v>100.0427</v>
      </c>
      <c r="C389" s="11">
        <f t="shared" si="31"/>
        <v>103.0673</v>
      </c>
      <c r="D389" s="29">
        <f>Table21[[#This Row],[Adj Close]]-Table21[[#This Row],[Naive Trend ]]</f>
        <v>-3.0246000000000066</v>
      </c>
      <c r="E389" s="12">
        <f t="shared" si="30"/>
        <v>9.1482051600000407</v>
      </c>
      <c r="F389" s="12">
        <f>ABS(Table21[[#This Row],[Erorr 1]])</f>
        <v>3.0246000000000066</v>
      </c>
      <c r="G389" s="13">
        <f>Table21[[#This Row],[Abs Erorr 1]]/Table21[[#This Row],[Adj Close]]</f>
        <v>3.023309047036922E-2</v>
      </c>
      <c r="H389" s="11">
        <f t="shared" si="28"/>
        <v>101.33043333333335</v>
      </c>
      <c r="I389" s="14">
        <f>(Table21[[#This Row],[Adj Close]]-Table21[[#This Row],[3-MA]])</f>
        <v>-1.2877333333333496</v>
      </c>
      <c r="J389" s="10">
        <f t="shared" ref="J389:J452" si="32">(B389-H389)^2</f>
        <v>1.6582571377778197</v>
      </c>
      <c r="K389" s="10">
        <f>ABS(Table21[[#This Row],[Erorr 2]])</f>
        <v>1.2877333333333496</v>
      </c>
      <c r="L389" s="13">
        <f>Table21[[#This Row],[Abs Erorr 2]]/Table21[[#This Row],[Adj Close]]</f>
        <v>1.2871837058909342E-2</v>
      </c>
      <c r="M389" s="11">
        <f t="shared" si="29"/>
        <v>98.496449999999996</v>
      </c>
      <c r="N389" s="16">
        <f>Table21[[#This Row],[Adj Close]]-Table21[[#This Row],[6-MA]]</f>
        <v>1.5462500000000006</v>
      </c>
      <c r="O389" s="17">
        <f>(Table21[[#This Row],[Adj Close]]-M389)^2</f>
        <v>2.3908890625000017</v>
      </c>
      <c r="P389" s="17">
        <f>ABS(Table21[[#This Row],[Erorr 3]])</f>
        <v>1.5462500000000006</v>
      </c>
      <c r="Q389" s="17">
        <f>Table21[[#This Row],[Abs Erorr 3]]/Table21[[#This Row],[Adj Close]]</f>
        <v>1.5455900330558858E-2</v>
      </c>
    </row>
    <row r="390" spans="1:17" x14ac:dyDescent="0.3">
      <c r="A390" s="5">
        <v>44029.291666666664</v>
      </c>
      <c r="B390" s="25">
        <v>100.056</v>
      </c>
      <c r="C390" s="11">
        <f t="shared" si="31"/>
        <v>100.0427</v>
      </c>
      <c r="D390" s="29">
        <f>Table21[[#This Row],[Adj Close]]-Table21[[#This Row],[Naive Trend ]]</f>
        <v>1.3300000000000978E-2</v>
      </c>
      <c r="E390" s="12">
        <f t="shared" si="30"/>
        <v>1.7689000000002602E-4</v>
      </c>
      <c r="F390" s="12">
        <f>ABS(Table21[[#This Row],[Erorr 1]])</f>
        <v>1.3300000000000978E-2</v>
      </c>
      <c r="G390" s="13">
        <f>Table21[[#This Row],[Abs Erorr 1]]/Table21[[#This Row],[Adj Close]]</f>
        <v>1.3292556168546593E-4</v>
      </c>
      <c r="H390" s="11">
        <f t="shared" ref="H390:H453" si="33">AVERAGE(B387:B389)</f>
        <v>101.41000000000001</v>
      </c>
      <c r="I390" s="14">
        <f>(Table21[[#This Row],[Adj Close]]-Table21[[#This Row],[3-MA]])</f>
        <v>-1.3540000000000134</v>
      </c>
      <c r="J390" s="10">
        <f t="shared" si="32"/>
        <v>1.8333160000000364</v>
      </c>
      <c r="K390" s="10">
        <f>ABS(Table21[[#This Row],[Erorr 2]])</f>
        <v>1.3540000000000134</v>
      </c>
      <c r="L390" s="13">
        <f>Table21[[#This Row],[Abs Erorr 2]]/Table21[[#This Row],[Adj Close]]</f>
        <v>1.3532421843767625E-2</v>
      </c>
      <c r="M390" s="11">
        <f t="shared" si="29"/>
        <v>99.99378333333334</v>
      </c>
      <c r="N390" s="16">
        <f>Table21[[#This Row],[Adj Close]]-Table21[[#This Row],[6-MA]]</f>
        <v>6.2216666666657261E-2</v>
      </c>
      <c r="O390" s="17">
        <f>(Table21[[#This Row],[Adj Close]]-M390)^2</f>
        <v>3.8709136111099406E-3</v>
      </c>
      <c r="P390" s="17">
        <f>ABS(Table21[[#This Row],[Erorr 3]])</f>
        <v>6.2216666666657261E-2</v>
      </c>
      <c r="Q390" s="17">
        <f>Table21[[#This Row],[Abs Erorr 3]]/Table21[[#This Row],[Adj Close]]</f>
        <v>6.2181844833550479E-4</v>
      </c>
    </row>
    <row r="391" spans="1:17" x14ac:dyDescent="0.3">
      <c r="A391" s="9">
        <v>44032.291666666664</v>
      </c>
      <c r="B391" s="26">
        <v>109.5333</v>
      </c>
      <c r="C391" s="11">
        <f t="shared" si="31"/>
        <v>100.056</v>
      </c>
      <c r="D391" s="29">
        <f>Table21[[#This Row],[Adj Close]]-Table21[[#This Row],[Naive Trend ]]</f>
        <v>9.4772999999999996</v>
      </c>
      <c r="E391" s="12">
        <f t="shared" si="30"/>
        <v>89.819215289999988</v>
      </c>
      <c r="F391" s="12">
        <f>ABS(Table21[[#This Row],[Erorr 1]])</f>
        <v>9.4772999999999996</v>
      </c>
      <c r="G391" s="13">
        <f>Table21[[#This Row],[Abs Erorr 1]]/Table21[[#This Row],[Adj Close]]</f>
        <v>8.652437204028364E-2</v>
      </c>
      <c r="H391" s="11">
        <f t="shared" si="33"/>
        <v>101.05533333333334</v>
      </c>
      <c r="I391" s="14">
        <f>(Table21[[#This Row],[Adj Close]]-Table21[[#This Row],[3-MA]])</f>
        <v>8.47796666666666</v>
      </c>
      <c r="J391" s="10">
        <f t="shared" si="32"/>
        <v>71.875918801110998</v>
      </c>
      <c r="K391" s="10">
        <f>ABS(Table21[[#This Row],[Erorr 2]])</f>
        <v>8.47796666666666</v>
      </c>
      <c r="L391" s="13">
        <f>Table21[[#This Row],[Abs Erorr 2]]/Table21[[#This Row],[Adj Close]]</f>
        <v>7.7400814790266156E-2</v>
      </c>
      <c r="M391" s="11">
        <f t="shared" si="29"/>
        <v>101.17778333333335</v>
      </c>
      <c r="N391" s="16">
        <f>Table21[[#This Row],[Adj Close]]-Table21[[#This Row],[6-MA]]</f>
        <v>8.3555166666666452</v>
      </c>
      <c r="O391" s="17">
        <f>(Table21[[#This Row],[Adj Close]]-M391)^2</f>
        <v>69.814658766944092</v>
      </c>
      <c r="P391" s="17">
        <f>ABS(Table21[[#This Row],[Erorr 3]])</f>
        <v>8.3555166666666452</v>
      </c>
      <c r="Q391" s="17">
        <f>Table21[[#This Row],[Abs Erorr 3]]/Table21[[#This Row],[Adj Close]]</f>
        <v>7.628288992175572E-2</v>
      </c>
    </row>
    <row r="392" spans="1:17" x14ac:dyDescent="0.3">
      <c r="A392" s="5">
        <v>44033.291666666664</v>
      </c>
      <c r="B392" s="25">
        <v>104.5573</v>
      </c>
      <c r="C392" s="11">
        <f t="shared" si="31"/>
        <v>109.5333</v>
      </c>
      <c r="D392" s="29">
        <f>Table21[[#This Row],[Adj Close]]-Table21[[#This Row],[Naive Trend ]]</f>
        <v>-4.9759999999999991</v>
      </c>
      <c r="E392" s="12">
        <f t="shared" si="30"/>
        <v>24.76057599999999</v>
      </c>
      <c r="F392" s="12">
        <f>ABS(Table21[[#This Row],[Erorr 1]])</f>
        <v>4.9759999999999991</v>
      </c>
      <c r="G392" s="13">
        <f>Table21[[#This Row],[Abs Erorr 1]]/Table21[[#This Row],[Adj Close]]</f>
        <v>4.7591129457244967E-2</v>
      </c>
      <c r="H392" s="11">
        <f t="shared" si="33"/>
        <v>103.21066666666667</v>
      </c>
      <c r="I392" s="14">
        <f>(Table21[[#This Row],[Adj Close]]-Table21[[#This Row],[3-MA]])</f>
        <v>1.3466333333333296</v>
      </c>
      <c r="J392" s="10">
        <f t="shared" si="32"/>
        <v>1.8134213344444343</v>
      </c>
      <c r="K392" s="10">
        <f>ABS(Table21[[#This Row],[Erorr 2]])</f>
        <v>1.3466333333333296</v>
      </c>
      <c r="L392" s="13">
        <f>Table21[[#This Row],[Abs Erorr 2]]/Table21[[#This Row],[Adj Close]]</f>
        <v>1.2879381289812664E-2</v>
      </c>
      <c r="M392" s="11">
        <f t="shared" si="29"/>
        <v>102.27055</v>
      </c>
      <c r="N392" s="16">
        <f>Table21[[#This Row],[Adj Close]]-Table21[[#This Row],[6-MA]]</f>
        <v>2.2867499999999978</v>
      </c>
      <c r="O392" s="17">
        <f>(Table21[[#This Row],[Adj Close]]-M392)^2</f>
        <v>5.2292255624999902</v>
      </c>
      <c r="P392" s="17">
        <f>ABS(Table21[[#This Row],[Erorr 3]])</f>
        <v>2.2867499999999978</v>
      </c>
      <c r="Q392" s="17">
        <f>Table21[[#This Row],[Abs Erorr 3]]/Table21[[#This Row],[Adj Close]]</f>
        <v>2.1870782814781921E-2</v>
      </c>
    </row>
    <row r="393" spans="1:17" x14ac:dyDescent="0.3">
      <c r="A393" s="9">
        <v>44034.291666666664</v>
      </c>
      <c r="B393" s="26">
        <v>106.1553</v>
      </c>
      <c r="C393" s="11">
        <f t="shared" si="31"/>
        <v>104.5573</v>
      </c>
      <c r="D393" s="29">
        <f>Table21[[#This Row],[Adj Close]]-Table21[[#This Row],[Naive Trend ]]</f>
        <v>1.597999999999999</v>
      </c>
      <c r="E393" s="12">
        <f t="shared" si="30"/>
        <v>2.5536039999999969</v>
      </c>
      <c r="F393" s="12">
        <f>ABS(Table21[[#This Row],[Erorr 1]])</f>
        <v>1.597999999999999</v>
      </c>
      <c r="G393" s="13">
        <f>Table21[[#This Row],[Abs Erorr 1]]/Table21[[#This Row],[Adj Close]]</f>
        <v>1.5053417022042225E-2</v>
      </c>
      <c r="H393" s="11">
        <f t="shared" si="33"/>
        <v>104.71553333333333</v>
      </c>
      <c r="I393" s="14">
        <f>(Table21[[#This Row],[Adj Close]]-Table21[[#This Row],[3-MA]])</f>
        <v>1.4397666666666709</v>
      </c>
      <c r="J393" s="10">
        <f t="shared" si="32"/>
        <v>2.0729280544444566</v>
      </c>
      <c r="K393" s="10">
        <f>ABS(Table21[[#This Row],[Erorr 2]])</f>
        <v>1.4397666666666709</v>
      </c>
      <c r="L393" s="13">
        <f>Table21[[#This Row],[Abs Erorr 2]]/Table21[[#This Row],[Adj Close]]</f>
        <v>1.3562833571820445E-2</v>
      </c>
      <c r="M393" s="11">
        <f t="shared" ref="M393:M456" si="34">AVERAGE(B387:B392)</f>
        <v>103.06276666666668</v>
      </c>
      <c r="N393" s="16">
        <f>Table21[[#This Row],[Adj Close]]-Table21[[#This Row],[6-MA]]</f>
        <v>3.0925333333333214</v>
      </c>
      <c r="O393" s="17">
        <f>(Table21[[#This Row],[Adj Close]]-M393)^2</f>
        <v>9.5637624177777045</v>
      </c>
      <c r="P393" s="17">
        <f>ABS(Table21[[#This Row],[Erorr 3]])</f>
        <v>3.0925333333333214</v>
      </c>
      <c r="Q393" s="17">
        <f>Table21[[#This Row],[Abs Erorr 3]]/Table21[[#This Row],[Adj Close]]</f>
        <v>2.9132161402523674E-2</v>
      </c>
    </row>
    <row r="394" spans="1:17" x14ac:dyDescent="0.3">
      <c r="A394" s="5">
        <v>44035.291666666664</v>
      </c>
      <c r="B394" s="25">
        <v>100.87130000000001</v>
      </c>
      <c r="C394" s="11">
        <f t="shared" si="31"/>
        <v>106.1553</v>
      </c>
      <c r="D394" s="29">
        <f>Table21[[#This Row],[Adj Close]]-Table21[[#This Row],[Naive Trend ]]</f>
        <v>-5.2839999999999918</v>
      </c>
      <c r="E394" s="12">
        <f t="shared" si="30"/>
        <v>27.920655999999912</v>
      </c>
      <c r="F394" s="12">
        <f>ABS(Table21[[#This Row],[Erorr 1]])</f>
        <v>5.2839999999999918</v>
      </c>
      <c r="G394" s="13">
        <f>Table21[[#This Row],[Abs Erorr 1]]/Table21[[#This Row],[Adj Close]]</f>
        <v>5.2383581851329283E-2</v>
      </c>
      <c r="H394" s="11">
        <f t="shared" si="33"/>
        <v>106.74863333333333</v>
      </c>
      <c r="I394" s="14">
        <f>(Table21[[#This Row],[Adj Close]]-Table21[[#This Row],[3-MA]])</f>
        <v>-5.8773333333333255</v>
      </c>
      <c r="J394" s="10">
        <f t="shared" si="32"/>
        <v>34.543047111111022</v>
      </c>
      <c r="K394" s="10">
        <f>ABS(Table21[[#This Row],[Erorr 2]])</f>
        <v>5.8773333333333255</v>
      </c>
      <c r="L394" s="13">
        <f>Table21[[#This Row],[Abs Erorr 2]]/Table21[[#This Row],[Adj Close]]</f>
        <v>5.8265664597693549E-2</v>
      </c>
      <c r="M394" s="11">
        <f t="shared" si="34"/>
        <v>103.90198333333332</v>
      </c>
      <c r="N394" s="16">
        <f>Table21[[#This Row],[Adj Close]]-Table21[[#This Row],[6-MA]]</f>
        <v>-3.0306833333333145</v>
      </c>
      <c r="O394" s="17">
        <f>(Table21[[#This Row],[Adj Close]]-M394)^2</f>
        <v>9.1850414669443303</v>
      </c>
      <c r="P394" s="17">
        <f>ABS(Table21[[#This Row],[Erorr 3]])</f>
        <v>3.0306833333333145</v>
      </c>
      <c r="Q394" s="17">
        <f>Table21[[#This Row],[Abs Erorr 3]]/Table21[[#This Row],[Adj Close]]</f>
        <v>3.0045050805663397E-2</v>
      </c>
    </row>
    <row r="395" spans="1:17" x14ac:dyDescent="0.3">
      <c r="A395" s="9">
        <v>44036.291666666664</v>
      </c>
      <c r="B395" s="26">
        <v>94.466700000000003</v>
      </c>
      <c r="C395" s="11">
        <f t="shared" si="31"/>
        <v>100.87130000000001</v>
      </c>
      <c r="D395" s="29">
        <f>Table21[[#This Row],[Adj Close]]-Table21[[#This Row],[Naive Trend ]]</f>
        <v>-6.4046000000000021</v>
      </c>
      <c r="E395" s="12">
        <f t="shared" si="30"/>
        <v>41.018901160000027</v>
      </c>
      <c r="F395" s="12">
        <f>ABS(Table21[[#This Row],[Erorr 1]])</f>
        <v>6.4046000000000021</v>
      </c>
      <c r="G395" s="13">
        <f>Table21[[#This Row],[Abs Erorr 1]]/Table21[[#This Row],[Adj Close]]</f>
        <v>6.7797435498434921E-2</v>
      </c>
      <c r="H395" s="11">
        <f t="shared" si="33"/>
        <v>103.86130000000001</v>
      </c>
      <c r="I395" s="14">
        <f>(Table21[[#This Row],[Adj Close]]-Table21[[#This Row],[3-MA]])</f>
        <v>-9.3946000000000112</v>
      </c>
      <c r="J395" s="10">
        <f t="shared" si="32"/>
        <v>88.258509160000216</v>
      </c>
      <c r="K395" s="10">
        <f>ABS(Table21[[#This Row],[Erorr 2]])</f>
        <v>9.3946000000000112</v>
      </c>
      <c r="L395" s="13">
        <f>Table21[[#This Row],[Abs Erorr 2]]/Table21[[#This Row],[Adj Close]]</f>
        <v>9.9448800476781882E-2</v>
      </c>
      <c r="M395" s="11">
        <f t="shared" si="34"/>
        <v>103.53598333333333</v>
      </c>
      <c r="N395" s="16">
        <f>Table21[[#This Row],[Adj Close]]-Table21[[#This Row],[6-MA]]</f>
        <v>-9.0692833333333311</v>
      </c>
      <c r="O395" s="17">
        <f>(Table21[[#This Row],[Adj Close]]-M395)^2</f>
        <v>82.251900180277744</v>
      </c>
      <c r="P395" s="17">
        <f>ABS(Table21[[#This Row],[Erorr 3]])</f>
        <v>9.0692833333333311</v>
      </c>
      <c r="Q395" s="17">
        <f>Table21[[#This Row],[Abs Erorr 3]]/Table21[[#This Row],[Adj Close]]</f>
        <v>9.6005082567013886E-2</v>
      </c>
    </row>
    <row r="396" spans="1:17" x14ac:dyDescent="0.3">
      <c r="A396" s="5">
        <v>44039.291666666664</v>
      </c>
      <c r="B396" s="25">
        <v>102.64</v>
      </c>
      <c r="C396" s="11">
        <f t="shared" si="31"/>
        <v>94.466700000000003</v>
      </c>
      <c r="D396" s="29">
        <f>Table21[[#This Row],[Adj Close]]-Table21[[#This Row],[Naive Trend ]]</f>
        <v>8.1732999999999976</v>
      </c>
      <c r="E396" s="12">
        <f t="shared" si="30"/>
        <v>66.802832889999962</v>
      </c>
      <c r="F396" s="12">
        <f>ABS(Table21[[#This Row],[Erorr 1]])</f>
        <v>8.1732999999999976</v>
      </c>
      <c r="G396" s="13">
        <f>Table21[[#This Row],[Abs Erorr 1]]/Table21[[#This Row],[Adj Close]]</f>
        <v>7.963074824629772E-2</v>
      </c>
      <c r="H396" s="11">
        <f t="shared" si="33"/>
        <v>100.49776666666666</v>
      </c>
      <c r="I396" s="14">
        <f>(Table21[[#This Row],[Adj Close]]-Table21[[#This Row],[3-MA]])</f>
        <v>2.142233333333337</v>
      </c>
      <c r="J396" s="10">
        <f t="shared" si="32"/>
        <v>4.5891636544444605</v>
      </c>
      <c r="K396" s="10">
        <f>ABS(Table21[[#This Row],[Erorr 2]])</f>
        <v>2.142233333333337</v>
      </c>
      <c r="L396" s="13">
        <f>Table21[[#This Row],[Abs Erorr 2]]/Table21[[#This Row],[Adj Close]]</f>
        <v>2.0871330215640461E-2</v>
      </c>
      <c r="M396" s="11">
        <f t="shared" si="34"/>
        <v>102.60664999999999</v>
      </c>
      <c r="N396" s="16">
        <f>Table21[[#This Row],[Adj Close]]-Table21[[#This Row],[6-MA]]</f>
        <v>3.3350000000012869E-2</v>
      </c>
      <c r="O396" s="17">
        <f>(Table21[[#This Row],[Adj Close]]-M396)^2</f>
        <v>1.1122225000008584E-3</v>
      </c>
      <c r="P396" s="17">
        <f>ABS(Table21[[#This Row],[Erorr 3]])</f>
        <v>3.3350000000012869E-2</v>
      </c>
      <c r="Q396" s="17">
        <f>Table21[[#This Row],[Abs Erorr 3]]/Table21[[#This Row],[Adj Close]]</f>
        <v>3.2492205767744415E-4</v>
      </c>
    </row>
    <row r="397" spans="1:17" x14ac:dyDescent="0.3">
      <c r="A397" s="9">
        <v>44040.291666666664</v>
      </c>
      <c r="B397" s="26">
        <v>98.432699999999997</v>
      </c>
      <c r="C397" s="11">
        <f t="shared" si="31"/>
        <v>102.64</v>
      </c>
      <c r="D397" s="29">
        <f>Table21[[#This Row],[Adj Close]]-Table21[[#This Row],[Naive Trend ]]</f>
        <v>-4.2073000000000036</v>
      </c>
      <c r="E397" s="12">
        <f t="shared" si="30"/>
        <v>17.701373290000031</v>
      </c>
      <c r="F397" s="12">
        <f>ABS(Table21[[#This Row],[Erorr 1]])</f>
        <v>4.2073000000000036</v>
      </c>
      <c r="G397" s="13">
        <f>Table21[[#This Row],[Abs Erorr 1]]/Table21[[#This Row],[Adj Close]]</f>
        <v>4.2742909622513696E-2</v>
      </c>
      <c r="H397" s="11">
        <f t="shared" si="33"/>
        <v>99.326000000000008</v>
      </c>
      <c r="I397" s="14">
        <f>(Table21[[#This Row],[Adj Close]]-Table21[[#This Row],[3-MA]])</f>
        <v>-0.89330000000001064</v>
      </c>
      <c r="J397" s="10">
        <f t="shared" si="32"/>
        <v>0.79798489000001904</v>
      </c>
      <c r="K397" s="10">
        <f>ABS(Table21[[#This Row],[Erorr 2]])</f>
        <v>0.89330000000001064</v>
      </c>
      <c r="L397" s="13">
        <f>Table21[[#This Row],[Abs Erorr 2]]/Table21[[#This Row],[Adj Close]]</f>
        <v>9.0752361765958946E-3</v>
      </c>
      <c r="M397" s="11">
        <f t="shared" si="34"/>
        <v>103.03731666666668</v>
      </c>
      <c r="N397" s="16">
        <f>Table21[[#This Row],[Adj Close]]-Table21[[#This Row],[6-MA]]</f>
        <v>-4.6046166666666863</v>
      </c>
      <c r="O397" s="17">
        <f>(Table21[[#This Row],[Adj Close]]-M397)^2</f>
        <v>21.202494646944626</v>
      </c>
      <c r="P397" s="17">
        <f>ABS(Table21[[#This Row],[Erorr 3]])</f>
        <v>4.6046166666666863</v>
      </c>
      <c r="Q397" s="17">
        <f>Table21[[#This Row],[Abs Erorr 3]]/Table21[[#This Row],[Adj Close]]</f>
        <v>4.6779339250743769E-2</v>
      </c>
    </row>
    <row r="398" spans="1:17" x14ac:dyDescent="0.3">
      <c r="A398" s="5">
        <v>44041.291666666664</v>
      </c>
      <c r="B398" s="25">
        <v>99.940700000000007</v>
      </c>
      <c r="C398" s="11">
        <f t="shared" si="31"/>
        <v>98.432699999999997</v>
      </c>
      <c r="D398" s="29">
        <f>Table21[[#This Row],[Adj Close]]-Table21[[#This Row],[Naive Trend ]]</f>
        <v>1.5080000000000098</v>
      </c>
      <c r="E398" s="12">
        <f t="shared" si="30"/>
        <v>2.2740640000000294</v>
      </c>
      <c r="F398" s="12">
        <f>ABS(Table21[[#This Row],[Erorr 1]])</f>
        <v>1.5080000000000098</v>
      </c>
      <c r="G398" s="13">
        <f>Table21[[#This Row],[Abs Erorr 1]]/Table21[[#This Row],[Adj Close]]</f>
        <v>1.5088947746013482E-2</v>
      </c>
      <c r="H398" s="11">
        <f t="shared" si="33"/>
        <v>98.513133333333329</v>
      </c>
      <c r="I398" s="14">
        <f>(Table21[[#This Row],[Adj Close]]-Table21[[#This Row],[3-MA]])</f>
        <v>1.427566666666678</v>
      </c>
      <c r="J398" s="10">
        <f t="shared" si="32"/>
        <v>2.0379465877778102</v>
      </c>
      <c r="K398" s="10">
        <f>ABS(Table21[[#This Row],[Erorr 2]])</f>
        <v>1.427566666666678</v>
      </c>
      <c r="L398" s="13">
        <f>Table21[[#This Row],[Abs Erorr 2]]/Table21[[#This Row],[Adj Close]]</f>
        <v>1.4284137160002661E-2</v>
      </c>
      <c r="M398" s="11">
        <f t="shared" si="34"/>
        <v>101.18721666666666</v>
      </c>
      <c r="N398" s="16">
        <f>Table21[[#This Row],[Adj Close]]-Table21[[#This Row],[6-MA]]</f>
        <v>-1.2465166666666505</v>
      </c>
      <c r="O398" s="17">
        <f>(Table21[[#This Row],[Adj Close]]-M398)^2</f>
        <v>1.5538038002777375</v>
      </c>
      <c r="P398" s="17">
        <f>ABS(Table21[[#This Row],[Erorr 3]])</f>
        <v>1.2465166666666505</v>
      </c>
      <c r="Q398" s="17">
        <f>Table21[[#This Row],[Abs Erorr 3]]/Table21[[#This Row],[Adj Close]]</f>
        <v>1.2472562896464107E-2</v>
      </c>
    </row>
    <row r="399" spans="1:17" x14ac:dyDescent="0.3">
      <c r="A399" s="9">
        <v>44042.291666666664</v>
      </c>
      <c r="B399" s="26">
        <v>99.165999999999997</v>
      </c>
      <c r="C399" s="11">
        <f t="shared" si="31"/>
        <v>99.940700000000007</v>
      </c>
      <c r="D399" s="29">
        <f>Table21[[#This Row],[Adj Close]]-Table21[[#This Row],[Naive Trend ]]</f>
        <v>-0.77470000000000994</v>
      </c>
      <c r="E399" s="12">
        <f t="shared" si="30"/>
        <v>0.60016009000001536</v>
      </c>
      <c r="F399" s="12">
        <f>ABS(Table21[[#This Row],[Erorr 1]])</f>
        <v>0.77470000000000994</v>
      </c>
      <c r="G399" s="13">
        <f>Table21[[#This Row],[Abs Erorr 1]]/Table21[[#This Row],[Adj Close]]</f>
        <v>7.8121533590142789E-3</v>
      </c>
      <c r="H399" s="11">
        <f t="shared" si="33"/>
        <v>100.3378</v>
      </c>
      <c r="I399" s="14">
        <f>(Table21[[#This Row],[Adj Close]]-Table21[[#This Row],[3-MA]])</f>
        <v>-1.1718000000000046</v>
      </c>
      <c r="J399" s="10">
        <f t="shared" si="32"/>
        <v>1.3731152400000108</v>
      </c>
      <c r="K399" s="10">
        <f>ABS(Table21[[#This Row],[Erorr 2]])</f>
        <v>1.1718000000000046</v>
      </c>
      <c r="L399" s="13">
        <f>Table21[[#This Row],[Abs Erorr 2]]/Table21[[#This Row],[Adj Close]]</f>
        <v>1.181655002722712E-2</v>
      </c>
      <c r="M399" s="11">
        <f t="shared" si="34"/>
        <v>100.41778333333333</v>
      </c>
      <c r="N399" s="16">
        <f>Table21[[#This Row],[Adj Close]]-Table21[[#This Row],[6-MA]]</f>
        <v>-1.2517833333333357</v>
      </c>
      <c r="O399" s="17">
        <f>(Table21[[#This Row],[Adj Close]]-M399)^2</f>
        <v>1.566961513611117</v>
      </c>
      <c r="P399" s="17">
        <f>ABS(Table21[[#This Row],[Erorr 3]])</f>
        <v>1.2517833333333357</v>
      </c>
      <c r="Q399" s="17">
        <f>Table21[[#This Row],[Abs Erorr 3]]/Table21[[#This Row],[Adj Close]]</f>
        <v>1.2623110071328235E-2</v>
      </c>
    </row>
    <row r="400" spans="1:17" x14ac:dyDescent="0.3">
      <c r="A400" s="5">
        <v>44043.291666666664</v>
      </c>
      <c r="B400" s="25">
        <v>95.384</v>
      </c>
      <c r="C400" s="11">
        <f t="shared" si="31"/>
        <v>99.165999999999997</v>
      </c>
      <c r="D400" s="29">
        <f>Table21[[#This Row],[Adj Close]]-Table21[[#This Row],[Naive Trend ]]</f>
        <v>-3.7819999999999965</v>
      </c>
      <c r="E400" s="12">
        <f t="shared" si="30"/>
        <v>14.303523999999973</v>
      </c>
      <c r="F400" s="12">
        <f>ABS(Table21[[#This Row],[Erorr 1]])</f>
        <v>3.7819999999999965</v>
      </c>
      <c r="G400" s="13">
        <f>Table21[[#This Row],[Abs Erorr 1]]/Table21[[#This Row],[Adj Close]]</f>
        <v>3.9650255808101949E-2</v>
      </c>
      <c r="H400" s="11">
        <f t="shared" si="33"/>
        <v>99.1798</v>
      </c>
      <c r="I400" s="14">
        <f>(Table21[[#This Row],[Adj Close]]-Table21[[#This Row],[3-MA]])</f>
        <v>-3.7957999999999998</v>
      </c>
      <c r="J400" s="10">
        <f t="shared" si="32"/>
        <v>14.408097639999999</v>
      </c>
      <c r="K400" s="10">
        <f>ABS(Table21[[#This Row],[Erorr 2]])</f>
        <v>3.7957999999999998</v>
      </c>
      <c r="L400" s="13">
        <f>Table21[[#This Row],[Abs Erorr 2]]/Table21[[#This Row],[Adj Close]]</f>
        <v>3.9794934160865554E-2</v>
      </c>
      <c r="M400" s="11">
        <f t="shared" si="34"/>
        <v>99.252899999999997</v>
      </c>
      <c r="N400" s="16">
        <f>Table21[[#This Row],[Adj Close]]-Table21[[#This Row],[6-MA]]</f>
        <v>-3.8688999999999965</v>
      </c>
      <c r="O400" s="17">
        <f>(Table21[[#This Row],[Adj Close]]-M400)^2</f>
        <v>14.968387209999973</v>
      </c>
      <c r="P400" s="17">
        <f>ABS(Table21[[#This Row],[Erorr 3]])</f>
        <v>3.8688999999999965</v>
      </c>
      <c r="Q400" s="17">
        <f>Table21[[#This Row],[Abs Erorr 3]]/Table21[[#This Row],[Adj Close]]</f>
        <v>4.0561310072968176E-2</v>
      </c>
    </row>
    <row r="401" spans="1:17" x14ac:dyDescent="0.3">
      <c r="A401" s="9">
        <v>44046.291666666664</v>
      </c>
      <c r="B401" s="26">
        <v>99</v>
      </c>
      <c r="C401" s="11">
        <f t="shared" si="31"/>
        <v>95.384</v>
      </c>
      <c r="D401" s="29">
        <f>Table21[[#This Row],[Adj Close]]-Table21[[#This Row],[Naive Trend ]]</f>
        <v>3.6159999999999997</v>
      </c>
      <c r="E401" s="12">
        <f t="shared" si="30"/>
        <v>13.075455999999997</v>
      </c>
      <c r="F401" s="12">
        <f>ABS(Table21[[#This Row],[Erorr 1]])</f>
        <v>3.6159999999999997</v>
      </c>
      <c r="G401" s="13">
        <f>Table21[[#This Row],[Abs Erorr 1]]/Table21[[#This Row],[Adj Close]]</f>
        <v>3.6525252525252523E-2</v>
      </c>
      <c r="H401" s="11">
        <f t="shared" si="33"/>
        <v>98.163566666666668</v>
      </c>
      <c r="I401" s="14">
        <f>(Table21[[#This Row],[Adj Close]]-Table21[[#This Row],[3-MA]])</f>
        <v>0.83643333333333203</v>
      </c>
      <c r="J401" s="10">
        <f t="shared" si="32"/>
        <v>0.69962072111110896</v>
      </c>
      <c r="K401" s="10">
        <f>ABS(Table21[[#This Row],[Erorr 2]])</f>
        <v>0.83643333333333203</v>
      </c>
      <c r="L401" s="13">
        <f>Table21[[#This Row],[Abs Erorr 2]]/Table21[[#This Row],[Adj Close]]</f>
        <v>8.4488215488215355E-3</v>
      </c>
      <c r="M401" s="11">
        <f t="shared" si="34"/>
        <v>98.338349999999991</v>
      </c>
      <c r="N401" s="16">
        <f>Table21[[#This Row],[Adj Close]]-Table21[[#This Row],[6-MA]]</f>
        <v>0.66165000000000873</v>
      </c>
      <c r="O401" s="17">
        <f>(Table21[[#This Row],[Adj Close]]-M401)^2</f>
        <v>0.43778072250001154</v>
      </c>
      <c r="P401" s="17">
        <f>ABS(Table21[[#This Row],[Erorr 3]])</f>
        <v>0.66165000000000873</v>
      </c>
      <c r="Q401" s="17">
        <f>Table21[[#This Row],[Abs Erorr 3]]/Table21[[#This Row],[Adj Close]]</f>
        <v>6.6833333333334213E-3</v>
      </c>
    </row>
    <row r="402" spans="1:17" x14ac:dyDescent="0.3">
      <c r="A402" s="5">
        <v>44047.291666666664</v>
      </c>
      <c r="B402" s="25">
        <v>99.133300000000006</v>
      </c>
      <c r="C402" s="11">
        <f t="shared" si="31"/>
        <v>99</v>
      </c>
      <c r="D402" s="29">
        <f>Table21[[#This Row],[Adj Close]]-Table21[[#This Row],[Naive Trend ]]</f>
        <v>0.13330000000000553</v>
      </c>
      <c r="E402" s="12">
        <f t="shared" si="30"/>
        <v>1.7768890000001474E-2</v>
      </c>
      <c r="F402" s="12">
        <f>ABS(Table21[[#This Row],[Erorr 1]])</f>
        <v>0.13330000000000553</v>
      </c>
      <c r="G402" s="13">
        <f>Table21[[#This Row],[Abs Erorr 1]]/Table21[[#This Row],[Adj Close]]</f>
        <v>1.3446541172341233E-3</v>
      </c>
      <c r="H402" s="11">
        <f t="shared" si="33"/>
        <v>97.850000000000009</v>
      </c>
      <c r="I402" s="14">
        <f>(Table21[[#This Row],[Adj Close]]-Table21[[#This Row],[3-MA]])</f>
        <v>1.283299999999997</v>
      </c>
      <c r="J402" s="10">
        <f t="shared" si="32"/>
        <v>1.6468588899999923</v>
      </c>
      <c r="K402" s="10">
        <f>ABS(Table21[[#This Row],[Erorr 2]])</f>
        <v>1.283299999999997</v>
      </c>
      <c r="L402" s="13">
        <f>Table21[[#This Row],[Abs Erorr 2]]/Table21[[#This Row],[Adj Close]]</f>
        <v>1.2945196013852025E-2</v>
      </c>
      <c r="M402" s="11">
        <f t="shared" si="34"/>
        <v>99.093900000000005</v>
      </c>
      <c r="N402" s="16">
        <f>Table21[[#This Row],[Adj Close]]-Table21[[#This Row],[6-MA]]</f>
        <v>3.9400000000000546E-2</v>
      </c>
      <c r="O402" s="17">
        <f>(Table21[[#This Row],[Adj Close]]-M402)^2</f>
        <v>1.552360000000043E-3</v>
      </c>
      <c r="P402" s="17">
        <f>ABS(Table21[[#This Row],[Erorr 3]])</f>
        <v>3.9400000000000546E-2</v>
      </c>
      <c r="Q402" s="17">
        <f>Table21[[#This Row],[Abs Erorr 3]]/Table21[[#This Row],[Adj Close]]</f>
        <v>3.9744465280587397E-4</v>
      </c>
    </row>
    <row r="403" spans="1:17" x14ac:dyDescent="0.3">
      <c r="A403" s="9">
        <v>44048.291666666664</v>
      </c>
      <c r="B403" s="26">
        <v>99.001300000000001</v>
      </c>
      <c r="C403" s="11">
        <f t="shared" si="31"/>
        <v>99.133300000000006</v>
      </c>
      <c r="D403" s="29">
        <f>Table21[[#This Row],[Adj Close]]-Table21[[#This Row],[Naive Trend ]]</f>
        <v>-0.132000000000005</v>
      </c>
      <c r="E403" s="12">
        <f t="shared" si="30"/>
        <v>1.742400000000132E-2</v>
      </c>
      <c r="F403" s="12">
        <f>ABS(Table21[[#This Row],[Erorr 1]])</f>
        <v>0.132000000000005</v>
      </c>
      <c r="G403" s="13">
        <f>Table21[[#This Row],[Abs Erorr 1]]/Table21[[#This Row],[Adj Close]]</f>
        <v>1.333315825145781E-3</v>
      </c>
      <c r="H403" s="11">
        <f t="shared" si="33"/>
        <v>97.839100000000016</v>
      </c>
      <c r="I403" s="14">
        <f>(Table21[[#This Row],[Adj Close]]-Table21[[#This Row],[3-MA]])</f>
        <v>1.1621999999999844</v>
      </c>
      <c r="J403" s="10">
        <f t="shared" si="32"/>
        <v>1.3507088399999636</v>
      </c>
      <c r="K403" s="10">
        <f>ABS(Table21[[#This Row],[Erorr 2]])</f>
        <v>1.1621999999999844</v>
      </c>
      <c r="L403" s="13">
        <f>Table21[[#This Row],[Abs Erorr 2]]/Table21[[#This Row],[Adj Close]]</f>
        <v>1.1739239787760205E-2</v>
      </c>
      <c r="M403" s="11">
        <f t="shared" si="34"/>
        <v>98.509450000000001</v>
      </c>
      <c r="N403" s="16">
        <f>Table21[[#This Row],[Adj Close]]-Table21[[#This Row],[6-MA]]</f>
        <v>0.49184999999999945</v>
      </c>
      <c r="O403" s="17">
        <f>(Table21[[#This Row],[Adj Close]]-M403)^2</f>
        <v>0.24191642249999945</v>
      </c>
      <c r="P403" s="17">
        <f>ABS(Table21[[#This Row],[Erorr 3]])</f>
        <v>0.49184999999999945</v>
      </c>
      <c r="Q403" s="17">
        <f>Table21[[#This Row],[Abs Erorr 3]]/Table21[[#This Row],[Adj Close]]</f>
        <v>4.9681165802873241E-3</v>
      </c>
    </row>
    <row r="404" spans="1:17" x14ac:dyDescent="0.3">
      <c r="A404" s="5">
        <v>44049.291666666664</v>
      </c>
      <c r="B404" s="25">
        <v>99.305300000000003</v>
      </c>
      <c r="C404" s="11">
        <f t="shared" si="31"/>
        <v>99.001300000000001</v>
      </c>
      <c r="D404" s="29">
        <f>Table21[[#This Row],[Adj Close]]-Table21[[#This Row],[Naive Trend ]]</f>
        <v>0.30400000000000205</v>
      </c>
      <c r="E404" s="12">
        <f t="shared" si="30"/>
        <v>9.2416000000001247E-2</v>
      </c>
      <c r="F404" s="12">
        <f>ABS(Table21[[#This Row],[Erorr 1]])</f>
        <v>0.30400000000000205</v>
      </c>
      <c r="G404" s="13">
        <f>Table21[[#This Row],[Abs Erorr 1]]/Table21[[#This Row],[Adj Close]]</f>
        <v>3.061266619203628E-3</v>
      </c>
      <c r="H404" s="11">
        <f t="shared" si="33"/>
        <v>99.044866666666678</v>
      </c>
      <c r="I404" s="14">
        <f>(Table21[[#This Row],[Adj Close]]-Table21[[#This Row],[3-MA]])</f>
        <v>0.26043333333332441</v>
      </c>
      <c r="J404" s="10">
        <f t="shared" si="32"/>
        <v>6.7825521111106471E-2</v>
      </c>
      <c r="K404" s="10">
        <f>ABS(Table21[[#This Row],[Erorr 2]])</f>
        <v>0.26043333333332441</v>
      </c>
      <c r="L404" s="13">
        <f>Table21[[#This Row],[Abs Erorr 2]]/Table21[[#This Row],[Adj Close]]</f>
        <v>2.6225522034908954E-3</v>
      </c>
      <c r="M404" s="11">
        <f t="shared" si="34"/>
        <v>98.604216666666673</v>
      </c>
      <c r="N404" s="16">
        <f>Table21[[#This Row],[Adj Close]]-Table21[[#This Row],[6-MA]]</f>
        <v>0.70108333333332951</v>
      </c>
      <c r="O404" s="17">
        <f>(Table21[[#This Row],[Adj Close]]-M404)^2</f>
        <v>0.4915178402777724</v>
      </c>
      <c r="P404" s="17">
        <f>ABS(Table21[[#This Row],[Erorr 3]])</f>
        <v>0.70108333333332951</v>
      </c>
      <c r="Q404" s="17">
        <f>Table21[[#This Row],[Abs Erorr 3]]/Table21[[#This Row],[Adj Close]]</f>
        <v>7.0598783079385439E-3</v>
      </c>
    </row>
    <row r="405" spans="1:17" x14ac:dyDescent="0.3">
      <c r="A405" s="9">
        <v>44050.291666666664</v>
      </c>
      <c r="B405" s="26">
        <v>96.847300000000004</v>
      </c>
      <c r="C405" s="11">
        <f t="shared" si="31"/>
        <v>99.305300000000003</v>
      </c>
      <c r="D405" s="29">
        <f>Table21[[#This Row],[Adj Close]]-Table21[[#This Row],[Naive Trend ]]</f>
        <v>-2.4579999999999984</v>
      </c>
      <c r="E405" s="12">
        <f t="shared" si="30"/>
        <v>6.0417639999999926</v>
      </c>
      <c r="F405" s="12">
        <f>ABS(Table21[[#This Row],[Erorr 1]])</f>
        <v>2.4579999999999984</v>
      </c>
      <c r="G405" s="13">
        <f>Table21[[#This Row],[Abs Erorr 1]]/Table21[[#This Row],[Adj Close]]</f>
        <v>2.5380160314226605E-2</v>
      </c>
      <c r="H405" s="11">
        <f t="shared" si="33"/>
        <v>99.146633333333341</v>
      </c>
      <c r="I405" s="14">
        <f>(Table21[[#This Row],[Adj Close]]-Table21[[#This Row],[3-MA]])</f>
        <v>-2.2993333333333368</v>
      </c>
      <c r="J405" s="10">
        <f t="shared" si="32"/>
        <v>5.2869337777777936</v>
      </c>
      <c r="K405" s="10">
        <f>ABS(Table21[[#This Row],[Erorr 2]])</f>
        <v>2.2993333333333368</v>
      </c>
      <c r="L405" s="13">
        <f>Table21[[#This Row],[Abs Erorr 2]]/Table21[[#This Row],[Adj Close]]</f>
        <v>2.3741842398635138E-2</v>
      </c>
      <c r="M405" s="11">
        <f t="shared" si="34"/>
        <v>98.498316666666668</v>
      </c>
      <c r="N405" s="16">
        <f>Table21[[#This Row],[Adj Close]]-Table21[[#This Row],[6-MA]]</f>
        <v>-1.6510166666666635</v>
      </c>
      <c r="O405" s="17">
        <f>(Table21[[#This Row],[Adj Close]]-M405)^2</f>
        <v>2.7258560336111004</v>
      </c>
      <c r="P405" s="17">
        <f>ABS(Table21[[#This Row],[Erorr 3]])</f>
        <v>1.6510166666666635</v>
      </c>
      <c r="Q405" s="17">
        <f>Table21[[#This Row],[Abs Erorr 3]]/Table21[[#This Row],[Adj Close]]</f>
        <v>1.704762720970707E-2</v>
      </c>
    </row>
    <row r="406" spans="1:17" x14ac:dyDescent="0.3">
      <c r="A406" s="5">
        <v>44053.291666666664</v>
      </c>
      <c r="B406" s="25">
        <v>94.571299999999994</v>
      </c>
      <c r="C406" s="11">
        <f t="shared" si="31"/>
        <v>96.847300000000004</v>
      </c>
      <c r="D406" s="29">
        <f>Table21[[#This Row],[Adj Close]]-Table21[[#This Row],[Naive Trend ]]</f>
        <v>-2.2760000000000105</v>
      </c>
      <c r="E406" s="12">
        <f t="shared" si="30"/>
        <v>5.1801760000000474</v>
      </c>
      <c r="F406" s="12">
        <f>ABS(Table21[[#This Row],[Erorr 1]])</f>
        <v>2.2760000000000105</v>
      </c>
      <c r="G406" s="13">
        <f>Table21[[#This Row],[Abs Erorr 1]]/Table21[[#This Row],[Adj Close]]</f>
        <v>2.4066497975601588E-2</v>
      </c>
      <c r="H406" s="11">
        <f t="shared" si="33"/>
        <v>98.38463333333334</v>
      </c>
      <c r="I406" s="14">
        <f>(Table21[[#This Row],[Adj Close]]-Table21[[#This Row],[3-MA]])</f>
        <v>-3.8133333333333468</v>
      </c>
      <c r="J406" s="10">
        <f t="shared" si="32"/>
        <v>14.541511111111214</v>
      </c>
      <c r="K406" s="10">
        <f>ABS(Table21[[#This Row],[Erorr 2]])</f>
        <v>3.8133333333333468</v>
      </c>
      <c r="L406" s="13">
        <f>Table21[[#This Row],[Abs Erorr 2]]/Table21[[#This Row],[Adj Close]]</f>
        <v>4.032231060938516E-2</v>
      </c>
      <c r="M406" s="11">
        <f t="shared" si="34"/>
        <v>98.111866666666671</v>
      </c>
      <c r="N406" s="16">
        <f>Table21[[#This Row],[Adj Close]]-Table21[[#This Row],[6-MA]]</f>
        <v>-3.5405666666666775</v>
      </c>
      <c r="O406" s="17">
        <f>(Table21[[#This Row],[Adj Close]]-M406)^2</f>
        <v>12.535612321111188</v>
      </c>
      <c r="P406" s="17">
        <f>ABS(Table21[[#This Row],[Erorr 3]])</f>
        <v>3.5405666666666775</v>
      </c>
      <c r="Q406" s="17">
        <f>Table21[[#This Row],[Abs Erorr 3]]/Table21[[#This Row],[Adj Close]]</f>
        <v>3.743806701046383E-2</v>
      </c>
    </row>
    <row r="407" spans="1:17" x14ac:dyDescent="0.3">
      <c r="A407" s="9">
        <v>44054.291666666664</v>
      </c>
      <c r="B407" s="26">
        <v>91.626000000000005</v>
      </c>
      <c r="C407" s="11">
        <f t="shared" si="31"/>
        <v>94.571299999999994</v>
      </c>
      <c r="D407" s="29">
        <f>Table21[[#This Row],[Adj Close]]-Table21[[#This Row],[Naive Trend ]]</f>
        <v>-2.9452999999999889</v>
      </c>
      <c r="E407" s="12">
        <f t="shared" si="30"/>
        <v>8.6747920899999347</v>
      </c>
      <c r="F407" s="12">
        <f>ABS(Table21[[#This Row],[Erorr 1]])</f>
        <v>2.9452999999999889</v>
      </c>
      <c r="G407" s="13">
        <f>Table21[[#This Row],[Abs Erorr 1]]/Table21[[#This Row],[Adj Close]]</f>
        <v>3.2144806059415325E-2</v>
      </c>
      <c r="H407" s="11">
        <f t="shared" si="33"/>
        <v>96.907966666666667</v>
      </c>
      <c r="I407" s="14">
        <f>(Table21[[#This Row],[Adj Close]]-Table21[[#This Row],[3-MA]])</f>
        <v>-5.281966666666662</v>
      </c>
      <c r="J407" s="10">
        <f t="shared" si="32"/>
        <v>27.899171867777728</v>
      </c>
      <c r="K407" s="10">
        <f>ABS(Table21[[#This Row],[Erorr 2]])</f>
        <v>5.281966666666662</v>
      </c>
      <c r="L407" s="13">
        <f>Table21[[#This Row],[Abs Erorr 2]]/Table21[[#This Row],[Adj Close]]</f>
        <v>5.7647028863714034E-2</v>
      </c>
      <c r="M407" s="11">
        <f t="shared" si="34"/>
        <v>97.97641666666668</v>
      </c>
      <c r="N407" s="16">
        <f>Table21[[#This Row],[Adj Close]]-Table21[[#This Row],[6-MA]]</f>
        <v>-6.3504166666666748</v>
      </c>
      <c r="O407" s="17">
        <f>(Table21[[#This Row],[Adj Close]]-M407)^2</f>
        <v>40.327791840277882</v>
      </c>
      <c r="P407" s="17">
        <f>ABS(Table21[[#This Row],[Erorr 3]])</f>
        <v>6.3504166666666748</v>
      </c>
      <c r="Q407" s="17">
        <f>Table21[[#This Row],[Abs Erorr 3]]/Table21[[#This Row],[Adj Close]]</f>
        <v>6.9308020285363051E-2</v>
      </c>
    </row>
    <row r="408" spans="1:17" x14ac:dyDescent="0.3">
      <c r="A408" s="5">
        <v>44055.291666666664</v>
      </c>
      <c r="B408" s="25">
        <v>103.6507</v>
      </c>
      <c r="C408" s="11">
        <f t="shared" si="31"/>
        <v>91.626000000000005</v>
      </c>
      <c r="D408" s="29">
        <f>Table21[[#This Row],[Adj Close]]-Table21[[#This Row],[Naive Trend ]]</f>
        <v>12.024699999999996</v>
      </c>
      <c r="E408" s="12">
        <f t="shared" si="30"/>
        <v>144.59341008999991</v>
      </c>
      <c r="F408" s="12">
        <f>ABS(Table21[[#This Row],[Erorr 1]])</f>
        <v>12.024699999999996</v>
      </c>
      <c r="G408" s="13">
        <f>Table21[[#This Row],[Abs Erorr 1]]/Table21[[#This Row],[Adj Close]]</f>
        <v>0.11601175872425364</v>
      </c>
      <c r="H408" s="11">
        <f t="shared" si="33"/>
        <v>94.348200000000006</v>
      </c>
      <c r="I408" s="14">
        <f>(Table21[[#This Row],[Adj Close]]-Table21[[#This Row],[3-MA]])</f>
        <v>9.3024999999999949</v>
      </c>
      <c r="J408" s="10">
        <f t="shared" si="32"/>
        <v>86.536506249999903</v>
      </c>
      <c r="K408" s="10">
        <f>ABS(Table21[[#This Row],[Erorr 2]])</f>
        <v>9.3024999999999949</v>
      </c>
      <c r="L408" s="13">
        <f>Table21[[#This Row],[Abs Erorr 2]]/Table21[[#This Row],[Adj Close]]</f>
        <v>8.9748549696239341E-2</v>
      </c>
      <c r="M408" s="11">
        <f t="shared" si="34"/>
        <v>96.747416666666666</v>
      </c>
      <c r="N408" s="16">
        <f>Table21[[#This Row],[Adj Close]]-Table21[[#This Row],[6-MA]]</f>
        <v>6.9032833333333343</v>
      </c>
      <c r="O408" s="17">
        <f>(Table21[[#This Row],[Adj Close]]-M408)^2</f>
        <v>47.655320780277791</v>
      </c>
      <c r="P408" s="17">
        <f>ABS(Table21[[#This Row],[Erorr 3]])</f>
        <v>6.9032833333333343</v>
      </c>
      <c r="Q408" s="17">
        <f>Table21[[#This Row],[Abs Erorr 3]]/Table21[[#This Row],[Adj Close]]</f>
        <v>6.6601415459165592E-2</v>
      </c>
    </row>
    <row r="409" spans="1:17" x14ac:dyDescent="0.3">
      <c r="A409" s="9">
        <v>44056.291666666664</v>
      </c>
      <c r="B409" s="26">
        <v>108.0667</v>
      </c>
      <c r="C409" s="11">
        <f t="shared" si="31"/>
        <v>103.6507</v>
      </c>
      <c r="D409" s="29">
        <f>Table21[[#This Row],[Adj Close]]-Table21[[#This Row],[Naive Trend ]]</f>
        <v>4.4159999999999968</v>
      </c>
      <c r="E409" s="12">
        <f t="shared" si="30"/>
        <v>19.501055999999974</v>
      </c>
      <c r="F409" s="12">
        <f>ABS(Table21[[#This Row],[Erorr 1]])</f>
        <v>4.4159999999999968</v>
      </c>
      <c r="G409" s="13">
        <f>Table21[[#This Row],[Abs Erorr 1]]/Table21[[#This Row],[Adj Close]]</f>
        <v>4.0863651800230757E-2</v>
      </c>
      <c r="H409" s="11">
        <f t="shared" si="33"/>
        <v>96.615999999999985</v>
      </c>
      <c r="I409" s="14">
        <f>(Table21[[#This Row],[Adj Close]]-Table21[[#This Row],[3-MA]])</f>
        <v>11.450700000000012</v>
      </c>
      <c r="J409" s="10">
        <f t="shared" si="32"/>
        <v>131.11853049000027</v>
      </c>
      <c r="K409" s="10">
        <f>ABS(Table21[[#This Row],[Erorr 2]])</f>
        <v>11.450700000000012</v>
      </c>
      <c r="L409" s="13">
        <f>Table21[[#This Row],[Abs Erorr 2]]/Table21[[#This Row],[Adj Close]]</f>
        <v>0.1059595601605306</v>
      </c>
      <c r="M409" s="11">
        <f t="shared" si="34"/>
        <v>97.500316666666677</v>
      </c>
      <c r="N409" s="16">
        <f>Table21[[#This Row],[Adj Close]]-Table21[[#This Row],[6-MA]]</f>
        <v>10.56638333333332</v>
      </c>
      <c r="O409" s="17">
        <f>(Table21[[#This Row],[Adj Close]]-M409)^2</f>
        <v>111.64845674694416</v>
      </c>
      <c r="P409" s="17">
        <f>ABS(Table21[[#This Row],[Erorr 3]])</f>
        <v>10.56638333333332</v>
      </c>
      <c r="Q409" s="17">
        <f>Table21[[#This Row],[Abs Erorr 3]]/Table21[[#This Row],[Adj Close]]</f>
        <v>9.7776496675972532E-2</v>
      </c>
    </row>
    <row r="410" spans="1:17" x14ac:dyDescent="0.3">
      <c r="A410" s="5">
        <v>44057.291666666664</v>
      </c>
      <c r="B410" s="25">
        <v>110.04730000000001</v>
      </c>
      <c r="C410" s="11">
        <f t="shared" si="31"/>
        <v>108.0667</v>
      </c>
      <c r="D410" s="29">
        <f>Table21[[#This Row],[Adj Close]]-Table21[[#This Row],[Naive Trend ]]</f>
        <v>1.9806000000000097</v>
      </c>
      <c r="E410" s="12">
        <f t="shared" si="30"/>
        <v>3.9227763600000385</v>
      </c>
      <c r="F410" s="12">
        <f>ABS(Table21[[#This Row],[Erorr 1]])</f>
        <v>1.9806000000000097</v>
      </c>
      <c r="G410" s="13">
        <f>Table21[[#This Row],[Abs Erorr 1]]/Table21[[#This Row],[Adj Close]]</f>
        <v>1.7997715527777687E-2</v>
      </c>
      <c r="H410" s="11">
        <f t="shared" si="33"/>
        <v>101.11446666666666</v>
      </c>
      <c r="I410" s="14">
        <f>(Table21[[#This Row],[Adj Close]]-Table21[[#This Row],[3-MA]])</f>
        <v>8.9328333333333489</v>
      </c>
      <c r="J410" s="10">
        <f t="shared" si="32"/>
        <v>79.795511361111394</v>
      </c>
      <c r="K410" s="10">
        <f>ABS(Table21[[#This Row],[Erorr 2]])</f>
        <v>8.9328333333333489</v>
      </c>
      <c r="L410" s="13">
        <f>Table21[[#This Row],[Abs Erorr 2]]/Table21[[#This Row],[Adj Close]]</f>
        <v>8.1172671508827093E-2</v>
      </c>
      <c r="M410" s="11">
        <f t="shared" si="34"/>
        <v>99.01121666666667</v>
      </c>
      <c r="N410" s="16">
        <f>Table21[[#This Row],[Adj Close]]-Table21[[#This Row],[6-MA]]</f>
        <v>11.036083333333337</v>
      </c>
      <c r="O410" s="17">
        <f>(Table21[[#This Row],[Adj Close]]-M410)^2</f>
        <v>121.79513534027787</v>
      </c>
      <c r="P410" s="17">
        <f>ABS(Table21[[#This Row],[Erorr 3]])</f>
        <v>11.036083333333337</v>
      </c>
      <c r="Q410" s="17">
        <f>Table21[[#This Row],[Abs Erorr 3]]/Table21[[#This Row],[Adj Close]]</f>
        <v>0.10028490779267948</v>
      </c>
    </row>
    <row r="411" spans="1:17" x14ac:dyDescent="0.3">
      <c r="A411" s="9">
        <v>44060.291666666664</v>
      </c>
      <c r="B411" s="26">
        <v>122.376</v>
      </c>
      <c r="C411" s="11">
        <f t="shared" si="31"/>
        <v>110.04730000000001</v>
      </c>
      <c r="D411" s="29">
        <f>Table21[[#This Row],[Adj Close]]-Table21[[#This Row],[Naive Trend ]]</f>
        <v>12.328699999999998</v>
      </c>
      <c r="E411" s="12">
        <f t="shared" si="30"/>
        <v>151.99684368999993</v>
      </c>
      <c r="F411" s="12">
        <f>ABS(Table21[[#This Row],[Erorr 1]])</f>
        <v>12.328699999999998</v>
      </c>
      <c r="G411" s="13">
        <f>Table21[[#This Row],[Abs Erorr 1]]/Table21[[#This Row],[Adj Close]]</f>
        <v>0.10074442701183237</v>
      </c>
      <c r="H411" s="11">
        <f t="shared" si="33"/>
        <v>107.25490000000001</v>
      </c>
      <c r="I411" s="14">
        <f>(Table21[[#This Row],[Adj Close]]-Table21[[#This Row],[3-MA]])</f>
        <v>15.121099999999998</v>
      </c>
      <c r="J411" s="10">
        <f t="shared" si="32"/>
        <v>228.64766520999996</v>
      </c>
      <c r="K411" s="10">
        <f>ABS(Table21[[#This Row],[Erorr 2]])</f>
        <v>15.121099999999998</v>
      </c>
      <c r="L411" s="13">
        <f>Table21[[#This Row],[Abs Erorr 2]]/Table21[[#This Row],[Adj Close]]</f>
        <v>0.12356262665882198</v>
      </c>
      <c r="M411" s="11">
        <f t="shared" si="34"/>
        <v>100.80154999999998</v>
      </c>
      <c r="N411" s="16">
        <f>Table21[[#This Row],[Adj Close]]-Table21[[#This Row],[6-MA]]</f>
        <v>21.574450000000027</v>
      </c>
      <c r="O411" s="17">
        <f>(Table21[[#This Row],[Adj Close]]-M411)^2</f>
        <v>465.45689280250116</v>
      </c>
      <c r="P411" s="17">
        <f>ABS(Table21[[#This Row],[Erorr 3]])</f>
        <v>21.574450000000027</v>
      </c>
      <c r="Q411" s="17">
        <f>Table21[[#This Row],[Abs Erorr 3]]/Table21[[#This Row],[Adj Close]]</f>
        <v>0.17629641432960733</v>
      </c>
    </row>
    <row r="412" spans="1:17" x14ac:dyDescent="0.3">
      <c r="A412" s="5">
        <v>44061.291666666664</v>
      </c>
      <c r="B412" s="25">
        <v>125.806</v>
      </c>
      <c r="C412" s="11">
        <f t="shared" si="31"/>
        <v>122.376</v>
      </c>
      <c r="D412" s="29">
        <f>Table21[[#This Row],[Adj Close]]-Table21[[#This Row],[Naive Trend ]]</f>
        <v>3.4299999999999926</v>
      </c>
      <c r="E412" s="12">
        <f t="shared" si="30"/>
        <v>11.764899999999949</v>
      </c>
      <c r="F412" s="12">
        <f>ABS(Table21[[#This Row],[Erorr 1]])</f>
        <v>3.4299999999999926</v>
      </c>
      <c r="G412" s="13">
        <f>Table21[[#This Row],[Abs Erorr 1]]/Table21[[#This Row],[Adj Close]]</f>
        <v>2.7264200435591249E-2</v>
      </c>
      <c r="H412" s="11">
        <f t="shared" si="33"/>
        <v>113.49666666666667</v>
      </c>
      <c r="I412" s="14">
        <f>(Table21[[#This Row],[Adj Close]]-Table21[[#This Row],[3-MA]])</f>
        <v>12.309333333333328</v>
      </c>
      <c r="J412" s="10">
        <f t="shared" si="32"/>
        <v>151.51968711111098</v>
      </c>
      <c r="K412" s="10">
        <f>ABS(Table21[[#This Row],[Erorr 2]])</f>
        <v>12.309333333333328</v>
      </c>
      <c r="L412" s="13">
        <f>Table21[[#This Row],[Abs Erorr 2]]/Table21[[#This Row],[Adj Close]]</f>
        <v>9.7843770037465055E-2</v>
      </c>
      <c r="M412" s="11">
        <f t="shared" si="34"/>
        <v>105.05633333333333</v>
      </c>
      <c r="N412" s="16">
        <f>Table21[[#This Row],[Adj Close]]-Table21[[#This Row],[6-MA]]</f>
        <v>20.74966666666667</v>
      </c>
      <c r="O412" s="17">
        <f>(Table21[[#This Row],[Adj Close]]-M412)^2</f>
        <v>430.5486667777779</v>
      </c>
      <c r="P412" s="17">
        <f>ABS(Table21[[#This Row],[Erorr 3]])</f>
        <v>20.74966666666667</v>
      </c>
      <c r="Q412" s="17">
        <f>Table21[[#This Row],[Abs Erorr 3]]/Table21[[#This Row],[Adj Close]]</f>
        <v>0.16493383993344252</v>
      </c>
    </row>
    <row r="413" spans="1:17" x14ac:dyDescent="0.3">
      <c r="A413" s="9">
        <v>44062.291666666664</v>
      </c>
      <c r="B413" s="26">
        <v>125.2353</v>
      </c>
      <c r="C413" s="11">
        <f t="shared" si="31"/>
        <v>125.806</v>
      </c>
      <c r="D413" s="29">
        <f>Table21[[#This Row],[Adj Close]]-Table21[[#This Row],[Naive Trend ]]</f>
        <v>-0.57070000000000221</v>
      </c>
      <c r="E413" s="12">
        <f t="shared" si="30"/>
        <v>0.32569849000000251</v>
      </c>
      <c r="F413" s="12">
        <f>ABS(Table21[[#This Row],[Erorr 1]])</f>
        <v>0.57070000000000221</v>
      </c>
      <c r="G413" s="13">
        <f>Table21[[#This Row],[Abs Erorr 1]]/Table21[[#This Row],[Adj Close]]</f>
        <v>4.5570218620469005E-3</v>
      </c>
      <c r="H413" s="11">
        <f t="shared" si="33"/>
        <v>119.40976666666667</v>
      </c>
      <c r="I413" s="14">
        <f>(Table21[[#This Row],[Adj Close]]-Table21[[#This Row],[3-MA]])</f>
        <v>5.8255333333333255</v>
      </c>
      <c r="J413" s="10">
        <f t="shared" si="32"/>
        <v>33.936838617777688</v>
      </c>
      <c r="K413" s="10">
        <f>ABS(Table21[[#This Row],[Erorr 2]])</f>
        <v>5.8255333333333255</v>
      </c>
      <c r="L413" s="13">
        <f>Table21[[#This Row],[Abs Erorr 2]]/Table21[[#This Row],[Adj Close]]</f>
        <v>4.6516703623765226E-2</v>
      </c>
      <c r="M413" s="11">
        <f t="shared" si="34"/>
        <v>110.26211666666667</v>
      </c>
      <c r="N413" s="16">
        <f>Table21[[#This Row],[Adj Close]]-Table21[[#This Row],[6-MA]]</f>
        <v>14.973183333333324</v>
      </c>
      <c r="O413" s="17">
        <f>(Table21[[#This Row],[Adj Close]]-M413)^2</f>
        <v>224.19621913361084</v>
      </c>
      <c r="P413" s="17">
        <f>ABS(Table21[[#This Row],[Erorr 3]])</f>
        <v>14.973183333333324</v>
      </c>
      <c r="Q413" s="17">
        <f>Table21[[#This Row],[Abs Erorr 3]]/Table21[[#This Row],[Adj Close]]</f>
        <v>0.11956040615811456</v>
      </c>
    </row>
    <row r="414" spans="1:17" x14ac:dyDescent="0.3">
      <c r="A414" s="5">
        <v>44063.291666666664</v>
      </c>
      <c r="B414" s="25">
        <v>133.45529999999999</v>
      </c>
      <c r="C414" s="11">
        <f t="shared" si="31"/>
        <v>125.2353</v>
      </c>
      <c r="D414" s="29">
        <f>Table21[[#This Row],[Adj Close]]-Table21[[#This Row],[Naive Trend ]]</f>
        <v>8.2199999999999989</v>
      </c>
      <c r="E414" s="12">
        <f t="shared" si="30"/>
        <v>67.568399999999983</v>
      </c>
      <c r="F414" s="12">
        <f>ABS(Table21[[#This Row],[Erorr 1]])</f>
        <v>8.2199999999999989</v>
      </c>
      <c r="G414" s="13">
        <f>Table21[[#This Row],[Abs Erorr 1]]/Table21[[#This Row],[Adj Close]]</f>
        <v>6.1593657202074395E-2</v>
      </c>
      <c r="H414" s="11">
        <f t="shared" si="33"/>
        <v>124.47243333333334</v>
      </c>
      <c r="I414" s="14">
        <f>(Table21[[#This Row],[Adj Close]]-Table21[[#This Row],[3-MA]])</f>
        <v>8.9828666666666521</v>
      </c>
      <c r="J414" s="10">
        <f t="shared" si="32"/>
        <v>80.691893551110851</v>
      </c>
      <c r="K414" s="10">
        <f>ABS(Table21[[#This Row],[Erorr 2]])</f>
        <v>8.9828666666666521</v>
      </c>
      <c r="L414" s="13">
        <f>Table21[[#This Row],[Abs Erorr 2]]/Table21[[#This Row],[Adj Close]]</f>
        <v>6.7309928243139486E-2</v>
      </c>
      <c r="M414" s="11">
        <f t="shared" si="34"/>
        <v>115.86366666666667</v>
      </c>
      <c r="N414" s="16">
        <f>Table21[[#This Row],[Adj Close]]-Table21[[#This Row],[6-MA]]</f>
        <v>17.59163333333332</v>
      </c>
      <c r="O414" s="17">
        <f>(Table21[[#This Row],[Adj Close]]-M414)^2</f>
        <v>309.46556333444397</v>
      </c>
      <c r="P414" s="17">
        <f>ABS(Table21[[#This Row],[Erorr 3]])</f>
        <v>17.59163333333332</v>
      </c>
      <c r="Q414" s="17">
        <f>Table21[[#This Row],[Abs Erorr 3]]/Table21[[#This Row],[Adj Close]]</f>
        <v>0.13181667070047665</v>
      </c>
    </row>
    <row r="415" spans="1:17" x14ac:dyDescent="0.3">
      <c r="A415" s="9">
        <v>44064.291666666664</v>
      </c>
      <c r="B415" s="26">
        <v>136.6653</v>
      </c>
      <c r="C415" s="11">
        <f t="shared" si="31"/>
        <v>133.45529999999999</v>
      </c>
      <c r="D415" s="29">
        <f>Table21[[#This Row],[Adj Close]]-Table21[[#This Row],[Naive Trend ]]</f>
        <v>3.210000000000008</v>
      </c>
      <c r="E415" s="12">
        <f t="shared" si="30"/>
        <v>10.304100000000052</v>
      </c>
      <c r="F415" s="12">
        <f>ABS(Table21[[#This Row],[Erorr 1]])</f>
        <v>3.210000000000008</v>
      </c>
      <c r="G415" s="13">
        <f>Table21[[#This Row],[Abs Erorr 1]]/Table21[[#This Row],[Adj Close]]</f>
        <v>2.3488039758446422E-2</v>
      </c>
      <c r="H415" s="11">
        <f t="shared" si="33"/>
        <v>128.16553333333331</v>
      </c>
      <c r="I415" s="14">
        <f>(Table21[[#This Row],[Adj Close]]-Table21[[#This Row],[3-MA]])</f>
        <v>8.4997666666666873</v>
      </c>
      <c r="J415" s="10">
        <f t="shared" si="32"/>
        <v>72.246033387778127</v>
      </c>
      <c r="K415" s="10">
        <f>ABS(Table21[[#This Row],[Erorr 2]])</f>
        <v>8.4997666666666873</v>
      </c>
      <c r="L415" s="13">
        <f>Table21[[#This Row],[Abs Erorr 2]]/Table21[[#This Row],[Adj Close]]</f>
        <v>6.2194036574512238E-2</v>
      </c>
      <c r="M415" s="11">
        <f t="shared" si="34"/>
        <v>120.83109999999999</v>
      </c>
      <c r="N415" s="16">
        <f>Table21[[#This Row],[Adj Close]]-Table21[[#This Row],[6-MA]]</f>
        <v>15.83420000000001</v>
      </c>
      <c r="O415" s="17">
        <f>(Table21[[#This Row],[Adj Close]]-M415)^2</f>
        <v>250.72188964000031</v>
      </c>
      <c r="P415" s="17">
        <f>ABS(Table21[[#This Row],[Erorr 3]])</f>
        <v>15.83420000000001</v>
      </c>
      <c r="Q415" s="17">
        <f>Table21[[#This Row],[Abs Erorr 3]]/Table21[[#This Row],[Adj Close]]</f>
        <v>0.11586115861158619</v>
      </c>
    </row>
    <row r="416" spans="1:17" x14ac:dyDescent="0.3">
      <c r="A416" s="5">
        <v>44067.291666666664</v>
      </c>
      <c r="B416" s="25">
        <v>134.28</v>
      </c>
      <c r="C416" s="11">
        <f t="shared" si="31"/>
        <v>136.6653</v>
      </c>
      <c r="D416" s="29">
        <f>Table21[[#This Row],[Adj Close]]-Table21[[#This Row],[Naive Trend ]]</f>
        <v>-2.3853000000000009</v>
      </c>
      <c r="E416" s="12">
        <f t="shared" si="30"/>
        <v>5.6896560900000042</v>
      </c>
      <c r="F416" s="12">
        <f>ABS(Table21[[#This Row],[Erorr 1]])</f>
        <v>2.3853000000000009</v>
      </c>
      <c r="G416" s="13">
        <f>Table21[[#This Row],[Abs Erorr 1]]/Table21[[#This Row],[Adj Close]]</f>
        <v>1.7763628239499559E-2</v>
      </c>
      <c r="H416" s="11">
        <f t="shared" si="33"/>
        <v>131.78530000000001</v>
      </c>
      <c r="I416" s="14">
        <f>(Table21[[#This Row],[Adj Close]]-Table21[[#This Row],[3-MA]])</f>
        <v>2.4946999999999946</v>
      </c>
      <c r="J416" s="10">
        <f t="shared" si="32"/>
        <v>6.2235280899999728</v>
      </c>
      <c r="K416" s="10">
        <f>ABS(Table21[[#This Row],[Erorr 2]])</f>
        <v>2.4946999999999946</v>
      </c>
      <c r="L416" s="13">
        <f>Table21[[#This Row],[Abs Erorr 2]]/Table21[[#This Row],[Adj Close]]</f>
        <v>1.8578343759308866E-2</v>
      </c>
      <c r="M416" s="11">
        <f t="shared" si="34"/>
        <v>125.59753333333333</v>
      </c>
      <c r="N416" s="16">
        <f>Table21[[#This Row],[Adj Close]]-Table21[[#This Row],[6-MA]]</f>
        <v>8.6824666666666701</v>
      </c>
      <c r="O416" s="17">
        <f>(Table21[[#This Row],[Adj Close]]-M416)^2</f>
        <v>75.385227417777841</v>
      </c>
      <c r="P416" s="17">
        <f>ABS(Table21[[#This Row],[Erorr 3]])</f>
        <v>8.6824666666666701</v>
      </c>
      <c r="Q416" s="17">
        <f>Table21[[#This Row],[Abs Erorr 3]]/Table21[[#This Row],[Adj Close]]</f>
        <v>6.4659418131268021E-2</v>
      </c>
    </row>
    <row r="417" spans="1:17" x14ac:dyDescent="0.3">
      <c r="A417" s="9">
        <v>44068.291666666664</v>
      </c>
      <c r="B417" s="26">
        <v>134.88929999999999</v>
      </c>
      <c r="C417" s="11">
        <f t="shared" si="31"/>
        <v>134.28</v>
      </c>
      <c r="D417" s="29">
        <f>Table21[[#This Row],[Adj Close]]-Table21[[#This Row],[Naive Trend ]]</f>
        <v>0.6092999999999904</v>
      </c>
      <c r="E417" s="12">
        <f t="shared" si="30"/>
        <v>0.37124648999998833</v>
      </c>
      <c r="F417" s="12">
        <f>ABS(Table21[[#This Row],[Erorr 1]])</f>
        <v>0.6092999999999904</v>
      </c>
      <c r="G417" s="13">
        <f>Table21[[#This Row],[Abs Erorr 1]]/Table21[[#This Row],[Adj Close]]</f>
        <v>4.517037303922479E-3</v>
      </c>
      <c r="H417" s="11">
        <f t="shared" si="33"/>
        <v>134.80019999999999</v>
      </c>
      <c r="I417" s="14">
        <f>(Table21[[#This Row],[Adj Close]]-Table21[[#This Row],[3-MA]])</f>
        <v>8.9100000000001955E-2</v>
      </c>
      <c r="J417" s="10">
        <f t="shared" si="32"/>
        <v>7.9388100000003479E-3</v>
      </c>
      <c r="K417" s="10">
        <f>ABS(Table21[[#This Row],[Erorr 2]])</f>
        <v>8.9100000000001955E-2</v>
      </c>
      <c r="L417" s="13">
        <f>Table21[[#This Row],[Abs Erorr 2]]/Table21[[#This Row],[Adj Close]]</f>
        <v>6.6054164414821605E-4</v>
      </c>
      <c r="M417" s="11">
        <f t="shared" si="34"/>
        <v>129.63631666666666</v>
      </c>
      <c r="N417" s="16">
        <f>Table21[[#This Row],[Adj Close]]-Table21[[#This Row],[6-MA]]</f>
        <v>5.2529833333333329</v>
      </c>
      <c r="O417" s="17">
        <f>(Table21[[#This Row],[Adj Close]]-M417)^2</f>
        <v>27.593833900277772</v>
      </c>
      <c r="P417" s="17">
        <f>ABS(Table21[[#This Row],[Erorr 3]])</f>
        <v>5.2529833333333329</v>
      </c>
      <c r="Q417" s="17">
        <f>Table21[[#This Row],[Abs Erorr 3]]/Table21[[#This Row],[Adj Close]]</f>
        <v>3.8942920849417507E-2</v>
      </c>
    </row>
    <row r="418" spans="1:17" x14ac:dyDescent="0.3">
      <c r="A418" s="5">
        <v>44069.291666666664</v>
      </c>
      <c r="B418" s="25">
        <v>143.54470000000001</v>
      </c>
      <c r="C418" s="11">
        <f t="shared" si="31"/>
        <v>134.88929999999999</v>
      </c>
      <c r="D418" s="29">
        <f>Table21[[#This Row],[Adj Close]]-Table21[[#This Row],[Naive Trend ]]</f>
        <v>8.6554000000000144</v>
      </c>
      <c r="E418" s="12">
        <f t="shared" si="30"/>
        <v>74.915949160000253</v>
      </c>
      <c r="F418" s="12">
        <f>ABS(Table21[[#This Row],[Erorr 1]])</f>
        <v>8.6554000000000144</v>
      </c>
      <c r="G418" s="13">
        <f>Table21[[#This Row],[Abs Erorr 1]]/Table21[[#This Row],[Adj Close]]</f>
        <v>6.0297593711227331E-2</v>
      </c>
      <c r="H418" s="11">
        <f t="shared" si="33"/>
        <v>135.2782</v>
      </c>
      <c r="I418" s="14">
        <f>(Table21[[#This Row],[Adj Close]]-Table21[[#This Row],[3-MA]])</f>
        <v>8.2665000000000077</v>
      </c>
      <c r="J418" s="10">
        <f t="shared" si="32"/>
        <v>68.335022250000122</v>
      </c>
      <c r="K418" s="10">
        <f>ABS(Table21[[#This Row],[Erorr 2]])</f>
        <v>8.2665000000000077</v>
      </c>
      <c r="L418" s="13">
        <f>Table21[[#This Row],[Abs Erorr 2]]/Table21[[#This Row],[Adj Close]]</f>
        <v>5.7588333111567386E-2</v>
      </c>
      <c r="M418" s="11">
        <f t="shared" si="34"/>
        <v>131.72186666666664</v>
      </c>
      <c r="N418" s="16">
        <f>Table21[[#This Row],[Adj Close]]-Table21[[#This Row],[6-MA]]</f>
        <v>11.822833333333364</v>
      </c>
      <c r="O418" s="17">
        <f>(Table21[[#This Row],[Adj Close]]-M418)^2</f>
        <v>139.77938802777851</v>
      </c>
      <c r="P418" s="17">
        <f>ABS(Table21[[#This Row],[Erorr 3]])</f>
        <v>11.822833333333364</v>
      </c>
      <c r="Q418" s="17">
        <f>Table21[[#This Row],[Abs Erorr 3]]/Table21[[#This Row],[Adj Close]]</f>
        <v>8.2363426398420578E-2</v>
      </c>
    </row>
    <row r="419" spans="1:17" x14ac:dyDescent="0.3">
      <c r="A419" s="9">
        <v>44070.291666666664</v>
      </c>
      <c r="B419" s="26">
        <v>149.25</v>
      </c>
      <c r="C419" s="11">
        <f t="shared" si="31"/>
        <v>143.54470000000001</v>
      </c>
      <c r="D419" s="29">
        <f>Table21[[#This Row],[Adj Close]]-Table21[[#This Row],[Naive Trend ]]</f>
        <v>5.705299999999994</v>
      </c>
      <c r="E419" s="12">
        <f t="shared" si="30"/>
        <v>32.550448089999932</v>
      </c>
      <c r="F419" s="12">
        <f>ABS(Table21[[#This Row],[Erorr 1]])</f>
        <v>5.705299999999994</v>
      </c>
      <c r="G419" s="13">
        <f>Table21[[#This Row],[Abs Erorr 1]]/Table21[[#This Row],[Adj Close]]</f>
        <v>3.82264656616415E-2</v>
      </c>
      <c r="H419" s="11">
        <f t="shared" si="33"/>
        <v>137.57133333333334</v>
      </c>
      <c r="I419" s="14">
        <f>(Table21[[#This Row],[Adj Close]]-Table21[[#This Row],[3-MA]])</f>
        <v>11.678666666666658</v>
      </c>
      <c r="J419" s="10">
        <f t="shared" si="32"/>
        <v>136.39125511111089</v>
      </c>
      <c r="K419" s="10">
        <f>ABS(Table21[[#This Row],[Erorr 2]])</f>
        <v>11.678666666666658</v>
      </c>
      <c r="L419" s="13">
        <f>Table21[[#This Row],[Abs Erorr 2]]/Table21[[#This Row],[Adj Close]]</f>
        <v>7.8249022892238909E-2</v>
      </c>
      <c r="M419" s="11">
        <f t="shared" si="34"/>
        <v>134.67831666666669</v>
      </c>
      <c r="N419" s="16">
        <f>Table21[[#This Row],[Adj Close]]-Table21[[#This Row],[6-MA]]</f>
        <v>14.571683333333311</v>
      </c>
      <c r="O419" s="17">
        <f>(Table21[[#This Row],[Adj Close]]-M419)^2</f>
        <v>212.33395516694381</v>
      </c>
      <c r="P419" s="17">
        <f>ABS(Table21[[#This Row],[Erorr 3]])</f>
        <v>14.571683333333311</v>
      </c>
      <c r="Q419" s="17">
        <f>Table21[[#This Row],[Abs Erorr 3]]/Table21[[#This Row],[Adj Close]]</f>
        <v>9.763271915131197E-2</v>
      </c>
    </row>
    <row r="420" spans="1:17" x14ac:dyDescent="0.3">
      <c r="A420" s="5">
        <v>44071.291666666664</v>
      </c>
      <c r="B420" s="25">
        <v>147.56</v>
      </c>
      <c r="C420" s="11">
        <f t="shared" si="31"/>
        <v>149.25</v>
      </c>
      <c r="D420" s="29">
        <f>Table21[[#This Row],[Adj Close]]-Table21[[#This Row],[Naive Trend ]]</f>
        <v>-1.6899999999999977</v>
      </c>
      <c r="E420" s="12">
        <f t="shared" si="30"/>
        <v>2.8560999999999925</v>
      </c>
      <c r="F420" s="12">
        <f>ABS(Table21[[#This Row],[Erorr 1]])</f>
        <v>1.6899999999999977</v>
      </c>
      <c r="G420" s="13">
        <f>Table21[[#This Row],[Abs Erorr 1]]/Table21[[#This Row],[Adj Close]]</f>
        <v>1.1452968284087813E-2</v>
      </c>
      <c r="H420" s="11">
        <f t="shared" si="33"/>
        <v>142.56133333333332</v>
      </c>
      <c r="I420" s="14">
        <f>(Table21[[#This Row],[Adj Close]]-Table21[[#This Row],[3-MA]])</f>
        <v>4.9986666666666792</v>
      </c>
      <c r="J420" s="10">
        <f t="shared" si="32"/>
        <v>24.986668444444572</v>
      </c>
      <c r="K420" s="10">
        <f>ABS(Table21[[#This Row],[Erorr 2]])</f>
        <v>4.9986666666666792</v>
      </c>
      <c r="L420" s="13">
        <f>Table21[[#This Row],[Abs Erorr 2]]/Table21[[#This Row],[Adj Close]]</f>
        <v>3.387548567814231E-2</v>
      </c>
      <c r="M420" s="11">
        <f t="shared" si="34"/>
        <v>138.68076666666667</v>
      </c>
      <c r="N420" s="16">
        <f>Table21[[#This Row],[Adj Close]]-Table21[[#This Row],[6-MA]]</f>
        <v>8.8792333333333318</v>
      </c>
      <c r="O420" s="17">
        <f>(Table21[[#This Row],[Adj Close]]-M420)^2</f>
        <v>78.840784587777748</v>
      </c>
      <c r="P420" s="17">
        <f>ABS(Table21[[#This Row],[Erorr 3]])</f>
        <v>8.8792333333333318</v>
      </c>
      <c r="Q420" s="17">
        <f>Table21[[#This Row],[Abs Erorr 3]]/Table21[[#This Row],[Adj Close]]</f>
        <v>6.0173714647149171E-2</v>
      </c>
    </row>
    <row r="421" spans="1:17" x14ac:dyDescent="0.3">
      <c r="A421" s="9">
        <v>44074.291666666664</v>
      </c>
      <c r="B421" s="26">
        <v>166.10669999999999</v>
      </c>
      <c r="C421" s="11">
        <f t="shared" si="31"/>
        <v>147.56</v>
      </c>
      <c r="D421" s="29">
        <f>Table21[[#This Row],[Adj Close]]-Table21[[#This Row],[Naive Trend ]]</f>
        <v>18.546699999999987</v>
      </c>
      <c r="E421" s="12">
        <f t="shared" si="30"/>
        <v>343.9800808899995</v>
      </c>
      <c r="F421" s="12">
        <f>ABS(Table21[[#This Row],[Erorr 1]])</f>
        <v>18.546699999999987</v>
      </c>
      <c r="G421" s="13">
        <f>Table21[[#This Row],[Abs Erorr 1]]/Table21[[#This Row],[Adj Close]]</f>
        <v>0.11165533961002168</v>
      </c>
      <c r="H421" s="11">
        <f t="shared" si="33"/>
        <v>146.78490000000002</v>
      </c>
      <c r="I421" s="14">
        <f>(Table21[[#This Row],[Adj Close]]-Table21[[#This Row],[3-MA]])</f>
        <v>19.321799999999968</v>
      </c>
      <c r="J421" s="10">
        <f t="shared" si="32"/>
        <v>373.33195523999876</v>
      </c>
      <c r="K421" s="10">
        <f>ABS(Table21[[#This Row],[Erorr 2]])</f>
        <v>19.321799999999968</v>
      </c>
      <c r="L421" s="13">
        <f>Table21[[#This Row],[Abs Erorr 2]]/Table21[[#This Row],[Adj Close]]</f>
        <v>0.11632161737003967</v>
      </c>
      <c r="M421" s="11">
        <f t="shared" si="34"/>
        <v>141.03155000000001</v>
      </c>
      <c r="N421" s="16">
        <f>Table21[[#This Row],[Adj Close]]-Table21[[#This Row],[6-MA]]</f>
        <v>25.075149999999979</v>
      </c>
      <c r="O421" s="17">
        <f>(Table21[[#This Row],[Adj Close]]-M421)^2</f>
        <v>628.76314752249891</v>
      </c>
      <c r="P421" s="17">
        <f>ABS(Table21[[#This Row],[Erorr 3]])</f>
        <v>25.075149999999979</v>
      </c>
      <c r="Q421" s="17">
        <f>Table21[[#This Row],[Abs Erorr 3]]/Table21[[#This Row],[Adj Close]]</f>
        <v>0.1509580889873797</v>
      </c>
    </row>
    <row r="422" spans="1:17" x14ac:dyDescent="0.3">
      <c r="A422" s="5">
        <v>44075.291666666664</v>
      </c>
      <c r="B422" s="25">
        <v>158.35</v>
      </c>
      <c r="C422" s="11">
        <f t="shared" si="31"/>
        <v>166.10669999999999</v>
      </c>
      <c r="D422" s="29">
        <f>Table21[[#This Row],[Adj Close]]-Table21[[#This Row],[Naive Trend ]]</f>
        <v>-7.756699999999995</v>
      </c>
      <c r="E422" s="12">
        <f t="shared" si="30"/>
        <v>60.166394889999921</v>
      </c>
      <c r="F422" s="12">
        <f>ABS(Table21[[#This Row],[Erorr 1]])</f>
        <v>7.756699999999995</v>
      </c>
      <c r="G422" s="13">
        <f>Table21[[#This Row],[Abs Erorr 1]]/Table21[[#This Row],[Adj Close]]</f>
        <v>4.898452794442687E-2</v>
      </c>
      <c r="H422" s="11">
        <f t="shared" si="33"/>
        <v>154.30556666666666</v>
      </c>
      <c r="I422" s="14">
        <f>(Table21[[#This Row],[Adj Close]]-Table21[[#This Row],[3-MA]])</f>
        <v>4.0444333333333304</v>
      </c>
      <c r="J422" s="10">
        <f t="shared" si="32"/>
        <v>16.357440987777753</v>
      </c>
      <c r="K422" s="10">
        <f>ABS(Table21[[#This Row],[Erorr 2]])</f>
        <v>4.0444333333333304</v>
      </c>
      <c r="L422" s="13">
        <f>Table21[[#This Row],[Abs Erorr 2]]/Table21[[#This Row],[Adj Close]]</f>
        <v>2.5541100936743482E-2</v>
      </c>
      <c r="M422" s="11">
        <f t="shared" si="34"/>
        <v>145.93845000000002</v>
      </c>
      <c r="N422" s="16">
        <f>Table21[[#This Row],[Adj Close]]-Table21[[#This Row],[6-MA]]</f>
        <v>12.411549999999977</v>
      </c>
      <c r="O422" s="17">
        <f>(Table21[[#This Row],[Adj Close]]-M422)^2</f>
        <v>154.04657340249943</v>
      </c>
      <c r="P422" s="17">
        <f>ABS(Table21[[#This Row],[Erorr 3]])</f>
        <v>12.411549999999977</v>
      </c>
      <c r="Q422" s="17">
        <f>Table21[[#This Row],[Abs Erorr 3]]/Table21[[#This Row],[Adj Close]]</f>
        <v>7.8380486264603588E-2</v>
      </c>
    </row>
    <row r="423" spans="1:17" x14ac:dyDescent="0.3">
      <c r="A423" s="9">
        <v>44076.291666666664</v>
      </c>
      <c r="B423" s="26">
        <v>149.1233</v>
      </c>
      <c r="C423" s="11">
        <f t="shared" si="31"/>
        <v>158.35</v>
      </c>
      <c r="D423" s="29">
        <f>Table21[[#This Row],[Adj Close]]-Table21[[#This Row],[Naive Trend ]]</f>
        <v>-9.2266999999999939</v>
      </c>
      <c r="E423" s="12">
        <f t="shared" si="30"/>
        <v>85.131992889999893</v>
      </c>
      <c r="F423" s="12">
        <f>ABS(Table21[[#This Row],[Erorr 1]])</f>
        <v>9.2266999999999939</v>
      </c>
      <c r="G423" s="13">
        <f>Table21[[#This Row],[Abs Erorr 1]]/Table21[[#This Row],[Adj Close]]</f>
        <v>6.1872960161155191E-2</v>
      </c>
      <c r="H423" s="11">
        <f t="shared" si="33"/>
        <v>157.3389</v>
      </c>
      <c r="I423" s="14">
        <f>(Table21[[#This Row],[Adj Close]]-Table21[[#This Row],[3-MA]])</f>
        <v>-8.2155999999999949</v>
      </c>
      <c r="J423" s="10">
        <f t="shared" si="32"/>
        <v>67.496083359999915</v>
      </c>
      <c r="K423" s="10">
        <f>ABS(Table21[[#This Row],[Erorr 2]])</f>
        <v>8.2155999999999949</v>
      </c>
      <c r="L423" s="13">
        <f>Table21[[#This Row],[Abs Erorr 2]]/Table21[[#This Row],[Adj Close]]</f>
        <v>5.5092664928954732E-2</v>
      </c>
      <c r="M423" s="11">
        <f t="shared" si="34"/>
        <v>149.95011666666667</v>
      </c>
      <c r="N423" s="16">
        <f>Table21[[#This Row],[Adj Close]]-Table21[[#This Row],[6-MA]]</f>
        <v>-0.82681666666667297</v>
      </c>
      <c r="O423" s="17">
        <f>(Table21[[#This Row],[Adj Close]]-M423)^2</f>
        <v>0.68362580027778819</v>
      </c>
      <c r="P423" s="17">
        <f>ABS(Table21[[#This Row],[Erorr 3]])</f>
        <v>0.82681666666667297</v>
      </c>
      <c r="Q423" s="17">
        <f>Table21[[#This Row],[Abs Erorr 3]]/Table21[[#This Row],[Adj Close]]</f>
        <v>5.5445169645969008E-3</v>
      </c>
    </row>
    <row r="424" spans="1:17" x14ac:dyDescent="0.3">
      <c r="A424" s="5">
        <v>44077.291666666664</v>
      </c>
      <c r="B424" s="25">
        <v>135.66669999999999</v>
      </c>
      <c r="C424" s="11">
        <f t="shared" si="31"/>
        <v>149.1233</v>
      </c>
      <c r="D424" s="29">
        <f>Table21[[#This Row],[Adj Close]]-Table21[[#This Row],[Naive Trend ]]</f>
        <v>-13.456600000000009</v>
      </c>
      <c r="E424" s="12">
        <f t="shared" si="30"/>
        <v>181.08008356000025</v>
      </c>
      <c r="F424" s="12">
        <f>ABS(Table21[[#This Row],[Erorr 1]])</f>
        <v>13.456600000000009</v>
      </c>
      <c r="G424" s="13">
        <f>Table21[[#This Row],[Abs Erorr 1]]/Table21[[#This Row],[Adj Close]]</f>
        <v>9.9188673418016432E-2</v>
      </c>
      <c r="H424" s="11">
        <f t="shared" si="33"/>
        <v>157.85999999999999</v>
      </c>
      <c r="I424" s="14">
        <f>(Table21[[#This Row],[Adj Close]]-Table21[[#This Row],[3-MA]])</f>
        <v>-22.193299999999994</v>
      </c>
      <c r="J424" s="10">
        <f t="shared" si="32"/>
        <v>492.54256488999971</v>
      </c>
      <c r="K424" s="10">
        <f>ABS(Table21[[#This Row],[Erorr 2]])</f>
        <v>22.193299999999994</v>
      </c>
      <c r="L424" s="13">
        <f>Table21[[#This Row],[Abs Erorr 2]]/Table21[[#This Row],[Adj Close]]</f>
        <v>0.16358693769362706</v>
      </c>
      <c r="M424" s="11">
        <f t="shared" si="34"/>
        <v>152.32245</v>
      </c>
      <c r="N424" s="16">
        <f>Table21[[#This Row],[Adj Close]]-Table21[[#This Row],[6-MA]]</f>
        <v>-16.655750000000012</v>
      </c>
      <c r="O424" s="17">
        <f>(Table21[[#This Row],[Adj Close]]-M424)^2</f>
        <v>277.41400806250039</v>
      </c>
      <c r="P424" s="17">
        <f>ABS(Table21[[#This Row],[Erorr 3]])</f>
        <v>16.655750000000012</v>
      </c>
      <c r="Q424" s="17">
        <f>Table21[[#This Row],[Abs Erorr 3]]/Table21[[#This Row],[Adj Close]]</f>
        <v>0.12276962585512888</v>
      </c>
    </row>
    <row r="425" spans="1:17" x14ac:dyDescent="0.3">
      <c r="A425" s="9">
        <v>44078.291666666664</v>
      </c>
      <c r="B425" s="26">
        <v>139.44</v>
      </c>
      <c r="C425" s="11">
        <f t="shared" si="31"/>
        <v>135.66669999999999</v>
      </c>
      <c r="D425" s="29">
        <f>Table21[[#This Row],[Adj Close]]-Table21[[#This Row],[Naive Trend ]]</f>
        <v>3.7733000000000061</v>
      </c>
      <c r="E425" s="12">
        <f t="shared" si="30"/>
        <v>14.237792890000046</v>
      </c>
      <c r="F425" s="12">
        <f>ABS(Table21[[#This Row],[Erorr 1]])</f>
        <v>3.7733000000000061</v>
      </c>
      <c r="G425" s="13">
        <f>Table21[[#This Row],[Abs Erorr 1]]/Table21[[#This Row],[Adj Close]]</f>
        <v>2.706038439472179E-2</v>
      </c>
      <c r="H425" s="11">
        <f t="shared" si="33"/>
        <v>147.71333333333334</v>
      </c>
      <c r="I425" s="14">
        <f>(Table21[[#This Row],[Adj Close]]-Table21[[#This Row],[3-MA]])</f>
        <v>-8.2733333333333405</v>
      </c>
      <c r="J425" s="10">
        <f t="shared" si="32"/>
        <v>68.448044444444562</v>
      </c>
      <c r="K425" s="10">
        <f>ABS(Table21[[#This Row],[Erorr 2]])</f>
        <v>8.2733333333333405</v>
      </c>
      <c r="L425" s="13">
        <f>Table21[[#This Row],[Abs Erorr 2]]/Table21[[#This Row],[Adj Close]]</f>
        <v>5.9332568368713E-2</v>
      </c>
      <c r="M425" s="11">
        <f t="shared" si="34"/>
        <v>151.00944999999999</v>
      </c>
      <c r="N425" s="16">
        <f>Table21[[#This Row],[Adj Close]]-Table21[[#This Row],[6-MA]]</f>
        <v>-11.569449999999989</v>
      </c>
      <c r="O425" s="17">
        <f>(Table21[[#This Row],[Adj Close]]-M425)^2</f>
        <v>133.85217330249975</v>
      </c>
      <c r="P425" s="17">
        <f>ABS(Table21[[#This Row],[Erorr 3]])</f>
        <v>11.569449999999989</v>
      </c>
      <c r="Q425" s="17">
        <f>Table21[[#This Row],[Abs Erorr 3]]/Table21[[#This Row],[Adj Close]]</f>
        <v>8.2970811818703305E-2</v>
      </c>
    </row>
    <row r="426" spans="1:17" x14ac:dyDescent="0.3">
      <c r="A426" s="5">
        <v>44082.291666666664</v>
      </c>
      <c r="B426" s="25">
        <v>110.07</v>
      </c>
      <c r="C426" s="11">
        <f t="shared" si="31"/>
        <v>139.44</v>
      </c>
      <c r="D426" s="29">
        <f>Table21[[#This Row],[Adj Close]]-Table21[[#This Row],[Naive Trend ]]</f>
        <v>-29.370000000000005</v>
      </c>
      <c r="E426" s="12">
        <f t="shared" si="30"/>
        <v>862.59690000000023</v>
      </c>
      <c r="F426" s="12">
        <f>ABS(Table21[[#This Row],[Erorr 1]])</f>
        <v>29.370000000000005</v>
      </c>
      <c r="G426" s="13">
        <f>Table21[[#This Row],[Abs Erorr 1]]/Table21[[#This Row],[Adj Close]]</f>
        <v>0.2668301989642955</v>
      </c>
      <c r="H426" s="11">
        <f t="shared" si="33"/>
        <v>141.41</v>
      </c>
      <c r="I426" s="14">
        <f>(Table21[[#This Row],[Adj Close]]-Table21[[#This Row],[3-MA]])</f>
        <v>-31.340000000000003</v>
      </c>
      <c r="J426" s="10">
        <f t="shared" si="32"/>
        <v>982.19560000000024</v>
      </c>
      <c r="K426" s="10">
        <f>ABS(Table21[[#This Row],[Erorr 2]])</f>
        <v>31.340000000000003</v>
      </c>
      <c r="L426" s="13">
        <f>Table21[[#This Row],[Abs Erorr 2]]/Table21[[#This Row],[Adj Close]]</f>
        <v>0.28472790042700102</v>
      </c>
      <c r="M426" s="11">
        <f t="shared" si="34"/>
        <v>149.37445</v>
      </c>
      <c r="N426" s="16">
        <f>Table21[[#This Row],[Adj Close]]-Table21[[#This Row],[6-MA]]</f>
        <v>-39.304450000000003</v>
      </c>
      <c r="O426" s="17">
        <f>(Table21[[#This Row],[Adj Close]]-M426)^2</f>
        <v>1544.8397898025003</v>
      </c>
      <c r="P426" s="17">
        <f>ABS(Table21[[#This Row],[Erorr 3]])</f>
        <v>39.304450000000003</v>
      </c>
      <c r="Q426" s="17">
        <f>Table21[[#This Row],[Abs Erorr 3]]/Table21[[#This Row],[Adj Close]]</f>
        <v>0.35708594530753163</v>
      </c>
    </row>
    <row r="427" spans="1:17" x14ac:dyDescent="0.3">
      <c r="A427" s="9">
        <v>44083.291666666664</v>
      </c>
      <c r="B427" s="26">
        <v>122.0933</v>
      </c>
      <c r="C427" s="11">
        <f t="shared" si="31"/>
        <v>110.07</v>
      </c>
      <c r="D427" s="29">
        <f>Table21[[#This Row],[Adj Close]]-Table21[[#This Row],[Naive Trend ]]</f>
        <v>12.023300000000006</v>
      </c>
      <c r="E427" s="12">
        <f t="shared" si="30"/>
        <v>144.55974289000014</v>
      </c>
      <c r="F427" s="12">
        <f>ABS(Table21[[#This Row],[Erorr 1]])</f>
        <v>12.023300000000006</v>
      </c>
      <c r="G427" s="13">
        <f>Table21[[#This Row],[Abs Erorr 1]]/Table21[[#This Row],[Adj Close]]</f>
        <v>9.847632916793965E-2</v>
      </c>
      <c r="H427" s="11">
        <f t="shared" si="33"/>
        <v>128.39223333333334</v>
      </c>
      <c r="I427" s="14">
        <f>(Table21[[#This Row],[Adj Close]]-Table21[[#This Row],[3-MA]])</f>
        <v>-6.2989333333333377</v>
      </c>
      <c r="J427" s="10">
        <f t="shared" si="32"/>
        <v>39.676561137777831</v>
      </c>
      <c r="K427" s="10">
        <f>ABS(Table21[[#This Row],[Erorr 2]])</f>
        <v>6.2989333333333377</v>
      </c>
      <c r="L427" s="13">
        <f>Table21[[#This Row],[Abs Erorr 2]]/Table21[[#This Row],[Adj Close]]</f>
        <v>5.1591146552131345E-2</v>
      </c>
      <c r="M427" s="11">
        <f t="shared" si="34"/>
        <v>143.12611666666666</v>
      </c>
      <c r="N427" s="16">
        <f>Table21[[#This Row],[Adj Close]]-Table21[[#This Row],[6-MA]]</f>
        <v>-21.032816666666662</v>
      </c>
      <c r="O427" s="17">
        <f>(Table21[[#This Row],[Adj Close]]-M427)^2</f>
        <v>442.3793769336109</v>
      </c>
      <c r="P427" s="17">
        <f>ABS(Table21[[#This Row],[Erorr 3]])</f>
        <v>21.032816666666662</v>
      </c>
      <c r="Q427" s="17">
        <f>Table21[[#This Row],[Abs Erorr 3]]/Table21[[#This Row],[Adj Close]]</f>
        <v>0.17226839365195848</v>
      </c>
    </row>
    <row r="428" spans="1:17" x14ac:dyDescent="0.3">
      <c r="A428" s="5">
        <v>44084.291666666664</v>
      </c>
      <c r="B428" s="25">
        <v>123.78</v>
      </c>
      <c r="C428" s="11">
        <f t="shared" si="31"/>
        <v>122.0933</v>
      </c>
      <c r="D428" s="29">
        <f>Table21[[#This Row],[Adj Close]]-Table21[[#This Row],[Naive Trend ]]</f>
        <v>1.6867000000000019</v>
      </c>
      <c r="E428" s="12">
        <f t="shared" si="30"/>
        <v>2.8449568900000064</v>
      </c>
      <c r="F428" s="12">
        <f>ABS(Table21[[#This Row],[Erorr 1]])</f>
        <v>1.6867000000000019</v>
      </c>
      <c r="G428" s="13">
        <f>Table21[[#This Row],[Abs Erorr 1]]/Table21[[#This Row],[Adj Close]]</f>
        <v>1.3626595572790449E-2</v>
      </c>
      <c r="H428" s="11">
        <f t="shared" si="33"/>
        <v>123.86776666666667</v>
      </c>
      <c r="I428" s="14">
        <f>(Table21[[#This Row],[Adj Close]]-Table21[[#This Row],[3-MA]])</f>
        <v>-8.7766666666666993E-2</v>
      </c>
      <c r="J428" s="10">
        <f t="shared" si="32"/>
        <v>7.7029877777778349E-3</v>
      </c>
      <c r="K428" s="10">
        <f>ABS(Table21[[#This Row],[Erorr 2]])</f>
        <v>8.7766666666666993E-2</v>
      </c>
      <c r="L428" s="13">
        <f>Table21[[#This Row],[Abs Erorr 2]]/Table21[[#This Row],[Adj Close]]</f>
        <v>7.0905369742015664E-4</v>
      </c>
      <c r="M428" s="11">
        <f t="shared" si="34"/>
        <v>135.79054999999997</v>
      </c>
      <c r="N428" s="16">
        <f>Table21[[#This Row],[Adj Close]]-Table21[[#This Row],[6-MA]]</f>
        <v>-12.010549999999967</v>
      </c>
      <c r="O428" s="17">
        <f>(Table21[[#This Row],[Adj Close]]-M428)^2</f>
        <v>144.25331130249918</v>
      </c>
      <c r="P428" s="17">
        <f>ABS(Table21[[#This Row],[Erorr 3]])</f>
        <v>12.010549999999967</v>
      </c>
      <c r="Q428" s="17">
        <f>Table21[[#This Row],[Abs Erorr 3]]/Table21[[#This Row],[Adj Close]]</f>
        <v>9.7031426724834113E-2</v>
      </c>
    </row>
    <row r="429" spans="1:17" x14ac:dyDescent="0.3">
      <c r="A429" s="9">
        <v>44085.291666666664</v>
      </c>
      <c r="B429" s="26">
        <v>124.24</v>
      </c>
      <c r="C429" s="11">
        <f t="shared" si="31"/>
        <v>123.78</v>
      </c>
      <c r="D429" s="29">
        <f>Table21[[#This Row],[Adj Close]]-Table21[[#This Row],[Naive Trend ]]</f>
        <v>0.45999999999999375</v>
      </c>
      <c r="E429" s="12">
        <f t="shared" si="30"/>
        <v>0.21159999999999424</v>
      </c>
      <c r="F429" s="12">
        <f>ABS(Table21[[#This Row],[Erorr 1]])</f>
        <v>0.45999999999999375</v>
      </c>
      <c r="G429" s="13">
        <f>Table21[[#This Row],[Abs Erorr 1]]/Table21[[#This Row],[Adj Close]]</f>
        <v>3.702511268512506E-3</v>
      </c>
      <c r="H429" s="11">
        <f t="shared" si="33"/>
        <v>118.64776666666667</v>
      </c>
      <c r="I429" s="14">
        <f>(Table21[[#This Row],[Adj Close]]-Table21[[#This Row],[3-MA]])</f>
        <v>5.5922333333333256</v>
      </c>
      <c r="J429" s="10">
        <f t="shared" si="32"/>
        <v>31.273073654444357</v>
      </c>
      <c r="K429" s="10">
        <f>ABS(Table21[[#This Row],[Erorr 2]])</f>
        <v>5.5922333333333256</v>
      </c>
      <c r="L429" s="13">
        <f>Table21[[#This Row],[Abs Erorr 2]]/Table21[[#This Row],[Adj Close]]</f>
        <v>4.501153681047429E-2</v>
      </c>
      <c r="M429" s="11">
        <f t="shared" si="34"/>
        <v>130.02888333333331</v>
      </c>
      <c r="N429" s="16">
        <f>Table21[[#This Row],[Adj Close]]-Table21[[#This Row],[6-MA]]</f>
        <v>-5.7888833333333167</v>
      </c>
      <c r="O429" s="17">
        <f>(Table21[[#This Row],[Adj Close]]-M429)^2</f>
        <v>33.511170246944253</v>
      </c>
      <c r="P429" s="17">
        <f>ABS(Table21[[#This Row],[Erorr 3]])</f>
        <v>5.7888833333333167</v>
      </c>
      <c r="Q429" s="17">
        <f>Table21[[#This Row],[Abs Erorr 3]]/Table21[[#This Row],[Adj Close]]</f>
        <v>4.6594360377763336E-2</v>
      </c>
    </row>
    <row r="430" spans="1:17" x14ac:dyDescent="0.3">
      <c r="A430" s="5">
        <v>44088.291666666664</v>
      </c>
      <c r="B430" s="25">
        <v>139.8733</v>
      </c>
      <c r="C430" s="11">
        <f t="shared" si="31"/>
        <v>124.24</v>
      </c>
      <c r="D430" s="29">
        <f>Table21[[#This Row],[Adj Close]]-Table21[[#This Row],[Naive Trend ]]</f>
        <v>15.633300000000006</v>
      </c>
      <c r="E430" s="12">
        <f t="shared" si="30"/>
        <v>244.40006889000017</v>
      </c>
      <c r="F430" s="12">
        <f>ABS(Table21[[#This Row],[Erorr 1]])</f>
        <v>15.633300000000006</v>
      </c>
      <c r="G430" s="13">
        <f>Table21[[#This Row],[Abs Erorr 1]]/Table21[[#This Row],[Adj Close]]</f>
        <v>0.11176757822972651</v>
      </c>
      <c r="H430" s="11">
        <f t="shared" si="33"/>
        <v>123.3711</v>
      </c>
      <c r="I430" s="14">
        <f>(Table21[[#This Row],[Adj Close]]-Table21[[#This Row],[3-MA]])</f>
        <v>16.502200000000002</v>
      </c>
      <c r="J430" s="10">
        <f t="shared" si="32"/>
        <v>272.32260484000005</v>
      </c>
      <c r="K430" s="10">
        <f>ABS(Table21[[#This Row],[Erorr 2]])</f>
        <v>16.502200000000002</v>
      </c>
      <c r="L430" s="13">
        <f>Table21[[#This Row],[Abs Erorr 2]]/Table21[[#This Row],[Adj Close]]</f>
        <v>0.11797962870683684</v>
      </c>
      <c r="M430" s="11">
        <f t="shared" si="34"/>
        <v>125.88166666666666</v>
      </c>
      <c r="N430" s="16">
        <f>Table21[[#This Row],[Adj Close]]-Table21[[#This Row],[6-MA]]</f>
        <v>13.99163333333334</v>
      </c>
      <c r="O430" s="17">
        <f>(Table21[[#This Row],[Adj Close]]-M430)^2</f>
        <v>195.76580333444463</v>
      </c>
      <c r="P430" s="17">
        <f>ABS(Table21[[#This Row],[Erorr 3]])</f>
        <v>13.99163333333334</v>
      </c>
      <c r="Q430" s="17">
        <f>Table21[[#This Row],[Abs Erorr 3]]/Table21[[#This Row],[Adj Close]]</f>
        <v>0.10003076593841241</v>
      </c>
    </row>
    <row r="431" spans="1:17" x14ac:dyDescent="0.3">
      <c r="A431" s="9">
        <v>44089.291666666664</v>
      </c>
      <c r="B431" s="26">
        <v>149.91999999999999</v>
      </c>
      <c r="C431" s="11">
        <f t="shared" si="31"/>
        <v>139.8733</v>
      </c>
      <c r="D431" s="29">
        <f>Table21[[#This Row],[Adj Close]]-Table21[[#This Row],[Naive Trend ]]</f>
        <v>10.046699999999987</v>
      </c>
      <c r="E431" s="12">
        <f t="shared" si="30"/>
        <v>100.93618088999975</v>
      </c>
      <c r="F431" s="12">
        <f>ABS(Table21[[#This Row],[Erorr 1]])</f>
        <v>10.046699999999987</v>
      </c>
      <c r="G431" s="13">
        <f>Table21[[#This Row],[Abs Erorr 1]]/Table21[[#This Row],[Adj Close]]</f>
        <v>6.7013740661686153E-2</v>
      </c>
      <c r="H431" s="11">
        <f t="shared" si="33"/>
        <v>129.29776666666666</v>
      </c>
      <c r="I431" s="14">
        <f>(Table21[[#This Row],[Adj Close]]-Table21[[#This Row],[3-MA]])</f>
        <v>20.622233333333327</v>
      </c>
      <c r="J431" s="10">
        <f t="shared" si="32"/>
        <v>425.27650765444417</v>
      </c>
      <c r="K431" s="10">
        <f>ABS(Table21[[#This Row],[Erorr 2]])</f>
        <v>20.622233333333327</v>
      </c>
      <c r="L431" s="13">
        <f>Table21[[#This Row],[Abs Erorr 2]]/Table21[[#This Row],[Adj Close]]</f>
        <v>0.13755491817858409</v>
      </c>
      <c r="M431" s="11">
        <f t="shared" si="34"/>
        <v>126.58276666666666</v>
      </c>
      <c r="N431" s="16">
        <f>Table21[[#This Row],[Adj Close]]-Table21[[#This Row],[6-MA]]</f>
        <v>23.33723333333333</v>
      </c>
      <c r="O431" s="17">
        <f>(Table21[[#This Row],[Adj Close]]-M431)^2</f>
        <v>544.62645965444426</v>
      </c>
      <c r="P431" s="17">
        <f>ABS(Table21[[#This Row],[Erorr 3]])</f>
        <v>23.33723333333333</v>
      </c>
      <c r="Q431" s="17">
        <f>Table21[[#This Row],[Abs Erorr 3]]/Table21[[#This Row],[Adj Close]]</f>
        <v>0.15566457666310921</v>
      </c>
    </row>
    <row r="432" spans="1:17" x14ac:dyDescent="0.3">
      <c r="A432" s="5">
        <v>44090.291666666664</v>
      </c>
      <c r="B432" s="25">
        <v>147.2533</v>
      </c>
      <c r="C432" s="11">
        <f t="shared" si="31"/>
        <v>149.91999999999999</v>
      </c>
      <c r="D432" s="29">
        <f>Table21[[#This Row],[Adj Close]]-Table21[[#This Row],[Naive Trend ]]</f>
        <v>-2.6666999999999916</v>
      </c>
      <c r="E432" s="12">
        <f t="shared" si="30"/>
        <v>7.1112888899999556</v>
      </c>
      <c r="F432" s="12">
        <f>ABS(Table21[[#This Row],[Erorr 1]])</f>
        <v>2.6666999999999916</v>
      </c>
      <c r="G432" s="13">
        <f>Table21[[#This Row],[Abs Erorr 1]]/Table21[[#This Row],[Adj Close]]</f>
        <v>1.8109611125862658E-2</v>
      </c>
      <c r="H432" s="11">
        <f t="shared" si="33"/>
        <v>138.01109999999997</v>
      </c>
      <c r="I432" s="14">
        <f>(Table21[[#This Row],[Adj Close]]-Table21[[#This Row],[3-MA]])</f>
        <v>9.2422000000000253</v>
      </c>
      <c r="J432" s="10">
        <f t="shared" si="32"/>
        <v>85.418260840000471</v>
      </c>
      <c r="K432" s="10">
        <f>ABS(Table21[[#This Row],[Erorr 2]])</f>
        <v>9.2422000000000253</v>
      </c>
      <c r="L432" s="13">
        <f>Table21[[#This Row],[Abs Erorr 2]]/Table21[[#This Row],[Adj Close]]</f>
        <v>6.2763958430812936E-2</v>
      </c>
      <c r="M432" s="11">
        <f t="shared" si="34"/>
        <v>128.32943333333333</v>
      </c>
      <c r="N432" s="16">
        <f>Table21[[#This Row],[Adj Close]]-Table21[[#This Row],[6-MA]]</f>
        <v>18.923866666666669</v>
      </c>
      <c r="O432" s="17">
        <f>(Table21[[#This Row],[Adj Close]]-M432)^2</f>
        <v>358.11272961777786</v>
      </c>
      <c r="P432" s="17">
        <f>ABS(Table21[[#This Row],[Erorr 3]])</f>
        <v>18.923866666666669</v>
      </c>
      <c r="Q432" s="17">
        <f>Table21[[#This Row],[Abs Erorr 3]]/Table21[[#This Row],[Adj Close]]</f>
        <v>0.12851234346983512</v>
      </c>
    </row>
    <row r="433" spans="1:17" x14ac:dyDescent="0.3">
      <c r="A433" s="9">
        <v>44091.291666666664</v>
      </c>
      <c r="B433" s="26">
        <v>141.14330000000001</v>
      </c>
      <c r="C433" s="11">
        <f t="shared" si="31"/>
        <v>147.2533</v>
      </c>
      <c r="D433" s="29">
        <f>Table21[[#This Row],[Adj Close]]-Table21[[#This Row],[Naive Trend ]]</f>
        <v>-6.1099999999999852</v>
      </c>
      <c r="E433" s="12">
        <f t="shared" si="30"/>
        <v>37.332099999999819</v>
      </c>
      <c r="F433" s="12">
        <f>ABS(Table21[[#This Row],[Erorr 1]])</f>
        <v>6.1099999999999852</v>
      </c>
      <c r="G433" s="13">
        <f>Table21[[#This Row],[Abs Erorr 1]]/Table21[[#This Row],[Adj Close]]</f>
        <v>4.3289337857340626E-2</v>
      </c>
      <c r="H433" s="11">
        <f t="shared" si="33"/>
        <v>145.68219999999999</v>
      </c>
      <c r="I433" s="14">
        <f>(Table21[[#This Row],[Adj Close]]-Table21[[#This Row],[3-MA]])</f>
        <v>-4.5388999999999839</v>
      </c>
      <c r="J433" s="10">
        <f t="shared" si="32"/>
        <v>20.601613209999854</v>
      </c>
      <c r="K433" s="10">
        <f>ABS(Table21[[#This Row],[Erorr 2]])</f>
        <v>4.5388999999999839</v>
      </c>
      <c r="L433" s="13">
        <f>Table21[[#This Row],[Abs Erorr 2]]/Table21[[#This Row],[Adj Close]]</f>
        <v>3.2158097479653543E-2</v>
      </c>
      <c r="M433" s="11">
        <f t="shared" si="34"/>
        <v>134.52664999999999</v>
      </c>
      <c r="N433" s="16">
        <f>Table21[[#This Row],[Adj Close]]-Table21[[#This Row],[6-MA]]</f>
        <v>6.6166500000000212</v>
      </c>
      <c r="O433" s="17">
        <f>(Table21[[#This Row],[Adj Close]]-M433)^2</f>
        <v>43.780057222500282</v>
      </c>
      <c r="P433" s="17">
        <f>ABS(Table21[[#This Row],[Erorr 3]])</f>
        <v>6.6166500000000212</v>
      </c>
      <c r="Q433" s="17">
        <f>Table21[[#This Row],[Abs Erorr 3]]/Table21[[#This Row],[Adj Close]]</f>
        <v>4.6878952100454084E-2</v>
      </c>
    </row>
    <row r="434" spans="1:17" x14ac:dyDescent="0.3">
      <c r="A434" s="5">
        <v>44092.291666666664</v>
      </c>
      <c r="B434" s="25">
        <v>147.38329999999999</v>
      </c>
      <c r="C434" s="11">
        <f t="shared" si="31"/>
        <v>141.14330000000001</v>
      </c>
      <c r="D434" s="29">
        <f>Table21[[#This Row],[Adj Close]]-Table21[[#This Row],[Naive Trend ]]</f>
        <v>6.2399999999999807</v>
      </c>
      <c r="E434" s="12">
        <f t="shared" si="30"/>
        <v>38.937599999999762</v>
      </c>
      <c r="F434" s="12">
        <f>ABS(Table21[[#This Row],[Erorr 1]])</f>
        <v>6.2399999999999807</v>
      </c>
      <c r="G434" s="13">
        <f>Table21[[#This Row],[Abs Erorr 1]]/Table21[[#This Row],[Adj Close]]</f>
        <v>4.2338582458120971E-2</v>
      </c>
      <c r="H434" s="11">
        <f t="shared" si="33"/>
        <v>146.10553333333334</v>
      </c>
      <c r="I434" s="14">
        <f>(Table21[[#This Row],[Adj Close]]-Table21[[#This Row],[3-MA]])</f>
        <v>1.2777666666666505</v>
      </c>
      <c r="J434" s="10">
        <f t="shared" si="32"/>
        <v>1.6326876544444031</v>
      </c>
      <c r="K434" s="10">
        <f>ABS(Table21[[#This Row],[Erorr 2]])</f>
        <v>1.2777666666666505</v>
      </c>
      <c r="L434" s="13">
        <f>Table21[[#This Row],[Abs Erorr 2]]/Table21[[#This Row],[Adj Close]]</f>
        <v>8.6696841953372641E-3</v>
      </c>
      <c r="M434" s="11">
        <f t="shared" si="34"/>
        <v>137.70164999999997</v>
      </c>
      <c r="N434" s="16">
        <f>Table21[[#This Row],[Adj Close]]-Table21[[#This Row],[6-MA]]</f>
        <v>9.681650000000019</v>
      </c>
      <c r="O434" s="17">
        <f>(Table21[[#This Row],[Adj Close]]-M434)^2</f>
        <v>93.734346722500362</v>
      </c>
      <c r="P434" s="17">
        <f>ABS(Table21[[#This Row],[Erorr 3]])</f>
        <v>9.681650000000019</v>
      </c>
      <c r="Q434" s="17">
        <f>Table21[[#This Row],[Abs Erorr 3]]/Table21[[#This Row],[Adj Close]]</f>
        <v>6.5690278342254646E-2</v>
      </c>
    </row>
    <row r="435" spans="1:17" x14ac:dyDescent="0.3">
      <c r="A435" s="9">
        <v>44095.291666666664</v>
      </c>
      <c r="B435" s="26">
        <v>149.79669999999999</v>
      </c>
      <c r="C435" s="11">
        <f t="shared" si="31"/>
        <v>147.38329999999999</v>
      </c>
      <c r="D435" s="29">
        <f>Table21[[#This Row],[Adj Close]]-Table21[[#This Row],[Naive Trend ]]</f>
        <v>2.4133999999999958</v>
      </c>
      <c r="E435" s="12">
        <f t="shared" si="30"/>
        <v>5.8244995599999791</v>
      </c>
      <c r="F435" s="12">
        <f>ABS(Table21[[#This Row],[Erorr 1]])</f>
        <v>2.4133999999999958</v>
      </c>
      <c r="G435" s="13">
        <f>Table21[[#This Row],[Abs Erorr 1]]/Table21[[#This Row],[Adj Close]]</f>
        <v>1.6111169338176315E-2</v>
      </c>
      <c r="H435" s="11">
        <f t="shared" si="33"/>
        <v>145.25996666666666</v>
      </c>
      <c r="I435" s="14">
        <f>(Table21[[#This Row],[Adj Close]]-Table21[[#This Row],[3-MA]])</f>
        <v>4.5367333333333306</v>
      </c>
      <c r="J435" s="10">
        <f t="shared" si="32"/>
        <v>20.581949337777754</v>
      </c>
      <c r="K435" s="10">
        <f>ABS(Table21[[#This Row],[Erorr 2]])</f>
        <v>4.5367333333333306</v>
      </c>
      <c r="L435" s="13">
        <f>Table21[[#This Row],[Abs Erorr 2]]/Table21[[#This Row],[Adj Close]]</f>
        <v>3.0285936428061037E-2</v>
      </c>
      <c r="M435" s="11">
        <f t="shared" si="34"/>
        <v>141.63553333333331</v>
      </c>
      <c r="N435" s="16">
        <f>Table21[[#This Row],[Adj Close]]-Table21[[#This Row],[6-MA]]</f>
        <v>8.1611666666666736</v>
      </c>
      <c r="O435" s="17">
        <f>(Table21[[#This Row],[Adj Close]]-M435)^2</f>
        <v>66.60464136111122</v>
      </c>
      <c r="P435" s="17">
        <f>ABS(Table21[[#This Row],[Erorr 3]])</f>
        <v>8.1611666666666736</v>
      </c>
      <c r="Q435" s="17">
        <f>Table21[[#This Row],[Abs Erorr 3]]/Table21[[#This Row],[Adj Close]]</f>
        <v>5.4481618531427425E-2</v>
      </c>
    </row>
    <row r="436" spans="1:17" x14ac:dyDescent="0.3">
      <c r="A436" s="5">
        <v>44096.291666666664</v>
      </c>
      <c r="B436" s="25">
        <v>141.41</v>
      </c>
      <c r="C436" s="11">
        <f t="shared" si="31"/>
        <v>149.79669999999999</v>
      </c>
      <c r="D436" s="29">
        <f>Table21[[#This Row],[Adj Close]]-Table21[[#This Row],[Naive Trend ]]</f>
        <v>-8.3866999999999905</v>
      </c>
      <c r="E436" s="12">
        <f t="shared" si="30"/>
        <v>70.336736889999841</v>
      </c>
      <c r="F436" s="12">
        <f>ABS(Table21[[#This Row],[Erorr 1]])</f>
        <v>8.3866999999999905</v>
      </c>
      <c r="G436" s="13">
        <f>Table21[[#This Row],[Abs Erorr 1]]/Table21[[#This Row],[Adj Close]]</f>
        <v>5.9307686867972498E-2</v>
      </c>
      <c r="H436" s="11">
        <f t="shared" si="33"/>
        <v>146.10776666666666</v>
      </c>
      <c r="I436" s="14">
        <f>(Table21[[#This Row],[Adj Close]]-Table21[[#This Row],[3-MA]])</f>
        <v>-4.6977666666666664</v>
      </c>
      <c r="J436" s="10">
        <f t="shared" si="32"/>
        <v>22.069011654444441</v>
      </c>
      <c r="K436" s="10">
        <f>ABS(Table21[[#This Row],[Erorr 2]])</f>
        <v>4.6977666666666664</v>
      </c>
      <c r="L436" s="13">
        <f>Table21[[#This Row],[Abs Erorr 2]]/Table21[[#This Row],[Adj Close]]</f>
        <v>3.3220894326190978E-2</v>
      </c>
      <c r="M436" s="11">
        <f t="shared" si="34"/>
        <v>145.89498333333333</v>
      </c>
      <c r="N436" s="16">
        <f>Table21[[#This Row],[Adj Close]]-Table21[[#This Row],[6-MA]]</f>
        <v>-4.4849833333333322</v>
      </c>
      <c r="O436" s="17">
        <f>(Table21[[#This Row],[Adj Close]]-M436)^2</f>
        <v>20.115075500277769</v>
      </c>
      <c r="P436" s="17">
        <f>ABS(Table21[[#This Row],[Erorr 3]])</f>
        <v>4.4849833333333322</v>
      </c>
      <c r="Q436" s="17">
        <f>Table21[[#This Row],[Abs Erorr 3]]/Table21[[#This Row],[Adj Close]]</f>
        <v>3.1716168116351973E-2</v>
      </c>
    </row>
    <row r="437" spans="1:17" x14ac:dyDescent="0.3">
      <c r="A437" s="9">
        <v>44097.291666666664</v>
      </c>
      <c r="B437" s="26">
        <v>126.7867</v>
      </c>
      <c r="C437" s="11">
        <f t="shared" si="31"/>
        <v>141.41</v>
      </c>
      <c r="D437" s="29">
        <f>Table21[[#This Row],[Adj Close]]-Table21[[#This Row],[Naive Trend ]]</f>
        <v>-14.6233</v>
      </c>
      <c r="E437" s="12">
        <f t="shared" si="30"/>
        <v>213.84090289000002</v>
      </c>
      <c r="F437" s="12">
        <f>ABS(Table21[[#This Row],[Erorr 1]])</f>
        <v>14.6233</v>
      </c>
      <c r="G437" s="13">
        <f>Table21[[#This Row],[Abs Erorr 1]]/Table21[[#This Row],[Adj Close]]</f>
        <v>0.1153378075145106</v>
      </c>
      <c r="H437" s="11">
        <f t="shared" si="33"/>
        <v>146.19666666666663</v>
      </c>
      <c r="I437" s="14">
        <f>(Table21[[#This Row],[Adj Close]]-Table21[[#This Row],[3-MA]])</f>
        <v>-19.409966666666634</v>
      </c>
      <c r="J437" s="10">
        <f t="shared" si="32"/>
        <v>376.74680600110986</v>
      </c>
      <c r="K437" s="10">
        <f>ABS(Table21[[#This Row],[Erorr 2]])</f>
        <v>19.409966666666634</v>
      </c>
      <c r="L437" s="13">
        <f>Table21[[#This Row],[Abs Erorr 2]]/Table21[[#This Row],[Adj Close]]</f>
        <v>0.15309150460313767</v>
      </c>
      <c r="M437" s="11">
        <f t="shared" si="34"/>
        <v>146.15109999999999</v>
      </c>
      <c r="N437" s="16">
        <f>Table21[[#This Row],[Adj Close]]-Table21[[#This Row],[6-MA]]</f>
        <v>-19.364399999999989</v>
      </c>
      <c r="O437" s="17">
        <f>(Table21[[#This Row],[Adj Close]]-M437)^2</f>
        <v>374.9799873599996</v>
      </c>
      <c r="P437" s="17">
        <f>ABS(Table21[[#This Row],[Erorr 3]])</f>
        <v>19.364399999999989</v>
      </c>
      <c r="Q437" s="17">
        <f>Table21[[#This Row],[Abs Erorr 3]]/Table21[[#This Row],[Adj Close]]</f>
        <v>0.15273210833628439</v>
      </c>
    </row>
    <row r="438" spans="1:17" x14ac:dyDescent="0.3">
      <c r="A438" s="5">
        <v>44098.291666666664</v>
      </c>
      <c r="B438" s="25">
        <v>129.26329999999999</v>
      </c>
      <c r="C438" s="11">
        <f t="shared" si="31"/>
        <v>126.7867</v>
      </c>
      <c r="D438" s="29">
        <f>Table21[[#This Row],[Adj Close]]-Table21[[#This Row],[Naive Trend ]]</f>
        <v>2.4765999999999906</v>
      </c>
      <c r="E438" s="12">
        <f t="shared" si="30"/>
        <v>6.1335475599999532</v>
      </c>
      <c r="F438" s="12">
        <f>ABS(Table21[[#This Row],[Erorr 1]])</f>
        <v>2.4765999999999906</v>
      </c>
      <c r="G438" s="13">
        <f>Table21[[#This Row],[Abs Erorr 1]]/Table21[[#This Row],[Adj Close]]</f>
        <v>1.9159343758050357E-2</v>
      </c>
      <c r="H438" s="11">
        <f t="shared" si="33"/>
        <v>139.33113333333333</v>
      </c>
      <c r="I438" s="14">
        <f>(Table21[[#This Row],[Adj Close]]-Table21[[#This Row],[3-MA]])</f>
        <v>-10.06783333333334</v>
      </c>
      <c r="J438" s="10">
        <f t="shared" si="32"/>
        <v>101.36126802777791</v>
      </c>
      <c r="K438" s="10">
        <f>ABS(Table21[[#This Row],[Erorr 2]])</f>
        <v>10.06783333333334</v>
      </c>
      <c r="L438" s="13">
        <f>Table21[[#This Row],[Abs Erorr 2]]/Table21[[#This Row],[Adj Close]]</f>
        <v>7.7886247166313566E-2</v>
      </c>
      <c r="M438" s="11">
        <f t="shared" si="34"/>
        <v>142.29554999999999</v>
      </c>
      <c r="N438" s="16">
        <f>Table21[[#This Row],[Adj Close]]-Table21[[#This Row],[6-MA]]</f>
        <v>-13.032250000000005</v>
      </c>
      <c r="O438" s="17">
        <f>(Table21[[#This Row],[Adj Close]]-M438)^2</f>
        <v>169.83954006250013</v>
      </c>
      <c r="P438" s="17">
        <f>ABS(Table21[[#This Row],[Erorr 3]])</f>
        <v>13.032250000000005</v>
      </c>
      <c r="Q438" s="17">
        <f>Table21[[#This Row],[Abs Erorr 3]]/Table21[[#This Row],[Adj Close]]</f>
        <v>0.10081941277996156</v>
      </c>
    </row>
    <row r="439" spans="1:17" x14ac:dyDescent="0.3">
      <c r="A439" s="9">
        <v>44099.291666666664</v>
      </c>
      <c r="B439" s="26">
        <v>135.78</v>
      </c>
      <c r="C439" s="11">
        <f t="shared" si="31"/>
        <v>129.26329999999999</v>
      </c>
      <c r="D439" s="29">
        <f>Table21[[#This Row],[Adj Close]]-Table21[[#This Row],[Naive Trend ]]</f>
        <v>6.5167000000000144</v>
      </c>
      <c r="E439" s="12">
        <f t="shared" si="30"/>
        <v>42.467378890000184</v>
      </c>
      <c r="F439" s="12">
        <f>ABS(Table21[[#This Row],[Erorr 1]])</f>
        <v>6.5167000000000144</v>
      </c>
      <c r="G439" s="13">
        <f>Table21[[#This Row],[Abs Erorr 1]]/Table21[[#This Row],[Adj Close]]</f>
        <v>4.799455000736496E-2</v>
      </c>
      <c r="H439" s="11">
        <f t="shared" si="33"/>
        <v>132.48666666666665</v>
      </c>
      <c r="I439" s="14">
        <f>(Table21[[#This Row],[Adj Close]]-Table21[[#This Row],[3-MA]])</f>
        <v>3.2933333333333508</v>
      </c>
      <c r="J439" s="10">
        <f t="shared" si="32"/>
        <v>10.846044444444559</v>
      </c>
      <c r="K439" s="10">
        <f>ABS(Table21[[#This Row],[Erorr 2]])</f>
        <v>3.2933333333333508</v>
      </c>
      <c r="L439" s="13">
        <f>Table21[[#This Row],[Abs Erorr 2]]/Table21[[#This Row],[Adj Close]]</f>
        <v>2.4254922178033222E-2</v>
      </c>
      <c r="M439" s="11">
        <f t="shared" si="34"/>
        <v>139.29721666666666</v>
      </c>
      <c r="N439" s="16">
        <f>Table21[[#This Row],[Adj Close]]-Table21[[#This Row],[6-MA]]</f>
        <v>-3.5172166666666556</v>
      </c>
      <c r="O439" s="17">
        <f>(Table21[[#This Row],[Adj Close]]-M439)^2</f>
        <v>12.370813080277699</v>
      </c>
      <c r="P439" s="17">
        <f>ABS(Table21[[#This Row],[Erorr 3]])</f>
        <v>3.5172166666666556</v>
      </c>
      <c r="Q439" s="17">
        <f>Table21[[#This Row],[Abs Erorr 3]]/Table21[[#This Row],[Adj Close]]</f>
        <v>2.5903790445328145E-2</v>
      </c>
    </row>
    <row r="440" spans="1:17" x14ac:dyDescent="0.3">
      <c r="A440" s="5">
        <v>44102.291666666664</v>
      </c>
      <c r="B440" s="25">
        <v>140.4</v>
      </c>
      <c r="C440" s="11">
        <f t="shared" si="31"/>
        <v>135.78</v>
      </c>
      <c r="D440" s="29">
        <f>Table21[[#This Row],[Adj Close]]-Table21[[#This Row],[Naive Trend ]]</f>
        <v>4.6200000000000045</v>
      </c>
      <c r="E440" s="12">
        <f t="shared" si="30"/>
        <v>21.344400000000043</v>
      </c>
      <c r="F440" s="12">
        <f>ABS(Table21[[#This Row],[Erorr 1]])</f>
        <v>4.6200000000000045</v>
      </c>
      <c r="G440" s="13">
        <f>Table21[[#This Row],[Abs Erorr 1]]/Table21[[#This Row],[Adj Close]]</f>
        <v>3.2905982905982935E-2</v>
      </c>
      <c r="H440" s="11">
        <f t="shared" si="33"/>
        <v>130.60999999999999</v>
      </c>
      <c r="I440" s="14">
        <f>(Table21[[#This Row],[Adj Close]]-Table21[[#This Row],[3-MA]])</f>
        <v>9.7900000000000205</v>
      </c>
      <c r="J440" s="10">
        <f t="shared" si="32"/>
        <v>95.844100000000395</v>
      </c>
      <c r="K440" s="10">
        <f>ABS(Table21[[#This Row],[Erorr 2]])</f>
        <v>9.7900000000000205</v>
      </c>
      <c r="L440" s="13">
        <f>Table21[[#This Row],[Abs Erorr 2]]/Table21[[#This Row],[Adj Close]]</f>
        <v>6.9729344729344875E-2</v>
      </c>
      <c r="M440" s="11">
        <f t="shared" si="34"/>
        <v>138.40333333333331</v>
      </c>
      <c r="N440" s="16">
        <f>Table21[[#This Row],[Adj Close]]-Table21[[#This Row],[6-MA]]</f>
        <v>1.9966666666666981</v>
      </c>
      <c r="O440" s="17">
        <f>(Table21[[#This Row],[Adj Close]]-M440)^2</f>
        <v>3.9866777777779032</v>
      </c>
      <c r="P440" s="17">
        <f>ABS(Table21[[#This Row],[Erorr 3]])</f>
        <v>1.9966666666666981</v>
      </c>
      <c r="Q440" s="17">
        <f>Table21[[#This Row],[Abs Erorr 3]]/Table21[[#This Row],[Adj Close]]</f>
        <v>1.4221272554606111E-2</v>
      </c>
    </row>
    <row r="441" spans="1:17" x14ac:dyDescent="0.3">
      <c r="A441" s="9">
        <v>44103.291666666664</v>
      </c>
      <c r="B441" s="26">
        <v>139.69</v>
      </c>
      <c r="C441" s="11">
        <f t="shared" si="31"/>
        <v>140.4</v>
      </c>
      <c r="D441" s="29">
        <f>Table21[[#This Row],[Adj Close]]-Table21[[#This Row],[Naive Trend ]]</f>
        <v>-0.71000000000000796</v>
      </c>
      <c r="E441" s="12">
        <f t="shared" si="30"/>
        <v>0.50410000000001132</v>
      </c>
      <c r="F441" s="12">
        <f>ABS(Table21[[#This Row],[Erorr 1]])</f>
        <v>0.71000000000000796</v>
      </c>
      <c r="G441" s="13">
        <f>Table21[[#This Row],[Abs Erorr 1]]/Table21[[#This Row],[Adj Close]]</f>
        <v>5.0826830839717082E-3</v>
      </c>
      <c r="H441" s="11">
        <f t="shared" si="33"/>
        <v>135.14776666666668</v>
      </c>
      <c r="I441" s="14">
        <f>(Table21[[#This Row],[Adj Close]]-Table21[[#This Row],[3-MA]])</f>
        <v>4.5422333333333142</v>
      </c>
      <c r="J441" s="10">
        <f t="shared" si="32"/>
        <v>20.63188365444427</v>
      </c>
      <c r="K441" s="10">
        <f>ABS(Table21[[#This Row],[Erorr 2]])</f>
        <v>4.5422333333333142</v>
      </c>
      <c r="L441" s="13">
        <f>Table21[[#This Row],[Abs Erorr 2]]/Table21[[#This Row],[Adj Close]]</f>
        <v>3.2516524685613245E-2</v>
      </c>
      <c r="M441" s="11">
        <f t="shared" si="34"/>
        <v>137.23944999999998</v>
      </c>
      <c r="N441" s="16">
        <f>Table21[[#This Row],[Adj Close]]-Table21[[#This Row],[6-MA]]</f>
        <v>2.4505500000000211</v>
      </c>
      <c r="O441" s="17">
        <f>(Table21[[#This Row],[Adj Close]]-M441)^2</f>
        <v>6.0051953025001037</v>
      </c>
      <c r="P441" s="17">
        <f>ABS(Table21[[#This Row],[Erorr 3]])</f>
        <v>2.4505500000000211</v>
      </c>
      <c r="Q441" s="17">
        <f>Table21[[#This Row],[Abs Erorr 3]]/Table21[[#This Row],[Adj Close]]</f>
        <v>1.7542773283699773E-2</v>
      </c>
    </row>
    <row r="442" spans="1:17" x14ac:dyDescent="0.3">
      <c r="A442" s="5">
        <v>44104.291666666664</v>
      </c>
      <c r="B442" s="25">
        <v>143.0033</v>
      </c>
      <c r="C442" s="11">
        <f t="shared" si="31"/>
        <v>139.69</v>
      </c>
      <c r="D442" s="29">
        <f>Table21[[#This Row],[Adj Close]]-Table21[[#This Row],[Naive Trend ]]</f>
        <v>3.3132999999999981</v>
      </c>
      <c r="E442" s="12">
        <f t="shared" si="30"/>
        <v>10.977956889999987</v>
      </c>
      <c r="F442" s="12">
        <f>ABS(Table21[[#This Row],[Erorr 1]])</f>
        <v>3.3132999999999981</v>
      </c>
      <c r="G442" s="13">
        <f>Table21[[#This Row],[Abs Erorr 1]]/Table21[[#This Row],[Adj Close]]</f>
        <v>2.3169395391574869E-2</v>
      </c>
      <c r="H442" s="11">
        <f t="shared" si="33"/>
        <v>138.62333333333333</v>
      </c>
      <c r="I442" s="14">
        <f>(Table21[[#This Row],[Adj Close]]-Table21[[#This Row],[3-MA]])</f>
        <v>4.379966666666661</v>
      </c>
      <c r="J442" s="10">
        <f t="shared" si="32"/>
        <v>19.18410800111106</v>
      </c>
      <c r="K442" s="10">
        <f>ABS(Table21[[#This Row],[Erorr 2]])</f>
        <v>4.379966666666661</v>
      </c>
      <c r="L442" s="13">
        <f>Table21[[#This Row],[Abs Erorr 2]]/Table21[[#This Row],[Adj Close]]</f>
        <v>3.0628430719197818E-2</v>
      </c>
      <c r="M442" s="11">
        <f t="shared" si="34"/>
        <v>135.55499999999998</v>
      </c>
      <c r="N442" s="16">
        <f>Table21[[#This Row],[Adj Close]]-Table21[[#This Row],[6-MA]]</f>
        <v>7.4483000000000175</v>
      </c>
      <c r="O442" s="17">
        <f>(Table21[[#This Row],[Adj Close]]-M442)^2</f>
        <v>55.477172890000261</v>
      </c>
      <c r="P442" s="17">
        <f>ABS(Table21[[#This Row],[Erorr 3]])</f>
        <v>7.4483000000000175</v>
      </c>
      <c r="Q442" s="17">
        <f>Table21[[#This Row],[Abs Erorr 3]]/Table21[[#This Row],[Adj Close]]</f>
        <v>5.2084812028813446E-2</v>
      </c>
    </row>
    <row r="443" spans="1:17" x14ac:dyDescent="0.3">
      <c r="A443" s="9">
        <v>44105.291666666664</v>
      </c>
      <c r="B443" s="26">
        <v>149.38669999999999</v>
      </c>
      <c r="C443" s="11">
        <f t="shared" si="31"/>
        <v>143.0033</v>
      </c>
      <c r="D443" s="29">
        <f>Table21[[#This Row],[Adj Close]]-Table21[[#This Row],[Naive Trend ]]</f>
        <v>6.3833999999999946</v>
      </c>
      <c r="E443" s="12">
        <f t="shared" si="30"/>
        <v>40.747795559999929</v>
      </c>
      <c r="F443" s="12">
        <f>ABS(Table21[[#This Row],[Erorr 1]])</f>
        <v>6.3833999999999946</v>
      </c>
      <c r="G443" s="13">
        <f>Table21[[#This Row],[Abs Erorr 1]]/Table21[[#This Row],[Adj Close]]</f>
        <v>4.2730711636310294E-2</v>
      </c>
      <c r="H443" s="11">
        <f t="shared" si="33"/>
        <v>141.03110000000001</v>
      </c>
      <c r="I443" s="14">
        <f>(Table21[[#This Row],[Adj Close]]-Table21[[#This Row],[3-MA]])</f>
        <v>8.3555999999999813</v>
      </c>
      <c r="J443" s="10">
        <f t="shared" si="32"/>
        <v>69.81605135999969</v>
      </c>
      <c r="K443" s="10">
        <f>ABS(Table21[[#This Row],[Erorr 2]])</f>
        <v>8.3555999999999813</v>
      </c>
      <c r="L443" s="13">
        <f>Table21[[#This Row],[Abs Erorr 2]]/Table21[[#This Row],[Adj Close]]</f>
        <v>5.5932690125693796E-2</v>
      </c>
      <c r="M443" s="11">
        <f t="shared" si="34"/>
        <v>135.82054999999997</v>
      </c>
      <c r="N443" s="16">
        <f>Table21[[#This Row],[Adj Close]]-Table21[[#This Row],[6-MA]]</f>
        <v>13.566150000000022</v>
      </c>
      <c r="O443" s="17">
        <f>(Table21[[#This Row],[Adj Close]]-M443)^2</f>
        <v>184.04042582250059</v>
      </c>
      <c r="P443" s="17">
        <f>ABS(Table21[[#This Row],[Erorr 3]])</f>
        <v>13.566150000000022</v>
      </c>
      <c r="Q443" s="17">
        <f>Table21[[#This Row],[Abs Erorr 3]]/Table21[[#This Row],[Adj Close]]</f>
        <v>9.0812301228958281E-2</v>
      </c>
    </row>
    <row r="444" spans="1:17" x14ac:dyDescent="0.3">
      <c r="A444" s="5">
        <v>44106.291666666664</v>
      </c>
      <c r="B444" s="25">
        <v>138.36330000000001</v>
      </c>
      <c r="C444" s="11">
        <f t="shared" si="31"/>
        <v>149.38669999999999</v>
      </c>
      <c r="D444" s="29">
        <f>Table21[[#This Row],[Adj Close]]-Table21[[#This Row],[Naive Trend ]]</f>
        <v>-11.023399999999981</v>
      </c>
      <c r="E444" s="12">
        <f t="shared" si="30"/>
        <v>121.51534755999958</v>
      </c>
      <c r="F444" s="12">
        <f>ABS(Table21[[#This Row],[Erorr 1]])</f>
        <v>11.023399999999981</v>
      </c>
      <c r="G444" s="13">
        <f>Table21[[#This Row],[Abs Erorr 1]]/Table21[[#This Row],[Adj Close]]</f>
        <v>7.9669970288363895E-2</v>
      </c>
      <c r="H444" s="11">
        <f t="shared" si="33"/>
        <v>144.02666666666667</v>
      </c>
      <c r="I444" s="14">
        <f>(Table21[[#This Row],[Adj Close]]-Table21[[#This Row],[3-MA]])</f>
        <v>-5.6633666666666613</v>
      </c>
      <c r="J444" s="10">
        <f t="shared" si="32"/>
        <v>32.073722001111051</v>
      </c>
      <c r="K444" s="10">
        <f>ABS(Table21[[#This Row],[Erorr 2]])</f>
        <v>5.6633666666666613</v>
      </c>
      <c r="L444" s="13">
        <f>Table21[[#This Row],[Abs Erorr 2]]/Table21[[#This Row],[Adj Close]]</f>
        <v>4.0931133231620384E-2</v>
      </c>
      <c r="M444" s="11">
        <f t="shared" si="34"/>
        <v>139.58721666666665</v>
      </c>
      <c r="N444" s="16">
        <f>Table21[[#This Row],[Adj Close]]-Table21[[#This Row],[6-MA]]</f>
        <v>-1.2239166666666392</v>
      </c>
      <c r="O444" s="17">
        <f>(Table21[[#This Row],[Adj Close]]-M444)^2</f>
        <v>1.4979720069443774</v>
      </c>
      <c r="P444" s="17">
        <f>ABS(Table21[[#This Row],[Erorr 3]])</f>
        <v>1.2239166666666392</v>
      </c>
      <c r="Q444" s="17">
        <f>Table21[[#This Row],[Abs Erorr 3]]/Table21[[#This Row],[Adj Close]]</f>
        <v>8.8456741539601844E-3</v>
      </c>
    </row>
    <row r="445" spans="1:17" x14ac:dyDescent="0.3">
      <c r="A445" s="9">
        <v>44109.291666666664</v>
      </c>
      <c r="B445" s="26">
        <v>141.89330000000001</v>
      </c>
      <c r="C445" s="11">
        <f t="shared" si="31"/>
        <v>138.36330000000001</v>
      </c>
      <c r="D445" s="29">
        <f>Table21[[#This Row],[Adj Close]]-Table21[[#This Row],[Naive Trend ]]</f>
        <v>3.5300000000000011</v>
      </c>
      <c r="E445" s="12">
        <f t="shared" si="30"/>
        <v>12.460900000000008</v>
      </c>
      <c r="F445" s="12">
        <f>ABS(Table21[[#This Row],[Erorr 1]])</f>
        <v>3.5300000000000011</v>
      </c>
      <c r="G445" s="13">
        <f>Table21[[#This Row],[Abs Erorr 1]]/Table21[[#This Row],[Adj Close]]</f>
        <v>2.4877848355066807E-2</v>
      </c>
      <c r="H445" s="11">
        <f t="shared" si="33"/>
        <v>143.58443333333332</v>
      </c>
      <c r="I445" s="14">
        <f>(Table21[[#This Row],[Adj Close]]-Table21[[#This Row],[3-MA]])</f>
        <v>-1.6911333333333118</v>
      </c>
      <c r="J445" s="10">
        <f t="shared" si="32"/>
        <v>2.8599319511110384</v>
      </c>
      <c r="K445" s="10">
        <f>ABS(Table21[[#This Row],[Erorr 2]])</f>
        <v>1.6911333333333118</v>
      </c>
      <c r="L445" s="13">
        <f>Table21[[#This Row],[Abs Erorr 2]]/Table21[[#This Row],[Adj Close]]</f>
        <v>1.191834521667557E-2</v>
      </c>
      <c r="M445" s="11">
        <f t="shared" si="34"/>
        <v>141.10388333333333</v>
      </c>
      <c r="N445" s="16">
        <f>Table21[[#This Row],[Adj Close]]-Table21[[#This Row],[6-MA]]</f>
        <v>0.78941666666668198</v>
      </c>
      <c r="O445" s="17">
        <f>(Table21[[#This Row],[Adj Close]]-M445)^2</f>
        <v>0.62317867361113533</v>
      </c>
      <c r="P445" s="17">
        <f>ABS(Table21[[#This Row],[Erorr 3]])</f>
        <v>0.78941666666668198</v>
      </c>
      <c r="Q445" s="17">
        <f>Table21[[#This Row],[Abs Erorr 3]]/Table21[[#This Row],[Adj Close]]</f>
        <v>5.5634527258628975E-3</v>
      </c>
    </row>
    <row r="446" spans="1:17" x14ac:dyDescent="0.3">
      <c r="A446" s="5">
        <v>44110.291666666664</v>
      </c>
      <c r="B446" s="25">
        <v>137.9933</v>
      </c>
      <c r="C446" s="11">
        <f t="shared" si="31"/>
        <v>141.89330000000001</v>
      </c>
      <c r="D446" s="29">
        <f>Table21[[#This Row],[Adj Close]]-Table21[[#This Row],[Naive Trend ]]</f>
        <v>-3.9000000000000057</v>
      </c>
      <c r="E446" s="12">
        <f t="shared" si="30"/>
        <v>15.210000000000043</v>
      </c>
      <c r="F446" s="12">
        <f>ABS(Table21[[#This Row],[Erorr 1]])</f>
        <v>3.9000000000000057</v>
      </c>
      <c r="G446" s="13">
        <f>Table21[[#This Row],[Abs Erorr 1]]/Table21[[#This Row],[Adj Close]]</f>
        <v>2.8262241717532704E-2</v>
      </c>
      <c r="H446" s="11">
        <f t="shared" si="33"/>
        <v>143.21443333333335</v>
      </c>
      <c r="I446" s="14">
        <f>(Table21[[#This Row],[Adj Close]]-Table21[[#This Row],[3-MA]])</f>
        <v>-5.2211333333333414</v>
      </c>
      <c r="J446" s="10">
        <f t="shared" si="32"/>
        <v>27.260233284444528</v>
      </c>
      <c r="K446" s="10">
        <f>ABS(Table21[[#This Row],[Erorr 2]])</f>
        <v>5.2211333333333414</v>
      </c>
      <c r="L446" s="13">
        <f>Table21[[#This Row],[Abs Erorr 2]]/Table21[[#This Row],[Adj Close]]</f>
        <v>3.7836136488752288E-2</v>
      </c>
      <c r="M446" s="11">
        <f t="shared" si="34"/>
        <v>142.12276666666665</v>
      </c>
      <c r="N446" s="16">
        <f>Table21[[#This Row],[Adj Close]]-Table21[[#This Row],[6-MA]]</f>
        <v>-4.1294666666666444</v>
      </c>
      <c r="O446" s="17">
        <f>(Table21[[#This Row],[Adj Close]]-M446)^2</f>
        <v>17.052494951110926</v>
      </c>
      <c r="P446" s="17">
        <f>ABS(Table21[[#This Row],[Erorr 3]])</f>
        <v>4.1294666666666444</v>
      </c>
      <c r="Q446" s="17">
        <f>Table21[[#This Row],[Abs Erorr 3]]/Table21[[#This Row],[Adj Close]]</f>
        <v>2.9925124384058099E-2</v>
      </c>
    </row>
    <row r="447" spans="1:17" x14ac:dyDescent="0.3">
      <c r="A447" s="9">
        <v>44111.291666666664</v>
      </c>
      <c r="B447" s="26">
        <v>141.76669999999999</v>
      </c>
      <c r="C447" s="11">
        <f t="shared" si="31"/>
        <v>137.9933</v>
      </c>
      <c r="D447" s="29">
        <f>Table21[[#This Row],[Adj Close]]-Table21[[#This Row],[Naive Trend ]]</f>
        <v>3.773399999999981</v>
      </c>
      <c r="E447" s="12">
        <f t="shared" si="30"/>
        <v>14.238547559999857</v>
      </c>
      <c r="F447" s="12">
        <f>ABS(Table21[[#This Row],[Erorr 1]])</f>
        <v>3.773399999999981</v>
      </c>
      <c r="G447" s="13">
        <f>Table21[[#This Row],[Abs Erorr 1]]/Table21[[#This Row],[Adj Close]]</f>
        <v>2.6616969993658465E-2</v>
      </c>
      <c r="H447" s="11">
        <f t="shared" si="33"/>
        <v>139.41663333333335</v>
      </c>
      <c r="I447" s="14">
        <f>(Table21[[#This Row],[Adj Close]]-Table21[[#This Row],[3-MA]])</f>
        <v>2.3500666666666348</v>
      </c>
      <c r="J447" s="10">
        <f t="shared" si="32"/>
        <v>5.5228133377776283</v>
      </c>
      <c r="K447" s="10">
        <f>ABS(Table21[[#This Row],[Erorr 2]])</f>
        <v>2.3500666666666348</v>
      </c>
      <c r="L447" s="13">
        <f>Table21[[#This Row],[Abs Erorr 2]]/Table21[[#This Row],[Adj Close]]</f>
        <v>1.6577000569715138E-2</v>
      </c>
      <c r="M447" s="11">
        <f t="shared" si="34"/>
        <v>141.72165000000001</v>
      </c>
      <c r="N447" s="16">
        <f>Table21[[#This Row],[Adj Close]]-Table21[[#This Row],[6-MA]]</f>
        <v>4.5049999999974943E-2</v>
      </c>
      <c r="O447" s="17">
        <f>(Table21[[#This Row],[Adj Close]]-M447)^2</f>
        <v>2.0295024999977423E-3</v>
      </c>
      <c r="P447" s="17">
        <f>ABS(Table21[[#This Row],[Erorr 3]])</f>
        <v>4.5049999999974943E-2</v>
      </c>
      <c r="Q447" s="17">
        <f>Table21[[#This Row],[Abs Erorr 3]]/Table21[[#This Row],[Adj Close]]</f>
        <v>3.1777561303165659E-4</v>
      </c>
    </row>
    <row r="448" spans="1:17" x14ac:dyDescent="0.3">
      <c r="A448" s="5">
        <v>44112.291666666664</v>
      </c>
      <c r="B448" s="25">
        <v>141.97329999999999</v>
      </c>
      <c r="C448" s="11">
        <f t="shared" si="31"/>
        <v>141.76669999999999</v>
      </c>
      <c r="D448" s="29">
        <f>Table21[[#This Row],[Adj Close]]-Table21[[#This Row],[Naive Trend ]]</f>
        <v>0.20660000000000878</v>
      </c>
      <c r="E448" s="12">
        <f t="shared" si="30"/>
        <v>4.2683560000003624E-2</v>
      </c>
      <c r="F448" s="12">
        <f>ABS(Table21[[#This Row],[Erorr 1]])</f>
        <v>0.20660000000000878</v>
      </c>
      <c r="G448" s="13">
        <f>Table21[[#This Row],[Abs Erorr 1]]/Table21[[#This Row],[Adj Close]]</f>
        <v>1.4552031966574615E-3</v>
      </c>
      <c r="H448" s="11">
        <f t="shared" si="33"/>
        <v>140.55110000000002</v>
      </c>
      <c r="I448" s="14">
        <f>(Table21[[#This Row],[Adj Close]]-Table21[[#This Row],[3-MA]])</f>
        <v>1.4221999999999753</v>
      </c>
      <c r="J448" s="10">
        <f t="shared" si="32"/>
        <v>2.0226528399999295</v>
      </c>
      <c r="K448" s="10">
        <f>ABS(Table21[[#This Row],[Erorr 2]])</f>
        <v>1.4221999999999753</v>
      </c>
      <c r="L448" s="13">
        <f>Table21[[#This Row],[Abs Erorr 2]]/Table21[[#This Row],[Adj Close]]</f>
        <v>1.0017376506709186E-2</v>
      </c>
      <c r="M448" s="11">
        <f t="shared" si="34"/>
        <v>142.06776666666667</v>
      </c>
      <c r="N448" s="16">
        <f>Table21[[#This Row],[Adj Close]]-Table21[[#This Row],[6-MA]]</f>
        <v>-9.4466666666676247E-2</v>
      </c>
      <c r="O448" s="17">
        <f>(Table21[[#This Row],[Adj Close]]-M448)^2</f>
        <v>8.9239511111129204E-3</v>
      </c>
      <c r="P448" s="17">
        <f>ABS(Table21[[#This Row],[Erorr 3]])</f>
        <v>9.4466666666676247E-2</v>
      </c>
      <c r="Q448" s="17">
        <f>Table21[[#This Row],[Abs Erorr 3]]/Table21[[#This Row],[Adj Close]]</f>
        <v>6.653833267711341E-4</v>
      </c>
    </row>
    <row r="449" spans="1:17" x14ac:dyDescent="0.3">
      <c r="A449" s="9">
        <v>44113.291666666664</v>
      </c>
      <c r="B449" s="26">
        <v>144.66669999999999</v>
      </c>
      <c r="C449" s="11">
        <f t="shared" si="31"/>
        <v>141.97329999999999</v>
      </c>
      <c r="D449" s="29">
        <f>Table21[[#This Row],[Adj Close]]-Table21[[#This Row],[Naive Trend ]]</f>
        <v>2.6933999999999969</v>
      </c>
      <c r="E449" s="12">
        <f t="shared" si="30"/>
        <v>7.2544035599999832</v>
      </c>
      <c r="F449" s="12">
        <f>ABS(Table21[[#This Row],[Erorr 1]])</f>
        <v>2.6933999999999969</v>
      </c>
      <c r="G449" s="13">
        <f>Table21[[#This Row],[Abs Erorr 1]]/Table21[[#This Row],[Adj Close]]</f>
        <v>1.8617968060376001E-2</v>
      </c>
      <c r="H449" s="11">
        <f t="shared" si="33"/>
        <v>140.57776666666666</v>
      </c>
      <c r="I449" s="14">
        <f>(Table21[[#This Row],[Adj Close]]-Table21[[#This Row],[3-MA]])</f>
        <v>4.0889333333333298</v>
      </c>
      <c r="J449" s="10">
        <f t="shared" si="32"/>
        <v>16.719375804444415</v>
      </c>
      <c r="K449" s="10">
        <f>ABS(Table21[[#This Row],[Erorr 2]])</f>
        <v>4.0889333333333298</v>
      </c>
      <c r="L449" s="13">
        <f>Table21[[#This Row],[Abs Erorr 2]]/Table21[[#This Row],[Adj Close]]</f>
        <v>2.8264509616472415E-2</v>
      </c>
      <c r="M449" s="11">
        <f t="shared" si="34"/>
        <v>141.89610000000002</v>
      </c>
      <c r="N449" s="16">
        <f>Table21[[#This Row],[Adj Close]]-Table21[[#This Row],[6-MA]]</f>
        <v>2.7705999999999733</v>
      </c>
      <c r="O449" s="17">
        <f>(Table21[[#This Row],[Adj Close]]-M449)^2</f>
        <v>7.6762243599998516</v>
      </c>
      <c r="P449" s="17">
        <f>ABS(Table21[[#This Row],[Erorr 3]])</f>
        <v>2.7705999999999733</v>
      </c>
      <c r="Q449" s="17">
        <f>Table21[[#This Row],[Abs Erorr 3]]/Table21[[#This Row],[Adj Close]]</f>
        <v>1.9151608490412607E-2</v>
      </c>
    </row>
    <row r="450" spans="1:17" x14ac:dyDescent="0.3">
      <c r="A450" s="5">
        <v>44116.291666666664</v>
      </c>
      <c r="B450" s="25">
        <v>147.4333</v>
      </c>
      <c r="C450" s="11">
        <f t="shared" si="31"/>
        <v>144.66669999999999</v>
      </c>
      <c r="D450" s="29">
        <f>Table21[[#This Row],[Adj Close]]-Table21[[#This Row],[Naive Trend ]]</f>
        <v>2.7666000000000111</v>
      </c>
      <c r="E450" s="12">
        <f t="shared" si="30"/>
        <v>7.6540755600000612</v>
      </c>
      <c r="F450" s="12">
        <f>ABS(Table21[[#This Row],[Erorr 1]])</f>
        <v>2.7666000000000111</v>
      </c>
      <c r="G450" s="13">
        <f>Table21[[#This Row],[Abs Erorr 1]]/Table21[[#This Row],[Adj Close]]</f>
        <v>1.8765095809427118E-2</v>
      </c>
      <c r="H450" s="11">
        <f t="shared" si="33"/>
        <v>142.80223333333333</v>
      </c>
      <c r="I450" s="14">
        <f>(Table21[[#This Row],[Adj Close]]-Table21[[#This Row],[3-MA]])</f>
        <v>4.6310666666666691</v>
      </c>
      <c r="J450" s="10">
        <f t="shared" si="32"/>
        <v>21.446778471111134</v>
      </c>
      <c r="K450" s="10">
        <f>ABS(Table21[[#This Row],[Erorr 2]])</f>
        <v>4.6310666666666691</v>
      </c>
      <c r="L450" s="13">
        <f>Table21[[#This Row],[Abs Erorr 2]]/Table21[[#This Row],[Adj Close]]</f>
        <v>3.1411266428050304E-2</v>
      </c>
      <c r="M450" s="11">
        <f t="shared" si="34"/>
        <v>141.10943333333333</v>
      </c>
      <c r="N450" s="16">
        <f>Table21[[#This Row],[Adj Close]]-Table21[[#This Row],[6-MA]]</f>
        <v>6.3238666666666745</v>
      </c>
      <c r="O450" s="17">
        <f>(Table21[[#This Row],[Adj Close]]-M450)^2</f>
        <v>39.99128961777788</v>
      </c>
      <c r="P450" s="17">
        <f>ABS(Table21[[#This Row],[Erorr 3]])</f>
        <v>6.3238666666666745</v>
      </c>
      <c r="Q450" s="17">
        <f>Table21[[#This Row],[Abs Erorr 3]]/Table21[[#This Row],[Adj Close]]</f>
        <v>4.2893068707453977E-2</v>
      </c>
    </row>
    <row r="451" spans="1:17" x14ac:dyDescent="0.3">
      <c r="A451" s="9">
        <v>44117.291666666664</v>
      </c>
      <c r="B451" s="26">
        <v>148.88329999999999</v>
      </c>
      <c r="C451" s="11">
        <f t="shared" si="31"/>
        <v>147.4333</v>
      </c>
      <c r="D451" s="29">
        <f>Table21[[#This Row],[Adj Close]]-Table21[[#This Row],[Naive Trend ]]</f>
        <v>1.4499999999999886</v>
      </c>
      <c r="E451" s="12">
        <f t="shared" ref="E451:E514" si="35">(B451-C451)^2</f>
        <v>2.1024999999999672</v>
      </c>
      <c r="F451" s="12">
        <f>ABS(Table21[[#This Row],[Erorr 1]])</f>
        <v>1.4499999999999886</v>
      </c>
      <c r="G451" s="13">
        <f>Table21[[#This Row],[Abs Erorr 1]]/Table21[[#This Row],[Adj Close]]</f>
        <v>9.73917155248432E-3</v>
      </c>
      <c r="H451" s="11">
        <f t="shared" si="33"/>
        <v>144.69110000000001</v>
      </c>
      <c r="I451" s="14">
        <f>(Table21[[#This Row],[Adj Close]]-Table21[[#This Row],[3-MA]])</f>
        <v>4.1921999999999855</v>
      </c>
      <c r="J451" s="10">
        <f t="shared" si="32"/>
        <v>17.574540839999877</v>
      </c>
      <c r="K451" s="10">
        <f>ABS(Table21[[#This Row],[Erorr 2]])</f>
        <v>4.1921999999999855</v>
      </c>
      <c r="L451" s="13">
        <f>Table21[[#This Row],[Abs Erorr 2]]/Table21[[#This Row],[Adj Close]]</f>
        <v>2.815762412574134E-2</v>
      </c>
      <c r="M451" s="11">
        <f t="shared" si="34"/>
        <v>142.62110000000001</v>
      </c>
      <c r="N451" s="16">
        <f>Table21[[#This Row],[Adj Close]]-Table21[[#This Row],[6-MA]]</f>
        <v>6.2621999999999787</v>
      </c>
      <c r="O451" s="17">
        <f>(Table21[[#This Row],[Adj Close]]-M451)^2</f>
        <v>39.215148839999735</v>
      </c>
      <c r="P451" s="17">
        <f>ABS(Table21[[#This Row],[Erorr 3]])</f>
        <v>6.2621999999999787</v>
      </c>
      <c r="Q451" s="17">
        <f>Table21[[#This Row],[Abs Erorr 3]]/Table21[[#This Row],[Adj Close]]</f>
        <v>4.2061131100667296E-2</v>
      </c>
    </row>
    <row r="452" spans="1:17" x14ac:dyDescent="0.3">
      <c r="A452" s="5">
        <v>44118.291666666664</v>
      </c>
      <c r="B452" s="25">
        <v>153.76669999999999</v>
      </c>
      <c r="C452" s="11">
        <f t="shared" ref="C452:C515" si="36">B451</f>
        <v>148.88329999999999</v>
      </c>
      <c r="D452" s="29">
        <f>Table21[[#This Row],[Adj Close]]-Table21[[#This Row],[Naive Trend ]]</f>
        <v>4.8833999999999946</v>
      </c>
      <c r="E452" s="12">
        <f t="shared" si="35"/>
        <v>23.847595559999949</v>
      </c>
      <c r="F452" s="12">
        <f>ABS(Table21[[#This Row],[Erorr 1]])</f>
        <v>4.8833999999999946</v>
      </c>
      <c r="G452" s="13">
        <f>Table21[[#This Row],[Abs Erorr 1]]/Table21[[#This Row],[Adj Close]]</f>
        <v>3.1758501678191671E-2</v>
      </c>
      <c r="H452" s="11">
        <f t="shared" si="33"/>
        <v>146.99443333333332</v>
      </c>
      <c r="I452" s="14">
        <f>(Table21[[#This Row],[Adj Close]]-Table21[[#This Row],[3-MA]])</f>
        <v>6.7722666666666669</v>
      </c>
      <c r="J452" s="10">
        <f t="shared" si="32"/>
        <v>45.863595804444451</v>
      </c>
      <c r="K452" s="10">
        <f>ABS(Table21[[#This Row],[Erorr 2]])</f>
        <v>6.7722666666666669</v>
      </c>
      <c r="L452" s="13">
        <f>Table21[[#This Row],[Abs Erorr 2]]/Table21[[#This Row],[Adj Close]]</f>
        <v>4.404247907164989E-2</v>
      </c>
      <c r="M452" s="11">
        <f t="shared" si="34"/>
        <v>143.7861</v>
      </c>
      <c r="N452" s="16">
        <f>Table21[[#This Row],[Adj Close]]-Table21[[#This Row],[6-MA]]</f>
        <v>9.9805999999999813</v>
      </c>
      <c r="O452" s="17">
        <f>(Table21[[#This Row],[Adj Close]]-M452)^2</f>
        <v>99.612376359999629</v>
      </c>
      <c r="P452" s="17">
        <f>ABS(Table21[[#This Row],[Erorr 3]])</f>
        <v>9.9805999999999813</v>
      </c>
      <c r="Q452" s="17">
        <f>Table21[[#This Row],[Abs Erorr 3]]/Table21[[#This Row],[Adj Close]]</f>
        <v>6.4907421437801441E-2</v>
      </c>
    </row>
    <row r="453" spans="1:17" x14ac:dyDescent="0.3">
      <c r="A453" s="9">
        <v>44119.291666666664</v>
      </c>
      <c r="B453" s="26">
        <v>149.6267</v>
      </c>
      <c r="C453" s="11">
        <f t="shared" si="36"/>
        <v>153.76669999999999</v>
      </c>
      <c r="D453" s="29">
        <f>Table21[[#This Row],[Adj Close]]-Table21[[#This Row],[Naive Trend ]]</f>
        <v>-4.1399999999999864</v>
      </c>
      <c r="E453" s="12">
        <f t="shared" si="35"/>
        <v>17.139599999999888</v>
      </c>
      <c r="F453" s="12">
        <f>ABS(Table21[[#This Row],[Erorr 1]])</f>
        <v>4.1399999999999864</v>
      </c>
      <c r="G453" s="13">
        <f>Table21[[#This Row],[Abs Erorr 1]]/Table21[[#This Row],[Adj Close]]</f>
        <v>2.7668858566017872E-2</v>
      </c>
      <c r="H453" s="11">
        <f t="shared" si="33"/>
        <v>150.02776666666668</v>
      </c>
      <c r="I453" s="14">
        <f>(Table21[[#This Row],[Adj Close]]-Table21[[#This Row],[3-MA]])</f>
        <v>-0.40106666666667934</v>
      </c>
      <c r="J453" s="10">
        <f t="shared" ref="J453:J516" si="37">(B453-H453)^2</f>
        <v>0.16085447111112128</v>
      </c>
      <c r="K453" s="10">
        <f>ABS(Table21[[#This Row],[Erorr 2]])</f>
        <v>0.40106666666667934</v>
      </c>
      <c r="L453" s="13">
        <f>Table21[[#This Row],[Abs Erorr 2]]/Table21[[#This Row],[Adj Close]]</f>
        <v>2.6804485206629522E-3</v>
      </c>
      <c r="M453" s="11">
        <f t="shared" si="34"/>
        <v>146.41499999999999</v>
      </c>
      <c r="N453" s="16">
        <f>Table21[[#This Row],[Adj Close]]-Table21[[#This Row],[6-MA]]</f>
        <v>3.2117000000000075</v>
      </c>
      <c r="O453" s="17">
        <f>(Table21[[#This Row],[Adj Close]]-M453)^2</f>
        <v>10.315016890000049</v>
      </c>
      <c r="P453" s="17">
        <f>ABS(Table21[[#This Row],[Erorr 3]])</f>
        <v>3.2117000000000075</v>
      </c>
      <c r="Q453" s="17">
        <f>Table21[[#This Row],[Abs Erorr 3]]/Table21[[#This Row],[Adj Close]]</f>
        <v>2.1464751946009688E-2</v>
      </c>
    </row>
    <row r="454" spans="1:17" x14ac:dyDescent="0.3">
      <c r="A454" s="5">
        <v>44120.291666666664</v>
      </c>
      <c r="B454" s="25">
        <v>146.55670000000001</v>
      </c>
      <c r="C454" s="11">
        <f t="shared" si="36"/>
        <v>149.6267</v>
      </c>
      <c r="D454" s="29">
        <f>Table21[[#This Row],[Adj Close]]-Table21[[#This Row],[Naive Trend ]]</f>
        <v>-3.0699999999999932</v>
      </c>
      <c r="E454" s="12">
        <f t="shared" si="35"/>
        <v>9.4248999999999583</v>
      </c>
      <c r="F454" s="12">
        <f>ABS(Table21[[#This Row],[Erorr 1]])</f>
        <v>3.0699999999999932</v>
      </c>
      <c r="G454" s="13">
        <f>Table21[[#This Row],[Abs Erorr 1]]/Table21[[#This Row],[Adj Close]]</f>
        <v>2.0947524064065259E-2</v>
      </c>
      <c r="H454" s="11">
        <f t="shared" ref="H454:H517" si="38">AVERAGE(B451:B453)</f>
        <v>150.75890000000001</v>
      </c>
      <c r="I454" s="14">
        <f>(Table21[[#This Row],[Adj Close]]-Table21[[#This Row],[3-MA]])</f>
        <v>-4.2022000000000048</v>
      </c>
      <c r="J454" s="10">
        <f t="shared" si="37"/>
        <v>17.658484840000039</v>
      </c>
      <c r="K454" s="10">
        <f>ABS(Table21[[#This Row],[Erorr 2]])</f>
        <v>4.2022000000000048</v>
      </c>
      <c r="L454" s="13">
        <f>Table21[[#This Row],[Abs Erorr 2]]/Table21[[#This Row],[Adj Close]]</f>
        <v>2.8672861766128772E-2</v>
      </c>
      <c r="M454" s="11">
        <f t="shared" si="34"/>
        <v>147.72499999999999</v>
      </c>
      <c r="N454" s="16">
        <f>Table21[[#This Row],[Adj Close]]-Table21[[#This Row],[6-MA]]</f>
        <v>-1.1682999999999879</v>
      </c>
      <c r="O454" s="17">
        <f>(Table21[[#This Row],[Adj Close]]-M454)^2</f>
        <v>1.3649248899999717</v>
      </c>
      <c r="P454" s="17">
        <f>ABS(Table21[[#This Row],[Erorr 3]])</f>
        <v>1.1682999999999879</v>
      </c>
      <c r="Q454" s="17">
        <f>Table21[[#This Row],[Abs Erorr 3]]/Table21[[#This Row],[Adj Close]]</f>
        <v>7.9716587505039883E-3</v>
      </c>
    </row>
    <row r="455" spans="1:17" x14ac:dyDescent="0.3">
      <c r="A455" s="9">
        <v>44123.291666666664</v>
      </c>
      <c r="B455" s="26">
        <v>143.61000000000001</v>
      </c>
      <c r="C455" s="11">
        <f t="shared" si="36"/>
        <v>146.55670000000001</v>
      </c>
      <c r="D455" s="29">
        <f>Table21[[#This Row],[Adj Close]]-Table21[[#This Row],[Naive Trend ]]</f>
        <v>-2.9466999999999928</v>
      </c>
      <c r="E455" s="12">
        <f t="shared" si="35"/>
        <v>8.6830408899999583</v>
      </c>
      <c r="F455" s="12">
        <f>ABS(Table21[[#This Row],[Erorr 1]])</f>
        <v>2.9466999999999928</v>
      </c>
      <c r="G455" s="13">
        <f>Table21[[#This Row],[Abs Erorr 1]]/Table21[[#This Row],[Adj Close]]</f>
        <v>2.051876610263904E-2</v>
      </c>
      <c r="H455" s="11">
        <f t="shared" si="38"/>
        <v>149.98336666666668</v>
      </c>
      <c r="I455" s="14">
        <f>(Table21[[#This Row],[Adj Close]]-Table21[[#This Row],[3-MA]])</f>
        <v>-6.3733666666666693</v>
      </c>
      <c r="J455" s="10">
        <f t="shared" si="37"/>
        <v>40.619802667777812</v>
      </c>
      <c r="K455" s="10">
        <f>ABS(Table21[[#This Row],[Erorr 2]])</f>
        <v>6.3733666666666693</v>
      </c>
      <c r="L455" s="13">
        <f>Table21[[#This Row],[Abs Erorr 2]]/Table21[[#This Row],[Adj Close]]</f>
        <v>4.4379685722906959E-2</v>
      </c>
      <c r="M455" s="11">
        <f t="shared" si="34"/>
        <v>148.4889</v>
      </c>
      <c r="N455" s="16">
        <f>Table21[[#This Row],[Adj Close]]-Table21[[#This Row],[6-MA]]</f>
        <v>-4.8788999999999874</v>
      </c>
      <c r="O455" s="17">
        <f>(Table21[[#This Row],[Adj Close]]-M455)^2</f>
        <v>23.803665209999878</v>
      </c>
      <c r="P455" s="17">
        <f>ABS(Table21[[#This Row],[Erorr 3]])</f>
        <v>4.8788999999999874</v>
      </c>
      <c r="Q455" s="17">
        <f>Table21[[#This Row],[Abs Erorr 3]]/Table21[[#This Row],[Adj Close]]</f>
        <v>3.3973260914977974E-2</v>
      </c>
    </row>
    <row r="456" spans="1:17" x14ac:dyDescent="0.3">
      <c r="A456" s="5">
        <v>44124.291666666664</v>
      </c>
      <c r="B456" s="25">
        <v>140.64670000000001</v>
      </c>
      <c r="C456" s="11">
        <f t="shared" si="36"/>
        <v>143.61000000000001</v>
      </c>
      <c r="D456" s="29">
        <f>Table21[[#This Row],[Adj Close]]-Table21[[#This Row],[Naive Trend ]]</f>
        <v>-2.9633000000000038</v>
      </c>
      <c r="E456" s="12">
        <f t="shared" si="35"/>
        <v>8.7811468900000218</v>
      </c>
      <c r="F456" s="12">
        <f>ABS(Table21[[#This Row],[Erorr 1]])</f>
        <v>2.9633000000000038</v>
      </c>
      <c r="G456" s="13">
        <f>Table21[[#This Row],[Abs Erorr 1]]/Table21[[#This Row],[Adj Close]]</f>
        <v>2.1069104358651881E-2</v>
      </c>
      <c r="H456" s="11">
        <f t="shared" si="38"/>
        <v>146.59780000000001</v>
      </c>
      <c r="I456" s="14">
        <f>(Table21[[#This Row],[Adj Close]]-Table21[[#This Row],[3-MA]])</f>
        <v>-5.9510999999999967</v>
      </c>
      <c r="J456" s="10">
        <f t="shared" si="37"/>
        <v>35.41559120999996</v>
      </c>
      <c r="K456" s="10">
        <f>ABS(Table21[[#This Row],[Erorr 2]])</f>
        <v>5.9510999999999967</v>
      </c>
      <c r="L456" s="13">
        <f>Table21[[#This Row],[Abs Erorr 2]]/Table21[[#This Row],[Adj Close]]</f>
        <v>4.2312404059249145E-2</v>
      </c>
      <c r="M456" s="11">
        <f t="shared" si="34"/>
        <v>148.31278333333333</v>
      </c>
      <c r="N456" s="16">
        <f>Table21[[#This Row],[Adj Close]]-Table21[[#This Row],[6-MA]]</f>
        <v>-7.6660833333333187</v>
      </c>
      <c r="O456" s="17">
        <f>(Table21[[#This Row],[Adj Close]]-M456)^2</f>
        <v>58.768833673610885</v>
      </c>
      <c r="P456" s="17">
        <f>ABS(Table21[[#This Row],[Erorr 3]])</f>
        <v>7.6660833333333187</v>
      </c>
      <c r="Q456" s="17">
        <f>Table21[[#This Row],[Abs Erorr 3]]/Table21[[#This Row],[Adj Close]]</f>
        <v>5.4505959495198382E-2</v>
      </c>
    </row>
    <row r="457" spans="1:17" x14ac:dyDescent="0.3">
      <c r="A457" s="9">
        <v>44125.291666666664</v>
      </c>
      <c r="B457" s="26">
        <v>140.88</v>
      </c>
      <c r="C457" s="11">
        <f t="shared" si="36"/>
        <v>140.64670000000001</v>
      </c>
      <c r="D457" s="29">
        <f>Table21[[#This Row],[Adj Close]]-Table21[[#This Row],[Naive Trend ]]</f>
        <v>0.23329999999998563</v>
      </c>
      <c r="E457" s="12">
        <f t="shared" si="35"/>
        <v>5.4428889999993298E-2</v>
      </c>
      <c r="F457" s="12">
        <f>ABS(Table21[[#This Row],[Erorr 1]])</f>
        <v>0.23329999999998563</v>
      </c>
      <c r="G457" s="13">
        <f>Table21[[#This Row],[Abs Erorr 1]]/Table21[[#This Row],[Adj Close]]</f>
        <v>1.6560193072117095E-3</v>
      </c>
      <c r="H457" s="11">
        <f t="shared" si="38"/>
        <v>143.60446666666667</v>
      </c>
      <c r="I457" s="14">
        <f>(Table21[[#This Row],[Adj Close]]-Table21[[#This Row],[3-MA]])</f>
        <v>-2.7244666666666717</v>
      </c>
      <c r="J457" s="10">
        <f t="shared" si="37"/>
        <v>7.4227186177778055</v>
      </c>
      <c r="K457" s="10">
        <f>ABS(Table21[[#This Row],[Erorr 2]])</f>
        <v>2.7244666666666717</v>
      </c>
      <c r="L457" s="13">
        <f>Table21[[#This Row],[Abs Erorr 2]]/Table21[[#This Row],[Adj Close]]</f>
        <v>1.9338917281847473E-2</v>
      </c>
      <c r="M457" s="11">
        <f t="shared" ref="M457:M520" si="39">AVERAGE(B451:B456)</f>
        <v>147.18168333333332</v>
      </c>
      <c r="N457" s="16">
        <f>Table21[[#This Row],[Adj Close]]-Table21[[#This Row],[6-MA]]</f>
        <v>-6.3016833333333295</v>
      </c>
      <c r="O457" s="17">
        <f>(Table21[[#This Row],[Adj Close]]-M457)^2</f>
        <v>39.711212833611064</v>
      </c>
      <c r="P457" s="17">
        <f>ABS(Table21[[#This Row],[Erorr 3]])</f>
        <v>6.3016833333333295</v>
      </c>
      <c r="Q457" s="17">
        <f>Table21[[#This Row],[Abs Erorr 3]]/Table21[[#This Row],[Adj Close]]</f>
        <v>4.4730858413780022E-2</v>
      </c>
    </row>
    <row r="458" spans="1:17" x14ac:dyDescent="0.3">
      <c r="A458" s="5">
        <v>44126.291666666664</v>
      </c>
      <c r="B458" s="25">
        <v>141.93</v>
      </c>
      <c r="C458" s="11">
        <f t="shared" si="36"/>
        <v>140.88</v>
      </c>
      <c r="D458" s="29">
        <f>Table21[[#This Row],[Adj Close]]-Table21[[#This Row],[Naive Trend ]]</f>
        <v>1.0500000000000114</v>
      </c>
      <c r="E458" s="12">
        <f t="shared" si="35"/>
        <v>1.1025000000000238</v>
      </c>
      <c r="F458" s="12">
        <f>ABS(Table21[[#This Row],[Erorr 1]])</f>
        <v>1.0500000000000114</v>
      </c>
      <c r="G458" s="13">
        <f>Table21[[#This Row],[Abs Erorr 1]]/Table21[[#This Row],[Adj Close]]</f>
        <v>7.3980131050518658E-3</v>
      </c>
      <c r="H458" s="11">
        <f t="shared" si="38"/>
        <v>141.71223333333333</v>
      </c>
      <c r="I458" s="14">
        <f>(Table21[[#This Row],[Adj Close]]-Table21[[#This Row],[3-MA]])</f>
        <v>0.21776666666667666</v>
      </c>
      <c r="J458" s="10">
        <f t="shared" si="37"/>
        <v>4.7422321111115461E-2</v>
      </c>
      <c r="K458" s="10">
        <f>ABS(Table21[[#This Row],[Erorr 2]])</f>
        <v>0.21776666666667666</v>
      </c>
      <c r="L458" s="13">
        <f>Table21[[#This Row],[Abs Erorr 2]]/Table21[[#This Row],[Adj Close]]</f>
        <v>1.5343244322319216E-3</v>
      </c>
      <c r="M458" s="11">
        <f t="shared" si="39"/>
        <v>145.84780000000001</v>
      </c>
      <c r="N458" s="16">
        <f>Table21[[#This Row],[Adj Close]]-Table21[[#This Row],[6-MA]]</f>
        <v>-3.9177999999999997</v>
      </c>
      <c r="O458" s="17">
        <f>(Table21[[#This Row],[Adj Close]]-M458)^2</f>
        <v>15.349156839999997</v>
      </c>
      <c r="P458" s="17">
        <f>ABS(Table21[[#This Row],[Erorr 3]])</f>
        <v>3.9177999999999997</v>
      </c>
      <c r="Q458" s="17">
        <f>Table21[[#This Row],[Abs Erorr 3]]/Table21[[#This Row],[Adj Close]]</f>
        <v>2.760374832663989E-2</v>
      </c>
    </row>
    <row r="459" spans="1:17" x14ac:dyDescent="0.3">
      <c r="A459" s="9">
        <v>44127.291666666664</v>
      </c>
      <c r="B459" s="26">
        <v>140.21</v>
      </c>
      <c r="C459" s="11">
        <f t="shared" si="36"/>
        <v>141.93</v>
      </c>
      <c r="D459" s="29">
        <f>Table21[[#This Row],[Adj Close]]-Table21[[#This Row],[Naive Trend ]]</f>
        <v>-1.7199999999999989</v>
      </c>
      <c r="E459" s="12">
        <f t="shared" si="35"/>
        <v>2.9583999999999961</v>
      </c>
      <c r="F459" s="12">
        <f>ABS(Table21[[#This Row],[Erorr 1]])</f>
        <v>1.7199999999999989</v>
      </c>
      <c r="G459" s="13">
        <f>Table21[[#This Row],[Abs Erorr 1]]/Table21[[#This Row],[Adj Close]]</f>
        <v>1.2267313315740666E-2</v>
      </c>
      <c r="H459" s="11">
        <f t="shared" si="38"/>
        <v>141.15223333333333</v>
      </c>
      <c r="I459" s="14">
        <f>(Table21[[#This Row],[Adj Close]]-Table21[[#This Row],[3-MA]])</f>
        <v>-0.94223333333331993</v>
      </c>
      <c r="J459" s="10">
        <f t="shared" si="37"/>
        <v>0.88780365444441922</v>
      </c>
      <c r="K459" s="10">
        <f>ABS(Table21[[#This Row],[Erorr 2]])</f>
        <v>0.94223333333331993</v>
      </c>
      <c r="L459" s="13">
        <f>Table21[[#This Row],[Abs Erorr 2]]/Table21[[#This Row],[Adj Close]]</f>
        <v>6.7201578584503239E-3</v>
      </c>
      <c r="M459" s="11">
        <f t="shared" si="39"/>
        <v>143.87501666666665</v>
      </c>
      <c r="N459" s="16">
        <f>Table21[[#This Row],[Adj Close]]-Table21[[#This Row],[6-MA]]</f>
        <v>-3.6650166666666451</v>
      </c>
      <c r="O459" s="17">
        <f>(Table21[[#This Row],[Adj Close]]-M459)^2</f>
        <v>13.432347166944286</v>
      </c>
      <c r="P459" s="17">
        <f>ABS(Table21[[#This Row],[Erorr 3]])</f>
        <v>3.6650166666666451</v>
      </c>
      <c r="Q459" s="17">
        <f>Table21[[#This Row],[Abs Erorr 3]]/Table21[[#This Row],[Adj Close]]</f>
        <v>2.6139481254308858E-2</v>
      </c>
    </row>
    <row r="460" spans="1:17" x14ac:dyDescent="0.3">
      <c r="A460" s="5">
        <v>44130.291666666664</v>
      </c>
      <c r="B460" s="25">
        <v>140.0933</v>
      </c>
      <c r="C460" s="11">
        <f t="shared" si="36"/>
        <v>140.21</v>
      </c>
      <c r="D460" s="29">
        <f>Table21[[#This Row],[Adj Close]]-Table21[[#This Row],[Naive Trend ]]</f>
        <v>-0.11670000000000869</v>
      </c>
      <c r="E460" s="12">
        <f t="shared" si="35"/>
        <v>1.3618890000002028E-2</v>
      </c>
      <c r="F460" s="12">
        <f>ABS(Table21[[#This Row],[Erorr 1]])</f>
        <v>0.11670000000000869</v>
      </c>
      <c r="G460" s="13">
        <f>Table21[[#This Row],[Abs Erorr 1]]/Table21[[#This Row],[Adj Close]]</f>
        <v>8.3301628272022062E-4</v>
      </c>
      <c r="H460" s="11">
        <f t="shared" si="38"/>
        <v>141.00666666666666</v>
      </c>
      <c r="I460" s="14">
        <f>(Table21[[#This Row],[Adj Close]]-Table21[[#This Row],[3-MA]])</f>
        <v>-0.91336666666666133</v>
      </c>
      <c r="J460" s="10">
        <f t="shared" si="37"/>
        <v>0.83423866777776801</v>
      </c>
      <c r="K460" s="10">
        <f>ABS(Table21[[#This Row],[Erorr 2]])</f>
        <v>0.91336666666666133</v>
      </c>
      <c r="L460" s="13">
        <f>Table21[[#This Row],[Abs Erorr 2]]/Table21[[#This Row],[Adj Close]]</f>
        <v>6.5197027028891553E-3</v>
      </c>
      <c r="M460" s="11">
        <f t="shared" si="39"/>
        <v>142.30556666666666</v>
      </c>
      <c r="N460" s="16">
        <f>Table21[[#This Row],[Adj Close]]-Table21[[#This Row],[6-MA]]</f>
        <v>-2.2122666666666646</v>
      </c>
      <c r="O460" s="17">
        <f>(Table21[[#This Row],[Adj Close]]-M460)^2</f>
        <v>4.8941238044444351</v>
      </c>
      <c r="P460" s="17">
        <f>ABS(Table21[[#This Row],[Erorr 3]])</f>
        <v>2.2122666666666646</v>
      </c>
      <c r="Q460" s="17">
        <f>Table21[[#This Row],[Abs Erorr 3]]/Table21[[#This Row],[Adj Close]]</f>
        <v>1.5791380934467705E-2</v>
      </c>
    </row>
    <row r="461" spans="1:17" x14ac:dyDescent="0.3">
      <c r="A461" s="9">
        <v>44131.291666666664</v>
      </c>
      <c r="B461" s="26">
        <v>141.56</v>
      </c>
      <c r="C461" s="11">
        <f t="shared" si="36"/>
        <v>140.0933</v>
      </c>
      <c r="D461" s="29">
        <f>Table21[[#This Row],[Adj Close]]-Table21[[#This Row],[Naive Trend ]]</f>
        <v>1.466700000000003</v>
      </c>
      <c r="E461" s="12">
        <f t="shared" si="35"/>
        <v>2.1512088900000088</v>
      </c>
      <c r="F461" s="12">
        <f>ABS(Table21[[#This Row],[Erorr 1]])</f>
        <v>1.466700000000003</v>
      </c>
      <c r="G461" s="13">
        <f>Table21[[#This Row],[Abs Erorr 1]]/Table21[[#This Row],[Adj Close]]</f>
        <v>1.0360977677309995E-2</v>
      </c>
      <c r="H461" s="11">
        <f t="shared" si="38"/>
        <v>140.74443333333332</v>
      </c>
      <c r="I461" s="14">
        <f>(Table21[[#This Row],[Adj Close]]-Table21[[#This Row],[3-MA]])</f>
        <v>0.8155666666666832</v>
      </c>
      <c r="J461" s="10">
        <f t="shared" si="37"/>
        <v>0.66514898777780473</v>
      </c>
      <c r="K461" s="10">
        <f>ABS(Table21[[#This Row],[Erorr 2]])</f>
        <v>0.8155666666666832</v>
      </c>
      <c r="L461" s="13">
        <f>Table21[[#This Row],[Abs Erorr 2]]/Table21[[#This Row],[Adj Close]]</f>
        <v>5.7612790807197176E-3</v>
      </c>
      <c r="M461" s="11">
        <f t="shared" si="39"/>
        <v>141.22833333333335</v>
      </c>
      <c r="N461" s="16">
        <f>Table21[[#This Row],[Adj Close]]-Table21[[#This Row],[6-MA]]</f>
        <v>0.33166666666664923</v>
      </c>
      <c r="O461" s="17">
        <f>(Table21[[#This Row],[Adj Close]]-M461)^2</f>
        <v>0.11000277777776621</v>
      </c>
      <c r="P461" s="17">
        <f>ABS(Table21[[#This Row],[Erorr 3]])</f>
        <v>0.33166666666664923</v>
      </c>
      <c r="Q461" s="17">
        <f>Table21[[#This Row],[Abs Erorr 3]]/Table21[[#This Row],[Adj Close]]</f>
        <v>2.3429405670150412E-3</v>
      </c>
    </row>
    <row r="462" spans="1:17" x14ac:dyDescent="0.3">
      <c r="A462" s="5">
        <v>44132.291666666664</v>
      </c>
      <c r="B462" s="25">
        <v>135.34</v>
      </c>
      <c r="C462" s="11">
        <f t="shared" si="36"/>
        <v>141.56</v>
      </c>
      <c r="D462" s="29">
        <f>Table21[[#This Row],[Adj Close]]-Table21[[#This Row],[Naive Trend ]]</f>
        <v>-6.2199999999999989</v>
      </c>
      <c r="E462" s="12">
        <f t="shared" si="35"/>
        <v>38.688399999999987</v>
      </c>
      <c r="F462" s="12">
        <f>ABS(Table21[[#This Row],[Erorr 1]])</f>
        <v>6.2199999999999989</v>
      </c>
      <c r="G462" s="13">
        <f>Table21[[#This Row],[Abs Erorr 1]]/Table21[[#This Row],[Adj Close]]</f>
        <v>4.5958327176001172E-2</v>
      </c>
      <c r="H462" s="11">
        <f t="shared" si="38"/>
        <v>140.62110000000001</v>
      </c>
      <c r="I462" s="14">
        <f>(Table21[[#This Row],[Adj Close]]-Table21[[#This Row],[3-MA]])</f>
        <v>-5.2811000000000092</v>
      </c>
      <c r="J462" s="10">
        <f t="shared" si="37"/>
        <v>27.890017210000096</v>
      </c>
      <c r="K462" s="10">
        <f>ABS(Table21[[#This Row],[Erorr 2]])</f>
        <v>5.2811000000000092</v>
      </c>
      <c r="L462" s="13">
        <f>Table21[[#This Row],[Abs Erorr 2]]/Table21[[#This Row],[Adj Close]]</f>
        <v>3.9020984187971106E-2</v>
      </c>
      <c r="M462" s="11">
        <f t="shared" si="39"/>
        <v>140.88666666666666</v>
      </c>
      <c r="N462" s="16">
        <f>Table21[[#This Row],[Adj Close]]-Table21[[#This Row],[6-MA]]</f>
        <v>-5.5466666666666526</v>
      </c>
      <c r="O462" s="17">
        <f>(Table21[[#This Row],[Adj Close]]-M462)^2</f>
        <v>30.765511111110957</v>
      </c>
      <c r="P462" s="17">
        <f>ABS(Table21[[#This Row],[Erorr 3]])</f>
        <v>5.5466666666666526</v>
      </c>
      <c r="Q462" s="17">
        <f>Table21[[#This Row],[Abs Erorr 3]]/Table21[[#This Row],[Adj Close]]</f>
        <v>4.0983202797891624E-2</v>
      </c>
    </row>
    <row r="463" spans="1:17" x14ac:dyDescent="0.3">
      <c r="A463" s="9">
        <v>44133.291666666664</v>
      </c>
      <c r="B463" s="26">
        <v>136.94329999999999</v>
      </c>
      <c r="C463" s="11">
        <f t="shared" si="36"/>
        <v>135.34</v>
      </c>
      <c r="D463" s="29">
        <f>Table21[[#This Row],[Adj Close]]-Table21[[#This Row],[Naive Trend ]]</f>
        <v>1.6032999999999902</v>
      </c>
      <c r="E463" s="12">
        <f t="shared" si="35"/>
        <v>2.5705708899999684</v>
      </c>
      <c r="F463" s="12">
        <f>ABS(Table21[[#This Row],[Erorr 1]])</f>
        <v>1.6032999999999902</v>
      </c>
      <c r="G463" s="13">
        <f>Table21[[#This Row],[Abs Erorr 1]]/Table21[[#This Row],[Adj Close]]</f>
        <v>1.1707765184569017E-2</v>
      </c>
      <c r="H463" s="11">
        <f t="shared" si="38"/>
        <v>138.99776666666665</v>
      </c>
      <c r="I463" s="14">
        <f>(Table21[[#This Row],[Adj Close]]-Table21[[#This Row],[3-MA]])</f>
        <v>-2.0544666666666558</v>
      </c>
      <c r="J463" s="10">
        <f t="shared" si="37"/>
        <v>4.2208332844443994</v>
      </c>
      <c r="K463" s="10">
        <f>ABS(Table21[[#This Row],[Erorr 2]])</f>
        <v>2.0544666666666558</v>
      </c>
      <c r="L463" s="13">
        <f>Table21[[#This Row],[Abs Erorr 2]]/Table21[[#This Row],[Adj Close]]</f>
        <v>1.5002316043695865E-2</v>
      </c>
      <c r="M463" s="11">
        <f t="shared" si="39"/>
        <v>140.00221666666667</v>
      </c>
      <c r="N463" s="16">
        <f>Table21[[#This Row],[Adj Close]]-Table21[[#This Row],[6-MA]]</f>
        <v>-3.0589166666666756</v>
      </c>
      <c r="O463" s="17">
        <f>(Table21[[#This Row],[Adj Close]]-M463)^2</f>
        <v>9.356971173611166</v>
      </c>
      <c r="P463" s="17">
        <f>ABS(Table21[[#This Row],[Erorr 3]])</f>
        <v>3.0589166666666756</v>
      </c>
      <c r="Q463" s="17">
        <f>Table21[[#This Row],[Abs Erorr 3]]/Table21[[#This Row],[Adj Close]]</f>
        <v>2.2337103506828562E-2</v>
      </c>
    </row>
    <row r="464" spans="1:17" x14ac:dyDescent="0.3">
      <c r="A464" s="5">
        <v>44134.291666666664</v>
      </c>
      <c r="B464" s="25">
        <v>129.3467</v>
      </c>
      <c r="C464" s="11">
        <f t="shared" si="36"/>
        <v>136.94329999999999</v>
      </c>
      <c r="D464" s="29">
        <f>Table21[[#This Row],[Adj Close]]-Table21[[#This Row],[Naive Trend ]]</f>
        <v>-7.5965999999999951</v>
      </c>
      <c r="E464" s="12">
        <f t="shared" si="35"/>
        <v>57.708331559999927</v>
      </c>
      <c r="F464" s="12">
        <f>ABS(Table21[[#This Row],[Erorr 1]])</f>
        <v>7.5965999999999951</v>
      </c>
      <c r="G464" s="13">
        <f>Table21[[#This Row],[Abs Erorr 1]]/Table21[[#This Row],[Adj Close]]</f>
        <v>5.8730528107790884E-2</v>
      </c>
      <c r="H464" s="11">
        <f t="shared" si="38"/>
        <v>137.94776666666667</v>
      </c>
      <c r="I464" s="14">
        <f>(Table21[[#This Row],[Adj Close]]-Table21[[#This Row],[3-MA]])</f>
        <v>-8.601066666666668</v>
      </c>
      <c r="J464" s="10">
        <f t="shared" si="37"/>
        <v>73.978347804444468</v>
      </c>
      <c r="K464" s="10">
        <f>ABS(Table21[[#This Row],[Erorr 2]])</f>
        <v>8.601066666666668</v>
      </c>
      <c r="L464" s="13">
        <f>Table21[[#This Row],[Abs Erorr 2]]/Table21[[#This Row],[Adj Close]]</f>
        <v>6.6496220364854058E-2</v>
      </c>
      <c r="M464" s="11">
        <f t="shared" si="39"/>
        <v>139.34610000000001</v>
      </c>
      <c r="N464" s="16">
        <f>Table21[[#This Row],[Adj Close]]-Table21[[#This Row],[6-MA]]</f>
        <v>-9.9994000000000085</v>
      </c>
      <c r="O464" s="17">
        <f>(Table21[[#This Row],[Adj Close]]-M464)^2</f>
        <v>99.988000360000171</v>
      </c>
      <c r="P464" s="17">
        <f>ABS(Table21[[#This Row],[Erorr 3]])</f>
        <v>9.9994000000000085</v>
      </c>
      <c r="Q464" s="17">
        <f>Table21[[#This Row],[Abs Erorr 3]]/Table21[[#This Row],[Adj Close]]</f>
        <v>7.7306958739573634E-2</v>
      </c>
    </row>
    <row r="465" spans="1:17" x14ac:dyDescent="0.3">
      <c r="A465" s="9">
        <v>44137.291666666664</v>
      </c>
      <c r="B465" s="26">
        <v>133.5033</v>
      </c>
      <c r="C465" s="11">
        <f t="shared" si="36"/>
        <v>129.3467</v>
      </c>
      <c r="D465" s="29">
        <f>Table21[[#This Row],[Adj Close]]-Table21[[#This Row],[Naive Trend ]]</f>
        <v>4.1565999999999974</v>
      </c>
      <c r="E465" s="12">
        <f t="shared" si="35"/>
        <v>17.277323559999978</v>
      </c>
      <c r="F465" s="12">
        <f>ABS(Table21[[#This Row],[Erorr 1]])</f>
        <v>4.1565999999999974</v>
      </c>
      <c r="G465" s="13">
        <f>Table21[[#This Row],[Abs Erorr 1]]/Table21[[#This Row],[Adj Close]]</f>
        <v>3.1134810899805455E-2</v>
      </c>
      <c r="H465" s="11">
        <f t="shared" si="38"/>
        <v>133.87666666666667</v>
      </c>
      <c r="I465" s="14">
        <f>(Table21[[#This Row],[Adj Close]]-Table21[[#This Row],[3-MA]])</f>
        <v>-0.37336666666666929</v>
      </c>
      <c r="J465" s="10">
        <f t="shared" si="37"/>
        <v>0.13940266777777974</v>
      </c>
      <c r="K465" s="10">
        <f>ABS(Table21[[#This Row],[Erorr 2]])</f>
        <v>0.37336666666666929</v>
      </c>
      <c r="L465" s="13">
        <f>Table21[[#This Row],[Abs Erorr 2]]/Table21[[#This Row],[Adj Close]]</f>
        <v>2.7966849258907406E-3</v>
      </c>
      <c r="M465" s="11">
        <f t="shared" si="39"/>
        <v>137.24888333333334</v>
      </c>
      <c r="N465" s="16">
        <f>Table21[[#This Row],[Adj Close]]-Table21[[#This Row],[6-MA]]</f>
        <v>-3.745583333333343</v>
      </c>
      <c r="O465" s="17">
        <f>(Table21[[#This Row],[Adj Close]]-M465)^2</f>
        <v>14.029394506944517</v>
      </c>
      <c r="P465" s="17">
        <f>ABS(Table21[[#This Row],[Erorr 3]])</f>
        <v>3.745583333333343</v>
      </c>
      <c r="Q465" s="17">
        <f>Table21[[#This Row],[Abs Erorr 3]]/Table21[[#This Row],[Adj Close]]</f>
        <v>2.8056110473174394E-2</v>
      </c>
    </row>
    <row r="466" spans="1:17" x14ac:dyDescent="0.3">
      <c r="A466" s="5">
        <v>44138.291666666664</v>
      </c>
      <c r="B466" s="25">
        <v>141.30000000000001</v>
      </c>
      <c r="C466" s="11">
        <f t="shared" si="36"/>
        <v>133.5033</v>
      </c>
      <c r="D466" s="29">
        <f>Table21[[#This Row],[Adj Close]]-Table21[[#This Row],[Naive Trend ]]</f>
        <v>7.7967000000000155</v>
      </c>
      <c r="E466" s="12">
        <f t="shared" si="35"/>
        <v>60.788530890000239</v>
      </c>
      <c r="F466" s="12">
        <f>ABS(Table21[[#This Row],[Erorr 1]])</f>
        <v>7.7967000000000155</v>
      </c>
      <c r="G466" s="13">
        <f>Table21[[#This Row],[Abs Erorr 1]]/Table21[[#This Row],[Adj Close]]</f>
        <v>5.5178343949044695E-2</v>
      </c>
      <c r="H466" s="11">
        <f t="shared" si="38"/>
        <v>133.2644333333333</v>
      </c>
      <c r="I466" s="14">
        <f>(Table21[[#This Row],[Adj Close]]-Table21[[#This Row],[3-MA]])</f>
        <v>8.0355666666667105</v>
      </c>
      <c r="J466" s="10">
        <f t="shared" si="37"/>
        <v>64.570331654445155</v>
      </c>
      <c r="K466" s="10">
        <f>ABS(Table21[[#This Row],[Erorr 2]])</f>
        <v>8.0355666666667105</v>
      </c>
      <c r="L466" s="13">
        <f>Table21[[#This Row],[Abs Erorr 2]]/Table21[[#This Row],[Adj Close]]</f>
        <v>5.6868836989856404E-2</v>
      </c>
      <c r="M466" s="11">
        <f t="shared" si="39"/>
        <v>136.1311</v>
      </c>
      <c r="N466" s="16">
        <f>Table21[[#This Row],[Adj Close]]-Table21[[#This Row],[6-MA]]</f>
        <v>5.1689000000000078</v>
      </c>
      <c r="O466" s="17">
        <f>(Table21[[#This Row],[Adj Close]]-M466)^2</f>
        <v>26.717527210000082</v>
      </c>
      <c r="P466" s="17">
        <f>ABS(Table21[[#This Row],[Erorr 3]])</f>
        <v>5.1689000000000078</v>
      </c>
      <c r="Q466" s="17">
        <f>Table21[[#This Row],[Abs Erorr 3]]/Table21[[#This Row],[Adj Close]]</f>
        <v>3.6581033262561978E-2</v>
      </c>
    </row>
    <row r="467" spans="1:17" x14ac:dyDescent="0.3">
      <c r="A467" s="9">
        <v>44139.291666666664</v>
      </c>
      <c r="B467" s="26">
        <v>140.32669999999999</v>
      </c>
      <c r="C467" s="11">
        <f t="shared" si="36"/>
        <v>141.30000000000001</v>
      </c>
      <c r="D467" s="29">
        <f>Table21[[#This Row],[Adj Close]]-Table21[[#This Row],[Naive Trend ]]</f>
        <v>-0.97330000000002315</v>
      </c>
      <c r="E467" s="12">
        <f t="shared" si="35"/>
        <v>0.94731289000004504</v>
      </c>
      <c r="F467" s="12">
        <f>ABS(Table21[[#This Row],[Erorr 1]])</f>
        <v>0.97330000000002315</v>
      </c>
      <c r="G467" s="13">
        <f>Table21[[#This Row],[Abs Erorr 1]]/Table21[[#This Row],[Adj Close]]</f>
        <v>6.9359573053454776E-3</v>
      </c>
      <c r="H467" s="11">
        <f t="shared" si="38"/>
        <v>134.71666666666667</v>
      </c>
      <c r="I467" s="14">
        <f>(Table21[[#This Row],[Adj Close]]-Table21[[#This Row],[3-MA]])</f>
        <v>5.6100333333333197</v>
      </c>
      <c r="J467" s="10">
        <f t="shared" si="37"/>
        <v>31.472474001110957</v>
      </c>
      <c r="K467" s="10">
        <f>ABS(Table21[[#This Row],[Erorr 2]])</f>
        <v>5.6100333333333197</v>
      </c>
      <c r="L467" s="13">
        <f>Table21[[#This Row],[Abs Erorr 2]]/Table21[[#This Row],[Adj Close]]</f>
        <v>3.99783742746984E-2</v>
      </c>
      <c r="M467" s="11">
        <f t="shared" si="39"/>
        <v>136.33221666666668</v>
      </c>
      <c r="N467" s="16">
        <f>Table21[[#This Row],[Adj Close]]-Table21[[#This Row],[6-MA]]</f>
        <v>3.9944833333333065</v>
      </c>
      <c r="O467" s="17">
        <f>(Table21[[#This Row],[Adj Close]]-M467)^2</f>
        <v>15.955897100277564</v>
      </c>
      <c r="P467" s="17">
        <f>ABS(Table21[[#This Row],[Erorr 3]])</f>
        <v>3.9944833333333065</v>
      </c>
      <c r="Q467" s="17">
        <f>Table21[[#This Row],[Abs Erorr 3]]/Table21[[#This Row],[Adj Close]]</f>
        <v>2.8465597304955556E-2</v>
      </c>
    </row>
    <row r="468" spans="1:17" x14ac:dyDescent="0.3">
      <c r="A468" s="5">
        <v>44140.291666666664</v>
      </c>
      <c r="B468" s="25">
        <v>146.03</v>
      </c>
      <c r="C468" s="11">
        <f t="shared" si="36"/>
        <v>140.32669999999999</v>
      </c>
      <c r="D468" s="29">
        <f>Table21[[#This Row],[Adj Close]]-Table21[[#This Row],[Naive Trend ]]</f>
        <v>5.7033000000000129</v>
      </c>
      <c r="E468" s="12">
        <f t="shared" si="35"/>
        <v>32.527630890000147</v>
      </c>
      <c r="F468" s="12">
        <f>ABS(Table21[[#This Row],[Erorr 1]])</f>
        <v>5.7033000000000129</v>
      </c>
      <c r="G468" s="13">
        <f>Table21[[#This Row],[Abs Erorr 1]]/Table21[[#This Row],[Adj Close]]</f>
        <v>3.9055673491748356E-2</v>
      </c>
      <c r="H468" s="11">
        <f t="shared" si="38"/>
        <v>138.37666666666667</v>
      </c>
      <c r="I468" s="14">
        <f>(Table21[[#This Row],[Adj Close]]-Table21[[#This Row],[3-MA]])</f>
        <v>7.653333333333336</v>
      </c>
      <c r="J468" s="10">
        <f t="shared" si="37"/>
        <v>58.573511111111152</v>
      </c>
      <c r="K468" s="10">
        <f>ABS(Table21[[#This Row],[Erorr 2]])</f>
        <v>7.653333333333336</v>
      </c>
      <c r="L468" s="13">
        <f>Table21[[#This Row],[Abs Erorr 2]]/Table21[[#This Row],[Adj Close]]</f>
        <v>5.2409322285375169E-2</v>
      </c>
      <c r="M468" s="11">
        <f t="shared" si="39"/>
        <v>136.12666666666664</v>
      </c>
      <c r="N468" s="16">
        <f>Table21[[#This Row],[Adj Close]]-Table21[[#This Row],[6-MA]]</f>
        <v>9.9033333333333644</v>
      </c>
      <c r="O468" s="17">
        <f>(Table21[[#This Row],[Adj Close]]-M468)^2</f>
        <v>98.076011111111725</v>
      </c>
      <c r="P468" s="17">
        <f>ABS(Table21[[#This Row],[Erorr 3]])</f>
        <v>9.9033333333333644</v>
      </c>
      <c r="Q468" s="17">
        <f>Table21[[#This Row],[Abs Erorr 3]]/Table21[[#This Row],[Adj Close]]</f>
        <v>6.7817115204638526E-2</v>
      </c>
    </row>
    <row r="469" spans="1:17" x14ac:dyDescent="0.3">
      <c r="A469" s="9">
        <v>44141.291666666664</v>
      </c>
      <c r="B469" s="26">
        <v>143.3167</v>
      </c>
      <c r="C469" s="11">
        <f t="shared" si="36"/>
        <v>146.03</v>
      </c>
      <c r="D469" s="29">
        <f>Table21[[#This Row],[Adj Close]]-Table21[[#This Row],[Naive Trend ]]</f>
        <v>-2.7133000000000038</v>
      </c>
      <c r="E469" s="12">
        <f t="shared" si="35"/>
        <v>7.3619968900000208</v>
      </c>
      <c r="F469" s="12">
        <f>ABS(Table21[[#This Row],[Erorr 1]])</f>
        <v>2.7133000000000038</v>
      </c>
      <c r="G469" s="13">
        <f>Table21[[#This Row],[Abs Erorr 1]]/Table21[[#This Row],[Adj Close]]</f>
        <v>1.8932197015421121E-2</v>
      </c>
      <c r="H469" s="11">
        <f t="shared" si="38"/>
        <v>142.55223333333333</v>
      </c>
      <c r="I469" s="14">
        <f>(Table21[[#This Row],[Adj Close]]-Table21[[#This Row],[3-MA]])</f>
        <v>0.76446666666666374</v>
      </c>
      <c r="J469" s="10">
        <f t="shared" si="37"/>
        <v>0.58440928444443996</v>
      </c>
      <c r="K469" s="10">
        <f>ABS(Table21[[#This Row],[Erorr 2]])</f>
        <v>0.76446666666666374</v>
      </c>
      <c r="L469" s="13">
        <f>Table21[[#This Row],[Abs Erorr 2]]/Table21[[#This Row],[Adj Close]]</f>
        <v>5.3341073766467115E-3</v>
      </c>
      <c r="M469" s="11">
        <f t="shared" si="39"/>
        <v>137.90833333333333</v>
      </c>
      <c r="N469" s="16">
        <f>Table21[[#This Row],[Adj Close]]-Table21[[#This Row],[6-MA]]</f>
        <v>5.4083666666666659</v>
      </c>
      <c r="O469" s="17">
        <f>(Table21[[#This Row],[Adj Close]]-M469)^2</f>
        <v>29.250430001111102</v>
      </c>
      <c r="P469" s="17">
        <f>ABS(Table21[[#This Row],[Erorr 3]])</f>
        <v>5.4083666666666659</v>
      </c>
      <c r="Q469" s="17">
        <f>Table21[[#This Row],[Abs Erorr 3]]/Table21[[#This Row],[Adj Close]]</f>
        <v>3.7737169964607513E-2</v>
      </c>
    </row>
    <row r="470" spans="1:17" x14ac:dyDescent="0.3">
      <c r="A470" s="5">
        <v>44144.291666666664</v>
      </c>
      <c r="B470" s="25">
        <v>140.41999999999999</v>
      </c>
      <c r="C470" s="11">
        <f t="shared" si="36"/>
        <v>143.3167</v>
      </c>
      <c r="D470" s="29">
        <f>Table21[[#This Row],[Adj Close]]-Table21[[#This Row],[Naive Trend ]]</f>
        <v>-2.8967000000000098</v>
      </c>
      <c r="E470" s="12">
        <f t="shared" si="35"/>
        <v>8.3908708900000573</v>
      </c>
      <c r="F470" s="12">
        <f>ABS(Table21[[#This Row],[Erorr 1]])</f>
        <v>2.8967000000000098</v>
      </c>
      <c r="G470" s="13">
        <f>Table21[[#This Row],[Abs Erorr 1]]/Table21[[#This Row],[Adj Close]]</f>
        <v>2.0628827802307435E-2</v>
      </c>
      <c r="H470" s="11">
        <f t="shared" si="38"/>
        <v>143.22446666666667</v>
      </c>
      <c r="I470" s="14">
        <f>(Table21[[#This Row],[Adj Close]]-Table21[[#This Row],[3-MA]])</f>
        <v>-2.8044666666666842</v>
      </c>
      <c r="J470" s="10">
        <f t="shared" si="37"/>
        <v>7.865033284444543</v>
      </c>
      <c r="K470" s="10">
        <f>ABS(Table21[[#This Row],[Erorr 2]])</f>
        <v>2.8044666666666842</v>
      </c>
      <c r="L470" s="13">
        <f>Table21[[#This Row],[Abs Erorr 2]]/Table21[[#This Row],[Adj Close]]</f>
        <v>1.9971988795518335E-2</v>
      </c>
      <c r="M470" s="11">
        <f t="shared" si="39"/>
        <v>138.97056666666666</v>
      </c>
      <c r="N470" s="16">
        <f>Table21[[#This Row],[Adj Close]]-Table21[[#This Row],[6-MA]]</f>
        <v>1.4494333333333316</v>
      </c>
      <c r="O470" s="17">
        <f>(Table21[[#This Row],[Adj Close]]-M470)^2</f>
        <v>2.1008569877777727</v>
      </c>
      <c r="P470" s="17">
        <f>ABS(Table21[[#This Row],[Erorr 3]])</f>
        <v>1.4494333333333316</v>
      </c>
      <c r="Q470" s="17">
        <f>Table21[[#This Row],[Abs Erorr 3]]/Table21[[#This Row],[Adj Close]]</f>
        <v>1.0322128851540605E-2</v>
      </c>
    </row>
    <row r="471" spans="1:17" x14ac:dyDescent="0.3">
      <c r="A471" s="9">
        <v>44145.291666666664</v>
      </c>
      <c r="B471" s="26">
        <v>136.7867</v>
      </c>
      <c r="C471" s="11">
        <f t="shared" si="36"/>
        <v>140.41999999999999</v>
      </c>
      <c r="D471" s="29">
        <f>Table21[[#This Row],[Adj Close]]-Table21[[#This Row],[Naive Trend ]]</f>
        <v>-3.6332999999999913</v>
      </c>
      <c r="E471" s="12">
        <f t="shared" si="35"/>
        <v>13.200868889999937</v>
      </c>
      <c r="F471" s="12">
        <f>ABS(Table21[[#This Row],[Erorr 1]])</f>
        <v>3.6332999999999913</v>
      </c>
      <c r="G471" s="13">
        <f>Table21[[#This Row],[Abs Erorr 1]]/Table21[[#This Row],[Adj Close]]</f>
        <v>2.6561792922849891E-2</v>
      </c>
      <c r="H471" s="11">
        <f t="shared" si="38"/>
        <v>143.25556666666668</v>
      </c>
      <c r="I471" s="14">
        <f>(Table21[[#This Row],[Adj Close]]-Table21[[#This Row],[3-MA]])</f>
        <v>-6.4688666666666848</v>
      </c>
      <c r="J471" s="10">
        <f t="shared" si="37"/>
        <v>41.846235951111346</v>
      </c>
      <c r="K471" s="10">
        <f>ABS(Table21[[#This Row],[Erorr 2]])</f>
        <v>6.4688666666666848</v>
      </c>
      <c r="L471" s="13">
        <f>Table21[[#This Row],[Abs Erorr 2]]/Table21[[#This Row],[Adj Close]]</f>
        <v>4.729163483486834E-2</v>
      </c>
      <c r="M471" s="11">
        <f t="shared" si="39"/>
        <v>140.81611666666666</v>
      </c>
      <c r="N471" s="16">
        <f>Table21[[#This Row],[Adj Close]]-Table21[[#This Row],[6-MA]]</f>
        <v>-4.0294166666666626</v>
      </c>
      <c r="O471" s="17">
        <f>(Table21[[#This Row],[Adj Close]]-M471)^2</f>
        <v>16.236198673611078</v>
      </c>
      <c r="P471" s="17">
        <f>ABS(Table21[[#This Row],[Erorr 3]])</f>
        <v>4.0294166666666626</v>
      </c>
      <c r="Q471" s="17">
        <f>Table21[[#This Row],[Abs Erorr 3]]/Table21[[#This Row],[Adj Close]]</f>
        <v>2.9457664134500378E-2</v>
      </c>
    </row>
    <row r="472" spans="1:17" x14ac:dyDescent="0.3">
      <c r="A472" s="5">
        <v>44146.291666666664</v>
      </c>
      <c r="B472" s="25">
        <v>139.04329999999999</v>
      </c>
      <c r="C472" s="11">
        <f t="shared" si="36"/>
        <v>136.7867</v>
      </c>
      <c r="D472" s="29">
        <f>Table21[[#This Row],[Adj Close]]-Table21[[#This Row],[Naive Trend ]]</f>
        <v>2.2565999999999917</v>
      </c>
      <c r="E472" s="12">
        <f t="shared" si="35"/>
        <v>5.0922435599999627</v>
      </c>
      <c r="F472" s="12">
        <f>ABS(Table21[[#This Row],[Erorr 1]])</f>
        <v>2.2565999999999917</v>
      </c>
      <c r="G472" s="13">
        <f>Table21[[#This Row],[Abs Erorr 1]]/Table21[[#This Row],[Adj Close]]</f>
        <v>1.6229476716965088E-2</v>
      </c>
      <c r="H472" s="11">
        <f t="shared" si="38"/>
        <v>140.17446666666666</v>
      </c>
      <c r="I472" s="14">
        <f>(Table21[[#This Row],[Adj Close]]-Table21[[#This Row],[3-MA]])</f>
        <v>-1.1311666666666724</v>
      </c>
      <c r="J472" s="10">
        <f t="shared" si="37"/>
        <v>1.2795380277777908</v>
      </c>
      <c r="K472" s="10">
        <f>ABS(Table21[[#This Row],[Erorr 2]])</f>
        <v>1.1311666666666724</v>
      </c>
      <c r="L472" s="13">
        <f>Table21[[#This Row],[Abs Erorr 2]]/Table21[[#This Row],[Adj Close]]</f>
        <v>8.1353554372391376E-3</v>
      </c>
      <c r="M472" s="11">
        <f t="shared" si="39"/>
        <v>141.36335</v>
      </c>
      <c r="N472" s="16">
        <f>Table21[[#This Row],[Adj Close]]-Table21[[#This Row],[6-MA]]</f>
        <v>-2.320050000000009</v>
      </c>
      <c r="O472" s="17">
        <f>(Table21[[#This Row],[Adj Close]]-M472)^2</f>
        <v>5.382632002500042</v>
      </c>
      <c r="P472" s="17">
        <f>ABS(Table21[[#This Row],[Erorr 3]])</f>
        <v>2.320050000000009</v>
      </c>
      <c r="Q472" s="17">
        <f>Table21[[#This Row],[Abs Erorr 3]]/Table21[[#This Row],[Adj Close]]</f>
        <v>1.668580938455869E-2</v>
      </c>
    </row>
    <row r="473" spans="1:17" x14ac:dyDescent="0.3">
      <c r="A473" s="9">
        <v>44147.291666666664</v>
      </c>
      <c r="B473" s="26">
        <v>137.2533</v>
      </c>
      <c r="C473" s="11">
        <f t="shared" si="36"/>
        <v>139.04329999999999</v>
      </c>
      <c r="D473" s="29">
        <f>Table21[[#This Row],[Adj Close]]-Table21[[#This Row],[Naive Trend ]]</f>
        <v>-1.789999999999992</v>
      </c>
      <c r="E473" s="12">
        <f t="shared" si="35"/>
        <v>3.2040999999999715</v>
      </c>
      <c r="F473" s="12">
        <f>ABS(Table21[[#This Row],[Erorr 1]])</f>
        <v>1.789999999999992</v>
      </c>
      <c r="G473" s="13">
        <f>Table21[[#This Row],[Abs Erorr 1]]/Table21[[#This Row],[Adj Close]]</f>
        <v>1.3041580785307108E-2</v>
      </c>
      <c r="H473" s="11">
        <f t="shared" si="38"/>
        <v>138.74999999999997</v>
      </c>
      <c r="I473" s="14">
        <f>(Table21[[#This Row],[Adj Close]]-Table21[[#This Row],[3-MA]])</f>
        <v>-1.4966999999999757</v>
      </c>
      <c r="J473" s="10">
        <f t="shared" si="37"/>
        <v>2.2401108899999271</v>
      </c>
      <c r="K473" s="10">
        <f>ABS(Table21[[#This Row],[Erorr 2]])</f>
        <v>1.4966999999999757</v>
      </c>
      <c r="L473" s="13">
        <f>Table21[[#This Row],[Abs Erorr 2]]/Table21[[#This Row],[Adj Close]]</f>
        <v>1.0904655844340179E-2</v>
      </c>
      <c r="M473" s="11">
        <f t="shared" si="39"/>
        <v>140.98723333333331</v>
      </c>
      <c r="N473" s="16">
        <f>Table21[[#This Row],[Adj Close]]-Table21[[#This Row],[6-MA]]</f>
        <v>-3.7339333333333116</v>
      </c>
      <c r="O473" s="17">
        <f>(Table21[[#This Row],[Adj Close]]-M473)^2</f>
        <v>13.942258137777616</v>
      </c>
      <c r="P473" s="17">
        <f>ABS(Table21[[#This Row],[Erorr 3]])</f>
        <v>3.7339333333333116</v>
      </c>
      <c r="Q473" s="17">
        <f>Table21[[#This Row],[Abs Erorr 3]]/Table21[[#This Row],[Adj Close]]</f>
        <v>2.7204688946155114E-2</v>
      </c>
    </row>
    <row r="474" spans="1:17" x14ac:dyDescent="0.3">
      <c r="A474" s="5">
        <v>44148.291666666664</v>
      </c>
      <c r="B474" s="25">
        <v>136.16669999999999</v>
      </c>
      <c r="C474" s="11">
        <f t="shared" si="36"/>
        <v>137.2533</v>
      </c>
      <c r="D474" s="29">
        <f>Table21[[#This Row],[Adj Close]]-Table21[[#This Row],[Naive Trend ]]</f>
        <v>-1.0866000000000042</v>
      </c>
      <c r="E474" s="12">
        <f t="shared" si="35"/>
        <v>1.1806995600000092</v>
      </c>
      <c r="F474" s="12">
        <f>ABS(Table21[[#This Row],[Erorr 1]])</f>
        <v>1.0866000000000042</v>
      </c>
      <c r="G474" s="13">
        <f>Table21[[#This Row],[Abs Erorr 1]]/Table21[[#This Row],[Adj Close]]</f>
        <v>7.9799246071176316E-3</v>
      </c>
      <c r="H474" s="11">
        <f t="shared" si="38"/>
        <v>137.69443333333334</v>
      </c>
      <c r="I474" s="14">
        <f>(Table21[[#This Row],[Adj Close]]-Table21[[#This Row],[3-MA]])</f>
        <v>-1.5277333333333445</v>
      </c>
      <c r="J474" s="10">
        <f t="shared" si="37"/>
        <v>2.333969137777812</v>
      </c>
      <c r="K474" s="10">
        <f>ABS(Table21[[#This Row],[Erorr 2]])</f>
        <v>1.5277333333333445</v>
      </c>
      <c r="L474" s="13">
        <f>Table21[[#This Row],[Abs Erorr 2]]/Table21[[#This Row],[Adj Close]]</f>
        <v>1.1219581096797855E-2</v>
      </c>
      <c r="M474" s="11">
        <f t="shared" si="39"/>
        <v>140.47499999999999</v>
      </c>
      <c r="N474" s="16">
        <f>Table21[[#This Row],[Adj Close]]-Table21[[#This Row],[6-MA]]</f>
        <v>-4.3083000000000027</v>
      </c>
      <c r="O474" s="17">
        <f>(Table21[[#This Row],[Adj Close]]-M474)^2</f>
        <v>18.561448890000023</v>
      </c>
      <c r="P474" s="17">
        <f>ABS(Table21[[#This Row],[Erorr 3]])</f>
        <v>4.3083000000000027</v>
      </c>
      <c r="Q474" s="17">
        <f>Table21[[#This Row],[Abs Erorr 3]]/Table21[[#This Row],[Adj Close]]</f>
        <v>3.1639894335399203E-2</v>
      </c>
    </row>
    <row r="475" spans="1:17" x14ac:dyDescent="0.3">
      <c r="A475" s="9">
        <v>44151.291666666664</v>
      </c>
      <c r="B475" s="26">
        <v>136.03</v>
      </c>
      <c r="C475" s="11">
        <f t="shared" si="36"/>
        <v>136.16669999999999</v>
      </c>
      <c r="D475" s="29">
        <f>Table21[[#This Row],[Adj Close]]-Table21[[#This Row],[Naive Trend ]]</f>
        <v>-0.1366999999999905</v>
      </c>
      <c r="E475" s="12">
        <f t="shared" si="35"/>
        <v>1.8686889999997403E-2</v>
      </c>
      <c r="F475" s="12">
        <f>ABS(Table21[[#This Row],[Erorr 1]])</f>
        <v>0.1366999999999905</v>
      </c>
      <c r="G475" s="13">
        <f>Table21[[#This Row],[Abs Erorr 1]]/Table21[[#This Row],[Adj Close]]</f>
        <v>1.0049253841063772E-3</v>
      </c>
      <c r="H475" s="11">
        <f t="shared" si="38"/>
        <v>137.48776666666666</v>
      </c>
      <c r="I475" s="14">
        <f>(Table21[[#This Row],[Adj Close]]-Table21[[#This Row],[3-MA]])</f>
        <v>-1.4577666666666573</v>
      </c>
      <c r="J475" s="10">
        <f t="shared" si="37"/>
        <v>2.1250836544444174</v>
      </c>
      <c r="K475" s="10">
        <f>ABS(Table21[[#This Row],[Erorr 2]])</f>
        <v>1.4577666666666573</v>
      </c>
      <c r="L475" s="13">
        <f>Table21[[#This Row],[Abs Erorr 2]]/Table21[[#This Row],[Adj Close]]</f>
        <v>1.0716508613296018E-2</v>
      </c>
      <c r="M475" s="11">
        <f t="shared" si="39"/>
        <v>138.83111666666665</v>
      </c>
      <c r="N475" s="16">
        <f>Table21[[#This Row],[Adj Close]]-Table21[[#This Row],[6-MA]]</f>
        <v>-2.8011166666666441</v>
      </c>
      <c r="O475" s="17">
        <f>(Table21[[#This Row],[Adj Close]]-M475)^2</f>
        <v>7.8462545802776509</v>
      </c>
      <c r="P475" s="17">
        <f>ABS(Table21[[#This Row],[Erorr 3]])</f>
        <v>2.8011166666666441</v>
      </c>
      <c r="Q475" s="17">
        <f>Table21[[#This Row],[Abs Erorr 3]]/Table21[[#This Row],[Adj Close]]</f>
        <v>2.059190374672237E-2</v>
      </c>
    </row>
    <row r="476" spans="1:17" x14ac:dyDescent="0.3">
      <c r="A476" s="5">
        <v>44152.291666666664</v>
      </c>
      <c r="B476" s="25">
        <v>147.20330000000001</v>
      </c>
      <c r="C476" s="11">
        <f t="shared" si="36"/>
        <v>136.03</v>
      </c>
      <c r="D476" s="29">
        <f>Table21[[#This Row],[Adj Close]]-Table21[[#This Row],[Naive Trend ]]</f>
        <v>11.173300000000012</v>
      </c>
      <c r="E476" s="12">
        <f t="shared" si="35"/>
        <v>124.84263289000026</v>
      </c>
      <c r="F476" s="12">
        <f>ABS(Table21[[#This Row],[Erorr 1]])</f>
        <v>11.173300000000012</v>
      </c>
      <c r="G476" s="13">
        <f>Table21[[#This Row],[Abs Erorr 1]]/Table21[[#This Row],[Adj Close]]</f>
        <v>7.590386900293683E-2</v>
      </c>
      <c r="H476" s="11">
        <f t="shared" si="38"/>
        <v>136.48333333333332</v>
      </c>
      <c r="I476" s="14">
        <f>(Table21[[#This Row],[Adj Close]]-Table21[[#This Row],[3-MA]])</f>
        <v>10.719966666666693</v>
      </c>
      <c r="J476" s="10">
        <f t="shared" si="37"/>
        <v>114.91768533444501</v>
      </c>
      <c r="K476" s="10">
        <f>ABS(Table21[[#This Row],[Erorr 2]])</f>
        <v>10.719966666666693</v>
      </c>
      <c r="L476" s="13">
        <f>Table21[[#This Row],[Abs Erorr 2]]/Table21[[#This Row],[Adj Close]]</f>
        <v>7.2824227898876534E-2</v>
      </c>
      <c r="M476" s="11">
        <f t="shared" si="39"/>
        <v>137.61666666666665</v>
      </c>
      <c r="N476" s="16">
        <f>Table21[[#This Row],[Adj Close]]-Table21[[#This Row],[6-MA]]</f>
        <v>9.5866333333333671</v>
      </c>
      <c r="O476" s="17">
        <f>(Table21[[#This Row],[Adj Close]]-M476)^2</f>
        <v>91.90353866777842</v>
      </c>
      <c r="P476" s="17">
        <f>ABS(Table21[[#This Row],[Erorr 3]])</f>
        <v>9.5866333333333671</v>
      </c>
      <c r="Q476" s="17">
        <f>Table21[[#This Row],[Abs Erorr 3]]/Table21[[#This Row],[Adj Close]]</f>
        <v>6.5125125138725606E-2</v>
      </c>
    </row>
    <row r="477" spans="1:17" x14ac:dyDescent="0.3">
      <c r="A477" s="9">
        <v>44153.291666666664</v>
      </c>
      <c r="B477" s="26">
        <v>162.2133</v>
      </c>
      <c r="C477" s="11">
        <f t="shared" si="36"/>
        <v>147.20330000000001</v>
      </c>
      <c r="D477" s="29">
        <f>Table21[[#This Row],[Adj Close]]-Table21[[#This Row],[Naive Trend ]]</f>
        <v>15.009999999999991</v>
      </c>
      <c r="E477" s="12">
        <f t="shared" si="35"/>
        <v>225.30009999999973</v>
      </c>
      <c r="F477" s="12">
        <f>ABS(Table21[[#This Row],[Erorr 1]])</f>
        <v>15.009999999999991</v>
      </c>
      <c r="G477" s="13">
        <f>Table21[[#This Row],[Abs Erorr 1]]/Table21[[#This Row],[Adj Close]]</f>
        <v>9.2532486547033999E-2</v>
      </c>
      <c r="H477" s="11">
        <f t="shared" si="38"/>
        <v>139.79999999999998</v>
      </c>
      <c r="I477" s="14">
        <f>(Table21[[#This Row],[Adj Close]]-Table21[[#This Row],[3-MA]])</f>
        <v>22.413300000000021</v>
      </c>
      <c r="J477" s="10">
        <f t="shared" si="37"/>
        <v>502.35601689000094</v>
      </c>
      <c r="K477" s="10">
        <f>ABS(Table21[[#This Row],[Erorr 2]])</f>
        <v>22.413300000000021</v>
      </c>
      <c r="L477" s="13">
        <f>Table21[[#This Row],[Abs Erorr 2]]/Table21[[#This Row],[Adj Close]]</f>
        <v>0.13817177752995605</v>
      </c>
      <c r="M477" s="11">
        <f t="shared" si="39"/>
        <v>138.74721666666667</v>
      </c>
      <c r="N477" s="16">
        <f>Table21[[#This Row],[Adj Close]]-Table21[[#This Row],[6-MA]]</f>
        <v>23.46608333333333</v>
      </c>
      <c r="O477" s="17">
        <f>(Table21[[#This Row],[Adj Close]]-M477)^2</f>
        <v>550.65706700694432</v>
      </c>
      <c r="P477" s="17">
        <f>ABS(Table21[[#This Row],[Erorr 3]])</f>
        <v>23.46608333333333</v>
      </c>
      <c r="Q477" s="17">
        <f>Table21[[#This Row],[Abs Erorr 3]]/Table21[[#This Row],[Adj Close]]</f>
        <v>0.14466189476037619</v>
      </c>
    </row>
    <row r="478" spans="1:17" x14ac:dyDescent="0.3">
      <c r="A478" s="5">
        <v>44154.291666666664</v>
      </c>
      <c r="B478" s="25">
        <v>166.42330000000001</v>
      </c>
      <c r="C478" s="11">
        <f t="shared" si="36"/>
        <v>162.2133</v>
      </c>
      <c r="D478" s="29">
        <f>Table21[[#This Row],[Adj Close]]-Table21[[#This Row],[Naive Trend ]]</f>
        <v>4.210000000000008</v>
      </c>
      <c r="E478" s="12">
        <f t="shared" si="35"/>
        <v>17.724100000000067</v>
      </c>
      <c r="F478" s="12">
        <f>ABS(Table21[[#This Row],[Erorr 1]])</f>
        <v>4.210000000000008</v>
      </c>
      <c r="G478" s="13">
        <f>Table21[[#This Row],[Abs Erorr 1]]/Table21[[#This Row],[Adj Close]]</f>
        <v>2.5296938589728767E-2</v>
      </c>
      <c r="H478" s="11">
        <f t="shared" si="38"/>
        <v>148.48220000000001</v>
      </c>
      <c r="I478" s="14">
        <f>(Table21[[#This Row],[Adj Close]]-Table21[[#This Row],[3-MA]])</f>
        <v>17.941100000000006</v>
      </c>
      <c r="J478" s="10">
        <f t="shared" si="37"/>
        <v>321.8830692100002</v>
      </c>
      <c r="K478" s="10">
        <f>ABS(Table21[[#This Row],[Erorr 2]])</f>
        <v>17.941100000000006</v>
      </c>
      <c r="L478" s="13">
        <f>Table21[[#This Row],[Abs Erorr 2]]/Table21[[#This Row],[Adj Close]]</f>
        <v>0.10780401542332116</v>
      </c>
      <c r="M478" s="11">
        <f t="shared" si="39"/>
        <v>142.98498333333333</v>
      </c>
      <c r="N478" s="16">
        <f>Table21[[#This Row],[Adj Close]]-Table21[[#This Row],[6-MA]]</f>
        <v>23.43831666666668</v>
      </c>
      <c r="O478" s="17">
        <f>(Table21[[#This Row],[Adj Close]]-M478)^2</f>
        <v>549.35468816694504</v>
      </c>
      <c r="P478" s="17">
        <f>ABS(Table21[[#This Row],[Erorr 3]])</f>
        <v>23.43831666666668</v>
      </c>
      <c r="Q478" s="17">
        <f>Table21[[#This Row],[Abs Erorr 3]]/Table21[[#This Row],[Adj Close]]</f>
        <v>0.14083554806728793</v>
      </c>
    </row>
    <row r="479" spans="1:17" x14ac:dyDescent="0.3">
      <c r="A479" s="9">
        <v>44155.291666666664</v>
      </c>
      <c r="B479" s="26">
        <v>163.20330000000001</v>
      </c>
      <c r="C479" s="11">
        <f t="shared" si="36"/>
        <v>166.42330000000001</v>
      </c>
      <c r="D479" s="29">
        <f>Table21[[#This Row],[Adj Close]]-Table21[[#This Row],[Naive Trend ]]</f>
        <v>-3.2199999999999989</v>
      </c>
      <c r="E479" s="12">
        <f t="shared" si="35"/>
        <v>10.368399999999992</v>
      </c>
      <c r="F479" s="12">
        <f>ABS(Table21[[#This Row],[Erorr 1]])</f>
        <v>3.2199999999999989</v>
      </c>
      <c r="G479" s="13">
        <f>Table21[[#This Row],[Abs Erorr 1]]/Table21[[#This Row],[Adj Close]]</f>
        <v>1.9729993204794256E-2</v>
      </c>
      <c r="H479" s="11">
        <f t="shared" si="38"/>
        <v>158.61330000000001</v>
      </c>
      <c r="I479" s="14">
        <f>(Table21[[#This Row],[Adj Close]]-Table21[[#This Row],[3-MA]])</f>
        <v>4.5900000000000034</v>
      </c>
      <c r="J479" s="10">
        <f t="shared" si="37"/>
        <v>21.06810000000003</v>
      </c>
      <c r="K479" s="10">
        <f>ABS(Table21[[#This Row],[Erorr 2]])</f>
        <v>4.5900000000000034</v>
      </c>
      <c r="L479" s="13">
        <f>Table21[[#This Row],[Abs Erorr 2]]/Table21[[#This Row],[Adj Close]]</f>
        <v>2.8124431307455199E-2</v>
      </c>
      <c r="M479" s="11">
        <f t="shared" si="39"/>
        <v>147.54831666666666</v>
      </c>
      <c r="N479" s="16">
        <f>Table21[[#This Row],[Adj Close]]-Table21[[#This Row],[6-MA]]</f>
        <v>15.654983333333348</v>
      </c>
      <c r="O479" s="17">
        <f>(Table21[[#This Row],[Adj Close]]-M479)^2</f>
        <v>245.0785031669449</v>
      </c>
      <c r="P479" s="17">
        <f>ABS(Table21[[#This Row],[Erorr 3]])</f>
        <v>15.654983333333348</v>
      </c>
      <c r="Q479" s="17">
        <f>Table21[[#This Row],[Abs Erorr 3]]/Table21[[#This Row],[Adj Close]]</f>
        <v>9.592320335025914E-2</v>
      </c>
    </row>
    <row r="480" spans="1:17" x14ac:dyDescent="0.3">
      <c r="A480" s="5">
        <v>44158.291666666664</v>
      </c>
      <c r="B480" s="25">
        <v>173.95</v>
      </c>
      <c r="C480" s="11">
        <f t="shared" si="36"/>
        <v>163.20330000000001</v>
      </c>
      <c r="D480" s="29">
        <f>Table21[[#This Row],[Adj Close]]-Table21[[#This Row],[Naive Trend ]]</f>
        <v>10.746699999999976</v>
      </c>
      <c r="E480" s="12">
        <f t="shared" si="35"/>
        <v>115.49156088999948</v>
      </c>
      <c r="F480" s="12">
        <f>ABS(Table21[[#This Row],[Erorr 1]])</f>
        <v>10.746699999999976</v>
      </c>
      <c r="G480" s="13">
        <f>Table21[[#This Row],[Abs Erorr 1]]/Table21[[#This Row],[Adj Close]]</f>
        <v>6.1780396665708399E-2</v>
      </c>
      <c r="H480" s="11">
        <f t="shared" si="38"/>
        <v>163.94663333333335</v>
      </c>
      <c r="I480" s="14">
        <f>(Table21[[#This Row],[Adj Close]]-Table21[[#This Row],[3-MA]])</f>
        <v>10.003366666666636</v>
      </c>
      <c r="J480" s="10">
        <f t="shared" si="37"/>
        <v>100.06734466777716</v>
      </c>
      <c r="K480" s="10">
        <f>ABS(Table21[[#This Row],[Erorr 2]])</f>
        <v>10.003366666666636</v>
      </c>
      <c r="L480" s="13">
        <f>Table21[[#This Row],[Abs Erorr 2]]/Table21[[#This Row],[Adj Close]]</f>
        <v>5.7507138066494032E-2</v>
      </c>
      <c r="M480" s="11">
        <f t="shared" si="39"/>
        <v>151.87331666666668</v>
      </c>
      <c r="N480" s="16">
        <f>Table21[[#This Row],[Adj Close]]-Table21[[#This Row],[6-MA]]</f>
        <v>22.076683333333307</v>
      </c>
      <c r="O480" s="17">
        <f>(Table21[[#This Row],[Adj Close]]-M480)^2</f>
        <v>487.37994700027662</v>
      </c>
      <c r="P480" s="17">
        <f>ABS(Table21[[#This Row],[Erorr 3]])</f>
        <v>22.076683333333307</v>
      </c>
      <c r="Q480" s="17">
        <f>Table21[[#This Row],[Abs Erorr 3]]/Table21[[#This Row],[Adj Close]]</f>
        <v>0.1269139599501771</v>
      </c>
    </row>
    <row r="481" spans="1:17" x14ac:dyDescent="0.3">
      <c r="A481" s="9">
        <v>44159.291666666664</v>
      </c>
      <c r="B481" s="26">
        <v>185.1267</v>
      </c>
      <c r="C481" s="11">
        <f t="shared" si="36"/>
        <v>173.95</v>
      </c>
      <c r="D481" s="29">
        <f>Table21[[#This Row],[Adj Close]]-Table21[[#This Row],[Naive Trend ]]</f>
        <v>11.176700000000011</v>
      </c>
      <c r="E481" s="12">
        <f t="shared" si="35"/>
        <v>124.91862289000025</v>
      </c>
      <c r="F481" s="12">
        <f>ABS(Table21[[#This Row],[Erorr 1]])</f>
        <v>11.176700000000011</v>
      </c>
      <c r="G481" s="13">
        <f>Table21[[#This Row],[Abs Erorr 1]]/Table21[[#This Row],[Adj Close]]</f>
        <v>6.0373247078892515E-2</v>
      </c>
      <c r="H481" s="11">
        <f t="shared" si="38"/>
        <v>167.85886666666667</v>
      </c>
      <c r="I481" s="14">
        <f>(Table21[[#This Row],[Adj Close]]-Table21[[#This Row],[3-MA]])</f>
        <v>17.267833333333328</v>
      </c>
      <c r="J481" s="10">
        <f t="shared" si="37"/>
        <v>298.17806802777761</v>
      </c>
      <c r="K481" s="10">
        <f>ABS(Table21[[#This Row],[Erorr 2]])</f>
        <v>17.267833333333328</v>
      </c>
      <c r="L481" s="13">
        <f>Table21[[#This Row],[Abs Erorr 2]]/Table21[[#This Row],[Adj Close]]</f>
        <v>9.3275758350002069E-2</v>
      </c>
      <c r="M481" s="11">
        <f t="shared" si="39"/>
        <v>158.17053333333334</v>
      </c>
      <c r="N481" s="16">
        <f>Table21[[#This Row],[Adj Close]]-Table21[[#This Row],[6-MA]]</f>
        <v>26.956166666666661</v>
      </c>
      <c r="O481" s="17">
        <f>(Table21[[#This Row],[Adj Close]]-M481)^2</f>
        <v>726.63492136111086</v>
      </c>
      <c r="P481" s="17">
        <f>ABS(Table21[[#This Row],[Erorr 3]])</f>
        <v>26.956166666666661</v>
      </c>
      <c r="Q481" s="17">
        <f>Table21[[#This Row],[Abs Erorr 3]]/Table21[[#This Row],[Adj Close]]</f>
        <v>0.14560928632480707</v>
      </c>
    </row>
    <row r="482" spans="1:17" x14ac:dyDescent="0.3">
      <c r="A482" s="5">
        <v>44160.291666666664</v>
      </c>
      <c r="B482" s="25">
        <v>191.33330000000001</v>
      </c>
      <c r="C482" s="11">
        <f t="shared" si="36"/>
        <v>185.1267</v>
      </c>
      <c r="D482" s="29">
        <f>Table21[[#This Row],[Adj Close]]-Table21[[#This Row],[Naive Trend ]]</f>
        <v>6.2066000000000088</v>
      </c>
      <c r="E482" s="12">
        <f t="shared" si="35"/>
        <v>38.521883560000106</v>
      </c>
      <c r="F482" s="12">
        <f>ABS(Table21[[#This Row],[Erorr 1]])</f>
        <v>6.2066000000000088</v>
      </c>
      <c r="G482" s="13">
        <f>Table21[[#This Row],[Abs Erorr 1]]/Table21[[#This Row],[Adj Close]]</f>
        <v>3.2438681609526454E-2</v>
      </c>
      <c r="H482" s="11">
        <f t="shared" si="38"/>
        <v>174.09333333333333</v>
      </c>
      <c r="I482" s="14">
        <f>(Table21[[#This Row],[Adj Close]]-Table21[[#This Row],[3-MA]])</f>
        <v>17.239966666666675</v>
      </c>
      <c r="J482" s="10">
        <f t="shared" si="37"/>
        <v>297.21645066777808</v>
      </c>
      <c r="K482" s="10">
        <f>ABS(Table21[[#This Row],[Erorr 2]])</f>
        <v>17.239966666666675</v>
      </c>
      <c r="L482" s="13">
        <f>Table21[[#This Row],[Abs Erorr 2]]/Table21[[#This Row],[Adj Close]]</f>
        <v>9.0104371098322533E-2</v>
      </c>
      <c r="M482" s="11">
        <f t="shared" si="39"/>
        <v>166.3533166666667</v>
      </c>
      <c r="N482" s="16">
        <f>Table21[[#This Row],[Adj Close]]-Table21[[#This Row],[6-MA]]</f>
        <v>24.979983333333308</v>
      </c>
      <c r="O482" s="17">
        <f>(Table21[[#This Row],[Adj Close]]-M482)^2</f>
        <v>623.99956733360989</v>
      </c>
      <c r="P482" s="17">
        <f>ABS(Table21[[#This Row],[Erorr 3]])</f>
        <v>24.979983333333308</v>
      </c>
      <c r="Q482" s="17">
        <f>Table21[[#This Row],[Abs Erorr 3]]/Table21[[#This Row],[Adj Close]]</f>
        <v>0.13055742692638087</v>
      </c>
    </row>
    <row r="483" spans="1:17" x14ac:dyDescent="0.3">
      <c r="A483" s="9">
        <v>44162.291666666664</v>
      </c>
      <c r="B483" s="26">
        <v>195.2533</v>
      </c>
      <c r="C483" s="11">
        <f t="shared" si="36"/>
        <v>191.33330000000001</v>
      </c>
      <c r="D483" s="29">
        <f>Table21[[#This Row],[Adj Close]]-Table21[[#This Row],[Naive Trend ]]</f>
        <v>3.9199999999999875</v>
      </c>
      <c r="E483" s="12">
        <f t="shared" si="35"/>
        <v>15.366399999999903</v>
      </c>
      <c r="F483" s="12">
        <f>ABS(Table21[[#This Row],[Erorr 1]])</f>
        <v>3.9199999999999875</v>
      </c>
      <c r="G483" s="13">
        <f>Table21[[#This Row],[Abs Erorr 1]]/Table21[[#This Row],[Adj Close]]</f>
        <v>2.007648526298909E-2</v>
      </c>
      <c r="H483" s="11">
        <f t="shared" si="38"/>
        <v>183.47</v>
      </c>
      <c r="I483" s="14">
        <f>(Table21[[#This Row],[Adj Close]]-Table21[[#This Row],[3-MA]])</f>
        <v>11.783299999999997</v>
      </c>
      <c r="J483" s="10">
        <f t="shared" si="37"/>
        <v>138.84615888999994</v>
      </c>
      <c r="K483" s="10">
        <f>ABS(Table21[[#This Row],[Erorr 2]])</f>
        <v>11.783299999999997</v>
      </c>
      <c r="L483" s="13">
        <f>Table21[[#This Row],[Abs Erorr 2]]/Table21[[#This Row],[Adj Close]]</f>
        <v>6.034878795902552E-2</v>
      </c>
      <c r="M483" s="11">
        <f t="shared" si="39"/>
        <v>173.70831666666666</v>
      </c>
      <c r="N483" s="16">
        <f>Table21[[#This Row],[Adj Close]]-Table21[[#This Row],[6-MA]]</f>
        <v>21.544983333333334</v>
      </c>
      <c r="O483" s="17">
        <f>(Table21[[#This Row],[Adj Close]]-M483)^2</f>
        <v>464.18630683361118</v>
      </c>
      <c r="P483" s="17">
        <f>ABS(Table21[[#This Row],[Erorr 3]])</f>
        <v>21.544983333333334</v>
      </c>
      <c r="Q483" s="17">
        <f>Table21[[#This Row],[Abs Erorr 3]]/Table21[[#This Row],[Adj Close]]</f>
        <v>0.11034376030178919</v>
      </c>
    </row>
    <row r="484" spans="1:17" x14ac:dyDescent="0.3">
      <c r="A484" s="5">
        <v>44165.291666666664</v>
      </c>
      <c r="B484" s="25">
        <v>189.2</v>
      </c>
      <c r="C484" s="11">
        <f t="shared" si="36"/>
        <v>195.2533</v>
      </c>
      <c r="D484" s="29">
        <f>Table21[[#This Row],[Adj Close]]-Table21[[#This Row],[Naive Trend ]]</f>
        <v>-6.0533000000000072</v>
      </c>
      <c r="E484" s="12">
        <f t="shared" si="35"/>
        <v>36.642440890000088</v>
      </c>
      <c r="F484" s="12">
        <f>ABS(Table21[[#This Row],[Erorr 1]])</f>
        <v>6.0533000000000072</v>
      </c>
      <c r="G484" s="13">
        <f>Table21[[#This Row],[Abs Erorr 1]]/Table21[[#This Row],[Adj Close]]</f>
        <v>3.199418604651167E-2</v>
      </c>
      <c r="H484" s="11">
        <f t="shared" si="38"/>
        <v>190.5711</v>
      </c>
      <c r="I484" s="14">
        <f>(Table21[[#This Row],[Adj Close]]-Table21[[#This Row],[3-MA]])</f>
        <v>-1.3711000000000126</v>
      </c>
      <c r="J484" s="10">
        <f t="shared" si="37"/>
        <v>1.8799152100000347</v>
      </c>
      <c r="K484" s="10">
        <f>ABS(Table21[[#This Row],[Erorr 2]])</f>
        <v>1.3711000000000126</v>
      </c>
      <c r="L484" s="13">
        <f>Table21[[#This Row],[Abs Erorr 2]]/Table21[[#This Row],[Adj Close]]</f>
        <v>7.2468287526427731E-3</v>
      </c>
      <c r="M484" s="11">
        <f t="shared" si="39"/>
        <v>179.21498333333332</v>
      </c>
      <c r="N484" s="16">
        <f>Table21[[#This Row],[Adj Close]]-Table21[[#This Row],[6-MA]]</f>
        <v>9.9850166666666667</v>
      </c>
      <c r="O484" s="17">
        <f>(Table21[[#This Row],[Adj Close]]-M484)^2</f>
        <v>99.700557833611114</v>
      </c>
      <c r="P484" s="17">
        <f>ABS(Table21[[#This Row],[Erorr 3]])</f>
        <v>9.9850166666666667</v>
      </c>
      <c r="Q484" s="17">
        <f>Table21[[#This Row],[Abs Erorr 3]]/Table21[[#This Row],[Adj Close]]</f>
        <v>5.2774929527836509E-2</v>
      </c>
    </row>
    <row r="485" spans="1:17" x14ac:dyDescent="0.3">
      <c r="A485" s="9">
        <v>44166.291666666664</v>
      </c>
      <c r="B485" s="26">
        <v>194.92</v>
      </c>
      <c r="C485" s="11">
        <f t="shared" si="36"/>
        <v>189.2</v>
      </c>
      <c r="D485" s="29">
        <f>Table21[[#This Row],[Adj Close]]-Table21[[#This Row],[Naive Trend ]]</f>
        <v>5.7199999999999989</v>
      </c>
      <c r="E485" s="12">
        <f t="shared" si="35"/>
        <v>32.718399999999988</v>
      </c>
      <c r="F485" s="12">
        <f>ABS(Table21[[#This Row],[Erorr 1]])</f>
        <v>5.7199999999999989</v>
      </c>
      <c r="G485" s="13">
        <f>Table21[[#This Row],[Abs Erorr 1]]/Table21[[#This Row],[Adj Close]]</f>
        <v>2.9345372460496611E-2</v>
      </c>
      <c r="H485" s="11">
        <f t="shared" si="38"/>
        <v>191.92886666666664</v>
      </c>
      <c r="I485" s="14">
        <f>(Table21[[#This Row],[Adj Close]]-Table21[[#This Row],[3-MA]])</f>
        <v>2.9911333333333516</v>
      </c>
      <c r="J485" s="10">
        <f t="shared" si="37"/>
        <v>8.9468786177778874</v>
      </c>
      <c r="K485" s="10">
        <f>ABS(Table21[[#This Row],[Erorr 2]])</f>
        <v>2.9911333333333516</v>
      </c>
      <c r="L485" s="13">
        <f>Table21[[#This Row],[Abs Erorr 2]]/Table21[[#This Row],[Adj Close]]</f>
        <v>1.5345440864628319E-2</v>
      </c>
      <c r="M485" s="11">
        <f t="shared" si="39"/>
        <v>183.01109999999997</v>
      </c>
      <c r="N485" s="16">
        <f>Table21[[#This Row],[Adj Close]]-Table21[[#This Row],[6-MA]]</f>
        <v>11.908900000000017</v>
      </c>
      <c r="O485" s="17">
        <f>(Table21[[#This Row],[Adj Close]]-M485)^2</f>
        <v>141.8218992100004</v>
      </c>
      <c r="P485" s="17">
        <f>ABS(Table21[[#This Row],[Erorr 3]])</f>
        <v>11.908900000000017</v>
      </c>
      <c r="Q485" s="17">
        <f>Table21[[#This Row],[Abs Erorr 3]]/Table21[[#This Row],[Adj Close]]</f>
        <v>6.1096347219372141E-2</v>
      </c>
    </row>
    <row r="486" spans="1:17" x14ac:dyDescent="0.3">
      <c r="A486" s="5">
        <v>44167.291666666664</v>
      </c>
      <c r="B486" s="25">
        <v>189.60669999999999</v>
      </c>
      <c r="C486" s="11">
        <f t="shared" si="36"/>
        <v>194.92</v>
      </c>
      <c r="D486" s="29">
        <f>Table21[[#This Row],[Adj Close]]-Table21[[#This Row],[Naive Trend ]]</f>
        <v>-5.3132999999999981</v>
      </c>
      <c r="E486" s="12">
        <f t="shared" si="35"/>
        <v>28.23115688999998</v>
      </c>
      <c r="F486" s="12">
        <f>ABS(Table21[[#This Row],[Erorr 1]])</f>
        <v>5.3132999999999981</v>
      </c>
      <c r="G486" s="13">
        <f>Table21[[#This Row],[Abs Erorr 1]]/Table21[[#This Row],[Adj Close]]</f>
        <v>2.8022743922023845E-2</v>
      </c>
      <c r="H486" s="11">
        <f t="shared" si="38"/>
        <v>193.12443333333331</v>
      </c>
      <c r="I486" s="14">
        <f>(Table21[[#This Row],[Adj Close]]-Table21[[#This Row],[3-MA]])</f>
        <v>-3.5177333333333252</v>
      </c>
      <c r="J486" s="10">
        <f t="shared" si="37"/>
        <v>12.374447804444387</v>
      </c>
      <c r="K486" s="10">
        <f>ABS(Table21[[#This Row],[Erorr 2]])</f>
        <v>3.5177333333333252</v>
      </c>
      <c r="L486" s="13">
        <f>Table21[[#This Row],[Abs Erorr 2]]/Table21[[#This Row],[Adj Close]]</f>
        <v>1.855279024071051E-2</v>
      </c>
      <c r="M486" s="11">
        <f t="shared" si="39"/>
        <v>188.29721666666669</v>
      </c>
      <c r="N486" s="16">
        <f>Table21[[#This Row],[Adj Close]]-Table21[[#This Row],[6-MA]]</f>
        <v>1.3094833333333042</v>
      </c>
      <c r="O486" s="17">
        <f>(Table21[[#This Row],[Adj Close]]-M486)^2</f>
        <v>1.7147466002777016</v>
      </c>
      <c r="P486" s="17">
        <f>ABS(Table21[[#This Row],[Erorr 3]])</f>
        <v>1.3094833333333042</v>
      </c>
      <c r="Q486" s="17">
        <f>Table21[[#This Row],[Abs Erorr 3]]/Table21[[#This Row],[Adj Close]]</f>
        <v>6.9063136130384862E-3</v>
      </c>
    </row>
    <row r="487" spans="1:17" x14ac:dyDescent="0.3">
      <c r="A487" s="9">
        <v>44168.291666666664</v>
      </c>
      <c r="B487" s="26">
        <v>197.79329999999999</v>
      </c>
      <c r="C487" s="11">
        <f t="shared" si="36"/>
        <v>189.60669999999999</v>
      </c>
      <c r="D487" s="29">
        <f>Table21[[#This Row],[Adj Close]]-Table21[[#This Row],[Naive Trend ]]</f>
        <v>8.1865999999999985</v>
      </c>
      <c r="E487" s="12">
        <f t="shared" si="35"/>
        <v>67.020419559999979</v>
      </c>
      <c r="F487" s="12">
        <f>ABS(Table21[[#This Row],[Erorr 1]])</f>
        <v>8.1865999999999985</v>
      </c>
      <c r="G487" s="13">
        <f>Table21[[#This Row],[Abs Erorr 1]]/Table21[[#This Row],[Adj Close]]</f>
        <v>4.1389672956566266E-2</v>
      </c>
      <c r="H487" s="11">
        <f t="shared" si="38"/>
        <v>191.2422333333333</v>
      </c>
      <c r="I487" s="14">
        <f>(Table21[[#This Row],[Adj Close]]-Table21[[#This Row],[3-MA]])</f>
        <v>6.551066666666685</v>
      </c>
      <c r="J487" s="10">
        <f t="shared" si="37"/>
        <v>42.91647447111135</v>
      </c>
      <c r="K487" s="10">
        <f>ABS(Table21[[#This Row],[Erorr 2]])</f>
        <v>6.551066666666685</v>
      </c>
      <c r="L487" s="13">
        <f>Table21[[#This Row],[Abs Erorr 2]]/Table21[[#This Row],[Adj Close]]</f>
        <v>3.312077136418011E-2</v>
      </c>
      <c r="M487" s="11">
        <f t="shared" si="39"/>
        <v>190.90666666666664</v>
      </c>
      <c r="N487" s="16">
        <f>Table21[[#This Row],[Adj Close]]-Table21[[#This Row],[6-MA]]</f>
        <v>6.88663333333335</v>
      </c>
      <c r="O487" s="17">
        <f>(Table21[[#This Row],[Adj Close]]-M487)^2</f>
        <v>47.425718667778007</v>
      </c>
      <c r="P487" s="17">
        <f>ABS(Table21[[#This Row],[Erorr 3]])</f>
        <v>6.88663333333335</v>
      </c>
      <c r="Q487" s="17">
        <f>Table21[[#This Row],[Abs Erorr 3]]/Table21[[#This Row],[Adj Close]]</f>
        <v>3.4817323606681071E-2</v>
      </c>
    </row>
    <row r="488" spans="1:17" x14ac:dyDescent="0.3">
      <c r="A488" s="5">
        <v>44169.291666666664</v>
      </c>
      <c r="B488" s="25">
        <v>199.68</v>
      </c>
      <c r="C488" s="11">
        <f t="shared" si="36"/>
        <v>197.79329999999999</v>
      </c>
      <c r="D488" s="29">
        <f>Table21[[#This Row],[Adj Close]]-Table21[[#This Row],[Naive Trend ]]</f>
        <v>1.8867000000000189</v>
      </c>
      <c r="E488" s="12">
        <f t="shared" si="35"/>
        <v>3.5596368900000712</v>
      </c>
      <c r="F488" s="12">
        <f>ABS(Table21[[#This Row],[Erorr 1]])</f>
        <v>1.8867000000000189</v>
      </c>
      <c r="G488" s="13">
        <f>Table21[[#This Row],[Abs Erorr 1]]/Table21[[#This Row],[Adj Close]]</f>
        <v>9.4486177884616322E-3</v>
      </c>
      <c r="H488" s="11">
        <f t="shared" si="38"/>
        <v>194.10666666666665</v>
      </c>
      <c r="I488" s="14">
        <f>(Table21[[#This Row],[Adj Close]]-Table21[[#This Row],[3-MA]])</f>
        <v>5.5733333333333519</v>
      </c>
      <c r="J488" s="10">
        <f t="shared" si="37"/>
        <v>31.062044444444652</v>
      </c>
      <c r="K488" s="10">
        <f>ABS(Table21[[#This Row],[Erorr 2]])</f>
        <v>5.5733333333333519</v>
      </c>
      <c r="L488" s="13">
        <f>Table21[[#This Row],[Abs Erorr 2]]/Table21[[#This Row],[Adj Close]]</f>
        <v>2.7911324786324878E-2</v>
      </c>
      <c r="M488" s="11">
        <f t="shared" si="39"/>
        <v>193.01776666666663</v>
      </c>
      <c r="N488" s="16">
        <f>Table21[[#This Row],[Adj Close]]-Table21[[#This Row],[6-MA]]</f>
        <v>6.6622333333333756</v>
      </c>
      <c r="O488" s="17">
        <f>(Table21[[#This Row],[Adj Close]]-M488)^2</f>
        <v>44.38535298777834</v>
      </c>
      <c r="P488" s="17">
        <f>ABS(Table21[[#This Row],[Erorr 3]])</f>
        <v>6.6622333333333756</v>
      </c>
      <c r="Q488" s="17">
        <f>Table21[[#This Row],[Abs Erorr 3]]/Table21[[#This Row],[Adj Close]]</f>
        <v>3.3364549946581411E-2</v>
      </c>
    </row>
    <row r="489" spans="1:17" x14ac:dyDescent="0.3">
      <c r="A489" s="9">
        <v>44172.291666666664</v>
      </c>
      <c r="B489" s="26">
        <v>213.92</v>
      </c>
      <c r="C489" s="11">
        <f t="shared" si="36"/>
        <v>199.68</v>
      </c>
      <c r="D489" s="29">
        <f>Table21[[#This Row],[Adj Close]]-Table21[[#This Row],[Naive Trend ]]</f>
        <v>14.239999999999981</v>
      </c>
      <c r="E489" s="12">
        <f t="shared" si="35"/>
        <v>202.77759999999944</v>
      </c>
      <c r="F489" s="12">
        <f>ABS(Table21[[#This Row],[Erorr 1]])</f>
        <v>14.239999999999981</v>
      </c>
      <c r="G489" s="13">
        <f>Table21[[#This Row],[Abs Erorr 1]]/Table21[[#This Row],[Adj Close]]</f>
        <v>6.656694091249056E-2</v>
      </c>
      <c r="H489" s="11">
        <f t="shared" si="38"/>
        <v>195.6933333333333</v>
      </c>
      <c r="I489" s="14">
        <f>(Table21[[#This Row],[Adj Close]]-Table21[[#This Row],[3-MA]])</f>
        <v>18.226666666666688</v>
      </c>
      <c r="J489" s="10">
        <f t="shared" si="37"/>
        <v>332.21137777777852</v>
      </c>
      <c r="K489" s="10">
        <f>ABS(Table21[[#This Row],[Erorr 2]])</f>
        <v>18.226666666666688</v>
      </c>
      <c r="L489" s="13">
        <f>Table21[[#This Row],[Abs Erorr 2]]/Table21[[#This Row],[Adj Close]]</f>
        <v>8.5203191224133737E-2</v>
      </c>
      <c r="M489" s="11">
        <f t="shared" si="39"/>
        <v>194.40888333333336</v>
      </c>
      <c r="N489" s="16">
        <f>Table21[[#This Row],[Adj Close]]-Table21[[#This Row],[6-MA]]</f>
        <v>19.511116666666624</v>
      </c>
      <c r="O489" s="17">
        <f>(Table21[[#This Row],[Adj Close]]-M489)^2</f>
        <v>380.68367358027609</v>
      </c>
      <c r="P489" s="17">
        <f>ABS(Table21[[#This Row],[Erorr 3]])</f>
        <v>19.511116666666624</v>
      </c>
      <c r="Q489" s="17">
        <f>Table21[[#This Row],[Abs Erorr 3]]/Table21[[#This Row],[Adj Close]]</f>
        <v>9.1207538643729547E-2</v>
      </c>
    </row>
    <row r="490" spans="1:17" x14ac:dyDescent="0.3">
      <c r="A490" s="5">
        <v>44173.291666666664</v>
      </c>
      <c r="B490" s="25">
        <v>216.6267</v>
      </c>
      <c r="C490" s="11">
        <f t="shared" si="36"/>
        <v>213.92</v>
      </c>
      <c r="D490" s="29">
        <f>Table21[[#This Row],[Adj Close]]-Table21[[#This Row],[Naive Trend ]]</f>
        <v>2.7067000000000121</v>
      </c>
      <c r="E490" s="12">
        <f t="shared" si="35"/>
        <v>7.3262248900000655</v>
      </c>
      <c r="F490" s="12">
        <f>ABS(Table21[[#This Row],[Erorr 1]])</f>
        <v>2.7067000000000121</v>
      </c>
      <c r="G490" s="13">
        <f>Table21[[#This Row],[Abs Erorr 1]]/Table21[[#This Row],[Adj Close]]</f>
        <v>1.249476634228381E-2</v>
      </c>
      <c r="H490" s="11">
        <f t="shared" si="38"/>
        <v>203.79776666666666</v>
      </c>
      <c r="I490" s="14">
        <f>(Table21[[#This Row],[Adj Close]]-Table21[[#This Row],[3-MA]])</f>
        <v>12.828933333333339</v>
      </c>
      <c r="J490" s="10">
        <f t="shared" si="37"/>
        <v>164.58153047111125</v>
      </c>
      <c r="K490" s="10">
        <f>ABS(Table21[[#This Row],[Erorr 2]])</f>
        <v>12.828933333333339</v>
      </c>
      <c r="L490" s="13">
        <f>Table21[[#This Row],[Abs Erorr 2]]/Table21[[#This Row],[Adj Close]]</f>
        <v>5.9221385606360338E-2</v>
      </c>
      <c r="M490" s="11">
        <f t="shared" si="39"/>
        <v>197.52</v>
      </c>
      <c r="N490" s="16">
        <f>Table21[[#This Row],[Adj Close]]-Table21[[#This Row],[6-MA]]</f>
        <v>19.106699999999989</v>
      </c>
      <c r="O490" s="17">
        <f>(Table21[[#This Row],[Adj Close]]-M490)^2</f>
        <v>365.06598488999958</v>
      </c>
      <c r="P490" s="17">
        <f>ABS(Table21[[#This Row],[Erorr 3]])</f>
        <v>19.106699999999989</v>
      </c>
      <c r="Q490" s="17">
        <f>Table21[[#This Row],[Abs Erorr 3]]/Table21[[#This Row],[Adj Close]]</f>
        <v>8.8201038930104128E-2</v>
      </c>
    </row>
    <row r="491" spans="1:17" x14ac:dyDescent="0.3">
      <c r="A491" s="9">
        <v>44174.291666666664</v>
      </c>
      <c r="B491" s="26">
        <v>201.4933</v>
      </c>
      <c r="C491" s="11">
        <f t="shared" si="36"/>
        <v>216.6267</v>
      </c>
      <c r="D491" s="29">
        <f>Table21[[#This Row],[Adj Close]]-Table21[[#This Row],[Naive Trend ]]</f>
        <v>-15.133399999999995</v>
      </c>
      <c r="E491" s="12">
        <f t="shared" si="35"/>
        <v>229.01979555999984</v>
      </c>
      <c r="F491" s="12">
        <f>ABS(Table21[[#This Row],[Erorr 1]])</f>
        <v>15.133399999999995</v>
      </c>
      <c r="G491" s="13">
        <f>Table21[[#This Row],[Abs Erorr 1]]/Table21[[#This Row],[Adj Close]]</f>
        <v>7.5106219412754638E-2</v>
      </c>
      <c r="H491" s="11">
        <f t="shared" si="38"/>
        <v>210.07556666666667</v>
      </c>
      <c r="I491" s="14">
        <f>(Table21[[#This Row],[Adj Close]]-Table21[[#This Row],[3-MA]])</f>
        <v>-8.5822666666666692</v>
      </c>
      <c r="J491" s="10">
        <f t="shared" si="37"/>
        <v>73.655301137777826</v>
      </c>
      <c r="K491" s="10">
        <f>ABS(Table21[[#This Row],[Erorr 2]])</f>
        <v>8.5822666666666692</v>
      </c>
      <c r="L491" s="13">
        <f>Table21[[#This Row],[Abs Erorr 2]]/Table21[[#This Row],[Adj Close]]</f>
        <v>4.259331038137084E-2</v>
      </c>
      <c r="M491" s="11">
        <f t="shared" si="39"/>
        <v>202.09111666666664</v>
      </c>
      <c r="N491" s="16">
        <f>Table21[[#This Row],[Adj Close]]-Table21[[#This Row],[6-MA]]</f>
        <v>-0.59781666666663114</v>
      </c>
      <c r="O491" s="17">
        <f>(Table21[[#This Row],[Adj Close]]-M491)^2</f>
        <v>0.35738476694440197</v>
      </c>
      <c r="P491" s="17">
        <f>ABS(Table21[[#This Row],[Erorr 3]])</f>
        <v>0.59781666666663114</v>
      </c>
      <c r="Q491" s="17">
        <f>Table21[[#This Row],[Abs Erorr 3]]/Table21[[#This Row],[Adj Close]]</f>
        <v>2.9669307449261646E-3</v>
      </c>
    </row>
    <row r="492" spans="1:17" x14ac:dyDescent="0.3">
      <c r="A492" s="5">
        <v>44175.291666666664</v>
      </c>
      <c r="B492" s="25">
        <v>209.02330000000001</v>
      </c>
      <c r="C492" s="11">
        <f t="shared" si="36"/>
        <v>201.4933</v>
      </c>
      <c r="D492" s="29">
        <f>Table21[[#This Row],[Adj Close]]-Table21[[#This Row],[Naive Trend ]]</f>
        <v>7.5300000000000011</v>
      </c>
      <c r="E492" s="12">
        <f t="shared" si="35"/>
        <v>56.700900000000019</v>
      </c>
      <c r="F492" s="12">
        <f>ABS(Table21[[#This Row],[Erorr 1]])</f>
        <v>7.5300000000000011</v>
      </c>
      <c r="G492" s="13">
        <f>Table21[[#This Row],[Abs Erorr 1]]/Table21[[#This Row],[Adj Close]]</f>
        <v>3.6024691984099383E-2</v>
      </c>
      <c r="H492" s="11">
        <f t="shared" si="38"/>
        <v>210.67999999999998</v>
      </c>
      <c r="I492" s="14">
        <f>(Table21[[#This Row],[Adj Close]]-Table21[[#This Row],[3-MA]])</f>
        <v>-1.6566999999999723</v>
      </c>
      <c r="J492" s="10">
        <f t="shared" si="37"/>
        <v>2.7446548899999081</v>
      </c>
      <c r="K492" s="10">
        <f>ABS(Table21[[#This Row],[Erorr 2]])</f>
        <v>1.6566999999999723</v>
      </c>
      <c r="L492" s="13">
        <f>Table21[[#This Row],[Abs Erorr 2]]/Table21[[#This Row],[Adj Close]]</f>
        <v>7.9259106520659286E-3</v>
      </c>
      <c r="M492" s="11">
        <f t="shared" si="39"/>
        <v>203.18666666666664</v>
      </c>
      <c r="N492" s="16">
        <f>Table21[[#This Row],[Adj Close]]-Table21[[#This Row],[6-MA]]</f>
        <v>5.8366333333333671</v>
      </c>
      <c r="O492" s="17">
        <f>(Table21[[#This Row],[Adj Close]]-M492)^2</f>
        <v>34.066288667778174</v>
      </c>
      <c r="P492" s="17">
        <f>ABS(Table21[[#This Row],[Erorr 3]])</f>
        <v>5.8366333333333671</v>
      </c>
      <c r="Q492" s="17">
        <f>Table21[[#This Row],[Abs Erorr 3]]/Table21[[#This Row],[Adj Close]]</f>
        <v>2.7923362291827594E-2</v>
      </c>
    </row>
    <row r="493" spans="1:17" x14ac:dyDescent="0.3">
      <c r="A493" s="9">
        <v>44176.291666666664</v>
      </c>
      <c r="B493" s="26">
        <v>203.33</v>
      </c>
      <c r="C493" s="11">
        <f t="shared" si="36"/>
        <v>209.02330000000001</v>
      </c>
      <c r="D493" s="29">
        <f>Table21[[#This Row],[Adj Close]]-Table21[[#This Row],[Naive Trend ]]</f>
        <v>-5.6932999999999936</v>
      </c>
      <c r="E493" s="12">
        <f t="shared" si="35"/>
        <v>32.413664889999929</v>
      </c>
      <c r="F493" s="12">
        <f>ABS(Table21[[#This Row],[Erorr 1]])</f>
        <v>5.6932999999999936</v>
      </c>
      <c r="G493" s="13">
        <f>Table21[[#This Row],[Abs Erorr 1]]/Table21[[#This Row],[Adj Close]]</f>
        <v>2.8000295086804669E-2</v>
      </c>
      <c r="H493" s="11">
        <f t="shared" si="38"/>
        <v>209.04776666666666</v>
      </c>
      <c r="I493" s="14">
        <f>(Table21[[#This Row],[Adj Close]]-Table21[[#This Row],[3-MA]])</f>
        <v>-5.7177666666666482</v>
      </c>
      <c r="J493" s="10">
        <f t="shared" si="37"/>
        <v>32.69285565444423</v>
      </c>
      <c r="K493" s="10">
        <f>ABS(Table21[[#This Row],[Erorr 2]])</f>
        <v>5.7177666666666482</v>
      </c>
      <c r="L493" s="13">
        <f>Table21[[#This Row],[Abs Erorr 2]]/Table21[[#This Row],[Adj Close]]</f>
        <v>2.8120624928277421E-2</v>
      </c>
      <c r="M493" s="11">
        <f t="shared" si="39"/>
        <v>206.42276666666669</v>
      </c>
      <c r="N493" s="16">
        <f>Table21[[#This Row],[Adj Close]]-Table21[[#This Row],[6-MA]]</f>
        <v>-3.0927666666666767</v>
      </c>
      <c r="O493" s="17">
        <f>(Table21[[#This Row],[Adj Close]]-M493)^2</f>
        <v>9.5652056544445063</v>
      </c>
      <c r="P493" s="17">
        <f>ABS(Table21[[#This Row],[Erorr 3]])</f>
        <v>3.0927666666666767</v>
      </c>
      <c r="Q493" s="17">
        <f>Table21[[#This Row],[Abs Erorr 3]]/Table21[[#This Row],[Adj Close]]</f>
        <v>1.5210577222577468E-2</v>
      </c>
    </row>
    <row r="494" spans="1:17" x14ac:dyDescent="0.3">
      <c r="A494" s="5">
        <v>44179.291666666664</v>
      </c>
      <c r="B494" s="25">
        <v>213.27670000000001</v>
      </c>
      <c r="C494" s="11">
        <f t="shared" si="36"/>
        <v>203.33</v>
      </c>
      <c r="D494" s="29">
        <f>Table21[[#This Row],[Adj Close]]-Table21[[#This Row],[Naive Trend ]]</f>
        <v>9.9466999999999928</v>
      </c>
      <c r="E494" s="12">
        <f t="shared" si="35"/>
        <v>98.936840889999857</v>
      </c>
      <c r="F494" s="12">
        <f>ABS(Table21[[#This Row],[Erorr 1]])</f>
        <v>9.9466999999999928</v>
      </c>
      <c r="G494" s="13">
        <f>Table21[[#This Row],[Abs Erorr 1]]/Table21[[#This Row],[Adj Close]]</f>
        <v>4.6637537058666009E-2</v>
      </c>
      <c r="H494" s="11">
        <f t="shared" si="38"/>
        <v>204.61553333333336</v>
      </c>
      <c r="I494" s="14">
        <f>(Table21[[#This Row],[Adj Close]]-Table21[[#This Row],[3-MA]])</f>
        <v>8.6611666666666451</v>
      </c>
      <c r="J494" s="10">
        <f t="shared" si="37"/>
        <v>75.01580802777741</v>
      </c>
      <c r="K494" s="10">
        <f>ABS(Table21[[#This Row],[Erorr 2]])</f>
        <v>8.6611666666666451</v>
      </c>
      <c r="L494" s="13">
        <f>Table21[[#This Row],[Abs Erorr 2]]/Table21[[#This Row],[Adj Close]]</f>
        <v>4.0609999435787615E-2</v>
      </c>
      <c r="M494" s="11">
        <f t="shared" si="39"/>
        <v>207.34555</v>
      </c>
      <c r="N494" s="16">
        <f>Table21[[#This Row],[Adj Close]]-Table21[[#This Row],[6-MA]]</f>
        <v>5.9311500000000024</v>
      </c>
      <c r="O494" s="17">
        <f>(Table21[[#This Row],[Adj Close]]-M494)^2</f>
        <v>35.178540322500027</v>
      </c>
      <c r="P494" s="17">
        <f>ABS(Table21[[#This Row],[Erorr 3]])</f>
        <v>5.9311500000000024</v>
      </c>
      <c r="Q494" s="17">
        <f>Table21[[#This Row],[Abs Erorr 3]]/Table21[[#This Row],[Adj Close]]</f>
        <v>2.7809648217550262E-2</v>
      </c>
    </row>
    <row r="495" spans="1:17" x14ac:dyDescent="0.3">
      <c r="A495" s="9">
        <v>44180.291666666664</v>
      </c>
      <c r="B495" s="26">
        <v>211.08330000000001</v>
      </c>
      <c r="C495" s="11">
        <f t="shared" si="36"/>
        <v>213.27670000000001</v>
      </c>
      <c r="D495" s="29">
        <f>Table21[[#This Row],[Adj Close]]-Table21[[#This Row],[Naive Trend ]]</f>
        <v>-2.1933999999999969</v>
      </c>
      <c r="E495" s="12">
        <f t="shared" si="35"/>
        <v>4.8110035599999863</v>
      </c>
      <c r="F495" s="12">
        <f>ABS(Table21[[#This Row],[Erorr 1]])</f>
        <v>2.1933999999999969</v>
      </c>
      <c r="G495" s="13">
        <f>Table21[[#This Row],[Abs Erorr 1]]/Table21[[#This Row],[Adj Close]]</f>
        <v>1.0391158372073947E-2</v>
      </c>
      <c r="H495" s="11">
        <f t="shared" si="38"/>
        <v>208.54333333333332</v>
      </c>
      <c r="I495" s="14">
        <f>(Table21[[#This Row],[Adj Close]]-Table21[[#This Row],[3-MA]])</f>
        <v>2.539966666666686</v>
      </c>
      <c r="J495" s="10">
        <f t="shared" si="37"/>
        <v>6.4514306677778759</v>
      </c>
      <c r="K495" s="10">
        <f>ABS(Table21[[#This Row],[Erorr 2]])</f>
        <v>2.539966666666686</v>
      </c>
      <c r="L495" s="13">
        <f>Table21[[#This Row],[Abs Erorr 2]]/Table21[[#This Row],[Adj Close]]</f>
        <v>1.2033006242875139E-2</v>
      </c>
      <c r="M495" s="11">
        <f t="shared" si="39"/>
        <v>209.61166666666668</v>
      </c>
      <c r="N495" s="16">
        <f>Table21[[#This Row],[Adj Close]]-Table21[[#This Row],[6-MA]]</f>
        <v>1.4716333333333296</v>
      </c>
      <c r="O495" s="17">
        <f>(Table21[[#This Row],[Adj Close]]-M495)^2</f>
        <v>2.1657046677777667</v>
      </c>
      <c r="P495" s="17">
        <f>ABS(Table21[[#This Row],[Erorr 3]])</f>
        <v>1.4716333333333296</v>
      </c>
      <c r="Q495" s="17">
        <f>Table21[[#This Row],[Abs Erorr 3]]/Table21[[#This Row],[Adj Close]]</f>
        <v>6.971813181494365E-3</v>
      </c>
    </row>
    <row r="496" spans="1:17" x14ac:dyDescent="0.3">
      <c r="A496" s="5">
        <v>44181.291666666664</v>
      </c>
      <c r="B496" s="25">
        <v>207.59</v>
      </c>
      <c r="C496" s="11">
        <f t="shared" si="36"/>
        <v>211.08330000000001</v>
      </c>
      <c r="D496" s="29">
        <f>Table21[[#This Row],[Adj Close]]-Table21[[#This Row],[Naive Trend ]]</f>
        <v>-3.493300000000005</v>
      </c>
      <c r="E496" s="12">
        <f t="shared" si="35"/>
        <v>12.203144890000035</v>
      </c>
      <c r="F496" s="12">
        <f>ABS(Table21[[#This Row],[Erorr 1]])</f>
        <v>3.493300000000005</v>
      </c>
      <c r="G496" s="13">
        <f>Table21[[#This Row],[Abs Erorr 1]]/Table21[[#This Row],[Adj Close]]</f>
        <v>1.6827881882556985E-2</v>
      </c>
      <c r="H496" s="11">
        <f t="shared" si="38"/>
        <v>209.23000000000002</v>
      </c>
      <c r="I496" s="14">
        <f>(Table21[[#This Row],[Adj Close]]-Table21[[#This Row],[3-MA]])</f>
        <v>-1.6400000000000148</v>
      </c>
      <c r="J496" s="10">
        <f t="shared" si="37"/>
        <v>2.6896000000000484</v>
      </c>
      <c r="K496" s="10">
        <f>ABS(Table21[[#This Row],[Erorr 2]])</f>
        <v>1.6400000000000148</v>
      </c>
      <c r="L496" s="13">
        <f>Table21[[#This Row],[Abs Erorr 2]]/Table21[[#This Row],[Adj Close]]</f>
        <v>7.900187870321377E-3</v>
      </c>
      <c r="M496" s="11">
        <f t="shared" si="39"/>
        <v>209.13888333333333</v>
      </c>
      <c r="N496" s="16">
        <f>Table21[[#This Row],[Adj Close]]-Table21[[#This Row],[6-MA]]</f>
        <v>-1.5488833333333218</v>
      </c>
      <c r="O496" s="17">
        <f>(Table21[[#This Row],[Adj Close]]-M496)^2</f>
        <v>2.399039580277742</v>
      </c>
      <c r="P496" s="17">
        <f>ABS(Table21[[#This Row],[Erorr 3]])</f>
        <v>1.5488833333333218</v>
      </c>
      <c r="Q496" s="17">
        <f>Table21[[#This Row],[Abs Erorr 3]]/Table21[[#This Row],[Adj Close]]</f>
        <v>7.4612617820382574E-3</v>
      </c>
    </row>
    <row r="497" spans="1:17" x14ac:dyDescent="0.3">
      <c r="A497" s="9">
        <v>44182.291666666664</v>
      </c>
      <c r="B497" s="26">
        <v>218.63329999999999</v>
      </c>
      <c r="C497" s="11">
        <f t="shared" si="36"/>
        <v>207.59</v>
      </c>
      <c r="D497" s="29">
        <f>Table21[[#This Row],[Adj Close]]-Table21[[#This Row],[Naive Trend ]]</f>
        <v>11.043299999999988</v>
      </c>
      <c r="E497" s="12">
        <f t="shared" si="35"/>
        <v>121.95447488999973</v>
      </c>
      <c r="F497" s="12">
        <f>ABS(Table21[[#This Row],[Erorr 1]])</f>
        <v>11.043299999999988</v>
      </c>
      <c r="G497" s="13">
        <f>Table21[[#This Row],[Abs Erorr 1]]/Table21[[#This Row],[Adj Close]]</f>
        <v>5.0510603828419494E-2</v>
      </c>
      <c r="H497" s="11">
        <f t="shared" si="38"/>
        <v>210.65</v>
      </c>
      <c r="I497" s="14">
        <f>(Table21[[#This Row],[Adj Close]]-Table21[[#This Row],[3-MA]])</f>
        <v>7.9832999999999856</v>
      </c>
      <c r="J497" s="10">
        <f t="shared" si="37"/>
        <v>63.733078889999767</v>
      </c>
      <c r="K497" s="10">
        <f>ABS(Table21[[#This Row],[Erorr 2]])</f>
        <v>7.9832999999999856</v>
      </c>
      <c r="L497" s="13">
        <f>Table21[[#This Row],[Abs Erorr 2]]/Table21[[#This Row],[Adj Close]]</f>
        <v>3.6514565713457126E-2</v>
      </c>
      <c r="M497" s="11">
        <f t="shared" si="39"/>
        <v>207.63276666666664</v>
      </c>
      <c r="N497" s="16">
        <f>Table21[[#This Row],[Adj Close]]-Table21[[#This Row],[6-MA]]</f>
        <v>11.000533333333351</v>
      </c>
      <c r="O497" s="17">
        <f>(Table21[[#This Row],[Adj Close]]-M497)^2</f>
        <v>121.01173361777816</v>
      </c>
      <c r="P497" s="17">
        <f>ABS(Table21[[#This Row],[Erorr 3]])</f>
        <v>11.000533333333351</v>
      </c>
      <c r="Q497" s="17">
        <f>Table21[[#This Row],[Abs Erorr 3]]/Table21[[#This Row],[Adj Close]]</f>
        <v>5.0314994711845598E-2</v>
      </c>
    </row>
    <row r="498" spans="1:17" x14ac:dyDescent="0.3">
      <c r="A498" s="5">
        <v>44183.291666666664</v>
      </c>
      <c r="B498" s="25">
        <v>231.66669999999999</v>
      </c>
      <c r="C498" s="11">
        <f t="shared" si="36"/>
        <v>218.63329999999999</v>
      </c>
      <c r="D498" s="29">
        <f>Table21[[#This Row],[Adj Close]]-Table21[[#This Row],[Naive Trend ]]</f>
        <v>13.0334</v>
      </c>
      <c r="E498" s="12">
        <f t="shared" si="35"/>
        <v>169.86951556</v>
      </c>
      <c r="F498" s="12">
        <f>ABS(Table21[[#This Row],[Erorr 1]])</f>
        <v>13.0334</v>
      </c>
      <c r="G498" s="13">
        <f>Table21[[#This Row],[Abs Erorr 1]]/Table21[[#This Row],[Adj Close]]</f>
        <v>5.6259272480680224E-2</v>
      </c>
      <c r="H498" s="11">
        <f t="shared" si="38"/>
        <v>212.43553333333332</v>
      </c>
      <c r="I498" s="14">
        <f>(Table21[[#This Row],[Adj Close]]-Table21[[#This Row],[3-MA]])</f>
        <v>19.231166666666667</v>
      </c>
      <c r="J498" s="10">
        <f t="shared" si="37"/>
        <v>369.83777136111109</v>
      </c>
      <c r="K498" s="10">
        <f>ABS(Table21[[#This Row],[Erorr 2]])</f>
        <v>19.231166666666667</v>
      </c>
      <c r="L498" s="13">
        <f>Table21[[#This Row],[Abs Erorr 2]]/Table21[[#This Row],[Adj Close]]</f>
        <v>8.3012218271623278E-2</v>
      </c>
      <c r="M498" s="11">
        <f t="shared" si="39"/>
        <v>210.48943333333332</v>
      </c>
      <c r="N498" s="16">
        <f>Table21[[#This Row],[Adj Close]]-Table21[[#This Row],[6-MA]]</f>
        <v>21.177266666666668</v>
      </c>
      <c r="O498" s="17">
        <f>(Table21[[#This Row],[Adj Close]]-M498)^2</f>
        <v>448.47662347111117</v>
      </c>
      <c r="P498" s="17">
        <f>ABS(Table21[[#This Row],[Erorr 3]])</f>
        <v>21.177266666666668</v>
      </c>
      <c r="Q498" s="17">
        <f>Table21[[#This Row],[Abs Erorr 3]]/Table21[[#This Row],[Adj Close]]</f>
        <v>9.1412648717604517E-2</v>
      </c>
    </row>
    <row r="499" spans="1:17" x14ac:dyDescent="0.3">
      <c r="A499" s="9">
        <v>44186.291666666664</v>
      </c>
      <c r="B499" s="26">
        <v>216.62</v>
      </c>
      <c r="C499" s="11">
        <f t="shared" si="36"/>
        <v>231.66669999999999</v>
      </c>
      <c r="D499" s="29">
        <f>Table21[[#This Row],[Adj Close]]-Table21[[#This Row],[Naive Trend ]]</f>
        <v>-15.046699999999987</v>
      </c>
      <c r="E499" s="12">
        <f t="shared" si="35"/>
        <v>226.40318088999962</v>
      </c>
      <c r="F499" s="12">
        <f>ABS(Table21[[#This Row],[Erorr 1]])</f>
        <v>15.046699999999987</v>
      </c>
      <c r="G499" s="13">
        <f>Table21[[#This Row],[Abs Erorr 1]]/Table21[[#This Row],[Adj Close]]</f>
        <v>6.9461268580925065E-2</v>
      </c>
      <c r="H499" s="11">
        <f t="shared" si="38"/>
        <v>219.29666666666665</v>
      </c>
      <c r="I499" s="14">
        <f>(Table21[[#This Row],[Adj Close]]-Table21[[#This Row],[3-MA]])</f>
        <v>-2.6766666666666481</v>
      </c>
      <c r="J499" s="10">
        <f t="shared" si="37"/>
        <v>7.1645444444443447</v>
      </c>
      <c r="K499" s="10">
        <f>ABS(Table21[[#This Row],[Erorr 2]])</f>
        <v>2.6766666666666481</v>
      </c>
      <c r="L499" s="13">
        <f>Table21[[#This Row],[Abs Erorr 2]]/Table21[[#This Row],[Adj Close]]</f>
        <v>1.2356507555473401E-2</v>
      </c>
      <c r="M499" s="11">
        <f t="shared" si="39"/>
        <v>214.26333333333335</v>
      </c>
      <c r="N499" s="16">
        <f>Table21[[#This Row],[Adj Close]]-Table21[[#This Row],[6-MA]]</f>
        <v>2.3566666666666549</v>
      </c>
      <c r="O499" s="17">
        <f>(Table21[[#This Row],[Adj Close]]-M499)^2</f>
        <v>5.5538777777777222</v>
      </c>
      <c r="P499" s="17">
        <f>ABS(Table21[[#This Row],[Erorr 3]])</f>
        <v>2.3566666666666549</v>
      </c>
      <c r="Q499" s="17">
        <f>Table21[[#This Row],[Abs Erorr 3]]/Table21[[#This Row],[Adj Close]]</f>
        <v>1.0879266303511471E-2</v>
      </c>
    </row>
    <row r="500" spans="1:17" x14ac:dyDescent="0.3">
      <c r="A500" s="5">
        <v>44187.291666666664</v>
      </c>
      <c r="B500" s="25">
        <v>213.44669999999999</v>
      </c>
      <c r="C500" s="11">
        <f t="shared" si="36"/>
        <v>216.62</v>
      </c>
      <c r="D500" s="29">
        <f>Table21[[#This Row],[Adj Close]]-Table21[[#This Row],[Naive Trend ]]</f>
        <v>-3.1733000000000118</v>
      </c>
      <c r="E500" s="12">
        <f t="shared" si="35"/>
        <v>10.069832890000075</v>
      </c>
      <c r="F500" s="12">
        <f>ABS(Table21[[#This Row],[Erorr 1]])</f>
        <v>3.1733000000000118</v>
      </c>
      <c r="G500" s="13">
        <f>Table21[[#This Row],[Abs Erorr 1]]/Table21[[#This Row],[Adj Close]]</f>
        <v>1.4866943363378361E-2</v>
      </c>
      <c r="H500" s="11">
        <f t="shared" si="38"/>
        <v>222.30666666666664</v>
      </c>
      <c r="I500" s="14">
        <f>(Table21[[#This Row],[Adj Close]]-Table21[[#This Row],[3-MA]])</f>
        <v>-8.8599666666666508</v>
      </c>
      <c r="J500" s="10">
        <f t="shared" si="37"/>
        <v>78.499009334444168</v>
      </c>
      <c r="K500" s="10">
        <f>ABS(Table21[[#This Row],[Erorr 2]])</f>
        <v>8.8599666666666508</v>
      </c>
      <c r="L500" s="13">
        <f>Table21[[#This Row],[Abs Erorr 2]]/Table21[[#This Row],[Adj Close]]</f>
        <v>4.1509035589056428E-2</v>
      </c>
      <c r="M500" s="11">
        <f t="shared" si="39"/>
        <v>216.47833333333332</v>
      </c>
      <c r="N500" s="16">
        <f>Table21[[#This Row],[Adj Close]]-Table21[[#This Row],[6-MA]]</f>
        <v>-3.0316333333333318</v>
      </c>
      <c r="O500" s="17">
        <f>(Table21[[#This Row],[Adj Close]]-M500)^2</f>
        <v>9.1908006677777685</v>
      </c>
      <c r="P500" s="17">
        <f>ABS(Table21[[#This Row],[Erorr 3]])</f>
        <v>3.0316333333333318</v>
      </c>
      <c r="Q500" s="17">
        <f>Table21[[#This Row],[Abs Erorr 3]]/Table21[[#This Row],[Adj Close]]</f>
        <v>1.420323356291445E-2</v>
      </c>
    </row>
    <row r="501" spans="1:17" x14ac:dyDescent="0.3">
      <c r="A501" s="9">
        <v>44188.291666666664</v>
      </c>
      <c r="B501" s="26">
        <v>215.32669999999999</v>
      </c>
      <c r="C501" s="11">
        <f t="shared" si="36"/>
        <v>213.44669999999999</v>
      </c>
      <c r="D501" s="29">
        <f>Table21[[#This Row],[Adj Close]]-Table21[[#This Row],[Naive Trend ]]</f>
        <v>1.8799999999999955</v>
      </c>
      <c r="E501" s="12">
        <f t="shared" si="35"/>
        <v>3.5343999999999829</v>
      </c>
      <c r="F501" s="12">
        <f>ABS(Table21[[#This Row],[Erorr 1]])</f>
        <v>1.8799999999999955</v>
      </c>
      <c r="G501" s="13">
        <f>Table21[[#This Row],[Abs Erorr 1]]/Table21[[#This Row],[Adj Close]]</f>
        <v>8.7309191103564741E-3</v>
      </c>
      <c r="H501" s="11">
        <f t="shared" si="38"/>
        <v>220.5778</v>
      </c>
      <c r="I501" s="14">
        <f>(Table21[[#This Row],[Adj Close]]-Table21[[#This Row],[3-MA]])</f>
        <v>-5.2511000000000081</v>
      </c>
      <c r="J501" s="10">
        <f t="shared" si="37"/>
        <v>27.574051210000086</v>
      </c>
      <c r="K501" s="10">
        <f>ABS(Table21[[#This Row],[Erorr 2]])</f>
        <v>5.2511000000000081</v>
      </c>
      <c r="L501" s="13">
        <f>Table21[[#This Row],[Abs Erorr 2]]/Table21[[#This Row],[Adj Close]]</f>
        <v>2.4386664542762268E-2</v>
      </c>
      <c r="M501" s="11">
        <f t="shared" si="39"/>
        <v>216.50666666666666</v>
      </c>
      <c r="N501" s="16">
        <f>Table21[[#This Row],[Adj Close]]-Table21[[#This Row],[6-MA]]</f>
        <v>-1.1799666666666724</v>
      </c>
      <c r="O501" s="17">
        <f>(Table21[[#This Row],[Adj Close]]-M501)^2</f>
        <v>1.3923213344444578</v>
      </c>
      <c r="P501" s="17">
        <f>ABS(Table21[[#This Row],[Erorr 3]])</f>
        <v>1.1799666666666724</v>
      </c>
      <c r="Q501" s="17">
        <f>Table21[[#This Row],[Abs Erorr 3]]/Table21[[#This Row],[Adj Close]]</f>
        <v>5.4798901699913312E-3</v>
      </c>
    </row>
    <row r="502" spans="1:17" x14ac:dyDescent="0.3">
      <c r="A502" s="5">
        <v>44189.291666666664</v>
      </c>
      <c r="B502" s="25">
        <v>220.59</v>
      </c>
      <c r="C502" s="11">
        <f t="shared" si="36"/>
        <v>215.32669999999999</v>
      </c>
      <c r="D502" s="29">
        <f>Table21[[#This Row],[Adj Close]]-Table21[[#This Row],[Naive Trend ]]</f>
        <v>5.2633000000000152</v>
      </c>
      <c r="E502" s="12">
        <f t="shared" si="35"/>
        <v>27.702326890000158</v>
      </c>
      <c r="F502" s="12">
        <f>ABS(Table21[[#This Row],[Erorr 1]])</f>
        <v>5.2633000000000152</v>
      </c>
      <c r="G502" s="13">
        <f>Table21[[#This Row],[Abs Erorr 1]]/Table21[[#This Row],[Adj Close]]</f>
        <v>2.3860102452513781E-2</v>
      </c>
      <c r="H502" s="11">
        <f t="shared" si="38"/>
        <v>215.13113333333331</v>
      </c>
      <c r="I502" s="14">
        <f>(Table21[[#This Row],[Adj Close]]-Table21[[#This Row],[3-MA]])</f>
        <v>5.4588666666666938</v>
      </c>
      <c r="J502" s="10">
        <f t="shared" si="37"/>
        <v>29.799225284444741</v>
      </c>
      <c r="K502" s="10">
        <f>ABS(Table21[[#This Row],[Erorr 2]])</f>
        <v>5.4588666666666938</v>
      </c>
      <c r="L502" s="13">
        <f>Table21[[#This Row],[Abs Erorr 2]]/Table21[[#This Row],[Adj Close]]</f>
        <v>2.4746664248908354E-2</v>
      </c>
      <c r="M502" s="11">
        <f t="shared" si="39"/>
        <v>217.2139</v>
      </c>
      <c r="N502" s="16">
        <f>Table21[[#This Row],[Adj Close]]-Table21[[#This Row],[6-MA]]</f>
        <v>3.3761000000000081</v>
      </c>
      <c r="O502" s="17">
        <f>(Table21[[#This Row],[Adj Close]]-M502)^2</f>
        <v>11.398051210000055</v>
      </c>
      <c r="P502" s="17">
        <f>ABS(Table21[[#This Row],[Erorr 3]])</f>
        <v>3.3761000000000081</v>
      </c>
      <c r="Q502" s="17">
        <f>Table21[[#This Row],[Abs Erorr 3]]/Table21[[#This Row],[Adj Close]]</f>
        <v>1.530486422775288E-2</v>
      </c>
    </row>
    <row r="503" spans="1:17" x14ac:dyDescent="0.3">
      <c r="A503" s="9">
        <v>44193.291666666664</v>
      </c>
      <c r="B503" s="26">
        <v>221.23</v>
      </c>
      <c r="C503" s="11">
        <f t="shared" si="36"/>
        <v>220.59</v>
      </c>
      <c r="D503" s="29">
        <f>Table21[[#This Row],[Adj Close]]-Table21[[#This Row],[Naive Trend ]]</f>
        <v>0.63999999999998636</v>
      </c>
      <c r="E503" s="12">
        <f t="shared" si="35"/>
        <v>0.40959999999998253</v>
      </c>
      <c r="F503" s="12">
        <f>ABS(Table21[[#This Row],[Erorr 1]])</f>
        <v>0.63999999999998636</v>
      </c>
      <c r="G503" s="13">
        <f>Table21[[#This Row],[Abs Erorr 1]]/Table21[[#This Row],[Adj Close]]</f>
        <v>2.8929168738416416E-3</v>
      </c>
      <c r="H503" s="11">
        <f t="shared" si="38"/>
        <v>216.45446666666666</v>
      </c>
      <c r="I503" s="14">
        <f>(Table21[[#This Row],[Adj Close]]-Table21[[#This Row],[3-MA]])</f>
        <v>4.7755333333333283</v>
      </c>
      <c r="J503" s="10">
        <f t="shared" si="37"/>
        <v>22.805718617777728</v>
      </c>
      <c r="K503" s="10">
        <f>ABS(Table21[[#This Row],[Erorr 2]])</f>
        <v>4.7755333333333283</v>
      </c>
      <c r="L503" s="13">
        <f>Table21[[#This Row],[Abs Erorr 2]]/Table21[[#This Row],[Adj Close]]</f>
        <v>2.1586282752489847E-2</v>
      </c>
      <c r="M503" s="11">
        <f t="shared" si="39"/>
        <v>219.38056666666662</v>
      </c>
      <c r="N503" s="16">
        <f>Table21[[#This Row],[Adj Close]]-Table21[[#This Row],[6-MA]]</f>
        <v>1.8494333333333657</v>
      </c>
      <c r="O503" s="17">
        <f>(Table21[[#This Row],[Adj Close]]-M503)^2</f>
        <v>3.4204036544445642</v>
      </c>
      <c r="P503" s="17">
        <f>ABS(Table21[[#This Row],[Erorr 3]])</f>
        <v>1.8494333333333657</v>
      </c>
      <c r="Q503" s="17">
        <f>Table21[[#This Row],[Abs Erorr 3]]/Table21[[#This Row],[Adj Close]]</f>
        <v>8.3597764016334394E-3</v>
      </c>
    </row>
    <row r="504" spans="1:17" x14ac:dyDescent="0.3">
      <c r="A504" s="5">
        <v>44194.291666666664</v>
      </c>
      <c r="B504" s="25">
        <v>221.9967</v>
      </c>
      <c r="C504" s="11">
        <f t="shared" si="36"/>
        <v>221.23</v>
      </c>
      <c r="D504" s="29">
        <f>Table21[[#This Row],[Adj Close]]-Table21[[#This Row],[Naive Trend ]]</f>
        <v>0.76670000000001437</v>
      </c>
      <c r="E504" s="12">
        <f t="shared" si="35"/>
        <v>0.58782889000002203</v>
      </c>
      <c r="F504" s="12">
        <f>ABS(Table21[[#This Row],[Erorr 1]])</f>
        <v>0.76670000000001437</v>
      </c>
      <c r="G504" s="13">
        <f>Table21[[#This Row],[Abs Erorr 1]]/Table21[[#This Row],[Adj Close]]</f>
        <v>3.453654941717667E-3</v>
      </c>
      <c r="H504" s="11">
        <f t="shared" si="38"/>
        <v>219.0489</v>
      </c>
      <c r="I504" s="14">
        <f>(Table21[[#This Row],[Adj Close]]-Table21[[#This Row],[3-MA]])</f>
        <v>2.9478000000000009</v>
      </c>
      <c r="J504" s="10">
        <f t="shared" si="37"/>
        <v>8.6895248400000042</v>
      </c>
      <c r="K504" s="10">
        <f>ABS(Table21[[#This Row],[Erorr 2]])</f>
        <v>2.9478000000000009</v>
      </c>
      <c r="L504" s="13">
        <f>Table21[[#This Row],[Abs Erorr 2]]/Table21[[#This Row],[Adj Close]]</f>
        <v>1.3278575762612691E-2</v>
      </c>
      <c r="M504" s="11">
        <f t="shared" si="39"/>
        <v>219.81334999999999</v>
      </c>
      <c r="N504" s="16">
        <f>Table21[[#This Row],[Adj Close]]-Table21[[#This Row],[6-MA]]</f>
        <v>2.1833500000000186</v>
      </c>
      <c r="O504" s="17">
        <f>(Table21[[#This Row],[Adj Close]]-M504)^2</f>
        <v>4.7670172225000806</v>
      </c>
      <c r="P504" s="17">
        <f>ABS(Table21[[#This Row],[Erorr 3]])</f>
        <v>2.1833500000000186</v>
      </c>
      <c r="Q504" s="17">
        <f>Table21[[#This Row],[Abs Erorr 3]]/Table21[[#This Row],[Adj Close]]</f>
        <v>9.8350561066899572E-3</v>
      </c>
    </row>
    <row r="505" spans="1:17" x14ac:dyDescent="0.3">
      <c r="A505" s="9">
        <v>44195.291666666664</v>
      </c>
      <c r="B505" s="26">
        <v>231.5933</v>
      </c>
      <c r="C505" s="11">
        <f t="shared" si="36"/>
        <v>221.9967</v>
      </c>
      <c r="D505" s="29">
        <f>Table21[[#This Row],[Adj Close]]-Table21[[#This Row],[Naive Trend ]]</f>
        <v>9.5965999999999951</v>
      </c>
      <c r="E505" s="12">
        <f t="shared" si="35"/>
        <v>92.0947315599999</v>
      </c>
      <c r="F505" s="12">
        <f>ABS(Table21[[#This Row],[Erorr 1]])</f>
        <v>9.5965999999999951</v>
      </c>
      <c r="G505" s="13">
        <f>Table21[[#This Row],[Abs Erorr 1]]/Table21[[#This Row],[Adj Close]]</f>
        <v>4.1437295465801452E-2</v>
      </c>
      <c r="H505" s="11">
        <f t="shared" si="38"/>
        <v>221.27223333333333</v>
      </c>
      <c r="I505" s="14">
        <f>(Table21[[#This Row],[Adj Close]]-Table21[[#This Row],[3-MA]])</f>
        <v>10.321066666666667</v>
      </c>
      <c r="J505" s="10">
        <f t="shared" si="37"/>
        <v>106.52441713777777</v>
      </c>
      <c r="K505" s="10">
        <f>ABS(Table21[[#This Row],[Erorr 2]])</f>
        <v>10.321066666666667</v>
      </c>
      <c r="L505" s="13">
        <f>Table21[[#This Row],[Abs Erorr 2]]/Table21[[#This Row],[Adj Close]]</f>
        <v>4.4565480377310861E-2</v>
      </c>
      <c r="M505" s="11">
        <f t="shared" si="39"/>
        <v>218.20168333333331</v>
      </c>
      <c r="N505" s="16">
        <f>Table21[[#This Row],[Adj Close]]-Table21[[#This Row],[6-MA]]</f>
        <v>13.391616666666692</v>
      </c>
      <c r="O505" s="17">
        <f>(Table21[[#This Row],[Adj Close]]-M505)^2</f>
        <v>179.33539694694514</v>
      </c>
      <c r="P505" s="17">
        <f>ABS(Table21[[#This Row],[Erorr 3]])</f>
        <v>13.391616666666692</v>
      </c>
      <c r="Q505" s="17">
        <f>Table21[[#This Row],[Abs Erorr 3]]/Table21[[#This Row],[Adj Close]]</f>
        <v>5.7823851841425002E-2</v>
      </c>
    </row>
    <row r="506" spans="1:17" x14ac:dyDescent="0.3">
      <c r="A506" s="5">
        <v>44196.291666666664</v>
      </c>
      <c r="B506" s="25">
        <v>235.22329999999999</v>
      </c>
      <c r="C506" s="11">
        <f t="shared" si="36"/>
        <v>231.5933</v>
      </c>
      <c r="D506" s="29">
        <f>Table21[[#This Row],[Adj Close]]-Table21[[#This Row],[Naive Trend ]]</f>
        <v>3.6299999999999955</v>
      </c>
      <c r="E506" s="12">
        <f t="shared" si="35"/>
        <v>13.176899999999968</v>
      </c>
      <c r="F506" s="12">
        <f>ABS(Table21[[#This Row],[Erorr 1]])</f>
        <v>3.6299999999999955</v>
      </c>
      <c r="G506" s="13">
        <f>Table21[[#This Row],[Abs Erorr 1]]/Table21[[#This Row],[Adj Close]]</f>
        <v>1.5432144689747978E-2</v>
      </c>
      <c r="H506" s="11">
        <f t="shared" si="38"/>
        <v>224.93999999999997</v>
      </c>
      <c r="I506" s="14">
        <f>(Table21[[#This Row],[Adj Close]]-Table21[[#This Row],[3-MA]])</f>
        <v>10.283300000000025</v>
      </c>
      <c r="J506" s="10">
        <f t="shared" si="37"/>
        <v>105.74625889000052</v>
      </c>
      <c r="K506" s="10">
        <f>ABS(Table21[[#This Row],[Erorr 2]])</f>
        <v>10.283300000000025</v>
      </c>
      <c r="L506" s="13">
        <f>Table21[[#This Row],[Abs Erorr 2]]/Table21[[#This Row],[Adj Close]]</f>
        <v>4.3717182779087045E-2</v>
      </c>
      <c r="M506" s="11">
        <f t="shared" si="39"/>
        <v>220.69723333333332</v>
      </c>
      <c r="N506" s="16">
        <f>Table21[[#This Row],[Adj Close]]-Table21[[#This Row],[6-MA]]</f>
        <v>14.526066666666679</v>
      </c>
      <c r="O506" s="17">
        <f>(Table21[[#This Row],[Adj Close]]-M506)^2</f>
        <v>211.00661280444481</v>
      </c>
      <c r="P506" s="17">
        <f>ABS(Table21[[#This Row],[Erorr 3]])</f>
        <v>14.526066666666679</v>
      </c>
      <c r="Q506" s="17">
        <f>Table21[[#This Row],[Abs Erorr 3]]/Table21[[#This Row],[Adj Close]]</f>
        <v>6.1754369854800435E-2</v>
      </c>
    </row>
    <row r="507" spans="1:17" x14ac:dyDescent="0.3">
      <c r="A507" s="9">
        <v>44200.291666666664</v>
      </c>
      <c r="B507" s="26">
        <v>243.2567</v>
      </c>
      <c r="C507" s="11">
        <f t="shared" si="36"/>
        <v>235.22329999999999</v>
      </c>
      <c r="D507" s="29">
        <f>Table21[[#This Row],[Adj Close]]-Table21[[#This Row],[Naive Trend ]]</f>
        <v>8.0334000000000003</v>
      </c>
      <c r="E507" s="12">
        <f t="shared" si="35"/>
        <v>64.535515560000007</v>
      </c>
      <c r="F507" s="12">
        <f>ABS(Table21[[#This Row],[Erorr 1]])</f>
        <v>8.0334000000000003</v>
      </c>
      <c r="G507" s="13">
        <f>Table21[[#This Row],[Abs Erorr 1]]/Table21[[#This Row],[Adj Close]]</f>
        <v>3.3024373018297137E-2</v>
      </c>
      <c r="H507" s="11">
        <f t="shared" si="38"/>
        <v>229.60443333333333</v>
      </c>
      <c r="I507" s="14">
        <f>(Table21[[#This Row],[Adj Close]]-Table21[[#This Row],[3-MA]])</f>
        <v>13.652266666666662</v>
      </c>
      <c r="J507" s="10">
        <f t="shared" si="37"/>
        <v>186.38438513777766</v>
      </c>
      <c r="K507" s="10">
        <f>ABS(Table21[[#This Row],[Erorr 2]])</f>
        <v>13.652266666666662</v>
      </c>
      <c r="L507" s="13">
        <f>Table21[[#This Row],[Abs Erorr 2]]/Table21[[#This Row],[Adj Close]]</f>
        <v>5.6122880342727097E-2</v>
      </c>
      <c r="M507" s="11">
        <f t="shared" si="39"/>
        <v>224.32666666666668</v>
      </c>
      <c r="N507" s="16">
        <f>Table21[[#This Row],[Adj Close]]-Table21[[#This Row],[6-MA]]</f>
        <v>18.930033333333313</v>
      </c>
      <c r="O507" s="17">
        <f>(Table21[[#This Row],[Adj Close]]-M507)^2</f>
        <v>358.34616200111032</v>
      </c>
      <c r="P507" s="17">
        <f>ABS(Table21[[#This Row],[Erorr 3]])</f>
        <v>18.930033333333313</v>
      </c>
      <c r="Q507" s="17">
        <f>Table21[[#This Row],[Abs Erorr 3]]/Table21[[#This Row],[Adj Close]]</f>
        <v>7.7819165241217667E-2</v>
      </c>
    </row>
    <row r="508" spans="1:17" x14ac:dyDescent="0.3">
      <c r="A508" s="5">
        <v>44201.291666666664</v>
      </c>
      <c r="B508" s="25">
        <v>245.0367</v>
      </c>
      <c r="C508" s="11">
        <f t="shared" si="36"/>
        <v>243.2567</v>
      </c>
      <c r="D508" s="29">
        <f>Table21[[#This Row],[Adj Close]]-Table21[[#This Row],[Naive Trend ]]</f>
        <v>1.7800000000000011</v>
      </c>
      <c r="E508" s="12">
        <f t="shared" si="35"/>
        <v>3.1684000000000041</v>
      </c>
      <c r="F508" s="12">
        <f>ABS(Table21[[#This Row],[Erorr 1]])</f>
        <v>1.7800000000000011</v>
      </c>
      <c r="G508" s="13">
        <f>Table21[[#This Row],[Abs Erorr 1]]/Table21[[#This Row],[Adj Close]]</f>
        <v>7.2642179722466112E-3</v>
      </c>
      <c r="H508" s="11">
        <f t="shared" si="38"/>
        <v>236.69110000000001</v>
      </c>
      <c r="I508" s="14">
        <f>(Table21[[#This Row],[Adj Close]]-Table21[[#This Row],[3-MA]])</f>
        <v>8.3455999999999904</v>
      </c>
      <c r="J508" s="10">
        <f t="shared" si="37"/>
        <v>69.649039359999833</v>
      </c>
      <c r="K508" s="10">
        <f>ABS(Table21[[#This Row],[Erorr 2]])</f>
        <v>8.3455999999999904</v>
      </c>
      <c r="L508" s="13">
        <f>Table21[[#This Row],[Abs Erorr 2]]/Table21[[#This Row],[Adj Close]]</f>
        <v>3.4058571634371468E-2</v>
      </c>
      <c r="M508" s="11">
        <f t="shared" si="39"/>
        <v>228.98166666666665</v>
      </c>
      <c r="N508" s="16">
        <f>Table21[[#This Row],[Adj Close]]-Table21[[#This Row],[6-MA]]</f>
        <v>16.055033333333341</v>
      </c>
      <c r="O508" s="17">
        <f>(Table21[[#This Row],[Adj Close]]-M508)^2</f>
        <v>257.76409533444468</v>
      </c>
      <c r="P508" s="17">
        <f>ABS(Table21[[#This Row],[Erorr 3]])</f>
        <v>16.055033333333341</v>
      </c>
      <c r="Q508" s="17">
        <f>Table21[[#This Row],[Abs Erorr 3]]/Table21[[#This Row],[Adj Close]]</f>
        <v>6.5520933530909209E-2</v>
      </c>
    </row>
    <row r="509" spans="1:17" x14ac:dyDescent="0.3">
      <c r="A509" s="9">
        <v>44202.291666666664</v>
      </c>
      <c r="B509" s="26">
        <v>251.9933</v>
      </c>
      <c r="C509" s="11">
        <f t="shared" si="36"/>
        <v>245.0367</v>
      </c>
      <c r="D509" s="29">
        <f>Table21[[#This Row],[Adj Close]]-Table21[[#This Row],[Naive Trend ]]</f>
        <v>6.9566000000000088</v>
      </c>
      <c r="E509" s="12">
        <f t="shared" si="35"/>
        <v>48.394283560000119</v>
      </c>
      <c r="F509" s="12">
        <f>ABS(Table21[[#This Row],[Erorr 1]])</f>
        <v>6.9566000000000088</v>
      </c>
      <c r="G509" s="13">
        <f>Table21[[#This Row],[Abs Erorr 1]]/Table21[[#This Row],[Adj Close]]</f>
        <v>2.7606289532301091E-2</v>
      </c>
      <c r="H509" s="11">
        <f t="shared" si="38"/>
        <v>241.17223333333334</v>
      </c>
      <c r="I509" s="14">
        <f>(Table21[[#This Row],[Adj Close]]-Table21[[#This Row],[3-MA]])</f>
        <v>10.821066666666667</v>
      </c>
      <c r="J509" s="10">
        <f t="shared" si="37"/>
        <v>117.09548380444444</v>
      </c>
      <c r="K509" s="10">
        <f>ABS(Table21[[#This Row],[Erorr 2]])</f>
        <v>10.821066666666667</v>
      </c>
      <c r="L509" s="13">
        <f>Table21[[#This Row],[Abs Erorr 2]]/Table21[[#This Row],[Adj Close]]</f>
        <v>4.2941882449520151E-2</v>
      </c>
      <c r="M509" s="11">
        <f t="shared" si="39"/>
        <v>233.05611666666664</v>
      </c>
      <c r="N509" s="16">
        <f>Table21[[#This Row],[Adj Close]]-Table21[[#This Row],[6-MA]]</f>
        <v>18.937183333333365</v>
      </c>
      <c r="O509" s="17">
        <f>(Table21[[#This Row],[Adj Close]]-M509)^2</f>
        <v>358.61691260027902</v>
      </c>
      <c r="P509" s="17">
        <f>ABS(Table21[[#This Row],[Erorr 3]])</f>
        <v>18.937183333333365</v>
      </c>
      <c r="Q509" s="17">
        <f>Table21[[#This Row],[Abs Erorr 3]]/Table21[[#This Row],[Adj Close]]</f>
        <v>7.5149550933827858E-2</v>
      </c>
    </row>
    <row r="510" spans="1:17" x14ac:dyDescent="0.3">
      <c r="A510" s="5">
        <v>44203.291666666664</v>
      </c>
      <c r="B510" s="25">
        <v>272.01330000000002</v>
      </c>
      <c r="C510" s="11">
        <f t="shared" si="36"/>
        <v>251.9933</v>
      </c>
      <c r="D510" s="29">
        <f>Table21[[#This Row],[Adj Close]]-Table21[[#This Row],[Naive Trend ]]</f>
        <v>20.02000000000001</v>
      </c>
      <c r="E510" s="12">
        <f t="shared" si="35"/>
        <v>400.80040000000042</v>
      </c>
      <c r="F510" s="12">
        <f>ABS(Table21[[#This Row],[Erorr 1]])</f>
        <v>20.02000000000001</v>
      </c>
      <c r="G510" s="13">
        <f>Table21[[#This Row],[Abs Erorr 1]]/Table21[[#This Row],[Adj Close]]</f>
        <v>7.3599342385096647E-2</v>
      </c>
      <c r="H510" s="11">
        <f t="shared" si="38"/>
        <v>246.76223333333334</v>
      </c>
      <c r="I510" s="14">
        <f>(Table21[[#This Row],[Adj Close]]-Table21[[#This Row],[3-MA]])</f>
        <v>25.251066666666674</v>
      </c>
      <c r="J510" s="10">
        <f t="shared" si="37"/>
        <v>637.61636780444485</v>
      </c>
      <c r="K510" s="10">
        <f>ABS(Table21[[#This Row],[Erorr 2]])</f>
        <v>25.251066666666674</v>
      </c>
      <c r="L510" s="13">
        <f>Table21[[#This Row],[Abs Erorr 2]]/Table21[[#This Row],[Adj Close]]</f>
        <v>9.2830264794650383E-2</v>
      </c>
      <c r="M510" s="11">
        <f t="shared" si="39"/>
        <v>238.18333333333337</v>
      </c>
      <c r="N510" s="16">
        <f>Table21[[#This Row],[Adj Close]]-Table21[[#This Row],[6-MA]]</f>
        <v>33.82996666666665</v>
      </c>
      <c r="O510" s="17">
        <f>(Table21[[#This Row],[Adj Close]]-M510)^2</f>
        <v>1144.4666446677766</v>
      </c>
      <c r="P510" s="17">
        <f>ABS(Table21[[#This Row],[Erorr 3]])</f>
        <v>33.82996666666665</v>
      </c>
      <c r="Q510" s="17">
        <f>Table21[[#This Row],[Abs Erorr 3]]/Table21[[#This Row],[Adj Close]]</f>
        <v>0.12436879618263758</v>
      </c>
    </row>
    <row r="511" spans="1:17" x14ac:dyDescent="0.3">
      <c r="A511" s="9">
        <v>44204.291666666664</v>
      </c>
      <c r="B511" s="26">
        <v>293.33999999999997</v>
      </c>
      <c r="C511" s="11">
        <f t="shared" si="36"/>
        <v>272.01330000000002</v>
      </c>
      <c r="D511" s="29">
        <f>Table21[[#This Row],[Adj Close]]-Table21[[#This Row],[Naive Trend ]]</f>
        <v>21.32669999999996</v>
      </c>
      <c r="E511" s="12">
        <f t="shared" si="35"/>
        <v>454.8281328899983</v>
      </c>
      <c r="F511" s="12">
        <f>ABS(Table21[[#This Row],[Erorr 1]])</f>
        <v>21.32669999999996</v>
      </c>
      <c r="G511" s="13">
        <f>Table21[[#This Row],[Abs Erorr 1]]/Table21[[#This Row],[Adj Close]]</f>
        <v>7.2703006749846463E-2</v>
      </c>
      <c r="H511" s="11">
        <f t="shared" si="38"/>
        <v>256.3477666666667</v>
      </c>
      <c r="I511" s="14">
        <f>(Table21[[#This Row],[Adj Close]]-Table21[[#This Row],[3-MA]])</f>
        <v>36.992233333333274</v>
      </c>
      <c r="J511" s="10">
        <f t="shared" si="37"/>
        <v>1368.4253269877734</v>
      </c>
      <c r="K511" s="10">
        <f>ABS(Table21[[#This Row],[Erorr 2]])</f>
        <v>36.992233333333274</v>
      </c>
      <c r="L511" s="13">
        <f>Table21[[#This Row],[Abs Erorr 2]]/Table21[[#This Row],[Adj Close]]</f>
        <v>0.1261070202949931</v>
      </c>
      <c r="M511" s="11">
        <f t="shared" si="39"/>
        <v>246.51943333333335</v>
      </c>
      <c r="N511" s="16">
        <f>Table21[[#This Row],[Adj Close]]-Table21[[#This Row],[6-MA]]</f>
        <v>46.820566666666622</v>
      </c>
      <c r="O511" s="17">
        <f>(Table21[[#This Row],[Adj Close]]-M511)^2</f>
        <v>2192.1654629877735</v>
      </c>
      <c r="P511" s="17">
        <f>ABS(Table21[[#This Row],[Erorr 3]])</f>
        <v>46.820566666666622</v>
      </c>
      <c r="Q511" s="17">
        <f>Table21[[#This Row],[Abs Erorr 3]]/Table21[[#This Row],[Adj Close]]</f>
        <v>0.15961194063771264</v>
      </c>
    </row>
    <row r="512" spans="1:17" x14ac:dyDescent="0.3">
      <c r="A512" s="5">
        <v>44207.291666666664</v>
      </c>
      <c r="B512" s="25">
        <v>270.39670000000001</v>
      </c>
      <c r="C512" s="11">
        <f t="shared" si="36"/>
        <v>293.33999999999997</v>
      </c>
      <c r="D512" s="29">
        <f>Table21[[#This Row],[Adj Close]]-Table21[[#This Row],[Naive Trend ]]</f>
        <v>-22.943299999999965</v>
      </c>
      <c r="E512" s="12">
        <f t="shared" si="35"/>
        <v>526.39501488999838</v>
      </c>
      <c r="F512" s="12">
        <f>ABS(Table21[[#This Row],[Erorr 1]])</f>
        <v>22.943299999999965</v>
      </c>
      <c r="G512" s="13">
        <f>Table21[[#This Row],[Abs Erorr 1]]/Table21[[#This Row],[Adj Close]]</f>
        <v>8.4850517776289297E-2</v>
      </c>
      <c r="H512" s="11">
        <f t="shared" si="38"/>
        <v>272.44886666666667</v>
      </c>
      <c r="I512" s="14">
        <f>(Table21[[#This Row],[Adj Close]]-Table21[[#This Row],[3-MA]])</f>
        <v>-2.0521666666666647</v>
      </c>
      <c r="J512" s="10">
        <f t="shared" si="37"/>
        <v>4.2113880277777698</v>
      </c>
      <c r="K512" s="10">
        <f>ABS(Table21[[#This Row],[Erorr 2]])</f>
        <v>2.0521666666666647</v>
      </c>
      <c r="L512" s="13">
        <f>Table21[[#This Row],[Abs Erorr 2]]/Table21[[#This Row],[Adj Close]]</f>
        <v>7.5894663901839949E-3</v>
      </c>
      <c r="M512" s="11">
        <f t="shared" si="39"/>
        <v>256.81054999999998</v>
      </c>
      <c r="N512" s="16">
        <f>Table21[[#This Row],[Adj Close]]-Table21[[#This Row],[6-MA]]</f>
        <v>13.586150000000032</v>
      </c>
      <c r="O512" s="17">
        <f>(Table21[[#This Row],[Adj Close]]-M512)^2</f>
        <v>184.58347182250085</v>
      </c>
      <c r="P512" s="17">
        <f>ABS(Table21[[#This Row],[Erorr 3]])</f>
        <v>13.586150000000032</v>
      </c>
      <c r="Q512" s="17">
        <f>Table21[[#This Row],[Abs Erorr 3]]/Table21[[#This Row],[Adj Close]]</f>
        <v>5.0245250774140479E-2</v>
      </c>
    </row>
    <row r="513" spans="1:17" x14ac:dyDescent="0.3">
      <c r="A513" s="9">
        <v>44208.291666666664</v>
      </c>
      <c r="B513" s="26">
        <v>283.14670000000001</v>
      </c>
      <c r="C513" s="11">
        <f t="shared" si="36"/>
        <v>270.39670000000001</v>
      </c>
      <c r="D513" s="29">
        <f>Table21[[#This Row],[Adj Close]]-Table21[[#This Row],[Naive Trend ]]</f>
        <v>12.75</v>
      </c>
      <c r="E513" s="12">
        <f t="shared" si="35"/>
        <v>162.5625</v>
      </c>
      <c r="F513" s="12">
        <f>ABS(Table21[[#This Row],[Erorr 1]])</f>
        <v>12.75</v>
      </c>
      <c r="G513" s="13">
        <f>Table21[[#This Row],[Abs Erorr 1]]/Table21[[#This Row],[Adj Close]]</f>
        <v>4.5029661302780501E-2</v>
      </c>
      <c r="H513" s="11">
        <f t="shared" si="38"/>
        <v>278.58333333333331</v>
      </c>
      <c r="I513" s="14">
        <f>(Table21[[#This Row],[Adj Close]]-Table21[[#This Row],[3-MA]])</f>
        <v>4.5633666666666954</v>
      </c>
      <c r="J513" s="10">
        <f t="shared" si="37"/>
        <v>20.824315334444709</v>
      </c>
      <c r="K513" s="10">
        <f>ABS(Table21[[#This Row],[Erorr 2]])</f>
        <v>4.5633666666666954</v>
      </c>
      <c r="L513" s="13">
        <f>Table21[[#This Row],[Abs Erorr 2]]/Table21[[#This Row],[Adj Close]]</f>
        <v>1.6116616109835273E-2</v>
      </c>
      <c r="M513" s="11">
        <f t="shared" si="39"/>
        <v>262.67278333333331</v>
      </c>
      <c r="N513" s="16">
        <f>Table21[[#This Row],[Adj Close]]-Table21[[#This Row],[6-MA]]</f>
        <v>20.473916666666696</v>
      </c>
      <c r="O513" s="17">
        <f>(Table21[[#This Row],[Adj Close]]-M513)^2</f>
        <v>419.18126367361231</v>
      </c>
      <c r="P513" s="17">
        <f>ABS(Table21[[#This Row],[Erorr 3]])</f>
        <v>20.473916666666696</v>
      </c>
      <c r="Q513" s="17">
        <f>Table21[[#This Row],[Abs Erorr 3]]/Table21[[#This Row],[Adj Close]]</f>
        <v>7.2308512395400315E-2</v>
      </c>
    </row>
    <row r="514" spans="1:17" x14ac:dyDescent="0.3">
      <c r="A514" s="5">
        <v>44209.291666666664</v>
      </c>
      <c r="B514" s="25">
        <v>284.80329999999998</v>
      </c>
      <c r="C514" s="11">
        <f t="shared" si="36"/>
        <v>283.14670000000001</v>
      </c>
      <c r="D514" s="29">
        <f>Table21[[#This Row],[Adj Close]]-Table21[[#This Row],[Naive Trend ]]</f>
        <v>1.656599999999969</v>
      </c>
      <c r="E514" s="12">
        <f t="shared" si="35"/>
        <v>2.7443235599998972</v>
      </c>
      <c r="F514" s="12">
        <f>ABS(Table21[[#This Row],[Erorr 1]])</f>
        <v>1.656599999999969</v>
      </c>
      <c r="G514" s="13">
        <f>Table21[[#This Row],[Abs Erorr 1]]/Table21[[#This Row],[Adj Close]]</f>
        <v>5.8166460852102806E-3</v>
      </c>
      <c r="H514" s="11">
        <f t="shared" si="38"/>
        <v>282.29446666666666</v>
      </c>
      <c r="I514" s="14">
        <f>(Table21[[#This Row],[Adj Close]]-Table21[[#This Row],[3-MA]])</f>
        <v>2.5088333333333139</v>
      </c>
      <c r="J514" s="10">
        <f t="shared" si="37"/>
        <v>6.2942446944443473</v>
      </c>
      <c r="K514" s="10">
        <f>ABS(Table21[[#This Row],[Erorr 2]])</f>
        <v>2.5088333333333139</v>
      </c>
      <c r="L514" s="13">
        <f>Table21[[#This Row],[Abs Erorr 2]]/Table21[[#This Row],[Adj Close]]</f>
        <v>8.8090037346242617E-3</v>
      </c>
      <c r="M514" s="11">
        <f t="shared" si="39"/>
        <v>269.32111666666668</v>
      </c>
      <c r="N514" s="16">
        <f>Table21[[#This Row],[Adj Close]]-Table21[[#This Row],[6-MA]]</f>
        <v>15.482183333333296</v>
      </c>
      <c r="O514" s="17">
        <f>(Table21[[#This Row],[Adj Close]]-M514)^2</f>
        <v>239.6980007669433</v>
      </c>
      <c r="P514" s="17">
        <f>ABS(Table21[[#This Row],[Erorr 3]])</f>
        <v>15.482183333333296</v>
      </c>
      <c r="Q514" s="17">
        <f>Table21[[#This Row],[Abs Erorr 3]]/Table21[[#This Row],[Adj Close]]</f>
        <v>5.4360968897949204E-2</v>
      </c>
    </row>
    <row r="515" spans="1:17" x14ac:dyDescent="0.3">
      <c r="A515" s="9">
        <v>44210.291666666664</v>
      </c>
      <c r="B515" s="26">
        <v>281.66669999999999</v>
      </c>
      <c r="C515" s="11">
        <f t="shared" si="36"/>
        <v>284.80329999999998</v>
      </c>
      <c r="D515" s="29">
        <f>Table21[[#This Row],[Adj Close]]-Table21[[#This Row],[Naive Trend ]]</f>
        <v>-3.1365999999999872</v>
      </c>
      <c r="E515" s="12">
        <f t="shared" ref="E515:E578" si="40">(B515-C515)^2</f>
        <v>9.8382595599999192</v>
      </c>
      <c r="F515" s="12">
        <f>ABS(Table21[[#This Row],[Erorr 1]])</f>
        <v>3.1365999999999872</v>
      </c>
      <c r="G515" s="13">
        <f>Table21[[#This Row],[Abs Erorr 1]]/Table21[[#This Row],[Adj Close]]</f>
        <v>1.1135856670312775E-2</v>
      </c>
      <c r="H515" s="11">
        <f t="shared" si="38"/>
        <v>279.44890000000004</v>
      </c>
      <c r="I515" s="14">
        <f>(Table21[[#This Row],[Adj Close]]-Table21[[#This Row],[3-MA]])</f>
        <v>2.2177999999999543</v>
      </c>
      <c r="J515" s="10">
        <f t="shared" si="37"/>
        <v>4.9186368399997971</v>
      </c>
      <c r="K515" s="10">
        <f>ABS(Table21[[#This Row],[Erorr 2]])</f>
        <v>2.2177999999999543</v>
      </c>
      <c r="L515" s="13">
        <f>Table21[[#This Row],[Abs Erorr 2]]/Table21[[#This Row],[Adj Close]]</f>
        <v>7.873845222029989E-3</v>
      </c>
      <c r="M515" s="11">
        <f t="shared" si="39"/>
        <v>275.94888333333336</v>
      </c>
      <c r="N515" s="16">
        <f>Table21[[#This Row],[Adj Close]]-Table21[[#This Row],[6-MA]]</f>
        <v>5.7178166666666357</v>
      </c>
      <c r="O515" s="17">
        <f>(Table21[[#This Row],[Adj Close]]-M515)^2</f>
        <v>32.693427433610758</v>
      </c>
      <c r="P515" s="17">
        <f>ABS(Table21[[#This Row],[Erorr 3]])</f>
        <v>5.7178166666666357</v>
      </c>
      <c r="Q515" s="17">
        <f>Table21[[#This Row],[Abs Erorr 3]]/Table21[[#This Row],[Adj Close]]</f>
        <v>2.029993842604268E-2</v>
      </c>
    </row>
    <row r="516" spans="1:17" x14ac:dyDescent="0.3">
      <c r="A516" s="5">
        <v>44211.291666666664</v>
      </c>
      <c r="B516" s="25">
        <v>275.38670000000002</v>
      </c>
      <c r="C516" s="11">
        <f t="shared" ref="C516:C579" si="41">B515</f>
        <v>281.66669999999999</v>
      </c>
      <c r="D516" s="29">
        <f>Table21[[#This Row],[Adj Close]]-Table21[[#This Row],[Naive Trend ]]</f>
        <v>-6.2799999999999727</v>
      </c>
      <c r="E516" s="12">
        <f t="shared" si="40"/>
        <v>39.43839999999966</v>
      </c>
      <c r="F516" s="12">
        <f>ABS(Table21[[#This Row],[Erorr 1]])</f>
        <v>6.2799999999999727</v>
      </c>
      <c r="G516" s="13">
        <f>Table21[[#This Row],[Abs Erorr 1]]/Table21[[#This Row],[Adj Close]]</f>
        <v>2.2804296649039234E-2</v>
      </c>
      <c r="H516" s="11">
        <f t="shared" si="38"/>
        <v>283.2055666666667</v>
      </c>
      <c r="I516" s="14">
        <f>(Table21[[#This Row],[Adj Close]]-Table21[[#This Row],[3-MA]])</f>
        <v>-7.8188666666666791</v>
      </c>
      <c r="J516" s="10">
        <f t="shared" si="37"/>
        <v>61.134675951111305</v>
      </c>
      <c r="K516" s="10">
        <f>ABS(Table21[[#This Row],[Erorr 2]])</f>
        <v>7.8188666666666791</v>
      </c>
      <c r="L516" s="13">
        <f>Table21[[#This Row],[Abs Erorr 2]]/Table21[[#This Row],[Adj Close]]</f>
        <v>2.8392317663368197E-2</v>
      </c>
      <c r="M516" s="11">
        <f t="shared" si="39"/>
        <v>280.89445000000001</v>
      </c>
      <c r="N516" s="16">
        <f>Table21[[#This Row],[Adj Close]]-Table21[[#This Row],[6-MA]]</f>
        <v>-5.5077499999999873</v>
      </c>
      <c r="O516" s="17">
        <f>(Table21[[#This Row],[Adj Close]]-M516)^2</f>
        <v>30.335310062499861</v>
      </c>
      <c r="P516" s="17">
        <f>ABS(Table21[[#This Row],[Erorr 3]])</f>
        <v>5.5077499999999873</v>
      </c>
      <c r="Q516" s="17">
        <f>Table21[[#This Row],[Abs Erorr 3]]/Table21[[#This Row],[Adj Close]]</f>
        <v>2.0000058100118803E-2</v>
      </c>
    </row>
    <row r="517" spans="1:17" x14ac:dyDescent="0.3">
      <c r="A517" s="9">
        <v>44215.291666666664</v>
      </c>
      <c r="B517" s="26">
        <v>281.51670000000001</v>
      </c>
      <c r="C517" s="11">
        <f t="shared" si="41"/>
        <v>275.38670000000002</v>
      </c>
      <c r="D517" s="29">
        <f>Table21[[#This Row],[Adj Close]]-Table21[[#This Row],[Naive Trend ]]</f>
        <v>6.1299999999999955</v>
      </c>
      <c r="E517" s="12">
        <f t="shared" si="40"/>
        <v>37.576899999999945</v>
      </c>
      <c r="F517" s="12">
        <f>ABS(Table21[[#This Row],[Erorr 1]])</f>
        <v>6.1299999999999955</v>
      </c>
      <c r="G517" s="13">
        <f>Table21[[#This Row],[Abs Erorr 1]]/Table21[[#This Row],[Adj Close]]</f>
        <v>2.1774907136947807E-2</v>
      </c>
      <c r="H517" s="11">
        <f t="shared" si="38"/>
        <v>280.6189</v>
      </c>
      <c r="I517" s="14">
        <f>(Table21[[#This Row],[Adj Close]]-Table21[[#This Row],[3-MA]])</f>
        <v>0.89780000000001792</v>
      </c>
      <c r="J517" s="10">
        <f t="shared" ref="J517:J580" si="42">(B517-H517)^2</f>
        <v>0.80604484000003218</v>
      </c>
      <c r="K517" s="10">
        <f>ABS(Table21[[#This Row],[Erorr 2]])</f>
        <v>0.89780000000001792</v>
      </c>
      <c r="L517" s="13">
        <f>Table21[[#This Row],[Abs Erorr 2]]/Table21[[#This Row],[Adj Close]]</f>
        <v>3.189153609714869E-3</v>
      </c>
      <c r="M517" s="11">
        <f t="shared" si="39"/>
        <v>281.45668333333333</v>
      </c>
      <c r="N517" s="16">
        <f>Table21[[#This Row],[Adj Close]]-Table21[[#This Row],[6-MA]]</f>
        <v>6.0016666666683705E-2</v>
      </c>
      <c r="O517" s="17">
        <f>(Table21[[#This Row],[Adj Close]]-M517)^2</f>
        <v>3.6020002777798227E-3</v>
      </c>
      <c r="P517" s="17">
        <f>ABS(Table21[[#This Row],[Erorr 3]])</f>
        <v>6.0016666666683705E-2</v>
      </c>
      <c r="Q517" s="17">
        <f>Table21[[#This Row],[Abs Erorr 3]]/Table21[[#This Row],[Adj Close]]</f>
        <v>2.131904312130815E-4</v>
      </c>
    </row>
    <row r="518" spans="1:17" x14ac:dyDescent="0.3">
      <c r="A518" s="5">
        <v>44216.291666666664</v>
      </c>
      <c r="B518" s="25">
        <v>283.48329999999999</v>
      </c>
      <c r="C518" s="11">
        <f t="shared" si="41"/>
        <v>281.51670000000001</v>
      </c>
      <c r="D518" s="29">
        <f>Table21[[#This Row],[Adj Close]]-Table21[[#This Row],[Naive Trend ]]</f>
        <v>1.9665999999999713</v>
      </c>
      <c r="E518" s="12">
        <f t="shared" si="40"/>
        <v>3.8675155599998869</v>
      </c>
      <c r="F518" s="12">
        <f>ABS(Table21[[#This Row],[Erorr 1]])</f>
        <v>1.9665999999999713</v>
      </c>
      <c r="G518" s="13">
        <f>Table21[[#This Row],[Abs Erorr 1]]/Table21[[#This Row],[Adj Close]]</f>
        <v>6.9372693206265464E-3</v>
      </c>
      <c r="H518" s="11">
        <f t="shared" ref="H518:H581" si="43">AVERAGE(B515:B517)</f>
        <v>279.52336666666667</v>
      </c>
      <c r="I518" s="14">
        <f>(Table21[[#This Row],[Adj Close]]-Table21[[#This Row],[3-MA]])</f>
        <v>3.9599333333333107</v>
      </c>
      <c r="J518" s="10">
        <f t="shared" si="42"/>
        <v>15.681072004444264</v>
      </c>
      <c r="K518" s="10">
        <f>ABS(Table21[[#This Row],[Erorr 2]])</f>
        <v>3.9599333333333107</v>
      </c>
      <c r="L518" s="13">
        <f>Table21[[#This Row],[Abs Erorr 2]]/Table21[[#This Row],[Adj Close]]</f>
        <v>1.3968841668392145E-2</v>
      </c>
      <c r="M518" s="11">
        <f t="shared" si="39"/>
        <v>279.48613333333333</v>
      </c>
      <c r="N518" s="16">
        <f>Table21[[#This Row],[Adj Close]]-Table21[[#This Row],[6-MA]]</f>
        <v>3.9971666666666579</v>
      </c>
      <c r="O518" s="17">
        <f>(Table21[[#This Row],[Adj Close]]-M518)^2</f>
        <v>15.977341361111041</v>
      </c>
      <c r="P518" s="17">
        <f>ABS(Table21[[#This Row],[Erorr 3]])</f>
        <v>3.9971666666666579</v>
      </c>
      <c r="Q518" s="17">
        <f>Table21[[#This Row],[Abs Erorr 3]]/Table21[[#This Row],[Adj Close]]</f>
        <v>1.4100183914419855E-2</v>
      </c>
    </row>
    <row r="519" spans="1:17" x14ac:dyDescent="0.3">
      <c r="A519" s="9">
        <v>44217.291666666664</v>
      </c>
      <c r="B519" s="26">
        <v>281.66329999999999</v>
      </c>
      <c r="C519" s="11">
        <f t="shared" si="41"/>
        <v>283.48329999999999</v>
      </c>
      <c r="D519" s="29">
        <f>Table21[[#This Row],[Adj Close]]-Table21[[#This Row],[Naive Trend ]]</f>
        <v>-1.8199999999999932</v>
      </c>
      <c r="E519" s="12">
        <f t="shared" si="40"/>
        <v>3.3123999999999754</v>
      </c>
      <c r="F519" s="12">
        <f>ABS(Table21[[#This Row],[Erorr 1]])</f>
        <v>1.8199999999999932</v>
      </c>
      <c r="G519" s="13">
        <f>Table21[[#This Row],[Abs Erorr 1]]/Table21[[#This Row],[Adj Close]]</f>
        <v>6.4616156950514786E-3</v>
      </c>
      <c r="H519" s="11">
        <f t="shared" si="43"/>
        <v>280.12889999999999</v>
      </c>
      <c r="I519" s="14">
        <f>(Table21[[#This Row],[Adj Close]]-Table21[[#This Row],[3-MA]])</f>
        <v>1.5344000000000051</v>
      </c>
      <c r="J519" s="10">
        <f t="shared" si="42"/>
        <v>2.3543833600000155</v>
      </c>
      <c r="K519" s="10">
        <f>ABS(Table21[[#This Row],[Erorr 2]])</f>
        <v>1.5344000000000051</v>
      </c>
      <c r="L519" s="13">
        <f>Table21[[#This Row],[Abs Erorr 2]]/Table21[[#This Row],[Adj Close]]</f>
        <v>5.4476390782895933E-3</v>
      </c>
      <c r="M519" s="11">
        <f t="shared" si="39"/>
        <v>281.66723333333334</v>
      </c>
      <c r="N519" s="16">
        <f>Table21[[#This Row],[Adj Close]]-Table21[[#This Row],[6-MA]]</f>
        <v>-3.9333333333502196E-3</v>
      </c>
      <c r="O519" s="17">
        <f>(Table21[[#This Row],[Adj Close]]-M519)^2</f>
        <v>1.5471111111243949E-5</v>
      </c>
      <c r="P519" s="17">
        <f>ABS(Table21[[#This Row],[Erorr 3]])</f>
        <v>3.9333333333502196E-3</v>
      </c>
      <c r="Q519" s="17">
        <f>Table21[[#This Row],[Abs Erorr 3]]/Table21[[#This Row],[Adj Close]]</f>
        <v>1.3964663956398366E-5</v>
      </c>
    </row>
    <row r="520" spans="1:17" x14ac:dyDescent="0.3">
      <c r="A520" s="5">
        <v>44218.291666666664</v>
      </c>
      <c r="B520" s="25">
        <v>282.2133</v>
      </c>
      <c r="C520" s="11">
        <f t="shared" si="41"/>
        <v>281.66329999999999</v>
      </c>
      <c r="D520" s="29">
        <f>Table21[[#This Row],[Adj Close]]-Table21[[#This Row],[Naive Trend ]]</f>
        <v>0.55000000000001137</v>
      </c>
      <c r="E520" s="12">
        <f t="shared" si="40"/>
        <v>0.30250000000001248</v>
      </c>
      <c r="F520" s="12">
        <f>ABS(Table21[[#This Row],[Erorr 1]])</f>
        <v>0.55000000000001137</v>
      </c>
      <c r="G520" s="13">
        <f>Table21[[#This Row],[Abs Erorr 1]]/Table21[[#This Row],[Adj Close]]</f>
        <v>1.9488805098838763E-3</v>
      </c>
      <c r="H520" s="11">
        <f t="shared" si="43"/>
        <v>282.22109999999998</v>
      </c>
      <c r="I520" s="14">
        <f>(Table21[[#This Row],[Adj Close]]-Table21[[#This Row],[3-MA]])</f>
        <v>-7.799999999974716E-3</v>
      </c>
      <c r="J520" s="10">
        <f t="shared" si="42"/>
        <v>6.0839999999605568E-5</v>
      </c>
      <c r="K520" s="10">
        <f>ABS(Table21[[#This Row],[Erorr 2]])</f>
        <v>7.799999999974716E-3</v>
      </c>
      <c r="L520" s="13">
        <f>Table21[[#This Row],[Abs Erorr 2]]/Table21[[#This Row],[Adj Close]]</f>
        <v>2.7638669049172084E-5</v>
      </c>
      <c r="M520" s="11">
        <f t="shared" si="39"/>
        <v>281.41999999999996</v>
      </c>
      <c r="N520" s="16">
        <f>Table21[[#This Row],[Adj Close]]-Table21[[#This Row],[6-MA]]</f>
        <v>0.79330000000004475</v>
      </c>
      <c r="O520" s="17">
        <f>(Table21[[#This Row],[Adj Close]]-M520)^2</f>
        <v>0.62932489000007097</v>
      </c>
      <c r="P520" s="17">
        <f>ABS(Table21[[#This Row],[Erorr 3]])</f>
        <v>0.79330000000004475</v>
      </c>
      <c r="Q520" s="17">
        <f>Table21[[#This Row],[Abs Erorr 3]]/Table21[[#This Row],[Adj Close]]</f>
        <v>2.8109943790744262E-3</v>
      </c>
    </row>
    <row r="521" spans="1:17" x14ac:dyDescent="0.3">
      <c r="A521" s="9">
        <v>44221.291666666664</v>
      </c>
      <c r="B521" s="26">
        <v>293.60000000000002</v>
      </c>
      <c r="C521" s="11">
        <f t="shared" si="41"/>
        <v>282.2133</v>
      </c>
      <c r="D521" s="29">
        <f>Table21[[#This Row],[Adj Close]]-Table21[[#This Row],[Naive Trend ]]</f>
        <v>11.386700000000019</v>
      </c>
      <c r="E521" s="12">
        <f t="shared" si="40"/>
        <v>129.65693689000042</v>
      </c>
      <c r="F521" s="12">
        <f>ABS(Table21[[#This Row],[Erorr 1]])</f>
        <v>11.386700000000019</v>
      </c>
      <c r="G521" s="13">
        <f>Table21[[#This Row],[Abs Erorr 1]]/Table21[[#This Row],[Adj Close]]</f>
        <v>3.8783038147139029E-2</v>
      </c>
      <c r="H521" s="11">
        <f t="shared" si="43"/>
        <v>282.45330000000001</v>
      </c>
      <c r="I521" s="14">
        <f>(Table21[[#This Row],[Adj Close]]-Table21[[#This Row],[3-MA]])</f>
        <v>11.14670000000001</v>
      </c>
      <c r="J521" s="10">
        <f t="shared" si="42"/>
        <v>124.24892089000022</v>
      </c>
      <c r="K521" s="10">
        <f>ABS(Table21[[#This Row],[Erorr 2]])</f>
        <v>11.14670000000001</v>
      </c>
      <c r="L521" s="13">
        <f>Table21[[#This Row],[Abs Erorr 2]]/Table21[[#This Row],[Adj Close]]</f>
        <v>3.7965599455040903E-2</v>
      </c>
      <c r="M521" s="11">
        <f t="shared" ref="M521:M584" si="44">AVERAGE(B515:B520)</f>
        <v>280.98833333333329</v>
      </c>
      <c r="N521" s="16">
        <f>Table21[[#This Row],[Adj Close]]-Table21[[#This Row],[6-MA]]</f>
        <v>12.611666666666736</v>
      </c>
      <c r="O521" s="17">
        <f>(Table21[[#This Row],[Adj Close]]-M521)^2</f>
        <v>159.05413611111285</v>
      </c>
      <c r="P521" s="17">
        <f>ABS(Table21[[#This Row],[Erorr 3]])</f>
        <v>12.611666666666736</v>
      </c>
      <c r="Q521" s="17">
        <f>Table21[[#This Row],[Abs Erorr 3]]/Table21[[#This Row],[Adj Close]]</f>
        <v>4.2955267938238194E-2</v>
      </c>
    </row>
    <row r="522" spans="1:17" x14ac:dyDescent="0.3">
      <c r="A522" s="5">
        <v>44222.291666666664</v>
      </c>
      <c r="B522" s="25">
        <v>294.36329999999998</v>
      </c>
      <c r="C522" s="11">
        <f t="shared" si="41"/>
        <v>293.60000000000002</v>
      </c>
      <c r="D522" s="29">
        <f>Table21[[#This Row],[Adj Close]]-Table21[[#This Row],[Naive Trend ]]</f>
        <v>0.76329999999995835</v>
      </c>
      <c r="E522" s="12">
        <f t="shared" si="40"/>
        <v>0.58262688999993639</v>
      </c>
      <c r="F522" s="12">
        <f>ABS(Table21[[#This Row],[Erorr 1]])</f>
        <v>0.76329999999995835</v>
      </c>
      <c r="G522" s="13">
        <f>Table21[[#This Row],[Abs Erorr 1]]/Table21[[#This Row],[Adj Close]]</f>
        <v>2.5930542292465072E-3</v>
      </c>
      <c r="H522" s="11">
        <f t="shared" si="43"/>
        <v>285.82553333333334</v>
      </c>
      <c r="I522" s="14">
        <f>(Table21[[#This Row],[Adj Close]]-Table21[[#This Row],[3-MA]])</f>
        <v>8.5377666666666414</v>
      </c>
      <c r="J522" s="10">
        <f t="shared" si="42"/>
        <v>72.893459654444015</v>
      </c>
      <c r="K522" s="10">
        <f>ABS(Table21[[#This Row],[Erorr 2]])</f>
        <v>8.5377666666666414</v>
      </c>
      <c r="L522" s="13">
        <f>Table21[[#This Row],[Abs Erorr 2]]/Table21[[#This Row],[Adj Close]]</f>
        <v>2.900418179394864E-2</v>
      </c>
      <c r="M522" s="11">
        <f t="shared" si="44"/>
        <v>282.97721666666666</v>
      </c>
      <c r="N522" s="16">
        <f>Table21[[#This Row],[Adj Close]]-Table21[[#This Row],[6-MA]]</f>
        <v>11.386083333333318</v>
      </c>
      <c r="O522" s="17">
        <f>(Table21[[#This Row],[Adj Close]]-M522)^2</f>
        <v>129.64289367361076</v>
      </c>
      <c r="P522" s="17">
        <f>ABS(Table21[[#This Row],[Erorr 3]])</f>
        <v>11.386083333333318</v>
      </c>
      <c r="Q522" s="17">
        <f>Table21[[#This Row],[Abs Erorr 3]]/Table21[[#This Row],[Adj Close]]</f>
        <v>3.868037670909831E-2</v>
      </c>
    </row>
    <row r="523" spans="1:17" x14ac:dyDescent="0.3">
      <c r="A523" s="9">
        <v>44223.291666666664</v>
      </c>
      <c r="B523" s="26">
        <v>288.05329999999998</v>
      </c>
      <c r="C523" s="11">
        <f t="shared" si="41"/>
        <v>294.36329999999998</v>
      </c>
      <c r="D523" s="29">
        <f>Table21[[#This Row],[Adj Close]]-Table21[[#This Row],[Naive Trend ]]</f>
        <v>-6.3100000000000023</v>
      </c>
      <c r="E523" s="12">
        <f t="shared" si="40"/>
        <v>39.816100000000027</v>
      </c>
      <c r="F523" s="12">
        <f>ABS(Table21[[#This Row],[Erorr 1]])</f>
        <v>6.3100000000000023</v>
      </c>
      <c r="G523" s="13">
        <f>Table21[[#This Row],[Abs Erorr 1]]/Table21[[#This Row],[Adj Close]]</f>
        <v>2.1905668152387085E-2</v>
      </c>
      <c r="H523" s="11">
        <f t="shared" si="43"/>
        <v>290.05886666666669</v>
      </c>
      <c r="I523" s="14">
        <f>(Table21[[#This Row],[Adj Close]]-Table21[[#This Row],[3-MA]])</f>
        <v>-2.0055666666667094</v>
      </c>
      <c r="J523" s="10">
        <f t="shared" si="42"/>
        <v>4.0222976544446158</v>
      </c>
      <c r="K523" s="10">
        <f>ABS(Table21[[#This Row],[Erorr 2]])</f>
        <v>2.0055666666667094</v>
      </c>
      <c r="L523" s="13">
        <f>Table21[[#This Row],[Abs Erorr 2]]/Table21[[#This Row],[Adj Close]]</f>
        <v>6.9624846049904984E-3</v>
      </c>
      <c r="M523" s="11">
        <f t="shared" si="44"/>
        <v>286.1399833333333</v>
      </c>
      <c r="N523" s="16">
        <f>Table21[[#This Row],[Adj Close]]-Table21[[#This Row],[6-MA]]</f>
        <v>1.9133166666666739</v>
      </c>
      <c r="O523" s="17">
        <f>(Table21[[#This Row],[Adj Close]]-M523)^2</f>
        <v>3.660780666944472</v>
      </c>
      <c r="P523" s="17">
        <f>ABS(Table21[[#This Row],[Erorr 3]])</f>
        <v>1.9133166666666739</v>
      </c>
      <c r="Q523" s="17">
        <f>Table21[[#This Row],[Abs Erorr 3]]/Table21[[#This Row],[Adj Close]]</f>
        <v>6.6422313740779016E-3</v>
      </c>
    </row>
    <row r="524" spans="1:17" x14ac:dyDescent="0.3">
      <c r="A524" s="5">
        <v>44224.291666666664</v>
      </c>
      <c r="B524" s="25">
        <v>278.47669999999999</v>
      </c>
      <c r="C524" s="11">
        <f t="shared" si="41"/>
        <v>288.05329999999998</v>
      </c>
      <c r="D524" s="29">
        <f>Table21[[#This Row],[Adj Close]]-Table21[[#This Row],[Naive Trend ]]</f>
        <v>-9.5765999999999849</v>
      </c>
      <c r="E524" s="12">
        <f t="shared" si="40"/>
        <v>91.711267559999712</v>
      </c>
      <c r="F524" s="12">
        <f>ABS(Table21[[#This Row],[Erorr 1]])</f>
        <v>9.5765999999999849</v>
      </c>
      <c r="G524" s="13">
        <f>Table21[[#This Row],[Abs Erorr 1]]/Table21[[#This Row],[Adj Close]]</f>
        <v>3.4389232564160613E-2</v>
      </c>
      <c r="H524" s="11">
        <f t="shared" si="43"/>
        <v>292.00553333333329</v>
      </c>
      <c r="I524" s="14">
        <f>(Table21[[#This Row],[Adj Close]]-Table21[[#This Row],[3-MA]])</f>
        <v>-13.528833333333296</v>
      </c>
      <c r="J524" s="10">
        <f t="shared" si="42"/>
        <v>183.02933136111008</v>
      </c>
      <c r="K524" s="10">
        <f>ABS(Table21[[#This Row],[Erorr 2]])</f>
        <v>13.528833333333296</v>
      </c>
      <c r="L524" s="13">
        <f>Table21[[#This Row],[Abs Erorr 2]]/Table21[[#This Row],[Adj Close]]</f>
        <v>4.8581562957810458E-2</v>
      </c>
      <c r="M524" s="11">
        <f t="shared" si="44"/>
        <v>287.22941666666668</v>
      </c>
      <c r="N524" s="16">
        <f>Table21[[#This Row],[Adj Close]]-Table21[[#This Row],[6-MA]]</f>
        <v>-8.7527166666666858</v>
      </c>
      <c r="O524" s="17">
        <f>(Table21[[#This Row],[Adj Close]]-M524)^2</f>
        <v>76.610049046944781</v>
      </c>
      <c r="P524" s="17">
        <f>ABS(Table21[[#This Row],[Erorr 3]])</f>
        <v>8.7527166666666858</v>
      </c>
      <c r="Q524" s="17">
        <f>Table21[[#This Row],[Abs Erorr 3]]/Table21[[#This Row],[Adj Close]]</f>
        <v>3.1430696595681741E-2</v>
      </c>
    </row>
    <row r="525" spans="1:17" x14ac:dyDescent="0.3">
      <c r="A525" s="9">
        <v>44225.291666666664</v>
      </c>
      <c r="B525" s="26">
        <v>264.51</v>
      </c>
      <c r="C525" s="11">
        <f t="shared" si="41"/>
        <v>278.47669999999999</v>
      </c>
      <c r="D525" s="29">
        <f>Table21[[#This Row],[Adj Close]]-Table21[[#This Row],[Naive Trend ]]</f>
        <v>-13.966700000000003</v>
      </c>
      <c r="E525" s="12">
        <f t="shared" si="40"/>
        <v>195.0687088900001</v>
      </c>
      <c r="F525" s="12">
        <f>ABS(Table21[[#This Row],[Erorr 1]])</f>
        <v>13.966700000000003</v>
      </c>
      <c r="G525" s="13">
        <f>Table21[[#This Row],[Abs Erorr 1]]/Table21[[#This Row],[Adj Close]]</f>
        <v>5.2802162489130861E-2</v>
      </c>
      <c r="H525" s="11">
        <f t="shared" si="43"/>
        <v>286.96443333333332</v>
      </c>
      <c r="I525" s="14">
        <f>(Table21[[#This Row],[Adj Close]]-Table21[[#This Row],[3-MA]])</f>
        <v>-22.454433333333327</v>
      </c>
      <c r="J525" s="10">
        <f t="shared" si="42"/>
        <v>504.20157632111085</v>
      </c>
      <c r="K525" s="10">
        <f>ABS(Table21[[#This Row],[Erorr 2]])</f>
        <v>22.454433333333327</v>
      </c>
      <c r="L525" s="13">
        <f>Table21[[#This Row],[Abs Erorr 2]]/Table21[[#This Row],[Adj Close]]</f>
        <v>8.4890678361246558E-2</v>
      </c>
      <c r="M525" s="11">
        <f t="shared" si="44"/>
        <v>286.3949833333333</v>
      </c>
      <c r="N525" s="16">
        <f>Table21[[#This Row],[Adj Close]]-Table21[[#This Row],[6-MA]]</f>
        <v>-21.884983333333309</v>
      </c>
      <c r="O525" s="17">
        <f>(Table21[[#This Row],[Adj Close]]-M525)^2</f>
        <v>478.95249550027671</v>
      </c>
      <c r="P525" s="17">
        <f>ABS(Table21[[#This Row],[Erorr 3]])</f>
        <v>21.884983333333309</v>
      </c>
      <c r="Q525" s="17">
        <f>Table21[[#This Row],[Abs Erorr 3]]/Table21[[#This Row],[Adj Close]]</f>
        <v>8.2737829697679899E-2</v>
      </c>
    </row>
    <row r="526" spans="1:17" x14ac:dyDescent="0.3">
      <c r="A526" s="5">
        <v>44228.291666666664</v>
      </c>
      <c r="B526" s="25">
        <v>279.93669999999997</v>
      </c>
      <c r="C526" s="11">
        <f t="shared" si="41"/>
        <v>264.51</v>
      </c>
      <c r="D526" s="29">
        <f>Table21[[#This Row],[Adj Close]]-Table21[[#This Row],[Naive Trend ]]</f>
        <v>15.426699999999983</v>
      </c>
      <c r="E526" s="12">
        <f t="shared" si="40"/>
        <v>237.98307288999945</v>
      </c>
      <c r="F526" s="12">
        <f>ABS(Table21[[#This Row],[Erorr 1]])</f>
        <v>15.426699999999983</v>
      </c>
      <c r="G526" s="13">
        <f>Table21[[#This Row],[Abs Erorr 1]]/Table21[[#This Row],[Adj Close]]</f>
        <v>5.5107815445420281E-2</v>
      </c>
      <c r="H526" s="11">
        <f t="shared" si="43"/>
        <v>277.01333333333332</v>
      </c>
      <c r="I526" s="14">
        <f>(Table21[[#This Row],[Adj Close]]-Table21[[#This Row],[3-MA]])</f>
        <v>2.9233666666666522</v>
      </c>
      <c r="J526" s="10">
        <f t="shared" si="42"/>
        <v>8.5460726677776933</v>
      </c>
      <c r="K526" s="10">
        <f>ABS(Table21[[#This Row],[Erorr 2]])</f>
        <v>2.9233666666666522</v>
      </c>
      <c r="L526" s="13">
        <f>Table21[[#This Row],[Abs Erorr 2]]/Table21[[#This Row],[Adj Close]]</f>
        <v>1.0442956092097437E-2</v>
      </c>
      <c r="M526" s="11">
        <f t="shared" si="44"/>
        <v>283.53609999999998</v>
      </c>
      <c r="N526" s="16">
        <f>Table21[[#This Row],[Adj Close]]-Table21[[#This Row],[6-MA]]</f>
        <v>-3.5994000000000028</v>
      </c>
      <c r="O526" s="17">
        <f>(Table21[[#This Row],[Adj Close]]-M526)^2</f>
        <v>12.95568036000002</v>
      </c>
      <c r="P526" s="17">
        <f>ABS(Table21[[#This Row],[Erorr 3]])</f>
        <v>3.5994000000000028</v>
      </c>
      <c r="Q526" s="17">
        <f>Table21[[#This Row],[Abs Erorr 3]]/Table21[[#This Row],[Adj Close]]</f>
        <v>1.2857906805359937E-2</v>
      </c>
    </row>
    <row r="527" spans="1:17" x14ac:dyDescent="0.3">
      <c r="A527" s="9">
        <v>44229.291666666664</v>
      </c>
      <c r="B527" s="26">
        <v>290.93</v>
      </c>
      <c r="C527" s="11">
        <f t="shared" si="41"/>
        <v>279.93669999999997</v>
      </c>
      <c r="D527" s="29">
        <f>Table21[[#This Row],[Adj Close]]-Table21[[#This Row],[Naive Trend ]]</f>
        <v>10.993300000000033</v>
      </c>
      <c r="E527" s="12">
        <f t="shared" si="40"/>
        <v>120.85264489000073</v>
      </c>
      <c r="F527" s="12">
        <f>ABS(Table21[[#This Row],[Erorr 1]])</f>
        <v>10.993300000000033</v>
      </c>
      <c r="G527" s="13">
        <f>Table21[[#This Row],[Abs Erorr 1]]/Table21[[#This Row],[Adj Close]]</f>
        <v>3.7786752827140661E-2</v>
      </c>
      <c r="H527" s="11">
        <f t="shared" si="43"/>
        <v>274.30779999999999</v>
      </c>
      <c r="I527" s="14">
        <f>(Table21[[#This Row],[Adj Close]]-Table21[[#This Row],[3-MA]])</f>
        <v>16.622200000000021</v>
      </c>
      <c r="J527" s="10">
        <f t="shared" si="42"/>
        <v>276.29753284000071</v>
      </c>
      <c r="K527" s="10">
        <f>ABS(Table21[[#This Row],[Erorr 2]])</f>
        <v>16.622200000000021</v>
      </c>
      <c r="L527" s="13">
        <f>Table21[[#This Row],[Abs Erorr 2]]/Table21[[#This Row],[Adj Close]]</f>
        <v>5.7134705943010414E-2</v>
      </c>
      <c r="M527" s="11">
        <f t="shared" si="44"/>
        <v>283.15666666666664</v>
      </c>
      <c r="N527" s="16">
        <f>Table21[[#This Row],[Adj Close]]-Table21[[#This Row],[6-MA]]</f>
        <v>7.773333333333369</v>
      </c>
      <c r="O527" s="17">
        <f>(Table21[[#This Row],[Adj Close]]-M527)^2</f>
        <v>60.424711111111662</v>
      </c>
      <c r="P527" s="17">
        <f>ABS(Table21[[#This Row],[Erorr 3]])</f>
        <v>7.773333333333369</v>
      </c>
      <c r="Q527" s="17">
        <f>Table21[[#This Row],[Abs Erorr 3]]/Table21[[#This Row],[Adj Close]]</f>
        <v>2.6718912911467944E-2</v>
      </c>
    </row>
    <row r="528" spans="1:17" x14ac:dyDescent="0.3">
      <c r="A528" s="5">
        <v>44230.291666666664</v>
      </c>
      <c r="B528" s="25">
        <v>284.89670000000001</v>
      </c>
      <c r="C528" s="11">
        <f t="shared" si="41"/>
        <v>290.93</v>
      </c>
      <c r="D528" s="29">
        <f>Table21[[#This Row],[Adj Close]]-Table21[[#This Row],[Naive Trend ]]</f>
        <v>-6.033299999999997</v>
      </c>
      <c r="E528" s="12">
        <f t="shared" si="40"/>
        <v>36.400708889999962</v>
      </c>
      <c r="F528" s="12">
        <f>ABS(Table21[[#This Row],[Erorr 1]])</f>
        <v>6.033299999999997</v>
      </c>
      <c r="G528" s="13">
        <f>Table21[[#This Row],[Abs Erorr 1]]/Table21[[#This Row],[Adj Close]]</f>
        <v>2.1177149472071794E-2</v>
      </c>
      <c r="H528" s="11">
        <f t="shared" si="43"/>
        <v>278.45890000000003</v>
      </c>
      <c r="I528" s="14">
        <f>(Table21[[#This Row],[Adj Close]]-Table21[[#This Row],[3-MA]])</f>
        <v>6.4377999999999815</v>
      </c>
      <c r="J528" s="10">
        <f t="shared" si="42"/>
        <v>41.445268839999763</v>
      </c>
      <c r="K528" s="10">
        <f>ABS(Table21[[#This Row],[Erorr 2]])</f>
        <v>6.4377999999999815</v>
      </c>
      <c r="L528" s="13">
        <f>Table21[[#This Row],[Abs Erorr 2]]/Table21[[#This Row],[Adj Close]]</f>
        <v>2.2596962337577027E-2</v>
      </c>
      <c r="M528" s="11">
        <f t="shared" si="44"/>
        <v>282.71166666666664</v>
      </c>
      <c r="N528" s="16">
        <f>Table21[[#This Row],[Adj Close]]-Table21[[#This Row],[6-MA]]</f>
        <v>2.1850333333333651</v>
      </c>
      <c r="O528" s="17">
        <f>(Table21[[#This Row],[Adj Close]]-M528)^2</f>
        <v>4.7743706677779167</v>
      </c>
      <c r="P528" s="17">
        <f>ABS(Table21[[#This Row],[Erorr 3]])</f>
        <v>2.1850333333333651</v>
      </c>
      <c r="Q528" s="17">
        <f>Table21[[#This Row],[Abs Erorr 3]]/Table21[[#This Row],[Adj Close]]</f>
        <v>7.6695635061177084E-3</v>
      </c>
    </row>
    <row r="529" spans="1:17" x14ac:dyDescent="0.3">
      <c r="A529" s="9">
        <v>44231.291666666664</v>
      </c>
      <c r="B529" s="26">
        <v>283.33</v>
      </c>
      <c r="C529" s="11">
        <f t="shared" si="41"/>
        <v>284.89670000000001</v>
      </c>
      <c r="D529" s="29">
        <f>Table21[[#This Row],[Adj Close]]-Table21[[#This Row],[Naive Trend ]]</f>
        <v>-1.5667000000000257</v>
      </c>
      <c r="E529" s="12">
        <f t="shared" si="40"/>
        <v>2.4545488900000807</v>
      </c>
      <c r="F529" s="12">
        <f>ABS(Table21[[#This Row],[Erorr 1]])</f>
        <v>1.5667000000000257</v>
      </c>
      <c r="G529" s="13">
        <f>Table21[[#This Row],[Abs Erorr 1]]/Table21[[#This Row],[Adj Close]]</f>
        <v>5.5295944658173357E-3</v>
      </c>
      <c r="H529" s="11">
        <f t="shared" si="43"/>
        <v>285.2544666666667</v>
      </c>
      <c r="I529" s="14">
        <f>(Table21[[#This Row],[Adj Close]]-Table21[[#This Row],[3-MA]])</f>
        <v>-1.9244666666667172</v>
      </c>
      <c r="J529" s="10">
        <f t="shared" si="42"/>
        <v>3.7035719511113054</v>
      </c>
      <c r="K529" s="10">
        <f>ABS(Table21[[#This Row],[Erorr 2]])</f>
        <v>1.9244666666667172</v>
      </c>
      <c r="L529" s="13">
        <f>Table21[[#This Row],[Abs Erorr 2]]/Table21[[#This Row],[Adj Close]]</f>
        <v>6.7923152037084574E-3</v>
      </c>
      <c r="M529" s="11">
        <f t="shared" si="44"/>
        <v>281.13389999999998</v>
      </c>
      <c r="N529" s="16">
        <f>Table21[[#This Row],[Adj Close]]-Table21[[#This Row],[6-MA]]</f>
        <v>2.1961000000000013</v>
      </c>
      <c r="O529" s="17">
        <f>(Table21[[#This Row],[Adj Close]]-M529)^2</f>
        <v>4.8228552100000055</v>
      </c>
      <c r="P529" s="17">
        <f>ABS(Table21[[#This Row],[Erorr 3]])</f>
        <v>2.1961000000000013</v>
      </c>
      <c r="Q529" s="17">
        <f>Table21[[#This Row],[Abs Erorr 3]]/Table21[[#This Row],[Adj Close]]</f>
        <v>7.7510323650866533E-3</v>
      </c>
    </row>
    <row r="530" spans="1:17" x14ac:dyDescent="0.3">
      <c r="A530" s="5">
        <v>44232.291666666664</v>
      </c>
      <c r="B530" s="25">
        <v>284.07670000000002</v>
      </c>
      <c r="C530" s="11">
        <f t="shared" si="41"/>
        <v>283.33</v>
      </c>
      <c r="D530" s="29">
        <f>Table21[[#This Row],[Adj Close]]-Table21[[#This Row],[Naive Trend ]]</f>
        <v>0.74670000000003256</v>
      </c>
      <c r="E530" s="12">
        <f t="shared" si="40"/>
        <v>0.5575608900000486</v>
      </c>
      <c r="F530" s="12">
        <f>ABS(Table21[[#This Row],[Erorr 1]])</f>
        <v>0.74670000000003256</v>
      </c>
      <c r="G530" s="13">
        <f>Table21[[#This Row],[Abs Erorr 1]]/Table21[[#This Row],[Adj Close]]</f>
        <v>2.6285154678297533E-3</v>
      </c>
      <c r="H530" s="11">
        <f t="shared" si="43"/>
        <v>286.38556666666665</v>
      </c>
      <c r="I530" s="14">
        <f>(Table21[[#This Row],[Adj Close]]-Table21[[#This Row],[3-MA]])</f>
        <v>-2.3088666666666313</v>
      </c>
      <c r="J530" s="10">
        <f t="shared" si="42"/>
        <v>5.3308652844442816</v>
      </c>
      <c r="K530" s="10">
        <f>ABS(Table21[[#This Row],[Erorr 2]])</f>
        <v>2.3088666666666313</v>
      </c>
      <c r="L530" s="13">
        <f>Table21[[#This Row],[Abs Erorr 2]]/Table21[[#This Row],[Adj Close]]</f>
        <v>8.1276171775672944E-3</v>
      </c>
      <c r="M530" s="11">
        <f t="shared" si="44"/>
        <v>280.34668333333332</v>
      </c>
      <c r="N530" s="16">
        <f>Table21[[#This Row],[Adj Close]]-Table21[[#This Row],[6-MA]]</f>
        <v>3.7300166666666996</v>
      </c>
      <c r="O530" s="17">
        <f>(Table21[[#This Row],[Adj Close]]-M530)^2</f>
        <v>13.913024333611357</v>
      </c>
      <c r="P530" s="17">
        <f>ABS(Table21[[#This Row],[Erorr 3]])</f>
        <v>3.7300166666666996</v>
      </c>
      <c r="Q530" s="17">
        <f>Table21[[#This Row],[Abs Erorr 3]]/Table21[[#This Row],[Adj Close]]</f>
        <v>1.3130315392521455E-2</v>
      </c>
    </row>
    <row r="531" spans="1:17" x14ac:dyDescent="0.3">
      <c r="A531" s="9">
        <v>44235.291666666664</v>
      </c>
      <c r="B531" s="26">
        <v>287.80669999999998</v>
      </c>
      <c r="C531" s="11">
        <f t="shared" si="41"/>
        <v>284.07670000000002</v>
      </c>
      <c r="D531" s="29">
        <f>Table21[[#This Row],[Adj Close]]-Table21[[#This Row],[Naive Trend ]]</f>
        <v>3.7299999999999613</v>
      </c>
      <c r="E531" s="12">
        <f t="shared" si="40"/>
        <v>13.912899999999711</v>
      </c>
      <c r="F531" s="12">
        <f>ABS(Table21[[#This Row],[Erorr 1]])</f>
        <v>3.7299999999999613</v>
      </c>
      <c r="G531" s="13">
        <f>Table21[[#This Row],[Abs Erorr 1]]/Table21[[#This Row],[Adj Close]]</f>
        <v>1.2960087447581873E-2</v>
      </c>
      <c r="H531" s="11">
        <f t="shared" si="43"/>
        <v>284.10113333333334</v>
      </c>
      <c r="I531" s="14">
        <f>(Table21[[#This Row],[Adj Close]]-Table21[[#This Row],[3-MA]])</f>
        <v>3.7055666666666411</v>
      </c>
      <c r="J531" s="10">
        <f t="shared" si="42"/>
        <v>13.731224321110922</v>
      </c>
      <c r="K531" s="10">
        <f>ABS(Table21[[#This Row],[Erorr 2]])</f>
        <v>3.7055666666666411</v>
      </c>
      <c r="L531" s="13">
        <f>Table21[[#This Row],[Abs Erorr 2]]/Table21[[#This Row],[Adj Close]]</f>
        <v>1.2875192504784083E-2</v>
      </c>
      <c r="M531" s="11">
        <f t="shared" si="44"/>
        <v>281.28001666666665</v>
      </c>
      <c r="N531" s="16">
        <f>Table21[[#This Row],[Adj Close]]-Table21[[#This Row],[6-MA]]</f>
        <v>6.5266833333333238</v>
      </c>
      <c r="O531" s="17">
        <f>(Table21[[#This Row],[Adj Close]]-M531)^2</f>
        <v>42.59759533361099</v>
      </c>
      <c r="P531" s="17">
        <f>ABS(Table21[[#This Row],[Erorr 3]])</f>
        <v>6.5266833333333238</v>
      </c>
      <c r="Q531" s="17">
        <f>Table21[[#This Row],[Abs Erorr 3]]/Table21[[#This Row],[Adj Close]]</f>
        <v>2.2677315480610159E-2</v>
      </c>
    </row>
    <row r="532" spans="1:17" x14ac:dyDescent="0.3">
      <c r="A532" s="5">
        <v>44236.291666666664</v>
      </c>
      <c r="B532" s="25">
        <v>283.1533</v>
      </c>
      <c r="C532" s="11">
        <f t="shared" si="41"/>
        <v>287.80669999999998</v>
      </c>
      <c r="D532" s="29">
        <f>Table21[[#This Row],[Adj Close]]-Table21[[#This Row],[Naive Trend ]]</f>
        <v>-4.6533999999999764</v>
      </c>
      <c r="E532" s="12">
        <f t="shared" si="40"/>
        <v>21.654131559999779</v>
      </c>
      <c r="F532" s="12">
        <f>ABS(Table21[[#This Row],[Erorr 1]])</f>
        <v>4.6533999999999764</v>
      </c>
      <c r="G532" s="13">
        <f>Table21[[#This Row],[Abs Erorr 1]]/Table21[[#This Row],[Adj Close]]</f>
        <v>1.6434207194477253E-2</v>
      </c>
      <c r="H532" s="11">
        <f t="shared" si="43"/>
        <v>285.07113333333331</v>
      </c>
      <c r="I532" s="14">
        <f>(Table21[[#This Row],[Adj Close]]-Table21[[#This Row],[3-MA]])</f>
        <v>-1.9178333333333057</v>
      </c>
      <c r="J532" s="10">
        <f t="shared" si="42"/>
        <v>3.6780846944443386</v>
      </c>
      <c r="K532" s="10">
        <f>ABS(Table21[[#This Row],[Erorr 2]])</f>
        <v>1.9178333333333057</v>
      </c>
      <c r="L532" s="13">
        <f>Table21[[#This Row],[Abs Erorr 2]]/Table21[[#This Row],[Adj Close]]</f>
        <v>6.7731272541528059E-3</v>
      </c>
      <c r="M532" s="11">
        <f t="shared" si="44"/>
        <v>285.1628</v>
      </c>
      <c r="N532" s="16">
        <f>Table21[[#This Row],[Adj Close]]-Table21[[#This Row],[6-MA]]</f>
        <v>-2.0095000000000027</v>
      </c>
      <c r="O532" s="17">
        <f>(Table21[[#This Row],[Adj Close]]-M532)^2</f>
        <v>4.0380902500000113</v>
      </c>
      <c r="P532" s="17">
        <f>ABS(Table21[[#This Row],[Erorr 3]])</f>
        <v>2.0095000000000027</v>
      </c>
      <c r="Q532" s="17">
        <f>Table21[[#This Row],[Abs Erorr 3]]/Table21[[#This Row],[Adj Close]]</f>
        <v>7.0968623710195248E-3</v>
      </c>
    </row>
    <row r="533" spans="1:17" x14ac:dyDescent="0.3">
      <c r="A533" s="9">
        <v>44237.291666666664</v>
      </c>
      <c r="B533" s="26">
        <v>268.27330000000001</v>
      </c>
      <c r="C533" s="11">
        <f t="shared" si="41"/>
        <v>283.1533</v>
      </c>
      <c r="D533" s="29">
        <f>Table21[[#This Row],[Adj Close]]-Table21[[#This Row],[Naive Trend ]]</f>
        <v>-14.879999999999995</v>
      </c>
      <c r="E533" s="12">
        <f t="shared" si="40"/>
        <v>221.41439999999986</v>
      </c>
      <c r="F533" s="12">
        <f>ABS(Table21[[#This Row],[Erorr 1]])</f>
        <v>14.879999999999995</v>
      </c>
      <c r="G533" s="13">
        <f>Table21[[#This Row],[Abs Erorr 1]]/Table21[[#This Row],[Adj Close]]</f>
        <v>5.5465825335581274E-2</v>
      </c>
      <c r="H533" s="11">
        <f t="shared" si="43"/>
        <v>285.01223333333331</v>
      </c>
      <c r="I533" s="14">
        <f>(Table21[[#This Row],[Adj Close]]-Table21[[#This Row],[3-MA]])</f>
        <v>-16.738933333333307</v>
      </c>
      <c r="J533" s="10">
        <f t="shared" si="42"/>
        <v>280.19188913777691</v>
      </c>
      <c r="K533" s="10">
        <f>ABS(Table21[[#This Row],[Erorr 2]])</f>
        <v>16.738933333333307</v>
      </c>
      <c r="L533" s="13">
        <f>Table21[[#This Row],[Abs Erorr 2]]/Table21[[#This Row],[Adj Close]]</f>
        <v>6.2395077457701925E-2</v>
      </c>
      <c r="M533" s="11">
        <f t="shared" si="44"/>
        <v>285.69890000000004</v>
      </c>
      <c r="N533" s="16">
        <f>Table21[[#This Row],[Adj Close]]-Table21[[#This Row],[6-MA]]</f>
        <v>-17.425600000000031</v>
      </c>
      <c r="O533" s="17">
        <f>(Table21[[#This Row],[Adj Close]]-M533)^2</f>
        <v>303.65153536000111</v>
      </c>
      <c r="P533" s="17">
        <f>ABS(Table21[[#This Row],[Erorr 3]])</f>
        <v>17.425600000000031</v>
      </c>
      <c r="Q533" s="17">
        <f>Table21[[#This Row],[Abs Erorr 3]]/Table21[[#This Row],[Adj Close]]</f>
        <v>6.4954656315034082E-2</v>
      </c>
    </row>
    <row r="534" spans="1:17" x14ac:dyDescent="0.3">
      <c r="A534" s="5">
        <v>44238.291666666664</v>
      </c>
      <c r="B534" s="25">
        <v>270.55329999999998</v>
      </c>
      <c r="C534" s="11">
        <f t="shared" si="41"/>
        <v>268.27330000000001</v>
      </c>
      <c r="D534" s="29">
        <f>Table21[[#This Row],[Adj Close]]-Table21[[#This Row],[Naive Trend ]]</f>
        <v>2.2799999999999727</v>
      </c>
      <c r="E534" s="12">
        <f t="shared" si="40"/>
        <v>5.198399999999876</v>
      </c>
      <c r="F534" s="12">
        <f>ABS(Table21[[#This Row],[Erorr 1]])</f>
        <v>2.2799999999999727</v>
      </c>
      <c r="G534" s="13">
        <f>Table21[[#This Row],[Abs Erorr 1]]/Table21[[#This Row],[Adj Close]]</f>
        <v>8.4271749780910933E-3</v>
      </c>
      <c r="H534" s="11">
        <f t="shared" si="43"/>
        <v>279.74443333333335</v>
      </c>
      <c r="I534" s="14">
        <f>(Table21[[#This Row],[Adj Close]]-Table21[[#This Row],[3-MA]])</f>
        <v>-9.1911333333333687</v>
      </c>
      <c r="J534" s="10">
        <f t="shared" si="42"/>
        <v>84.476931951111766</v>
      </c>
      <c r="K534" s="10">
        <f>ABS(Table21[[#This Row],[Erorr 2]])</f>
        <v>9.1911333333333687</v>
      </c>
      <c r="L534" s="13">
        <f>Table21[[#This Row],[Abs Erorr 2]]/Table21[[#This Row],[Adj Close]]</f>
        <v>3.3971617915336344E-2</v>
      </c>
      <c r="M534" s="11">
        <f t="shared" si="44"/>
        <v>281.92278333333331</v>
      </c>
      <c r="N534" s="16">
        <f>Table21[[#This Row],[Adj Close]]-Table21[[#This Row],[6-MA]]</f>
        <v>-11.369483333333335</v>
      </c>
      <c r="O534" s="17">
        <f>(Table21[[#This Row],[Adj Close]]-M534)^2</f>
        <v>129.26515126694449</v>
      </c>
      <c r="P534" s="17">
        <f>ABS(Table21[[#This Row],[Erorr 3]])</f>
        <v>11.369483333333335</v>
      </c>
      <c r="Q534" s="17">
        <f>Table21[[#This Row],[Abs Erorr 3]]/Table21[[#This Row],[Adj Close]]</f>
        <v>4.2023081342320849E-2</v>
      </c>
    </row>
    <row r="535" spans="1:17" x14ac:dyDescent="0.3">
      <c r="A535" s="9">
        <v>44239.291666666664</v>
      </c>
      <c r="B535" s="26">
        <v>272.04000000000002</v>
      </c>
      <c r="C535" s="11">
        <f t="shared" si="41"/>
        <v>270.55329999999998</v>
      </c>
      <c r="D535" s="29">
        <f>Table21[[#This Row],[Adj Close]]-Table21[[#This Row],[Naive Trend ]]</f>
        <v>1.4867000000000417</v>
      </c>
      <c r="E535" s="12">
        <f t="shared" si="40"/>
        <v>2.2102768900001237</v>
      </c>
      <c r="F535" s="12">
        <f>ABS(Table21[[#This Row],[Erorr 1]])</f>
        <v>1.4867000000000417</v>
      </c>
      <c r="G535" s="13">
        <f>Table21[[#This Row],[Abs Erorr 1]]/Table21[[#This Row],[Adj Close]]</f>
        <v>5.4650051463021668E-3</v>
      </c>
      <c r="H535" s="11">
        <f t="shared" si="43"/>
        <v>273.99330000000003</v>
      </c>
      <c r="I535" s="14">
        <f>(Table21[[#This Row],[Adj Close]]-Table21[[#This Row],[3-MA]])</f>
        <v>-1.9533000000000129</v>
      </c>
      <c r="J535" s="10">
        <f t="shared" si="42"/>
        <v>3.8153808900000503</v>
      </c>
      <c r="K535" s="10">
        <f>ABS(Table21[[#This Row],[Erorr 2]])</f>
        <v>1.9533000000000129</v>
      </c>
      <c r="L535" s="13">
        <f>Table21[[#This Row],[Abs Erorr 2]]/Table21[[#This Row],[Adj Close]]</f>
        <v>7.18019408910459E-3</v>
      </c>
      <c r="M535" s="11">
        <f t="shared" si="44"/>
        <v>279.53221666666667</v>
      </c>
      <c r="N535" s="16">
        <f>Table21[[#This Row],[Adj Close]]-Table21[[#This Row],[6-MA]]</f>
        <v>-7.4922166666666499</v>
      </c>
      <c r="O535" s="17">
        <f>(Table21[[#This Row],[Adj Close]]-M535)^2</f>
        <v>56.133310580277524</v>
      </c>
      <c r="P535" s="17">
        <f>ABS(Table21[[#This Row],[Erorr 3]])</f>
        <v>7.4922166666666499</v>
      </c>
      <c r="Q535" s="17">
        <f>Table21[[#This Row],[Abs Erorr 3]]/Table21[[#This Row],[Adj Close]]</f>
        <v>2.7540864088614357E-2</v>
      </c>
    </row>
    <row r="536" spans="1:17" x14ac:dyDescent="0.3">
      <c r="A536" s="5">
        <v>44243.291666666664</v>
      </c>
      <c r="B536" s="25">
        <v>265.4067</v>
      </c>
      <c r="C536" s="11">
        <f t="shared" si="41"/>
        <v>272.04000000000002</v>
      </c>
      <c r="D536" s="29">
        <f>Table21[[#This Row],[Adj Close]]-Table21[[#This Row],[Naive Trend ]]</f>
        <v>-6.6333000000000197</v>
      </c>
      <c r="E536" s="12">
        <f t="shared" si="40"/>
        <v>44.000668890000263</v>
      </c>
      <c r="F536" s="12">
        <f>ABS(Table21[[#This Row],[Erorr 1]])</f>
        <v>6.6333000000000197</v>
      </c>
      <c r="G536" s="13">
        <f>Table21[[#This Row],[Abs Erorr 1]]/Table21[[#This Row],[Adj Close]]</f>
        <v>2.4992963629026772E-2</v>
      </c>
      <c r="H536" s="11">
        <f t="shared" si="43"/>
        <v>270.28886666666671</v>
      </c>
      <c r="I536" s="14">
        <f>(Table21[[#This Row],[Adj Close]]-Table21[[#This Row],[3-MA]])</f>
        <v>-4.8821666666667056</v>
      </c>
      <c r="J536" s="10">
        <f t="shared" si="42"/>
        <v>23.835551361111492</v>
      </c>
      <c r="K536" s="10">
        <f>ABS(Table21[[#This Row],[Erorr 2]])</f>
        <v>4.8821666666667056</v>
      </c>
      <c r="L536" s="13">
        <f>Table21[[#This Row],[Abs Erorr 2]]/Table21[[#This Row],[Adj Close]]</f>
        <v>1.8395039261129072E-2</v>
      </c>
      <c r="M536" s="11">
        <f t="shared" si="44"/>
        <v>277.65055000000001</v>
      </c>
      <c r="N536" s="16">
        <f>Table21[[#This Row],[Adj Close]]-Table21[[#This Row],[6-MA]]</f>
        <v>-12.243850000000009</v>
      </c>
      <c r="O536" s="17">
        <f>(Table21[[#This Row],[Adj Close]]-M536)^2</f>
        <v>149.91186282250021</v>
      </c>
      <c r="P536" s="17">
        <f>ABS(Table21[[#This Row],[Erorr 3]])</f>
        <v>12.243850000000009</v>
      </c>
      <c r="Q536" s="17">
        <f>Table21[[#This Row],[Abs Erorr 3]]/Table21[[#This Row],[Adj Close]]</f>
        <v>4.6132407358216686E-2</v>
      </c>
    </row>
    <row r="537" spans="1:17" x14ac:dyDescent="0.3">
      <c r="A537" s="9">
        <v>44244.291666666664</v>
      </c>
      <c r="B537" s="26">
        <v>266.05</v>
      </c>
      <c r="C537" s="11">
        <f t="shared" si="41"/>
        <v>265.4067</v>
      </c>
      <c r="D537" s="29">
        <f>Table21[[#This Row],[Adj Close]]-Table21[[#This Row],[Naive Trend ]]</f>
        <v>0.64330000000001064</v>
      </c>
      <c r="E537" s="12">
        <f t="shared" si="40"/>
        <v>0.41383489000001367</v>
      </c>
      <c r="F537" s="12">
        <f>ABS(Table21[[#This Row],[Erorr 1]])</f>
        <v>0.64330000000001064</v>
      </c>
      <c r="G537" s="13">
        <f>Table21[[#This Row],[Abs Erorr 1]]/Table21[[#This Row],[Adj Close]]</f>
        <v>2.4179665476414605E-3</v>
      </c>
      <c r="H537" s="11">
        <f t="shared" si="43"/>
        <v>269.33333333333331</v>
      </c>
      <c r="I537" s="14">
        <f>(Table21[[#This Row],[Adj Close]]-Table21[[#This Row],[3-MA]])</f>
        <v>-3.283333333333303</v>
      </c>
      <c r="J537" s="10">
        <f t="shared" si="42"/>
        <v>10.780277777777579</v>
      </c>
      <c r="K537" s="10">
        <f>ABS(Table21[[#This Row],[Erorr 2]])</f>
        <v>3.283333333333303</v>
      </c>
      <c r="L537" s="13">
        <f>Table21[[#This Row],[Abs Erorr 2]]/Table21[[#This Row],[Adj Close]]</f>
        <v>1.2341038651882364E-2</v>
      </c>
      <c r="M537" s="11">
        <f t="shared" si="44"/>
        <v>274.53888333333333</v>
      </c>
      <c r="N537" s="16">
        <f>Table21[[#This Row],[Adj Close]]-Table21[[#This Row],[6-MA]]</f>
        <v>-8.4888833333333196</v>
      </c>
      <c r="O537" s="17">
        <f>(Table21[[#This Row],[Adj Close]]-M537)^2</f>
        <v>72.061140246944206</v>
      </c>
      <c r="P537" s="17">
        <f>ABS(Table21[[#This Row],[Erorr 3]])</f>
        <v>8.4888833333333196</v>
      </c>
      <c r="Q537" s="17">
        <f>Table21[[#This Row],[Abs Erorr 3]]/Table21[[#This Row],[Adj Close]]</f>
        <v>3.1907097663346436E-2</v>
      </c>
    </row>
    <row r="538" spans="1:17" x14ac:dyDescent="0.3">
      <c r="A538" s="5">
        <v>44245.291666666664</v>
      </c>
      <c r="B538" s="25">
        <v>262.45999999999998</v>
      </c>
      <c r="C538" s="11">
        <f t="shared" si="41"/>
        <v>266.05</v>
      </c>
      <c r="D538" s="29">
        <f>Table21[[#This Row],[Adj Close]]-Table21[[#This Row],[Naive Trend ]]</f>
        <v>-3.5900000000000318</v>
      </c>
      <c r="E538" s="12">
        <f t="shared" si="40"/>
        <v>12.888100000000229</v>
      </c>
      <c r="F538" s="12">
        <f>ABS(Table21[[#This Row],[Erorr 1]])</f>
        <v>3.5900000000000318</v>
      </c>
      <c r="G538" s="13">
        <f>Table21[[#This Row],[Abs Erorr 1]]/Table21[[#This Row],[Adj Close]]</f>
        <v>1.3678274784729223E-2</v>
      </c>
      <c r="H538" s="11">
        <f t="shared" si="43"/>
        <v>267.83223333333331</v>
      </c>
      <c r="I538" s="14">
        <f>(Table21[[#This Row],[Adj Close]]-Table21[[#This Row],[3-MA]])</f>
        <v>-5.3722333333333268</v>
      </c>
      <c r="J538" s="10">
        <f t="shared" si="42"/>
        <v>28.860890987777708</v>
      </c>
      <c r="K538" s="10">
        <f>ABS(Table21[[#This Row],[Erorr 2]])</f>
        <v>5.3722333333333268</v>
      </c>
      <c r="L538" s="13">
        <f>Table21[[#This Row],[Abs Erorr 2]]/Table21[[#This Row],[Adj Close]]</f>
        <v>2.0468769844293709E-2</v>
      </c>
      <c r="M538" s="11">
        <f t="shared" si="44"/>
        <v>270.91276666666664</v>
      </c>
      <c r="N538" s="16">
        <f>Table21[[#This Row],[Adj Close]]-Table21[[#This Row],[6-MA]]</f>
        <v>-8.4527666666666619</v>
      </c>
      <c r="O538" s="17">
        <f>(Table21[[#This Row],[Adj Close]]-M538)^2</f>
        <v>71.449264321111031</v>
      </c>
      <c r="P538" s="17">
        <f>ABS(Table21[[#This Row],[Erorr 3]])</f>
        <v>8.4527666666666619</v>
      </c>
      <c r="Q538" s="17">
        <f>Table21[[#This Row],[Abs Erorr 3]]/Table21[[#This Row],[Adj Close]]</f>
        <v>3.2205923442302303E-2</v>
      </c>
    </row>
    <row r="539" spans="1:17" x14ac:dyDescent="0.3">
      <c r="A539" s="9">
        <v>44246.291666666664</v>
      </c>
      <c r="B539" s="26">
        <v>260.43329999999997</v>
      </c>
      <c r="C539" s="11">
        <f t="shared" si="41"/>
        <v>262.45999999999998</v>
      </c>
      <c r="D539" s="29">
        <f>Table21[[#This Row],[Adj Close]]-Table21[[#This Row],[Naive Trend ]]</f>
        <v>-2.0267000000000053</v>
      </c>
      <c r="E539" s="12">
        <f t="shared" si="40"/>
        <v>4.1075128900000211</v>
      </c>
      <c r="F539" s="12">
        <f>ABS(Table21[[#This Row],[Erorr 1]])</f>
        <v>2.0267000000000053</v>
      </c>
      <c r="G539" s="13">
        <f>Table21[[#This Row],[Abs Erorr 1]]/Table21[[#This Row],[Adj Close]]</f>
        <v>7.7820309461194307E-3</v>
      </c>
      <c r="H539" s="11">
        <f t="shared" si="43"/>
        <v>264.63889999999998</v>
      </c>
      <c r="I539" s="14">
        <f>(Table21[[#This Row],[Adj Close]]-Table21[[#This Row],[3-MA]])</f>
        <v>-4.205600000000004</v>
      </c>
      <c r="J539" s="10">
        <f t="shared" si="42"/>
        <v>17.687071360000033</v>
      </c>
      <c r="K539" s="10">
        <f>ABS(Table21[[#This Row],[Erorr 2]])</f>
        <v>4.205600000000004</v>
      </c>
      <c r="L539" s="13">
        <f>Table21[[#This Row],[Abs Erorr 2]]/Table21[[#This Row],[Adj Close]]</f>
        <v>1.6148472564760361E-2</v>
      </c>
      <c r="M539" s="11">
        <f t="shared" si="44"/>
        <v>267.46388333333334</v>
      </c>
      <c r="N539" s="16">
        <f>Table21[[#This Row],[Adj Close]]-Table21[[#This Row],[6-MA]]</f>
        <v>-7.030583333333368</v>
      </c>
      <c r="O539" s="17">
        <f>(Table21[[#This Row],[Adj Close]]-M539)^2</f>
        <v>49.42910200694493</v>
      </c>
      <c r="P539" s="17">
        <f>ABS(Table21[[#This Row],[Erorr 3]])</f>
        <v>7.030583333333368</v>
      </c>
      <c r="Q539" s="17">
        <f>Table21[[#This Row],[Abs Erorr 3]]/Table21[[#This Row],[Adj Close]]</f>
        <v>2.6995715729645053E-2</v>
      </c>
    </row>
    <row r="540" spans="1:17" x14ac:dyDescent="0.3">
      <c r="A540" s="5">
        <v>44249.291666666664</v>
      </c>
      <c r="B540" s="25">
        <v>238.16669999999999</v>
      </c>
      <c r="C540" s="11">
        <f t="shared" si="41"/>
        <v>260.43329999999997</v>
      </c>
      <c r="D540" s="29">
        <f>Table21[[#This Row],[Adj Close]]-Table21[[#This Row],[Naive Trend ]]</f>
        <v>-22.266599999999983</v>
      </c>
      <c r="E540" s="12">
        <f t="shared" si="40"/>
        <v>495.80147555999923</v>
      </c>
      <c r="F540" s="12">
        <f>ABS(Table21[[#This Row],[Erorr 1]])</f>
        <v>22.266599999999983</v>
      </c>
      <c r="G540" s="13">
        <f>Table21[[#This Row],[Abs Erorr 1]]/Table21[[#This Row],[Adj Close]]</f>
        <v>9.3491659413343614E-2</v>
      </c>
      <c r="H540" s="11">
        <f t="shared" si="43"/>
        <v>262.98109999999997</v>
      </c>
      <c r="I540" s="14">
        <f>(Table21[[#This Row],[Adj Close]]-Table21[[#This Row],[3-MA]])</f>
        <v>-24.814399999999978</v>
      </c>
      <c r="J540" s="10">
        <f t="shared" si="42"/>
        <v>615.75444735999895</v>
      </c>
      <c r="K540" s="10">
        <f>ABS(Table21[[#This Row],[Erorr 2]])</f>
        <v>24.814399999999978</v>
      </c>
      <c r="L540" s="13">
        <f>Table21[[#This Row],[Abs Erorr 2]]/Table21[[#This Row],[Adj Close]]</f>
        <v>0.10418920865091542</v>
      </c>
      <c r="M540" s="11">
        <f t="shared" si="44"/>
        <v>266.15721666666667</v>
      </c>
      <c r="N540" s="16">
        <f>Table21[[#This Row],[Adj Close]]-Table21[[#This Row],[6-MA]]</f>
        <v>-27.990516666666679</v>
      </c>
      <c r="O540" s="17">
        <f>(Table21[[#This Row],[Adj Close]]-M540)^2</f>
        <v>783.4690232669451</v>
      </c>
      <c r="P540" s="17">
        <f>ABS(Table21[[#This Row],[Erorr 3]])</f>
        <v>27.990516666666679</v>
      </c>
      <c r="Q540" s="17">
        <f>Table21[[#This Row],[Abs Erorr 3]]/Table21[[#This Row],[Adj Close]]</f>
        <v>0.1175248960776913</v>
      </c>
    </row>
    <row r="541" spans="1:17" x14ac:dyDescent="0.3">
      <c r="A541" s="9">
        <v>44250.291666666664</v>
      </c>
      <c r="B541" s="26">
        <v>232.94669999999999</v>
      </c>
      <c r="C541" s="11">
        <f t="shared" si="41"/>
        <v>238.16669999999999</v>
      </c>
      <c r="D541" s="29">
        <f>Table21[[#This Row],[Adj Close]]-Table21[[#This Row],[Naive Trend ]]</f>
        <v>-5.2199999999999989</v>
      </c>
      <c r="E541" s="12">
        <f t="shared" si="40"/>
        <v>27.24839999999999</v>
      </c>
      <c r="F541" s="12">
        <f>ABS(Table21[[#This Row],[Erorr 1]])</f>
        <v>5.2199999999999989</v>
      </c>
      <c r="G541" s="13">
        <f>Table21[[#This Row],[Abs Erorr 1]]/Table21[[#This Row],[Adj Close]]</f>
        <v>2.2408559554610557E-2</v>
      </c>
      <c r="H541" s="11">
        <f t="shared" si="43"/>
        <v>253.68666666666664</v>
      </c>
      <c r="I541" s="14">
        <f>(Table21[[#This Row],[Adj Close]]-Table21[[#This Row],[3-MA]])</f>
        <v>-20.739966666666646</v>
      </c>
      <c r="J541" s="10">
        <f t="shared" si="42"/>
        <v>430.14621733444358</v>
      </c>
      <c r="K541" s="10">
        <f>ABS(Table21[[#This Row],[Erorr 2]])</f>
        <v>20.739966666666646</v>
      </c>
      <c r="L541" s="13">
        <f>Table21[[#This Row],[Abs Erorr 2]]/Table21[[#This Row],[Adj Close]]</f>
        <v>8.9033099274068481E-2</v>
      </c>
      <c r="M541" s="11">
        <f t="shared" si="44"/>
        <v>260.75944999999996</v>
      </c>
      <c r="N541" s="16">
        <f>Table21[[#This Row],[Adj Close]]-Table21[[#This Row],[6-MA]]</f>
        <v>-27.812749999999966</v>
      </c>
      <c r="O541" s="17">
        <f>(Table21[[#This Row],[Adj Close]]-M541)^2</f>
        <v>773.54906256249808</v>
      </c>
      <c r="P541" s="17">
        <f>ABS(Table21[[#This Row],[Erorr 3]])</f>
        <v>27.812749999999966</v>
      </c>
      <c r="Q541" s="17">
        <f>Table21[[#This Row],[Abs Erorr 3]]/Table21[[#This Row],[Adj Close]]</f>
        <v>0.11939533807519044</v>
      </c>
    </row>
    <row r="542" spans="1:17" x14ac:dyDescent="0.3">
      <c r="A542" s="5">
        <v>44251.291666666664</v>
      </c>
      <c r="B542" s="25">
        <v>247.34</v>
      </c>
      <c r="C542" s="11">
        <f t="shared" si="41"/>
        <v>232.94669999999999</v>
      </c>
      <c r="D542" s="29">
        <f>Table21[[#This Row],[Adj Close]]-Table21[[#This Row],[Naive Trend ]]</f>
        <v>14.393300000000011</v>
      </c>
      <c r="E542" s="12">
        <f t="shared" si="40"/>
        <v>207.1670848900003</v>
      </c>
      <c r="F542" s="12">
        <f>ABS(Table21[[#This Row],[Erorr 1]])</f>
        <v>14.393300000000011</v>
      </c>
      <c r="G542" s="13">
        <f>Table21[[#This Row],[Abs Erorr 1]]/Table21[[#This Row],[Adj Close]]</f>
        <v>5.8192366782566549E-2</v>
      </c>
      <c r="H542" s="11">
        <f t="shared" si="43"/>
        <v>243.84889999999999</v>
      </c>
      <c r="I542" s="14">
        <f>(Table21[[#This Row],[Adj Close]]-Table21[[#This Row],[3-MA]])</f>
        <v>3.4911000000000172</v>
      </c>
      <c r="J542" s="10">
        <f t="shared" si="42"/>
        <v>12.187779210000119</v>
      </c>
      <c r="K542" s="10">
        <f>ABS(Table21[[#This Row],[Erorr 2]])</f>
        <v>3.4911000000000172</v>
      </c>
      <c r="L542" s="13">
        <f>Table21[[#This Row],[Abs Erorr 2]]/Table21[[#This Row],[Adj Close]]</f>
        <v>1.4114579121856622E-2</v>
      </c>
      <c r="M542" s="11">
        <f t="shared" si="44"/>
        <v>254.24389999999997</v>
      </c>
      <c r="N542" s="16">
        <f>Table21[[#This Row],[Adj Close]]-Table21[[#This Row],[6-MA]]</f>
        <v>-6.9038999999999646</v>
      </c>
      <c r="O542" s="17">
        <f>(Table21[[#This Row],[Adj Close]]-M542)^2</f>
        <v>47.663835209999512</v>
      </c>
      <c r="P542" s="17">
        <f>ABS(Table21[[#This Row],[Erorr 3]])</f>
        <v>6.9038999999999646</v>
      </c>
      <c r="Q542" s="17">
        <f>Table21[[#This Row],[Abs Erorr 3]]/Table21[[#This Row],[Adj Close]]</f>
        <v>2.7912589957143869E-2</v>
      </c>
    </row>
    <row r="543" spans="1:17" x14ac:dyDescent="0.3">
      <c r="A543" s="9">
        <v>44252.291666666664</v>
      </c>
      <c r="B543" s="26">
        <v>227.4067</v>
      </c>
      <c r="C543" s="11">
        <f t="shared" si="41"/>
        <v>247.34</v>
      </c>
      <c r="D543" s="29">
        <f>Table21[[#This Row],[Adj Close]]-Table21[[#This Row],[Naive Trend ]]</f>
        <v>-19.933300000000003</v>
      </c>
      <c r="E543" s="12">
        <f t="shared" si="40"/>
        <v>397.3364488900001</v>
      </c>
      <c r="F543" s="12">
        <f>ABS(Table21[[#This Row],[Erorr 1]])</f>
        <v>19.933300000000003</v>
      </c>
      <c r="G543" s="13">
        <f>Table21[[#This Row],[Abs Erorr 1]]/Table21[[#This Row],[Adj Close]]</f>
        <v>8.7654849219482106E-2</v>
      </c>
      <c r="H543" s="11">
        <f t="shared" si="43"/>
        <v>239.48446666666666</v>
      </c>
      <c r="I543" s="14">
        <f>(Table21[[#This Row],[Adj Close]]-Table21[[#This Row],[3-MA]])</f>
        <v>-12.077766666666662</v>
      </c>
      <c r="J543" s="10">
        <f t="shared" si="42"/>
        <v>145.87244765444433</v>
      </c>
      <c r="K543" s="10">
        <f>ABS(Table21[[#This Row],[Erorr 2]])</f>
        <v>12.077766666666662</v>
      </c>
      <c r="L543" s="13">
        <f>Table21[[#This Row],[Abs Erorr 2]]/Table21[[#This Row],[Adj Close]]</f>
        <v>5.3110865540314606E-2</v>
      </c>
      <c r="M543" s="11">
        <f t="shared" si="44"/>
        <v>251.23278333333329</v>
      </c>
      <c r="N543" s="16">
        <f>Table21[[#This Row],[Adj Close]]-Table21[[#This Row],[6-MA]]</f>
        <v>-23.826083333333287</v>
      </c>
      <c r="O543" s="17">
        <f>(Table21[[#This Row],[Adj Close]]-M543)^2</f>
        <v>567.68224700694225</v>
      </c>
      <c r="P543" s="17">
        <f>ABS(Table21[[#This Row],[Erorr 3]])</f>
        <v>23.826083333333287</v>
      </c>
      <c r="Q543" s="17">
        <f>Table21[[#This Row],[Abs Erorr 3]]/Table21[[#This Row],[Adj Close]]</f>
        <v>0.10477300507563447</v>
      </c>
    </row>
    <row r="544" spans="1:17" x14ac:dyDescent="0.3">
      <c r="A544" s="5">
        <v>44253.291666666664</v>
      </c>
      <c r="B544" s="25">
        <v>225.16669999999999</v>
      </c>
      <c r="C544" s="11">
        <f t="shared" si="41"/>
        <v>227.4067</v>
      </c>
      <c r="D544" s="29">
        <f>Table21[[#This Row],[Adj Close]]-Table21[[#This Row],[Naive Trend ]]</f>
        <v>-2.2400000000000091</v>
      </c>
      <c r="E544" s="12">
        <f t="shared" si="40"/>
        <v>5.0176000000000407</v>
      </c>
      <c r="F544" s="12">
        <f>ABS(Table21[[#This Row],[Erorr 1]])</f>
        <v>2.2400000000000091</v>
      </c>
      <c r="G544" s="13">
        <f>Table21[[#This Row],[Abs Erorr 1]]/Table21[[#This Row],[Adj Close]]</f>
        <v>9.9481850557831559E-3</v>
      </c>
      <c r="H544" s="11">
        <f t="shared" si="43"/>
        <v>235.89779999999999</v>
      </c>
      <c r="I544" s="14">
        <f>(Table21[[#This Row],[Adj Close]]-Table21[[#This Row],[3-MA]])</f>
        <v>-10.731099999999998</v>
      </c>
      <c r="J544" s="10">
        <f t="shared" si="42"/>
        <v>115.15650720999996</v>
      </c>
      <c r="K544" s="10">
        <f>ABS(Table21[[#This Row],[Erorr 2]])</f>
        <v>10.731099999999998</v>
      </c>
      <c r="L544" s="13">
        <f>Table21[[#This Row],[Abs Erorr 2]]/Table21[[#This Row],[Adj Close]]</f>
        <v>4.7658468148265257E-2</v>
      </c>
      <c r="M544" s="11">
        <f t="shared" si="44"/>
        <v>244.79223333333331</v>
      </c>
      <c r="N544" s="16">
        <f>Table21[[#This Row],[Adj Close]]-Table21[[#This Row],[6-MA]]</f>
        <v>-19.625533333333323</v>
      </c>
      <c r="O544" s="17">
        <f>(Table21[[#This Row],[Adj Close]]-M544)^2</f>
        <v>385.16155861777736</v>
      </c>
      <c r="P544" s="17">
        <f>ABS(Table21[[#This Row],[Erorr 3]])</f>
        <v>19.625533333333323</v>
      </c>
      <c r="Q544" s="17">
        <f>Table21[[#This Row],[Abs Erorr 3]]/Table21[[#This Row],[Adj Close]]</f>
        <v>8.7160016704660698E-2</v>
      </c>
    </row>
    <row r="545" spans="1:17" x14ac:dyDescent="0.3">
      <c r="A545" s="9">
        <v>44256.291666666664</v>
      </c>
      <c r="B545" s="26">
        <v>239.47669999999999</v>
      </c>
      <c r="C545" s="11">
        <f t="shared" si="41"/>
        <v>225.16669999999999</v>
      </c>
      <c r="D545" s="29">
        <f>Table21[[#This Row],[Adj Close]]-Table21[[#This Row],[Naive Trend ]]</f>
        <v>14.310000000000002</v>
      </c>
      <c r="E545" s="12">
        <f t="shared" si="40"/>
        <v>204.77610000000007</v>
      </c>
      <c r="F545" s="12">
        <f>ABS(Table21[[#This Row],[Erorr 1]])</f>
        <v>14.310000000000002</v>
      </c>
      <c r="G545" s="13">
        <f>Table21[[#This Row],[Abs Erorr 1]]/Table21[[#This Row],[Adj Close]]</f>
        <v>5.9755291433362841E-2</v>
      </c>
      <c r="H545" s="11">
        <f t="shared" si="43"/>
        <v>233.30446666666668</v>
      </c>
      <c r="I545" s="14">
        <f>(Table21[[#This Row],[Adj Close]]-Table21[[#This Row],[3-MA]])</f>
        <v>6.1722333333333097</v>
      </c>
      <c r="J545" s="10">
        <f t="shared" si="42"/>
        <v>38.096464321110822</v>
      </c>
      <c r="K545" s="10">
        <f>ABS(Table21[[#This Row],[Erorr 2]])</f>
        <v>6.1722333333333097</v>
      </c>
      <c r="L545" s="13">
        <f>Table21[[#This Row],[Abs Erorr 2]]/Table21[[#This Row],[Adj Close]]</f>
        <v>2.5773836591757401E-2</v>
      </c>
      <c r="M545" s="11">
        <f t="shared" si="44"/>
        <v>238.57668333333334</v>
      </c>
      <c r="N545" s="16">
        <f>Table21[[#This Row],[Adj Close]]-Table21[[#This Row],[6-MA]]</f>
        <v>0.90001666666665869</v>
      </c>
      <c r="O545" s="17">
        <f>(Table21[[#This Row],[Adj Close]]-M545)^2</f>
        <v>0.8100300002777634</v>
      </c>
      <c r="P545" s="17">
        <f>ABS(Table21[[#This Row],[Erorr 3]])</f>
        <v>0.90001666666665869</v>
      </c>
      <c r="Q545" s="17">
        <f>Table21[[#This Row],[Abs Erorr 3]]/Table21[[#This Row],[Adj Close]]</f>
        <v>3.7582640259643577E-3</v>
      </c>
    </row>
    <row r="546" spans="1:17" x14ac:dyDescent="0.3">
      <c r="A546" s="5">
        <v>44257.291666666664</v>
      </c>
      <c r="B546" s="25">
        <v>228.8133</v>
      </c>
      <c r="C546" s="11">
        <f t="shared" si="41"/>
        <v>239.47669999999999</v>
      </c>
      <c r="D546" s="29">
        <f>Table21[[#This Row],[Adj Close]]-Table21[[#This Row],[Naive Trend ]]</f>
        <v>-10.663399999999996</v>
      </c>
      <c r="E546" s="12">
        <f t="shared" si="40"/>
        <v>113.70809955999991</v>
      </c>
      <c r="F546" s="12">
        <f>ABS(Table21[[#This Row],[Erorr 1]])</f>
        <v>10.663399999999996</v>
      </c>
      <c r="G546" s="13">
        <f>Table21[[#This Row],[Abs Erorr 1]]/Table21[[#This Row],[Adj Close]]</f>
        <v>4.6603060224208979E-2</v>
      </c>
      <c r="H546" s="11">
        <f t="shared" si="43"/>
        <v>230.68336666666664</v>
      </c>
      <c r="I546" s="14">
        <f>(Table21[[#This Row],[Adj Close]]-Table21[[#This Row],[3-MA]])</f>
        <v>-1.870066666666645</v>
      </c>
      <c r="J546" s="10">
        <f t="shared" si="42"/>
        <v>3.4971493377776968</v>
      </c>
      <c r="K546" s="10">
        <f>ABS(Table21[[#This Row],[Erorr 2]])</f>
        <v>1.870066666666645</v>
      </c>
      <c r="L546" s="13">
        <f>Table21[[#This Row],[Abs Erorr 2]]/Table21[[#This Row],[Adj Close]]</f>
        <v>8.1728932132294971E-3</v>
      </c>
      <c r="M546" s="11">
        <f t="shared" si="44"/>
        <v>235.08391666666668</v>
      </c>
      <c r="N546" s="16">
        <f>Table21[[#This Row],[Adj Close]]-Table21[[#This Row],[6-MA]]</f>
        <v>-6.2706166666666832</v>
      </c>
      <c r="O546" s="17">
        <f>(Table21[[#This Row],[Adj Close]]-M546)^2</f>
        <v>39.320633380277982</v>
      </c>
      <c r="P546" s="17">
        <f>ABS(Table21[[#This Row],[Erorr 3]])</f>
        <v>6.2706166666666832</v>
      </c>
      <c r="Q546" s="17">
        <f>Table21[[#This Row],[Abs Erorr 3]]/Table21[[#This Row],[Adj Close]]</f>
        <v>2.7404948342892144E-2</v>
      </c>
    </row>
    <row r="547" spans="1:17" x14ac:dyDescent="0.3">
      <c r="A547" s="9">
        <v>44258.291666666664</v>
      </c>
      <c r="B547" s="26">
        <v>217.73330000000001</v>
      </c>
      <c r="C547" s="11">
        <f t="shared" si="41"/>
        <v>228.8133</v>
      </c>
      <c r="D547" s="29">
        <f>Table21[[#This Row],[Adj Close]]-Table21[[#This Row],[Naive Trend ]]</f>
        <v>-11.079999999999984</v>
      </c>
      <c r="E547" s="12">
        <f t="shared" si="40"/>
        <v>122.76639999999965</v>
      </c>
      <c r="F547" s="12">
        <f>ABS(Table21[[#This Row],[Erorr 1]])</f>
        <v>11.079999999999984</v>
      </c>
      <c r="G547" s="13">
        <f>Table21[[#This Row],[Abs Erorr 1]]/Table21[[#This Row],[Adj Close]]</f>
        <v>5.0887944104094245E-2</v>
      </c>
      <c r="H547" s="11">
        <f t="shared" si="43"/>
        <v>231.15223333333333</v>
      </c>
      <c r="I547" s="14">
        <f>(Table21[[#This Row],[Adj Close]]-Table21[[#This Row],[3-MA]])</f>
        <v>-13.418933333333314</v>
      </c>
      <c r="J547" s="10">
        <f t="shared" si="42"/>
        <v>180.06777180444391</v>
      </c>
      <c r="K547" s="10">
        <f>ABS(Table21[[#This Row],[Erorr 2]])</f>
        <v>13.418933333333314</v>
      </c>
      <c r="L547" s="13">
        <f>Table21[[#This Row],[Abs Erorr 2]]/Table21[[#This Row],[Adj Close]]</f>
        <v>6.1630138032782826E-2</v>
      </c>
      <c r="M547" s="11">
        <f t="shared" si="44"/>
        <v>233.52501666666669</v>
      </c>
      <c r="N547" s="16">
        <f>Table21[[#This Row],[Adj Close]]-Table21[[#This Row],[6-MA]]</f>
        <v>-15.791716666666673</v>
      </c>
      <c r="O547" s="17">
        <f>(Table21[[#This Row],[Adj Close]]-M547)^2</f>
        <v>249.37831528027797</v>
      </c>
      <c r="P547" s="17">
        <f>ABS(Table21[[#This Row],[Erorr 3]])</f>
        <v>15.791716666666673</v>
      </c>
      <c r="Q547" s="17">
        <f>Table21[[#This Row],[Abs Erorr 3]]/Table21[[#This Row],[Adj Close]]</f>
        <v>7.2527797386374396E-2</v>
      </c>
    </row>
    <row r="548" spans="1:17" x14ac:dyDescent="0.3">
      <c r="A548" s="5">
        <v>44259.291666666664</v>
      </c>
      <c r="B548" s="25">
        <v>207.14670000000001</v>
      </c>
      <c r="C548" s="11">
        <f t="shared" si="41"/>
        <v>217.73330000000001</v>
      </c>
      <c r="D548" s="29">
        <f>Table21[[#This Row],[Adj Close]]-Table21[[#This Row],[Naive Trend ]]</f>
        <v>-10.586600000000004</v>
      </c>
      <c r="E548" s="12">
        <f t="shared" si="40"/>
        <v>112.07609956000009</v>
      </c>
      <c r="F548" s="12">
        <f>ABS(Table21[[#This Row],[Erorr 1]])</f>
        <v>10.586600000000004</v>
      </c>
      <c r="G548" s="13">
        <f>Table21[[#This Row],[Abs Erorr 1]]/Table21[[#This Row],[Adj Close]]</f>
        <v>5.1106776019120767E-2</v>
      </c>
      <c r="H548" s="11">
        <f t="shared" si="43"/>
        <v>228.67443333333333</v>
      </c>
      <c r="I548" s="14">
        <f>(Table21[[#This Row],[Adj Close]]-Table21[[#This Row],[3-MA]])</f>
        <v>-21.527733333333316</v>
      </c>
      <c r="J548" s="10">
        <f t="shared" si="42"/>
        <v>463.44330247111037</v>
      </c>
      <c r="K548" s="10">
        <f>ABS(Table21[[#This Row],[Erorr 2]])</f>
        <v>21.527733333333316</v>
      </c>
      <c r="L548" s="13">
        <f>Table21[[#This Row],[Abs Erorr 2]]/Table21[[#This Row],[Adj Close]]</f>
        <v>0.10392506051669331</v>
      </c>
      <c r="M548" s="11">
        <f t="shared" si="44"/>
        <v>230.98945000000003</v>
      </c>
      <c r="N548" s="16">
        <f>Table21[[#This Row],[Adj Close]]-Table21[[#This Row],[6-MA]]</f>
        <v>-23.842750000000024</v>
      </c>
      <c r="O548" s="17">
        <f>(Table21[[#This Row],[Adj Close]]-M548)^2</f>
        <v>568.47672756250108</v>
      </c>
      <c r="P548" s="17">
        <f>ABS(Table21[[#This Row],[Erorr 3]])</f>
        <v>23.842750000000024</v>
      </c>
      <c r="Q548" s="17">
        <f>Table21[[#This Row],[Abs Erorr 3]]/Table21[[#This Row],[Adj Close]]</f>
        <v>0.11510079571627269</v>
      </c>
    </row>
    <row r="549" spans="1:17" x14ac:dyDescent="0.3">
      <c r="A549" s="9">
        <v>44260.291666666664</v>
      </c>
      <c r="B549" s="26">
        <v>199.3167</v>
      </c>
      <c r="C549" s="11">
        <f t="shared" si="41"/>
        <v>207.14670000000001</v>
      </c>
      <c r="D549" s="29">
        <f>Table21[[#This Row],[Adj Close]]-Table21[[#This Row],[Naive Trend ]]</f>
        <v>-7.8300000000000125</v>
      </c>
      <c r="E549" s="12">
        <f t="shared" si="40"/>
        <v>61.308900000000193</v>
      </c>
      <c r="F549" s="12">
        <f>ABS(Table21[[#This Row],[Erorr 1]])</f>
        <v>7.8300000000000125</v>
      </c>
      <c r="G549" s="13">
        <f>Table21[[#This Row],[Abs Erorr 1]]/Table21[[#This Row],[Adj Close]]</f>
        <v>3.9284214518903897E-2</v>
      </c>
      <c r="H549" s="11">
        <f t="shared" si="43"/>
        <v>217.89776666666668</v>
      </c>
      <c r="I549" s="14">
        <f>(Table21[[#This Row],[Adj Close]]-Table21[[#This Row],[3-MA]])</f>
        <v>-18.581066666666686</v>
      </c>
      <c r="J549" s="10">
        <f t="shared" si="42"/>
        <v>345.25603847111182</v>
      </c>
      <c r="K549" s="10">
        <f>ABS(Table21[[#This Row],[Erorr 2]])</f>
        <v>18.581066666666686</v>
      </c>
      <c r="L549" s="13">
        <f>Table21[[#This Row],[Abs Erorr 2]]/Table21[[#This Row],[Adj Close]]</f>
        <v>9.3223832557265324E-2</v>
      </c>
      <c r="M549" s="11">
        <f t="shared" si="44"/>
        <v>224.29056666666668</v>
      </c>
      <c r="N549" s="16">
        <f>Table21[[#This Row],[Adj Close]]-Table21[[#This Row],[6-MA]]</f>
        <v>-24.97386666666668</v>
      </c>
      <c r="O549" s="17">
        <f>(Table21[[#This Row],[Adj Close]]-M549)^2</f>
        <v>623.69401628444507</v>
      </c>
      <c r="P549" s="17">
        <f>ABS(Table21[[#This Row],[Erorr 3]])</f>
        <v>24.97386666666668</v>
      </c>
      <c r="Q549" s="17">
        <f>Table21[[#This Row],[Abs Erorr 3]]/Table21[[#This Row],[Adj Close]]</f>
        <v>0.12529741194123062</v>
      </c>
    </row>
    <row r="550" spans="1:17" x14ac:dyDescent="0.3">
      <c r="A550" s="5">
        <v>44263.291666666664</v>
      </c>
      <c r="B550" s="25">
        <v>187.66669999999999</v>
      </c>
      <c r="C550" s="11">
        <f t="shared" si="41"/>
        <v>199.3167</v>
      </c>
      <c r="D550" s="29">
        <f>Table21[[#This Row],[Adj Close]]-Table21[[#This Row],[Naive Trend ]]</f>
        <v>-11.650000000000006</v>
      </c>
      <c r="E550" s="12">
        <f t="shared" si="40"/>
        <v>135.72250000000014</v>
      </c>
      <c r="F550" s="12">
        <f>ABS(Table21[[#This Row],[Erorr 1]])</f>
        <v>11.650000000000006</v>
      </c>
      <c r="G550" s="13">
        <f>Table21[[#This Row],[Abs Erorr 1]]/Table21[[#This Row],[Adj Close]]</f>
        <v>6.207814172679546E-2</v>
      </c>
      <c r="H550" s="11">
        <f t="shared" si="43"/>
        <v>208.06556666666665</v>
      </c>
      <c r="I550" s="14">
        <f>(Table21[[#This Row],[Adj Close]]-Table21[[#This Row],[3-MA]])</f>
        <v>-20.398866666666663</v>
      </c>
      <c r="J550" s="10">
        <f t="shared" si="42"/>
        <v>416.11376128444431</v>
      </c>
      <c r="K550" s="10">
        <f>ABS(Table21[[#This Row],[Erorr 2]])</f>
        <v>20.398866666666663</v>
      </c>
      <c r="L550" s="13">
        <f>Table21[[#This Row],[Abs Erorr 2]]/Table21[[#This Row],[Adj Close]]</f>
        <v>0.10869731639479281</v>
      </c>
      <c r="M550" s="11">
        <f t="shared" si="44"/>
        <v>219.60889999999998</v>
      </c>
      <c r="N550" s="16">
        <f>Table21[[#This Row],[Adj Close]]-Table21[[#This Row],[6-MA]]</f>
        <v>-31.942199999999985</v>
      </c>
      <c r="O550" s="17">
        <f>(Table21[[#This Row],[Adj Close]]-M550)^2</f>
        <v>1020.304140839999</v>
      </c>
      <c r="P550" s="17">
        <f>ABS(Table21[[#This Row],[Erorr 3]])</f>
        <v>31.942199999999985</v>
      </c>
      <c r="Q550" s="17">
        <f>Table21[[#This Row],[Abs Erorr 3]]/Table21[[#This Row],[Adj Close]]</f>
        <v>0.17020707456357462</v>
      </c>
    </row>
    <row r="551" spans="1:17" x14ac:dyDescent="0.3">
      <c r="A551" s="9">
        <v>44264.291666666664</v>
      </c>
      <c r="B551" s="26">
        <v>224.52670000000001</v>
      </c>
      <c r="C551" s="11">
        <f t="shared" si="41"/>
        <v>187.66669999999999</v>
      </c>
      <c r="D551" s="29">
        <f>Table21[[#This Row],[Adj Close]]-Table21[[#This Row],[Naive Trend ]]</f>
        <v>36.860000000000014</v>
      </c>
      <c r="E551" s="12">
        <f t="shared" si="40"/>
        <v>1358.6596000000011</v>
      </c>
      <c r="F551" s="12">
        <f>ABS(Table21[[#This Row],[Erorr 1]])</f>
        <v>36.860000000000014</v>
      </c>
      <c r="G551" s="13">
        <f>Table21[[#This Row],[Abs Erorr 1]]/Table21[[#This Row],[Adj Close]]</f>
        <v>0.16416755780047546</v>
      </c>
      <c r="H551" s="11">
        <f t="shared" si="43"/>
        <v>198.04336666666666</v>
      </c>
      <c r="I551" s="14">
        <f>(Table21[[#This Row],[Adj Close]]-Table21[[#This Row],[3-MA]])</f>
        <v>26.483333333333348</v>
      </c>
      <c r="J551" s="10">
        <f t="shared" si="42"/>
        <v>701.36694444444527</v>
      </c>
      <c r="K551" s="10">
        <f>ABS(Table21[[#This Row],[Erorr 2]])</f>
        <v>26.483333333333348</v>
      </c>
      <c r="L551" s="13">
        <f>Table21[[#This Row],[Abs Erorr 2]]/Table21[[#This Row],[Adj Close]]</f>
        <v>0.11795182191397882</v>
      </c>
      <c r="M551" s="11">
        <f t="shared" si="44"/>
        <v>213.35889999999998</v>
      </c>
      <c r="N551" s="16">
        <f>Table21[[#This Row],[Adj Close]]-Table21[[#This Row],[6-MA]]</f>
        <v>11.167800000000028</v>
      </c>
      <c r="O551" s="17">
        <f>(Table21[[#This Row],[Adj Close]]-M551)^2</f>
        <v>124.71975684000063</v>
      </c>
      <c r="P551" s="17">
        <f>ABS(Table21[[#This Row],[Erorr 3]])</f>
        <v>11.167800000000028</v>
      </c>
      <c r="Q551" s="17">
        <f>Table21[[#This Row],[Abs Erorr 3]]/Table21[[#This Row],[Adj Close]]</f>
        <v>4.9739296039179426E-2</v>
      </c>
    </row>
    <row r="552" spans="1:17" x14ac:dyDescent="0.3">
      <c r="A552" s="5">
        <v>44265.291666666664</v>
      </c>
      <c r="B552" s="25">
        <v>222.6867</v>
      </c>
      <c r="C552" s="11">
        <f t="shared" si="41"/>
        <v>224.52670000000001</v>
      </c>
      <c r="D552" s="29">
        <f>Table21[[#This Row],[Adj Close]]-Table21[[#This Row],[Naive Trend ]]</f>
        <v>-1.8400000000000034</v>
      </c>
      <c r="E552" s="12">
        <f t="shared" si="40"/>
        <v>3.3856000000000126</v>
      </c>
      <c r="F552" s="12">
        <f>ABS(Table21[[#This Row],[Erorr 1]])</f>
        <v>1.8400000000000034</v>
      </c>
      <c r="G552" s="13">
        <f>Table21[[#This Row],[Abs Erorr 1]]/Table21[[#This Row],[Adj Close]]</f>
        <v>8.262729655610342E-3</v>
      </c>
      <c r="H552" s="11">
        <f t="shared" si="43"/>
        <v>203.83669999999998</v>
      </c>
      <c r="I552" s="14">
        <f>(Table21[[#This Row],[Adj Close]]-Table21[[#This Row],[3-MA]])</f>
        <v>18.850000000000023</v>
      </c>
      <c r="J552" s="10">
        <f t="shared" si="42"/>
        <v>355.32250000000084</v>
      </c>
      <c r="K552" s="10">
        <f>ABS(Table21[[#This Row],[Erorr 2]])</f>
        <v>18.850000000000023</v>
      </c>
      <c r="L552" s="13">
        <f>Table21[[#This Row],[Abs Erorr 2]]/Table21[[#This Row],[Adj Close]]</f>
        <v>8.4648072830573282E-2</v>
      </c>
      <c r="M552" s="11">
        <f t="shared" si="44"/>
        <v>210.8672333333333</v>
      </c>
      <c r="N552" s="16">
        <f>Table21[[#This Row],[Adj Close]]-Table21[[#This Row],[6-MA]]</f>
        <v>11.819466666666699</v>
      </c>
      <c r="O552" s="17">
        <f>(Table21[[#This Row],[Adj Close]]-M552)^2</f>
        <v>139.69979228444521</v>
      </c>
      <c r="P552" s="17">
        <f>ABS(Table21[[#This Row],[Erorr 3]])</f>
        <v>11.819466666666699</v>
      </c>
      <c r="Q552" s="17">
        <f>Table21[[#This Row],[Abs Erorr 3]]/Table21[[#This Row],[Adj Close]]</f>
        <v>5.3076661815306882E-2</v>
      </c>
    </row>
    <row r="553" spans="1:17" x14ac:dyDescent="0.3">
      <c r="A553" s="9">
        <v>44266.291666666664</v>
      </c>
      <c r="B553" s="26">
        <v>233.2</v>
      </c>
      <c r="C553" s="11">
        <f t="shared" si="41"/>
        <v>222.6867</v>
      </c>
      <c r="D553" s="29">
        <f>Table21[[#This Row],[Adj Close]]-Table21[[#This Row],[Naive Trend ]]</f>
        <v>10.513299999999987</v>
      </c>
      <c r="E553" s="12">
        <f t="shared" si="40"/>
        <v>110.52947688999973</v>
      </c>
      <c r="F553" s="12">
        <f>ABS(Table21[[#This Row],[Erorr 1]])</f>
        <v>10.513299999999987</v>
      </c>
      <c r="G553" s="13">
        <f>Table21[[#This Row],[Abs Erorr 1]]/Table21[[#This Row],[Adj Close]]</f>
        <v>4.5082761578044542E-2</v>
      </c>
      <c r="H553" s="11">
        <f t="shared" si="43"/>
        <v>211.6267</v>
      </c>
      <c r="I553" s="14">
        <f>(Table21[[#This Row],[Adj Close]]-Table21[[#This Row],[3-MA]])</f>
        <v>21.573299999999989</v>
      </c>
      <c r="J553" s="10">
        <f t="shared" si="42"/>
        <v>465.40727288999955</v>
      </c>
      <c r="K553" s="10">
        <f>ABS(Table21[[#This Row],[Erorr 2]])</f>
        <v>21.573299999999989</v>
      </c>
      <c r="L553" s="13">
        <f>Table21[[#This Row],[Abs Erorr 2]]/Table21[[#This Row],[Adj Close]]</f>
        <v>9.2509862778730662E-2</v>
      </c>
      <c r="M553" s="11">
        <f t="shared" si="44"/>
        <v>209.84613333333334</v>
      </c>
      <c r="N553" s="16">
        <f>Table21[[#This Row],[Adj Close]]-Table21[[#This Row],[6-MA]]</f>
        <v>23.353866666666647</v>
      </c>
      <c r="O553" s="17">
        <f>(Table21[[#This Row],[Adj Close]]-M553)^2</f>
        <v>545.40308828444358</v>
      </c>
      <c r="P553" s="17">
        <f>ABS(Table21[[#This Row],[Erorr 3]])</f>
        <v>23.353866666666647</v>
      </c>
      <c r="Q553" s="17">
        <f>Table21[[#This Row],[Abs Erorr 3]]/Table21[[#This Row],[Adj Close]]</f>
        <v>0.10014522584333897</v>
      </c>
    </row>
    <row r="554" spans="1:17" x14ac:dyDescent="0.3">
      <c r="A554" s="5">
        <v>44267.291666666664</v>
      </c>
      <c r="B554" s="25">
        <v>231.2433</v>
      </c>
      <c r="C554" s="11">
        <f t="shared" si="41"/>
        <v>233.2</v>
      </c>
      <c r="D554" s="29">
        <f>Table21[[#This Row],[Adj Close]]-Table21[[#This Row],[Naive Trend ]]</f>
        <v>-1.9566999999999837</v>
      </c>
      <c r="E554" s="12">
        <f t="shared" si="40"/>
        <v>3.8286748899999363</v>
      </c>
      <c r="F554" s="12">
        <f>ABS(Table21[[#This Row],[Erorr 1]])</f>
        <v>1.9566999999999837</v>
      </c>
      <c r="G554" s="13">
        <f>Table21[[#This Row],[Abs Erorr 1]]/Table21[[#This Row],[Adj Close]]</f>
        <v>8.4616505645784493E-3</v>
      </c>
      <c r="H554" s="11">
        <f t="shared" si="43"/>
        <v>226.80446666666663</v>
      </c>
      <c r="I554" s="14">
        <f>(Table21[[#This Row],[Adj Close]]-Table21[[#This Row],[3-MA]])</f>
        <v>4.4388333333333776</v>
      </c>
      <c r="J554" s="10">
        <f t="shared" si="42"/>
        <v>19.703241361111505</v>
      </c>
      <c r="K554" s="10">
        <f>ABS(Table21[[#This Row],[Erorr 2]])</f>
        <v>4.4388333333333776</v>
      </c>
      <c r="L554" s="13">
        <f>Table21[[#This Row],[Abs Erorr 2]]/Table21[[#This Row],[Adj Close]]</f>
        <v>1.9195511105979623E-2</v>
      </c>
      <c r="M554" s="11">
        <f t="shared" si="44"/>
        <v>212.42391666666666</v>
      </c>
      <c r="N554" s="16">
        <f>Table21[[#This Row],[Adj Close]]-Table21[[#This Row],[6-MA]]</f>
        <v>18.819383333333349</v>
      </c>
      <c r="O554" s="17">
        <f>(Table21[[#This Row],[Adj Close]]-M554)^2</f>
        <v>354.16918904694501</v>
      </c>
      <c r="P554" s="17">
        <f>ABS(Table21[[#This Row],[Erorr 3]])</f>
        <v>18.819383333333349</v>
      </c>
      <c r="Q554" s="17">
        <f>Table21[[#This Row],[Abs Erorr 3]]/Table21[[#This Row],[Adj Close]]</f>
        <v>8.1383475038339911E-2</v>
      </c>
    </row>
    <row r="555" spans="1:17" x14ac:dyDescent="0.3">
      <c r="A555" s="9">
        <v>44270.291666666664</v>
      </c>
      <c r="B555" s="26">
        <v>235.98</v>
      </c>
      <c r="C555" s="11">
        <f t="shared" si="41"/>
        <v>231.2433</v>
      </c>
      <c r="D555" s="29">
        <f>Table21[[#This Row],[Adj Close]]-Table21[[#This Row],[Naive Trend ]]</f>
        <v>4.7366999999999848</v>
      </c>
      <c r="E555" s="12">
        <f t="shared" si="40"/>
        <v>22.436326889999854</v>
      </c>
      <c r="F555" s="12">
        <f>ABS(Table21[[#This Row],[Erorr 1]])</f>
        <v>4.7366999999999848</v>
      </c>
      <c r="G555" s="13">
        <f>Table21[[#This Row],[Abs Erorr 1]]/Table21[[#This Row],[Adj Close]]</f>
        <v>2.0072463768115879E-2</v>
      </c>
      <c r="H555" s="11">
        <f t="shared" si="43"/>
        <v>229.04333333333332</v>
      </c>
      <c r="I555" s="14">
        <f>(Table21[[#This Row],[Adj Close]]-Table21[[#This Row],[3-MA]])</f>
        <v>6.9366666666666674</v>
      </c>
      <c r="J555" s="10">
        <f t="shared" si="42"/>
        <v>48.117344444444456</v>
      </c>
      <c r="K555" s="10">
        <f>ABS(Table21[[#This Row],[Erorr 2]])</f>
        <v>6.9366666666666674</v>
      </c>
      <c r="L555" s="13">
        <f>Table21[[#This Row],[Abs Erorr 2]]/Table21[[#This Row],[Adj Close]]</f>
        <v>2.9395146481340232E-2</v>
      </c>
      <c r="M555" s="11">
        <f t="shared" si="44"/>
        <v>216.44001666666668</v>
      </c>
      <c r="N555" s="16">
        <f>Table21[[#This Row],[Adj Close]]-Table21[[#This Row],[6-MA]]</f>
        <v>19.539983333333311</v>
      </c>
      <c r="O555" s="17">
        <f>(Table21[[#This Row],[Adj Close]]-M555)^2</f>
        <v>381.81094866694355</v>
      </c>
      <c r="P555" s="17">
        <f>ABS(Table21[[#This Row],[Erorr 3]])</f>
        <v>19.539983333333311</v>
      </c>
      <c r="Q555" s="17">
        <f>Table21[[#This Row],[Abs Erorr 3]]/Table21[[#This Row],[Adj Close]]</f>
        <v>8.280355679859866E-2</v>
      </c>
    </row>
    <row r="556" spans="1:17" x14ac:dyDescent="0.3">
      <c r="A556" s="5">
        <v>44271.291666666664</v>
      </c>
      <c r="B556" s="25">
        <v>225.6267</v>
      </c>
      <c r="C556" s="11">
        <f t="shared" si="41"/>
        <v>235.98</v>
      </c>
      <c r="D556" s="29">
        <f>Table21[[#This Row],[Adj Close]]-Table21[[#This Row],[Naive Trend ]]</f>
        <v>-10.35329999999999</v>
      </c>
      <c r="E556" s="12">
        <f t="shared" si="40"/>
        <v>107.1908208899998</v>
      </c>
      <c r="F556" s="12">
        <f>ABS(Table21[[#This Row],[Erorr 1]])</f>
        <v>10.35329999999999</v>
      </c>
      <c r="G556" s="13">
        <f>Table21[[#This Row],[Abs Erorr 1]]/Table21[[#This Row],[Adj Close]]</f>
        <v>4.5886856475762801E-2</v>
      </c>
      <c r="H556" s="11">
        <f t="shared" si="43"/>
        <v>233.47443333333334</v>
      </c>
      <c r="I556" s="14">
        <f>(Table21[[#This Row],[Adj Close]]-Table21[[#This Row],[3-MA]])</f>
        <v>-7.8477333333333377</v>
      </c>
      <c r="J556" s="10">
        <f t="shared" si="42"/>
        <v>61.586918471111176</v>
      </c>
      <c r="K556" s="10">
        <f>ABS(Table21[[#This Row],[Erorr 2]])</f>
        <v>7.8477333333333377</v>
      </c>
      <c r="L556" s="13">
        <f>Table21[[#This Row],[Abs Erorr 2]]/Table21[[#This Row],[Adj Close]]</f>
        <v>3.4781935530384202E-2</v>
      </c>
      <c r="M556" s="11">
        <f t="shared" si="44"/>
        <v>222.55056666666667</v>
      </c>
      <c r="N556" s="16">
        <f>Table21[[#This Row],[Adj Close]]-Table21[[#This Row],[6-MA]]</f>
        <v>3.0761333333333312</v>
      </c>
      <c r="O556" s="17">
        <f>(Table21[[#This Row],[Adj Close]]-M556)^2</f>
        <v>9.4625962844444302</v>
      </c>
      <c r="P556" s="17">
        <f>ABS(Table21[[#This Row],[Erorr 3]])</f>
        <v>3.0761333333333312</v>
      </c>
      <c r="Q556" s="17">
        <f>Table21[[#This Row],[Abs Erorr 3]]/Table21[[#This Row],[Adj Close]]</f>
        <v>1.3633729223240562E-2</v>
      </c>
    </row>
    <row r="557" spans="1:17" x14ac:dyDescent="0.3">
      <c r="A557" s="9">
        <v>44272.291666666664</v>
      </c>
      <c r="B557" s="26">
        <v>233.9367</v>
      </c>
      <c r="C557" s="11">
        <f t="shared" si="41"/>
        <v>225.6267</v>
      </c>
      <c r="D557" s="29">
        <f>Table21[[#This Row],[Adj Close]]-Table21[[#This Row],[Naive Trend ]]</f>
        <v>8.3100000000000023</v>
      </c>
      <c r="E557" s="12">
        <f t="shared" si="40"/>
        <v>69.056100000000043</v>
      </c>
      <c r="F557" s="12">
        <f>ABS(Table21[[#This Row],[Erorr 1]])</f>
        <v>8.3100000000000023</v>
      </c>
      <c r="G557" s="13">
        <f>Table21[[#This Row],[Abs Erorr 1]]/Table21[[#This Row],[Adj Close]]</f>
        <v>3.5522429785493262E-2</v>
      </c>
      <c r="H557" s="11">
        <f t="shared" si="43"/>
        <v>230.95000000000002</v>
      </c>
      <c r="I557" s="14">
        <f>(Table21[[#This Row],[Adj Close]]-Table21[[#This Row],[3-MA]])</f>
        <v>2.9866999999999848</v>
      </c>
      <c r="J557" s="10">
        <f t="shared" si="42"/>
        <v>8.9203768899999094</v>
      </c>
      <c r="K557" s="10">
        <f>ABS(Table21[[#This Row],[Erorr 2]])</f>
        <v>2.9866999999999848</v>
      </c>
      <c r="L557" s="13">
        <f>Table21[[#This Row],[Abs Erorr 2]]/Table21[[#This Row],[Adj Close]]</f>
        <v>1.2767128885719875E-2</v>
      </c>
      <c r="M557" s="11">
        <f t="shared" si="44"/>
        <v>228.87723333333329</v>
      </c>
      <c r="N557" s="16">
        <f>Table21[[#This Row],[Adj Close]]-Table21[[#This Row],[6-MA]]</f>
        <v>5.0594666666667081</v>
      </c>
      <c r="O557" s="17">
        <f>(Table21[[#This Row],[Adj Close]]-M557)^2</f>
        <v>25.598202951111531</v>
      </c>
      <c r="P557" s="17">
        <f>ABS(Table21[[#This Row],[Erorr 3]])</f>
        <v>5.0594666666667081</v>
      </c>
      <c r="Q557" s="17">
        <f>Table21[[#This Row],[Abs Erorr 3]]/Table21[[#This Row],[Adj Close]]</f>
        <v>2.1627502938473136E-2</v>
      </c>
    </row>
    <row r="558" spans="1:17" x14ac:dyDescent="0.3">
      <c r="A558" s="5">
        <v>44273.291666666664</v>
      </c>
      <c r="B558" s="25">
        <v>217.72</v>
      </c>
      <c r="C558" s="11">
        <f t="shared" si="41"/>
        <v>233.9367</v>
      </c>
      <c r="D558" s="29">
        <f>Table21[[#This Row],[Adj Close]]-Table21[[#This Row],[Naive Trend ]]</f>
        <v>-16.216700000000003</v>
      </c>
      <c r="E558" s="12">
        <f t="shared" si="40"/>
        <v>262.98135889000008</v>
      </c>
      <c r="F558" s="12">
        <f>ABS(Table21[[#This Row],[Erorr 1]])</f>
        <v>16.216700000000003</v>
      </c>
      <c r="G558" s="13">
        <f>Table21[[#This Row],[Abs Erorr 1]]/Table21[[#This Row],[Adj Close]]</f>
        <v>7.4484199889766692E-2</v>
      </c>
      <c r="H558" s="11">
        <f t="shared" si="43"/>
        <v>231.84780000000001</v>
      </c>
      <c r="I558" s="14">
        <f>(Table21[[#This Row],[Adj Close]]-Table21[[#This Row],[3-MA]])</f>
        <v>-14.127800000000008</v>
      </c>
      <c r="J558" s="10">
        <f t="shared" si="42"/>
        <v>199.5947328400002</v>
      </c>
      <c r="K558" s="10">
        <f>ABS(Table21[[#This Row],[Erorr 2]])</f>
        <v>14.127800000000008</v>
      </c>
      <c r="L558" s="13">
        <f>Table21[[#This Row],[Abs Erorr 2]]/Table21[[#This Row],[Adj Close]]</f>
        <v>6.4889766672790783E-2</v>
      </c>
      <c r="M558" s="11">
        <f t="shared" si="44"/>
        <v>230.44556666666665</v>
      </c>
      <c r="N558" s="16">
        <f>Table21[[#This Row],[Adj Close]]-Table21[[#This Row],[6-MA]]</f>
        <v>-12.725566666666651</v>
      </c>
      <c r="O558" s="17">
        <f>(Table21[[#This Row],[Adj Close]]-M558)^2</f>
        <v>161.94004698777738</v>
      </c>
      <c r="P558" s="17">
        <f>ABS(Table21[[#This Row],[Erorr 3]])</f>
        <v>12.725566666666651</v>
      </c>
      <c r="Q558" s="17">
        <f>Table21[[#This Row],[Abs Erorr 3]]/Table21[[#This Row],[Adj Close]]</f>
        <v>5.8449231428746334E-2</v>
      </c>
    </row>
    <row r="559" spans="1:17" x14ac:dyDescent="0.3">
      <c r="A559" s="9">
        <v>44274.291666666664</v>
      </c>
      <c r="B559" s="26">
        <v>218.29</v>
      </c>
      <c r="C559" s="11">
        <f t="shared" si="41"/>
        <v>217.72</v>
      </c>
      <c r="D559" s="29">
        <f>Table21[[#This Row],[Adj Close]]-Table21[[#This Row],[Naive Trend ]]</f>
        <v>0.56999999999999318</v>
      </c>
      <c r="E559" s="12">
        <f t="shared" si="40"/>
        <v>0.32489999999999225</v>
      </c>
      <c r="F559" s="12">
        <f>ABS(Table21[[#This Row],[Erorr 1]])</f>
        <v>0.56999999999999318</v>
      </c>
      <c r="G559" s="13">
        <f>Table21[[#This Row],[Abs Erorr 1]]/Table21[[#This Row],[Adj Close]]</f>
        <v>2.6112052773832662E-3</v>
      </c>
      <c r="H559" s="11">
        <f t="shared" si="43"/>
        <v>225.76113333333333</v>
      </c>
      <c r="I559" s="14">
        <f>(Table21[[#This Row],[Adj Close]]-Table21[[#This Row],[3-MA]])</f>
        <v>-7.4711333333333414</v>
      </c>
      <c r="J559" s="10">
        <f t="shared" si="42"/>
        <v>55.817833284444568</v>
      </c>
      <c r="K559" s="10">
        <f>ABS(Table21[[#This Row],[Erorr 2]])</f>
        <v>7.4711333333333414</v>
      </c>
      <c r="L559" s="13">
        <f>Table21[[#This Row],[Abs Erorr 2]]/Table21[[#This Row],[Adj Close]]</f>
        <v>3.4225724189533839E-2</v>
      </c>
      <c r="M559" s="11">
        <f t="shared" si="44"/>
        <v>229.61778333333336</v>
      </c>
      <c r="N559" s="16">
        <f>Table21[[#This Row],[Adj Close]]-Table21[[#This Row],[6-MA]]</f>
        <v>-11.327783333333372</v>
      </c>
      <c r="O559" s="17">
        <f>(Table21[[#This Row],[Adj Close]]-M559)^2</f>
        <v>128.3186752469453</v>
      </c>
      <c r="P559" s="17">
        <f>ABS(Table21[[#This Row],[Erorr 3]])</f>
        <v>11.327783333333372</v>
      </c>
      <c r="Q559" s="17">
        <f>Table21[[#This Row],[Abs Erorr 3]]/Table21[[#This Row],[Adj Close]]</f>
        <v>5.1893276528166075E-2</v>
      </c>
    </row>
    <row r="560" spans="1:17" x14ac:dyDescent="0.3">
      <c r="A560" s="5">
        <v>44277.291666666664</v>
      </c>
      <c r="B560" s="25">
        <v>223.33330000000001</v>
      </c>
      <c r="C560" s="11">
        <f t="shared" si="41"/>
        <v>218.29</v>
      </c>
      <c r="D560" s="29">
        <f>Table21[[#This Row],[Adj Close]]-Table21[[#This Row],[Naive Trend ]]</f>
        <v>5.0433000000000163</v>
      </c>
      <c r="E560" s="12">
        <f t="shared" si="40"/>
        <v>25.434874890000163</v>
      </c>
      <c r="F560" s="12">
        <f>ABS(Table21[[#This Row],[Erorr 1]])</f>
        <v>5.0433000000000163</v>
      </c>
      <c r="G560" s="13">
        <f>Table21[[#This Row],[Abs Erorr 1]]/Table21[[#This Row],[Adj Close]]</f>
        <v>2.2581943668946888E-2</v>
      </c>
      <c r="H560" s="11">
        <f t="shared" si="43"/>
        <v>223.31556666666665</v>
      </c>
      <c r="I560" s="14">
        <f>(Table21[[#This Row],[Adj Close]]-Table21[[#This Row],[3-MA]])</f>
        <v>1.7733333333353585E-2</v>
      </c>
      <c r="J560" s="10">
        <f t="shared" si="42"/>
        <v>3.1447111111182935E-4</v>
      </c>
      <c r="K560" s="10">
        <f>ABS(Table21[[#This Row],[Erorr 2]])</f>
        <v>1.7733333333353585E-2</v>
      </c>
      <c r="L560" s="13">
        <f>Table21[[#This Row],[Abs Erorr 2]]/Table21[[#This Row],[Adj Close]]</f>
        <v>7.9402996925911109E-5</v>
      </c>
      <c r="M560" s="11">
        <f t="shared" si="44"/>
        <v>227.13278333333332</v>
      </c>
      <c r="N560" s="16">
        <f>Table21[[#This Row],[Adj Close]]-Table21[[#This Row],[6-MA]]</f>
        <v>-3.7994833333333133</v>
      </c>
      <c r="O560" s="17">
        <f>(Table21[[#This Row],[Adj Close]]-M560)^2</f>
        <v>14.436073600277625</v>
      </c>
      <c r="P560" s="17">
        <f>ABS(Table21[[#This Row],[Erorr 3]])</f>
        <v>3.7994833333333133</v>
      </c>
      <c r="Q560" s="17">
        <f>Table21[[#This Row],[Abs Erorr 3]]/Table21[[#This Row],[Adj Close]]</f>
        <v>1.701261447949461E-2</v>
      </c>
    </row>
    <row r="561" spans="1:17" x14ac:dyDescent="0.3">
      <c r="A561" s="9">
        <v>44278.291666666664</v>
      </c>
      <c r="B561" s="26">
        <v>220.72</v>
      </c>
      <c r="C561" s="11">
        <f t="shared" si="41"/>
        <v>223.33330000000001</v>
      </c>
      <c r="D561" s="29">
        <f>Table21[[#This Row],[Adj Close]]-Table21[[#This Row],[Naive Trend ]]</f>
        <v>-2.6133000000000095</v>
      </c>
      <c r="E561" s="12">
        <f t="shared" si="40"/>
        <v>6.8293368900000493</v>
      </c>
      <c r="F561" s="12">
        <f>ABS(Table21[[#This Row],[Erorr 1]])</f>
        <v>2.6133000000000095</v>
      </c>
      <c r="G561" s="13">
        <f>Table21[[#This Row],[Abs Erorr 1]]/Table21[[#This Row],[Adj Close]]</f>
        <v>1.1839887640449482E-2</v>
      </c>
      <c r="H561" s="11">
        <f t="shared" si="43"/>
        <v>219.78110000000001</v>
      </c>
      <c r="I561" s="14">
        <f>(Table21[[#This Row],[Adj Close]]-Table21[[#This Row],[3-MA]])</f>
        <v>0.93889999999998963</v>
      </c>
      <c r="J561" s="10">
        <f t="shared" si="42"/>
        <v>0.88153320999998053</v>
      </c>
      <c r="K561" s="10">
        <f>ABS(Table21[[#This Row],[Erorr 2]])</f>
        <v>0.93889999999998963</v>
      </c>
      <c r="L561" s="13">
        <f>Table21[[#This Row],[Abs Erorr 2]]/Table21[[#This Row],[Adj Close]]</f>
        <v>4.2538057267125298E-3</v>
      </c>
      <c r="M561" s="11">
        <f t="shared" si="44"/>
        <v>225.81444999999999</v>
      </c>
      <c r="N561" s="16">
        <f>Table21[[#This Row],[Adj Close]]-Table21[[#This Row],[6-MA]]</f>
        <v>-5.0944499999999948</v>
      </c>
      <c r="O561" s="17">
        <f>(Table21[[#This Row],[Adj Close]]-M561)^2</f>
        <v>25.953420802499949</v>
      </c>
      <c r="P561" s="17">
        <f>ABS(Table21[[#This Row],[Erorr 3]])</f>
        <v>5.0944499999999948</v>
      </c>
      <c r="Q561" s="17">
        <f>Table21[[#This Row],[Abs Erorr 3]]/Table21[[#This Row],[Adj Close]]</f>
        <v>2.3081052917723791E-2</v>
      </c>
    </row>
    <row r="562" spans="1:17" x14ac:dyDescent="0.3">
      <c r="A562" s="5">
        <v>44279.291666666664</v>
      </c>
      <c r="B562" s="25">
        <v>210.09</v>
      </c>
      <c r="C562" s="11">
        <f t="shared" si="41"/>
        <v>220.72</v>
      </c>
      <c r="D562" s="29">
        <f>Table21[[#This Row],[Adj Close]]-Table21[[#This Row],[Naive Trend ]]</f>
        <v>-10.629999999999995</v>
      </c>
      <c r="E562" s="12">
        <f t="shared" si="40"/>
        <v>112.9968999999999</v>
      </c>
      <c r="F562" s="12">
        <f>ABS(Table21[[#This Row],[Erorr 1]])</f>
        <v>10.629999999999995</v>
      </c>
      <c r="G562" s="13">
        <f>Table21[[#This Row],[Abs Erorr 1]]/Table21[[#This Row],[Adj Close]]</f>
        <v>5.0597363034889785E-2</v>
      </c>
      <c r="H562" s="11">
        <f t="shared" si="43"/>
        <v>220.78110000000001</v>
      </c>
      <c r="I562" s="14">
        <f>(Table21[[#This Row],[Adj Close]]-Table21[[#This Row],[3-MA]])</f>
        <v>-10.691100000000006</v>
      </c>
      <c r="J562" s="10">
        <f t="shared" si="42"/>
        <v>114.29961921000013</v>
      </c>
      <c r="K562" s="10">
        <f>ABS(Table21[[#This Row],[Erorr 2]])</f>
        <v>10.691100000000006</v>
      </c>
      <c r="L562" s="13">
        <f>Table21[[#This Row],[Abs Erorr 2]]/Table21[[#This Row],[Adj Close]]</f>
        <v>5.0888190775382008E-2</v>
      </c>
      <c r="M562" s="11">
        <f t="shared" si="44"/>
        <v>223.27111666666667</v>
      </c>
      <c r="N562" s="16">
        <f>Table21[[#This Row],[Adj Close]]-Table21[[#This Row],[6-MA]]</f>
        <v>-13.181116666666668</v>
      </c>
      <c r="O562" s="17">
        <f>(Table21[[#This Row],[Adj Close]]-M562)^2</f>
        <v>173.74183658027781</v>
      </c>
      <c r="P562" s="17">
        <f>ABS(Table21[[#This Row],[Erorr 3]])</f>
        <v>13.181116666666668</v>
      </c>
      <c r="Q562" s="17">
        <f>Table21[[#This Row],[Abs Erorr 3]]/Table21[[#This Row],[Adj Close]]</f>
        <v>6.274033350786172E-2</v>
      </c>
    </row>
    <row r="563" spans="1:17" x14ac:dyDescent="0.3">
      <c r="A563" s="9">
        <v>44280.291666666664</v>
      </c>
      <c r="B563" s="26">
        <v>213.4633</v>
      </c>
      <c r="C563" s="11">
        <f t="shared" si="41"/>
        <v>210.09</v>
      </c>
      <c r="D563" s="29">
        <f>Table21[[#This Row],[Adj Close]]-Table21[[#This Row],[Naive Trend ]]</f>
        <v>3.3733000000000004</v>
      </c>
      <c r="E563" s="12">
        <f t="shared" si="40"/>
        <v>11.379152890000002</v>
      </c>
      <c r="F563" s="12">
        <f>ABS(Table21[[#This Row],[Erorr 1]])</f>
        <v>3.3733000000000004</v>
      </c>
      <c r="G563" s="13">
        <f>Table21[[#This Row],[Abs Erorr 1]]/Table21[[#This Row],[Adj Close]]</f>
        <v>1.5802716438844525E-2</v>
      </c>
      <c r="H563" s="11">
        <f t="shared" si="43"/>
        <v>218.04776666666669</v>
      </c>
      <c r="I563" s="14">
        <f>(Table21[[#This Row],[Adj Close]]-Table21[[#This Row],[3-MA]])</f>
        <v>-4.5844666666666853</v>
      </c>
      <c r="J563" s="10">
        <f t="shared" si="42"/>
        <v>21.017334617777948</v>
      </c>
      <c r="K563" s="10">
        <f>ABS(Table21[[#This Row],[Erorr 2]])</f>
        <v>4.5844666666666853</v>
      </c>
      <c r="L563" s="13">
        <f>Table21[[#This Row],[Abs Erorr 2]]/Table21[[#This Row],[Adj Close]]</f>
        <v>2.1476603550430847E-2</v>
      </c>
      <c r="M563" s="11">
        <f t="shared" si="44"/>
        <v>220.68166666666664</v>
      </c>
      <c r="N563" s="16">
        <f>Table21[[#This Row],[Adj Close]]-Table21[[#This Row],[6-MA]]</f>
        <v>-7.2183666666666397</v>
      </c>
      <c r="O563" s="17">
        <f>(Table21[[#This Row],[Adj Close]]-M563)^2</f>
        <v>52.104817334444057</v>
      </c>
      <c r="P563" s="17">
        <f>ABS(Table21[[#This Row],[Erorr 3]])</f>
        <v>7.2183666666666397</v>
      </c>
      <c r="Q563" s="17">
        <f>Table21[[#This Row],[Abs Erorr 3]]/Table21[[#This Row],[Adj Close]]</f>
        <v>3.38154927177957E-2</v>
      </c>
    </row>
    <row r="564" spans="1:17" x14ac:dyDescent="0.3">
      <c r="A564" s="5">
        <v>44281.291666666664</v>
      </c>
      <c r="B564" s="25">
        <v>206.23670000000001</v>
      </c>
      <c r="C564" s="11">
        <f t="shared" si="41"/>
        <v>213.4633</v>
      </c>
      <c r="D564" s="29">
        <f>Table21[[#This Row],[Adj Close]]-Table21[[#This Row],[Naive Trend ]]</f>
        <v>-7.2265999999999906</v>
      </c>
      <c r="E564" s="12">
        <f t="shared" si="40"/>
        <v>52.223747559999865</v>
      </c>
      <c r="F564" s="12">
        <f>ABS(Table21[[#This Row],[Erorr 1]])</f>
        <v>7.2265999999999906</v>
      </c>
      <c r="G564" s="13">
        <f>Table21[[#This Row],[Abs Erorr 1]]/Table21[[#This Row],[Adj Close]]</f>
        <v>3.5040320175797952E-2</v>
      </c>
      <c r="H564" s="11">
        <f t="shared" si="43"/>
        <v>214.7577666666667</v>
      </c>
      <c r="I564" s="14">
        <f>(Table21[[#This Row],[Adj Close]]-Table21[[#This Row],[3-MA]])</f>
        <v>-8.5210666666666839</v>
      </c>
      <c r="J564" s="10">
        <f t="shared" si="42"/>
        <v>72.60857713777807</v>
      </c>
      <c r="K564" s="10">
        <f>ABS(Table21[[#This Row],[Erorr 2]])</f>
        <v>8.5210666666666839</v>
      </c>
      <c r="L564" s="13">
        <f>Table21[[#This Row],[Abs Erorr 2]]/Table21[[#This Row],[Adj Close]]</f>
        <v>4.1316926942036425E-2</v>
      </c>
      <c r="M564" s="11">
        <f t="shared" si="44"/>
        <v>217.2694333333333</v>
      </c>
      <c r="N564" s="16">
        <f>Table21[[#This Row],[Adj Close]]-Table21[[#This Row],[6-MA]]</f>
        <v>-11.032733333333283</v>
      </c>
      <c r="O564" s="17">
        <f>(Table21[[#This Row],[Adj Close]]-M564)^2</f>
        <v>121.72120480444333</v>
      </c>
      <c r="P564" s="17">
        <f>ABS(Table21[[#This Row],[Erorr 3]])</f>
        <v>11.032733333333283</v>
      </c>
      <c r="Q564" s="17">
        <f>Table21[[#This Row],[Abs Erorr 3]]/Table21[[#This Row],[Adj Close]]</f>
        <v>5.3495490052610825E-2</v>
      </c>
    </row>
    <row r="565" spans="1:17" x14ac:dyDescent="0.3">
      <c r="A565" s="9">
        <v>44284.291666666664</v>
      </c>
      <c r="B565" s="26">
        <v>203.76329999999999</v>
      </c>
      <c r="C565" s="11">
        <f t="shared" si="41"/>
        <v>206.23670000000001</v>
      </c>
      <c r="D565" s="29">
        <f>Table21[[#This Row],[Adj Close]]-Table21[[#This Row],[Naive Trend ]]</f>
        <v>-2.4734000000000265</v>
      </c>
      <c r="E565" s="12">
        <f t="shared" si="40"/>
        <v>6.1177075600001309</v>
      </c>
      <c r="F565" s="12">
        <f>ABS(Table21[[#This Row],[Erorr 1]])</f>
        <v>2.4734000000000265</v>
      </c>
      <c r="G565" s="13">
        <f>Table21[[#This Row],[Abs Erorr 1]]/Table21[[#This Row],[Adj Close]]</f>
        <v>1.2138594143302678E-2</v>
      </c>
      <c r="H565" s="11">
        <f t="shared" si="43"/>
        <v>209.93000000000004</v>
      </c>
      <c r="I565" s="14">
        <f>(Table21[[#This Row],[Adj Close]]-Table21[[#This Row],[3-MA]])</f>
        <v>-6.1667000000000485</v>
      </c>
      <c r="J565" s="10">
        <f t="shared" si="42"/>
        <v>38.0281888900006</v>
      </c>
      <c r="K565" s="10">
        <f>ABS(Table21[[#This Row],[Erorr 2]])</f>
        <v>6.1667000000000485</v>
      </c>
      <c r="L565" s="13">
        <f>Table21[[#This Row],[Abs Erorr 2]]/Table21[[#This Row],[Adj Close]]</f>
        <v>3.026403675244781E-2</v>
      </c>
      <c r="M565" s="11">
        <f t="shared" si="44"/>
        <v>215.35554999999999</v>
      </c>
      <c r="N565" s="16">
        <f>Table21[[#This Row],[Adj Close]]-Table21[[#This Row],[6-MA]]</f>
        <v>-11.592250000000007</v>
      </c>
      <c r="O565" s="17">
        <f>(Table21[[#This Row],[Adj Close]]-M565)^2</f>
        <v>134.38026006250016</v>
      </c>
      <c r="P565" s="17">
        <f>ABS(Table21[[#This Row],[Erorr 3]])</f>
        <v>11.592250000000007</v>
      </c>
      <c r="Q565" s="17">
        <f>Table21[[#This Row],[Abs Erorr 3]]/Table21[[#This Row],[Adj Close]]</f>
        <v>5.6890764921848087E-2</v>
      </c>
    </row>
    <row r="566" spans="1:17" x14ac:dyDescent="0.3">
      <c r="A566" s="5">
        <v>44285.291666666664</v>
      </c>
      <c r="B566" s="25">
        <v>211.8733</v>
      </c>
      <c r="C566" s="11">
        <f t="shared" si="41"/>
        <v>203.76329999999999</v>
      </c>
      <c r="D566" s="29">
        <f>Table21[[#This Row],[Adj Close]]-Table21[[#This Row],[Naive Trend ]]</f>
        <v>8.1100000000000136</v>
      </c>
      <c r="E566" s="12">
        <f t="shared" si="40"/>
        <v>65.772100000000222</v>
      </c>
      <c r="F566" s="12">
        <f>ABS(Table21[[#This Row],[Erorr 1]])</f>
        <v>8.1100000000000136</v>
      </c>
      <c r="G566" s="13">
        <f>Table21[[#This Row],[Abs Erorr 1]]/Table21[[#This Row],[Adj Close]]</f>
        <v>3.8277593259745391E-2</v>
      </c>
      <c r="H566" s="11">
        <f t="shared" si="43"/>
        <v>207.8211</v>
      </c>
      <c r="I566" s="14">
        <f>(Table21[[#This Row],[Adj Close]]-Table21[[#This Row],[3-MA]])</f>
        <v>4.0521999999999991</v>
      </c>
      <c r="J566" s="10">
        <f t="shared" si="42"/>
        <v>16.420324839999992</v>
      </c>
      <c r="K566" s="10">
        <f>ABS(Table21[[#This Row],[Erorr 2]])</f>
        <v>4.0521999999999991</v>
      </c>
      <c r="L566" s="13">
        <f>Table21[[#This Row],[Abs Erorr 2]]/Table21[[#This Row],[Adj Close]]</f>
        <v>1.9125581184604192E-2</v>
      </c>
      <c r="M566" s="11">
        <f t="shared" si="44"/>
        <v>212.93443333333335</v>
      </c>
      <c r="N566" s="16">
        <f>Table21[[#This Row],[Adj Close]]-Table21[[#This Row],[6-MA]]</f>
        <v>-1.0611333333333448</v>
      </c>
      <c r="O566" s="17">
        <f>(Table21[[#This Row],[Adj Close]]-M566)^2</f>
        <v>1.1260039511111355</v>
      </c>
      <c r="P566" s="17">
        <f>ABS(Table21[[#This Row],[Erorr 3]])</f>
        <v>1.0611333333333448</v>
      </c>
      <c r="Q566" s="17">
        <f>Table21[[#This Row],[Abs Erorr 3]]/Table21[[#This Row],[Adj Close]]</f>
        <v>5.0083391032911878E-3</v>
      </c>
    </row>
    <row r="567" spans="1:17" x14ac:dyDescent="0.3">
      <c r="A567" s="9">
        <v>44286.291666666664</v>
      </c>
      <c r="B567" s="26">
        <v>222.64330000000001</v>
      </c>
      <c r="C567" s="11">
        <f t="shared" si="41"/>
        <v>211.8733</v>
      </c>
      <c r="D567" s="29">
        <f>Table21[[#This Row],[Adj Close]]-Table21[[#This Row],[Naive Trend ]]</f>
        <v>10.77000000000001</v>
      </c>
      <c r="E567" s="12">
        <f t="shared" si="40"/>
        <v>115.99290000000022</v>
      </c>
      <c r="F567" s="12">
        <f>ABS(Table21[[#This Row],[Erorr 1]])</f>
        <v>10.77000000000001</v>
      </c>
      <c r="G567" s="13">
        <f>Table21[[#This Row],[Abs Erorr 1]]/Table21[[#This Row],[Adj Close]]</f>
        <v>4.837333977712336E-2</v>
      </c>
      <c r="H567" s="11">
        <f t="shared" si="43"/>
        <v>207.2911</v>
      </c>
      <c r="I567" s="14">
        <f>(Table21[[#This Row],[Adj Close]]-Table21[[#This Row],[3-MA]])</f>
        <v>15.352200000000011</v>
      </c>
      <c r="J567" s="10">
        <f t="shared" si="42"/>
        <v>235.69004484000033</v>
      </c>
      <c r="K567" s="10">
        <f>ABS(Table21[[#This Row],[Erorr 2]])</f>
        <v>15.352200000000011</v>
      </c>
      <c r="L567" s="13">
        <f>Table21[[#This Row],[Abs Erorr 2]]/Table21[[#This Row],[Adj Close]]</f>
        <v>6.8954242054443185E-2</v>
      </c>
      <c r="M567" s="11">
        <f t="shared" si="44"/>
        <v>211.02443333333335</v>
      </c>
      <c r="N567" s="16">
        <f>Table21[[#This Row],[Adj Close]]-Table21[[#This Row],[6-MA]]</f>
        <v>11.618866666666662</v>
      </c>
      <c r="O567" s="17">
        <f>(Table21[[#This Row],[Adj Close]]-M567)^2</f>
        <v>134.99806261777766</v>
      </c>
      <c r="P567" s="17">
        <f>ABS(Table21[[#This Row],[Erorr 3]])</f>
        <v>11.618866666666662</v>
      </c>
      <c r="Q567" s="17">
        <f>Table21[[#This Row],[Abs Erorr 3]]/Table21[[#This Row],[Adj Close]]</f>
        <v>5.2186015328854099E-2</v>
      </c>
    </row>
    <row r="568" spans="1:17" x14ac:dyDescent="0.3">
      <c r="A568" s="5">
        <v>44287.291666666664</v>
      </c>
      <c r="B568" s="25">
        <v>220.58330000000001</v>
      </c>
      <c r="C568" s="11">
        <f t="shared" si="41"/>
        <v>222.64330000000001</v>
      </c>
      <c r="D568" s="29">
        <f>Table21[[#This Row],[Adj Close]]-Table21[[#This Row],[Naive Trend ]]</f>
        <v>-2.0600000000000023</v>
      </c>
      <c r="E568" s="12">
        <f t="shared" si="40"/>
        <v>4.2436000000000096</v>
      </c>
      <c r="F568" s="12">
        <f>ABS(Table21[[#This Row],[Erorr 1]])</f>
        <v>2.0600000000000023</v>
      </c>
      <c r="G568" s="13">
        <f>Table21[[#This Row],[Abs Erorr 1]]/Table21[[#This Row],[Adj Close]]</f>
        <v>9.3388756084436236E-3</v>
      </c>
      <c r="H568" s="11">
        <f t="shared" si="43"/>
        <v>212.75996666666666</v>
      </c>
      <c r="I568" s="14">
        <f>(Table21[[#This Row],[Adj Close]]-Table21[[#This Row],[3-MA]])</f>
        <v>7.8233333333333519</v>
      </c>
      <c r="J568" s="10">
        <f t="shared" si="42"/>
        <v>61.204544444444736</v>
      </c>
      <c r="K568" s="10">
        <f>ABS(Table21[[#This Row],[Erorr 2]])</f>
        <v>7.8233333333333519</v>
      </c>
      <c r="L568" s="13">
        <f>Table21[[#This Row],[Abs Erorr 2]]/Table21[[#This Row],[Adj Close]]</f>
        <v>3.5466571283199369E-2</v>
      </c>
      <c r="M568" s="11">
        <f t="shared" si="44"/>
        <v>211.34498333333332</v>
      </c>
      <c r="N568" s="16">
        <f>Table21[[#This Row],[Adj Close]]-Table21[[#This Row],[6-MA]]</f>
        <v>9.2383166666666909</v>
      </c>
      <c r="O568" s="17">
        <f>(Table21[[#This Row],[Adj Close]]-M568)^2</f>
        <v>85.346494833611558</v>
      </c>
      <c r="P568" s="17">
        <f>ABS(Table21[[#This Row],[Erorr 3]])</f>
        <v>9.2383166666666909</v>
      </c>
      <c r="Q568" s="17">
        <f>Table21[[#This Row],[Abs Erorr 3]]/Table21[[#This Row],[Adj Close]]</f>
        <v>4.1881305913306632E-2</v>
      </c>
    </row>
    <row r="569" spans="1:17" x14ac:dyDescent="0.3">
      <c r="A569" s="9">
        <v>44291.291666666664</v>
      </c>
      <c r="B569" s="26">
        <v>230.35</v>
      </c>
      <c r="C569" s="11">
        <f t="shared" si="41"/>
        <v>220.58330000000001</v>
      </c>
      <c r="D569" s="29">
        <f>Table21[[#This Row],[Adj Close]]-Table21[[#This Row],[Naive Trend ]]</f>
        <v>9.7666999999999859</v>
      </c>
      <c r="E569" s="12">
        <f t="shared" si="40"/>
        <v>95.38842888999973</v>
      </c>
      <c r="F569" s="12">
        <f>ABS(Table21[[#This Row],[Erorr 1]])</f>
        <v>9.7666999999999859</v>
      </c>
      <c r="G569" s="13">
        <f>Table21[[#This Row],[Abs Erorr 1]]/Table21[[#This Row],[Adj Close]]</f>
        <v>4.2399392229216348E-2</v>
      </c>
      <c r="H569" s="11">
        <f t="shared" si="43"/>
        <v>218.36663333333334</v>
      </c>
      <c r="I569" s="14">
        <f>(Table21[[#This Row],[Adj Close]]-Table21[[#This Row],[3-MA]])</f>
        <v>11.983366666666655</v>
      </c>
      <c r="J569" s="10">
        <f t="shared" si="42"/>
        <v>143.60107666777748</v>
      </c>
      <c r="K569" s="10">
        <f>ABS(Table21[[#This Row],[Erorr 2]])</f>
        <v>11.983366666666655</v>
      </c>
      <c r="L569" s="13">
        <f>Table21[[#This Row],[Abs Erorr 2]]/Table21[[#This Row],[Adj Close]]</f>
        <v>5.2022429636061018E-2</v>
      </c>
      <c r="M569" s="11">
        <f t="shared" si="44"/>
        <v>213.09386666666668</v>
      </c>
      <c r="N569" s="16">
        <f>Table21[[#This Row],[Adj Close]]-Table21[[#This Row],[6-MA]]</f>
        <v>17.25613333333331</v>
      </c>
      <c r="O569" s="17">
        <f>(Table21[[#This Row],[Adj Close]]-M569)^2</f>
        <v>297.77413761777694</v>
      </c>
      <c r="P569" s="17">
        <f>ABS(Table21[[#This Row],[Erorr 3]])</f>
        <v>17.25613333333331</v>
      </c>
      <c r="Q569" s="17">
        <f>Table21[[#This Row],[Abs Erorr 3]]/Table21[[#This Row],[Adj Close]]</f>
        <v>7.4912669126691159E-2</v>
      </c>
    </row>
    <row r="570" spans="1:17" x14ac:dyDescent="0.3">
      <c r="A570" s="5">
        <v>44292.291666666664</v>
      </c>
      <c r="B570" s="25">
        <v>230.54</v>
      </c>
      <c r="C570" s="11">
        <f t="shared" si="41"/>
        <v>230.35</v>
      </c>
      <c r="D570" s="29">
        <f>Table21[[#This Row],[Adj Close]]-Table21[[#This Row],[Naive Trend ]]</f>
        <v>0.18999999999999773</v>
      </c>
      <c r="E570" s="12">
        <f t="shared" si="40"/>
        <v>3.6099999999999133E-2</v>
      </c>
      <c r="F570" s="12">
        <f>ABS(Table21[[#This Row],[Erorr 1]])</f>
        <v>0.18999999999999773</v>
      </c>
      <c r="G570" s="13">
        <f>Table21[[#This Row],[Abs Erorr 1]]/Table21[[#This Row],[Adj Close]]</f>
        <v>8.2415199097769472E-4</v>
      </c>
      <c r="H570" s="11">
        <f t="shared" si="43"/>
        <v>224.52553333333333</v>
      </c>
      <c r="I570" s="14">
        <f>(Table21[[#This Row],[Adj Close]]-Table21[[#This Row],[3-MA]])</f>
        <v>6.0144666666666637</v>
      </c>
      <c r="J570" s="10">
        <f t="shared" si="42"/>
        <v>36.17380928444441</v>
      </c>
      <c r="K570" s="10">
        <f>ABS(Table21[[#This Row],[Erorr 2]])</f>
        <v>6.0144666666666637</v>
      </c>
      <c r="L570" s="13">
        <f>Table21[[#This Row],[Abs Erorr 2]]/Table21[[#This Row],[Adj Close]]</f>
        <v>2.6088603568433521E-2</v>
      </c>
      <c r="M570" s="11">
        <f t="shared" si="44"/>
        <v>215.90831666666665</v>
      </c>
      <c r="N570" s="16">
        <f>Table21[[#This Row],[Adj Close]]-Table21[[#This Row],[6-MA]]</f>
        <v>14.631683333333342</v>
      </c>
      <c r="O570" s="17">
        <f>(Table21[[#This Row],[Adj Close]]-M570)^2</f>
        <v>214.0861571669447</v>
      </c>
      <c r="P570" s="17">
        <f>ABS(Table21[[#This Row],[Erorr 3]])</f>
        <v>14.631683333333342</v>
      </c>
      <c r="Q570" s="17">
        <f>Table21[[#This Row],[Abs Erorr 3]]/Table21[[#This Row],[Adj Close]]</f>
        <v>6.3467005002747212E-2</v>
      </c>
    </row>
    <row r="571" spans="1:17" x14ac:dyDescent="0.3">
      <c r="A571" s="9">
        <v>44293.291666666664</v>
      </c>
      <c r="B571" s="26">
        <v>223.6567</v>
      </c>
      <c r="C571" s="11">
        <f t="shared" si="41"/>
        <v>230.54</v>
      </c>
      <c r="D571" s="29">
        <f>Table21[[#This Row],[Adj Close]]-Table21[[#This Row],[Naive Trend ]]</f>
        <v>-6.8832999999999913</v>
      </c>
      <c r="E571" s="12">
        <f t="shared" si="40"/>
        <v>47.379818889999882</v>
      </c>
      <c r="F571" s="12">
        <f>ABS(Table21[[#This Row],[Erorr 1]])</f>
        <v>6.8832999999999913</v>
      </c>
      <c r="G571" s="13">
        <f>Table21[[#This Row],[Abs Erorr 1]]/Table21[[#This Row],[Adj Close]]</f>
        <v>3.0776185108695564E-2</v>
      </c>
      <c r="H571" s="11">
        <f t="shared" si="43"/>
        <v>227.15776666666667</v>
      </c>
      <c r="I571" s="14">
        <f>(Table21[[#This Row],[Adj Close]]-Table21[[#This Row],[3-MA]])</f>
        <v>-3.5010666666666737</v>
      </c>
      <c r="J571" s="10">
        <f t="shared" si="42"/>
        <v>12.257467804444493</v>
      </c>
      <c r="K571" s="10">
        <f>ABS(Table21[[#This Row],[Erorr 2]])</f>
        <v>3.5010666666666737</v>
      </c>
      <c r="L571" s="13">
        <f>Table21[[#This Row],[Abs Erorr 2]]/Table21[[#This Row],[Adj Close]]</f>
        <v>1.565375267839807E-2</v>
      </c>
      <c r="M571" s="11">
        <f t="shared" si="44"/>
        <v>219.95886666666664</v>
      </c>
      <c r="N571" s="16">
        <f>Table21[[#This Row],[Adj Close]]-Table21[[#This Row],[6-MA]]</f>
        <v>3.6978333333333637</v>
      </c>
      <c r="O571" s="17">
        <f>(Table21[[#This Row],[Adj Close]]-M571)^2</f>
        <v>13.673971361111336</v>
      </c>
      <c r="P571" s="17">
        <f>ABS(Table21[[#This Row],[Erorr 3]])</f>
        <v>3.6978333333333637</v>
      </c>
      <c r="Q571" s="17">
        <f>Table21[[#This Row],[Abs Erorr 3]]/Table21[[#This Row],[Adj Close]]</f>
        <v>1.6533523624972395E-2</v>
      </c>
    </row>
    <row r="572" spans="1:17" x14ac:dyDescent="0.3">
      <c r="A572" s="5">
        <v>44294.291666666664</v>
      </c>
      <c r="B572" s="25">
        <v>227.9333</v>
      </c>
      <c r="C572" s="11">
        <f t="shared" si="41"/>
        <v>223.6567</v>
      </c>
      <c r="D572" s="29">
        <f>Table21[[#This Row],[Adj Close]]-Table21[[#This Row],[Naive Trend ]]</f>
        <v>4.276600000000002</v>
      </c>
      <c r="E572" s="12">
        <f t="shared" si="40"/>
        <v>18.289307560000015</v>
      </c>
      <c r="F572" s="12">
        <f>ABS(Table21[[#This Row],[Erorr 1]])</f>
        <v>4.276600000000002</v>
      </c>
      <c r="G572" s="13">
        <f>Table21[[#This Row],[Abs Erorr 1]]/Table21[[#This Row],[Adj Close]]</f>
        <v>1.8762506399898574E-2</v>
      </c>
      <c r="H572" s="11">
        <f t="shared" si="43"/>
        <v>228.18223333333333</v>
      </c>
      <c r="I572" s="14">
        <f>(Table21[[#This Row],[Adj Close]]-Table21[[#This Row],[3-MA]])</f>
        <v>-0.24893333333332635</v>
      </c>
      <c r="J572" s="10">
        <f t="shared" si="42"/>
        <v>6.1967804444440965E-2</v>
      </c>
      <c r="K572" s="10">
        <f>ABS(Table21[[#This Row],[Erorr 2]])</f>
        <v>0.24893333333332635</v>
      </c>
      <c r="L572" s="13">
        <f>Table21[[#This Row],[Abs Erorr 2]]/Table21[[#This Row],[Adj Close]]</f>
        <v>1.0921323621135058E-3</v>
      </c>
      <c r="M572" s="11">
        <f t="shared" si="44"/>
        <v>223.27443333333335</v>
      </c>
      <c r="N572" s="16">
        <f>Table21[[#This Row],[Adj Close]]-Table21[[#This Row],[6-MA]]</f>
        <v>4.6588666666666541</v>
      </c>
      <c r="O572" s="17">
        <f>(Table21[[#This Row],[Adj Close]]-M572)^2</f>
        <v>21.70503861777766</v>
      </c>
      <c r="P572" s="17">
        <f>ABS(Table21[[#This Row],[Erorr 3]])</f>
        <v>4.6588666666666541</v>
      </c>
      <c r="Q572" s="17">
        <f>Table21[[#This Row],[Abs Erorr 3]]/Table21[[#This Row],[Adj Close]]</f>
        <v>2.0439605211992517E-2</v>
      </c>
    </row>
    <row r="573" spans="1:17" x14ac:dyDescent="0.3">
      <c r="A573" s="9">
        <v>44295.291666666664</v>
      </c>
      <c r="B573" s="26">
        <v>225.67330000000001</v>
      </c>
      <c r="C573" s="11">
        <f t="shared" si="41"/>
        <v>227.9333</v>
      </c>
      <c r="D573" s="29">
        <f>Table21[[#This Row],[Adj Close]]-Table21[[#This Row],[Naive Trend ]]</f>
        <v>-2.2599999999999909</v>
      </c>
      <c r="E573" s="12">
        <f t="shared" si="40"/>
        <v>5.1075999999999588</v>
      </c>
      <c r="F573" s="12">
        <f>ABS(Table21[[#This Row],[Erorr 1]])</f>
        <v>2.2599999999999909</v>
      </c>
      <c r="G573" s="13">
        <f>Table21[[#This Row],[Abs Erorr 1]]/Table21[[#This Row],[Adj Close]]</f>
        <v>1.0014476679341289E-2</v>
      </c>
      <c r="H573" s="11">
        <f t="shared" si="43"/>
        <v>227.37666666666667</v>
      </c>
      <c r="I573" s="14">
        <f>(Table21[[#This Row],[Adj Close]]-Table21[[#This Row],[3-MA]])</f>
        <v>-1.7033666666666534</v>
      </c>
      <c r="J573" s="10">
        <f t="shared" si="42"/>
        <v>2.9014580011110658</v>
      </c>
      <c r="K573" s="10">
        <f>ABS(Table21[[#This Row],[Erorr 2]])</f>
        <v>1.7033666666666534</v>
      </c>
      <c r="L573" s="13">
        <f>Table21[[#This Row],[Abs Erorr 2]]/Table21[[#This Row],[Adj Close]]</f>
        <v>7.5479317520799017E-3</v>
      </c>
      <c r="M573" s="11">
        <f t="shared" si="44"/>
        <v>225.95109999999997</v>
      </c>
      <c r="N573" s="16">
        <f>Table21[[#This Row],[Adj Close]]-Table21[[#This Row],[6-MA]]</f>
        <v>-0.27779999999995653</v>
      </c>
      <c r="O573" s="17">
        <f>(Table21[[#This Row],[Adj Close]]-M573)^2</f>
        <v>7.7172839999975845E-2</v>
      </c>
      <c r="P573" s="17">
        <f>ABS(Table21[[#This Row],[Erorr 3]])</f>
        <v>0.27779999999995653</v>
      </c>
      <c r="Q573" s="17">
        <f>Table21[[#This Row],[Abs Erorr 3]]/Table21[[#This Row],[Adj Close]]</f>
        <v>1.2309830183719409E-3</v>
      </c>
    </row>
    <row r="574" spans="1:17" x14ac:dyDescent="0.3">
      <c r="A574" s="5">
        <v>44298.291666666664</v>
      </c>
      <c r="B574" s="25">
        <v>233.9933</v>
      </c>
      <c r="C574" s="11">
        <f t="shared" si="41"/>
        <v>225.67330000000001</v>
      </c>
      <c r="D574" s="29">
        <f>Table21[[#This Row],[Adj Close]]-Table21[[#This Row],[Naive Trend ]]</f>
        <v>8.3199999999999932</v>
      </c>
      <c r="E574" s="12">
        <f t="shared" si="40"/>
        <v>69.22239999999988</v>
      </c>
      <c r="F574" s="12">
        <f>ABS(Table21[[#This Row],[Erorr 1]])</f>
        <v>8.3199999999999932</v>
      </c>
      <c r="G574" s="13">
        <f>Table21[[#This Row],[Abs Erorr 1]]/Table21[[#This Row],[Adj Close]]</f>
        <v>3.5556573628390188E-2</v>
      </c>
      <c r="H574" s="11">
        <f t="shared" si="43"/>
        <v>225.75443333333337</v>
      </c>
      <c r="I574" s="14">
        <f>(Table21[[#This Row],[Adj Close]]-Table21[[#This Row],[3-MA]])</f>
        <v>8.2388666666666381</v>
      </c>
      <c r="J574" s="10">
        <f t="shared" si="42"/>
        <v>67.878923951110636</v>
      </c>
      <c r="K574" s="10">
        <f>ABS(Table21[[#This Row],[Erorr 2]])</f>
        <v>8.2388666666666381</v>
      </c>
      <c r="L574" s="13">
        <f>Table21[[#This Row],[Abs Erorr 2]]/Table21[[#This Row],[Adj Close]]</f>
        <v>3.5209840053824777E-2</v>
      </c>
      <c r="M574" s="11">
        <f t="shared" si="44"/>
        <v>226.45609999999999</v>
      </c>
      <c r="N574" s="16">
        <f>Table21[[#This Row],[Adj Close]]-Table21[[#This Row],[6-MA]]</f>
        <v>7.5372000000000128</v>
      </c>
      <c r="O574" s="17">
        <f>(Table21[[#This Row],[Adj Close]]-M574)^2</f>
        <v>56.809383840000194</v>
      </c>
      <c r="P574" s="17">
        <f>ABS(Table21[[#This Row],[Erorr 3]])</f>
        <v>7.5372000000000128</v>
      </c>
      <c r="Q574" s="17">
        <f>Table21[[#This Row],[Abs Erorr 3]]/Table21[[#This Row],[Adj Close]]</f>
        <v>3.2211178696142206E-2</v>
      </c>
    </row>
    <row r="575" spans="1:17" x14ac:dyDescent="0.3">
      <c r="A575" s="9">
        <v>44299.291666666664</v>
      </c>
      <c r="B575" s="26">
        <v>254.10669999999999</v>
      </c>
      <c r="C575" s="11">
        <f t="shared" si="41"/>
        <v>233.9933</v>
      </c>
      <c r="D575" s="29">
        <f>Table21[[#This Row],[Adj Close]]-Table21[[#This Row],[Naive Trend ]]</f>
        <v>20.113399999999984</v>
      </c>
      <c r="E575" s="12">
        <f t="shared" si="40"/>
        <v>404.54885955999936</v>
      </c>
      <c r="F575" s="12">
        <f>ABS(Table21[[#This Row],[Erorr 1]])</f>
        <v>20.113399999999984</v>
      </c>
      <c r="G575" s="13">
        <f>Table21[[#This Row],[Abs Erorr 1]]/Table21[[#This Row],[Adj Close]]</f>
        <v>7.9153363527998219E-2</v>
      </c>
      <c r="H575" s="11">
        <f t="shared" si="43"/>
        <v>229.19996666666668</v>
      </c>
      <c r="I575" s="14">
        <f>(Table21[[#This Row],[Adj Close]]-Table21[[#This Row],[3-MA]])</f>
        <v>24.906733333333307</v>
      </c>
      <c r="J575" s="10">
        <f t="shared" si="42"/>
        <v>620.34536533777646</v>
      </c>
      <c r="K575" s="10">
        <f>ABS(Table21[[#This Row],[Erorr 2]])</f>
        <v>24.906733333333307</v>
      </c>
      <c r="L575" s="13">
        <f>Table21[[#This Row],[Abs Erorr 2]]/Table21[[#This Row],[Adj Close]]</f>
        <v>9.8016830462688734E-2</v>
      </c>
      <c r="M575" s="11">
        <f t="shared" si="44"/>
        <v>228.69110000000001</v>
      </c>
      <c r="N575" s="16">
        <f>Table21[[#This Row],[Adj Close]]-Table21[[#This Row],[6-MA]]</f>
        <v>25.415599999999984</v>
      </c>
      <c r="O575" s="17">
        <f>(Table21[[#This Row],[Adj Close]]-M575)^2</f>
        <v>645.95272335999914</v>
      </c>
      <c r="P575" s="17">
        <f>ABS(Table21[[#This Row],[Erorr 3]])</f>
        <v>25.415599999999984</v>
      </c>
      <c r="Q575" s="17">
        <f>Table21[[#This Row],[Abs Erorr 3]]/Table21[[#This Row],[Adj Close]]</f>
        <v>0.1000194012987457</v>
      </c>
    </row>
    <row r="576" spans="1:17" x14ac:dyDescent="0.3">
      <c r="A576" s="5">
        <v>44300.291666666664</v>
      </c>
      <c r="B576" s="25">
        <v>244.07669999999999</v>
      </c>
      <c r="C576" s="11">
        <f t="shared" si="41"/>
        <v>254.10669999999999</v>
      </c>
      <c r="D576" s="29">
        <f>Table21[[#This Row],[Adj Close]]-Table21[[#This Row],[Naive Trend ]]</f>
        <v>-10.030000000000001</v>
      </c>
      <c r="E576" s="12">
        <f t="shared" si="40"/>
        <v>100.60090000000002</v>
      </c>
      <c r="F576" s="12">
        <f>ABS(Table21[[#This Row],[Erorr 1]])</f>
        <v>10.030000000000001</v>
      </c>
      <c r="G576" s="13">
        <f>Table21[[#This Row],[Abs Erorr 1]]/Table21[[#This Row],[Adj Close]]</f>
        <v>4.1093639827152702E-2</v>
      </c>
      <c r="H576" s="11">
        <f t="shared" si="43"/>
        <v>237.92443333333335</v>
      </c>
      <c r="I576" s="14">
        <f>(Table21[[#This Row],[Adj Close]]-Table21[[#This Row],[3-MA]])</f>
        <v>6.1522666666666339</v>
      </c>
      <c r="J576" s="10">
        <f t="shared" si="42"/>
        <v>37.850385137777373</v>
      </c>
      <c r="K576" s="10">
        <f>ABS(Table21[[#This Row],[Erorr 2]])</f>
        <v>6.1522666666666339</v>
      </c>
      <c r="L576" s="13">
        <f>Table21[[#This Row],[Abs Erorr 2]]/Table21[[#This Row],[Adj Close]]</f>
        <v>2.520628419946121E-2</v>
      </c>
      <c r="M576" s="11">
        <f t="shared" si="44"/>
        <v>232.65055000000004</v>
      </c>
      <c r="N576" s="16">
        <f>Table21[[#This Row],[Adj Close]]-Table21[[#This Row],[6-MA]]</f>
        <v>11.42614999999995</v>
      </c>
      <c r="O576" s="17">
        <f>(Table21[[#This Row],[Adj Close]]-M576)^2</f>
        <v>130.55690382249887</v>
      </c>
      <c r="P576" s="17">
        <f>ABS(Table21[[#This Row],[Erorr 3]])</f>
        <v>11.42614999999995</v>
      </c>
      <c r="Q576" s="17">
        <f>Table21[[#This Row],[Abs Erorr 3]]/Table21[[#This Row],[Adj Close]]</f>
        <v>4.681376796720027E-2</v>
      </c>
    </row>
    <row r="577" spans="1:17" x14ac:dyDescent="0.3">
      <c r="A577" s="9">
        <v>44301.291666666664</v>
      </c>
      <c r="B577" s="26">
        <v>246.2833</v>
      </c>
      <c r="C577" s="11">
        <f t="shared" si="41"/>
        <v>244.07669999999999</v>
      </c>
      <c r="D577" s="29">
        <f>Table21[[#This Row],[Adj Close]]-Table21[[#This Row],[Naive Trend ]]</f>
        <v>2.2066000000000088</v>
      </c>
      <c r="E577" s="12">
        <f t="shared" si="40"/>
        <v>4.8690835600000391</v>
      </c>
      <c r="F577" s="12">
        <f>ABS(Table21[[#This Row],[Erorr 1]])</f>
        <v>2.2066000000000088</v>
      </c>
      <c r="G577" s="13">
        <f>Table21[[#This Row],[Abs Erorr 1]]/Table21[[#This Row],[Adj Close]]</f>
        <v>8.959600590052224E-3</v>
      </c>
      <c r="H577" s="11">
        <f t="shared" si="43"/>
        <v>244.05889999999999</v>
      </c>
      <c r="I577" s="14">
        <f>(Table21[[#This Row],[Adj Close]]-Table21[[#This Row],[3-MA]])</f>
        <v>2.2244000000000028</v>
      </c>
      <c r="J577" s="10">
        <f t="shared" si="42"/>
        <v>4.9479553600000123</v>
      </c>
      <c r="K577" s="10">
        <f>ABS(Table21[[#This Row],[Erorr 2]])</f>
        <v>2.2244000000000028</v>
      </c>
      <c r="L577" s="13">
        <f>Table21[[#This Row],[Abs Erorr 2]]/Table21[[#This Row],[Adj Close]]</f>
        <v>9.0318750804459849E-3</v>
      </c>
      <c r="M577" s="11">
        <f t="shared" si="44"/>
        <v>234.90666666666667</v>
      </c>
      <c r="N577" s="16">
        <f>Table21[[#This Row],[Adj Close]]-Table21[[#This Row],[6-MA]]</f>
        <v>11.376633333333331</v>
      </c>
      <c r="O577" s="17">
        <f>(Table21[[#This Row],[Adj Close]]-M577)^2</f>
        <v>129.42778600111106</v>
      </c>
      <c r="P577" s="17">
        <f>ABS(Table21[[#This Row],[Erorr 3]])</f>
        <v>11.376633333333331</v>
      </c>
      <c r="Q577" s="17">
        <f>Table21[[#This Row],[Abs Erorr 3]]/Table21[[#This Row],[Adj Close]]</f>
        <v>4.6193279582226368E-2</v>
      </c>
    </row>
    <row r="578" spans="1:17" x14ac:dyDescent="0.3">
      <c r="A578" s="5">
        <v>44302.291666666664</v>
      </c>
      <c r="B578" s="25">
        <v>246.5933</v>
      </c>
      <c r="C578" s="11">
        <f t="shared" si="41"/>
        <v>246.2833</v>
      </c>
      <c r="D578" s="29">
        <f>Table21[[#This Row],[Adj Close]]-Table21[[#This Row],[Naive Trend ]]</f>
        <v>0.31000000000000227</v>
      </c>
      <c r="E578" s="12">
        <f t="shared" si="40"/>
        <v>9.6100000000001407E-2</v>
      </c>
      <c r="F578" s="12">
        <f>ABS(Table21[[#This Row],[Erorr 1]])</f>
        <v>0.31000000000000227</v>
      </c>
      <c r="G578" s="13">
        <f>Table21[[#This Row],[Abs Erorr 1]]/Table21[[#This Row],[Adj Close]]</f>
        <v>1.257130668189291E-3</v>
      </c>
      <c r="H578" s="11">
        <f t="shared" si="43"/>
        <v>248.15556666666666</v>
      </c>
      <c r="I578" s="14">
        <f>(Table21[[#This Row],[Adj Close]]-Table21[[#This Row],[3-MA]])</f>
        <v>-1.5622666666666589</v>
      </c>
      <c r="J578" s="10">
        <f t="shared" si="42"/>
        <v>2.4406771377777536</v>
      </c>
      <c r="K578" s="10">
        <f>ABS(Table21[[#This Row],[Erorr 2]])</f>
        <v>1.5622666666666589</v>
      </c>
      <c r="L578" s="13">
        <f>Table21[[#This Row],[Abs Erorr 2]]/Table21[[#This Row],[Adj Close]]</f>
        <v>6.3353978663112862E-3</v>
      </c>
      <c r="M578" s="11">
        <f t="shared" si="44"/>
        <v>238.67776666666668</v>
      </c>
      <c r="N578" s="16">
        <f>Table21[[#This Row],[Adj Close]]-Table21[[#This Row],[6-MA]]</f>
        <v>7.9155333333333147</v>
      </c>
      <c r="O578" s="17">
        <f>(Table21[[#This Row],[Adj Close]]-M578)^2</f>
        <v>62.655667951110814</v>
      </c>
      <c r="P578" s="17">
        <f>ABS(Table21[[#This Row],[Erorr 3]])</f>
        <v>7.9155333333333147</v>
      </c>
      <c r="Q578" s="17">
        <f>Table21[[#This Row],[Abs Erorr 3]]/Table21[[#This Row],[Adj Close]]</f>
        <v>3.209954744647691E-2</v>
      </c>
    </row>
    <row r="579" spans="1:17" x14ac:dyDescent="0.3">
      <c r="A579" s="9">
        <v>44305.291666666664</v>
      </c>
      <c r="B579" s="26">
        <v>238.21</v>
      </c>
      <c r="C579" s="11">
        <f t="shared" si="41"/>
        <v>246.5933</v>
      </c>
      <c r="D579" s="29">
        <f>Table21[[#This Row],[Adj Close]]-Table21[[#This Row],[Naive Trend ]]</f>
        <v>-8.3832999999999913</v>
      </c>
      <c r="E579" s="12">
        <f t="shared" ref="E579:E642" si="45">(B579-C579)^2</f>
        <v>70.279718889999856</v>
      </c>
      <c r="F579" s="12">
        <f>ABS(Table21[[#This Row],[Erorr 1]])</f>
        <v>8.3832999999999913</v>
      </c>
      <c r="G579" s="13">
        <f>Table21[[#This Row],[Abs Erorr 1]]/Table21[[#This Row],[Adj Close]]</f>
        <v>3.5192897023634567E-2</v>
      </c>
      <c r="H579" s="11">
        <f t="shared" si="43"/>
        <v>245.65110000000001</v>
      </c>
      <c r="I579" s="14">
        <f>(Table21[[#This Row],[Adj Close]]-Table21[[#This Row],[3-MA]])</f>
        <v>-7.4411000000000058</v>
      </c>
      <c r="J579" s="10">
        <f t="shared" si="42"/>
        <v>55.369969210000086</v>
      </c>
      <c r="K579" s="10">
        <f>ABS(Table21[[#This Row],[Erorr 2]])</f>
        <v>7.4411000000000058</v>
      </c>
      <c r="L579" s="13">
        <f>Table21[[#This Row],[Abs Erorr 2]]/Table21[[#This Row],[Adj Close]]</f>
        <v>3.1237563494395725E-2</v>
      </c>
      <c r="M579" s="11">
        <f t="shared" si="44"/>
        <v>241.78776666666667</v>
      </c>
      <c r="N579" s="16">
        <f>Table21[[#This Row],[Adj Close]]-Table21[[#This Row],[6-MA]]</f>
        <v>-3.5777666666666619</v>
      </c>
      <c r="O579" s="17">
        <f>(Table21[[#This Row],[Adj Close]]-M579)^2</f>
        <v>12.800414321111077</v>
      </c>
      <c r="P579" s="17">
        <f>ABS(Table21[[#This Row],[Erorr 3]])</f>
        <v>3.5777666666666619</v>
      </c>
      <c r="Q579" s="17">
        <f>Table21[[#This Row],[Abs Erorr 3]]/Table21[[#This Row],[Adj Close]]</f>
        <v>1.5019380658522572E-2</v>
      </c>
    </row>
    <row r="580" spans="1:17" x14ac:dyDescent="0.3">
      <c r="A580" s="5">
        <v>44306.291666666664</v>
      </c>
      <c r="B580" s="25">
        <v>239.66329999999999</v>
      </c>
      <c r="C580" s="11">
        <f t="shared" ref="C580:C643" si="46">B579</f>
        <v>238.21</v>
      </c>
      <c r="D580" s="29">
        <f>Table21[[#This Row],[Adj Close]]-Table21[[#This Row],[Naive Trend ]]</f>
        <v>1.4532999999999845</v>
      </c>
      <c r="E580" s="12">
        <f t="shared" si="45"/>
        <v>2.1120808899999548</v>
      </c>
      <c r="F580" s="12">
        <f>ABS(Table21[[#This Row],[Erorr 1]])</f>
        <v>1.4532999999999845</v>
      </c>
      <c r="G580" s="13">
        <f>Table21[[#This Row],[Abs Erorr 1]]/Table21[[#This Row],[Adj Close]]</f>
        <v>6.0639238464962495E-3</v>
      </c>
      <c r="H580" s="11">
        <f t="shared" si="43"/>
        <v>243.69553333333332</v>
      </c>
      <c r="I580" s="14">
        <f>(Table21[[#This Row],[Adj Close]]-Table21[[#This Row],[3-MA]])</f>
        <v>-4.0322333333333233</v>
      </c>
      <c r="J580" s="10">
        <f t="shared" si="42"/>
        <v>16.258905654444362</v>
      </c>
      <c r="K580" s="10">
        <f>ABS(Table21[[#This Row],[Erorr 2]])</f>
        <v>4.0322333333333233</v>
      </c>
      <c r="L580" s="13">
        <f>Table21[[#This Row],[Abs Erorr 2]]/Table21[[#This Row],[Adj Close]]</f>
        <v>1.682457569988114E-2</v>
      </c>
      <c r="M580" s="11">
        <f t="shared" si="44"/>
        <v>243.87721666666667</v>
      </c>
      <c r="N580" s="16">
        <f>Table21[[#This Row],[Adj Close]]-Table21[[#This Row],[6-MA]]</f>
        <v>-4.2139166666666767</v>
      </c>
      <c r="O580" s="17">
        <f>(Table21[[#This Row],[Adj Close]]-M580)^2</f>
        <v>17.757093673611195</v>
      </c>
      <c r="P580" s="17">
        <f>ABS(Table21[[#This Row],[Erorr 3]])</f>
        <v>4.2139166666666767</v>
      </c>
      <c r="Q580" s="17">
        <f>Table21[[#This Row],[Abs Erorr 3]]/Table21[[#This Row],[Adj Close]]</f>
        <v>1.7582653108200869E-2</v>
      </c>
    </row>
    <row r="581" spans="1:17" x14ac:dyDescent="0.3">
      <c r="A581" s="9">
        <v>44307.291666666664</v>
      </c>
      <c r="B581" s="26">
        <v>248.04</v>
      </c>
      <c r="C581" s="11">
        <f t="shared" si="46"/>
        <v>239.66329999999999</v>
      </c>
      <c r="D581" s="29">
        <f>Table21[[#This Row],[Adj Close]]-Table21[[#This Row],[Naive Trend ]]</f>
        <v>8.3766999999999996</v>
      </c>
      <c r="E581" s="12">
        <f t="shared" si="45"/>
        <v>70.169102889999991</v>
      </c>
      <c r="F581" s="12">
        <f>ABS(Table21[[#This Row],[Erorr 1]])</f>
        <v>8.3766999999999996</v>
      </c>
      <c r="G581" s="13">
        <f>Table21[[#This Row],[Abs Erorr 1]]/Table21[[#This Row],[Adj Close]]</f>
        <v>3.3771569101757777E-2</v>
      </c>
      <c r="H581" s="11">
        <f t="shared" si="43"/>
        <v>241.48886666666667</v>
      </c>
      <c r="I581" s="14">
        <f>(Table21[[#This Row],[Adj Close]]-Table21[[#This Row],[3-MA]])</f>
        <v>6.5511333333333255</v>
      </c>
      <c r="J581" s="10">
        <f t="shared" ref="J581:J644" si="47">(B581-H581)^2</f>
        <v>42.917347951111012</v>
      </c>
      <c r="K581" s="10">
        <f>ABS(Table21[[#This Row],[Erorr 2]])</f>
        <v>6.5511333333333255</v>
      </c>
      <c r="L581" s="13">
        <f>Table21[[#This Row],[Abs Erorr 2]]/Table21[[#This Row],[Adj Close]]</f>
        <v>2.6411600279524779E-2</v>
      </c>
      <c r="M581" s="11">
        <f t="shared" si="44"/>
        <v>244.82221666666666</v>
      </c>
      <c r="N581" s="16">
        <f>Table21[[#This Row],[Adj Close]]-Table21[[#This Row],[6-MA]]</f>
        <v>3.2177833333333297</v>
      </c>
      <c r="O581" s="17">
        <f>(Table21[[#This Row],[Adj Close]]-M581)^2</f>
        <v>10.354129580277753</v>
      </c>
      <c r="P581" s="17">
        <f>ABS(Table21[[#This Row],[Erorr 3]])</f>
        <v>3.2177833333333297</v>
      </c>
      <c r="Q581" s="17">
        <f>Table21[[#This Row],[Abs Erorr 3]]/Table21[[#This Row],[Adj Close]]</f>
        <v>1.2972840402085671E-2</v>
      </c>
    </row>
    <row r="582" spans="1:17" x14ac:dyDescent="0.3">
      <c r="A582" s="5">
        <v>44308.291666666664</v>
      </c>
      <c r="B582" s="25">
        <v>239.89670000000001</v>
      </c>
      <c r="C582" s="11">
        <f t="shared" si="46"/>
        <v>248.04</v>
      </c>
      <c r="D582" s="29">
        <f>Table21[[#This Row],[Adj Close]]-Table21[[#This Row],[Naive Trend ]]</f>
        <v>-8.1432999999999822</v>
      </c>
      <c r="E582" s="12">
        <f t="shared" si="45"/>
        <v>66.313334889999709</v>
      </c>
      <c r="F582" s="12">
        <f>ABS(Table21[[#This Row],[Erorr 1]])</f>
        <v>8.1432999999999822</v>
      </c>
      <c r="G582" s="13">
        <f>Table21[[#This Row],[Abs Erorr 1]]/Table21[[#This Row],[Adj Close]]</f>
        <v>3.3945027172111918E-2</v>
      </c>
      <c r="H582" s="11">
        <f t="shared" ref="H582:H645" si="48">AVERAGE(B579:B581)</f>
        <v>241.97109999999998</v>
      </c>
      <c r="I582" s="14">
        <f>(Table21[[#This Row],[Adj Close]]-Table21[[#This Row],[3-MA]])</f>
        <v>-2.0743999999999687</v>
      </c>
      <c r="J582" s="10">
        <f t="shared" si="47"/>
        <v>4.3031353599998701</v>
      </c>
      <c r="K582" s="10">
        <f>ABS(Table21[[#This Row],[Erorr 2]])</f>
        <v>2.0743999999999687</v>
      </c>
      <c r="L582" s="13">
        <f>Table21[[#This Row],[Abs Erorr 2]]/Table21[[#This Row],[Adj Close]]</f>
        <v>8.6470551699959555E-3</v>
      </c>
      <c r="M582" s="11">
        <f t="shared" si="44"/>
        <v>243.81110000000001</v>
      </c>
      <c r="N582" s="16">
        <f>Table21[[#This Row],[Adj Close]]-Table21[[#This Row],[6-MA]]</f>
        <v>-3.9144000000000005</v>
      </c>
      <c r="O582" s="17">
        <f>(Table21[[#This Row],[Adj Close]]-M582)^2</f>
        <v>15.322527360000004</v>
      </c>
      <c r="P582" s="17">
        <f>ABS(Table21[[#This Row],[Erorr 3]])</f>
        <v>3.9144000000000005</v>
      </c>
      <c r="Q582" s="17">
        <f>Table21[[#This Row],[Abs Erorr 3]]/Table21[[#This Row],[Adj Close]]</f>
        <v>1.6317023118700674E-2</v>
      </c>
    </row>
    <row r="583" spans="1:17" x14ac:dyDescent="0.3">
      <c r="A583" s="9">
        <v>44309.291666666664</v>
      </c>
      <c r="B583" s="26">
        <v>243.13329999999999</v>
      </c>
      <c r="C583" s="11">
        <f t="shared" si="46"/>
        <v>239.89670000000001</v>
      </c>
      <c r="D583" s="29">
        <f>Table21[[#This Row],[Adj Close]]-Table21[[#This Row],[Naive Trend ]]</f>
        <v>3.2365999999999815</v>
      </c>
      <c r="E583" s="12">
        <f t="shared" si="45"/>
        <v>10.475579559999881</v>
      </c>
      <c r="F583" s="12">
        <f>ABS(Table21[[#This Row],[Erorr 1]])</f>
        <v>3.2365999999999815</v>
      </c>
      <c r="G583" s="13">
        <f>Table21[[#This Row],[Abs Erorr 1]]/Table21[[#This Row],[Adj Close]]</f>
        <v>1.3312039115991029E-2</v>
      </c>
      <c r="H583" s="11">
        <f t="shared" si="48"/>
        <v>242.53333333333333</v>
      </c>
      <c r="I583" s="14">
        <f>(Table21[[#This Row],[Adj Close]]-Table21[[#This Row],[3-MA]])</f>
        <v>0.59996666666665988</v>
      </c>
      <c r="J583" s="10">
        <f t="shared" si="47"/>
        <v>0.35996000111110299</v>
      </c>
      <c r="K583" s="10">
        <f>ABS(Table21[[#This Row],[Erorr 2]])</f>
        <v>0.59996666666665988</v>
      </c>
      <c r="L583" s="13">
        <f>Table21[[#This Row],[Abs Erorr 2]]/Table21[[#This Row],[Adj Close]]</f>
        <v>2.4676449777412631E-3</v>
      </c>
      <c r="M583" s="11">
        <f t="shared" si="44"/>
        <v>243.11443333333332</v>
      </c>
      <c r="N583" s="16">
        <f>Table21[[#This Row],[Adj Close]]-Table21[[#This Row],[6-MA]]</f>
        <v>1.8866666666667697E-2</v>
      </c>
      <c r="O583" s="17">
        <f>(Table21[[#This Row],[Adj Close]]-M583)^2</f>
        <v>3.5595111111114998E-4</v>
      </c>
      <c r="P583" s="17">
        <f>ABS(Table21[[#This Row],[Erorr 3]])</f>
        <v>1.8866666666667697E-2</v>
      </c>
      <c r="Q583" s="17">
        <f>Table21[[#This Row],[Abs Erorr 3]]/Table21[[#This Row],[Adj Close]]</f>
        <v>7.7598036413225582E-5</v>
      </c>
    </row>
    <row r="584" spans="1:17" x14ac:dyDescent="0.3">
      <c r="A584" s="5">
        <v>44312.291666666664</v>
      </c>
      <c r="B584" s="25">
        <v>246.0667</v>
      </c>
      <c r="C584" s="11">
        <f t="shared" si="46"/>
        <v>243.13329999999999</v>
      </c>
      <c r="D584" s="29">
        <f>Table21[[#This Row],[Adj Close]]-Table21[[#This Row],[Naive Trend ]]</f>
        <v>2.933400000000006</v>
      </c>
      <c r="E584" s="12">
        <f t="shared" si="45"/>
        <v>8.6048355600000352</v>
      </c>
      <c r="F584" s="12">
        <f>ABS(Table21[[#This Row],[Erorr 1]])</f>
        <v>2.933400000000006</v>
      </c>
      <c r="G584" s="13">
        <f>Table21[[#This Row],[Abs Erorr 1]]/Table21[[#This Row],[Adj Close]]</f>
        <v>1.192115796245492E-2</v>
      </c>
      <c r="H584" s="11">
        <f t="shared" si="48"/>
        <v>243.68999999999997</v>
      </c>
      <c r="I584" s="14">
        <f>(Table21[[#This Row],[Adj Close]]-Table21[[#This Row],[3-MA]])</f>
        <v>2.376700000000028</v>
      </c>
      <c r="J584" s="10">
        <f t="shared" si="47"/>
        <v>5.6487028900001333</v>
      </c>
      <c r="K584" s="10">
        <f>ABS(Table21[[#This Row],[Erorr 2]])</f>
        <v>2.376700000000028</v>
      </c>
      <c r="L584" s="13">
        <f>Table21[[#This Row],[Abs Erorr 2]]/Table21[[#This Row],[Adj Close]]</f>
        <v>9.6587632540283911E-3</v>
      </c>
      <c r="M584" s="11">
        <f t="shared" si="44"/>
        <v>242.58943333333332</v>
      </c>
      <c r="N584" s="16">
        <f>Table21[[#This Row],[Adj Close]]-Table21[[#This Row],[6-MA]]</f>
        <v>3.4772666666666794</v>
      </c>
      <c r="O584" s="17">
        <f>(Table21[[#This Row],[Adj Close]]-M584)^2</f>
        <v>12.0913834711112</v>
      </c>
      <c r="P584" s="17">
        <f>ABS(Table21[[#This Row],[Erorr 3]])</f>
        <v>3.4772666666666794</v>
      </c>
      <c r="Q584" s="17">
        <f>Table21[[#This Row],[Abs Erorr 3]]/Table21[[#This Row],[Adj Close]]</f>
        <v>1.4131398790111297E-2</v>
      </c>
    </row>
    <row r="585" spans="1:17" x14ac:dyDescent="0.3">
      <c r="A585" s="9">
        <v>44313.291666666664</v>
      </c>
      <c r="B585" s="26">
        <v>234.91329999999999</v>
      </c>
      <c r="C585" s="11">
        <f t="shared" si="46"/>
        <v>246.0667</v>
      </c>
      <c r="D585" s="29">
        <f>Table21[[#This Row],[Adj Close]]-Table21[[#This Row],[Naive Trend ]]</f>
        <v>-11.153400000000005</v>
      </c>
      <c r="E585" s="12">
        <f t="shared" si="45"/>
        <v>124.3983315600001</v>
      </c>
      <c r="F585" s="12">
        <f>ABS(Table21[[#This Row],[Erorr 1]])</f>
        <v>11.153400000000005</v>
      </c>
      <c r="G585" s="13">
        <f>Table21[[#This Row],[Abs Erorr 1]]/Table21[[#This Row],[Adj Close]]</f>
        <v>4.7478793239888954E-2</v>
      </c>
      <c r="H585" s="11">
        <f t="shared" si="48"/>
        <v>243.03223333333332</v>
      </c>
      <c r="I585" s="14">
        <f>(Table21[[#This Row],[Adj Close]]-Table21[[#This Row],[3-MA]])</f>
        <v>-8.1189333333333309</v>
      </c>
      <c r="J585" s="10">
        <f t="shared" si="47"/>
        <v>65.917078471111068</v>
      </c>
      <c r="K585" s="10">
        <f>ABS(Table21[[#This Row],[Erorr 2]])</f>
        <v>8.1189333333333309</v>
      </c>
      <c r="L585" s="13">
        <f>Table21[[#This Row],[Abs Erorr 2]]/Table21[[#This Row],[Adj Close]]</f>
        <v>3.4561403434089644E-2</v>
      </c>
      <c r="M585" s="11">
        <f t="shared" ref="M585:M648" si="49">AVERAGE(B579:B584)</f>
        <v>242.50166666666667</v>
      </c>
      <c r="N585" s="16">
        <f>Table21[[#This Row],[Adj Close]]-Table21[[#This Row],[6-MA]]</f>
        <v>-7.5883666666666727</v>
      </c>
      <c r="O585" s="17">
        <f>(Table21[[#This Row],[Adj Close]]-M585)^2</f>
        <v>57.583308667777871</v>
      </c>
      <c r="P585" s="17">
        <f>ABS(Table21[[#This Row],[Erorr 3]])</f>
        <v>7.5883666666666727</v>
      </c>
      <c r="Q585" s="17">
        <f>Table21[[#This Row],[Abs Erorr 3]]/Table21[[#This Row],[Adj Close]]</f>
        <v>3.2302839671771132E-2</v>
      </c>
    </row>
    <row r="586" spans="1:17" x14ac:dyDescent="0.3">
      <c r="A586" s="5">
        <v>44314.291666666664</v>
      </c>
      <c r="B586" s="25">
        <v>231.4667</v>
      </c>
      <c r="C586" s="11">
        <f t="shared" si="46"/>
        <v>234.91329999999999</v>
      </c>
      <c r="D586" s="29">
        <f>Table21[[#This Row],[Adj Close]]-Table21[[#This Row],[Naive Trend ]]</f>
        <v>-3.4465999999999894</v>
      </c>
      <c r="E586" s="12">
        <f t="shared" si="45"/>
        <v>11.879051559999928</v>
      </c>
      <c r="F586" s="12">
        <f>ABS(Table21[[#This Row],[Erorr 1]])</f>
        <v>3.4465999999999894</v>
      </c>
      <c r="G586" s="13">
        <f>Table21[[#This Row],[Abs Erorr 1]]/Table21[[#This Row],[Adj Close]]</f>
        <v>1.4890262832623393E-2</v>
      </c>
      <c r="H586" s="11">
        <f t="shared" si="48"/>
        <v>241.37109999999998</v>
      </c>
      <c r="I586" s="14">
        <f>(Table21[[#This Row],[Adj Close]]-Table21[[#This Row],[3-MA]])</f>
        <v>-9.9043999999999812</v>
      </c>
      <c r="J586" s="10">
        <f t="shared" si="47"/>
        <v>98.09713935999963</v>
      </c>
      <c r="K586" s="10">
        <f>ABS(Table21[[#This Row],[Erorr 2]])</f>
        <v>9.9043999999999812</v>
      </c>
      <c r="L586" s="13">
        <f>Table21[[#This Row],[Abs Erorr 2]]/Table21[[#This Row],[Adj Close]]</f>
        <v>4.278974038166173E-2</v>
      </c>
      <c r="M586" s="11">
        <f t="shared" si="49"/>
        <v>241.95221666666666</v>
      </c>
      <c r="N586" s="16">
        <f>Table21[[#This Row],[Adj Close]]-Table21[[#This Row],[6-MA]]</f>
        <v>-10.485516666666655</v>
      </c>
      <c r="O586" s="17">
        <f>(Table21[[#This Row],[Adj Close]]-M586)^2</f>
        <v>109.9460597669442</v>
      </c>
      <c r="P586" s="17">
        <f>ABS(Table21[[#This Row],[Erorr 3]])</f>
        <v>10.485516666666655</v>
      </c>
      <c r="Q586" s="17">
        <f>Table21[[#This Row],[Abs Erorr 3]]/Table21[[#This Row],[Adj Close]]</f>
        <v>4.5300324697533832E-2</v>
      </c>
    </row>
    <row r="587" spans="1:17" x14ac:dyDescent="0.3">
      <c r="A587" s="9">
        <v>44315.291666666664</v>
      </c>
      <c r="B587" s="26">
        <v>225.66669999999999</v>
      </c>
      <c r="C587" s="11">
        <f t="shared" si="46"/>
        <v>231.4667</v>
      </c>
      <c r="D587" s="29">
        <f>Table21[[#This Row],[Adj Close]]-Table21[[#This Row],[Naive Trend ]]</f>
        <v>-5.8000000000000114</v>
      </c>
      <c r="E587" s="12">
        <f t="shared" si="45"/>
        <v>33.640000000000128</v>
      </c>
      <c r="F587" s="12">
        <f>ABS(Table21[[#This Row],[Erorr 1]])</f>
        <v>5.8000000000000114</v>
      </c>
      <c r="G587" s="13">
        <f>Table21[[#This Row],[Abs Erorr 1]]/Table21[[#This Row],[Adj Close]]</f>
        <v>2.5701621018962974E-2</v>
      </c>
      <c r="H587" s="11">
        <f t="shared" si="48"/>
        <v>237.48223333333331</v>
      </c>
      <c r="I587" s="14">
        <f>(Table21[[#This Row],[Adj Close]]-Table21[[#This Row],[3-MA]])</f>
        <v>-11.81553333333332</v>
      </c>
      <c r="J587" s="10">
        <f t="shared" si="47"/>
        <v>139.6068279511108</v>
      </c>
      <c r="K587" s="10">
        <f>ABS(Table21[[#This Row],[Erorr 2]])</f>
        <v>11.81553333333332</v>
      </c>
      <c r="L587" s="13">
        <f>Table21[[#This Row],[Abs Erorr 2]]/Table21[[#This Row],[Adj Close]]</f>
        <v>5.2358337908664954E-2</v>
      </c>
      <c r="M587" s="11">
        <f t="shared" si="49"/>
        <v>240.58611666666664</v>
      </c>
      <c r="N587" s="16">
        <f>Table21[[#This Row],[Adj Close]]-Table21[[#This Row],[6-MA]]</f>
        <v>-14.919416666666649</v>
      </c>
      <c r="O587" s="17">
        <f>(Table21[[#This Row],[Adj Close]]-M587)^2</f>
        <v>222.58899367361059</v>
      </c>
      <c r="P587" s="17">
        <f>ABS(Table21[[#This Row],[Erorr 3]])</f>
        <v>14.919416666666649</v>
      </c>
      <c r="Q587" s="17">
        <f>Table21[[#This Row],[Abs Erorr 3]]/Table21[[#This Row],[Adj Close]]</f>
        <v>6.6112619481149187E-2</v>
      </c>
    </row>
    <row r="588" spans="1:17" x14ac:dyDescent="0.3">
      <c r="A588" s="5">
        <v>44316.291666666664</v>
      </c>
      <c r="B588" s="25">
        <v>236.48</v>
      </c>
      <c r="C588" s="11">
        <f t="shared" si="46"/>
        <v>225.66669999999999</v>
      </c>
      <c r="D588" s="29">
        <f>Table21[[#This Row],[Adj Close]]-Table21[[#This Row],[Naive Trend ]]</f>
        <v>10.813299999999998</v>
      </c>
      <c r="E588" s="12">
        <f t="shared" si="45"/>
        <v>116.92745688999996</v>
      </c>
      <c r="F588" s="12">
        <f>ABS(Table21[[#This Row],[Erorr 1]])</f>
        <v>10.813299999999998</v>
      </c>
      <c r="G588" s="13">
        <f>Table21[[#This Row],[Abs Erorr 1]]/Table21[[#This Row],[Adj Close]]</f>
        <v>4.5726065629228679E-2</v>
      </c>
      <c r="H588" s="11">
        <f t="shared" si="48"/>
        <v>230.68223333333333</v>
      </c>
      <c r="I588" s="14">
        <f>(Table21[[#This Row],[Adj Close]]-Table21[[#This Row],[3-MA]])</f>
        <v>5.7977666666666607</v>
      </c>
      <c r="J588" s="10">
        <f t="shared" si="47"/>
        <v>33.614098321111044</v>
      </c>
      <c r="K588" s="10">
        <f>ABS(Table21[[#This Row],[Erorr 2]])</f>
        <v>5.7977666666666607</v>
      </c>
      <c r="L588" s="13">
        <f>Table21[[#This Row],[Abs Erorr 2]]/Table21[[#This Row],[Adj Close]]</f>
        <v>2.4516942940911116E-2</v>
      </c>
      <c r="M588" s="11">
        <f t="shared" si="49"/>
        <v>236.85723333333331</v>
      </c>
      <c r="N588" s="16">
        <f>Table21[[#This Row],[Adj Close]]-Table21[[#This Row],[6-MA]]</f>
        <v>-0.37723333333332221</v>
      </c>
      <c r="O588" s="17">
        <f>(Table21[[#This Row],[Adj Close]]-M588)^2</f>
        <v>0.14230498777776937</v>
      </c>
      <c r="P588" s="17">
        <f>ABS(Table21[[#This Row],[Erorr 3]])</f>
        <v>0.37723333333332221</v>
      </c>
      <c r="Q588" s="17">
        <f>Table21[[#This Row],[Abs Erorr 3]]/Table21[[#This Row],[Adj Close]]</f>
        <v>1.5952018493459159E-3</v>
      </c>
    </row>
    <row r="589" spans="1:17" x14ac:dyDescent="0.3">
      <c r="A589" s="9">
        <v>44319.291666666664</v>
      </c>
      <c r="B589" s="26">
        <v>228.3</v>
      </c>
      <c r="C589" s="11">
        <f t="shared" si="46"/>
        <v>236.48</v>
      </c>
      <c r="D589" s="29">
        <f>Table21[[#This Row],[Adj Close]]-Table21[[#This Row],[Naive Trend ]]</f>
        <v>-8.1799999999999784</v>
      </c>
      <c r="E589" s="12">
        <f t="shared" si="45"/>
        <v>66.91239999999965</v>
      </c>
      <c r="F589" s="12">
        <f>ABS(Table21[[#This Row],[Erorr 1]])</f>
        <v>8.1799999999999784</v>
      </c>
      <c r="G589" s="13">
        <f>Table21[[#This Row],[Abs Erorr 1]]/Table21[[#This Row],[Adj Close]]</f>
        <v>3.5830048182216287E-2</v>
      </c>
      <c r="H589" s="11">
        <f t="shared" si="48"/>
        <v>231.20446666666666</v>
      </c>
      <c r="I589" s="14">
        <f>(Table21[[#This Row],[Adj Close]]-Table21[[#This Row],[3-MA]])</f>
        <v>-2.9044666666666501</v>
      </c>
      <c r="J589" s="10">
        <f t="shared" si="47"/>
        <v>8.4359266177776817</v>
      </c>
      <c r="K589" s="10">
        <f>ABS(Table21[[#This Row],[Erorr 2]])</f>
        <v>2.9044666666666501</v>
      </c>
      <c r="L589" s="13">
        <f>Table21[[#This Row],[Abs Erorr 2]]/Table21[[#This Row],[Adj Close]]</f>
        <v>1.2722149218863995E-2</v>
      </c>
      <c r="M589" s="11">
        <f t="shared" si="49"/>
        <v>236.28778333333332</v>
      </c>
      <c r="N589" s="16">
        <f>Table21[[#This Row],[Adj Close]]-Table21[[#This Row],[6-MA]]</f>
        <v>-7.9877833333333115</v>
      </c>
      <c r="O589" s="17">
        <f>(Table21[[#This Row],[Adj Close]]-M589)^2</f>
        <v>63.804682580277429</v>
      </c>
      <c r="P589" s="17">
        <f>ABS(Table21[[#This Row],[Erorr 3]])</f>
        <v>7.9877833333333115</v>
      </c>
      <c r="Q589" s="17">
        <f>Table21[[#This Row],[Abs Erorr 3]]/Table21[[#This Row],[Adj Close]]</f>
        <v>3.498810045262072E-2</v>
      </c>
    </row>
    <row r="590" spans="1:17" x14ac:dyDescent="0.3">
      <c r="A590" s="5">
        <v>44320.291666666664</v>
      </c>
      <c r="B590" s="25">
        <v>224.5333</v>
      </c>
      <c r="C590" s="11">
        <f t="shared" si="46"/>
        <v>228.3</v>
      </c>
      <c r="D590" s="29">
        <f>Table21[[#This Row],[Adj Close]]-Table21[[#This Row],[Naive Trend ]]</f>
        <v>-3.7667000000000144</v>
      </c>
      <c r="E590" s="12">
        <f t="shared" si="45"/>
        <v>14.188028890000108</v>
      </c>
      <c r="F590" s="12">
        <f>ABS(Table21[[#This Row],[Erorr 1]])</f>
        <v>3.7667000000000144</v>
      </c>
      <c r="G590" s="13">
        <f>Table21[[#This Row],[Abs Erorr 1]]/Table21[[#This Row],[Adj Close]]</f>
        <v>1.6775685388314403E-2</v>
      </c>
      <c r="H590" s="11">
        <f t="shared" si="48"/>
        <v>230.1489</v>
      </c>
      <c r="I590" s="14">
        <f>(Table21[[#This Row],[Adj Close]]-Table21[[#This Row],[3-MA]])</f>
        <v>-5.6156000000000006</v>
      </c>
      <c r="J590" s="10">
        <f t="shared" si="47"/>
        <v>31.534963360000006</v>
      </c>
      <c r="K590" s="10">
        <f>ABS(Table21[[#This Row],[Erorr 2]])</f>
        <v>5.6156000000000006</v>
      </c>
      <c r="L590" s="13">
        <f>Table21[[#This Row],[Abs Erorr 2]]/Table21[[#This Row],[Adj Close]]</f>
        <v>2.5010098724777129E-2</v>
      </c>
      <c r="M590" s="11">
        <f t="shared" si="49"/>
        <v>233.81556666666665</v>
      </c>
      <c r="N590" s="16">
        <f>Table21[[#This Row],[Adj Close]]-Table21[[#This Row],[6-MA]]</f>
        <v>-9.2822666666666578</v>
      </c>
      <c r="O590" s="17">
        <f>(Table21[[#This Row],[Adj Close]]-M590)^2</f>
        <v>86.160474471110945</v>
      </c>
      <c r="P590" s="17">
        <f>ABS(Table21[[#This Row],[Erorr 3]])</f>
        <v>9.2822666666666578</v>
      </c>
      <c r="Q590" s="17">
        <f>Table21[[#This Row],[Abs Erorr 3]]/Table21[[#This Row],[Adj Close]]</f>
        <v>4.1340267419873393E-2</v>
      </c>
    </row>
    <row r="591" spans="1:17" x14ac:dyDescent="0.3">
      <c r="A591" s="9">
        <v>44321.291666666664</v>
      </c>
      <c r="B591" s="26">
        <v>223.64670000000001</v>
      </c>
      <c r="C591" s="11">
        <f t="shared" si="46"/>
        <v>224.5333</v>
      </c>
      <c r="D591" s="29">
        <f>Table21[[#This Row],[Adj Close]]-Table21[[#This Row],[Naive Trend ]]</f>
        <v>-0.88659999999998718</v>
      </c>
      <c r="E591" s="12">
        <f t="shared" si="45"/>
        <v>0.78605955999997723</v>
      </c>
      <c r="F591" s="12">
        <f>ABS(Table21[[#This Row],[Erorr 1]])</f>
        <v>0.88659999999998718</v>
      </c>
      <c r="G591" s="13">
        <f>Table21[[#This Row],[Abs Erorr 1]]/Table21[[#This Row],[Adj Close]]</f>
        <v>3.9642883172431656E-3</v>
      </c>
      <c r="H591" s="11">
        <f t="shared" si="48"/>
        <v>229.77110000000002</v>
      </c>
      <c r="I591" s="14">
        <f>(Table21[[#This Row],[Adj Close]]-Table21[[#This Row],[3-MA]])</f>
        <v>-6.1244000000000085</v>
      </c>
      <c r="J591" s="10">
        <f t="shared" si="47"/>
        <v>37.508275360000106</v>
      </c>
      <c r="K591" s="10">
        <f>ABS(Table21[[#This Row],[Erorr 2]])</f>
        <v>6.1244000000000085</v>
      </c>
      <c r="L591" s="13">
        <f>Table21[[#This Row],[Abs Erorr 2]]/Table21[[#This Row],[Adj Close]]</f>
        <v>2.7384262768017628E-2</v>
      </c>
      <c r="M591" s="11">
        <f t="shared" si="49"/>
        <v>230.22666666666669</v>
      </c>
      <c r="N591" s="16">
        <f>Table21[[#This Row],[Adj Close]]-Table21[[#This Row],[6-MA]]</f>
        <v>-6.5799666666666781</v>
      </c>
      <c r="O591" s="17">
        <f>(Table21[[#This Row],[Adj Close]]-M591)^2</f>
        <v>43.295961334444591</v>
      </c>
      <c r="P591" s="17">
        <f>ABS(Table21[[#This Row],[Erorr 3]])</f>
        <v>6.5799666666666781</v>
      </c>
      <c r="Q591" s="17">
        <f>Table21[[#This Row],[Abs Erorr 3]]/Table21[[#This Row],[Adj Close]]</f>
        <v>2.9421255340081824E-2</v>
      </c>
    </row>
    <row r="592" spans="1:17" x14ac:dyDescent="0.3">
      <c r="A592" s="5">
        <v>44322.291666666664</v>
      </c>
      <c r="B592" s="25">
        <v>221.18</v>
      </c>
      <c r="C592" s="11">
        <f t="shared" si="46"/>
        <v>223.64670000000001</v>
      </c>
      <c r="D592" s="29">
        <f>Table21[[#This Row],[Adj Close]]-Table21[[#This Row],[Naive Trend ]]</f>
        <v>-2.466700000000003</v>
      </c>
      <c r="E592" s="12">
        <f t="shared" si="45"/>
        <v>6.0846088900000144</v>
      </c>
      <c r="F592" s="12">
        <f>ABS(Table21[[#This Row],[Erorr 1]])</f>
        <v>2.466700000000003</v>
      </c>
      <c r="G592" s="13">
        <f>Table21[[#This Row],[Abs Erorr 1]]/Table21[[#This Row],[Adj Close]]</f>
        <v>1.1152455014015747E-2</v>
      </c>
      <c r="H592" s="11">
        <f t="shared" si="48"/>
        <v>225.49333333333334</v>
      </c>
      <c r="I592" s="14">
        <f>(Table21[[#This Row],[Adj Close]]-Table21[[#This Row],[3-MA]])</f>
        <v>-4.3133333333333326</v>
      </c>
      <c r="J592" s="10">
        <f t="shared" si="47"/>
        <v>18.604844444444439</v>
      </c>
      <c r="K592" s="10">
        <f>ABS(Table21[[#This Row],[Erorr 2]])</f>
        <v>4.3133333333333326</v>
      </c>
      <c r="L592" s="13">
        <f>Table21[[#This Row],[Abs Erorr 2]]/Table21[[#This Row],[Adj Close]]</f>
        <v>1.9501461856105129E-2</v>
      </c>
      <c r="M592" s="11">
        <f t="shared" si="49"/>
        <v>228.34889999999999</v>
      </c>
      <c r="N592" s="16">
        <f>Table21[[#This Row],[Adj Close]]-Table21[[#This Row],[6-MA]]</f>
        <v>-7.1688999999999794</v>
      </c>
      <c r="O592" s="17">
        <f>(Table21[[#This Row],[Adj Close]]-M592)^2</f>
        <v>51.393127209999705</v>
      </c>
      <c r="P592" s="17">
        <f>ABS(Table21[[#This Row],[Erorr 3]])</f>
        <v>7.1688999999999794</v>
      </c>
      <c r="Q592" s="17">
        <f>Table21[[#This Row],[Abs Erorr 3]]/Table21[[#This Row],[Adj Close]]</f>
        <v>3.2412062573469479E-2</v>
      </c>
    </row>
    <row r="593" spans="1:17" x14ac:dyDescent="0.3">
      <c r="A593" s="9">
        <v>44323.291666666664</v>
      </c>
      <c r="B593" s="26">
        <v>224.1233</v>
      </c>
      <c r="C593" s="11">
        <f t="shared" si="46"/>
        <v>221.18</v>
      </c>
      <c r="D593" s="29">
        <f>Table21[[#This Row],[Adj Close]]-Table21[[#This Row],[Naive Trend ]]</f>
        <v>2.9432999999999936</v>
      </c>
      <c r="E593" s="12">
        <f t="shared" si="45"/>
        <v>8.6630148899999622</v>
      </c>
      <c r="F593" s="12">
        <f>ABS(Table21[[#This Row],[Erorr 1]])</f>
        <v>2.9432999999999936</v>
      </c>
      <c r="G593" s="13">
        <f>Table21[[#This Row],[Abs Erorr 1]]/Table21[[#This Row],[Adj Close]]</f>
        <v>1.3132503403260587E-2</v>
      </c>
      <c r="H593" s="11">
        <f t="shared" si="48"/>
        <v>223.12</v>
      </c>
      <c r="I593" s="14">
        <f>(Table21[[#This Row],[Adj Close]]-Table21[[#This Row],[3-MA]])</f>
        <v>1.0032999999999959</v>
      </c>
      <c r="J593" s="10">
        <f t="shared" si="47"/>
        <v>1.0066108899999917</v>
      </c>
      <c r="K593" s="10">
        <f>ABS(Table21[[#This Row],[Erorr 2]])</f>
        <v>1.0032999999999959</v>
      </c>
      <c r="L593" s="13">
        <f>Table21[[#This Row],[Abs Erorr 2]]/Table21[[#This Row],[Adj Close]]</f>
        <v>4.4765537541165768E-3</v>
      </c>
      <c r="M593" s="11">
        <f t="shared" si="49"/>
        <v>226.63445000000002</v>
      </c>
      <c r="N593" s="16">
        <f>Table21[[#This Row],[Adj Close]]-Table21[[#This Row],[6-MA]]</f>
        <v>-2.5111500000000149</v>
      </c>
      <c r="O593" s="17">
        <f>(Table21[[#This Row],[Adj Close]]-M593)^2</f>
        <v>6.3058743225000748</v>
      </c>
      <c r="P593" s="17">
        <f>ABS(Table21[[#This Row],[Erorr 3]])</f>
        <v>2.5111500000000149</v>
      </c>
      <c r="Q593" s="17">
        <f>Table21[[#This Row],[Abs Erorr 3]]/Table21[[#This Row],[Adj Close]]</f>
        <v>1.1204323691468111E-2</v>
      </c>
    </row>
    <row r="594" spans="1:17" x14ac:dyDescent="0.3">
      <c r="A594" s="5">
        <v>44326.291666666664</v>
      </c>
      <c r="B594" s="25">
        <v>209.68</v>
      </c>
      <c r="C594" s="11">
        <f t="shared" si="46"/>
        <v>224.1233</v>
      </c>
      <c r="D594" s="29">
        <f>Table21[[#This Row],[Adj Close]]-Table21[[#This Row],[Naive Trend ]]</f>
        <v>-14.443299999999994</v>
      </c>
      <c r="E594" s="12">
        <f t="shared" si="45"/>
        <v>208.60891488999982</v>
      </c>
      <c r="F594" s="12">
        <f>ABS(Table21[[#This Row],[Erorr 1]])</f>
        <v>14.443299999999994</v>
      </c>
      <c r="G594" s="13">
        <f>Table21[[#This Row],[Abs Erorr 1]]/Table21[[#This Row],[Adj Close]]</f>
        <v>6.888258298359401E-2</v>
      </c>
      <c r="H594" s="11">
        <f t="shared" si="48"/>
        <v>222.98333333333335</v>
      </c>
      <c r="I594" s="14">
        <f>(Table21[[#This Row],[Adj Close]]-Table21[[#This Row],[3-MA]])</f>
        <v>-13.303333333333342</v>
      </c>
      <c r="J594" s="10">
        <f t="shared" si="47"/>
        <v>176.97867777777799</v>
      </c>
      <c r="K594" s="10">
        <f>ABS(Table21[[#This Row],[Erorr 2]])</f>
        <v>13.303333333333342</v>
      </c>
      <c r="L594" s="13">
        <f>Table21[[#This Row],[Abs Erorr 2]]/Table21[[#This Row],[Adj Close]]</f>
        <v>6.3445885794226164E-2</v>
      </c>
      <c r="M594" s="11">
        <f t="shared" si="49"/>
        <v>226.37721666666667</v>
      </c>
      <c r="N594" s="16">
        <f>Table21[[#This Row],[Adj Close]]-Table21[[#This Row],[6-MA]]</f>
        <v>-16.697216666666662</v>
      </c>
      <c r="O594" s="17">
        <f>(Table21[[#This Row],[Adj Close]]-M594)^2</f>
        <v>278.79704441361099</v>
      </c>
      <c r="P594" s="17">
        <f>ABS(Table21[[#This Row],[Erorr 3]])</f>
        <v>16.697216666666662</v>
      </c>
      <c r="Q594" s="17">
        <f>Table21[[#This Row],[Abs Erorr 3]]/Table21[[#This Row],[Adj Close]]</f>
        <v>7.9631899402263742E-2</v>
      </c>
    </row>
    <row r="595" spans="1:17" x14ac:dyDescent="0.3">
      <c r="A595" s="9">
        <v>44327.291666666664</v>
      </c>
      <c r="B595" s="26">
        <v>205.73330000000001</v>
      </c>
      <c r="C595" s="11">
        <f t="shared" si="46"/>
        <v>209.68</v>
      </c>
      <c r="D595" s="29">
        <f>Table21[[#This Row],[Adj Close]]-Table21[[#This Row],[Naive Trend ]]</f>
        <v>-3.9466999999999928</v>
      </c>
      <c r="E595" s="12">
        <f t="shared" si="45"/>
        <v>15.576440889999944</v>
      </c>
      <c r="F595" s="12">
        <f>ABS(Table21[[#This Row],[Erorr 1]])</f>
        <v>3.9466999999999928</v>
      </c>
      <c r="G595" s="13">
        <f>Table21[[#This Row],[Abs Erorr 1]]/Table21[[#This Row],[Adj Close]]</f>
        <v>1.9183574073813003E-2</v>
      </c>
      <c r="H595" s="11">
        <f t="shared" si="48"/>
        <v>218.32776666666669</v>
      </c>
      <c r="I595" s="14">
        <f>(Table21[[#This Row],[Adj Close]]-Table21[[#This Row],[3-MA]])</f>
        <v>-12.594466666666676</v>
      </c>
      <c r="J595" s="10">
        <f t="shared" si="47"/>
        <v>158.62059061777802</v>
      </c>
      <c r="K595" s="10">
        <f>ABS(Table21[[#This Row],[Erorr 2]])</f>
        <v>12.594466666666676</v>
      </c>
      <c r="L595" s="13">
        <f>Table21[[#This Row],[Abs Erorr 2]]/Table21[[#This Row],[Adj Close]]</f>
        <v>6.1217443489540467E-2</v>
      </c>
      <c r="M595" s="11">
        <f t="shared" si="49"/>
        <v>221.91055000000003</v>
      </c>
      <c r="N595" s="16">
        <f>Table21[[#This Row],[Adj Close]]-Table21[[#This Row],[6-MA]]</f>
        <v>-16.177250000000015</v>
      </c>
      <c r="O595" s="17">
        <f>(Table21[[#This Row],[Adj Close]]-M595)^2</f>
        <v>261.70341756250048</v>
      </c>
      <c r="P595" s="17">
        <f>ABS(Table21[[#This Row],[Erorr 3]])</f>
        <v>16.177250000000015</v>
      </c>
      <c r="Q595" s="17">
        <f>Table21[[#This Row],[Abs Erorr 3]]/Table21[[#This Row],[Adj Close]]</f>
        <v>7.863214170967954E-2</v>
      </c>
    </row>
    <row r="596" spans="1:17" x14ac:dyDescent="0.3">
      <c r="A596" s="5">
        <v>44328.291666666664</v>
      </c>
      <c r="B596" s="25">
        <v>196.63</v>
      </c>
      <c r="C596" s="11">
        <f t="shared" si="46"/>
        <v>205.73330000000001</v>
      </c>
      <c r="D596" s="29">
        <f>Table21[[#This Row],[Adj Close]]-Table21[[#This Row],[Naive Trend ]]</f>
        <v>-9.1033000000000186</v>
      </c>
      <c r="E596" s="12">
        <f t="shared" si="45"/>
        <v>82.870070890000335</v>
      </c>
      <c r="F596" s="12">
        <f>ABS(Table21[[#This Row],[Erorr 1]])</f>
        <v>9.1033000000000186</v>
      </c>
      <c r="G596" s="13">
        <f>Table21[[#This Row],[Abs Erorr 1]]/Table21[[#This Row],[Adj Close]]</f>
        <v>4.6296597670752268E-2</v>
      </c>
      <c r="H596" s="11">
        <f t="shared" si="48"/>
        <v>213.17886666666666</v>
      </c>
      <c r="I596" s="14">
        <f>(Table21[[#This Row],[Adj Close]]-Table21[[#This Row],[3-MA]])</f>
        <v>-16.548866666666669</v>
      </c>
      <c r="J596" s="10">
        <f t="shared" si="47"/>
        <v>273.86498795111117</v>
      </c>
      <c r="K596" s="10">
        <f>ABS(Table21[[#This Row],[Erorr 2]])</f>
        <v>16.548866666666669</v>
      </c>
      <c r="L596" s="13">
        <f>Table21[[#This Row],[Abs Erorr 2]]/Table21[[#This Row],[Adj Close]]</f>
        <v>8.4162470969163752E-2</v>
      </c>
      <c r="M596" s="11">
        <f t="shared" si="49"/>
        <v>218.14943333333335</v>
      </c>
      <c r="N596" s="16">
        <f>Table21[[#This Row],[Adj Close]]-Table21[[#This Row],[6-MA]]</f>
        <v>-21.519433333333353</v>
      </c>
      <c r="O596" s="17">
        <f>(Table21[[#This Row],[Adj Close]]-M596)^2</f>
        <v>463.08601098777865</v>
      </c>
      <c r="P596" s="17">
        <f>ABS(Table21[[#This Row],[Erorr 3]])</f>
        <v>21.519433333333353</v>
      </c>
      <c r="Q596" s="17">
        <f>Table21[[#This Row],[Abs Erorr 3]]/Table21[[#This Row],[Adj Close]]</f>
        <v>0.10944125175880259</v>
      </c>
    </row>
    <row r="597" spans="1:17" x14ac:dyDescent="0.3">
      <c r="A597" s="9">
        <v>44329.291666666664</v>
      </c>
      <c r="B597" s="26">
        <v>190.5633</v>
      </c>
      <c r="C597" s="11">
        <f t="shared" si="46"/>
        <v>196.63</v>
      </c>
      <c r="D597" s="29">
        <f>Table21[[#This Row],[Adj Close]]-Table21[[#This Row],[Naive Trend ]]</f>
        <v>-6.0666999999999973</v>
      </c>
      <c r="E597" s="12">
        <f t="shared" si="45"/>
        <v>36.804848889999967</v>
      </c>
      <c r="F597" s="12">
        <f>ABS(Table21[[#This Row],[Erorr 1]])</f>
        <v>6.0666999999999973</v>
      </c>
      <c r="G597" s="13">
        <f>Table21[[#This Row],[Abs Erorr 1]]/Table21[[#This Row],[Adj Close]]</f>
        <v>3.1835615777014763E-2</v>
      </c>
      <c r="H597" s="11">
        <f t="shared" si="48"/>
        <v>204.01443333333336</v>
      </c>
      <c r="I597" s="14">
        <f>(Table21[[#This Row],[Adj Close]]-Table21[[#This Row],[3-MA]])</f>
        <v>-13.45113333333336</v>
      </c>
      <c r="J597" s="10">
        <f t="shared" si="47"/>
        <v>180.93298795111181</v>
      </c>
      <c r="K597" s="10">
        <f>ABS(Table21[[#This Row],[Erorr 2]])</f>
        <v>13.45113333333336</v>
      </c>
      <c r="L597" s="13">
        <f>Table21[[#This Row],[Abs Erorr 2]]/Table21[[#This Row],[Adj Close]]</f>
        <v>7.058616918017982E-2</v>
      </c>
      <c r="M597" s="11">
        <f t="shared" si="49"/>
        <v>213.49888333333334</v>
      </c>
      <c r="N597" s="16">
        <f>Table21[[#This Row],[Adj Close]]-Table21[[#This Row],[6-MA]]</f>
        <v>-22.935583333333341</v>
      </c>
      <c r="O597" s="17">
        <f>(Table21[[#This Row],[Adj Close]]-M597)^2</f>
        <v>526.04098284027816</v>
      </c>
      <c r="P597" s="17">
        <f>ABS(Table21[[#This Row],[Erorr 3]])</f>
        <v>22.935583333333341</v>
      </c>
      <c r="Q597" s="17">
        <f>Table21[[#This Row],[Abs Erorr 3]]/Table21[[#This Row],[Adj Close]]</f>
        <v>0.1203567703400043</v>
      </c>
    </row>
    <row r="598" spans="1:17" x14ac:dyDescent="0.3">
      <c r="A598" s="5">
        <v>44330.291666666664</v>
      </c>
      <c r="B598" s="25">
        <v>196.58</v>
      </c>
      <c r="C598" s="11">
        <f t="shared" si="46"/>
        <v>190.5633</v>
      </c>
      <c r="D598" s="29">
        <f>Table21[[#This Row],[Adj Close]]-Table21[[#This Row],[Naive Trend ]]</f>
        <v>6.0167000000000144</v>
      </c>
      <c r="E598" s="12">
        <f t="shared" si="45"/>
        <v>36.200678890000169</v>
      </c>
      <c r="F598" s="12">
        <f>ABS(Table21[[#This Row],[Erorr 1]])</f>
        <v>6.0167000000000144</v>
      </c>
      <c r="G598" s="13">
        <f>Table21[[#This Row],[Abs Erorr 1]]/Table21[[#This Row],[Adj Close]]</f>
        <v>3.0606877607081157E-2</v>
      </c>
      <c r="H598" s="11">
        <f t="shared" si="48"/>
        <v>197.6422</v>
      </c>
      <c r="I598" s="14">
        <f>(Table21[[#This Row],[Adj Close]]-Table21[[#This Row],[3-MA]])</f>
        <v>-1.06219999999999</v>
      </c>
      <c r="J598" s="10">
        <f t="shared" si="47"/>
        <v>1.1282688399999787</v>
      </c>
      <c r="K598" s="10">
        <f>ABS(Table21[[#This Row],[Erorr 2]])</f>
        <v>1.06219999999999</v>
      </c>
      <c r="L598" s="13">
        <f>Table21[[#This Row],[Abs Erorr 2]]/Table21[[#This Row],[Adj Close]]</f>
        <v>5.4033981076406041E-3</v>
      </c>
      <c r="M598" s="11">
        <f t="shared" si="49"/>
        <v>207.98498333333336</v>
      </c>
      <c r="N598" s="16">
        <f>Table21[[#This Row],[Adj Close]]-Table21[[#This Row],[6-MA]]</f>
        <v>-11.404983333333348</v>
      </c>
      <c r="O598" s="17">
        <f>(Table21[[#This Row],[Adj Close]]-M598)^2</f>
        <v>130.07364483361144</v>
      </c>
      <c r="P598" s="17">
        <f>ABS(Table21[[#This Row],[Erorr 3]])</f>
        <v>11.404983333333348</v>
      </c>
      <c r="Q598" s="17">
        <f>Table21[[#This Row],[Abs Erorr 3]]/Table21[[#This Row],[Adj Close]]</f>
        <v>5.8017007494828299E-2</v>
      </c>
    </row>
    <row r="599" spans="1:17" x14ac:dyDescent="0.3">
      <c r="A599" s="9">
        <v>44333.291666666664</v>
      </c>
      <c r="B599" s="26">
        <v>192.27670000000001</v>
      </c>
      <c r="C599" s="11">
        <f t="shared" si="46"/>
        <v>196.58</v>
      </c>
      <c r="D599" s="29">
        <f>Table21[[#This Row],[Adj Close]]-Table21[[#This Row],[Naive Trend ]]</f>
        <v>-4.3033000000000072</v>
      </c>
      <c r="E599" s="12">
        <f t="shared" si="45"/>
        <v>18.518390890000063</v>
      </c>
      <c r="F599" s="12">
        <f>ABS(Table21[[#This Row],[Erorr 1]])</f>
        <v>4.3033000000000072</v>
      </c>
      <c r="G599" s="13">
        <f>Table21[[#This Row],[Abs Erorr 1]]/Table21[[#This Row],[Adj Close]]</f>
        <v>2.2380766884391126E-2</v>
      </c>
      <c r="H599" s="11">
        <f t="shared" si="48"/>
        <v>194.59110000000001</v>
      </c>
      <c r="I599" s="14">
        <f>(Table21[[#This Row],[Adj Close]]-Table21[[#This Row],[3-MA]])</f>
        <v>-2.3144000000000062</v>
      </c>
      <c r="J599" s="10">
        <f t="shared" si="47"/>
        <v>5.3564473600000291</v>
      </c>
      <c r="K599" s="10">
        <f>ABS(Table21[[#This Row],[Erorr 2]])</f>
        <v>2.3144000000000062</v>
      </c>
      <c r="L599" s="13">
        <f>Table21[[#This Row],[Abs Erorr 2]]/Table21[[#This Row],[Adj Close]]</f>
        <v>1.2036819853887685E-2</v>
      </c>
      <c r="M599" s="11">
        <f t="shared" si="49"/>
        <v>203.88498333333334</v>
      </c>
      <c r="N599" s="16">
        <f>Table21[[#This Row],[Adj Close]]-Table21[[#This Row],[6-MA]]</f>
        <v>-11.608283333333333</v>
      </c>
      <c r="O599" s="17">
        <f>(Table21[[#This Row],[Adj Close]]-M599)^2</f>
        <v>134.75224194694442</v>
      </c>
      <c r="P599" s="17">
        <f>ABS(Table21[[#This Row],[Erorr 3]])</f>
        <v>11.608283333333333</v>
      </c>
      <c r="Q599" s="17">
        <f>Table21[[#This Row],[Abs Erorr 3]]/Table21[[#This Row],[Adj Close]]</f>
        <v>6.0372803014267104E-2</v>
      </c>
    </row>
    <row r="600" spans="1:17" x14ac:dyDescent="0.3">
      <c r="A600" s="5">
        <v>44334.291666666664</v>
      </c>
      <c r="B600" s="25">
        <v>192.6233</v>
      </c>
      <c r="C600" s="11">
        <f t="shared" si="46"/>
        <v>192.27670000000001</v>
      </c>
      <c r="D600" s="29">
        <f>Table21[[#This Row],[Adj Close]]-Table21[[#This Row],[Naive Trend ]]</f>
        <v>0.34659999999999513</v>
      </c>
      <c r="E600" s="12">
        <f t="shared" si="45"/>
        <v>0.12013155999999663</v>
      </c>
      <c r="F600" s="12">
        <f>ABS(Table21[[#This Row],[Erorr 1]])</f>
        <v>0.34659999999999513</v>
      </c>
      <c r="G600" s="13">
        <f>Table21[[#This Row],[Abs Erorr 1]]/Table21[[#This Row],[Adj Close]]</f>
        <v>1.7993669509347786E-3</v>
      </c>
      <c r="H600" s="11">
        <f t="shared" si="48"/>
        <v>193.14000000000001</v>
      </c>
      <c r="I600" s="14">
        <f>(Table21[[#This Row],[Adj Close]]-Table21[[#This Row],[3-MA]])</f>
        <v>-0.51670000000001437</v>
      </c>
      <c r="J600" s="10">
        <f t="shared" si="47"/>
        <v>0.26697889000001485</v>
      </c>
      <c r="K600" s="10">
        <f>ABS(Table21[[#This Row],[Erorr 2]])</f>
        <v>0.51670000000001437</v>
      </c>
      <c r="L600" s="13">
        <f>Table21[[#This Row],[Abs Erorr 2]]/Table21[[#This Row],[Adj Close]]</f>
        <v>2.6824376905598356E-3</v>
      </c>
      <c r="M600" s="11">
        <f t="shared" si="49"/>
        <v>198.57721666666669</v>
      </c>
      <c r="N600" s="16">
        <f>Table21[[#This Row],[Adj Close]]-Table21[[#This Row],[6-MA]]</f>
        <v>-5.9539166666666858</v>
      </c>
      <c r="O600" s="17">
        <f>(Table21[[#This Row],[Adj Close]]-M600)^2</f>
        <v>35.449123673611339</v>
      </c>
      <c r="P600" s="17">
        <f>ABS(Table21[[#This Row],[Erorr 3]])</f>
        <v>5.9539166666666858</v>
      </c>
      <c r="Q600" s="17">
        <f>Table21[[#This Row],[Abs Erorr 3]]/Table21[[#This Row],[Adj Close]]</f>
        <v>3.090963900351975E-2</v>
      </c>
    </row>
    <row r="601" spans="1:17" x14ac:dyDescent="0.3">
      <c r="A601" s="9">
        <v>44335.291666666664</v>
      </c>
      <c r="B601" s="26">
        <v>187.82</v>
      </c>
      <c r="C601" s="11">
        <f t="shared" si="46"/>
        <v>192.6233</v>
      </c>
      <c r="D601" s="29">
        <f>Table21[[#This Row],[Adj Close]]-Table21[[#This Row],[Naive Trend ]]</f>
        <v>-4.8033000000000072</v>
      </c>
      <c r="E601" s="12">
        <f t="shared" si="45"/>
        <v>23.07169089000007</v>
      </c>
      <c r="F601" s="12">
        <f>ABS(Table21[[#This Row],[Erorr 1]])</f>
        <v>4.8033000000000072</v>
      </c>
      <c r="G601" s="13">
        <f>Table21[[#This Row],[Abs Erorr 1]]/Table21[[#This Row],[Adj Close]]</f>
        <v>2.5573953785539387E-2</v>
      </c>
      <c r="H601" s="11">
        <f t="shared" si="48"/>
        <v>193.82666666666668</v>
      </c>
      <c r="I601" s="14">
        <f>(Table21[[#This Row],[Adj Close]]-Table21[[#This Row],[3-MA]])</f>
        <v>-6.006666666666689</v>
      </c>
      <c r="J601" s="10">
        <f t="shared" si="47"/>
        <v>36.080044444444717</v>
      </c>
      <c r="K601" s="10">
        <f>ABS(Table21[[#This Row],[Erorr 2]])</f>
        <v>6.006666666666689</v>
      </c>
      <c r="L601" s="13">
        <f>Table21[[#This Row],[Abs Erorr 2]]/Table21[[#This Row],[Adj Close]]</f>
        <v>3.1980974692081193E-2</v>
      </c>
      <c r="M601" s="11">
        <f t="shared" si="49"/>
        <v>195.73443333333333</v>
      </c>
      <c r="N601" s="16">
        <f>Table21[[#This Row],[Adj Close]]-Table21[[#This Row],[6-MA]]</f>
        <v>-7.914433333333335</v>
      </c>
      <c r="O601" s="17">
        <f>(Table21[[#This Row],[Adj Close]]-M601)^2</f>
        <v>62.638254987777806</v>
      </c>
      <c r="P601" s="17">
        <f>ABS(Table21[[#This Row],[Erorr 3]])</f>
        <v>7.914433333333335</v>
      </c>
      <c r="Q601" s="17">
        <f>Table21[[#This Row],[Abs Erorr 3]]/Table21[[#This Row],[Adj Close]]</f>
        <v>4.2138394917119237E-2</v>
      </c>
    </row>
    <row r="602" spans="1:17" x14ac:dyDescent="0.3">
      <c r="A602" s="5">
        <v>44336.291666666664</v>
      </c>
      <c r="B602" s="25">
        <v>195.5933</v>
      </c>
      <c r="C602" s="11">
        <f t="shared" si="46"/>
        <v>187.82</v>
      </c>
      <c r="D602" s="29">
        <f>Table21[[#This Row],[Adj Close]]-Table21[[#This Row],[Naive Trend ]]</f>
        <v>7.7733000000000061</v>
      </c>
      <c r="E602" s="12">
        <f t="shared" si="45"/>
        <v>60.424192890000093</v>
      </c>
      <c r="F602" s="12">
        <f>ABS(Table21[[#This Row],[Erorr 1]])</f>
        <v>7.7733000000000061</v>
      </c>
      <c r="G602" s="13">
        <f>Table21[[#This Row],[Abs Erorr 1]]/Table21[[#This Row],[Adj Close]]</f>
        <v>3.9742158857179702E-2</v>
      </c>
      <c r="H602" s="11">
        <f t="shared" si="48"/>
        <v>190.90666666666667</v>
      </c>
      <c r="I602" s="14">
        <f>(Table21[[#This Row],[Adj Close]]-Table21[[#This Row],[3-MA]])</f>
        <v>4.686633333333333</v>
      </c>
      <c r="J602" s="10">
        <f t="shared" si="47"/>
        <v>21.96453200111111</v>
      </c>
      <c r="K602" s="10">
        <f>ABS(Table21[[#This Row],[Erorr 2]])</f>
        <v>4.686633333333333</v>
      </c>
      <c r="L602" s="13">
        <f>Table21[[#This Row],[Abs Erorr 2]]/Table21[[#This Row],[Adj Close]]</f>
        <v>2.3961113869101512E-2</v>
      </c>
      <c r="M602" s="11">
        <f t="shared" si="49"/>
        <v>192.74888333333334</v>
      </c>
      <c r="N602" s="16">
        <f>Table21[[#This Row],[Adj Close]]-Table21[[#This Row],[6-MA]]</f>
        <v>2.8444166666666604</v>
      </c>
      <c r="O602" s="17">
        <f>(Table21[[#This Row],[Adj Close]]-M602)^2</f>
        <v>8.0907061736110748</v>
      </c>
      <c r="P602" s="17">
        <f>ABS(Table21[[#This Row],[Erorr 3]])</f>
        <v>2.8444166666666604</v>
      </c>
      <c r="Q602" s="17">
        <f>Table21[[#This Row],[Abs Erorr 3]]/Table21[[#This Row],[Adj Close]]</f>
        <v>1.4542505631157408E-2</v>
      </c>
    </row>
    <row r="603" spans="1:17" x14ac:dyDescent="0.3">
      <c r="A603" s="9">
        <v>44337.291666666664</v>
      </c>
      <c r="B603" s="26">
        <v>193.6267</v>
      </c>
      <c r="C603" s="11">
        <f t="shared" si="46"/>
        <v>195.5933</v>
      </c>
      <c r="D603" s="29">
        <f>Table21[[#This Row],[Adj Close]]-Table21[[#This Row],[Naive Trend ]]</f>
        <v>-1.9665999999999997</v>
      </c>
      <c r="E603" s="12">
        <f t="shared" si="45"/>
        <v>3.8675155599999989</v>
      </c>
      <c r="F603" s="12">
        <f>ABS(Table21[[#This Row],[Erorr 1]])</f>
        <v>1.9665999999999997</v>
      </c>
      <c r="G603" s="13">
        <f>Table21[[#This Row],[Abs Erorr 1]]/Table21[[#This Row],[Adj Close]]</f>
        <v>1.0156657113920754E-2</v>
      </c>
      <c r="H603" s="11">
        <f t="shared" si="48"/>
        <v>192.01220000000001</v>
      </c>
      <c r="I603" s="14">
        <f>(Table21[[#This Row],[Adj Close]]-Table21[[#This Row],[3-MA]])</f>
        <v>1.6144999999999925</v>
      </c>
      <c r="J603" s="10">
        <f t="shared" si="47"/>
        <v>2.6066102499999757</v>
      </c>
      <c r="K603" s="10">
        <f>ABS(Table21[[#This Row],[Erorr 2]])</f>
        <v>1.6144999999999925</v>
      </c>
      <c r="L603" s="13">
        <f>Table21[[#This Row],[Abs Erorr 2]]/Table21[[#This Row],[Adj Close]]</f>
        <v>8.3382095547772719E-3</v>
      </c>
      <c r="M603" s="11">
        <f t="shared" si="49"/>
        <v>192.5761</v>
      </c>
      <c r="N603" s="16">
        <f>Table21[[#This Row],[Adj Close]]-Table21[[#This Row],[6-MA]]</f>
        <v>1.0506000000000029</v>
      </c>
      <c r="O603" s="17">
        <f>(Table21[[#This Row],[Adj Close]]-M603)^2</f>
        <v>1.1037603600000061</v>
      </c>
      <c r="P603" s="17">
        <f>ABS(Table21[[#This Row],[Erorr 3]])</f>
        <v>1.0506000000000029</v>
      </c>
      <c r="Q603" s="17">
        <f>Table21[[#This Row],[Abs Erorr 3]]/Table21[[#This Row],[Adj Close]]</f>
        <v>5.4259045885717352E-3</v>
      </c>
    </row>
    <row r="604" spans="1:17" x14ac:dyDescent="0.3">
      <c r="A604" s="5">
        <v>44340.291666666664</v>
      </c>
      <c r="B604" s="25">
        <v>202.14670000000001</v>
      </c>
      <c r="C604" s="11">
        <f t="shared" si="46"/>
        <v>193.6267</v>
      </c>
      <c r="D604" s="29">
        <f>Table21[[#This Row],[Adj Close]]-Table21[[#This Row],[Naive Trend ]]</f>
        <v>8.5200000000000102</v>
      </c>
      <c r="E604" s="12">
        <f t="shared" si="45"/>
        <v>72.590400000000173</v>
      </c>
      <c r="F604" s="12">
        <f>ABS(Table21[[#This Row],[Erorr 1]])</f>
        <v>8.5200000000000102</v>
      </c>
      <c r="G604" s="13">
        <f>Table21[[#This Row],[Abs Erorr 1]]/Table21[[#This Row],[Adj Close]]</f>
        <v>4.2147608642634331E-2</v>
      </c>
      <c r="H604" s="11">
        <f t="shared" si="48"/>
        <v>192.34666666666666</v>
      </c>
      <c r="I604" s="14">
        <f>(Table21[[#This Row],[Adj Close]]-Table21[[#This Row],[3-MA]])</f>
        <v>9.8000333333333458</v>
      </c>
      <c r="J604" s="10">
        <f t="shared" si="47"/>
        <v>96.040653334444684</v>
      </c>
      <c r="K604" s="10">
        <f>ABS(Table21[[#This Row],[Erorr 2]])</f>
        <v>9.8000333333333458</v>
      </c>
      <c r="L604" s="13">
        <f>Table21[[#This Row],[Abs Erorr 2]]/Table21[[#This Row],[Adj Close]]</f>
        <v>4.8479808640622603E-2</v>
      </c>
      <c r="M604" s="11">
        <f t="shared" si="49"/>
        <v>193.08666666666667</v>
      </c>
      <c r="N604" s="16">
        <f>Table21[[#This Row],[Adj Close]]-Table21[[#This Row],[6-MA]]</f>
        <v>9.0600333333333367</v>
      </c>
      <c r="O604" s="17">
        <f>(Table21[[#This Row],[Adj Close]]-M604)^2</f>
        <v>82.084204001111175</v>
      </c>
      <c r="P604" s="17">
        <f>ABS(Table21[[#This Row],[Erorr 3]])</f>
        <v>9.0600333333333367</v>
      </c>
      <c r="Q604" s="17">
        <f>Table21[[#This Row],[Abs Erorr 3]]/Table21[[#This Row],[Adj Close]]</f>
        <v>4.4819100847717702E-2</v>
      </c>
    </row>
    <row r="605" spans="1:17" x14ac:dyDescent="0.3">
      <c r="A605" s="9">
        <v>44341.291666666664</v>
      </c>
      <c r="B605" s="26">
        <v>201.5633</v>
      </c>
      <c r="C605" s="11">
        <f t="shared" si="46"/>
        <v>202.14670000000001</v>
      </c>
      <c r="D605" s="29">
        <f>Table21[[#This Row],[Adj Close]]-Table21[[#This Row],[Naive Trend ]]</f>
        <v>-0.58340000000001169</v>
      </c>
      <c r="E605" s="12">
        <f t="shared" si="45"/>
        <v>0.34035556000001366</v>
      </c>
      <c r="F605" s="12">
        <f>ABS(Table21[[#This Row],[Erorr 1]])</f>
        <v>0.58340000000001169</v>
      </c>
      <c r="G605" s="13">
        <f>Table21[[#This Row],[Abs Erorr 1]]/Table21[[#This Row],[Adj Close]]</f>
        <v>2.8943761091429427E-3</v>
      </c>
      <c r="H605" s="11">
        <f t="shared" si="48"/>
        <v>197.12223333333336</v>
      </c>
      <c r="I605" s="14">
        <f>(Table21[[#This Row],[Adj Close]]-Table21[[#This Row],[3-MA]])</f>
        <v>4.441066666666643</v>
      </c>
      <c r="J605" s="10">
        <f t="shared" si="47"/>
        <v>19.723073137777568</v>
      </c>
      <c r="K605" s="10">
        <f>ABS(Table21[[#This Row],[Erorr 2]])</f>
        <v>4.441066666666643</v>
      </c>
      <c r="L605" s="13">
        <f>Table21[[#This Row],[Abs Erorr 2]]/Table21[[#This Row],[Adj Close]]</f>
        <v>2.2033111517159341E-2</v>
      </c>
      <c r="M605" s="11">
        <f t="shared" si="49"/>
        <v>194.01445000000001</v>
      </c>
      <c r="N605" s="16">
        <f>Table21[[#This Row],[Adj Close]]-Table21[[#This Row],[6-MA]]</f>
        <v>7.5488499999999874</v>
      </c>
      <c r="O605" s="17">
        <f>(Table21[[#This Row],[Adj Close]]-M605)^2</f>
        <v>56.985136322499812</v>
      </c>
      <c r="P605" s="17">
        <f>ABS(Table21[[#This Row],[Erorr 3]])</f>
        <v>7.5488499999999874</v>
      </c>
      <c r="Q605" s="17">
        <f>Table21[[#This Row],[Abs Erorr 3]]/Table21[[#This Row],[Adj Close]]</f>
        <v>3.7451510269974682E-2</v>
      </c>
    </row>
    <row r="606" spans="1:17" x14ac:dyDescent="0.3">
      <c r="A606" s="5">
        <v>44342.291666666664</v>
      </c>
      <c r="B606" s="25">
        <v>206.3767</v>
      </c>
      <c r="C606" s="11">
        <f t="shared" si="46"/>
        <v>201.5633</v>
      </c>
      <c r="D606" s="29">
        <f>Table21[[#This Row],[Adj Close]]-Table21[[#This Row],[Naive Trend ]]</f>
        <v>4.8134000000000015</v>
      </c>
      <c r="E606" s="12">
        <f t="shared" si="45"/>
        <v>23.168819560000014</v>
      </c>
      <c r="F606" s="12">
        <f>ABS(Table21[[#This Row],[Erorr 1]])</f>
        <v>4.8134000000000015</v>
      </c>
      <c r="G606" s="13">
        <f>Table21[[#This Row],[Abs Erorr 1]]/Table21[[#This Row],[Adj Close]]</f>
        <v>2.3323369353226413E-2</v>
      </c>
      <c r="H606" s="11">
        <f t="shared" si="48"/>
        <v>199.11223333333336</v>
      </c>
      <c r="I606" s="14">
        <f>(Table21[[#This Row],[Adj Close]]-Table21[[#This Row],[3-MA]])</f>
        <v>7.2644666666666353</v>
      </c>
      <c r="J606" s="10">
        <f t="shared" si="47"/>
        <v>52.772475951110657</v>
      </c>
      <c r="K606" s="10">
        <f>ABS(Table21[[#This Row],[Erorr 2]])</f>
        <v>7.2644666666666353</v>
      </c>
      <c r="L606" s="13">
        <f>Table21[[#This Row],[Abs Erorr 2]]/Table21[[#This Row],[Adj Close]]</f>
        <v>3.5200033078669417E-2</v>
      </c>
      <c r="M606" s="11">
        <f t="shared" si="49"/>
        <v>195.56221666666667</v>
      </c>
      <c r="N606" s="16">
        <f>Table21[[#This Row],[Adj Close]]-Table21[[#This Row],[6-MA]]</f>
        <v>10.814483333333328</v>
      </c>
      <c r="O606" s="17">
        <f>(Table21[[#This Row],[Adj Close]]-M606)^2</f>
        <v>116.95304976694433</v>
      </c>
      <c r="P606" s="17">
        <f>ABS(Table21[[#This Row],[Erorr 3]])</f>
        <v>10.814483333333328</v>
      </c>
      <c r="Q606" s="17">
        <f>Table21[[#This Row],[Abs Erorr 3]]/Table21[[#This Row],[Adj Close]]</f>
        <v>5.2401668082362629E-2</v>
      </c>
    </row>
    <row r="607" spans="1:17" x14ac:dyDescent="0.3">
      <c r="A607" s="9">
        <v>44343.291666666664</v>
      </c>
      <c r="B607" s="26">
        <v>210.2833</v>
      </c>
      <c r="C607" s="11">
        <f t="shared" si="46"/>
        <v>206.3767</v>
      </c>
      <c r="D607" s="29">
        <f>Table21[[#This Row],[Adj Close]]-Table21[[#This Row],[Naive Trend ]]</f>
        <v>3.9065999999999974</v>
      </c>
      <c r="E607" s="12">
        <f t="shared" si="45"/>
        <v>15.261523559999979</v>
      </c>
      <c r="F607" s="12">
        <f>ABS(Table21[[#This Row],[Erorr 1]])</f>
        <v>3.9065999999999974</v>
      </c>
      <c r="G607" s="13">
        <f>Table21[[#This Row],[Abs Erorr 1]]/Table21[[#This Row],[Adj Close]]</f>
        <v>1.8577794812997501E-2</v>
      </c>
      <c r="H607" s="11">
        <f t="shared" si="48"/>
        <v>203.36223333333336</v>
      </c>
      <c r="I607" s="14">
        <f>(Table21[[#This Row],[Adj Close]]-Table21[[#This Row],[3-MA]])</f>
        <v>6.9210666666666327</v>
      </c>
      <c r="J607" s="10">
        <f t="shared" si="47"/>
        <v>47.901163804443975</v>
      </c>
      <c r="K607" s="10">
        <f>ABS(Table21[[#This Row],[Erorr 2]])</f>
        <v>6.9210666666666327</v>
      </c>
      <c r="L607" s="13">
        <f>Table21[[#This Row],[Abs Erorr 2]]/Table21[[#This Row],[Adj Close]]</f>
        <v>3.2913059033535391E-2</v>
      </c>
      <c r="M607" s="11">
        <f t="shared" si="49"/>
        <v>197.85445000000001</v>
      </c>
      <c r="N607" s="16">
        <f>Table21[[#This Row],[Adj Close]]-Table21[[#This Row],[6-MA]]</f>
        <v>12.428849999999983</v>
      </c>
      <c r="O607" s="17">
        <f>(Table21[[#This Row],[Adj Close]]-M607)^2</f>
        <v>154.47631232249958</v>
      </c>
      <c r="P607" s="17">
        <f>ABS(Table21[[#This Row],[Erorr 3]])</f>
        <v>12.428849999999983</v>
      </c>
      <c r="Q607" s="17">
        <f>Table21[[#This Row],[Abs Erorr 3]]/Table21[[#This Row],[Adj Close]]</f>
        <v>5.9105264184079208E-2</v>
      </c>
    </row>
    <row r="608" spans="1:17" x14ac:dyDescent="0.3">
      <c r="A608" s="5">
        <v>44344.291666666664</v>
      </c>
      <c r="B608" s="25">
        <v>208.4067</v>
      </c>
      <c r="C608" s="11">
        <f t="shared" si="46"/>
        <v>210.2833</v>
      </c>
      <c r="D608" s="29">
        <f>Table21[[#This Row],[Adj Close]]-Table21[[#This Row],[Naive Trend ]]</f>
        <v>-1.8765999999999963</v>
      </c>
      <c r="E608" s="12">
        <f t="shared" si="45"/>
        <v>3.521627559999986</v>
      </c>
      <c r="F608" s="12">
        <f>ABS(Table21[[#This Row],[Erorr 1]])</f>
        <v>1.8765999999999963</v>
      </c>
      <c r="G608" s="13">
        <f>Table21[[#This Row],[Abs Erorr 1]]/Table21[[#This Row],[Adj Close]]</f>
        <v>9.0045089721203595E-3</v>
      </c>
      <c r="H608" s="11">
        <f t="shared" si="48"/>
        <v>206.07443333333333</v>
      </c>
      <c r="I608" s="14">
        <f>(Table21[[#This Row],[Adj Close]]-Table21[[#This Row],[3-MA]])</f>
        <v>2.3322666666666692</v>
      </c>
      <c r="J608" s="10">
        <f t="shared" si="47"/>
        <v>5.4394678044444564</v>
      </c>
      <c r="K608" s="10">
        <f>ABS(Table21[[#This Row],[Erorr 2]])</f>
        <v>2.3322666666666692</v>
      </c>
      <c r="L608" s="13">
        <f>Table21[[#This Row],[Abs Erorr 2]]/Table21[[#This Row],[Adj Close]]</f>
        <v>1.1190938998922151E-2</v>
      </c>
      <c r="M608" s="11">
        <f t="shared" si="49"/>
        <v>201.59833333333336</v>
      </c>
      <c r="N608" s="16">
        <f>Table21[[#This Row],[Adj Close]]-Table21[[#This Row],[6-MA]]</f>
        <v>6.8083666666666431</v>
      </c>
      <c r="O608" s="17">
        <f>(Table21[[#This Row],[Adj Close]]-M608)^2</f>
        <v>46.353856667777457</v>
      </c>
      <c r="P608" s="17">
        <f>ABS(Table21[[#This Row],[Erorr 3]])</f>
        <v>6.8083666666666431</v>
      </c>
      <c r="Q608" s="17">
        <f>Table21[[#This Row],[Abs Erorr 3]]/Table21[[#This Row],[Adj Close]]</f>
        <v>3.2668655406312003E-2</v>
      </c>
    </row>
    <row r="609" spans="1:17" x14ac:dyDescent="0.3">
      <c r="A609" s="9">
        <v>44348.291666666664</v>
      </c>
      <c r="B609" s="26">
        <v>207.9667</v>
      </c>
      <c r="C609" s="11">
        <f t="shared" si="46"/>
        <v>208.4067</v>
      </c>
      <c r="D609" s="29">
        <f>Table21[[#This Row],[Adj Close]]-Table21[[#This Row],[Naive Trend ]]</f>
        <v>-0.43999999999999773</v>
      </c>
      <c r="E609" s="12">
        <f t="shared" si="45"/>
        <v>0.193599999999998</v>
      </c>
      <c r="F609" s="12">
        <f>ABS(Table21[[#This Row],[Erorr 1]])</f>
        <v>0.43999999999999773</v>
      </c>
      <c r="G609" s="13">
        <f>Table21[[#This Row],[Abs Erorr 1]]/Table21[[#This Row],[Adj Close]]</f>
        <v>2.1157233345530688E-3</v>
      </c>
      <c r="H609" s="11">
        <f t="shared" si="48"/>
        <v>208.35556666666665</v>
      </c>
      <c r="I609" s="14">
        <f>(Table21[[#This Row],[Adj Close]]-Table21[[#This Row],[3-MA]])</f>
        <v>-0.38886666666664382</v>
      </c>
      <c r="J609" s="10">
        <f t="shared" si="47"/>
        <v>0.15121728444442667</v>
      </c>
      <c r="K609" s="10">
        <f>ABS(Table21[[#This Row],[Erorr 2]])</f>
        <v>0.38886666666664382</v>
      </c>
      <c r="L609" s="13">
        <f>Table21[[#This Row],[Abs Erorr 2]]/Table21[[#This Row],[Adj Close]]</f>
        <v>1.8698506379465742E-3</v>
      </c>
      <c r="M609" s="11">
        <f t="shared" si="49"/>
        <v>203.73390000000003</v>
      </c>
      <c r="N609" s="16">
        <f>Table21[[#This Row],[Adj Close]]-Table21[[#This Row],[6-MA]]</f>
        <v>4.232799999999969</v>
      </c>
      <c r="O609" s="17">
        <f>(Table21[[#This Row],[Adj Close]]-M609)^2</f>
        <v>17.916595839999736</v>
      </c>
      <c r="P609" s="17">
        <f>ABS(Table21[[#This Row],[Erorr 3]])</f>
        <v>4.232799999999969</v>
      </c>
      <c r="Q609" s="17">
        <f>Table21[[#This Row],[Abs Erorr 3]]/Table21[[#This Row],[Adj Close]]</f>
        <v>2.0353258478400478E-2</v>
      </c>
    </row>
    <row r="610" spans="1:17" x14ac:dyDescent="0.3">
      <c r="A610" s="5">
        <v>44349.291666666664</v>
      </c>
      <c r="B610" s="25">
        <v>201.70670000000001</v>
      </c>
      <c r="C610" s="11">
        <f t="shared" si="46"/>
        <v>207.9667</v>
      </c>
      <c r="D610" s="29">
        <f>Table21[[#This Row],[Adj Close]]-Table21[[#This Row],[Naive Trend ]]</f>
        <v>-6.2599999999999909</v>
      </c>
      <c r="E610" s="12">
        <f t="shared" si="45"/>
        <v>39.18759999999989</v>
      </c>
      <c r="F610" s="12">
        <f>ABS(Table21[[#This Row],[Erorr 1]])</f>
        <v>6.2599999999999909</v>
      </c>
      <c r="G610" s="13">
        <f>Table21[[#This Row],[Abs Erorr 1]]/Table21[[#This Row],[Adj Close]]</f>
        <v>3.1035161449768353E-2</v>
      </c>
      <c r="H610" s="11">
        <f t="shared" si="48"/>
        <v>208.88556666666668</v>
      </c>
      <c r="I610" s="14">
        <f>(Table21[[#This Row],[Adj Close]]-Table21[[#This Row],[3-MA]])</f>
        <v>-7.1788666666666643</v>
      </c>
      <c r="J610" s="10">
        <f t="shared" si="47"/>
        <v>51.536126617777747</v>
      </c>
      <c r="K610" s="10">
        <f>ABS(Table21[[#This Row],[Erorr 2]])</f>
        <v>7.1788666666666643</v>
      </c>
      <c r="L610" s="13">
        <f>Table21[[#This Row],[Abs Erorr 2]]/Table21[[#This Row],[Adj Close]]</f>
        <v>3.5590620770984127E-2</v>
      </c>
      <c r="M610" s="11">
        <f t="shared" si="49"/>
        <v>206.12390000000002</v>
      </c>
      <c r="N610" s="16">
        <f>Table21[[#This Row],[Adj Close]]-Table21[[#This Row],[6-MA]]</f>
        <v>-4.4172000000000082</v>
      </c>
      <c r="O610" s="17">
        <f>(Table21[[#This Row],[Adj Close]]-M610)^2</f>
        <v>19.511655840000074</v>
      </c>
      <c r="P610" s="17">
        <f>ABS(Table21[[#This Row],[Erorr 3]])</f>
        <v>4.4172000000000082</v>
      </c>
      <c r="Q610" s="17">
        <f>Table21[[#This Row],[Abs Erorr 3]]/Table21[[#This Row],[Adj Close]]</f>
        <v>2.1899123826823838E-2</v>
      </c>
    </row>
    <row r="611" spans="1:17" x14ac:dyDescent="0.3">
      <c r="A611" s="9">
        <v>44350.291666666664</v>
      </c>
      <c r="B611" s="26">
        <v>190.94669999999999</v>
      </c>
      <c r="C611" s="11">
        <f t="shared" si="46"/>
        <v>201.70670000000001</v>
      </c>
      <c r="D611" s="29">
        <f>Table21[[#This Row],[Adj Close]]-Table21[[#This Row],[Naive Trend ]]</f>
        <v>-10.760000000000019</v>
      </c>
      <c r="E611" s="12">
        <f t="shared" si="45"/>
        <v>115.77760000000042</v>
      </c>
      <c r="F611" s="12">
        <f>ABS(Table21[[#This Row],[Erorr 1]])</f>
        <v>10.760000000000019</v>
      </c>
      <c r="G611" s="13">
        <f>Table21[[#This Row],[Abs Erorr 1]]/Table21[[#This Row],[Adj Close]]</f>
        <v>5.6350803653585108E-2</v>
      </c>
      <c r="H611" s="11">
        <f t="shared" si="48"/>
        <v>206.02670000000001</v>
      </c>
      <c r="I611" s="14">
        <f>(Table21[[#This Row],[Adj Close]]-Table21[[#This Row],[3-MA]])</f>
        <v>-15.080000000000013</v>
      </c>
      <c r="J611" s="10">
        <f t="shared" si="47"/>
        <v>227.40640000000039</v>
      </c>
      <c r="K611" s="10">
        <f>ABS(Table21[[#This Row],[Erorr 2]])</f>
        <v>15.080000000000013</v>
      </c>
      <c r="L611" s="13">
        <f>Table21[[#This Row],[Abs Erorr 2]]/Table21[[#This Row],[Adj Close]]</f>
        <v>7.897491813160433E-2</v>
      </c>
      <c r="M611" s="11">
        <f t="shared" si="49"/>
        <v>206.05056666666667</v>
      </c>
      <c r="N611" s="16">
        <f>Table21[[#This Row],[Adj Close]]-Table21[[#This Row],[6-MA]]</f>
        <v>-15.103866666666676</v>
      </c>
      <c r="O611" s="17">
        <f>(Table21[[#This Row],[Adj Close]]-M611)^2</f>
        <v>228.12678828444473</v>
      </c>
      <c r="P611" s="17">
        <f>ABS(Table21[[#This Row],[Erorr 3]])</f>
        <v>15.103866666666676</v>
      </c>
      <c r="Q611" s="17">
        <f>Table21[[#This Row],[Abs Erorr 3]]/Table21[[#This Row],[Adj Close]]</f>
        <v>7.9099909381343994E-2</v>
      </c>
    </row>
    <row r="612" spans="1:17" x14ac:dyDescent="0.3">
      <c r="A612" s="5">
        <v>44351.291666666664</v>
      </c>
      <c r="B612" s="25">
        <v>199.6833</v>
      </c>
      <c r="C612" s="11">
        <f t="shared" si="46"/>
        <v>190.94669999999999</v>
      </c>
      <c r="D612" s="29">
        <f>Table21[[#This Row],[Adj Close]]-Table21[[#This Row],[Naive Trend ]]</f>
        <v>8.7366000000000099</v>
      </c>
      <c r="E612" s="12">
        <f t="shared" si="45"/>
        <v>76.32817956000018</v>
      </c>
      <c r="F612" s="12">
        <f>ABS(Table21[[#This Row],[Erorr 1]])</f>
        <v>8.7366000000000099</v>
      </c>
      <c r="G612" s="13">
        <f>Table21[[#This Row],[Abs Erorr 1]]/Table21[[#This Row],[Adj Close]]</f>
        <v>4.3752281738132379E-2</v>
      </c>
      <c r="H612" s="11">
        <f t="shared" si="48"/>
        <v>200.20669999999998</v>
      </c>
      <c r="I612" s="14">
        <f>(Table21[[#This Row],[Adj Close]]-Table21[[#This Row],[3-MA]])</f>
        <v>-0.52339999999998099</v>
      </c>
      <c r="J612" s="10">
        <f t="shared" si="47"/>
        <v>0.27394755999998011</v>
      </c>
      <c r="K612" s="10">
        <f>ABS(Table21[[#This Row],[Erorr 2]])</f>
        <v>0.52339999999998099</v>
      </c>
      <c r="L612" s="13">
        <f>Table21[[#This Row],[Abs Erorr 2]]/Table21[[#This Row],[Adj Close]]</f>
        <v>2.621150591962277E-3</v>
      </c>
      <c r="M612" s="11">
        <f t="shared" si="49"/>
        <v>204.28113333333332</v>
      </c>
      <c r="N612" s="16">
        <f>Table21[[#This Row],[Adj Close]]-Table21[[#This Row],[6-MA]]</f>
        <v>-4.5978333333333126</v>
      </c>
      <c r="O612" s="17">
        <f>(Table21[[#This Row],[Adj Close]]-M612)^2</f>
        <v>21.14007136111092</v>
      </c>
      <c r="P612" s="17">
        <f>ABS(Table21[[#This Row],[Erorr 3]])</f>
        <v>4.5978333333333126</v>
      </c>
      <c r="Q612" s="17">
        <f>Table21[[#This Row],[Abs Erorr 3]]/Table21[[#This Row],[Adj Close]]</f>
        <v>2.3025627748205848E-2</v>
      </c>
    </row>
    <row r="613" spans="1:17" x14ac:dyDescent="0.3">
      <c r="A613" s="9">
        <v>44354.291666666664</v>
      </c>
      <c r="B613" s="26">
        <v>201.71</v>
      </c>
      <c r="C613" s="11">
        <f t="shared" si="46"/>
        <v>199.6833</v>
      </c>
      <c r="D613" s="29">
        <f>Table21[[#This Row],[Adj Close]]-Table21[[#This Row],[Naive Trend ]]</f>
        <v>2.0267000000000053</v>
      </c>
      <c r="E613" s="12">
        <f t="shared" si="45"/>
        <v>4.1075128900000211</v>
      </c>
      <c r="F613" s="12">
        <f>ABS(Table21[[#This Row],[Erorr 1]])</f>
        <v>2.0267000000000053</v>
      </c>
      <c r="G613" s="13">
        <f>Table21[[#This Row],[Abs Erorr 1]]/Table21[[#This Row],[Adj Close]]</f>
        <v>1.0047593079173096E-2</v>
      </c>
      <c r="H613" s="11">
        <f t="shared" si="48"/>
        <v>197.44556666666668</v>
      </c>
      <c r="I613" s="14">
        <f>(Table21[[#This Row],[Adj Close]]-Table21[[#This Row],[3-MA]])</f>
        <v>4.2644333333333293</v>
      </c>
      <c r="J613" s="10">
        <f t="shared" si="47"/>
        <v>18.185391654444409</v>
      </c>
      <c r="K613" s="10">
        <f>ABS(Table21[[#This Row],[Erorr 2]])</f>
        <v>4.2644333333333293</v>
      </c>
      <c r="L613" s="13">
        <f>Table21[[#This Row],[Abs Erorr 2]]/Table21[[#This Row],[Adj Close]]</f>
        <v>2.1141407631418023E-2</v>
      </c>
      <c r="M613" s="11">
        <f t="shared" si="49"/>
        <v>203.16556666666665</v>
      </c>
      <c r="N613" s="16">
        <f>Table21[[#This Row],[Adj Close]]-Table21[[#This Row],[6-MA]]</f>
        <v>-1.4555666666666411</v>
      </c>
      <c r="O613" s="17">
        <f>(Table21[[#This Row],[Adj Close]]-M613)^2</f>
        <v>2.1186743211110368</v>
      </c>
      <c r="P613" s="17">
        <f>ABS(Table21[[#This Row],[Erorr 3]])</f>
        <v>1.4555666666666411</v>
      </c>
      <c r="Q613" s="17">
        <f>Table21[[#This Row],[Abs Erorr 3]]/Table21[[#This Row],[Adj Close]]</f>
        <v>7.2161353758695207E-3</v>
      </c>
    </row>
    <row r="614" spans="1:17" x14ac:dyDescent="0.3">
      <c r="A614" s="5">
        <v>44355.291666666664</v>
      </c>
      <c r="B614" s="25">
        <v>201.19669999999999</v>
      </c>
      <c r="C614" s="11">
        <f t="shared" si="46"/>
        <v>201.71</v>
      </c>
      <c r="D614" s="29">
        <f>Table21[[#This Row],[Adj Close]]-Table21[[#This Row],[Naive Trend ]]</f>
        <v>-0.51330000000001519</v>
      </c>
      <c r="E614" s="12">
        <f t="shared" si="45"/>
        <v>0.26347689000001562</v>
      </c>
      <c r="F614" s="12">
        <f>ABS(Table21[[#This Row],[Erorr 1]])</f>
        <v>0.51330000000001519</v>
      </c>
      <c r="G614" s="13">
        <f>Table21[[#This Row],[Abs Erorr 1]]/Table21[[#This Row],[Adj Close]]</f>
        <v>2.5512346872489221E-3</v>
      </c>
      <c r="H614" s="11">
        <f t="shared" si="48"/>
        <v>197.44666666666669</v>
      </c>
      <c r="I614" s="14">
        <f>(Table21[[#This Row],[Adj Close]]-Table21[[#This Row],[3-MA]])</f>
        <v>3.750033333333306</v>
      </c>
      <c r="J614" s="10">
        <f t="shared" si="47"/>
        <v>14.062750001110906</v>
      </c>
      <c r="K614" s="10">
        <f>ABS(Table21[[#This Row],[Erorr 2]])</f>
        <v>3.750033333333306</v>
      </c>
      <c r="L614" s="13">
        <f>Table21[[#This Row],[Abs Erorr 2]]/Table21[[#This Row],[Adj Close]]</f>
        <v>1.8638642350164322E-2</v>
      </c>
      <c r="M614" s="11">
        <f t="shared" si="49"/>
        <v>201.73668333333333</v>
      </c>
      <c r="N614" s="16">
        <f>Table21[[#This Row],[Adj Close]]-Table21[[#This Row],[6-MA]]</f>
        <v>-0.53998333333333903</v>
      </c>
      <c r="O614" s="17">
        <f>(Table21[[#This Row],[Adj Close]]-M614)^2</f>
        <v>0.29158200027778391</v>
      </c>
      <c r="P614" s="17">
        <f>ABS(Table21[[#This Row],[Erorr 3]])</f>
        <v>0.53998333333333903</v>
      </c>
      <c r="Q614" s="17">
        <f>Table21[[#This Row],[Abs Erorr 3]]/Table21[[#This Row],[Adj Close]]</f>
        <v>2.6838578034994562E-3</v>
      </c>
    </row>
    <row r="615" spans="1:17" x14ac:dyDescent="0.3">
      <c r="A615" s="9">
        <v>44356.291666666664</v>
      </c>
      <c r="B615" s="26">
        <v>199.5933</v>
      </c>
      <c r="C615" s="11">
        <f t="shared" si="46"/>
        <v>201.19669999999999</v>
      </c>
      <c r="D615" s="29">
        <f>Table21[[#This Row],[Adj Close]]-Table21[[#This Row],[Naive Trend ]]</f>
        <v>-1.6033999999999935</v>
      </c>
      <c r="E615" s="12">
        <f t="shared" si="45"/>
        <v>2.5708915599999793</v>
      </c>
      <c r="F615" s="12">
        <f>ABS(Table21[[#This Row],[Erorr 1]])</f>
        <v>1.6033999999999935</v>
      </c>
      <c r="G615" s="13">
        <f>Table21[[#This Row],[Abs Erorr 1]]/Table21[[#This Row],[Adj Close]]</f>
        <v>8.0333357883255272E-3</v>
      </c>
      <c r="H615" s="11">
        <f t="shared" si="48"/>
        <v>200.86333333333334</v>
      </c>
      <c r="I615" s="14">
        <f>(Table21[[#This Row],[Adj Close]]-Table21[[#This Row],[3-MA]])</f>
        <v>-1.2700333333333447</v>
      </c>
      <c r="J615" s="10">
        <f t="shared" si="47"/>
        <v>1.6129846677778066</v>
      </c>
      <c r="K615" s="10">
        <f>ABS(Table21[[#This Row],[Erorr 2]])</f>
        <v>1.2700333333333447</v>
      </c>
      <c r="L615" s="13">
        <f>Table21[[#This Row],[Abs Erorr 2]]/Table21[[#This Row],[Adj Close]]</f>
        <v>6.363106042804767E-3</v>
      </c>
      <c r="M615" s="11">
        <f t="shared" si="49"/>
        <v>200.53501666666668</v>
      </c>
      <c r="N615" s="16">
        <f>Table21[[#This Row],[Adj Close]]-Table21[[#This Row],[6-MA]]</f>
        <v>-0.94171666666667875</v>
      </c>
      <c r="O615" s="17">
        <f>(Table21[[#This Row],[Adj Close]]-M615)^2</f>
        <v>0.88683028027780053</v>
      </c>
      <c r="P615" s="17">
        <f>ABS(Table21[[#This Row],[Erorr 3]])</f>
        <v>0.94171666666667875</v>
      </c>
      <c r="Q615" s="17">
        <f>Table21[[#This Row],[Abs Erorr 3]]/Table21[[#This Row],[Adj Close]]</f>
        <v>4.7181777477835118E-3</v>
      </c>
    </row>
    <row r="616" spans="1:17" x14ac:dyDescent="0.3">
      <c r="A616" s="5">
        <v>44357.291666666664</v>
      </c>
      <c r="B616" s="25">
        <v>203.3733</v>
      </c>
      <c r="C616" s="11">
        <f t="shared" si="46"/>
        <v>199.5933</v>
      </c>
      <c r="D616" s="29">
        <f>Table21[[#This Row],[Adj Close]]-Table21[[#This Row],[Naive Trend ]]</f>
        <v>3.7800000000000011</v>
      </c>
      <c r="E616" s="12">
        <f t="shared" si="45"/>
        <v>14.288400000000008</v>
      </c>
      <c r="F616" s="12">
        <f>ABS(Table21[[#This Row],[Erorr 1]])</f>
        <v>3.7800000000000011</v>
      </c>
      <c r="G616" s="13">
        <f>Table21[[#This Row],[Abs Erorr 1]]/Table21[[#This Row],[Adj Close]]</f>
        <v>1.8586510618650538E-2</v>
      </c>
      <c r="H616" s="11">
        <f t="shared" si="48"/>
        <v>200.83333333333334</v>
      </c>
      <c r="I616" s="14">
        <f>(Table21[[#This Row],[Adj Close]]-Table21[[#This Row],[3-MA]])</f>
        <v>2.5399666666666576</v>
      </c>
      <c r="J616" s="10">
        <f t="shared" si="47"/>
        <v>6.451430667777732</v>
      </c>
      <c r="K616" s="10">
        <f>ABS(Table21[[#This Row],[Erorr 2]])</f>
        <v>2.5399666666666576</v>
      </c>
      <c r="L616" s="13">
        <f>Table21[[#This Row],[Abs Erorr 2]]/Table21[[#This Row],[Adj Close]]</f>
        <v>1.2489184502914875E-2</v>
      </c>
      <c r="M616" s="11">
        <f t="shared" si="49"/>
        <v>199.13945000000001</v>
      </c>
      <c r="N616" s="16">
        <f>Table21[[#This Row],[Adj Close]]-Table21[[#This Row],[6-MA]]</f>
        <v>4.2338499999999897</v>
      </c>
      <c r="O616" s="17">
        <f>(Table21[[#This Row],[Adj Close]]-M616)^2</f>
        <v>17.925485822499912</v>
      </c>
      <c r="P616" s="17">
        <f>ABS(Table21[[#This Row],[Erorr 3]])</f>
        <v>4.2338499999999897</v>
      </c>
      <c r="Q616" s="17">
        <f>Table21[[#This Row],[Abs Erorr 3]]/Table21[[#This Row],[Adj Close]]</f>
        <v>2.081812115946385E-2</v>
      </c>
    </row>
    <row r="617" spans="1:17" x14ac:dyDescent="0.3">
      <c r="A617" s="9">
        <v>44358.291666666664</v>
      </c>
      <c r="B617" s="26">
        <v>203.29669999999999</v>
      </c>
      <c r="C617" s="11">
        <f t="shared" si="46"/>
        <v>203.3733</v>
      </c>
      <c r="D617" s="29">
        <f>Table21[[#This Row],[Adj Close]]-Table21[[#This Row],[Naive Trend ]]</f>
        <v>-7.6600000000013324E-2</v>
      </c>
      <c r="E617" s="12">
        <f t="shared" si="45"/>
        <v>5.8675600000020409E-3</v>
      </c>
      <c r="F617" s="12">
        <f>ABS(Table21[[#This Row],[Erorr 1]])</f>
        <v>7.6600000000013324E-2</v>
      </c>
      <c r="G617" s="13">
        <f>Table21[[#This Row],[Abs Erorr 1]]/Table21[[#This Row],[Adj Close]]</f>
        <v>3.7678919529934981E-4</v>
      </c>
      <c r="H617" s="11">
        <f t="shared" si="48"/>
        <v>201.38776666666664</v>
      </c>
      <c r="I617" s="14">
        <f>(Table21[[#This Row],[Adj Close]]-Table21[[#This Row],[3-MA]])</f>
        <v>1.9089333333333514</v>
      </c>
      <c r="J617" s="10">
        <f t="shared" si="47"/>
        <v>3.6440264711111801</v>
      </c>
      <c r="K617" s="10">
        <f>ABS(Table21[[#This Row],[Erorr 2]])</f>
        <v>1.9089333333333514</v>
      </c>
      <c r="L617" s="13">
        <f>Table21[[#This Row],[Abs Erorr 2]]/Table21[[#This Row],[Adj Close]]</f>
        <v>9.3898884405568383E-3</v>
      </c>
      <c r="M617" s="11">
        <f t="shared" si="49"/>
        <v>199.41721666666669</v>
      </c>
      <c r="N617" s="16">
        <f>Table21[[#This Row],[Adj Close]]-Table21[[#This Row],[6-MA]]</f>
        <v>3.8794833333332974</v>
      </c>
      <c r="O617" s="17">
        <f>(Table21[[#This Row],[Adj Close]]-M617)^2</f>
        <v>15.050390933610833</v>
      </c>
      <c r="P617" s="17">
        <f>ABS(Table21[[#This Row],[Erorr 3]])</f>
        <v>3.8794833333332974</v>
      </c>
      <c r="Q617" s="17">
        <f>Table21[[#This Row],[Abs Erorr 3]]/Table21[[#This Row],[Adj Close]]</f>
        <v>1.9082864273415642E-2</v>
      </c>
    </row>
    <row r="618" spans="1:17" x14ac:dyDescent="0.3">
      <c r="A618" s="5">
        <v>44361.291666666664</v>
      </c>
      <c r="B618" s="25">
        <v>205.89670000000001</v>
      </c>
      <c r="C618" s="11">
        <f t="shared" si="46"/>
        <v>203.29669999999999</v>
      </c>
      <c r="D618" s="29">
        <f>Table21[[#This Row],[Adj Close]]-Table21[[#This Row],[Naive Trend ]]</f>
        <v>2.6000000000000227</v>
      </c>
      <c r="E618" s="12">
        <f t="shared" si="45"/>
        <v>6.7600000000001179</v>
      </c>
      <c r="F618" s="12">
        <f>ABS(Table21[[#This Row],[Erorr 1]])</f>
        <v>2.6000000000000227</v>
      </c>
      <c r="G618" s="13">
        <f>Table21[[#This Row],[Abs Erorr 1]]/Table21[[#This Row],[Adj Close]]</f>
        <v>1.2627691458872447E-2</v>
      </c>
      <c r="H618" s="11">
        <f t="shared" si="48"/>
        <v>202.08776666666665</v>
      </c>
      <c r="I618" s="14">
        <f>(Table21[[#This Row],[Adj Close]]-Table21[[#This Row],[3-MA]])</f>
        <v>3.808933333333357</v>
      </c>
      <c r="J618" s="10">
        <f t="shared" si="47"/>
        <v>14.507973137777958</v>
      </c>
      <c r="K618" s="10">
        <f>ABS(Table21[[#This Row],[Erorr 2]])</f>
        <v>3.808933333333357</v>
      </c>
      <c r="L618" s="13">
        <f>Table21[[#This Row],[Abs Erorr 2]]/Table21[[#This Row],[Adj Close]]</f>
        <v>1.8499244200287604E-2</v>
      </c>
      <c r="M618" s="11">
        <f t="shared" si="49"/>
        <v>201.47555</v>
      </c>
      <c r="N618" s="16">
        <f>Table21[[#This Row],[Adj Close]]-Table21[[#This Row],[6-MA]]</f>
        <v>4.4211500000000115</v>
      </c>
      <c r="O618" s="17">
        <f>(Table21[[#This Row],[Adj Close]]-M618)^2</f>
        <v>19.546567322500103</v>
      </c>
      <c r="P618" s="17">
        <f>ABS(Table21[[#This Row],[Erorr 3]])</f>
        <v>4.4211500000000115</v>
      </c>
      <c r="Q618" s="17">
        <f>Table21[[#This Row],[Abs Erorr 3]]/Table21[[#This Row],[Adj Close]]</f>
        <v>2.1472660805151377E-2</v>
      </c>
    </row>
    <row r="619" spans="1:17" x14ac:dyDescent="0.3">
      <c r="A619" s="9">
        <v>44362.291666666664</v>
      </c>
      <c r="B619" s="26">
        <v>199.7867</v>
      </c>
      <c r="C619" s="11">
        <f t="shared" si="46"/>
        <v>205.89670000000001</v>
      </c>
      <c r="D619" s="29">
        <f>Table21[[#This Row],[Adj Close]]-Table21[[#This Row],[Naive Trend ]]</f>
        <v>-6.1100000000000136</v>
      </c>
      <c r="E619" s="12">
        <f t="shared" si="45"/>
        <v>37.332100000000167</v>
      </c>
      <c r="F619" s="12">
        <f>ABS(Table21[[#This Row],[Erorr 1]])</f>
        <v>6.1100000000000136</v>
      </c>
      <c r="G619" s="13">
        <f>Table21[[#This Row],[Abs Erorr 1]]/Table21[[#This Row],[Adj Close]]</f>
        <v>3.058261636034838E-2</v>
      </c>
      <c r="H619" s="11">
        <f t="shared" si="48"/>
        <v>204.18889999999999</v>
      </c>
      <c r="I619" s="14">
        <f>(Table21[[#This Row],[Adj Close]]-Table21[[#This Row],[3-MA]])</f>
        <v>-4.4021999999999935</v>
      </c>
      <c r="J619" s="10">
        <f t="shared" si="47"/>
        <v>19.379364839999944</v>
      </c>
      <c r="K619" s="10">
        <f>ABS(Table21[[#This Row],[Erorr 2]])</f>
        <v>4.4021999999999935</v>
      </c>
      <c r="L619" s="13">
        <f>Table21[[#This Row],[Abs Erorr 2]]/Table21[[#This Row],[Adj Close]]</f>
        <v>2.2034499794030302E-2</v>
      </c>
      <c r="M619" s="11">
        <f t="shared" si="49"/>
        <v>202.51111666666665</v>
      </c>
      <c r="N619" s="16">
        <f>Table21[[#This Row],[Adj Close]]-Table21[[#This Row],[6-MA]]</f>
        <v>-2.7244166666666558</v>
      </c>
      <c r="O619" s="17">
        <f>(Table21[[#This Row],[Adj Close]]-M619)^2</f>
        <v>7.4224461736110516</v>
      </c>
      <c r="P619" s="17">
        <f>ABS(Table21[[#This Row],[Erorr 3]])</f>
        <v>2.7244166666666558</v>
      </c>
      <c r="Q619" s="17">
        <f>Table21[[#This Row],[Abs Erorr 3]]/Table21[[#This Row],[Adj Close]]</f>
        <v>1.3636626795811011E-2</v>
      </c>
    </row>
    <row r="620" spans="1:17" x14ac:dyDescent="0.3">
      <c r="A620" s="5">
        <v>44363.291666666664</v>
      </c>
      <c r="B620" s="25">
        <v>201.6233</v>
      </c>
      <c r="C620" s="11">
        <f t="shared" si="46"/>
        <v>199.7867</v>
      </c>
      <c r="D620" s="29">
        <f>Table21[[#This Row],[Adj Close]]-Table21[[#This Row],[Naive Trend ]]</f>
        <v>1.8366000000000042</v>
      </c>
      <c r="E620" s="12">
        <f t="shared" si="45"/>
        <v>3.3730995600000155</v>
      </c>
      <c r="F620" s="12">
        <f>ABS(Table21[[#This Row],[Erorr 1]])</f>
        <v>1.8366000000000042</v>
      </c>
      <c r="G620" s="13">
        <f>Table21[[#This Row],[Abs Erorr 1]]/Table21[[#This Row],[Adj Close]]</f>
        <v>9.1090662636709365E-3</v>
      </c>
      <c r="H620" s="11">
        <f t="shared" si="48"/>
        <v>202.99336666666667</v>
      </c>
      <c r="I620" s="14">
        <f>(Table21[[#This Row],[Adj Close]]-Table21[[#This Row],[3-MA]])</f>
        <v>-1.3700666666666734</v>
      </c>
      <c r="J620" s="10">
        <f t="shared" si="47"/>
        <v>1.8770826711111297</v>
      </c>
      <c r="K620" s="10">
        <f>ABS(Table21[[#This Row],[Erorr 2]])</f>
        <v>1.3700666666666734</v>
      </c>
      <c r="L620" s="13">
        <f>Table21[[#This Row],[Abs Erorr 2]]/Table21[[#This Row],[Adj Close]]</f>
        <v>6.7951802528114233E-3</v>
      </c>
      <c r="M620" s="11">
        <f t="shared" si="49"/>
        <v>202.19056666666665</v>
      </c>
      <c r="N620" s="16">
        <f>Table21[[#This Row],[Adj Close]]-Table21[[#This Row],[6-MA]]</f>
        <v>-0.56726666666665437</v>
      </c>
      <c r="O620" s="17">
        <f>(Table21[[#This Row],[Adj Close]]-M620)^2</f>
        <v>0.32179147111109718</v>
      </c>
      <c r="P620" s="17">
        <f>ABS(Table21[[#This Row],[Erorr 3]])</f>
        <v>0.56726666666665437</v>
      </c>
      <c r="Q620" s="17">
        <f>Table21[[#This Row],[Abs Erorr 3]]/Table21[[#This Row],[Adj Close]]</f>
        <v>2.8134975802233887E-3</v>
      </c>
    </row>
    <row r="621" spans="1:17" x14ac:dyDescent="0.3">
      <c r="A621" s="9">
        <v>44364.291666666664</v>
      </c>
      <c r="B621" s="26">
        <v>205.5333</v>
      </c>
      <c r="C621" s="11">
        <f t="shared" si="46"/>
        <v>201.6233</v>
      </c>
      <c r="D621" s="29">
        <f>Table21[[#This Row],[Adj Close]]-Table21[[#This Row],[Naive Trend ]]</f>
        <v>3.9099999999999966</v>
      </c>
      <c r="E621" s="12">
        <f t="shared" si="45"/>
        <v>15.288099999999973</v>
      </c>
      <c r="F621" s="12">
        <f>ABS(Table21[[#This Row],[Erorr 1]])</f>
        <v>3.9099999999999966</v>
      </c>
      <c r="G621" s="13">
        <f>Table21[[#This Row],[Abs Erorr 1]]/Table21[[#This Row],[Adj Close]]</f>
        <v>1.9023681320739737E-2</v>
      </c>
      <c r="H621" s="11">
        <f t="shared" si="48"/>
        <v>202.43556666666666</v>
      </c>
      <c r="I621" s="14">
        <f>(Table21[[#This Row],[Adj Close]]-Table21[[#This Row],[3-MA]])</f>
        <v>3.0977333333333377</v>
      </c>
      <c r="J621" s="10">
        <f t="shared" si="47"/>
        <v>9.5959518044444714</v>
      </c>
      <c r="K621" s="10">
        <f>ABS(Table21[[#This Row],[Erorr 2]])</f>
        <v>3.0977333333333377</v>
      </c>
      <c r="L621" s="13">
        <f>Table21[[#This Row],[Abs Erorr 2]]/Table21[[#This Row],[Adj Close]]</f>
        <v>1.5071685869556602E-2</v>
      </c>
      <c r="M621" s="11">
        <f t="shared" si="49"/>
        <v>202.26166666666666</v>
      </c>
      <c r="N621" s="16">
        <f>Table21[[#This Row],[Adj Close]]-Table21[[#This Row],[6-MA]]</f>
        <v>3.2716333333333409</v>
      </c>
      <c r="O621" s="17">
        <f>(Table21[[#This Row],[Adj Close]]-M621)^2</f>
        <v>10.703584667777827</v>
      </c>
      <c r="P621" s="17">
        <f>ABS(Table21[[#This Row],[Erorr 3]])</f>
        <v>3.2716333333333409</v>
      </c>
      <c r="Q621" s="17">
        <f>Table21[[#This Row],[Abs Erorr 3]]/Table21[[#This Row],[Adj Close]]</f>
        <v>1.5917777476123534E-2</v>
      </c>
    </row>
    <row r="622" spans="1:17" x14ac:dyDescent="0.3">
      <c r="A622" s="5">
        <v>44365.291666666664</v>
      </c>
      <c r="B622" s="25">
        <v>207.77</v>
      </c>
      <c r="C622" s="11">
        <f t="shared" si="46"/>
        <v>205.5333</v>
      </c>
      <c r="D622" s="29">
        <f>Table21[[#This Row],[Adj Close]]-Table21[[#This Row],[Naive Trend ]]</f>
        <v>2.2367000000000132</v>
      </c>
      <c r="E622" s="12">
        <f t="shared" si="45"/>
        <v>5.0028268900000592</v>
      </c>
      <c r="F622" s="12">
        <f>ABS(Table21[[#This Row],[Erorr 1]])</f>
        <v>2.2367000000000132</v>
      </c>
      <c r="G622" s="13">
        <f>Table21[[#This Row],[Abs Erorr 1]]/Table21[[#This Row],[Adj Close]]</f>
        <v>1.0765269288155235E-2</v>
      </c>
      <c r="H622" s="11">
        <f t="shared" si="48"/>
        <v>202.31443333333331</v>
      </c>
      <c r="I622" s="14">
        <f>(Table21[[#This Row],[Adj Close]]-Table21[[#This Row],[3-MA]])</f>
        <v>5.455566666666698</v>
      </c>
      <c r="J622" s="10">
        <f t="shared" si="47"/>
        <v>29.763207654444788</v>
      </c>
      <c r="K622" s="10">
        <f>ABS(Table21[[#This Row],[Erorr 2]])</f>
        <v>5.455566666666698</v>
      </c>
      <c r="L622" s="13">
        <f>Table21[[#This Row],[Abs Erorr 2]]/Table21[[#This Row],[Adj Close]]</f>
        <v>2.6257720877252238E-2</v>
      </c>
      <c r="M622" s="11">
        <f t="shared" si="49"/>
        <v>203.25166666666667</v>
      </c>
      <c r="N622" s="16">
        <f>Table21[[#This Row],[Adj Close]]-Table21[[#This Row],[6-MA]]</f>
        <v>4.5183333333333451</v>
      </c>
      <c r="O622" s="17">
        <f>(Table21[[#This Row],[Adj Close]]-M622)^2</f>
        <v>20.415336111111216</v>
      </c>
      <c r="P622" s="17">
        <f>ABS(Table21[[#This Row],[Erorr 3]])</f>
        <v>4.5183333333333451</v>
      </c>
      <c r="Q622" s="17">
        <f>Table21[[#This Row],[Abs Erorr 3]]/Table21[[#This Row],[Adj Close]]</f>
        <v>2.1746803356275424E-2</v>
      </c>
    </row>
    <row r="623" spans="1:17" x14ac:dyDescent="0.3">
      <c r="A623" s="9">
        <v>44368.291666666664</v>
      </c>
      <c r="B623" s="26">
        <v>206.94329999999999</v>
      </c>
      <c r="C623" s="11">
        <f t="shared" si="46"/>
        <v>207.77</v>
      </c>
      <c r="D623" s="29">
        <f>Table21[[#This Row],[Adj Close]]-Table21[[#This Row],[Naive Trend ]]</f>
        <v>-0.82670000000001664</v>
      </c>
      <c r="E623" s="12">
        <f t="shared" si="45"/>
        <v>0.68343289000002749</v>
      </c>
      <c r="F623" s="12">
        <f>ABS(Table21[[#This Row],[Erorr 1]])</f>
        <v>0.82670000000001664</v>
      </c>
      <c r="G623" s="13">
        <f>Table21[[#This Row],[Abs Erorr 1]]/Table21[[#This Row],[Adj Close]]</f>
        <v>3.9948140384347625E-3</v>
      </c>
      <c r="H623" s="11">
        <f t="shared" si="48"/>
        <v>204.97553333333335</v>
      </c>
      <c r="I623" s="14">
        <f>(Table21[[#This Row],[Adj Close]]-Table21[[#This Row],[3-MA]])</f>
        <v>1.9677666666666482</v>
      </c>
      <c r="J623" s="10">
        <f t="shared" si="47"/>
        <v>3.8721056544443719</v>
      </c>
      <c r="K623" s="10">
        <f>ABS(Table21[[#This Row],[Erorr 2]])</f>
        <v>1.9677666666666482</v>
      </c>
      <c r="L623" s="13">
        <f>Table21[[#This Row],[Abs Erorr 2]]/Table21[[#This Row],[Adj Close]]</f>
        <v>9.5087237260962215E-3</v>
      </c>
      <c r="M623" s="11">
        <f t="shared" si="49"/>
        <v>203.98445000000001</v>
      </c>
      <c r="N623" s="16">
        <f>Table21[[#This Row],[Adj Close]]-Table21[[#This Row],[6-MA]]</f>
        <v>2.958849999999984</v>
      </c>
      <c r="O623" s="17">
        <f>(Table21[[#This Row],[Adj Close]]-M623)^2</f>
        <v>8.7547933224999053</v>
      </c>
      <c r="P623" s="17">
        <f>ABS(Table21[[#This Row],[Erorr 3]])</f>
        <v>2.958849999999984</v>
      </c>
      <c r="Q623" s="17">
        <f>Table21[[#This Row],[Abs Erorr 3]]/Table21[[#This Row],[Adj Close]]</f>
        <v>1.4297877727860646E-2</v>
      </c>
    </row>
    <row r="624" spans="1:17" x14ac:dyDescent="0.3">
      <c r="A624" s="5">
        <v>44369.291666666664</v>
      </c>
      <c r="B624" s="25">
        <v>207.9033</v>
      </c>
      <c r="C624" s="11">
        <f t="shared" si="46"/>
        <v>206.94329999999999</v>
      </c>
      <c r="D624" s="29">
        <f>Table21[[#This Row],[Adj Close]]-Table21[[#This Row],[Naive Trend ]]</f>
        <v>0.96000000000000796</v>
      </c>
      <c r="E624" s="12">
        <f t="shared" si="45"/>
        <v>0.9216000000000153</v>
      </c>
      <c r="F624" s="12">
        <f>ABS(Table21[[#This Row],[Erorr 1]])</f>
        <v>0.96000000000000796</v>
      </c>
      <c r="G624" s="13">
        <f>Table21[[#This Row],[Abs Erorr 1]]/Table21[[#This Row],[Adj Close]]</f>
        <v>4.6175313234566645E-3</v>
      </c>
      <c r="H624" s="11">
        <f t="shared" si="48"/>
        <v>206.74886666666669</v>
      </c>
      <c r="I624" s="14">
        <f>(Table21[[#This Row],[Adj Close]]-Table21[[#This Row],[3-MA]])</f>
        <v>1.1544333333333157</v>
      </c>
      <c r="J624" s="10">
        <f t="shared" si="47"/>
        <v>1.3327163211110704</v>
      </c>
      <c r="K624" s="10">
        <f>ABS(Table21[[#This Row],[Erorr 2]])</f>
        <v>1.1544333333333157</v>
      </c>
      <c r="L624" s="13">
        <f>Table21[[#This Row],[Abs Erorr 2]]/Table21[[#This Row],[Adj Close]]</f>
        <v>5.5527417474052392E-3</v>
      </c>
      <c r="M624" s="11">
        <f t="shared" si="49"/>
        <v>204.59221666666664</v>
      </c>
      <c r="N624" s="16">
        <f>Table21[[#This Row],[Adj Close]]-Table21[[#This Row],[6-MA]]</f>
        <v>3.3110833333333574</v>
      </c>
      <c r="O624" s="17">
        <f>(Table21[[#This Row],[Adj Close]]-M624)^2</f>
        <v>10.963272840277936</v>
      </c>
      <c r="P624" s="17">
        <f>ABS(Table21[[#This Row],[Erorr 3]])</f>
        <v>3.3110833333333574</v>
      </c>
      <c r="Q624" s="17">
        <f>Table21[[#This Row],[Abs Erorr 3]]/Table21[[#This Row],[Adj Close]]</f>
        <v>1.592607396483537E-2</v>
      </c>
    </row>
    <row r="625" spans="1:17" x14ac:dyDescent="0.3">
      <c r="A625" s="9">
        <v>44370.291666666664</v>
      </c>
      <c r="B625" s="26">
        <v>218.85669999999999</v>
      </c>
      <c r="C625" s="11">
        <f t="shared" si="46"/>
        <v>207.9033</v>
      </c>
      <c r="D625" s="29">
        <f>Table21[[#This Row],[Adj Close]]-Table21[[#This Row],[Naive Trend ]]</f>
        <v>10.953399999999988</v>
      </c>
      <c r="E625" s="12">
        <f t="shared" si="45"/>
        <v>119.97697155999974</v>
      </c>
      <c r="F625" s="12">
        <f>ABS(Table21[[#This Row],[Erorr 1]])</f>
        <v>10.953399999999988</v>
      </c>
      <c r="G625" s="13">
        <f>Table21[[#This Row],[Abs Erorr 1]]/Table21[[#This Row],[Adj Close]]</f>
        <v>5.0048273596376022E-2</v>
      </c>
      <c r="H625" s="11">
        <f t="shared" si="48"/>
        <v>207.53886666666668</v>
      </c>
      <c r="I625" s="14">
        <f>(Table21[[#This Row],[Adj Close]]-Table21[[#This Row],[3-MA]])</f>
        <v>11.317833333333311</v>
      </c>
      <c r="J625" s="10">
        <f t="shared" si="47"/>
        <v>128.09335136111062</v>
      </c>
      <c r="K625" s="10">
        <f>ABS(Table21[[#This Row],[Erorr 2]])</f>
        <v>11.317833333333311</v>
      </c>
      <c r="L625" s="13">
        <f>Table21[[#This Row],[Abs Erorr 2]]/Table21[[#This Row],[Adj Close]]</f>
        <v>5.171344232702637E-2</v>
      </c>
      <c r="M625" s="11">
        <f t="shared" si="49"/>
        <v>204.92665</v>
      </c>
      <c r="N625" s="16">
        <f>Table21[[#This Row],[Adj Close]]-Table21[[#This Row],[6-MA]]</f>
        <v>13.930049999999994</v>
      </c>
      <c r="O625" s="17">
        <f>(Table21[[#This Row],[Adj Close]]-M625)^2</f>
        <v>194.04629300249985</v>
      </c>
      <c r="P625" s="17">
        <f>ABS(Table21[[#This Row],[Erorr 3]])</f>
        <v>13.930049999999994</v>
      </c>
      <c r="Q625" s="17">
        <f>Table21[[#This Row],[Abs Erorr 3]]/Table21[[#This Row],[Adj Close]]</f>
        <v>6.364918231884148E-2</v>
      </c>
    </row>
    <row r="626" spans="1:17" x14ac:dyDescent="0.3">
      <c r="A626" s="5">
        <v>44371.291666666664</v>
      </c>
      <c r="B626" s="25">
        <v>226.60669999999999</v>
      </c>
      <c r="C626" s="11">
        <f t="shared" si="46"/>
        <v>218.85669999999999</v>
      </c>
      <c r="D626" s="29">
        <f>Table21[[#This Row],[Adj Close]]-Table21[[#This Row],[Naive Trend ]]</f>
        <v>7.75</v>
      </c>
      <c r="E626" s="12">
        <f t="shared" si="45"/>
        <v>60.0625</v>
      </c>
      <c r="F626" s="12">
        <f>ABS(Table21[[#This Row],[Erorr 1]])</f>
        <v>7.75</v>
      </c>
      <c r="G626" s="13">
        <f>Table21[[#This Row],[Abs Erorr 1]]/Table21[[#This Row],[Adj Close]]</f>
        <v>3.4200224441730986E-2</v>
      </c>
      <c r="H626" s="11">
        <f t="shared" si="48"/>
        <v>211.2344333333333</v>
      </c>
      <c r="I626" s="14">
        <f>(Table21[[#This Row],[Adj Close]]-Table21[[#This Row],[3-MA]])</f>
        <v>15.37226666666669</v>
      </c>
      <c r="J626" s="10">
        <f t="shared" si="47"/>
        <v>236.30658247111182</v>
      </c>
      <c r="K626" s="10">
        <f>ABS(Table21[[#This Row],[Erorr 2]])</f>
        <v>15.37226666666669</v>
      </c>
      <c r="L626" s="13">
        <f>Table21[[#This Row],[Abs Erorr 2]]/Table21[[#This Row],[Adj Close]]</f>
        <v>6.7836770345566524E-2</v>
      </c>
      <c r="M626" s="11">
        <f t="shared" si="49"/>
        <v>208.10498333333337</v>
      </c>
      <c r="N626" s="16">
        <f>Table21[[#This Row],[Adj Close]]-Table21[[#This Row],[6-MA]]</f>
        <v>18.501716666666624</v>
      </c>
      <c r="O626" s="17">
        <f>(Table21[[#This Row],[Adj Close]]-M626)^2</f>
        <v>342.31351961360951</v>
      </c>
      <c r="P626" s="17">
        <f>ABS(Table21[[#This Row],[Erorr 3]])</f>
        <v>18.501716666666624</v>
      </c>
      <c r="Q626" s="17">
        <f>Table21[[#This Row],[Abs Erorr 3]]/Table21[[#This Row],[Adj Close]]</f>
        <v>8.1646820975137216E-2</v>
      </c>
    </row>
    <row r="627" spans="1:17" x14ac:dyDescent="0.3">
      <c r="A627" s="9">
        <v>44372.291666666664</v>
      </c>
      <c r="B627" s="26">
        <v>223.95670000000001</v>
      </c>
      <c r="C627" s="11">
        <f t="shared" si="46"/>
        <v>226.60669999999999</v>
      </c>
      <c r="D627" s="29">
        <f>Table21[[#This Row],[Adj Close]]-Table21[[#This Row],[Naive Trend ]]</f>
        <v>-2.6499999999999773</v>
      </c>
      <c r="E627" s="12">
        <f t="shared" si="45"/>
        <v>7.0224999999998792</v>
      </c>
      <c r="F627" s="12">
        <f>ABS(Table21[[#This Row],[Erorr 1]])</f>
        <v>2.6499999999999773</v>
      </c>
      <c r="G627" s="13">
        <f>Table21[[#This Row],[Abs Erorr 1]]/Table21[[#This Row],[Adj Close]]</f>
        <v>1.1832644435285826E-2</v>
      </c>
      <c r="H627" s="11">
        <f t="shared" si="48"/>
        <v>217.78890000000001</v>
      </c>
      <c r="I627" s="14">
        <f>(Table21[[#This Row],[Adj Close]]-Table21[[#This Row],[3-MA]])</f>
        <v>6.1677999999999997</v>
      </c>
      <c r="J627" s="10">
        <f t="shared" si="47"/>
        <v>38.041756839999998</v>
      </c>
      <c r="K627" s="10">
        <f>ABS(Table21[[#This Row],[Erorr 2]])</f>
        <v>6.1677999999999997</v>
      </c>
      <c r="L627" s="13">
        <f>Table21[[#This Row],[Abs Erorr 2]]/Table21[[#This Row],[Adj Close]]</f>
        <v>2.7540145036964732E-2</v>
      </c>
      <c r="M627" s="11">
        <f t="shared" si="49"/>
        <v>212.26888333333338</v>
      </c>
      <c r="N627" s="16">
        <f>Table21[[#This Row],[Adj Close]]-Table21[[#This Row],[6-MA]]</f>
        <v>11.687816666666635</v>
      </c>
      <c r="O627" s="17">
        <f>(Table21[[#This Row],[Adj Close]]-M627)^2</f>
        <v>136.60505843361037</v>
      </c>
      <c r="P627" s="17">
        <f>ABS(Table21[[#This Row],[Erorr 3]])</f>
        <v>11.687816666666635</v>
      </c>
      <c r="Q627" s="17">
        <f>Table21[[#This Row],[Abs Erorr 3]]/Table21[[#This Row],[Adj Close]]</f>
        <v>5.2187841072254743E-2</v>
      </c>
    </row>
    <row r="628" spans="1:17" x14ac:dyDescent="0.3">
      <c r="A628" s="5">
        <v>44375.291666666664</v>
      </c>
      <c r="B628" s="25">
        <v>229.57329999999999</v>
      </c>
      <c r="C628" s="11">
        <f t="shared" si="46"/>
        <v>223.95670000000001</v>
      </c>
      <c r="D628" s="29">
        <f>Table21[[#This Row],[Adj Close]]-Table21[[#This Row],[Naive Trend ]]</f>
        <v>5.6165999999999769</v>
      </c>
      <c r="E628" s="12">
        <f t="shared" si="45"/>
        <v>31.546195559999742</v>
      </c>
      <c r="F628" s="12">
        <f>ABS(Table21[[#This Row],[Erorr 1]])</f>
        <v>5.6165999999999769</v>
      </c>
      <c r="G628" s="13">
        <f>Table21[[#This Row],[Abs Erorr 1]]/Table21[[#This Row],[Adj Close]]</f>
        <v>2.4465388614442436E-2</v>
      </c>
      <c r="H628" s="11">
        <f t="shared" si="48"/>
        <v>223.14003333333335</v>
      </c>
      <c r="I628" s="14">
        <f>(Table21[[#This Row],[Adj Close]]-Table21[[#This Row],[3-MA]])</f>
        <v>6.4332666666666398</v>
      </c>
      <c r="J628" s="10">
        <f t="shared" si="47"/>
        <v>41.3869200044441</v>
      </c>
      <c r="K628" s="10">
        <f>ABS(Table21[[#This Row],[Erorr 2]])</f>
        <v>6.4332666666666398</v>
      </c>
      <c r="L628" s="13">
        <f>Table21[[#This Row],[Abs Erorr 2]]/Table21[[#This Row],[Adj Close]]</f>
        <v>2.8022712861934033E-2</v>
      </c>
      <c r="M628" s="11">
        <f t="shared" si="49"/>
        <v>215.33945000000003</v>
      </c>
      <c r="N628" s="16">
        <f>Table21[[#This Row],[Adj Close]]-Table21[[#This Row],[6-MA]]</f>
        <v>14.233849999999961</v>
      </c>
      <c r="O628" s="17">
        <f>(Table21[[#This Row],[Adj Close]]-M628)^2</f>
        <v>202.60248582249889</v>
      </c>
      <c r="P628" s="17">
        <f>ABS(Table21[[#This Row],[Erorr 3]])</f>
        <v>14.233849999999961</v>
      </c>
      <c r="Q628" s="17">
        <f>Table21[[#This Row],[Abs Erorr 3]]/Table21[[#This Row],[Adj Close]]</f>
        <v>6.200133029407149E-2</v>
      </c>
    </row>
    <row r="629" spans="1:17" x14ac:dyDescent="0.3">
      <c r="A629" s="9">
        <v>44376.291666666664</v>
      </c>
      <c r="B629" s="26">
        <v>226.92</v>
      </c>
      <c r="C629" s="11">
        <f t="shared" si="46"/>
        <v>229.57329999999999</v>
      </c>
      <c r="D629" s="29">
        <f>Table21[[#This Row],[Adj Close]]-Table21[[#This Row],[Naive Trend ]]</f>
        <v>-2.6533000000000015</v>
      </c>
      <c r="E629" s="12">
        <f t="shared" si="45"/>
        <v>7.0400008900000079</v>
      </c>
      <c r="F629" s="12">
        <f>ABS(Table21[[#This Row],[Erorr 1]])</f>
        <v>2.6533000000000015</v>
      </c>
      <c r="G629" s="13">
        <f>Table21[[#This Row],[Abs Erorr 1]]/Table21[[#This Row],[Adj Close]]</f>
        <v>1.1692667019213827E-2</v>
      </c>
      <c r="H629" s="11">
        <f t="shared" si="48"/>
        <v>226.71223333333333</v>
      </c>
      <c r="I629" s="14">
        <f>(Table21[[#This Row],[Adj Close]]-Table21[[#This Row],[3-MA]])</f>
        <v>0.20776666666665733</v>
      </c>
      <c r="J629" s="10">
        <f t="shared" si="47"/>
        <v>4.3166987777773898E-2</v>
      </c>
      <c r="K629" s="10">
        <f>ABS(Table21[[#This Row],[Erorr 2]])</f>
        <v>0.20776666666665733</v>
      </c>
      <c r="L629" s="13">
        <f>Table21[[#This Row],[Abs Erorr 2]]/Table21[[#This Row],[Adj Close]]</f>
        <v>9.155943357423644E-4</v>
      </c>
      <c r="M629" s="11">
        <f t="shared" si="49"/>
        <v>218.97333333333333</v>
      </c>
      <c r="N629" s="16">
        <f>Table21[[#This Row],[Adj Close]]-Table21[[#This Row],[6-MA]]</f>
        <v>7.9466666666666583</v>
      </c>
      <c r="O629" s="17">
        <f>(Table21[[#This Row],[Adj Close]]-M629)^2</f>
        <v>63.149511111110982</v>
      </c>
      <c r="P629" s="17">
        <f>ABS(Table21[[#This Row],[Erorr 3]])</f>
        <v>7.9466666666666583</v>
      </c>
      <c r="Q629" s="17">
        <f>Table21[[#This Row],[Abs Erorr 3]]/Table21[[#This Row],[Adj Close]]</f>
        <v>3.5019683882719276E-2</v>
      </c>
    </row>
    <row r="630" spans="1:17" x14ac:dyDescent="0.3">
      <c r="A630" s="5">
        <v>44377.291666666664</v>
      </c>
      <c r="B630" s="25">
        <v>226.5667</v>
      </c>
      <c r="C630" s="11">
        <f t="shared" si="46"/>
        <v>226.92</v>
      </c>
      <c r="D630" s="29">
        <f>Table21[[#This Row],[Adj Close]]-Table21[[#This Row],[Naive Trend ]]</f>
        <v>-0.35329999999999018</v>
      </c>
      <c r="E630" s="12">
        <f t="shared" si="45"/>
        <v>0.12482088999999306</v>
      </c>
      <c r="F630" s="12">
        <f>ABS(Table21[[#This Row],[Erorr 1]])</f>
        <v>0.35329999999999018</v>
      </c>
      <c r="G630" s="13">
        <f>Table21[[#This Row],[Abs Erorr 1]]/Table21[[#This Row],[Adj Close]]</f>
        <v>1.5593641960623082E-3</v>
      </c>
      <c r="H630" s="11">
        <f t="shared" si="48"/>
        <v>226.81666666666663</v>
      </c>
      <c r="I630" s="14">
        <f>(Table21[[#This Row],[Adj Close]]-Table21[[#This Row],[3-MA]])</f>
        <v>-0.24996666666663714</v>
      </c>
      <c r="J630" s="10">
        <f t="shared" si="47"/>
        <v>6.2483334444429682E-2</v>
      </c>
      <c r="K630" s="10">
        <f>ABS(Table21[[#This Row],[Erorr 2]])</f>
        <v>0.24996666666663714</v>
      </c>
      <c r="L630" s="13">
        <f>Table21[[#This Row],[Abs Erorr 2]]/Table21[[#This Row],[Adj Close]]</f>
        <v>1.1032806968836865E-3</v>
      </c>
      <c r="M630" s="11">
        <f t="shared" si="49"/>
        <v>222.30278333333334</v>
      </c>
      <c r="N630" s="16">
        <f>Table21[[#This Row],[Adj Close]]-Table21[[#This Row],[6-MA]]</f>
        <v>4.2639166666666597</v>
      </c>
      <c r="O630" s="17">
        <f>(Table21[[#This Row],[Adj Close]]-M630)^2</f>
        <v>18.180985340277719</v>
      </c>
      <c r="P630" s="17">
        <f>ABS(Table21[[#This Row],[Erorr 3]])</f>
        <v>4.2639166666666597</v>
      </c>
      <c r="Q630" s="17">
        <f>Table21[[#This Row],[Abs Erorr 3]]/Table21[[#This Row],[Adj Close]]</f>
        <v>1.8819697098764555E-2</v>
      </c>
    </row>
    <row r="631" spans="1:17" x14ac:dyDescent="0.3">
      <c r="A631" s="9">
        <v>44378.291666666664</v>
      </c>
      <c r="B631" s="26">
        <v>225.97329999999999</v>
      </c>
      <c r="C631" s="11">
        <f t="shared" si="46"/>
        <v>226.5667</v>
      </c>
      <c r="D631" s="29">
        <f>Table21[[#This Row],[Adj Close]]-Table21[[#This Row],[Naive Trend ]]</f>
        <v>-0.59340000000000259</v>
      </c>
      <c r="E631" s="12">
        <f t="shared" si="45"/>
        <v>0.35212356000000306</v>
      </c>
      <c r="F631" s="12">
        <f>ABS(Table21[[#This Row],[Erorr 1]])</f>
        <v>0.59340000000000259</v>
      </c>
      <c r="G631" s="13">
        <f>Table21[[#This Row],[Abs Erorr 1]]/Table21[[#This Row],[Adj Close]]</f>
        <v>2.625973953560012E-3</v>
      </c>
      <c r="H631" s="11">
        <f t="shared" si="48"/>
        <v>227.68666666666664</v>
      </c>
      <c r="I631" s="14">
        <f>(Table21[[#This Row],[Adj Close]]-Table21[[#This Row],[3-MA]])</f>
        <v>-1.7133666666666443</v>
      </c>
      <c r="J631" s="10">
        <f t="shared" si="47"/>
        <v>2.9356253344443677</v>
      </c>
      <c r="K631" s="10">
        <f>ABS(Table21[[#This Row],[Erorr 2]])</f>
        <v>1.7133666666666443</v>
      </c>
      <c r="L631" s="13">
        <f>Table21[[#This Row],[Abs Erorr 2]]/Table21[[#This Row],[Adj Close]]</f>
        <v>7.5821642055350982E-3</v>
      </c>
      <c r="M631" s="11">
        <f t="shared" si="49"/>
        <v>225.41335000000004</v>
      </c>
      <c r="N631" s="16">
        <f>Table21[[#This Row],[Adj Close]]-Table21[[#This Row],[6-MA]]</f>
        <v>0.55994999999995798</v>
      </c>
      <c r="O631" s="17">
        <f>(Table21[[#This Row],[Adj Close]]-M631)^2</f>
        <v>0.31354400249995296</v>
      </c>
      <c r="P631" s="17">
        <f>ABS(Table21[[#This Row],[Erorr 3]])</f>
        <v>0.55994999999995798</v>
      </c>
      <c r="Q631" s="17">
        <f>Table21[[#This Row],[Abs Erorr 3]]/Table21[[#This Row],[Adj Close]]</f>
        <v>2.4779476159349709E-3</v>
      </c>
    </row>
    <row r="632" spans="1:17" x14ac:dyDescent="0.3">
      <c r="A632" s="5">
        <v>44379.291666666664</v>
      </c>
      <c r="B632" s="25">
        <v>226.3</v>
      </c>
      <c r="C632" s="11">
        <f t="shared" si="46"/>
        <v>225.97329999999999</v>
      </c>
      <c r="D632" s="29">
        <f>Table21[[#This Row],[Adj Close]]-Table21[[#This Row],[Naive Trend ]]</f>
        <v>0.32670000000001664</v>
      </c>
      <c r="E632" s="12">
        <f t="shared" si="45"/>
        <v>0.10673289000001088</v>
      </c>
      <c r="F632" s="12">
        <f>ABS(Table21[[#This Row],[Erorr 1]])</f>
        <v>0.32670000000001664</v>
      </c>
      <c r="G632" s="13">
        <f>Table21[[#This Row],[Abs Erorr 1]]/Table21[[#This Row],[Adj Close]]</f>
        <v>1.443658859920533E-3</v>
      </c>
      <c r="H632" s="11">
        <f t="shared" si="48"/>
        <v>226.48666666666668</v>
      </c>
      <c r="I632" s="14">
        <f>(Table21[[#This Row],[Adj Close]]-Table21[[#This Row],[3-MA]])</f>
        <v>-0.18666666666666742</v>
      </c>
      <c r="J632" s="10">
        <f t="shared" si="47"/>
        <v>3.4844444444444726E-2</v>
      </c>
      <c r="K632" s="10">
        <f>ABS(Table21[[#This Row],[Erorr 2]])</f>
        <v>0.18666666666666742</v>
      </c>
      <c r="L632" s="13">
        <f>Table21[[#This Row],[Abs Erorr 2]]/Table21[[#This Row],[Adj Close]]</f>
        <v>8.2486375018412468E-4</v>
      </c>
      <c r="M632" s="11">
        <f t="shared" si="49"/>
        <v>226.59945000000002</v>
      </c>
      <c r="N632" s="16">
        <f>Table21[[#This Row],[Adj Close]]-Table21[[#This Row],[6-MA]]</f>
        <v>-0.29945000000000732</v>
      </c>
      <c r="O632" s="17">
        <f>(Table21[[#This Row],[Adj Close]]-M632)^2</f>
        <v>8.9670302500004379E-2</v>
      </c>
      <c r="P632" s="17">
        <f>ABS(Table21[[#This Row],[Erorr 3]])</f>
        <v>0.29945000000000732</v>
      </c>
      <c r="Q632" s="17">
        <f>Table21[[#This Row],[Abs Erorr 3]]/Table21[[#This Row],[Adj Close]]</f>
        <v>1.3232434821034349E-3</v>
      </c>
    </row>
    <row r="633" spans="1:17" x14ac:dyDescent="0.3">
      <c r="A633" s="9">
        <v>44383.291666666664</v>
      </c>
      <c r="B633" s="26">
        <v>219.86</v>
      </c>
      <c r="C633" s="11">
        <f t="shared" si="46"/>
        <v>226.3</v>
      </c>
      <c r="D633" s="29">
        <f>Table21[[#This Row],[Adj Close]]-Table21[[#This Row],[Naive Trend ]]</f>
        <v>-6.4399999999999977</v>
      </c>
      <c r="E633" s="12">
        <f t="shared" si="45"/>
        <v>41.473599999999969</v>
      </c>
      <c r="F633" s="12">
        <f>ABS(Table21[[#This Row],[Erorr 1]])</f>
        <v>6.4399999999999977</v>
      </c>
      <c r="G633" s="13">
        <f>Table21[[#This Row],[Abs Erorr 1]]/Table21[[#This Row],[Adj Close]]</f>
        <v>2.9291367233694156E-2</v>
      </c>
      <c r="H633" s="11">
        <f t="shared" si="48"/>
        <v>226.27999999999997</v>
      </c>
      <c r="I633" s="14">
        <f>(Table21[[#This Row],[Adj Close]]-Table21[[#This Row],[3-MA]])</f>
        <v>-6.4199999999999591</v>
      </c>
      <c r="J633" s="10">
        <f t="shared" si="47"/>
        <v>41.216399999999474</v>
      </c>
      <c r="K633" s="10">
        <f>ABS(Table21[[#This Row],[Erorr 2]])</f>
        <v>6.4199999999999591</v>
      </c>
      <c r="L633" s="13">
        <f>Table21[[#This Row],[Abs Erorr 2]]/Table21[[#This Row],[Adj Close]]</f>
        <v>2.9200400254707354E-2</v>
      </c>
      <c r="M633" s="11">
        <f t="shared" si="49"/>
        <v>226.54833333333329</v>
      </c>
      <c r="N633" s="16">
        <f>Table21[[#This Row],[Adj Close]]-Table21[[#This Row],[6-MA]]</f>
        <v>-6.6883333333332757</v>
      </c>
      <c r="O633" s="17">
        <f>(Table21[[#This Row],[Adj Close]]-M633)^2</f>
        <v>44.733802777777008</v>
      </c>
      <c r="P633" s="17">
        <f>ABS(Table21[[#This Row],[Erorr 3]])</f>
        <v>6.6883333333332757</v>
      </c>
      <c r="Q633" s="17">
        <f>Table21[[#This Row],[Abs Erorr 3]]/Table21[[#This Row],[Adj Close]]</f>
        <v>3.0420873889444533E-2</v>
      </c>
    </row>
    <row r="634" spans="1:17" x14ac:dyDescent="0.3">
      <c r="A634" s="5">
        <v>44384.291666666664</v>
      </c>
      <c r="B634" s="25">
        <v>214.88329999999999</v>
      </c>
      <c r="C634" s="11">
        <f t="shared" si="46"/>
        <v>219.86</v>
      </c>
      <c r="D634" s="29">
        <f>Table21[[#This Row],[Adj Close]]-Table21[[#This Row],[Naive Trend ]]</f>
        <v>-4.9767000000000223</v>
      </c>
      <c r="E634" s="12">
        <f t="shared" si="45"/>
        <v>24.767542890000222</v>
      </c>
      <c r="F634" s="12">
        <f>ABS(Table21[[#This Row],[Erorr 1]])</f>
        <v>4.9767000000000223</v>
      </c>
      <c r="G634" s="13">
        <f>Table21[[#This Row],[Abs Erorr 1]]/Table21[[#This Row],[Adj Close]]</f>
        <v>2.3160012900025374E-2</v>
      </c>
      <c r="H634" s="11">
        <f t="shared" si="48"/>
        <v>224.04443333333333</v>
      </c>
      <c r="I634" s="14">
        <f>(Table21[[#This Row],[Adj Close]]-Table21[[#This Row],[3-MA]])</f>
        <v>-9.1611333333333391</v>
      </c>
      <c r="J634" s="10">
        <f t="shared" si="47"/>
        <v>83.926363951111213</v>
      </c>
      <c r="K634" s="10">
        <f>ABS(Table21[[#This Row],[Erorr 2]])</f>
        <v>9.1611333333333391</v>
      </c>
      <c r="L634" s="13">
        <f>Table21[[#This Row],[Abs Erorr 2]]/Table21[[#This Row],[Adj Close]]</f>
        <v>4.263306331079865E-2</v>
      </c>
      <c r="M634" s="11">
        <f t="shared" si="49"/>
        <v>225.86554999999998</v>
      </c>
      <c r="N634" s="16">
        <f>Table21[[#This Row],[Adj Close]]-Table21[[#This Row],[6-MA]]</f>
        <v>-10.982249999999993</v>
      </c>
      <c r="O634" s="17">
        <f>(Table21[[#This Row],[Adj Close]]-M634)^2</f>
        <v>120.60981506249985</v>
      </c>
      <c r="P634" s="17">
        <f>ABS(Table21[[#This Row],[Erorr 3]])</f>
        <v>10.982249999999993</v>
      </c>
      <c r="Q634" s="17">
        <f>Table21[[#This Row],[Abs Erorr 3]]/Table21[[#This Row],[Adj Close]]</f>
        <v>5.1107973490727265E-2</v>
      </c>
    </row>
    <row r="635" spans="1:17" x14ac:dyDescent="0.3">
      <c r="A635" s="9">
        <v>44385.291666666664</v>
      </c>
      <c r="B635" s="26">
        <v>217.60329999999999</v>
      </c>
      <c r="C635" s="11">
        <f t="shared" si="46"/>
        <v>214.88329999999999</v>
      </c>
      <c r="D635" s="29">
        <f>Table21[[#This Row],[Adj Close]]-Table21[[#This Row],[Naive Trend ]]</f>
        <v>2.7199999999999989</v>
      </c>
      <c r="E635" s="12">
        <f t="shared" si="45"/>
        <v>7.3983999999999934</v>
      </c>
      <c r="F635" s="12">
        <f>ABS(Table21[[#This Row],[Erorr 1]])</f>
        <v>2.7199999999999989</v>
      </c>
      <c r="G635" s="13">
        <f>Table21[[#This Row],[Abs Erorr 1]]/Table21[[#This Row],[Adj Close]]</f>
        <v>1.2499810434860129E-2</v>
      </c>
      <c r="H635" s="11">
        <f t="shared" si="48"/>
        <v>220.34776666666667</v>
      </c>
      <c r="I635" s="14">
        <f>(Table21[[#This Row],[Adj Close]]-Table21[[#This Row],[3-MA]])</f>
        <v>-2.7444666666666819</v>
      </c>
      <c r="J635" s="10">
        <f t="shared" si="47"/>
        <v>7.5320972844445286</v>
      </c>
      <c r="K635" s="10">
        <f>ABS(Table21[[#This Row],[Erorr 2]])</f>
        <v>2.7444666666666819</v>
      </c>
      <c r="L635" s="13">
        <f>Table21[[#This Row],[Abs Erorr 2]]/Table21[[#This Row],[Adj Close]]</f>
        <v>1.2612247455193381E-2</v>
      </c>
      <c r="M635" s="11">
        <f t="shared" si="49"/>
        <v>223.41721666666663</v>
      </c>
      <c r="N635" s="16">
        <f>Table21[[#This Row],[Adj Close]]-Table21[[#This Row],[6-MA]]</f>
        <v>-5.8139166666666426</v>
      </c>
      <c r="O635" s="17">
        <f>(Table21[[#This Row],[Adj Close]]-M635)^2</f>
        <v>33.801627006944166</v>
      </c>
      <c r="P635" s="17">
        <f>ABS(Table21[[#This Row],[Erorr 3]])</f>
        <v>5.8139166666666426</v>
      </c>
      <c r="Q635" s="17">
        <f>Table21[[#This Row],[Abs Erorr 3]]/Table21[[#This Row],[Adj Close]]</f>
        <v>2.6717961844634906E-2</v>
      </c>
    </row>
    <row r="636" spans="1:17" x14ac:dyDescent="0.3">
      <c r="A636" s="5">
        <v>44386.291666666664</v>
      </c>
      <c r="B636" s="25">
        <v>218.98330000000001</v>
      </c>
      <c r="C636" s="11">
        <f t="shared" si="46"/>
        <v>217.60329999999999</v>
      </c>
      <c r="D636" s="29">
        <f>Table21[[#This Row],[Adj Close]]-Table21[[#This Row],[Naive Trend ]]</f>
        <v>1.3800000000000239</v>
      </c>
      <c r="E636" s="12">
        <f t="shared" si="45"/>
        <v>1.9044000000000658</v>
      </c>
      <c r="F636" s="12">
        <f>ABS(Table21[[#This Row],[Erorr 1]])</f>
        <v>1.3800000000000239</v>
      </c>
      <c r="G636" s="13">
        <f>Table21[[#This Row],[Abs Erorr 1]]/Table21[[#This Row],[Adj Close]]</f>
        <v>6.3018504150774224E-3</v>
      </c>
      <c r="H636" s="11">
        <f t="shared" si="48"/>
        <v>217.44886666666665</v>
      </c>
      <c r="I636" s="14">
        <f>(Table21[[#This Row],[Adj Close]]-Table21[[#This Row],[3-MA]])</f>
        <v>1.534433333333368</v>
      </c>
      <c r="J636" s="10">
        <f t="shared" si="47"/>
        <v>2.3544856544445505</v>
      </c>
      <c r="K636" s="10">
        <f>ABS(Table21[[#This Row],[Erorr 2]])</f>
        <v>1.534433333333368</v>
      </c>
      <c r="L636" s="13">
        <f>Table21[[#This Row],[Abs Erorr 2]]/Table21[[#This Row],[Adj Close]]</f>
        <v>7.0070792308517035E-3</v>
      </c>
      <c r="M636" s="11">
        <f t="shared" si="49"/>
        <v>221.86443333333332</v>
      </c>
      <c r="N636" s="16">
        <f>Table21[[#This Row],[Adj Close]]-Table21[[#This Row],[6-MA]]</f>
        <v>-2.8811333333333096</v>
      </c>
      <c r="O636" s="17">
        <f>(Table21[[#This Row],[Adj Close]]-M636)^2</f>
        <v>8.3009292844443081</v>
      </c>
      <c r="P636" s="17">
        <f>ABS(Table21[[#This Row],[Erorr 3]])</f>
        <v>2.8811333333333096</v>
      </c>
      <c r="Q636" s="17">
        <f>Table21[[#This Row],[Abs Erorr 3]]/Table21[[#This Row],[Adj Close]]</f>
        <v>1.3156863255477972E-2</v>
      </c>
    </row>
    <row r="637" spans="1:17" x14ac:dyDescent="0.3">
      <c r="A637" s="9">
        <v>44389.291666666664</v>
      </c>
      <c r="B637" s="26">
        <v>228.5667</v>
      </c>
      <c r="C637" s="11">
        <f t="shared" si="46"/>
        <v>218.98330000000001</v>
      </c>
      <c r="D637" s="29">
        <f>Table21[[#This Row],[Adj Close]]-Table21[[#This Row],[Naive Trend ]]</f>
        <v>9.5833999999999833</v>
      </c>
      <c r="E637" s="12">
        <f t="shared" si="45"/>
        <v>91.841555559999676</v>
      </c>
      <c r="F637" s="12">
        <f>ABS(Table21[[#This Row],[Erorr 1]])</f>
        <v>9.5833999999999833</v>
      </c>
      <c r="G637" s="13">
        <f>Table21[[#This Row],[Abs Erorr 1]]/Table21[[#This Row],[Adj Close]]</f>
        <v>4.1928242390514382E-2</v>
      </c>
      <c r="H637" s="11">
        <f t="shared" si="48"/>
        <v>217.1566333333333</v>
      </c>
      <c r="I637" s="14">
        <f>(Table21[[#This Row],[Adj Close]]-Table21[[#This Row],[3-MA]])</f>
        <v>11.410066666666694</v>
      </c>
      <c r="J637" s="10">
        <f t="shared" si="47"/>
        <v>130.18962133777839</v>
      </c>
      <c r="K637" s="10">
        <f>ABS(Table21[[#This Row],[Erorr 2]])</f>
        <v>11.410066666666694</v>
      </c>
      <c r="L637" s="13">
        <f>Table21[[#This Row],[Abs Erorr 2]]/Table21[[#This Row],[Adj Close]]</f>
        <v>4.9920074388205692E-2</v>
      </c>
      <c r="M637" s="11">
        <f t="shared" si="49"/>
        <v>220.60053333333335</v>
      </c>
      <c r="N637" s="16">
        <f>Table21[[#This Row],[Adj Close]]-Table21[[#This Row],[6-MA]]</f>
        <v>7.966166666666652</v>
      </c>
      <c r="O637" s="17">
        <f>(Table21[[#This Row],[Adj Close]]-M637)^2</f>
        <v>63.45981136111088</v>
      </c>
      <c r="P637" s="17">
        <f>ABS(Table21[[#This Row],[Erorr 3]])</f>
        <v>7.966166666666652</v>
      </c>
      <c r="Q637" s="17">
        <f>Table21[[#This Row],[Abs Erorr 3]]/Table21[[#This Row],[Adj Close]]</f>
        <v>3.4852700181901619E-2</v>
      </c>
    </row>
    <row r="638" spans="1:17" x14ac:dyDescent="0.3">
      <c r="A638" s="5">
        <v>44390.291666666664</v>
      </c>
      <c r="B638" s="25">
        <v>222.8467</v>
      </c>
      <c r="C638" s="11">
        <f t="shared" si="46"/>
        <v>228.5667</v>
      </c>
      <c r="D638" s="29">
        <f>Table21[[#This Row],[Adj Close]]-Table21[[#This Row],[Naive Trend ]]</f>
        <v>-5.7199999999999989</v>
      </c>
      <c r="E638" s="12">
        <f t="shared" si="45"/>
        <v>32.718399999999988</v>
      </c>
      <c r="F638" s="12">
        <f>ABS(Table21[[#This Row],[Erorr 1]])</f>
        <v>5.7199999999999989</v>
      </c>
      <c r="G638" s="13">
        <f>Table21[[#This Row],[Abs Erorr 1]]/Table21[[#This Row],[Adj Close]]</f>
        <v>2.5667869436702444E-2</v>
      </c>
      <c r="H638" s="11">
        <f t="shared" si="48"/>
        <v>221.71776666666665</v>
      </c>
      <c r="I638" s="14">
        <f>(Table21[[#This Row],[Adj Close]]-Table21[[#This Row],[3-MA]])</f>
        <v>1.1289333333333502</v>
      </c>
      <c r="J638" s="10">
        <f t="shared" si="47"/>
        <v>1.2744904711111493</v>
      </c>
      <c r="K638" s="10">
        <f>ABS(Table21[[#This Row],[Erorr 2]])</f>
        <v>1.1289333333333502</v>
      </c>
      <c r="L638" s="13">
        <f>Table21[[#This Row],[Abs Erorr 2]]/Table21[[#This Row],[Adj Close]]</f>
        <v>5.065963881598203E-3</v>
      </c>
      <c r="M638" s="11">
        <f t="shared" si="49"/>
        <v>221.0327666666667</v>
      </c>
      <c r="N638" s="16">
        <f>Table21[[#This Row],[Adj Close]]-Table21[[#This Row],[6-MA]]</f>
        <v>1.8139333333332956</v>
      </c>
      <c r="O638" s="17">
        <f>(Table21[[#This Row],[Adj Close]]-M638)^2</f>
        <v>3.2903541377776411</v>
      </c>
      <c r="P638" s="17">
        <f>ABS(Table21[[#This Row],[Erorr 3]])</f>
        <v>1.8139333333332956</v>
      </c>
      <c r="Q638" s="17">
        <f>Table21[[#This Row],[Abs Erorr 3]]/Table21[[#This Row],[Adj Close]]</f>
        <v>8.1398258683359256E-3</v>
      </c>
    </row>
    <row r="639" spans="1:17" x14ac:dyDescent="0.3">
      <c r="A639" s="9">
        <v>44391.291666666664</v>
      </c>
      <c r="B639" s="26">
        <v>217.79329999999999</v>
      </c>
      <c r="C639" s="11">
        <f t="shared" si="46"/>
        <v>222.8467</v>
      </c>
      <c r="D639" s="29">
        <f>Table21[[#This Row],[Adj Close]]-Table21[[#This Row],[Naive Trend ]]</f>
        <v>-5.0534000000000106</v>
      </c>
      <c r="E639" s="12">
        <f t="shared" si="45"/>
        <v>25.536851560000105</v>
      </c>
      <c r="F639" s="12">
        <f>ABS(Table21[[#This Row],[Erorr 1]])</f>
        <v>5.0534000000000106</v>
      </c>
      <c r="G639" s="13">
        <f>Table21[[#This Row],[Abs Erorr 1]]/Table21[[#This Row],[Adj Close]]</f>
        <v>2.3202733968400363E-2</v>
      </c>
      <c r="H639" s="11">
        <f t="shared" si="48"/>
        <v>223.46556666666666</v>
      </c>
      <c r="I639" s="14">
        <f>(Table21[[#This Row],[Adj Close]]-Table21[[#This Row],[3-MA]])</f>
        <v>-5.6722666666666726</v>
      </c>
      <c r="J639" s="10">
        <f t="shared" si="47"/>
        <v>32.174609137777843</v>
      </c>
      <c r="K639" s="10">
        <f>ABS(Table21[[#This Row],[Erorr 2]])</f>
        <v>5.6722666666666726</v>
      </c>
      <c r="L639" s="13">
        <f>Table21[[#This Row],[Abs Erorr 2]]/Table21[[#This Row],[Adj Close]]</f>
        <v>2.6044266130623269E-2</v>
      </c>
      <c r="M639" s="11">
        <f t="shared" si="49"/>
        <v>220.45721666666668</v>
      </c>
      <c r="N639" s="16">
        <f>Table21[[#This Row],[Adj Close]]-Table21[[#This Row],[6-MA]]</f>
        <v>-2.6639166666666938</v>
      </c>
      <c r="O639" s="17">
        <f>(Table21[[#This Row],[Adj Close]]-M639)^2</f>
        <v>7.0964520069445891</v>
      </c>
      <c r="P639" s="17">
        <f>ABS(Table21[[#This Row],[Erorr 3]])</f>
        <v>2.6639166666666938</v>
      </c>
      <c r="Q639" s="17">
        <f>Table21[[#This Row],[Abs Erorr 3]]/Table21[[#This Row],[Adj Close]]</f>
        <v>1.2231398608987025E-2</v>
      </c>
    </row>
    <row r="640" spans="1:17" x14ac:dyDescent="0.3">
      <c r="A640" s="5">
        <v>44392.291666666664</v>
      </c>
      <c r="B640" s="25">
        <v>216.86670000000001</v>
      </c>
      <c r="C640" s="11">
        <f t="shared" si="46"/>
        <v>217.79329999999999</v>
      </c>
      <c r="D640" s="29">
        <f>Table21[[#This Row],[Adj Close]]-Table21[[#This Row],[Naive Trend ]]</f>
        <v>-0.92659999999997922</v>
      </c>
      <c r="E640" s="12">
        <f t="shared" si="45"/>
        <v>0.8585875599999615</v>
      </c>
      <c r="F640" s="12">
        <f>ABS(Table21[[#This Row],[Erorr 1]])</f>
        <v>0.92659999999997922</v>
      </c>
      <c r="G640" s="13">
        <f>Table21[[#This Row],[Abs Erorr 1]]/Table21[[#This Row],[Adj Close]]</f>
        <v>4.2726707235365277E-3</v>
      </c>
      <c r="H640" s="11">
        <f t="shared" si="48"/>
        <v>223.06889999999999</v>
      </c>
      <c r="I640" s="14">
        <f>(Table21[[#This Row],[Adj Close]]-Table21[[#This Row],[3-MA]])</f>
        <v>-6.2021999999999764</v>
      </c>
      <c r="J640" s="10">
        <f t="shared" si="47"/>
        <v>38.467284839999706</v>
      </c>
      <c r="K640" s="10">
        <f>ABS(Table21[[#This Row],[Erorr 2]])</f>
        <v>6.2021999999999764</v>
      </c>
      <c r="L640" s="13">
        <f>Table21[[#This Row],[Abs Erorr 2]]/Table21[[#This Row],[Adj Close]]</f>
        <v>2.8599134860261978E-2</v>
      </c>
      <c r="M640" s="11">
        <f t="shared" si="49"/>
        <v>220.11276666666666</v>
      </c>
      <c r="N640" s="16">
        <f>Table21[[#This Row],[Adj Close]]-Table21[[#This Row],[6-MA]]</f>
        <v>-3.2460666666666498</v>
      </c>
      <c r="O640" s="17">
        <f>(Table21[[#This Row],[Adj Close]]-M640)^2</f>
        <v>10.536948804444334</v>
      </c>
      <c r="P640" s="17">
        <f>ABS(Table21[[#This Row],[Erorr 3]])</f>
        <v>3.2460666666666498</v>
      </c>
      <c r="Q640" s="17">
        <f>Table21[[#This Row],[Abs Erorr 3]]/Table21[[#This Row],[Adj Close]]</f>
        <v>1.4968027210570592E-2</v>
      </c>
    </row>
    <row r="641" spans="1:17" x14ac:dyDescent="0.3">
      <c r="A641" s="9">
        <v>44393.291666666664</v>
      </c>
      <c r="B641" s="26">
        <v>214.74</v>
      </c>
      <c r="C641" s="11">
        <f t="shared" si="46"/>
        <v>216.86670000000001</v>
      </c>
      <c r="D641" s="29">
        <f>Table21[[#This Row],[Adj Close]]-Table21[[#This Row],[Naive Trend ]]</f>
        <v>-2.1266999999999996</v>
      </c>
      <c r="E641" s="12">
        <f t="shared" si="45"/>
        <v>4.5228528899999985</v>
      </c>
      <c r="F641" s="12">
        <f>ABS(Table21[[#This Row],[Erorr 1]])</f>
        <v>2.1266999999999996</v>
      </c>
      <c r="G641" s="13">
        <f>Table21[[#This Row],[Abs Erorr 1]]/Table21[[#This Row],[Adj Close]]</f>
        <v>9.9036043587594283E-3</v>
      </c>
      <c r="H641" s="11">
        <f t="shared" si="48"/>
        <v>219.16890000000001</v>
      </c>
      <c r="I641" s="14">
        <f>(Table21[[#This Row],[Adj Close]]-Table21[[#This Row],[3-MA]])</f>
        <v>-4.4288999999999987</v>
      </c>
      <c r="J641" s="10">
        <f t="shared" si="47"/>
        <v>19.61515520999999</v>
      </c>
      <c r="K641" s="10">
        <f>ABS(Table21[[#This Row],[Erorr 2]])</f>
        <v>4.4288999999999987</v>
      </c>
      <c r="L641" s="13">
        <f>Table21[[#This Row],[Abs Erorr 2]]/Table21[[#This Row],[Adj Close]]</f>
        <v>2.0624476110645426E-2</v>
      </c>
      <c r="M641" s="11">
        <f t="shared" si="49"/>
        <v>220.44333333333336</v>
      </c>
      <c r="N641" s="16">
        <f>Table21[[#This Row],[Adj Close]]-Table21[[#This Row],[6-MA]]</f>
        <v>-5.7033333333333474</v>
      </c>
      <c r="O641" s="17">
        <f>(Table21[[#This Row],[Adj Close]]-M641)^2</f>
        <v>32.528011111111269</v>
      </c>
      <c r="P641" s="17">
        <f>ABS(Table21[[#This Row],[Erorr 3]])</f>
        <v>5.7033333333333474</v>
      </c>
      <c r="Q641" s="17">
        <f>Table21[[#This Row],[Abs Erorr 3]]/Table21[[#This Row],[Adj Close]]</f>
        <v>2.6559249945670799E-2</v>
      </c>
    </row>
    <row r="642" spans="1:17" x14ac:dyDescent="0.3">
      <c r="A642" s="5">
        <v>44396.291666666664</v>
      </c>
      <c r="B642" s="25">
        <v>215.4067</v>
      </c>
      <c r="C642" s="11">
        <f t="shared" si="46"/>
        <v>214.74</v>
      </c>
      <c r="D642" s="29">
        <f>Table21[[#This Row],[Adj Close]]-Table21[[#This Row],[Naive Trend ]]</f>
        <v>0.66669999999999163</v>
      </c>
      <c r="E642" s="12">
        <f t="shared" si="45"/>
        <v>0.44448888999998887</v>
      </c>
      <c r="F642" s="12">
        <f>ABS(Table21[[#This Row],[Erorr 1]])</f>
        <v>0.66669999999999163</v>
      </c>
      <c r="G642" s="13">
        <f>Table21[[#This Row],[Abs Erorr 1]]/Table21[[#This Row],[Adj Close]]</f>
        <v>3.0950755013655178E-3</v>
      </c>
      <c r="H642" s="11">
        <f t="shared" si="48"/>
        <v>216.46666666666667</v>
      </c>
      <c r="I642" s="14">
        <f>(Table21[[#This Row],[Adj Close]]-Table21[[#This Row],[3-MA]])</f>
        <v>-1.0599666666666678</v>
      </c>
      <c r="J642" s="10">
        <f t="shared" si="47"/>
        <v>1.123529334444447</v>
      </c>
      <c r="K642" s="10">
        <f>ABS(Table21[[#This Row],[Erorr 2]])</f>
        <v>1.0599666666666678</v>
      </c>
      <c r="L642" s="13">
        <f>Table21[[#This Row],[Abs Erorr 2]]/Table21[[#This Row],[Adj Close]]</f>
        <v>4.9207692549334252E-3</v>
      </c>
      <c r="M642" s="11">
        <f t="shared" si="49"/>
        <v>219.96611666666669</v>
      </c>
      <c r="N642" s="16">
        <f>Table21[[#This Row],[Adj Close]]-Table21[[#This Row],[6-MA]]</f>
        <v>-4.5594166666666922</v>
      </c>
      <c r="O642" s="17">
        <f>(Table21[[#This Row],[Adj Close]]-M642)^2</f>
        <v>20.788280340278011</v>
      </c>
      <c r="P642" s="17">
        <f>ABS(Table21[[#This Row],[Erorr 3]])</f>
        <v>4.5594166666666922</v>
      </c>
      <c r="Q642" s="17">
        <f>Table21[[#This Row],[Abs Erorr 3]]/Table21[[#This Row],[Adj Close]]</f>
        <v>2.116654991078129E-2</v>
      </c>
    </row>
    <row r="643" spans="1:17" x14ac:dyDescent="0.3">
      <c r="A643" s="9">
        <v>44397.291666666664</v>
      </c>
      <c r="B643" s="26">
        <v>220.16669999999999</v>
      </c>
      <c r="C643" s="11">
        <f t="shared" si="46"/>
        <v>215.4067</v>
      </c>
      <c r="D643" s="29">
        <f>Table21[[#This Row],[Adj Close]]-Table21[[#This Row],[Naive Trend ]]</f>
        <v>4.7599999999999909</v>
      </c>
      <c r="E643" s="12">
        <f t="shared" ref="E643:E706" si="50">(B643-C643)^2</f>
        <v>22.657599999999913</v>
      </c>
      <c r="F643" s="12">
        <f>ABS(Table21[[#This Row],[Erorr 1]])</f>
        <v>4.7599999999999909</v>
      </c>
      <c r="G643" s="13">
        <f>Table21[[#This Row],[Abs Erorr 1]]/Table21[[#This Row],[Adj Close]]</f>
        <v>2.1619981586679507E-2</v>
      </c>
      <c r="H643" s="11">
        <f t="shared" si="48"/>
        <v>215.67113333333336</v>
      </c>
      <c r="I643" s="14">
        <f>(Table21[[#This Row],[Adj Close]]-Table21[[#This Row],[3-MA]])</f>
        <v>4.4955666666666332</v>
      </c>
      <c r="J643" s="10">
        <f t="shared" si="47"/>
        <v>20.210119654444142</v>
      </c>
      <c r="K643" s="10">
        <f>ABS(Table21[[#This Row],[Erorr 2]])</f>
        <v>4.4955666666666332</v>
      </c>
      <c r="L643" s="13">
        <f>Table21[[#This Row],[Abs Erorr 2]]/Table21[[#This Row],[Adj Close]]</f>
        <v>2.041892196534096E-2</v>
      </c>
      <c r="M643" s="11">
        <f t="shared" si="49"/>
        <v>219.37001666666666</v>
      </c>
      <c r="N643" s="16">
        <f>Table21[[#This Row],[Adj Close]]-Table21[[#This Row],[6-MA]]</f>
        <v>0.79668333333333408</v>
      </c>
      <c r="O643" s="17">
        <f>(Table21[[#This Row],[Adj Close]]-M643)^2</f>
        <v>0.63470433361111234</v>
      </c>
      <c r="P643" s="17">
        <f>ABS(Table21[[#This Row],[Erorr 3]])</f>
        <v>0.79668333333333408</v>
      </c>
      <c r="Q643" s="17">
        <f>Table21[[#This Row],[Abs Erorr 3]]/Table21[[#This Row],[Adj Close]]</f>
        <v>3.6185460077901611E-3</v>
      </c>
    </row>
    <row r="644" spans="1:17" x14ac:dyDescent="0.3">
      <c r="A644" s="5">
        <v>44398.291666666664</v>
      </c>
      <c r="B644" s="25">
        <v>218.43</v>
      </c>
      <c r="C644" s="11">
        <f t="shared" ref="C644:C707" si="51">B643</f>
        <v>220.16669999999999</v>
      </c>
      <c r="D644" s="29">
        <f>Table21[[#This Row],[Adj Close]]-Table21[[#This Row],[Naive Trend ]]</f>
        <v>-1.7366999999999848</v>
      </c>
      <c r="E644" s="12">
        <f t="shared" si="50"/>
        <v>3.0161268899999474</v>
      </c>
      <c r="F644" s="12">
        <f>ABS(Table21[[#This Row],[Erorr 1]])</f>
        <v>1.7366999999999848</v>
      </c>
      <c r="G644" s="13">
        <f>Table21[[#This Row],[Abs Erorr 1]]/Table21[[#This Row],[Adj Close]]</f>
        <v>7.9508309298172639E-3</v>
      </c>
      <c r="H644" s="11">
        <f t="shared" si="48"/>
        <v>216.77113333333332</v>
      </c>
      <c r="I644" s="14">
        <f>(Table21[[#This Row],[Adj Close]]-Table21[[#This Row],[3-MA]])</f>
        <v>1.6588666666666825</v>
      </c>
      <c r="J644" s="10">
        <f t="shared" si="47"/>
        <v>2.75183861777783</v>
      </c>
      <c r="K644" s="10">
        <f>ABS(Table21[[#This Row],[Erorr 2]])</f>
        <v>1.6588666666666825</v>
      </c>
      <c r="L644" s="13">
        <f>Table21[[#This Row],[Abs Erorr 2]]/Table21[[#This Row],[Adj Close]]</f>
        <v>7.5945001449740533E-3</v>
      </c>
      <c r="M644" s="11">
        <f t="shared" si="49"/>
        <v>217.97001666666668</v>
      </c>
      <c r="N644" s="16">
        <f>Table21[[#This Row],[Adj Close]]-Table21[[#This Row],[6-MA]]</f>
        <v>0.45998333333332653</v>
      </c>
      <c r="O644" s="17">
        <f>(Table21[[#This Row],[Adj Close]]-M644)^2</f>
        <v>0.21158466694443817</v>
      </c>
      <c r="P644" s="17">
        <f>ABS(Table21[[#This Row],[Erorr 3]])</f>
        <v>0.45998333333332653</v>
      </c>
      <c r="Q644" s="17">
        <f>Table21[[#This Row],[Abs Erorr 3]]/Table21[[#This Row],[Adj Close]]</f>
        <v>2.105861526957499E-3</v>
      </c>
    </row>
    <row r="645" spans="1:17" x14ac:dyDescent="0.3">
      <c r="A645" s="9">
        <v>44399.291666666664</v>
      </c>
      <c r="B645" s="26">
        <v>216.42</v>
      </c>
      <c r="C645" s="11">
        <f t="shared" si="51"/>
        <v>218.43</v>
      </c>
      <c r="D645" s="29">
        <f>Table21[[#This Row],[Adj Close]]-Table21[[#This Row],[Naive Trend ]]</f>
        <v>-2.0100000000000193</v>
      </c>
      <c r="E645" s="12">
        <f t="shared" si="50"/>
        <v>4.040100000000078</v>
      </c>
      <c r="F645" s="12">
        <f>ABS(Table21[[#This Row],[Erorr 1]])</f>
        <v>2.0100000000000193</v>
      </c>
      <c r="G645" s="13">
        <f>Table21[[#This Row],[Abs Erorr 1]]/Table21[[#This Row],[Adj Close]]</f>
        <v>9.2874965345163089E-3</v>
      </c>
      <c r="H645" s="11">
        <f t="shared" si="48"/>
        <v>218.00113333333334</v>
      </c>
      <c r="I645" s="14">
        <f>(Table21[[#This Row],[Adj Close]]-Table21[[#This Row],[3-MA]])</f>
        <v>-1.581133333333355</v>
      </c>
      <c r="J645" s="10">
        <f t="shared" ref="J645:J708" si="52">(B645-H645)^2</f>
        <v>2.4999826177778464</v>
      </c>
      <c r="K645" s="10">
        <f>ABS(Table21[[#This Row],[Erorr 2]])</f>
        <v>1.581133333333355</v>
      </c>
      <c r="L645" s="13">
        <f>Table21[[#This Row],[Abs Erorr 2]]/Table21[[#This Row],[Adj Close]]</f>
        <v>7.3058558974833897E-3</v>
      </c>
      <c r="M645" s="11">
        <f t="shared" si="49"/>
        <v>217.23389999999998</v>
      </c>
      <c r="N645" s="16">
        <f>Table21[[#This Row],[Adj Close]]-Table21[[#This Row],[6-MA]]</f>
        <v>-0.81389999999998963</v>
      </c>
      <c r="O645" s="17">
        <f>(Table21[[#This Row],[Adj Close]]-M645)^2</f>
        <v>0.66243320999998312</v>
      </c>
      <c r="P645" s="17">
        <f>ABS(Table21[[#This Row],[Erorr 3]])</f>
        <v>0.81389999999998963</v>
      </c>
      <c r="Q645" s="17">
        <f>Table21[[#This Row],[Abs Erorr 3]]/Table21[[#This Row],[Adj Close]]</f>
        <v>3.7607429997227135E-3</v>
      </c>
    </row>
    <row r="646" spans="1:17" x14ac:dyDescent="0.3">
      <c r="A646" s="5">
        <v>44400.291666666664</v>
      </c>
      <c r="B646" s="25">
        <v>214.46</v>
      </c>
      <c r="C646" s="11">
        <f t="shared" si="51"/>
        <v>216.42</v>
      </c>
      <c r="D646" s="29">
        <f>Table21[[#This Row],[Adj Close]]-Table21[[#This Row],[Naive Trend ]]</f>
        <v>-1.9599999999999795</v>
      </c>
      <c r="E646" s="12">
        <f t="shared" si="50"/>
        <v>3.8415999999999197</v>
      </c>
      <c r="F646" s="12">
        <f>ABS(Table21[[#This Row],[Erorr 1]])</f>
        <v>1.9599999999999795</v>
      </c>
      <c r="G646" s="13">
        <f>Table21[[#This Row],[Abs Erorr 1]]/Table21[[#This Row],[Adj Close]]</f>
        <v>9.1392334234821383E-3</v>
      </c>
      <c r="H646" s="11">
        <f t="shared" ref="H646:H709" si="53">AVERAGE(B643:B645)</f>
        <v>218.3389</v>
      </c>
      <c r="I646" s="14">
        <f>(Table21[[#This Row],[Adj Close]]-Table21[[#This Row],[3-MA]])</f>
        <v>-3.8788999999999874</v>
      </c>
      <c r="J646" s="10">
        <f t="shared" si="52"/>
        <v>15.045865209999901</v>
      </c>
      <c r="K646" s="10">
        <f>ABS(Table21[[#This Row],[Erorr 2]])</f>
        <v>3.8788999999999874</v>
      </c>
      <c r="L646" s="13">
        <f>Table21[[#This Row],[Abs Erorr 2]]/Table21[[#This Row],[Adj Close]]</f>
        <v>1.8086822717523023E-2</v>
      </c>
      <c r="M646" s="11">
        <f t="shared" si="49"/>
        <v>217.00501666666671</v>
      </c>
      <c r="N646" s="16">
        <f>Table21[[#This Row],[Adj Close]]-Table21[[#This Row],[6-MA]]</f>
        <v>-2.5450166666666973</v>
      </c>
      <c r="O646" s="17">
        <f>(Table21[[#This Row],[Adj Close]]-M646)^2</f>
        <v>6.4771098336112676</v>
      </c>
      <c r="P646" s="17">
        <f>ABS(Table21[[#This Row],[Erorr 3]])</f>
        <v>2.5450166666666973</v>
      </c>
      <c r="Q646" s="17">
        <f>Table21[[#This Row],[Abs Erorr 3]]/Table21[[#This Row],[Adj Close]]</f>
        <v>1.1867092542510012E-2</v>
      </c>
    </row>
    <row r="647" spans="1:17" x14ac:dyDescent="0.3">
      <c r="A647" s="9">
        <v>44403.291666666664</v>
      </c>
      <c r="B647" s="26">
        <v>219.20670000000001</v>
      </c>
      <c r="C647" s="11">
        <f t="shared" si="51"/>
        <v>214.46</v>
      </c>
      <c r="D647" s="29">
        <f>Table21[[#This Row],[Adj Close]]-Table21[[#This Row],[Naive Trend ]]</f>
        <v>4.7467000000000041</v>
      </c>
      <c r="E647" s="12">
        <f t="shared" si="50"/>
        <v>22.531160890000038</v>
      </c>
      <c r="F647" s="12">
        <f>ABS(Table21[[#This Row],[Erorr 1]])</f>
        <v>4.7467000000000041</v>
      </c>
      <c r="G647" s="13">
        <f>Table21[[#This Row],[Abs Erorr 1]]/Table21[[#This Row],[Adj Close]]</f>
        <v>2.1653991415408396E-2</v>
      </c>
      <c r="H647" s="11">
        <f t="shared" si="53"/>
        <v>216.4366666666667</v>
      </c>
      <c r="I647" s="14">
        <f>(Table21[[#This Row],[Adj Close]]-Table21[[#This Row],[3-MA]])</f>
        <v>2.7700333333333162</v>
      </c>
      <c r="J647" s="10">
        <f t="shared" si="52"/>
        <v>7.6730846677776832</v>
      </c>
      <c r="K647" s="10">
        <f>ABS(Table21[[#This Row],[Erorr 2]])</f>
        <v>2.7700333333333162</v>
      </c>
      <c r="L647" s="13">
        <f>Table21[[#This Row],[Abs Erorr 2]]/Table21[[#This Row],[Adj Close]]</f>
        <v>1.2636627134724058E-2</v>
      </c>
      <c r="M647" s="11">
        <f t="shared" si="49"/>
        <v>216.60390000000004</v>
      </c>
      <c r="N647" s="16">
        <f>Table21[[#This Row],[Adj Close]]-Table21[[#This Row],[6-MA]]</f>
        <v>2.6027999999999736</v>
      </c>
      <c r="O647" s="17">
        <f>(Table21[[#This Row],[Adj Close]]-M647)^2</f>
        <v>6.7745678399998628</v>
      </c>
      <c r="P647" s="17">
        <f>ABS(Table21[[#This Row],[Erorr 3]])</f>
        <v>2.6027999999999736</v>
      </c>
      <c r="Q647" s="17">
        <f>Table21[[#This Row],[Abs Erorr 3]]/Table21[[#This Row],[Adj Close]]</f>
        <v>1.1873724662612837E-2</v>
      </c>
    </row>
    <row r="648" spans="1:17" x14ac:dyDescent="0.3">
      <c r="A648" s="5">
        <v>44404.291666666664</v>
      </c>
      <c r="B648" s="25">
        <v>214.92670000000001</v>
      </c>
      <c r="C648" s="11">
        <f t="shared" si="51"/>
        <v>219.20670000000001</v>
      </c>
      <c r="D648" s="29">
        <f>Table21[[#This Row],[Adj Close]]-Table21[[#This Row],[Naive Trend ]]</f>
        <v>-4.2800000000000011</v>
      </c>
      <c r="E648" s="12">
        <f t="shared" si="50"/>
        <v>18.318400000000011</v>
      </c>
      <c r="F648" s="12">
        <f>ABS(Table21[[#This Row],[Erorr 1]])</f>
        <v>4.2800000000000011</v>
      </c>
      <c r="G648" s="13">
        <f>Table21[[#This Row],[Abs Erorr 1]]/Table21[[#This Row],[Adj Close]]</f>
        <v>1.9913765949042168E-2</v>
      </c>
      <c r="H648" s="11">
        <f t="shared" si="53"/>
        <v>216.69556666666668</v>
      </c>
      <c r="I648" s="14">
        <f>(Table21[[#This Row],[Adj Close]]-Table21[[#This Row],[3-MA]])</f>
        <v>-1.7688666666666677</v>
      </c>
      <c r="J648" s="10">
        <f t="shared" si="52"/>
        <v>3.128889284444448</v>
      </c>
      <c r="K648" s="10">
        <f>ABS(Table21[[#This Row],[Erorr 2]])</f>
        <v>1.7688666666666677</v>
      </c>
      <c r="L648" s="13">
        <f>Table21[[#This Row],[Abs Erorr 2]]/Table21[[#This Row],[Adj Close]]</f>
        <v>8.2300927091267292E-3</v>
      </c>
      <c r="M648" s="11">
        <f t="shared" si="49"/>
        <v>217.34834999999998</v>
      </c>
      <c r="N648" s="16">
        <f>Table21[[#This Row],[Adj Close]]-Table21[[#This Row],[6-MA]]</f>
        <v>-2.4216499999999712</v>
      </c>
      <c r="O648" s="17">
        <f>(Table21[[#This Row],[Adj Close]]-M648)^2</f>
        <v>5.8643887224998608</v>
      </c>
      <c r="P648" s="17">
        <f>ABS(Table21[[#This Row],[Erorr 3]])</f>
        <v>2.4216499999999712</v>
      </c>
      <c r="Q648" s="17">
        <f>Table21[[#This Row],[Abs Erorr 3]]/Table21[[#This Row],[Adj Close]]</f>
        <v>1.1267329745443313E-2</v>
      </c>
    </row>
    <row r="649" spans="1:17" x14ac:dyDescent="0.3">
      <c r="A649" s="9">
        <v>44405.291666666664</v>
      </c>
      <c r="B649" s="26">
        <v>215.66</v>
      </c>
      <c r="C649" s="11">
        <f t="shared" si="51"/>
        <v>214.92670000000001</v>
      </c>
      <c r="D649" s="29">
        <f>Table21[[#This Row],[Adj Close]]-Table21[[#This Row],[Naive Trend ]]</f>
        <v>0.73329999999998563</v>
      </c>
      <c r="E649" s="12">
        <f t="shared" si="50"/>
        <v>0.53772888999997892</v>
      </c>
      <c r="F649" s="12">
        <f>ABS(Table21[[#This Row],[Erorr 1]])</f>
        <v>0.73329999999998563</v>
      </c>
      <c r="G649" s="13">
        <f>Table21[[#This Row],[Abs Erorr 1]]/Table21[[#This Row],[Adj Close]]</f>
        <v>3.4002596679958527E-3</v>
      </c>
      <c r="H649" s="11">
        <f t="shared" si="53"/>
        <v>216.1978</v>
      </c>
      <c r="I649" s="14">
        <f>(Table21[[#This Row],[Adj Close]]-Table21[[#This Row],[3-MA]])</f>
        <v>-0.53780000000000427</v>
      </c>
      <c r="J649" s="10">
        <f t="shared" si="52"/>
        <v>0.28922884000000459</v>
      </c>
      <c r="K649" s="10">
        <f>ABS(Table21[[#This Row],[Erorr 2]])</f>
        <v>0.53780000000000427</v>
      </c>
      <c r="L649" s="13">
        <f>Table21[[#This Row],[Abs Erorr 2]]/Table21[[#This Row],[Adj Close]]</f>
        <v>2.4937401465269602E-3</v>
      </c>
      <c r="M649" s="11">
        <f t="shared" ref="M649:M712" si="54">AVERAGE(B643:B648)</f>
        <v>217.26835000000003</v>
      </c>
      <c r="N649" s="16">
        <f>Table21[[#This Row],[Adj Close]]-Table21[[#This Row],[6-MA]]</f>
        <v>-1.6083500000000299</v>
      </c>
      <c r="O649" s="17">
        <f>(Table21[[#This Row],[Adj Close]]-M649)^2</f>
        <v>2.5867897225000962</v>
      </c>
      <c r="P649" s="17">
        <f>ABS(Table21[[#This Row],[Erorr 3]])</f>
        <v>1.6083500000000299</v>
      </c>
      <c r="Q649" s="17">
        <f>Table21[[#This Row],[Abs Erorr 3]]/Table21[[#This Row],[Adj Close]]</f>
        <v>7.4578039506632198E-3</v>
      </c>
    </row>
    <row r="650" spans="1:17" x14ac:dyDescent="0.3">
      <c r="A650" s="5">
        <v>44406.291666666664</v>
      </c>
      <c r="B650" s="25">
        <v>225.7833</v>
      </c>
      <c r="C650" s="11">
        <f t="shared" si="51"/>
        <v>215.66</v>
      </c>
      <c r="D650" s="29">
        <f>Table21[[#This Row],[Adj Close]]-Table21[[#This Row],[Naive Trend ]]</f>
        <v>10.1233</v>
      </c>
      <c r="E650" s="12">
        <f t="shared" si="50"/>
        <v>102.48120289000001</v>
      </c>
      <c r="F650" s="12">
        <f>ABS(Table21[[#This Row],[Erorr 1]])</f>
        <v>10.1233</v>
      </c>
      <c r="G650" s="13">
        <f>Table21[[#This Row],[Abs Erorr 1]]/Table21[[#This Row],[Adj Close]]</f>
        <v>4.4836354150196232E-2</v>
      </c>
      <c r="H650" s="11">
        <f t="shared" si="53"/>
        <v>216.59780000000001</v>
      </c>
      <c r="I650" s="14">
        <f>(Table21[[#This Row],[Adj Close]]-Table21[[#This Row],[3-MA]])</f>
        <v>9.1854999999999905</v>
      </c>
      <c r="J650" s="10">
        <f t="shared" si="52"/>
        <v>84.373410249999822</v>
      </c>
      <c r="K650" s="10">
        <f>ABS(Table21[[#This Row],[Erorr 2]])</f>
        <v>9.1854999999999905</v>
      </c>
      <c r="L650" s="13">
        <f>Table21[[#This Row],[Abs Erorr 2]]/Table21[[#This Row],[Adj Close]]</f>
        <v>4.0682814007944747E-2</v>
      </c>
      <c r="M650" s="11">
        <f t="shared" si="54"/>
        <v>216.51723333333337</v>
      </c>
      <c r="N650" s="16">
        <f>Table21[[#This Row],[Adj Close]]-Table21[[#This Row],[6-MA]]</f>
        <v>9.2660666666666316</v>
      </c>
      <c r="O650" s="17">
        <f>(Table21[[#This Row],[Adj Close]]-M650)^2</f>
        <v>85.859991471110462</v>
      </c>
      <c r="P650" s="17">
        <f>ABS(Table21[[#This Row],[Erorr 3]])</f>
        <v>9.2660666666666316</v>
      </c>
      <c r="Q650" s="17">
        <f>Table21[[#This Row],[Abs Erorr 3]]/Table21[[#This Row],[Adj Close]]</f>
        <v>4.1039645831496975E-2</v>
      </c>
    </row>
    <row r="651" spans="1:17" x14ac:dyDescent="0.3">
      <c r="A651" s="9">
        <v>44407.291666666664</v>
      </c>
      <c r="B651" s="26">
        <v>229.0667</v>
      </c>
      <c r="C651" s="11">
        <f t="shared" si="51"/>
        <v>225.7833</v>
      </c>
      <c r="D651" s="29">
        <f>Table21[[#This Row],[Adj Close]]-Table21[[#This Row],[Naive Trend ]]</f>
        <v>3.2834000000000003</v>
      </c>
      <c r="E651" s="12">
        <f t="shared" si="50"/>
        <v>10.780715560000003</v>
      </c>
      <c r="F651" s="12">
        <f>ABS(Table21[[#This Row],[Erorr 1]])</f>
        <v>3.2834000000000003</v>
      </c>
      <c r="G651" s="13">
        <f>Table21[[#This Row],[Abs Erorr 1]]/Table21[[#This Row],[Adj Close]]</f>
        <v>1.4333816307651877E-2</v>
      </c>
      <c r="H651" s="11">
        <f t="shared" si="53"/>
        <v>218.79</v>
      </c>
      <c r="I651" s="14">
        <f>(Table21[[#This Row],[Adj Close]]-Table21[[#This Row],[3-MA]])</f>
        <v>10.276700000000005</v>
      </c>
      <c r="J651" s="10">
        <f t="shared" si="52"/>
        <v>105.61056289000011</v>
      </c>
      <c r="K651" s="10">
        <f>ABS(Table21[[#This Row],[Erorr 2]])</f>
        <v>10.276700000000005</v>
      </c>
      <c r="L651" s="13">
        <f>Table21[[#This Row],[Abs Erorr 2]]/Table21[[#This Row],[Adj Close]]</f>
        <v>4.4863352028033779E-2</v>
      </c>
      <c r="M651" s="11">
        <f t="shared" si="54"/>
        <v>217.74278333333336</v>
      </c>
      <c r="N651" s="16">
        <f>Table21[[#This Row],[Adj Close]]-Table21[[#This Row],[6-MA]]</f>
        <v>11.323916666666634</v>
      </c>
      <c r="O651" s="17">
        <f>(Table21[[#This Row],[Adj Close]]-M651)^2</f>
        <v>128.23108867361037</v>
      </c>
      <c r="P651" s="17">
        <f>ABS(Table21[[#This Row],[Erorr 3]])</f>
        <v>11.323916666666634</v>
      </c>
      <c r="Q651" s="17">
        <f>Table21[[#This Row],[Abs Erorr 3]]/Table21[[#This Row],[Adj Close]]</f>
        <v>4.9435018999560536E-2</v>
      </c>
    </row>
    <row r="652" spans="1:17" x14ac:dyDescent="0.3">
      <c r="A652" s="5">
        <v>44410.291666666664</v>
      </c>
      <c r="B652" s="25">
        <v>236.55670000000001</v>
      </c>
      <c r="C652" s="11">
        <f t="shared" si="51"/>
        <v>229.0667</v>
      </c>
      <c r="D652" s="29">
        <f>Table21[[#This Row],[Adj Close]]-Table21[[#This Row],[Naive Trend ]]</f>
        <v>7.4900000000000091</v>
      </c>
      <c r="E652" s="12">
        <f t="shared" si="50"/>
        <v>56.10010000000014</v>
      </c>
      <c r="F652" s="12">
        <f>ABS(Table21[[#This Row],[Erorr 1]])</f>
        <v>7.4900000000000091</v>
      </c>
      <c r="G652" s="13">
        <f>Table21[[#This Row],[Abs Erorr 1]]/Table21[[#This Row],[Adj Close]]</f>
        <v>3.1662599283808109E-2</v>
      </c>
      <c r="H652" s="11">
        <f t="shared" si="53"/>
        <v>223.50333333333333</v>
      </c>
      <c r="I652" s="14">
        <f>(Table21[[#This Row],[Adj Close]]-Table21[[#This Row],[3-MA]])</f>
        <v>13.053366666666676</v>
      </c>
      <c r="J652" s="10">
        <f t="shared" si="52"/>
        <v>170.3903813344447</v>
      </c>
      <c r="K652" s="10">
        <f>ABS(Table21[[#This Row],[Erorr 2]])</f>
        <v>13.053366666666676</v>
      </c>
      <c r="L652" s="13">
        <f>Table21[[#This Row],[Abs Erorr 2]]/Table21[[#This Row],[Adj Close]]</f>
        <v>5.5180710022868409E-2</v>
      </c>
      <c r="M652" s="11">
        <f t="shared" si="54"/>
        <v>219.85056666666665</v>
      </c>
      <c r="N652" s="16">
        <f>Table21[[#This Row],[Adj Close]]-Table21[[#This Row],[6-MA]]</f>
        <v>16.706133333333355</v>
      </c>
      <c r="O652" s="17">
        <f>(Table21[[#This Row],[Adj Close]]-M652)^2</f>
        <v>279.09489095111184</v>
      </c>
      <c r="P652" s="17">
        <f>ABS(Table21[[#This Row],[Erorr 3]])</f>
        <v>16.706133333333355</v>
      </c>
      <c r="Q652" s="17">
        <f>Table21[[#This Row],[Abs Erorr 3]]/Table21[[#This Row],[Adj Close]]</f>
        <v>7.0622110188945625E-2</v>
      </c>
    </row>
    <row r="653" spans="1:17" x14ac:dyDescent="0.3">
      <c r="A653" s="9">
        <v>44411.291666666664</v>
      </c>
      <c r="B653" s="26">
        <v>236.58</v>
      </c>
      <c r="C653" s="11">
        <f t="shared" si="51"/>
        <v>236.55670000000001</v>
      </c>
      <c r="D653" s="29">
        <f>Table21[[#This Row],[Adj Close]]-Table21[[#This Row],[Naive Trend ]]</f>
        <v>2.3300000000006094E-2</v>
      </c>
      <c r="E653" s="12">
        <f t="shared" si="50"/>
        <v>5.4289000000028393E-4</v>
      </c>
      <c r="F653" s="12">
        <f>ABS(Table21[[#This Row],[Erorr 1]])</f>
        <v>2.3300000000006094E-2</v>
      </c>
      <c r="G653" s="13">
        <f>Table21[[#This Row],[Abs Erorr 1]]/Table21[[#This Row],[Adj Close]]</f>
        <v>9.8486769803052214E-5</v>
      </c>
      <c r="H653" s="11">
        <f t="shared" si="53"/>
        <v>230.46889999999999</v>
      </c>
      <c r="I653" s="14">
        <f>(Table21[[#This Row],[Adj Close]]-Table21[[#This Row],[3-MA]])</f>
        <v>6.1111000000000217</v>
      </c>
      <c r="J653" s="10">
        <f t="shared" si="52"/>
        <v>37.345543210000265</v>
      </c>
      <c r="K653" s="10">
        <f>ABS(Table21[[#This Row],[Erorr 2]])</f>
        <v>6.1111000000000217</v>
      </c>
      <c r="L653" s="13">
        <f>Table21[[#This Row],[Abs Erorr 2]]/Table21[[#This Row],[Adj Close]]</f>
        <v>2.5831008538338075E-2</v>
      </c>
      <c r="M653" s="11">
        <f t="shared" si="54"/>
        <v>223.53335000000004</v>
      </c>
      <c r="N653" s="16">
        <f>Table21[[#This Row],[Adj Close]]-Table21[[#This Row],[6-MA]]</f>
        <v>13.046649999999971</v>
      </c>
      <c r="O653" s="17">
        <f>(Table21[[#This Row],[Adj Close]]-M653)^2</f>
        <v>170.21507622249925</v>
      </c>
      <c r="P653" s="17">
        <f>ABS(Table21[[#This Row],[Erorr 3]])</f>
        <v>13.046649999999971</v>
      </c>
      <c r="Q653" s="17">
        <f>Table21[[#This Row],[Abs Erorr 3]]/Table21[[#This Row],[Adj Close]]</f>
        <v>5.5146884774706105E-2</v>
      </c>
    </row>
    <row r="654" spans="1:17" x14ac:dyDescent="0.3">
      <c r="A654" s="5">
        <v>44412.291666666664</v>
      </c>
      <c r="B654" s="25">
        <v>236.97329999999999</v>
      </c>
      <c r="C654" s="11">
        <f t="shared" si="51"/>
        <v>236.58</v>
      </c>
      <c r="D654" s="29">
        <f>Table21[[#This Row],[Adj Close]]-Table21[[#This Row],[Naive Trend ]]</f>
        <v>0.39329999999998222</v>
      </c>
      <c r="E654" s="12">
        <f t="shared" si="50"/>
        <v>0.154684889999986</v>
      </c>
      <c r="F654" s="12">
        <f>ABS(Table21[[#This Row],[Erorr 1]])</f>
        <v>0.39329999999998222</v>
      </c>
      <c r="G654" s="13">
        <f>Table21[[#This Row],[Abs Erorr 1]]/Table21[[#This Row],[Adj Close]]</f>
        <v>1.6596806475665496E-3</v>
      </c>
      <c r="H654" s="11">
        <f t="shared" si="53"/>
        <v>234.06780000000001</v>
      </c>
      <c r="I654" s="14">
        <f>(Table21[[#This Row],[Adj Close]]-Table21[[#This Row],[3-MA]])</f>
        <v>2.9054999999999893</v>
      </c>
      <c r="J654" s="10">
        <f t="shared" si="52"/>
        <v>8.4419302499999382</v>
      </c>
      <c r="K654" s="10">
        <f>ABS(Table21[[#This Row],[Erorr 2]])</f>
        <v>2.9054999999999893</v>
      </c>
      <c r="L654" s="13">
        <f>Table21[[#This Row],[Abs Erorr 2]]/Table21[[#This Row],[Adj Close]]</f>
        <v>1.2260874959330816E-2</v>
      </c>
      <c r="M654" s="11">
        <f t="shared" si="54"/>
        <v>226.4289</v>
      </c>
      <c r="N654" s="16">
        <f>Table21[[#This Row],[Adj Close]]-Table21[[#This Row],[6-MA]]</f>
        <v>10.544399999999996</v>
      </c>
      <c r="O654" s="17">
        <f>(Table21[[#This Row],[Adj Close]]-M654)^2</f>
        <v>111.18437135999991</v>
      </c>
      <c r="P654" s="17">
        <f>ABS(Table21[[#This Row],[Erorr 3]])</f>
        <v>10.544399999999996</v>
      </c>
      <c r="Q654" s="17">
        <f>Table21[[#This Row],[Abs Erorr 3]]/Table21[[#This Row],[Adj Close]]</f>
        <v>4.4496152098147751E-2</v>
      </c>
    </row>
    <row r="655" spans="1:17" x14ac:dyDescent="0.3">
      <c r="A655" s="9">
        <v>44413.291666666664</v>
      </c>
      <c r="B655" s="26">
        <v>238.21</v>
      </c>
      <c r="C655" s="11">
        <f t="shared" si="51"/>
        <v>236.97329999999999</v>
      </c>
      <c r="D655" s="29">
        <f>Table21[[#This Row],[Adj Close]]-Table21[[#This Row],[Naive Trend ]]</f>
        <v>1.2367000000000132</v>
      </c>
      <c r="E655" s="12">
        <f t="shared" si="50"/>
        <v>1.5294268900000327</v>
      </c>
      <c r="F655" s="12">
        <f>ABS(Table21[[#This Row],[Erorr 1]])</f>
        <v>1.2367000000000132</v>
      </c>
      <c r="G655" s="13">
        <f>Table21[[#This Row],[Abs Erorr 1]]/Table21[[#This Row],[Adj Close]]</f>
        <v>5.1916376306620762E-3</v>
      </c>
      <c r="H655" s="11">
        <f t="shared" si="53"/>
        <v>236.70333333333335</v>
      </c>
      <c r="I655" s="14">
        <f>(Table21[[#This Row],[Adj Close]]-Table21[[#This Row],[3-MA]])</f>
        <v>1.5066666666666606</v>
      </c>
      <c r="J655" s="10">
        <f t="shared" si="52"/>
        <v>2.2700444444444261</v>
      </c>
      <c r="K655" s="10">
        <f>ABS(Table21[[#This Row],[Erorr 2]])</f>
        <v>1.5066666666666606</v>
      </c>
      <c r="L655" s="13">
        <f>Table21[[#This Row],[Abs Erorr 2]]/Table21[[#This Row],[Adj Close]]</f>
        <v>6.3249513734379773E-3</v>
      </c>
      <c r="M655" s="11">
        <f t="shared" si="54"/>
        <v>230.10333333333332</v>
      </c>
      <c r="N655" s="16">
        <f>Table21[[#This Row],[Adj Close]]-Table21[[#This Row],[6-MA]]</f>
        <v>8.1066666666666833</v>
      </c>
      <c r="O655" s="17">
        <f>(Table21[[#This Row],[Adj Close]]-M655)^2</f>
        <v>65.718044444444715</v>
      </c>
      <c r="P655" s="17">
        <f>ABS(Table21[[#This Row],[Erorr 3]])</f>
        <v>8.1066666666666833</v>
      </c>
      <c r="Q655" s="17">
        <f>Table21[[#This Row],[Abs Erorr 3]]/Table21[[#This Row],[Adj Close]]</f>
        <v>3.4031596770356755E-2</v>
      </c>
    </row>
    <row r="656" spans="1:17" x14ac:dyDescent="0.3">
      <c r="A656" s="5">
        <v>44414.291666666664</v>
      </c>
      <c r="B656" s="25">
        <v>233.0333</v>
      </c>
      <c r="C656" s="11">
        <f t="shared" si="51"/>
        <v>238.21</v>
      </c>
      <c r="D656" s="29">
        <f>Table21[[#This Row],[Adj Close]]-Table21[[#This Row],[Naive Trend ]]</f>
        <v>-5.176700000000011</v>
      </c>
      <c r="E656" s="12">
        <f t="shared" si="50"/>
        <v>26.798222890000112</v>
      </c>
      <c r="F656" s="12">
        <f>ABS(Table21[[#This Row],[Erorr 1]])</f>
        <v>5.176700000000011</v>
      </c>
      <c r="G656" s="13">
        <f>Table21[[#This Row],[Abs Erorr 1]]/Table21[[#This Row],[Adj Close]]</f>
        <v>2.2214421715694758E-2</v>
      </c>
      <c r="H656" s="11">
        <f t="shared" si="53"/>
        <v>237.25443333333337</v>
      </c>
      <c r="I656" s="14">
        <f>(Table21[[#This Row],[Adj Close]]-Table21[[#This Row],[3-MA]])</f>
        <v>-4.2211333333333698</v>
      </c>
      <c r="J656" s="10">
        <f t="shared" si="52"/>
        <v>17.817966617778087</v>
      </c>
      <c r="K656" s="10">
        <f>ABS(Table21[[#This Row],[Erorr 2]])</f>
        <v>4.2211333333333698</v>
      </c>
      <c r="L656" s="13">
        <f>Table21[[#This Row],[Abs Erorr 2]]/Table21[[#This Row],[Adj Close]]</f>
        <v>1.8113863269040818E-2</v>
      </c>
      <c r="M656" s="11">
        <f t="shared" si="54"/>
        <v>233.86166666666668</v>
      </c>
      <c r="N656" s="16">
        <f>Table21[[#This Row],[Adj Close]]-Table21[[#This Row],[6-MA]]</f>
        <v>-0.82836666666668179</v>
      </c>
      <c r="O656" s="17">
        <f>(Table21[[#This Row],[Adj Close]]-M656)^2</f>
        <v>0.68619133444446956</v>
      </c>
      <c r="P656" s="17">
        <f>ABS(Table21[[#This Row],[Erorr 3]])</f>
        <v>0.82836666666668179</v>
      </c>
      <c r="Q656" s="17">
        <f>Table21[[#This Row],[Abs Erorr 3]]/Table21[[#This Row],[Adj Close]]</f>
        <v>3.5547137111592284E-3</v>
      </c>
    </row>
    <row r="657" spans="1:17" x14ac:dyDescent="0.3">
      <c r="A657" s="9">
        <v>44417.291666666664</v>
      </c>
      <c r="B657" s="26">
        <v>237.92</v>
      </c>
      <c r="C657" s="11">
        <f t="shared" si="51"/>
        <v>233.0333</v>
      </c>
      <c r="D657" s="29">
        <f>Table21[[#This Row],[Adj Close]]-Table21[[#This Row],[Naive Trend ]]</f>
        <v>4.8866999999999905</v>
      </c>
      <c r="E657" s="12">
        <f t="shared" si="50"/>
        <v>23.879836889999908</v>
      </c>
      <c r="F657" s="12">
        <f>ABS(Table21[[#This Row],[Erorr 1]])</f>
        <v>4.8866999999999905</v>
      </c>
      <c r="G657" s="13">
        <f>Table21[[#This Row],[Abs Erorr 1]]/Table21[[#This Row],[Adj Close]]</f>
        <v>2.0539256893073263E-2</v>
      </c>
      <c r="H657" s="11">
        <f t="shared" si="53"/>
        <v>236.07219999999998</v>
      </c>
      <c r="I657" s="14">
        <f>(Table21[[#This Row],[Adj Close]]-Table21[[#This Row],[3-MA]])</f>
        <v>1.8478000000000065</v>
      </c>
      <c r="J657" s="10">
        <f t="shared" si="52"/>
        <v>3.4143648400000242</v>
      </c>
      <c r="K657" s="10">
        <f>ABS(Table21[[#This Row],[Erorr 2]])</f>
        <v>1.8478000000000065</v>
      </c>
      <c r="L657" s="13">
        <f>Table21[[#This Row],[Abs Erorr 2]]/Table21[[#This Row],[Adj Close]]</f>
        <v>7.7664761264290795E-3</v>
      </c>
      <c r="M657" s="11">
        <f t="shared" si="54"/>
        <v>235.07000000000002</v>
      </c>
      <c r="N657" s="16">
        <f>Table21[[#This Row],[Adj Close]]-Table21[[#This Row],[6-MA]]</f>
        <v>2.8499999999999659</v>
      </c>
      <c r="O657" s="17">
        <f>(Table21[[#This Row],[Adj Close]]-M657)^2</f>
        <v>8.1224999999998051</v>
      </c>
      <c r="P657" s="17">
        <f>ABS(Table21[[#This Row],[Erorr 3]])</f>
        <v>2.8499999999999659</v>
      </c>
      <c r="Q657" s="17">
        <f>Table21[[#This Row],[Abs Erorr 3]]/Table21[[#This Row],[Adj Close]]</f>
        <v>1.197881640887679E-2</v>
      </c>
    </row>
    <row r="658" spans="1:17" x14ac:dyDescent="0.3">
      <c r="A658" s="5">
        <v>44418.291666666664</v>
      </c>
      <c r="B658" s="25">
        <v>236.66329999999999</v>
      </c>
      <c r="C658" s="11">
        <f t="shared" si="51"/>
        <v>237.92</v>
      </c>
      <c r="D658" s="29">
        <f>Table21[[#This Row],[Adj Close]]-Table21[[#This Row],[Naive Trend ]]</f>
        <v>-1.256699999999995</v>
      </c>
      <c r="E658" s="12">
        <f t="shared" si="50"/>
        <v>1.5792948899999875</v>
      </c>
      <c r="F658" s="12">
        <f>ABS(Table21[[#This Row],[Erorr 1]])</f>
        <v>1.256699999999995</v>
      </c>
      <c r="G658" s="13">
        <f>Table21[[#This Row],[Abs Erorr 1]]/Table21[[#This Row],[Adj Close]]</f>
        <v>5.3100755376942477E-3</v>
      </c>
      <c r="H658" s="11">
        <f t="shared" si="53"/>
        <v>236.38776666666664</v>
      </c>
      <c r="I658" s="14">
        <f>(Table21[[#This Row],[Adj Close]]-Table21[[#This Row],[3-MA]])</f>
        <v>0.27553333333335672</v>
      </c>
      <c r="J658" s="10">
        <f t="shared" si="52"/>
        <v>7.5918617777790673E-2</v>
      </c>
      <c r="K658" s="10">
        <f>ABS(Table21[[#This Row],[Erorr 2]])</f>
        <v>0.27553333333335672</v>
      </c>
      <c r="L658" s="13">
        <f>Table21[[#This Row],[Abs Erorr 2]]/Table21[[#This Row],[Adj Close]]</f>
        <v>1.164241913863944E-3</v>
      </c>
      <c r="M658" s="11">
        <f t="shared" si="54"/>
        <v>236.54555000000002</v>
      </c>
      <c r="N658" s="16">
        <f>Table21[[#This Row],[Adj Close]]-Table21[[#This Row],[6-MA]]</f>
        <v>0.11774999999997249</v>
      </c>
      <c r="O658" s="17">
        <f>(Table21[[#This Row],[Adj Close]]-M658)^2</f>
        <v>1.3865062499993521E-2</v>
      </c>
      <c r="P658" s="17">
        <f>ABS(Table21[[#This Row],[Erorr 3]])</f>
        <v>0.11774999999997249</v>
      </c>
      <c r="Q658" s="17">
        <f>Table21[[#This Row],[Abs Erorr 3]]/Table21[[#This Row],[Adj Close]]</f>
        <v>4.9754228898174111E-4</v>
      </c>
    </row>
    <row r="659" spans="1:17" x14ac:dyDescent="0.3">
      <c r="A659" s="9">
        <v>44419.291666666664</v>
      </c>
      <c r="B659" s="26">
        <v>235.94</v>
      </c>
      <c r="C659" s="11">
        <f t="shared" si="51"/>
        <v>236.66329999999999</v>
      </c>
      <c r="D659" s="29">
        <f>Table21[[#This Row],[Adj Close]]-Table21[[#This Row],[Naive Trend ]]</f>
        <v>-0.72329999999999472</v>
      </c>
      <c r="E659" s="12">
        <f t="shared" si="50"/>
        <v>0.52316288999999239</v>
      </c>
      <c r="F659" s="12">
        <f>ABS(Table21[[#This Row],[Erorr 1]])</f>
        <v>0.72329999999999472</v>
      </c>
      <c r="G659" s="13">
        <f>Table21[[#This Row],[Abs Erorr 1]]/Table21[[#This Row],[Adj Close]]</f>
        <v>3.0656099008222206E-3</v>
      </c>
      <c r="H659" s="11">
        <f t="shared" si="53"/>
        <v>235.87220000000002</v>
      </c>
      <c r="I659" s="14">
        <f>(Table21[[#This Row],[Adj Close]]-Table21[[#This Row],[3-MA]])</f>
        <v>6.779999999997699E-2</v>
      </c>
      <c r="J659" s="10">
        <f t="shared" si="52"/>
        <v>4.5968399999968797E-3</v>
      </c>
      <c r="K659" s="10">
        <f>ABS(Table21[[#This Row],[Erorr 2]])</f>
        <v>6.779999999997699E-2</v>
      </c>
      <c r="L659" s="13">
        <f>Table21[[#This Row],[Abs Erorr 2]]/Table21[[#This Row],[Adj Close]]</f>
        <v>2.873611935236797E-4</v>
      </c>
      <c r="M659" s="11">
        <f t="shared" si="54"/>
        <v>236.56331666666668</v>
      </c>
      <c r="N659" s="16">
        <f>Table21[[#This Row],[Adj Close]]-Table21[[#This Row],[6-MA]]</f>
        <v>-0.62331666666668184</v>
      </c>
      <c r="O659" s="17">
        <f>(Table21[[#This Row],[Adj Close]]-M659)^2</f>
        <v>0.38852366694446339</v>
      </c>
      <c r="P659" s="17">
        <f>ABS(Table21[[#This Row],[Erorr 3]])</f>
        <v>0.62331666666668184</v>
      </c>
      <c r="Q659" s="17">
        <f>Table21[[#This Row],[Abs Erorr 3]]/Table21[[#This Row],[Adj Close]]</f>
        <v>2.6418439716312699E-3</v>
      </c>
    </row>
    <row r="660" spans="1:17" x14ac:dyDescent="0.3">
      <c r="A660" s="5">
        <v>44420.291666666664</v>
      </c>
      <c r="B660" s="25">
        <v>240.75</v>
      </c>
      <c r="C660" s="11">
        <f t="shared" si="51"/>
        <v>235.94</v>
      </c>
      <c r="D660" s="29">
        <f>Table21[[#This Row],[Adj Close]]-Table21[[#This Row],[Naive Trend ]]</f>
        <v>4.8100000000000023</v>
      </c>
      <c r="E660" s="12">
        <f t="shared" si="50"/>
        <v>23.13610000000002</v>
      </c>
      <c r="F660" s="12">
        <f>ABS(Table21[[#This Row],[Erorr 1]])</f>
        <v>4.8100000000000023</v>
      </c>
      <c r="G660" s="13">
        <f>Table21[[#This Row],[Abs Erorr 1]]/Table21[[#This Row],[Adj Close]]</f>
        <v>1.9979231568016623E-2</v>
      </c>
      <c r="H660" s="11">
        <f t="shared" si="53"/>
        <v>236.84110000000001</v>
      </c>
      <c r="I660" s="14">
        <f>(Table21[[#This Row],[Adj Close]]-Table21[[#This Row],[3-MA]])</f>
        <v>3.9088999999999885</v>
      </c>
      <c r="J660" s="10">
        <f t="shared" si="52"/>
        <v>15.27949920999991</v>
      </c>
      <c r="K660" s="10">
        <f>ABS(Table21[[#This Row],[Erorr 2]])</f>
        <v>3.9088999999999885</v>
      </c>
      <c r="L660" s="13">
        <f>Table21[[#This Row],[Abs Erorr 2]]/Table21[[#This Row],[Adj Close]]</f>
        <v>1.6236344755970876E-2</v>
      </c>
      <c r="M660" s="11">
        <f t="shared" si="54"/>
        <v>236.45665</v>
      </c>
      <c r="N660" s="16">
        <f>Table21[[#This Row],[Adj Close]]-Table21[[#This Row],[6-MA]]</f>
        <v>4.2933500000000038</v>
      </c>
      <c r="O660" s="17">
        <f>(Table21[[#This Row],[Adj Close]]-M660)^2</f>
        <v>18.432854222500033</v>
      </c>
      <c r="P660" s="17">
        <f>ABS(Table21[[#This Row],[Erorr 3]])</f>
        <v>4.2933500000000038</v>
      </c>
      <c r="Q660" s="17">
        <f>Table21[[#This Row],[Abs Erorr 3]]/Table21[[#This Row],[Adj Close]]</f>
        <v>1.7833229491173431E-2</v>
      </c>
    </row>
    <row r="661" spans="1:17" x14ac:dyDescent="0.3">
      <c r="A661" s="9">
        <v>44421.291666666664</v>
      </c>
      <c r="B661" s="26">
        <v>239.05670000000001</v>
      </c>
      <c r="C661" s="11">
        <f t="shared" si="51"/>
        <v>240.75</v>
      </c>
      <c r="D661" s="29">
        <f>Table21[[#This Row],[Adj Close]]-Table21[[#This Row],[Naive Trend ]]</f>
        <v>-1.6932999999999936</v>
      </c>
      <c r="E661" s="12">
        <f t="shared" si="50"/>
        <v>2.8672648899999782</v>
      </c>
      <c r="F661" s="12">
        <f>ABS(Table21[[#This Row],[Erorr 1]])</f>
        <v>1.6932999999999936</v>
      </c>
      <c r="G661" s="13">
        <f>Table21[[#This Row],[Abs Erorr 1]]/Table21[[#This Row],[Adj Close]]</f>
        <v>7.0832568173156973E-3</v>
      </c>
      <c r="H661" s="11">
        <f t="shared" si="53"/>
        <v>237.78443333333334</v>
      </c>
      <c r="I661" s="14">
        <f>(Table21[[#This Row],[Adj Close]]-Table21[[#This Row],[3-MA]])</f>
        <v>1.2722666666666669</v>
      </c>
      <c r="J661" s="10">
        <f t="shared" si="52"/>
        <v>1.6186624711111117</v>
      </c>
      <c r="K661" s="10">
        <f>ABS(Table21[[#This Row],[Erorr 2]])</f>
        <v>1.2722666666666669</v>
      </c>
      <c r="L661" s="13">
        <f>Table21[[#This Row],[Abs Erorr 2]]/Table21[[#This Row],[Adj Close]]</f>
        <v>5.3220289022088349E-3</v>
      </c>
      <c r="M661" s="11">
        <f t="shared" si="54"/>
        <v>237.08609999999999</v>
      </c>
      <c r="N661" s="16">
        <f>Table21[[#This Row],[Adj Close]]-Table21[[#This Row],[6-MA]]</f>
        <v>1.9706000000000188</v>
      </c>
      <c r="O661" s="17">
        <f>(Table21[[#This Row],[Adj Close]]-M661)^2</f>
        <v>3.8832643600000738</v>
      </c>
      <c r="P661" s="17">
        <f>ABS(Table21[[#This Row],[Erorr 3]])</f>
        <v>1.9706000000000188</v>
      </c>
      <c r="Q661" s="17">
        <f>Table21[[#This Row],[Abs Erorr 3]]/Table21[[#This Row],[Adj Close]]</f>
        <v>8.2432326724162872E-3</v>
      </c>
    </row>
    <row r="662" spans="1:17" x14ac:dyDescent="0.3">
      <c r="A662" s="5">
        <v>44424.291666666664</v>
      </c>
      <c r="B662" s="25">
        <v>228.72329999999999</v>
      </c>
      <c r="C662" s="11">
        <f t="shared" si="51"/>
        <v>239.05670000000001</v>
      </c>
      <c r="D662" s="29">
        <f>Table21[[#This Row],[Adj Close]]-Table21[[#This Row],[Naive Trend ]]</f>
        <v>-10.333400000000012</v>
      </c>
      <c r="E662" s="12">
        <f t="shared" si="50"/>
        <v>106.77915556000025</v>
      </c>
      <c r="F662" s="12">
        <f>ABS(Table21[[#This Row],[Erorr 1]])</f>
        <v>10.333400000000012</v>
      </c>
      <c r="G662" s="13">
        <f>Table21[[#This Row],[Abs Erorr 1]]/Table21[[#This Row],[Adj Close]]</f>
        <v>4.5178606639550985E-2</v>
      </c>
      <c r="H662" s="11">
        <f t="shared" si="53"/>
        <v>238.58223333333333</v>
      </c>
      <c r="I662" s="14">
        <f>(Table21[[#This Row],[Adj Close]]-Table21[[#This Row],[3-MA]])</f>
        <v>-9.85893333333334</v>
      </c>
      <c r="J662" s="10">
        <f t="shared" si="52"/>
        <v>97.198566471111249</v>
      </c>
      <c r="K662" s="10">
        <f>ABS(Table21[[#This Row],[Erorr 2]])</f>
        <v>9.85893333333334</v>
      </c>
      <c r="L662" s="13">
        <f>Table21[[#This Row],[Abs Erorr 2]]/Table21[[#This Row],[Adj Close]]</f>
        <v>4.310419329090364E-2</v>
      </c>
      <c r="M662" s="11">
        <f t="shared" si="54"/>
        <v>237.22721666666669</v>
      </c>
      <c r="N662" s="16">
        <f>Table21[[#This Row],[Adj Close]]-Table21[[#This Row],[6-MA]]</f>
        <v>-8.5039166666666972</v>
      </c>
      <c r="O662" s="17">
        <f>(Table21[[#This Row],[Adj Close]]-M662)^2</f>
        <v>72.316598673611637</v>
      </c>
      <c r="P662" s="17">
        <f>ABS(Table21[[#This Row],[Erorr 3]])</f>
        <v>8.5039166666666972</v>
      </c>
      <c r="Q662" s="17">
        <f>Table21[[#This Row],[Abs Erorr 3]]/Table21[[#This Row],[Adj Close]]</f>
        <v>3.7179931675813953E-2</v>
      </c>
    </row>
    <row r="663" spans="1:17" x14ac:dyDescent="0.3">
      <c r="A663" s="9">
        <v>44425.291666666664</v>
      </c>
      <c r="B663" s="26">
        <v>221.9033</v>
      </c>
      <c r="C663" s="11">
        <f t="shared" si="51"/>
        <v>228.72329999999999</v>
      </c>
      <c r="D663" s="29">
        <f>Table21[[#This Row],[Adj Close]]-Table21[[#This Row],[Naive Trend ]]</f>
        <v>-6.8199999999999932</v>
      </c>
      <c r="E663" s="12">
        <f t="shared" si="50"/>
        <v>46.512399999999907</v>
      </c>
      <c r="F663" s="12">
        <f>ABS(Table21[[#This Row],[Erorr 1]])</f>
        <v>6.8199999999999932</v>
      </c>
      <c r="G663" s="13">
        <f>Table21[[#This Row],[Abs Erorr 1]]/Table21[[#This Row],[Adj Close]]</f>
        <v>3.0734108055175353E-2</v>
      </c>
      <c r="H663" s="11">
        <f t="shared" si="53"/>
        <v>236.17666666666665</v>
      </c>
      <c r="I663" s="14">
        <f>(Table21[[#This Row],[Adj Close]]-Table21[[#This Row],[3-MA]])</f>
        <v>-14.273366666666647</v>
      </c>
      <c r="J663" s="10">
        <f t="shared" si="52"/>
        <v>203.72899600111054</v>
      </c>
      <c r="K663" s="10">
        <f>ABS(Table21[[#This Row],[Erorr 2]])</f>
        <v>14.273366666666647</v>
      </c>
      <c r="L663" s="13">
        <f>Table21[[#This Row],[Abs Erorr 2]]/Table21[[#This Row],[Adj Close]]</f>
        <v>6.4322462381887269E-2</v>
      </c>
      <c r="M663" s="11">
        <f t="shared" si="54"/>
        <v>236.50888333333333</v>
      </c>
      <c r="N663" s="16">
        <f>Table21[[#This Row],[Adj Close]]-Table21[[#This Row],[6-MA]]</f>
        <v>-14.605583333333328</v>
      </c>
      <c r="O663" s="17">
        <f>(Table21[[#This Row],[Adj Close]]-M663)^2</f>
        <v>213.32306450694429</v>
      </c>
      <c r="P663" s="17">
        <f>ABS(Table21[[#This Row],[Erorr 3]])</f>
        <v>14.605583333333328</v>
      </c>
      <c r="Q663" s="17">
        <f>Table21[[#This Row],[Abs Erorr 3]]/Table21[[#This Row],[Adj Close]]</f>
        <v>6.5819585978817471E-2</v>
      </c>
    </row>
    <row r="664" spans="1:17" x14ac:dyDescent="0.3">
      <c r="A664" s="5">
        <v>44426.291666666664</v>
      </c>
      <c r="B664" s="25">
        <v>229.66329999999999</v>
      </c>
      <c r="C664" s="11">
        <f t="shared" si="51"/>
        <v>221.9033</v>
      </c>
      <c r="D664" s="29">
        <f>Table21[[#This Row],[Adj Close]]-Table21[[#This Row],[Naive Trend ]]</f>
        <v>7.7599999999999909</v>
      </c>
      <c r="E664" s="12">
        <f t="shared" si="50"/>
        <v>60.217599999999862</v>
      </c>
      <c r="F664" s="12">
        <f>ABS(Table21[[#This Row],[Erorr 1]])</f>
        <v>7.7599999999999909</v>
      </c>
      <c r="G664" s="13">
        <f>Table21[[#This Row],[Abs Erorr 1]]/Table21[[#This Row],[Adj Close]]</f>
        <v>3.3788593998257413E-2</v>
      </c>
      <c r="H664" s="11">
        <f t="shared" si="53"/>
        <v>229.8944333333333</v>
      </c>
      <c r="I664" s="14">
        <f>(Table21[[#This Row],[Adj Close]]-Table21[[#This Row],[3-MA]])</f>
        <v>-0.23113333333330388</v>
      </c>
      <c r="J664" s="10">
        <f t="shared" si="52"/>
        <v>5.3422617777764164E-2</v>
      </c>
      <c r="K664" s="10">
        <f>ABS(Table21[[#This Row],[Erorr 2]])</f>
        <v>0.23113333333330388</v>
      </c>
      <c r="L664" s="13">
        <f>Table21[[#This Row],[Abs Erorr 2]]/Table21[[#This Row],[Adj Close]]</f>
        <v>1.0064008195184162E-3</v>
      </c>
      <c r="M664" s="11">
        <f t="shared" si="54"/>
        <v>233.83943333333332</v>
      </c>
      <c r="N664" s="16">
        <f>Table21[[#This Row],[Adj Close]]-Table21[[#This Row],[6-MA]]</f>
        <v>-4.1761333333333255</v>
      </c>
      <c r="O664" s="17">
        <f>(Table21[[#This Row],[Adj Close]]-M664)^2</f>
        <v>17.440089617777712</v>
      </c>
      <c r="P664" s="17">
        <f>ABS(Table21[[#This Row],[Erorr 3]])</f>
        <v>4.1761333333333255</v>
      </c>
      <c r="Q664" s="17">
        <f>Table21[[#This Row],[Abs Erorr 3]]/Table21[[#This Row],[Adj Close]]</f>
        <v>1.8183720835385216E-2</v>
      </c>
    </row>
    <row r="665" spans="1:17" x14ac:dyDescent="0.3">
      <c r="A665" s="9">
        <v>44427.291666666664</v>
      </c>
      <c r="B665" s="26">
        <v>224.49</v>
      </c>
      <c r="C665" s="11">
        <f t="shared" si="51"/>
        <v>229.66329999999999</v>
      </c>
      <c r="D665" s="29">
        <f>Table21[[#This Row],[Adj Close]]-Table21[[#This Row],[Naive Trend ]]</f>
        <v>-5.1732999999999834</v>
      </c>
      <c r="E665" s="12">
        <f t="shared" si="50"/>
        <v>26.763032889999828</v>
      </c>
      <c r="F665" s="12">
        <f>ABS(Table21[[#This Row],[Erorr 1]])</f>
        <v>5.1732999999999834</v>
      </c>
      <c r="G665" s="13">
        <f>Table21[[#This Row],[Abs Erorr 1]]/Table21[[#This Row],[Adj Close]]</f>
        <v>2.3044679050291696E-2</v>
      </c>
      <c r="H665" s="11">
        <f t="shared" si="53"/>
        <v>226.76329999999999</v>
      </c>
      <c r="I665" s="14">
        <f>(Table21[[#This Row],[Adj Close]]-Table21[[#This Row],[3-MA]])</f>
        <v>-2.2732999999999777</v>
      </c>
      <c r="J665" s="10">
        <f t="shared" si="52"/>
        <v>5.1678928899998988</v>
      </c>
      <c r="K665" s="10">
        <f>ABS(Table21[[#This Row],[Erorr 2]])</f>
        <v>2.2732999999999777</v>
      </c>
      <c r="L665" s="13">
        <f>Table21[[#This Row],[Abs Erorr 2]]/Table21[[#This Row],[Adj Close]]</f>
        <v>1.0126508975900832E-2</v>
      </c>
      <c r="M665" s="11">
        <f t="shared" si="54"/>
        <v>232.67276666666666</v>
      </c>
      <c r="N665" s="16">
        <f>Table21[[#This Row],[Adj Close]]-Table21[[#This Row],[6-MA]]</f>
        <v>-8.1827666666666516</v>
      </c>
      <c r="O665" s="17">
        <f>(Table21[[#This Row],[Adj Close]]-M665)^2</f>
        <v>66.957670321110868</v>
      </c>
      <c r="P665" s="17">
        <f>ABS(Table21[[#This Row],[Erorr 3]])</f>
        <v>8.1827666666666516</v>
      </c>
      <c r="Q665" s="17">
        <f>Table21[[#This Row],[Abs Erorr 3]]/Table21[[#This Row],[Adj Close]]</f>
        <v>3.6450472923812427E-2</v>
      </c>
    </row>
    <row r="666" spans="1:17" x14ac:dyDescent="0.3">
      <c r="A666" s="5">
        <v>44428.291666666664</v>
      </c>
      <c r="B666" s="25">
        <v>226.7533</v>
      </c>
      <c r="C666" s="11">
        <f t="shared" si="51"/>
        <v>224.49</v>
      </c>
      <c r="D666" s="29">
        <f>Table21[[#This Row],[Adj Close]]-Table21[[#This Row],[Naive Trend ]]</f>
        <v>2.2632999999999868</v>
      </c>
      <c r="E666" s="12">
        <f t="shared" si="50"/>
        <v>5.1225268899999401</v>
      </c>
      <c r="F666" s="12">
        <f>ABS(Table21[[#This Row],[Erorr 1]])</f>
        <v>2.2632999999999868</v>
      </c>
      <c r="G666" s="13">
        <f>Table21[[#This Row],[Abs Erorr 1]]/Table21[[#This Row],[Adj Close]]</f>
        <v>9.9813321349677686E-3</v>
      </c>
      <c r="H666" s="11">
        <f t="shared" si="53"/>
        <v>225.35220000000001</v>
      </c>
      <c r="I666" s="14">
        <f>(Table21[[#This Row],[Adj Close]]-Table21[[#This Row],[3-MA]])</f>
        <v>1.4010999999999854</v>
      </c>
      <c r="J666" s="10">
        <f t="shared" si="52"/>
        <v>1.9630812099999591</v>
      </c>
      <c r="K666" s="10">
        <f>ABS(Table21[[#This Row],[Erorr 2]])</f>
        <v>1.4010999999999854</v>
      </c>
      <c r="L666" s="13">
        <f>Table21[[#This Row],[Abs Erorr 2]]/Table21[[#This Row],[Adj Close]]</f>
        <v>6.1789618938290439E-3</v>
      </c>
      <c r="M666" s="11">
        <f t="shared" si="54"/>
        <v>230.7644333333333</v>
      </c>
      <c r="N666" s="16">
        <f>Table21[[#This Row],[Adj Close]]-Table21[[#This Row],[6-MA]]</f>
        <v>-4.011133333333305</v>
      </c>
      <c r="O666" s="17">
        <f>(Table21[[#This Row],[Adj Close]]-M666)^2</f>
        <v>16.08919061777755</v>
      </c>
      <c r="P666" s="17">
        <f>ABS(Table21[[#This Row],[Erorr 3]])</f>
        <v>4.011133333333305</v>
      </c>
      <c r="Q666" s="17">
        <f>Table21[[#This Row],[Abs Erorr 3]]/Table21[[#This Row],[Adj Close]]</f>
        <v>1.7689415471939349E-2</v>
      </c>
    </row>
    <row r="667" spans="1:17" x14ac:dyDescent="0.3">
      <c r="A667" s="9">
        <v>44431.291666666664</v>
      </c>
      <c r="B667" s="26">
        <v>235.4333</v>
      </c>
      <c r="C667" s="11">
        <f t="shared" si="51"/>
        <v>226.7533</v>
      </c>
      <c r="D667" s="29">
        <f>Table21[[#This Row],[Adj Close]]-Table21[[#This Row],[Naive Trend ]]</f>
        <v>8.6800000000000068</v>
      </c>
      <c r="E667" s="12">
        <f t="shared" si="50"/>
        <v>75.342400000000112</v>
      </c>
      <c r="F667" s="12">
        <f>ABS(Table21[[#This Row],[Erorr 1]])</f>
        <v>8.6800000000000068</v>
      </c>
      <c r="G667" s="13">
        <f>Table21[[#This Row],[Abs Erorr 1]]/Table21[[#This Row],[Adj Close]]</f>
        <v>3.6868191542997558E-2</v>
      </c>
      <c r="H667" s="11">
        <f t="shared" si="53"/>
        <v>226.96886666666668</v>
      </c>
      <c r="I667" s="14">
        <f>(Table21[[#This Row],[Adj Close]]-Table21[[#This Row],[3-MA]])</f>
        <v>8.4644333333333179</v>
      </c>
      <c r="J667" s="10">
        <f t="shared" si="52"/>
        <v>71.646631654444178</v>
      </c>
      <c r="K667" s="10">
        <f>ABS(Table21[[#This Row],[Erorr 2]])</f>
        <v>8.4644333333333179</v>
      </c>
      <c r="L667" s="13">
        <f>Table21[[#This Row],[Abs Erorr 2]]/Table21[[#This Row],[Adj Close]]</f>
        <v>3.5952574819846289E-2</v>
      </c>
      <c r="M667" s="11">
        <f t="shared" si="54"/>
        <v>228.43164999999999</v>
      </c>
      <c r="N667" s="16">
        <f>Table21[[#This Row],[Adj Close]]-Table21[[#This Row],[6-MA]]</f>
        <v>7.0016500000000121</v>
      </c>
      <c r="O667" s="17">
        <f>(Table21[[#This Row],[Adj Close]]-M667)^2</f>
        <v>49.02310272250017</v>
      </c>
      <c r="P667" s="17">
        <f>ABS(Table21[[#This Row],[Erorr 3]])</f>
        <v>7.0016500000000121</v>
      </c>
      <c r="Q667" s="17">
        <f>Table21[[#This Row],[Abs Erorr 3]]/Table21[[#This Row],[Adj Close]]</f>
        <v>2.9739420889058652E-2</v>
      </c>
    </row>
    <row r="668" spans="1:17" x14ac:dyDescent="0.3">
      <c r="A668" s="5">
        <v>44432.291666666664</v>
      </c>
      <c r="B668" s="25">
        <v>236.16329999999999</v>
      </c>
      <c r="C668" s="11">
        <f t="shared" si="51"/>
        <v>235.4333</v>
      </c>
      <c r="D668" s="29">
        <f>Table21[[#This Row],[Adj Close]]-Table21[[#This Row],[Naive Trend ]]</f>
        <v>0.72999999999998977</v>
      </c>
      <c r="E668" s="12">
        <f t="shared" si="50"/>
        <v>0.53289999999998505</v>
      </c>
      <c r="F668" s="12">
        <f>ABS(Table21[[#This Row],[Erorr 1]])</f>
        <v>0.72999999999998977</v>
      </c>
      <c r="G668" s="13">
        <f>Table21[[#This Row],[Abs Erorr 1]]/Table21[[#This Row],[Adj Close]]</f>
        <v>3.0910814677809371E-3</v>
      </c>
      <c r="H668" s="11">
        <f t="shared" si="53"/>
        <v>228.8922</v>
      </c>
      <c r="I668" s="14">
        <f>(Table21[[#This Row],[Adj Close]]-Table21[[#This Row],[3-MA]])</f>
        <v>7.2710999999999899</v>
      </c>
      <c r="J668" s="10">
        <f t="shared" si="52"/>
        <v>52.868895209999856</v>
      </c>
      <c r="K668" s="10">
        <f>ABS(Table21[[#This Row],[Erorr 2]])</f>
        <v>7.2710999999999899</v>
      </c>
      <c r="L668" s="13">
        <f>Table21[[#This Row],[Abs Erorr 2]]/Table21[[#This Row],[Adj Close]]</f>
        <v>3.0788441726551034E-2</v>
      </c>
      <c r="M668" s="11">
        <f t="shared" si="54"/>
        <v>227.82775000000001</v>
      </c>
      <c r="N668" s="16">
        <f>Table21[[#This Row],[Adj Close]]-Table21[[#This Row],[6-MA]]</f>
        <v>8.3355499999999836</v>
      </c>
      <c r="O668" s="17">
        <f>(Table21[[#This Row],[Adj Close]]-M668)^2</f>
        <v>69.481393802499724</v>
      </c>
      <c r="P668" s="17">
        <f>ABS(Table21[[#This Row],[Erorr 3]])</f>
        <v>8.3355499999999836</v>
      </c>
      <c r="Q668" s="17">
        <f>Table21[[#This Row],[Abs Erorr 3]]/Table21[[#This Row],[Adj Close]]</f>
        <v>3.5295704285974935E-2</v>
      </c>
    </row>
    <row r="669" spans="1:17" x14ac:dyDescent="0.3">
      <c r="A669" s="9">
        <v>44433.291666666664</v>
      </c>
      <c r="B669" s="26">
        <v>237.0667</v>
      </c>
      <c r="C669" s="11">
        <f t="shared" si="51"/>
        <v>236.16329999999999</v>
      </c>
      <c r="D669" s="29">
        <f>Table21[[#This Row],[Adj Close]]-Table21[[#This Row],[Naive Trend ]]</f>
        <v>0.90340000000000487</v>
      </c>
      <c r="E669" s="12">
        <f t="shared" si="50"/>
        <v>0.81613156000000875</v>
      </c>
      <c r="F669" s="12">
        <f>ABS(Table21[[#This Row],[Erorr 1]])</f>
        <v>0.90340000000000487</v>
      </c>
      <c r="G669" s="13">
        <f>Table21[[#This Row],[Abs Erorr 1]]/Table21[[#This Row],[Adj Close]]</f>
        <v>3.8107418713805223E-3</v>
      </c>
      <c r="H669" s="11">
        <f t="shared" si="53"/>
        <v>232.78329999999997</v>
      </c>
      <c r="I669" s="14">
        <f>(Table21[[#This Row],[Adj Close]]-Table21[[#This Row],[3-MA]])</f>
        <v>4.2834000000000287</v>
      </c>
      <c r="J669" s="10">
        <f t="shared" si="52"/>
        <v>18.347515560000247</v>
      </c>
      <c r="K669" s="10">
        <f>ABS(Table21[[#This Row],[Erorr 2]])</f>
        <v>4.2834000000000287</v>
      </c>
      <c r="L669" s="13">
        <f>Table21[[#This Row],[Abs Erorr 2]]/Table21[[#This Row],[Adj Close]]</f>
        <v>1.8068332667557394E-2</v>
      </c>
      <c r="M669" s="11">
        <f t="shared" si="54"/>
        <v>229.06774999999996</v>
      </c>
      <c r="N669" s="16">
        <f>Table21[[#This Row],[Adj Close]]-Table21[[#This Row],[6-MA]]</f>
        <v>7.9989500000000362</v>
      </c>
      <c r="O669" s="17">
        <f>(Table21[[#This Row],[Adj Close]]-M669)^2</f>
        <v>63.98320110250058</v>
      </c>
      <c r="P669" s="17">
        <f>ABS(Table21[[#This Row],[Erorr 3]])</f>
        <v>7.9989500000000362</v>
      </c>
      <c r="Q669" s="17">
        <f>Table21[[#This Row],[Abs Erorr 3]]/Table21[[#This Row],[Adj Close]]</f>
        <v>3.3741347899135715E-2</v>
      </c>
    </row>
    <row r="670" spans="1:17" x14ac:dyDescent="0.3">
      <c r="A670" s="5">
        <v>44434.291666666664</v>
      </c>
      <c r="B670" s="25">
        <v>233.72</v>
      </c>
      <c r="C670" s="11">
        <f t="shared" si="51"/>
        <v>237.0667</v>
      </c>
      <c r="D670" s="29">
        <f>Table21[[#This Row],[Adj Close]]-Table21[[#This Row],[Naive Trend ]]</f>
        <v>-3.3466999999999985</v>
      </c>
      <c r="E670" s="12">
        <f t="shared" si="50"/>
        <v>11.20040088999999</v>
      </c>
      <c r="F670" s="12">
        <f>ABS(Table21[[#This Row],[Erorr 1]])</f>
        <v>3.3466999999999985</v>
      </c>
      <c r="G670" s="13">
        <f>Table21[[#This Row],[Abs Erorr 1]]/Table21[[#This Row],[Adj Close]]</f>
        <v>1.4319270922471327E-2</v>
      </c>
      <c r="H670" s="11">
        <f t="shared" si="53"/>
        <v>236.22109999999998</v>
      </c>
      <c r="I670" s="14">
        <f>(Table21[[#This Row],[Adj Close]]-Table21[[#This Row],[3-MA]])</f>
        <v>-2.5010999999999797</v>
      </c>
      <c r="J670" s="10">
        <f t="shared" si="52"/>
        <v>6.2555012099998981</v>
      </c>
      <c r="K670" s="10">
        <f>ABS(Table21[[#This Row],[Erorr 2]])</f>
        <v>2.5010999999999797</v>
      </c>
      <c r="L670" s="13">
        <f>Table21[[#This Row],[Abs Erorr 2]]/Table21[[#This Row],[Adj Close]]</f>
        <v>1.0701266472702291E-2</v>
      </c>
      <c r="M670" s="11">
        <f t="shared" si="54"/>
        <v>231.59498333333337</v>
      </c>
      <c r="N670" s="16">
        <f>Table21[[#This Row],[Adj Close]]-Table21[[#This Row],[6-MA]]</f>
        <v>2.1250166666666246</v>
      </c>
      <c r="O670" s="17">
        <f>(Table21[[#This Row],[Adj Close]]-M670)^2</f>
        <v>4.5156958336109323</v>
      </c>
      <c r="P670" s="17">
        <f>ABS(Table21[[#This Row],[Erorr 3]])</f>
        <v>2.1250166666666246</v>
      </c>
      <c r="Q670" s="17">
        <f>Table21[[#This Row],[Abs Erorr 3]]/Table21[[#This Row],[Adj Close]]</f>
        <v>9.0921472987618712E-3</v>
      </c>
    </row>
    <row r="671" spans="1:17" x14ac:dyDescent="0.3">
      <c r="A671" s="9">
        <v>44435.291666666664</v>
      </c>
      <c r="B671" s="26">
        <v>237.30670000000001</v>
      </c>
      <c r="C671" s="11">
        <f t="shared" si="51"/>
        <v>233.72</v>
      </c>
      <c r="D671" s="29">
        <f>Table21[[#This Row],[Adj Close]]-Table21[[#This Row],[Naive Trend ]]</f>
        <v>3.5867000000000075</v>
      </c>
      <c r="E671" s="12">
        <f t="shared" si="50"/>
        <v>12.864416890000054</v>
      </c>
      <c r="F671" s="12">
        <f>ABS(Table21[[#This Row],[Erorr 1]])</f>
        <v>3.5867000000000075</v>
      </c>
      <c r="G671" s="13">
        <f>Table21[[#This Row],[Abs Erorr 1]]/Table21[[#This Row],[Adj Close]]</f>
        <v>1.5114196101500747E-2</v>
      </c>
      <c r="H671" s="11">
        <f t="shared" si="53"/>
        <v>235.65</v>
      </c>
      <c r="I671" s="14">
        <f>(Table21[[#This Row],[Adj Close]]-Table21[[#This Row],[3-MA]])</f>
        <v>1.6567000000000007</v>
      </c>
      <c r="J671" s="10">
        <f t="shared" si="52"/>
        <v>2.7446548900000023</v>
      </c>
      <c r="K671" s="10">
        <f>ABS(Table21[[#This Row],[Erorr 2]])</f>
        <v>1.6567000000000007</v>
      </c>
      <c r="L671" s="13">
        <f>Table21[[#This Row],[Abs Erorr 2]]/Table21[[#This Row],[Adj Close]]</f>
        <v>6.9812609589194096E-3</v>
      </c>
      <c r="M671" s="11">
        <f t="shared" si="54"/>
        <v>232.27110000000002</v>
      </c>
      <c r="N671" s="16">
        <f>Table21[[#This Row],[Adj Close]]-Table21[[#This Row],[6-MA]]</f>
        <v>5.0355999999999881</v>
      </c>
      <c r="O671" s="17">
        <f>(Table21[[#This Row],[Adj Close]]-M671)^2</f>
        <v>25.357267359999881</v>
      </c>
      <c r="P671" s="17">
        <f>ABS(Table21[[#This Row],[Erorr 3]])</f>
        <v>5.0355999999999881</v>
      </c>
      <c r="Q671" s="17">
        <f>Table21[[#This Row],[Abs Erorr 3]]/Table21[[#This Row],[Adj Close]]</f>
        <v>2.1219796996882045E-2</v>
      </c>
    </row>
    <row r="672" spans="1:17" x14ac:dyDescent="0.3">
      <c r="A672" s="5">
        <v>44438.291666666664</v>
      </c>
      <c r="B672" s="25">
        <v>243.63669999999999</v>
      </c>
      <c r="C672" s="11">
        <f t="shared" si="51"/>
        <v>237.30670000000001</v>
      </c>
      <c r="D672" s="29">
        <f>Table21[[#This Row],[Adj Close]]-Table21[[#This Row],[Naive Trend ]]</f>
        <v>6.3299999999999841</v>
      </c>
      <c r="E672" s="12">
        <f t="shared" si="50"/>
        <v>40.0688999999998</v>
      </c>
      <c r="F672" s="12">
        <f>ABS(Table21[[#This Row],[Erorr 1]])</f>
        <v>6.3299999999999841</v>
      </c>
      <c r="G672" s="13">
        <f>Table21[[#This Row],[Abs Erorr 1]]/Table21[[#This Row],[Adj Close]]</f>
        <v>2.5981307413866565E-2</v>
      </c>
      <c r="H672" s="11">
        <f t="shared" si="53"/>
        <v>236.03113333333332</v>
      </c>
      <c r="I672" s="14">
        <f>(Table21[[#This Row],[Adj Close]]-Table21[[#This Row],[3-MA]])</f>
        <v>7.6055666666666752</v>
      </c>
      <c r="J672" s="10">
        <f t="shared" si="52"/>
        <v>57.84464432111124</v>
      </c>
      <c r="K672" s="10">
        <f>ABS(Table21[[#This Row],[Erorr 2]])</f>
        <v>7.6055666666666752</v>
      </c>
      <c r="L672" s="13">
        <f>Table21[[#This Row],[Abs Erorr 2]]/Table21[[#This Row],[Adj Close]]</f>
        <v>3.1216835011583541E-2</v>
      </c>
      <c r="M672" s="11">
        <f t="shared" si="54"/>
        <v>234.40721666666664</v>
      </c>
      <c r="N672" s="16">
        <f>Table21[[#This Row],[Adj Close]]-Table21[[#This Row],[6-MA]]</f>
        <v>9.2294833333333486</v>
      </c>
      <c r="O672" s="17">
        <f>(Table21[[#This Row],[Adj Close]]-M672)^2</f>
        <v>85.183362600278059</v>
      </c>
      <c r="P672" s="17">
        <f>ABS(Table21[[#This Row],[Erorr 3]])</f>
        <v>9.2294833333333486</v>
      </c>
      <c r="Q672" s="17">
        <f>Table21[[#This Row],[Abs Erorr 3]]/Table21[[#This Row],[Adj Close]]</f>
        <v>3.7882155411452172E-2</v>
      </c>
    </row>
    <row r="673" spans="1:17" x14ac:dyDescent="0.3">
      <c r="A673" s="9">
        <v>44439.291666666664</v>
      </c>
      <c r="B673" s="26">
        <v>245.24</v>
      </c>
      <c r="C673" s="11">
        <f t="shared" si="51"/>
        <v>243.63669999999999</v>
      </c>
      <c r="D673" s="29">
        <f>Table21[[#This Row],[Adj Close]]-Table21[[#This Row],[Naive Trend ]]</f>
        <v>1.6033000000000186</v>
      </c>
      <c r="E673" s="12">
        <f t="shared" si="50"/>
        <v>2.5705708900000594</v>
      </c>
      <c r="F673" s="12">
        <f>ABS(Table21[[#This Row],[Erorr 1]])</f>
        <v>1.6033000000000186</v>
      </c>
      <c r="G673" s="13">
        <f>Table21[[#This Row],[Abs Erorr 1]]/Table21[[#This Row],[Adj Close]]</f>
        <v>6.5376773772631647E-3</v>
      </c>
      <c r="H673" s="11">
        <f t="shared" si="53"/>
        <v>238.22113333333334</v>
      </c>
      <c r="I673" s="14">
        <f>(Table21[[#This Row],[Adj Close]]-Table21[[#This Row],[3-MA]])</f>
        <v>7.0188666666666677</v>
      </c>
      <c r="J673" s="10">
        <f t="shared" si="52"/>
        <v>49.264489284444458</v>
      </c>
      <c r="K673" s="10">
        <f>ABS(Table21[[#This Row],[Erorr 2]])</f>
        <v>7.0188666666666677</v>
      </c>
      <c r="L673" s="13">
        <f>Table21[[#This Row],[Abs Erorr 2]]/Table21[[#This Row],[Adj Close]]</f>
        <v>2.8620399064861635E-2</v>
      </c>
      <c r="M673" s="11">
        <f t="shared" si="54"/>
        <v>237.22111666666669</v>
      </c>
      <c r="N673" s="16">
        <f>Table21[[#This Row],[Adj Close]]-Table21[[#This Row],[6-MA]]</f>
        <v>8.0188833333333207</v>
      </c>
      <c r="O673" s="17">
        <f>(Table21[[#This Row],[Adj Close]]-M673)^2</f>
        <v>64.302489913610913</v>
      </c>
      <c r="P673" s="17">
        <f>ABS(Table21[[#This Row],[Erorr 3]])</f>
        <v>8.0188833333333207</v>
      </c>
      <c r="Q673" s="17">
        <f>Table21[[#This Row],[Abs Erorr 3]]/Table21[[#This Row],[Adj Close]]</f>
        <v>3.2698105257434842E-2</v>
      </c>
    </row>
    <row r="674" spans="1:17" x14ac:dyDescent="0.3">
      <c r="A674" s="5">
        <v>44440.291666666664</v>
      </c>
      <c r="B674" s="25">
        <v>244.69669999999999</v>
      </c>
      <c r="C674" s="11">
        <f t="shared" si="51"/>
        <v>245.24</v>
      </c>
      <c r="D674" s="29">
        <f>Table21[[#This Row],[Adj Close]]-Table21[[#This Row],[Naive Trend ]]</f>
        <v>-0.54330000000001633</v>
      </c>
      <c r="E674" s="12">
        <f t="shared" si="50"/>
        <v>0.29517489000001773</v>
      </c>
      <c r="F674" s="12">
        <f>ABS(Table21[[#This Row],[Erorr 1]])</f>
        <v>0.54330000000001633</v>
      </c>
      <c r="G674" s="13">
        <f>Table21[[#This Row],[Abs Erorr 1]]/Table21[[#This Row],[Adj Close]]</f>
        <v>2.2202996607637794E-3</v>
      </c>
      <c r="H674" s="11">
        <f t="shared" si="53"/>
        <v>242.06113333333334</v>
      </c>
      <c r="I674" s="14">
        <f>(Table21[[#This Row],[Adj Close]]-Table21[[#This Row],[3-MA]])</f>
        <v>2.635566666666648</v>
      </c>
      <c r="J674" s="10">
        <f t="shared" si="52"/>
        <v>6.9462116544443457</v>
      </c>
      <c r="K674" s="10">
        <f>ABS(Table21[[#This Row],[Erorr 2]])</f>
        <v>2.635566666666648</v>
      </c>
      <c r="L674" s="13">
        <f>Table21[[#This Row],[Abs Erorr 2]]/Table21[[#This Row],[Adj Close]]</f>
        <v>1.0770748713270951E-2</v>
      </c>
      <c r="M674" s="11">
        <f t="shared" si="54"/>
        <v>238.85556666666665</v>
      </c>
      <c r="N674" s="16">
        <f>Table21[[#This Row],[Adj Close]]-Table21[[#This Row],[6-MA]]</f>
        <v>5.8411333333333459</v>
      </c>
      <c r="O674" s="17">
        <f>(Table21[[#This Row],[Adj Close]]-M674)^2</f>
        <v>34.118838617777925</v>
      </c>
      <c r="P674" s="17">
        <f>ABS(Table21[[#This Row],[Erorr 3]])</f>
        <v>5.8411333333333459</v>
      </c>
      <c r="Q674" s="17">
        <f>Table21[[#This Row],[Abs Erorr 3]]/Table21[[#This Row],[Adj Close]]</f>
        <v>2.3870911758652021E-2</v>
      </c>
    </row>
    <row r="675" spans="1:17" x14ac:dyDescent="0.3">
      <c r="A675" s="9">
        <v>44441.291666666664</v>
      </c>
      <c r="B675" s="26">
        <v>244.13</v>
      </c>
      <c r="C675" s="11">
        <f t="shared" si="51"/>
        <v>244.69669999999999</v>
      </c>
      <c r="D675" s="29">
        <f>Table21[[#This Row],[Adj Close]]-Table21[[#This Row],[Naive Trend ]]</f>
        <v>-0.56669999999999732</v>
      </c>
      <c r="E675" s="12">
        <f t="shared" si="50"/>
        <v>0.32114888999999697</v>
      </c>
      <c r="F675" s="12">
        <f>ABS(Table21[[#This Row],[Erorr 1]])</f>
        <v>0.56669999999999732</v>
      </c>
      <c r="G675" s="13">
        <f>Table21[[#This Row],[Abs Erorr 1]]/Table21[[#This Row],[Adj Close]]</f>
        <v>2.3213042231597812E-3</v>
      </c>
      <c r="H675" s="11">
        <f t="shared" si="53"/>
        <v>244.52446666666665</v>
      </c>
      <c r="I675" s="14">
        <f>(Table21[[#This Row],[Adj Close]]-Table21[[#This Row],[3-MA]])</f>
        <v>-0.39446666666665919</v>
      </c>
      <c r="J675" s="10">
        <f t="shared" si="52"/>
        <v>0.15560395111110523</v>
      </c>
      <c r="K675" s="10">
        <f>ABS(Table21[[#This Row],[Erorr 2]])</f>
        <v>0.39446666666665919</v>
      </c>
      <c r="L675" s="13">
        <f>Table21[[#This Row],[Abs Erorr 2]]/Table21[[#This Row],[Adj Close]]</f>
        <v>1.6158057865344661E-3</v>
      </c>
      <c r="M675" s="11">
        <f t="shared" si="54"/>
        <v>240.27779999999998</v>
      </c>
      <c r="N675" s="16">
        <f>Table21[[#This Row],[Adj Close]]-Table21[[#This Row],[6-MA]]</f>
        <v>3.8522000000000105</v>
      </c>
      <c r="O675" s="17">
        <f>(Table21[[#This Row],[Adj Close]]-M675)^2</f>
        <v>14.83944484000008</v>
      </c>
      <c r="P675" s="17">
        <f>ABS(Table21[[#This Row],[Erorr 3]])</f>
        <v>3.8522000000000105</v>
      </c>
      <c r="Q675" s="17">
        <f>Table21[[#This Row],[Abs Erorr 3]]/Table21[[#This Row],[Adj Close]]</f>
        <v>1.5779297915045305E-2</v>
      </c>
    </row>
    <row r="676" spans="1:17" x14ac:dyDescent="0.3">
      <c r="A676" s="5">
        <v>44442.291666666664</v>
      </c>
      <c r="B676" s="25">
        <v>244.52330000000001</v>
      </c>
      <c r="C676" s="11">
        <f t="shared" si="51"/>
        <v>244.13</v>
      </c>
      <c r="D676" s="29">
        <f>Table21[[#This Row],[Adj Close]]-Table21[[#This Row],[Naive Trend ]]</f>
        <v>0.39330000000001064</v>
      </c>
      <c r="E676" s="12">
        <f t="shared" si="50"/>
        <v>0.15468489000000837</v>
      </c>
      <c r="F676" s="12">
        <f>ABS(Table21[[#This Row],[Erorr 1]])</f>
        <v>0.39330000000001064</v>
      </c>
      <c r="G676" s="13">
        <f>Table21[[#This Row],[Abs Erorr 1]]/Table21[[#This Row],[Adj Close]]</f>
        <v>1.6084356787267743E-3</v>
      </c>
      <c r="H676" s="11">
        <f t="shared" si="53"/>
        <v>244.68889999999999</v>
      </c>
      <c r="I676" s="14">
        <f>(Table21[[#This Row],[Adj Close]]-Table21[[#This Row],[3-MA]])</f>
        <v>-0.16559999999998354</v>
      </c>
      <c r="J676" s="10">
        <f t="shared" si="52"/>
        <v>2.7423359999994547E-2</v>
      </c>
      <c r="K676" s="10">
        <f>ABS(Table21[[#This Row],[Erorr 2]])</f>
        <v>0.16559999999998354</v>
      </c>
      <c r="L676" s="13">
        <f>Table21[[#This Row],[Abs Erorr 2]]/Table21[[#This Row],[Adj Close]]</f>
        <v>6.7723607525329297E-4</v>
      </c>
      <c r="M676" s="11">
        <f t="shared" si="54"/>
        <v>241.45501666666669</v>
      </c>
      <c r="N676" s="16">
        <f>Table21[[#This Row],[Adj Close]]-Table21[[#This Row],[6-MA]]</f>
        <v>3.0682833333333122</v>
      </c>
      <c r="O676" s="17">
        <f>(Table21[[#This Row],[Adj Close]]-M676)^2</f>
        <v>9.4143626136109813</v>
      </c>
      <c r="P676" s="17">
        <f>ABS(Table21[[#This Row],[Erorr 3]])</f>
        <v>3.0682833333333122</v>
      </c>
      <c r="Q676" s="17">
        <f>Table21[[#This Row],[Abs Erorr 3]]/Table21[[#This Row],[Adj Close]]</f>
        <v>1.2548020304540762E-2</v>
      </c>
    </row>
    <row r="677" spans="1:17" x14ac:dyDescent="0.3">
      <c r="A677" s="9">
        <v>44446.291666666664</v>
      </c>
      <c r="B677" s="26">
        <v>250.97329999999999</v>
      </c>
      <c r="C677" s="11">
        <f t="shared" si="51"/>
        <v>244.52330000000001</v>
      </c>
      <c r="D677" s="29">
        <f>Table21[[#This Row],[Adj Close]]-Table21[[#This Row],[Naive Trend ]]</f>
        <v>6.4499999999999886</v>
      </c>
      <c r="E677" s="12">
        <f t="shared" si="50"/>
        <v>41.60249999999985</v>
      </c>
      <c r="F677" s="12">
        <f>ABS(Table21[[#This Row],[Erorr 1]])</f>
        <v>6.4499999999999886</v>
      </c>
      <c r="G677" s="13">
        <f>Table21[[#This Row],[Abs Erorr 1]]/Table21[[#This Row],[Adj Close]]</f>
        <v>2.5699944974226296E-2</v>
      </c>
      <c r="H677" s="11">
        <f t="shared" si="53"/>
        <v>244.44999999999996</v>
      </c>
      <c r="I677" s="14">
        <f>(Table21[[#This Row],[Adj Close]]-Table21[[#This Row],[3-MA]])</f>
        <v>6.5233000000000345</v>
      </c>
      <c r="J677" s="10">
        <f t="shared" si="52"/>
        <v>42.553442890000447</v>
      </c>
      <c r="K677" s="10">
        <f>ABS(Table21[[#This Row],[Erorr 2]])</f>
        <v>6.5233000000000345</v>
      </c>
      <c r="L677" s="13">
        <f>Table21[[#This Row],[Abs Erorr 2]]/Table21[[#This Row],[Adj Close]]</f>
        <v>2.5992007914786293E-2</v>
      </c>
      <c r="M677" s="11">
        <f t="shared" si="54"/>
        <v>243.25556666666668</v>
      </c>
      <c r="N677" s="16">
        <f>Table21[[#This Row],[Adj Close]]-Table21[[#This Row],[6-MA]]</f>
        <v>7.7177333333333138</v>
      </c>
      <c r="O677" s="17">
        <f>(Table21[[#This Row],[Adj Close]]-M677)^2</f>
        <v>59.56340780444414</v>
      </c>
      <c r="P677" s="17">
        <f>ABS(Table21[[#This Row],[Erorr 3]])</f>
        <v>7.7177333333333138</v>
      </c>
      <c r="Q677" s="17">
        <f>Table21[[#This Row],[Abs Erorr 3]]/Table21[[#This Row],[Adj Close]]</f>
        <v>3.0751212712002887E-2</v>
      </c>
    </row>
    <row r="678" spans="1:17" x14ac:dyDescent="0.3">
      <c r="A678" s="5">
        <v>44447.291666666664</v>
      </c>
      <c r="B678" s="25">
        <v>251.29</v>
      </c>
      <c r="C678" s="11">
        <f t="shared" si="51"/>
        <v>250.97329999999999</v>
      </c>
      <c r="D678" s="29">
        <f>Table21[[#This Row],[Adj Close]]-Table21[[#This Row],[Naive Trend ]]</f>
        <v>0.31669999999999732</v>
      </c>
      <c r="E678" s="12">
        <f t="shared" si="50"/>
        <v>0.10029888999999829</v>
      </c>
      <c r="F678" s="12">
        <f>ABS(Table21[[#This Row],[Erorr 1]])</f>
        <v>0.31669999999999732</v>
      </c>
      <c r="G678" s="13">
        <f>Table21[[#This Row],[Abs Erorr 1]]/Table21[[#This Row],[Adj Close]]</f>
        <v>1.2602968681602823E-3</v>
      </c>
      <c r="H678" s="11">
        <f t="shared" si="53"/>
        <v>246.54220000000001</v>
      </c>
      <c r="I678" s="14">
        <f>(Table21[[#This Row],[Adj Close]]-Table21[[#This Row],[3-MA]])</f>
        <v>4.7477999999999838</v>
      </c>
      <c r="J678" s="10">
        <f t="shared" si="52"/>
        <v>22.541604839999845</v>
      </c>
      <c r="K678" s="10">
        <f>ABS(Table21[[#This Row],[Erorr 2]])</f>
        <v>4.7477999999999838</v>
      </c>
      <c r="L678" s="13">
        <f>Table21[[#This Row],[Abs Erorr 2]]/Table21[[#This Row],[Adj Close]]</f>
        <v>1.8893708464324022E-2</v>
      </c>
      <c r="M678" s="11">
        <f t="shared" si="54"/>
        <v>245.5333333333333</v>
      </c>
      <c r="N678" s="16">
        <f>Table21[[#This Row],[Adj Close]]-Table21[[#This Row],[6-MA]]</f>
        <v>5.756666666666689</v>
      </c>
      <c r="O678" s="17">
        <f>(Table21[[#This Row],[Adj Close]]-M678)^2</f>
        <v>33.139211111111372</v>
      </c>
      <c r="P678" s="17">
        <f>ABS(Table21[[#This Row],[Erorr 3]])</f>
        <v>5.756666666666689</v>
      </c>
      <c r="Q678" s="17">
        <f>Table21[[#This Row],[Abs Erorr 3]]/Table21[[#This Row],[Adj Close]]</f>
        <v>2.2908459018133188E-2</v>
      </c>
    </row>
    <row r="679" spans="1:17" x14ac:dyDescent="0.3">
      <c r="A679" s="9">
        <v>44448.291666666664</v>
      </c>
      <c r="B679" s="26">
        <v>251.62</v>
      </c>
      <c r="C679" s="11">
        <f t="shared" si="51"/>
        <v>251.29</v>
      </c>
      <c r="D679" s="29">
        <f>Table21[[#This Row],[Adj Close]]-Table21[[#This Row],[Naive Trend ]]</f>
        <v>0.33000000000001251</v>
      </c>
      <c r="E679" s="12">
        <f t="shared" si="50"/>
        <v>0.10890000000000825</v>
      </c>
      <c r="F679" s="12">
        <f>ABS(Table21[[#This Row],[Erorr 1]])</f>
        <v>0.33000000000001251</v>
      </c>
      <c r="G679" s="13">
        <f>Table21[[#This Row],[Abs Erorr 1]]/Table21[[#This Row],[Adj Close]]</f>
        <v>1.3115014704713954E-3</v>
      </c>
      <c r="H679" s="11">
        <f t="shared" si="53"/>
        <v>248.92886666666666</v>
      </c>
      <c r="I679" s="14">
        <f>(Table21[[#This Row],[Adj Close]]-Table21[[#This Row],[3-MA]])</f>
        <v>2.6911333333333403</v>
      </c>
      <c r="J679" s="10">
        <f t="shared" si="52"/>
        <v>7.2421986177778148</v>
      </c>
      <c r="K679" s="10">
        <f>ABS(Table21[[#This Row],[Erorr 2]])</f>
        <v>2.6911333333333403</v>
      </c>
      <c r="L679" s="13">
        <f>Table21[[#This Row],[Abs Erorr 2]]/Table21[[#This Row],[Adj Close]]</f>
        <v>1.0695228254245848E-2</v>
      </c>
      <c r="M679" s="11">
        <f t="shared" si="54"/>
        <v>246.80888333333328</v>
      </c>
      <c r="N679" s="16">
        <f>Table21[[#This Row],[Adj Close]]-Table21[[#This Row],[6-MA]]</f>
        <v>4.8111166666667202</v>
      </c>
      <c r="O679" s="17">
        <f>(Table21[[#This Row],[Adj Close]]-M679)^2</f>
        <v>23.146843580278293</v>
      </c>
      <c r="P679" s="17">
        <f>ABS(Table21[[#This Row],[Erorr 3]])</f>
        <v>4.8111166666667202</v>
      </c>
      <c r="Q679" s="17">
        <f>Table21[[#This Row],[Abs Erorr 3]]/Table21[[#This Row],[Adj Close]]</f>
        <v>1.9120565402856372E-2</v>
      </c>
    </row>
    <row r="680" spans="1:17" x14ac:dyDescent="0.3">
      <c r="A680" s="5">
        <v>44449.291666666664</v>
      </c>
      <c r="B680" s="25">
        <v>245.42330000000001</v>
      </c>
      <c r="C680" s="11">
        <f t="shared" si="51"/>
        <v>251.62</v>
      </c>
      <c r="D680" s="29">
        <f>Table21[[#This Row],[Adj Close]]-Table21[[#This Row],[Naive Trend ]]</f>
        <v>-6.1966999999999928</v>
      </c>
      <c r="E680" s="12">
        <f t="shared" si="50"/>
        <v>38.399090889999911</v>
      </c>
      <c r="F680" s="12">
        <f>ABS(Table21[[#This Row],[Erorr 1]])</f>
        <v>6.1966999999999928</v>
      </c>
      <c r="G680" s="13">
        <f>Table21[[#This Row],[Abs Erorr 1]]/Table21[[#This Row],[Adj Close]]</f>
        <v>2.5249028922681719E-2</v>
      </c>
      <c r="H680" s="11">
        <f t="shared" si="53"/>
        <v>251.29443333333333</v>
      </c>
      <c r="I680" s="14">
        <f>(Table21[[#This Row],[Adj Close]]-Table21[[#This Row],[3-MA]])</f>
        <v>-5.8711333333333187</v>
      </c>
      <c r="J680" s="10">
        <f t="shared" si="52"/>
        <v>34.470206617777606</v>
      </c>
      <c r="K680" s="10">
        <f>ABS(Table21[[#This Row],[Erorr 2]])</f>
        <v>5.8711333333333187</v>
      </c>
      <c r="L680" s="13">
        <f>Table21[[#This Row],[Abs Erorr 2]]/Table21[[#This Row],[Adj Close]]</f>
        <v>2.3922477341529181E-2</v>
      </c>
      <c r="M680" s="11">
        <f t="shared" si="54"/>
        <v>247.87221666666665</v>
      </c>
      <c r="N680" s="16">
        <f>Table21[[#This Row],[Adj Close]]-Table21[[#This Row],[6-MA]]</f>
        <v>-2.4489166666666335</v>
      </c>
      <c r="O680" s="17">
        <f>(Table21[[#This Row],[Adj Close]]-M680)^2</f>
        <v>5.9971928402776156</v>
      </c>
      <c r="P680" s="17">
        <f>ABS(Table21[[#This Row],[Erorr 3]])</f>
        <v>2.4489166666666335</v>
      </c>
      <c r="Q680" s="17">
        <f>Table21[[#This Row],[Abs Erorr 3]]/Table21[[#This Row],[Adj Close]]</f>
        <v>9.9783381067186094E-3</v>
      </c>
    </row>
    <row r="681" spans="1:17" x14ac:dyDescent="0.3">
      <c r="A681" s="9">
        <v>44452.291666666664</v>
      </c>
      <c r="B681" s="26">
        <v>247.66669999999999</v>
      </c>
      <c r="C681" s="11">
        <f t="shared" si="51"/>
        <v>245.42330000000001</v>
      </c>
      <c r="D681" s="29">
        <f>Table21[[#This Row],[Adj Close]]-Table21[[#This Row],[Naive Trend ]]</f>
        <v>2.2433999999999799</v>
      </c>
      <c r="E681" s="12">
        <f t="shared" si="50"/>
        <v>5.0328435599999093</v>
      </c>
      <c r="F681" s="12">
        <f>ABS(Table21[[#This Row],[Erorr 1]])</f>
        <v>2.2433999999999799</v>
      </c>
      <c r="G681" s="13">
        <f>Table21[[#This Row],[Abs Erorr 1]]/Table21[[#This Row],[Adj Close]]</f>
        <v>9.0581414457413124E-3</v>
      </c>
      <c r="H681" s="11">
        <f t="shared" si="53"/>
        <v>249.44443333333334</v>
      </c>
      <c r="I681" s="14">
        <f>(Table21[[#This Row],[Adj Close]]-Table21[[#This Row],[3-MA]])</f>
        <v>-1.7777333333333445</v>
      </c>
      <c r="J681" s="10">
        <f t="shared" si="52"/>
        <v>3.1603358044444843</v>
      </c>
      <c r="K681" s="10">
        <f>ABS(Table21[[#This Row],[Erorr 2]])</f>
        <v>1.7777333333333445</v>
      </c>
      <c r="L681" s="13">
        <f>Table21[[#This Row],[Abs Erorr 2]]/Table21[[#This Row],[Adj Close]]</f>
        <v>7.1779263555954214E-3</v>
      </c>
      <c r="M681" s="11">
        <f t="shared" si="54"/>
        <v>247.99331666666663</v>
      </c>
      <c r="N681" s="16">
        <f>Table21[[#This Row],[Adj Close]]-Table21[[#This Row],[6-MA]]</f>
        <v>-0.32661666666663791</v>
      </c>
      <c r="O681" s="17">
        <f>(Table21[[#This Row],[Adj Close]]-M681)^2</f>
        <v>0.10667844694442566</v>
      </c>
      <c r="P681" s="17">
        <f>ABS(Table21[[#This Row],[Erorr 3]])</f>
        <v>0.32661666666663791</v>
      </c>
      <c r="Q681" s="17">
        <f>Table21[[#This Row],[Abs Erorr 3]]/Table21[[#This Row],[Adj Close]]</f>
        <v>1.3187750580382341E-3</v>
      </c>
    </row>
    <row r="682" spans="1:17" x14ac:dyDescent="0.3">
      <c r="A682" s="5">
        <v>44453.291666666664</v>
      </c>
      <c r="B682" s="25">
        <v>248.16329999999999</v>
      </c>
      <c r="C682" s="11">
        <f t="shared" si="51"/>
        <v>247.66669999999999</v>
      </c>
      <c r="D682" s="29">
        <f>Table21[[#This Row],[Adj Close]]-Table21[[#This Row],[Naive Trend ]]</f>
        <v>0.49660000000000082</v>
      </c>
      <c r="E682" s="12">
        <f t="shared" si="50"/>
        <v>0.24661156000000081</v>
      </c>
      <c r="F682" s="12">
        <f>ABS(Table21[[#This Row],[Erorr 1]])</f>
        <v>0.49660000000000082</v>
      </c>
      <c r="G682" s="13">
        <f>Table21[[#This Row],[Abs Erorr 1]]/Table21[[#This Row],[Adj Close]]</f>
        <v>2.0011016939249309E-3</v>
      </c>
      <c r="H682" s="11">
        <f t="shared" si="53"/>
        <v>248.23666666666668</v>
      </c>
      <c r="I682" s="14">
        <f>(Table21[[#This Row],[Adj Close]]-Table21[[#This Row],[3-MA]])</f>
        <v>-7.3366666666686342E-2</v>
      </c>
      <c r="J682" s="10">
        <f t="shared" si="52"/>
        <v>5.3826677777806652E-3</v>
      </c>
      <c r="K682" s="10">
        <f>ABS(Table21[[#This Row],[Erorr 2]])</f>
        <v>7.3366666666686342E-2</v>
      </c>
      <c r="L682" s="13">
        <f>Table21[[#This Row],[Abs Erorr 2]]/Table21[[#This Row],[Adj Close]]</f>
        <v>2.9563866480936682E-4</v>
      </c>
      <c r="M682" s="11">
        <f t="shared" si="54"/>
        <v>248.58276666666666</v>
      </c>
      <c r="N682" s="16">
        <f>Table21[[#This Row],[Adj Close]]-Table21[[#This Row],[6-MA]]</f>
        <v>-0.41946666666666488</v>
      </c>
      <c r="O682" s="17">
        <f>(Table21[[#This Row],[Adj Close]]-M682)^2</f>
        <v>0.17595228444444294</v>
      </c>
      <c r="P682" s="17">
        <f>ABS(Table21[[#This Row],[Erorr 3]])</f>
        <v>0.41946666666666488</v>
      </c>
      <c r="Q682" s="17">
        <f>Table21[[#This Row],[Abs Erorr 3]]/Table21[[#This Row],[Adj Close]]</f>
        <v>1.6902848514130208E-3</v>
      </c>
    </row>
    <row r="683" spans="1:17" x14ac:dyDescent="0.3">
      <c r="A683" s="9">
        <v>44454.291666666664</v>
      </c>
      <c r="B683" s="26">
        <v>251.94329999999999</v>
      </c>
      <c r="C683" s="11">
        <f t="shared" si="51"/>
        <v>248.16329999999999</v>
      </c>
      <c r="D683" s="29">
        <f>Table21[[#This Row],[Adj Close]]-Table21[[#This Row],[Naive Trend ]]</f>
        <v>3.7800000000000011</v>
      </c>
      <c r="E683" s="12">
        <f t="shared" si="50"/>
        <v>14.288400000000008</v>
      </c>
      <c r="F683" s="12">
        <f>ABS(Table21[[#This Row],[Erorr 1]])</f>
        <v>3.7800000000000011</v>
      </c>
      <c r="G683" s="13">
        <f>Table21[[#This Row],[Abs Erorr 1]]/Table21[[#This Row],[Adj Close]]</f>
        <v>1.5003375759545903E-2</v>
      </c>
      <c r="H683" s="11">
        <f t="shared" si="53"/>
        <v>247.08443333333335</v>
      </c>
      <c r="I683" s="14">
        <f>(Table21[[#This Row],[Adj Close]]-Table21[[#This Row],[3-MA]])</f>
        <v>4.8588666666666427</v>
      </c>
      <c r="J683" s="10">
        <f t="shared" si="52"/>
        <v>23.60858528444421</v>
      </c>
      <c r="K683" s="10">
        <f>ABS(Table21[[#This Row],[Erorr 2]])</f>
        <v>4.8588666666666427</v>
      </c>
      <c r="L683" s="13">
        <f>Table21[[#This Row],[Abs Erorr 2]]/Table21[[#This Row],[Adj Close]]</f>
        <v>1.9285556181357643E-2</v>
      </c>
      <c r="M683" s="11">
        <f t="shared" si="54"/>
        <v>249.18943333333334</v>
      </c>
      <c r="N683" s="16">
        <f>Table21[[#This Row],[Adj Close]]-Table21[[#This Row],[6-MA]]</f>
        <v>2.7538666666666529</v>
      </c>
      <c r="O683" s="17">
        <f>(Table21[[#This Row],[Adj Close]]-M683)^2</f>
        <v>7.583781617777702</v>
      </c>
      <c r="P683" s="17">
        <f>ABS(Table21[[#This Row],[Erorr 3]])</f>
        <v>2.7538666666666529</v>
      </c>
      <c r="Q683" s="17">
        <f>Table21[[#This Row],[Abs Erorr 3]]/Table21[[#This Row],[Adj Close]]</f>
        <v>1.0930501690922731E-2</v>
      </c>
    </row>
    <row r="684" spans="1:17" x14ac:dyDescent="0.3">
      <c r="A684" s="5">
        <v>44455.291666666664</v>
      </c>
      <c r="B684" s="25">
        <v>252.33</v>
      </c>
      <c r="C684" s="11">
        <f t="shared" si="51"/>
        <v>251.94329999999999</v>
      </c>
      <c r="D684" s="29">
        <f>Table21[[#This Row],[Adj Close]]-Table21[[#This Row],[Naive Trend ]]</f>
        <v>0.38670000000001892</v>
      </c>
      <c r="E684" s="12">
        <f t="shared" si="50"/>
        <v>0.14953689000001463</v>
      </c>
      <c r="F684" s="12">
        <f>ABS(Table21[[#This Row],[Erorr 1]])</f>
        <v>0.38670000000001892</v>
      </c>
      <c r="G684" s="13">
        <f>Table21[[#This Row],[Abs Erorr 1]]/Table21[[#This Row],[Adj Close]]</f>
        <v>1.5325169420997062E-3</v>
      </c>
      <c r="H684" s="11">
        <f t="shared" si="53"/>
        <v>249.25776666666664</v>
      </c>
      <c r="I684" s="14">
        <f>(Table21[[#This Row],[Adj Close]]-Table21[[#This Row],[3-MA]])</f>
        <v>3.0722333333333722</v>
      </c>
      <c r="J684" s="10">
        <f t="shared" si="52"/>
        <v>9.438617654444684</v>
      </c>
      <c r="K684" s="10">
        <f>ABS(Table21[[#This Row],[Erorr 2]])</f>
        <v>3.0722333333333722</v>
      </c>
      <c r="L684" s="13">
        <f>Table21[[#This Row],[Abs Erorr 2]]/Table21[[#This Row],[Adj Close]]</f>
        <v>1.2175458064175373E-2</v>
      </c>
      <c r="M684" s="11">
        <f t="shared" si="54"/>
        <v>249.35109999999997</v>
      </c>
      <c r="N684" s="16">
        <f>Table21[[#This Row],[Adj Close]]-Table21[[#This Row],[6-MA]]</f>
        <v>2.9789000000000385</v>
      </c>
      <c r="O684" s="17">
        <f>(Table21[[#This Row],[Adj Close]]-M684)^2</f>
        <v>8.8738452100002299</v>
      </c>
      <c r="P684" s="17">
        <f>ABS(Table21[[#This Row],[Erorr 3]])</f>
        <v>2.9789000000000385</v>
      </c>
      <c r="Q684" s="17">
        <f>Table21[[#This Row],[Abs Erorr 3]]/Table21[[#This Row],[Adj Close]]</f>
        <v>1.180557206832338E-2</v>
      </c>
    </row>
    <row r="685" spans="1:17" x14ac:dyDescent="0.3">
      <c r="A685" s="9">
        <v>44456.291666666664</v>
      </c>
      <c r="B685" s="26">
        <v>253.16329999999999</v>
      </c>
      <c r="C685" s="11">
        <f t="shared" si="51"/>
        <v>252.33</v>
      </c>
      <c r="D685" s="29">
        <f>Table21[[#This Row],[Adj Close]]-Table21[[#This Row],[Naive Trend ]]</f>
        <v>0.83329999999997995</v>
      </c>
      <c r="E685" s="12">
        <f t="shared" si="50"/>
        <v>0.69438888999996662</v>
      </c>
      <c r="F685" s="12">
        <f>ABS(Table21[[#This Row],[Erorr 1]])</f>
        <v>0.83329999999997995</v>
      </c>
      <c r="G685" s="13">
        <f>Table21[[#This Row],[Abs Erorr 1]]/Table21[[#This Row],[Adj Close]]</f>
        <v>3.2915513425523365E-3</v>
      </c>
      <c r="H685" s="11">
        <f t="shared" si="53"/>
        <v>250.81219999999999</v>
      </c>
      <c r="I685" s="14">
        <f>(Table21[[#This Row],[Adj Close]]-Table21[[#This Row],[3-MA]])</f>
        <v>2.3511000000000024</v>
      </c>
      <c r="J685" s="10">
        <f t="shared" si="52"/>
        <v>5.5276712100000109</v>
      </c>
      <c r="K685" s="10">
        <f>ABS(Table21[[#This Row],[Erorr 2]])</f>
        <v>2.3511000000000024</v>
      </c>
      <c r="L685" s="13">
        <f>Table21[[#This Row],[Abs Erorr 2]]/Table21[[#This Row],[Adj Close]]</f>
        <v>9.2868911094143684E-3</v>
      </c>
      <c r="M685" s="11">
        <f t="shared" si="54"/>
        <v>249.52443333333329</v>
      </c>
      <c r="N685" s="16">
        <f>Table21[[#This Row],[Adj Close]]-Table21[[#This Row],[6-MA]]</f>
        <v>3.6388666666667007</v>
      </c>
      <c r="O685" s="17">
        <f>(Table21[[#This Row],[Adj Close]]-M685)^2</f>
        <v>13.241350617778025</v>
      </c>
      <c r="P685" s="17">
        <f>ABS(Table21[[#This Row],[Erorr 3]])</f>
        <v>3.6388666666667007</v>
      </c>
      <c r="Q685" s="17">
        <f>Table21[[#This Row],[Abs Erorr 3]]/Table21[[#This Row],[Adj Close]]</f>
        <v>1.4373594698231145E-2</v>
      </c>
    </row>
    <row r="686" spans="1:17" x14ac:dyDescent="0.3">
      <c r="A686" s="5">
        <v>44459.291666666664</v>
      </c>
      <c r="B686" s="25">
        <v>243.39</v>
      </c>
      <c r="C686" s="11">
        <f t="shared" si="51"/>
        <v>253.16329999999999</v>
      </c>
      <c r="D686" s="29">
        <f>Table21[[#This Row],[Adj Close]]-Table21[[#This Row],[Naive Trend ]]</f>
        <v>-9.7733000000000061</v>
      </c>
      <c r="E686" s="12">
        <f t="shared" si="50"/>
        <v>95.517392890000124</v>
      </c>
      <c r="F686" s="12">
        <f>ABS(Table21[[#This Row],[Erorr 1]])</f>
        <v>9.7733000000000061</v>
      </c>
      <c r="G686" s="13">
        <f>Table21[[#This Row],[Abs Erorr 1]]/Table21[[#This Row],[Adj Close]]</f>
        <v>4.0154895435309611E-2</v>
      </c>
      <c r="H686" s="11">
        <f t="shared" si="53"/>
        <v>252.47886666666668</v>
      </c>
      <c r="I686" s="14">
        <f>(Table21[[#This Row],[Adj Close]]-Table21[[#This Row],[3-MA]])</f>
        <v>-9.0888666666666893</v>
      </c>
      <c r="J686" s="10">
        <f t="shared" si="52"/>
        <v>82.607497284444861</v>
      </c>
      <c r="K686" s="10">
        <f>ABS(Table21[[#This Row],[Erorr 2]])</f>
        <v>9.0888666666666893</v>
      </c>
      <c r="L686" s="13">
        <f>Table21[[#This Row],[Abs Erorr 2]]/Table21[[#This Row],[Adj Close]]</f>
        <v>3.734281057835856E-2</v>
      </c>
      <c r="M686" s="11">
        <f t="shared" si="54"/>
        <v>249.78165000000001</v>
      </c>
      <c r="N686" s="16">
        <f>Table21[[#This Row],[Adj Close]]-Table21[[#This Row],[6-MA]]</f>
        <v>-6.3916500000000269</v>
      </c>
      <c r="O686" s="17">
        <f>(Table21[[#This Row],[Adj Close]]-M686)^2</f>
        <v>40.853189722500346</v>
      </c>
      <c r="P686" s="17">
        <f>ABS(Table21[[#This Row],[Erorr 3]])</f>
        <v>6.3916500000000269</v>
      </c>
      <c r="Q686" s="17">
        <f>Table21[[#This Row],[Abs Erorr 3]]/Table21[[#This Row],[Adj Close]]</f>
        <v>2.6260939233329336E-2</v>
      </c>
    </row>
    <row r="687" spans="1:17" x14ac:dyDescent="0.3">
      <c r="A687" s="9">
        <v>44460.291666666664</v>
      </c>
      <c r="B687" s="26">
        <v>246.46</v>
      </c>
      <c r="C687" s="11">
        <f t="shared" si="51"/>
        <v>243.39</v>
      </c>
      <c r="D687" s="29">
        <f>Table21[[#This Row],[Adj Close]]-Table21[[#This Row],[Naive Trend ]]</f>
        <v>3.0700000000000216</v>
      </c>
      <c r="E687" s="12">
        <f t="shared" si="50"/>
        <v>9.4249000000001324</v>
      </c>
      <c r="F687" s="12">
        <f>ABS(Table21[[#This Row],[Erorr 1]])</f>
        <v>3.0700000000000216</v>
      </c>
      <c r="G687" s="13">
        <f>Table21[[#This Row],[Abs Erorr 1]]/Table21[[#This Row],[Adj Close]]</f>
        <v>1.24563823744219E-2</v>
      </c>
      <c r="H687" s="11">
        <f t="shared" si="53"/>
        <v>249.62776666666664</v>
      </c>
      <c r="I687" s="14">
        <f>(Table21[[#This Row],[Adj Close]]-Table21[[#This Row],[3-MA]])</f>
        <v>-3.1677666666666369</v>
      </c>
      <c r="J687" s="10">
        <f t="shared" si="52"/>
        <v>10.034745654444256</v>
      </c>
      <c r="K687" s="10">
        <f>ABS(Table21[[#This Row],[Erorr 2]])</f>
        <v>3.1677666666666369</v>
      </c>
      <c r="L687" s="13">
        <f>Table21[[#This Row],[Abs Erorr 2]]/Table21[[#This Row],[Adj Close]]</f>
        <v>1.2853066082393236E-2</v>
      </c>
      <c r="M687" s="11">
        <f t="shared" si="54"/>
        <v>249.44276666666664</v>
      </c>
      <c r="N687" s="16">
        <f>Table21[[#This Row],[Adj Close]]-Table21[[#This Row],[6-MA]]</f>
        <v>-2.9827666666666346</v>
      </c>
      <c r="O687" s="17">
        <f>(Table21[[#This Row],[Adj Close]]-M687)^2</f>
        <v>8.8968969877775859</v>
      </c>
      <c r="P687" s="17">
        <f>ABS(Table21[[#This Row],[Erorr 3]])</f>
        <v>2.9827666666666346</v>
      </c>
      <c r="Q687" s="17">
        <f>Table21[[#This Row],[Abs Erorr 3]]/Table21[[#This Row],[Adj Close]]</f>
        <v>1.2102437177094192E-2</v>
      </c>
    </row>
    <row r="688" spans="1:17" x14ac:dyDescent="0.3">
      <c r="A688" s="5">
        <v>44461.291666666664</v>
      </c>
      <c r="B688" s="25">
        <v>250.64670000000001</v>
      </c>
      <c r="C688" s="11">
        <f t="shared" si="51"/>
        <v>246.46</v>
      </c>
      <c r="D688" s="29">
        <f>Table21[[#This Row],[Adj Close]]-Table21[[#This Row],[Naive Trend ]]</f>
        <v>4.1867000000000019</v>
      </c>
      <c r="E688" s="12">
        <f t="shared" si="50"/>
        <v>17.528456890000015</v>
      </c>
      <c r="F688" s="12">
        <f>ABS(Table21[[#This Row],[Erorr 1]])</f>
        <v>4.1867000000000019</v>
      </c>
      <c r="G688" s="13">
        <f>Table21[[#This Row],[Abs Erorr 1]]/Table21[[#This Row],[Adj Close]]</f>
        <v>1.6703591150412121E-2</v>
      </c>
      <c r="H688" s="11">
        <f t="shared" si="53"/>
        <v>247.6711</v>
      </c>
      <c r="I688" s="14">
        <f>(Table21[[#This Row],[Adj Close]]-Table21[[#This Row],[3-MA]])</f>
        <v>2.9756000000000142</v>
      </c>
      <c r="J688" s="10">
        <f t="shared" si="52"/>
        <v>8.8541953600000856</v>
      </c>
      <c r="K688" s="10">
        <f>ABS(Table21[[#This Row],[Erorr 2]])</f>
        <v>2.9756000000000142</v>
      </c>
      <c r="L688" s="13">
        <f>Table21[[#This Row],[Abs Erorr 2]]/Table21[[#This Row],[Adj Close]]</f>
        <v>1.1871690311502262E-2</v>
      </c>
      <c r="M688" s="11">
        <f t="shared" si="54"/>
        <v>249.24165000000002</v>
      </c>
      <c r="N688" s="16">
        <f>Table21[[#This Row],[Adj Close]]-Table21[[#This Row],[6-MA]]</f>
        <v>1.4050499999999886</v>
      </c>
      <c r="O688" s="17">
        <f>(Table21[[#This Row],[Adj Close]]-M688)^2</f>
        <v>1.974165502499968</v>
      </c>
      <c r="P688" s="17">
        <f>ABS(Table21[[#This Row],[Erorr 3]])</f>
        <v>1.4050499999999886</v>
      </c>
      <c r="Q688" s="17">
        <f>Table21[[#This Row],[Abs Erorr 3]]/Table21[[#This Row],[Adj Close]]</f>
        <v>5.6056991773679385E-3</v>
      </c>
    </row>
    <row r="689" spans="1:17" x14ac:dyDescent="0.3">
      <c r="A689" s="9">
        <v>44462.291666666664</v>
      </c>
      <c r="B689" s="26">
        <v>251.2133</v>
      </c>
      <c r="C689" s="11">
        <f t="shared" si="51"/>
        <v>250.64670000000001</v>
      </c>
      <c r="D689" s="29">
        <f>Table21[[#This Row],[Adj Close]]-Table21[[#This Row],[Naive Trend ]]</f>
        <v>0.566599999999994</v>
      </c>
      <c r="E689" s="12">
        <f t="shared" si="50"/>
        <v>0.32103555999999323</v>
      </c>
      <c r="F689" s="12">
        <f>ABS(Table21[[#This Row],[Erorr 1]])</f>
        <v>0.566599999999994</v>
      </c>
      <c r="G689" s="13">
        <f>Table21[[#This Row],[Abs Erorr 1]]/Table21[[#This Row],[Adj Close]]</f>
        <v>2.2554538314651096E-3</v>
      </c>
      <c r="H689" s="11">
        <f t="shared" si="53"/>
        <v>246.83223333333333</v>
      </c>
      <c r="I689" s="14">
        <f>(Table21[[#This Row],[Adj Close]]-Table21[[#This Row],[3-MA]])</f>
        <v>4.3810666666666691</v>
      </c>
      <c r="J689" s="10">
        <f t="shared" si="52"/>
        <v>19.1937451377778</v>
      </c>
      <c r="K689" s="10">
        <f>ABS(Table21[[#This Row],[Erorr 2]])</f>
        <v>4.3810666666666691</v>
      </c>
      <c r="L689" s="13">
        <f>Table21[[#This Row],[Abs Erorr 2]]/Table21[[#This Row],[Adj Close]]</f>
        <v>1.7439628660849839E-2</v>
      </c>
      <c r="M689" s="11">
        <f t="shared" si="54"/>
        <v>249.65554999999998</v>
      </c>
      <c r="N689" s="16">
        <f>Table21[[#This Row],[Adj Close]]-Table21[[#This Row],[6-MA]]</f>
        <v>1.5577500000000271</v>
      </c>
      <c r="O689" s="17">
        <f>(Table21[[#This Row],[Adj Close]]-M689)^2</f>
        <v>2.4265850625000844</v>
      </c>
      <c r="P689" s="17">
        <f>ABS(Table21[[#This Row],[Erorr 3]])</f>
        <v>1.5577500000000271</v>
      </c>
      <c r="Q689" s="17">
        <f>Table21[[#This Row],[Abs Erorr 3]]/Table21[[#This Row],[Adj Close]]</f>
        <v>6.2009057641455572E-3</v>
      </c>
    </row>
    <row r="690" spans="1:17" x14ac:dyDescent="0.3">
      <c r="A690" s="5">
        <v>44463.291666666664</v>
      </c>
      <c r="B690" s="25">
        <v>258.13</v>
      </c>
      <c r="C690" s="11">
        <f t="shared" si="51"/>
        <v>251.2133</v>
      </c>
      <c r="D690" s="29">
        <f>Table21[[#This Row],[Adj Close]]-Table21[[#This Row],[Naive Trend ]]</f>
        <v>6.9166999999999916</v>
      </c>
      <c r="E690" s="12">
        <f t="shared" si="50"/>
        <v>47.840738889999884</v>
      </c>
      <c r="F690" s="12">
        <f>ABS(Table21[[#This Row],[Erorr 1]])</f>
        <v>6.9166999999999916</v>
      </c>
      <c r="G690" s="13">
        <f>Table21[[#This Row],[Abs Erorr 1]]/Table21[[#This Row],[Adj Close]]</f>
        <v>2.6795413163909626E-2</v>
      </c>
      <c r="H690" s="11">
        <f t="shared" si="53"/>
        <v>249.44000000000003</v>
      </c>
      <c r="I690" s="14">
        <f>(Table21[[#This Row],[Adj Close]]-Table21[[#This Row],[3-MA]])</f>
        <v>8.6899999999999693</v>
      </c>
      <c r="J690" s="10">
        <f t="shared" si="52"/>
        <v>75.516099999999469</v>
      </c>
      <c r="K690" s="10">
        <f>ABS(Table21[[#This Row],[Erorr 2]])</f>
        <v>8.6899999999999693</v>
      </c>
      <c r="L690" s="13">
        <f>Table21[[#This Row],[Abs Erorr 2]]/Table21[[#This Row],[Adj Close]]</f>
        <v>3.3665207453608528E-2</v>
      </c>
      <c r="M690" s="11">
        <f t="shared" si="54"/>
        <v>249.53388333333336</v>
      </c>
      <c r="N690" s="16">
        <f>Table21[[#This Row],[Adj Close]]-Table21[[#This Row],[6-MA]]</f>
        <v>8.5961166666666315</v>
      </c>
      <c r="O690" s="17">
        <f>(Table21[[#This Row],[Adj Close]]-M690)^2</f>
        <v>73.893221746943837</v>
      </c>
      <c r="P690" s="17">
        <f>ABS(Table21[[#This Row],[Erorr 3]])</f>
        <v>8.5961166666666315</v>
      </c>
      <c r="Q690" s="17">
        <f>Table21[[#This Row],[Abs Erorr 3]]/Table21[[#This Row],[Adj Close]]</f>
        <v>3.3301501827244534E-2</v>
      </c>
    </row>
    <row r="691" spans="1:17" x14ac:dyDescent="0.3">
      <c r="A691" s="9">
        <v>44466.291666666664</v>
      </c>
      <c r="B691" s="26">
        <v>263.7867</v>
      </c>
      <c r="C691" s="11">
        <f t="shared" si="51"/>
        <v>258.13</v>
      </c>
      <c r="D691" s="29">
        <f>Table21[[#This Row],[Adj Close]]-Table21[[#This Row],[Naive Trend ]]</f>
        <v>5.6567000000000007</v>
      </c>
      <c r="E691" s="12">
        <f t="shared" si="50"/>
        <v>31.998254890000009</v>
      </c>
      <c r="F691" s="12">
        <f>ABS(Table21[[#This Row],[Erorr 1]])</f>
        <v>5.6567000000000007</v>
      </c>
      <c r="G691" s="13">
        <f>Table21[[#This Row],[Abs Erorr 1]]/Table21[[#This Row],[Adj Close]]</f>
        <v>2.1444219894331294E-2</v>
      </c>
      <c r="H691" s="11">
        <f t="shared" si="53"/>
        <v>253.33</v>
      </c>
      <c r="I691" s="14">
        <f>(Table21[[#This Row],[Adj Close]]-Table21[[#This Row],[3-MA]])</f>
        <v>10.456699999999984</v>
      </c>
      <c r="J691" s="10">
        <f t="shared" si="52"/>
        <v>109.34257488999965</v>
      </c>
      <c r="K691" s="10">
        <f>ABS(Table21[[#This Row],[Erorr 2]])</f>
        <v>10.456699999999984</v>
      </c>
      <c r="L691" s="13">
        <f>Table21[[#This Row],[Abs Erorr 2]]/Table21[[#This Row],[Adj Close]]</f>
        <v>3.9640740037310385E-2</v>
      </c>
      <c r="M691" s="11">
        <f t="shared" si="54"/>
        <v>250.50054999999998</v>
      </c>
      <c r="N691" s="16">
        <f>Table21[[#This Row],[Adj Close]]-Table21[[#This Row],[6-MA]]</f>
        <v>13.286150000000021</v>
      </c>
      <c r="O691" s="17">
        <f>(Table21[[#This Row],[Adj Close]]-M691)^2</f>
        <v>176.52178182250054</v>
      </c>
      <c r="P691" s="17">
        <f>ABS(Table21[[#This Row],[Erorr 3]])</f>
        <v>13.286150000000021</v>
      </c>
      <c r="Q691" s="17">
        <f>Table21[[#This Row],[Abs Erorr 3]]/Table21[[#This Row],[Adj Close]]</f>
        <v>5.0367020020342275E-2</v>
      </c>
    </row>
    <row r="692" spans="1:17" x14ac:dyDescent="0.3">
      <c r="A692" s="5">
        <v>44467.291666666664</v>
      </c>
      <c r="B692" s="25">
        <v>259.18669999999997</v>
      </c>
      <c r="C692" s="11">
        <f t="shared" si="51"/>
        <v>263.7867</v>
      </c>
      <c r="D692" s="29">
        <f>Table21[[#This Row],[Adj Close]]-Table21[[#This Row],[Naive Trend ]]</f>
        <v>-4.6000000000000227</v>
      </c>
      <c r="E692" s="12">
        <f t="shared" si="50"/>
        <v>21.16000000000021</v>
      </c>
      <c r="F692" s="12">
        <f>ABS(Table21[[#This Row],[Erorr 1]])</f>
        <v>4.6000000000000227</v>
      </c>
      <c r="G692" s="13">
        <f>Table21[[#This Row],[Abs Erorr 1]]/Table21[[#This Row],[Adj Close]]</f>
        <v>1.7747824251784613E-2</v>
      </c>
      <c r="H692" s="11">
        <f t="shared" si="53"/>
        <v>257.70999999999998</v>
      </c>
      <c r="I692" s="14">
        <f>(Table21[[#This Row],[Adj Close]]-Table21[[#This Row],[3-MA]])</f>
        <v>1.4766999999999939</v>
      </c>
      <c r="J692" s="10">
        <f t="shared" si="52"/>
        <v>2.1806428899999819</v>
      </c>
      <c r="K692" s="10">
        <f>ABS(Table21[[#This Row],[Erorr 2]])</f>
        <v>1.4766999999999939</v>
      </c>
      <c r="L692" s="13">
        <f>Table21[[#This Row],[Abs Erorr 2]]/Table21[[#This Row],[Adj Close]]</f>
        <v>5.6974374070891528E-3</v>
      </c>
      <c r="M692" s="11">
        <f t="shared" si="54"/>
        <v>252.2711166666667</v>
      </c>
      <c r="N692" s="16">
        <f>Table21[[#This Row],[Adj Close]]-Table21[[#This Row],[6-MA]]</f>
        <v>6.9155833333332737</v>
      </c>
      <c r="O692" s="17">
        <f>(Table21[[#This Row],[Adj Close]]-M692)^2</f>
        <v>47.825292840276951</v>
      </c>
      <c r="P692" s="17">
        <f>ABS(Table21[[#This Row],[Erorr 3]])</f>
        <v>6.9155833333332737</v>
      </c>
      <c r="Q692" s="17">
        <f>Table21[[#This Row],[Abs Erorr 3]]/Table21[[#This Row],[Adj Close]]</f>
        <v>2.6681860347515032E-2</v>
      </c>
    </row>
    <row r="693" spans="1:17" x14ac:dyDescent="0.3">
      <c r="A693" s="9">
        <v>44468.291666666664</v>
      </c>
      <c r="B693" s="26">
        <v>260.43669999999997</v>
      </c>
      <c r="C693" s="11">
        <f t="shared" si="51"/>
        <v>259.18669999999997</v>
      </c>
      <c r="D693" s="29">
        <f>Table21[[#This Row],[Adj Close]]-Table21[[#This Row],[Naive Trend ]]</f>
        <v>1.25</v>
      </c>
      <c r="E693" s="12">
        <f t="shared" si="50"/>
        <v>1.5625</v>
      </c>
      <c r="F693" s="12">
        <f>ABS(Table21[[#This Row],[Erorr 1]])</f>
        <v>1.25</v>
      </c>
      <c r="G693" s="13">
        <f>Table21[[#This Row],[Abs Erorr 1]]/Table21[[#This Row],[Adj Close]]</f>
        <v>4.7996307740038177E-3</v>
      </c>
      <c r="H693" s="11">
        <f t="shared" si="53"/>
        <v>260.36779999999999</v>
      </c>
      <c r="I693" s="14">
        <f>(Table21[[#This Row],[Adj Close]]-Table21[[#This Row],[3-MA]])</f>
        <v>6.8899999999985084E-2</v>
      </c>
      <c r="J693" s="10">
        <f t="shared" si="52"/>
        <v>4.7472099999979443E-3</v>
      </c>
      <c r="K693" s="10">
        <f>ABS(Table21[[#This Row],[Erorr 2]])</f>
        <v>6.8899999999985084E-2</v>
      </c>
      <c r="L693" s="13">
        <f>Table21[[#This Row],[Abs Erorr 2]]/Table21[[#This Row],[Adj Close]]</f>
        <v>2.6455564826303318E-4</v>
      </c>
      <c r="M693" s="11">
        <f t="shared" si="54"/>
        <v>254.90389999999999</v>
      </c>
      <c r="N693" s="16">
        <f>Table21[[#This Row],[Adj Close]]-Table21[[#This Row],[6-MA]]</f>
        <v>5.5327999999999804</v>
      </c>
      <c r="O693" s="17">
        <f>(Table21[[#This Row],[Adj Close]]-M693)^2</f>
        <v>30.611875839999783</v>
      </c>
      <c r="P693" s="17">
        <f>ABS(Table21[[#This Row],[Erorr 3]])</f>
        <v>5.5327999999999804</v>
      </c>
      <c r="Q693" s="17">
        <f>Table21[[#This Row],[Abs Erorr 3]]/Table21[[#This Row],[Adj Close]]</f>
        <v>2.1244317717126582E-2</v>
      </c>
    </row>
    <row r="694" spans="1:17" x14ac:dyDescent="0.3">
      <c r="A694" s="5">
        <v>44469.291666666664</v>
      </c>
      <c r="B694" s="25">
        <v>258.49329999999998</v>
      </c>
      <c r="C694" s="11">
        <f t="shared" si="51"/>
        <v>260.43669999999997</v>
      </c>
      <c r="D694" s="29">
        <f>Table21[[#This Row],[Adj Close]]-Table21[[#This Row],[Naive Trend ]]</f>
        <v>-1.9433999999999969</v>
      </c>
      <c r="E694" s="12">
        <f t="shared" si="50"/>
        <v>3.7768035599999878</v>
      </c>
      <c r="F694" s="12">
        <f>ABS(Table21[[#This Row],[Erorr 1]])</f>
        <v>1.9433999999999969</v>
      </c>
      <c r="G694" s="13">
        <f>Table21[[#This Row],[Abs Erorr 1]]/Table21[[#This Row],[Adj Close]]</f>
        <v>7.5181832565872969E-3</v>
      </c>
      <c r="H694" s="11">
        <f t="shared" si="53"/>
        <v>261.13669999999996</v>
      </c>
      <c r="I694" s="14">
        <f>(Table21[[#This Row],[Adj Close]]-Table21[[#This Row],[3-MA]])</f>
        <v>-2.6433999999999855</v>
      </c>
      <c r="J694" s="10">
        <f t="shared" si="52"/>
        <v>6.9875635599999235</v>
      </c>
      <c r="K694" s="10">
        <f>ABS(Table21[[#This Row],[Erorr 2]])</f>
        <v>2.6433999999999855</v>
      </c>
      <c r="L694" s="13">
        <f>Table21[[#This Row],[Abs Erorr 2]]/Table21[[#This Row],[Adj Close]]</f>
        <v>1.0226183812114225E-2</v>
      </c>
      <c r="M694" s="11">
        <f t="shared" si="54"/>
        <v>257.23335000000003</v>
      </c>
      <c r="N694" s="16">
        <f>Table21[[#This Row],[Adj Close]]-Table21[[#This Row],[6-MA]]</f>
        <v>1.2599499999999466</v>
      </c>
      <c r="O694" s="17">
        <f>(Table21[[#This Row],[Adj Close]]-M694)^2</f>
        <v>1.5874740024998655</v>
      </c>
      <c r="P694" s="17">
        <f>ABS(Table21[[#This Row],[Erorr 3]])</f>
        <v>1.2599499999999466</v>
      </c>
      <c r="Q694" s="17">
        <f>Table21[[#This Row],[Abs Erorr 3]]/Table21[[#This Row],[Adj Close]]</f>
        <v>4.8742075713372329E-3</v>
      </c>
    </row>
    <row r="695" spans="1:17" x14ac:dyDescent="0.3">
      <c r="A695" s="9">
        <v>44470.291666666664</v>
      </c>
      <c r="B695" s="26">
        <v>258.4067</v>
      </c>
      <c r="C695" s="11">
        <f t="shared" si="51"/>
        <v>258.49329999999998</v>
      </c>
      <c r="D695" s="29">
        <f>Table21[[#This Row],[Adj Close]]-Table21[[#This Row],[Naive Trend ]]</f>
        <v>-8.6599999999975807E-2</v>
      </c>
      <c r="E695" s="12">
        <f t="shared" si="50"/>
        <v>7.4995599999958095E-3</v>
      </c>
      <c r="F695" s="12">
        <f>ABS(Table21[[#This Row],[Erorr 1]])</f>
        <v>8.6599999999975807E-2</v>
      </c>
      <c r="G695" s="13">
        <f>Table21[[#This Row],[Abs Erorr 1]]/Table21[[#This Row],[Adj Close]]</f>
        <v>3.3513062935278305E-4</v>
      </c>
      <c r="H695" s="11">
        <f t="shared" si="53"/>
        <v>259.37223333333333</v>
      </c>
      <c r="I695" s="14">
        <f>(Table21[[#This Row],[Adj Close]]-Table21[[#This Row],[3-MA]])</f>
        <v>-0.96553333333332603</v>
      </c>
      <c r="J695" s="10">
        <f t="shared" si="52"/>
        <v>0.93225461777776364</v>
      </c>
      <c r="K695" s="10">
        <f>ABS(Table21[[#This Row],[Erorr 2]])</f>
        <v>0.96553333333332603</v>
      </c>
      <c r="L695" s="13">
        <f>Table21[[#This Row],[Abs Erorr 2]]/Table21[[#This Row],[Adj Close]]</f>
        <v>3.7364872247249241E-3</v>
      </c>
      <c r="M695" s="11">
        <f t="shared" si="54"/>
        <v>258.5411166666666</v>
      </c>
      <c r="N695" s="16">
        <f>Table21[[#This Row],[Adj Close]]-Table21[[#This Row],[6-MA]]</f>
        <v>-0.13441666666659557</v>
      </c>
      <c r="O695" s="17">
        <f>(Table21[[#This Row],[Adj Close]]-M695)^2</f>
        <v>1.8067840277758665E-2</v>
      </c>
      <c r="P695" s="17">
        <f>ABS(Table21[[#This Row],[Erorr 3]])</f>
        <v>0.13441666666659557</v>
      </c>
      <c r="Q695" s="17">
        <f>Table21[[#This Row],[Abs Erorr 3]]/Table21[[#This Row],[Adj Close]]</f>
        <v>5.2017485098720571E-4</v>
      </c>
    </row>
    <row r="696" spans="1:17" x14ac:dyDescent="0.3">
      <c r="A696" s="5">
        <v>44473.291666666664</v>
      </c>
      <c r="B696" s="25">
        <v>260.51</v>
      </c>
      <c r="C696" s="11">
        <f t="shared" si="51"/>
        <v>258.4067</v>
      </c>
      <c r="D696" s="29">
        <f>Table21[[#This Row],[Adj Close]]-Table21[[#This Row],[Naive Trend ]]</f>
        <v>2.1032999999999902</v>
      </c>
      <c r="E696" s="12">
        <f t="shared" si="50"/>
        <v>4.423870889999959</v>
      </c>
      <c r="F696" s="12">
        <f>ABS(Table21[[#This Row],[Erorr 1]])</f>
        <v>2.1032999999999902</v>
      </c>
      <c r="G696" s="13">
        <f>Table21[[#This Row],[Abs Erorr 1]]/Table21[[#This Row],[Adj Close]]</f>
        <v>8.0737783578365141E-3</v>
      </c>
      <c r="H696" s="11">
        <f t="shared" si="53"/>
        <v>259.11223333333334</v>
      </c>
      <c r="I696" s="14">
        <f>(Table21[[#This Row],[Adj Close]]-Table21[[#This Row],[3-MA]])</f>
        <v>1.3977666666666551</v>
      </c>
      <c r="J696" s="10">
        <f t="shared" si="52"/>
        <v>1.953751654444412</v>
      </c>
      <c r="K696" s="10">
        <f>ABS(Table21[[#This Row],[Erorr 2]])</f>
        <v>1.3977666666666551</v>
      </c>
      <c r="L696" s="13">
        <f>Table21[[#This Row],[Abs Erorr 2]]/Table21[[#This Row],[Adj Close]]</f>
        <v>5.365501004439964E-3</v>
      </c>
      <c r="M696" s="11">
        <f t="shared" si="54"/>
        <v>259.74001666666663</v>
      </c>
      <c r="N696" s="16">
        <f>Table21[[#This Row],[Adj Close]]-Table21[[#This Row],[6-MA]]</f>
        <v>0.76998333333335722</v>
      </c>
      <c r="O696" s="17">
        <f>(Table21[[#This Row],[Adj Close]]-M696)^2</f>
        <v>0.59287433361114794</v>
      </c>
      <c r="P696" s="17">
        <f>ABS(Table21[[#This Row],[Erorr 3]])</f>
        <v>0.76998333333335722</v>
      </c>
      <c r="Q696" s="17">
        <f>Table21[[#This Row],[Abs Erorr 3]]/Table21[[#This Row],[Adj Close]]</f>
        <v>2.9556766854760171E-3</v>
      </c>
    </row>
    <row r="697" spans="1:17" x14ac:dyDescent="0.3">
      <c r="A697" s="9">
        <v>44474.291666666664</v>
      </c>
      <c r="B697" s="26">
        <v>260.19670000000002</v>
      </c>
      <c r="C697" s="11">
        <f t="shared" si="51"/>
        <v>260.51</v>
      </c>
      <c r="D697" s="29">
        <f>Table21[[#This Row],[Adj Close]]-Table21[[#This Row],[Naive Trend ]]</f>
        <v>-0.31329999999996971</v>
      </c>
      <c r="E697" s="12">
        <f t="shared" si="50"/>
        <v>9.8156889999981026E-2</v>
      </c>
      <c r="F697" s="12">
        <f>ABS(Table21[[#This Row],[Erorr 1]])</f>
        <v>0.31329999999996971</v>
      </c>
      <c r="G697" s="13">
        <f>Table21[[#This Row],[Abs Erorr 1]]/Table21[[#This Row],[Adj Close]]</f>
        <v>1.2040890603146376E-3</v>
      </c>
      <c r="H697" s="11">
        <f t="shared" si="53"/>
        <v>259.13666666666666</v>
      </c>
      <c r="I697" s="14">
        <f>(Table21[[#This Row],[Adj Close]]-Table21[[#This Row],[3-MA]])</f>
        <v>1.0600333333333651</v>
      </c>
      <c r="J697" s="10">
        <f t="shared" si="52"/>
        <v>1.1236706677778452</v>
      </c>
      <c r="K697" s="10">
        <f>ABS(Table21[[#This Row],[Erorr 2]])</f>
        <v>1.0600333333333651</v>
      </c>
      <c r="L697" s="13">
        <f>Table21[[#This Row],[Abs Erorr 2]]/Table21[[#This Row],[Adj Close]]</f>
        <v>4.0739691676849286E-3</v>
      </c>
      <c r="M697" s="11">
        <f t="shared" si="54"/>
        <v>260.13668333333334</v>
      </c>
      <c r="N697" s="16">
        <f>Table21[[#This Row],[Adj Close]]-Table21[[#This Row],[6-MA]]</f>
        <v>6.0016666666683705E-2</v>
      </c>
      <c r="O697" s="17">
        <f>(Table21[[#This Row],[Adj Close]]-M697)^2</f>
        <v>3.6020002777798227E-3</v>
      </c>
      <c r="P697" s="17">
        <f>ABS(Table21[[#This Row],[Erorr 3]])</f>
        <v>6.0016666666683705E-2</v>
      </c>
      <c r="Q697" s="17">
        <f>Table21[[#This Row],[Abs Erorr 3]]/Table21[[#This Row],[Adj Close]]</f>
        <v>2.3065883105621133E-4</v>
      </c>
    </row>
    <row r="698" spans="1:17" x14ac:dyDescent="0.3">
      <c r="A698" s="5">
        <v>44475.291666666664</v>
      </c>
      <c r="B698" s="25">
        <v>260.91669999999999</v>
      </c>
      <c r="C698" s="11">
        <f t="shared" si="51"/>
        <v>260.19670000000002</v>
      </c>
      <c r="D698" s="29">
        <f>Table21[[#This Row],[Adj Close]]-Table21[[#This Row],[Naive Trend ]]</f>
        <v>0.71999999999997044</v>
      </c>
      <c r="E698" s="12">
        <f t="shared" si="50"/>
        <v>0.51839999999995745</v>
      </c>
      <c r="F698" s="12">
        <f>ABS(Table21[[#This Row],[Erorr 1]])</f>
        <v>0.71999999999997044</v>
      </c>
      <c r="G698" s="13">
        <f>Table21[[#This Row],[Abs Erorr 1]]/Table21[[#This Row],[Adj Close]]</f>
        <v>2.7595014040878584E-3</v>
      </c>
      <c r="H698" s="11">
        <f t="shared" si="53"/>
        <v>259.70446666666663</v>
      </c>
      <c r="I698" s="14">
        <f>(Table21[[#This Row],[Adj Close]]-Table21[[#This Row],[3-MA]])</f>
        <v>1.2122333333333586</v>
      </c>
      <c r="J698" s="10">
        <f t="shared" si="52"/>
        <v>1.4695096544445057</v>
      </c>
      <c r="K698" s="10">
        <f>ABS(Table21[[#This Row],[Erorr 2]])</f>
        <v>1.2122333333333586</v>
      </c>
      <c r="L698" s="13">
        <f>Table21[[#This Row],[Abs Erorr 2]]/Table21[[#This Row],[Adj Close]]</f>
        <v>4.6460549797439511E-3</v>
      </c>
      <c r="M698" s="11">
        <f t="shared" si="54"/>
        <v>259.53834999999998</v>
      </c>
      <c r="N698" s="16">
        <f>Table21[[#This Row],[Adj Close]]-Table21[[#This Row],[6-MA]]</f>
        <v>1.3783500000000117</v>
      </c>
      <c r="O698" s="17">
        <f>(Table21[[#This Row],[Adj Close]]-M698)^2</f>
        <v>1.8998487225000324</v>
      </c>
      <c r="P698" s="17">
        <f>ABS(Table21[[#This Row],[Erorr 3]])</f>
        <v>1.3783500000000117</v>
      </c>
      <c r="Q698" s="17">
        <f>Table21[[#This Row],[Abs Erorr 3]]/Table21[[#This Row],[Adj Close]]</f>
        <v>5.2827205004509553E-3</v>
      </c>
    </row>
    <row r="699" spans="1:17" x14ac:dyDescent="0.3">
      <c r="A699" s="9">
        <v>44476.291666666664</v>
      </c>
      <c r="B699" s="26">
        <v>264.5367</v>
      </c>
      <c r="C699" s="11">
        <f t="shared" si="51"/>
        <v>260.91669999999999</v>
      </c>
      <c r="D699" s="29">
        <f>Table21[[#This Row],[Adj Close]]-Table21[[#This Row],[Naive Trend ]]</f>
        <v>3.6200000000000045</v>
      </c>
      <c r="E699" s="12">
        <f t="shared" si="50"/>
        <v>13.104400000000034</v>
      </c>
      <c r="F699" s="12">
        <f>ABS(Table21[[#This Row],[Erorr 1]])</f>
        <v>3.6200000000000045</v>
      </c>
      <c r="G699" s="13">
        <f>Table21[[#This Row],[Abs Erorr 1]]/Table21[[#This Row],[Adj Close]]</f>
        <v>1.3684301648882763E-2</v>
      </c>
      <c r="H699" s="11">
        <f t="shared" si="53"/>
        <v>260.54113333333333</v>
      </c>
      <c r="I699" s="14">
        <f>(Table21[[#This Row],[Adj Close]]-Table21[[#This Row],[3-MA]])</f>
        <v>3.9955666666666616</v>
      </c>
      <c r="J699" s="10">
        <f t="shared" si="52"/>
        <v>15.964552987777738</v>
      </c>
      <c r="K699" s="10">
        <f>ABS(Table21[[#This Row],[Erorr 2]])</f>
        <v>3.9955666666666616</v>
      </c>
      <c r="L699" s="13">
        <f>Table21[[#This Row],[Abs Erorr 2]]/Table21[[#This Row],[Adj Close]]</f>
        <v>1.5104016443339098E-2</v>
      </c>
      <c r="M699" s="11">
        <f t="shared" si="54"/>
        <v>259.82668333333334</v>
      </c>
      <c r="N699" s="16">
        <f>Table21[[#This Row],[Adj Close]]-Table21[[#This Row],[6-MA]]</f>
        <v>4.710016666666661</v>
      </c>
      <c r="O699" s="17">
        <f>(Table21[[#This Row],[Adj Close]]-M699)^2</f>
        <v>22.184257000277725</v>
      </c>
      <c r="P699" s="17">
        <f>ABS(Table21[[#This Row],[Erorr 3]])</f>
        <v>4.710016666666661</v>
      </c>
      <c r="Q699" s="17">
        <f>Table21[[#This Row],[Abs Erorr 3]]/Table21[[#This Row],[Adj Close]]</f>
        <v>1.7804775922080608E-2</v>
      </c>
    </row>
    <row r="700" spans="1:17" x14ac:dyDescent="0.3">
      <c r="A700" s="5">
        <v>44477.291666666664</v>
      </c>
      <c r="B700" s="25">
        <v>261.83</v>
      </c>
      <c r="C700" s="11">
        <f t="shared" si="51"/>
        <v>264.5367</v>
      </c>
      <c r="D700" s="29">
        <f>Table21[[#This Row],[Adj Close]]-Table21[[#This Row],[Naive Trend ]]</f>
        <v>-2.7067000000000121</v>
      </c>
      <c r="E700" s="12">
        <f t="shared" si="50"/>
        <v>7.3262248900000655</v>
      </c>
      <c r="F700" s="12">
        <f>ABS(Table21[[#This Row],[Erorr 1]])</f>
        <v>2.7067000000000121</v>
      </c>
      <c r="G700" s="13">
        <f>Table21[[#This Row],[Abs Erorr 1]]/Table21[[#This Row],[Adj Close]]</f>
        <v>1.0337623648932561E-2</v>
      </c>
      <c r="H700" s="11">
        <f t="shared" si="53"/>
        <v>261.88336666666663</v>
      </c>
      <c r="I700" s="14">
        <f>(Table21[[#This Row],[Adj Close]]-Table21[[#This Row],[3-MA]])</f>
        <v>-5.3366666666647689E-2</v>
      </c>
      <c r="J700" s="10">
        <f t="shared" si="52"/>
        <v>2.8480011111090857E-3</v>
      </c>
      <c r="K700" s="10">
        <f>ABS(Table21[[#This Row],[Erorr 2]])</f>
        <v>5.3366666666647689E-2</v>
      </c>
      <c r="L700" s="13">
        <f>Table21[[#This Row],[Abs Erorr 2]]/Table21[[#This Row],[Adj Close]]</f>
        <v>2.0382181822803993E-4</v>
      </c>
      <c r="M700" s="11">
        <f t="shared" si="54"/>
        <v>260.51001666666667</v>
      </c>
      <c r="N700" s="16">
        <f>Table21[[#This Row],[Adj Close]]-Table21[[#This Row],[6-MA]]</f>
        <v>1.3199833333333117</v>
      </c>
      <c r="O700" s="17">
        <f>(Table21[[#This Row],[Adj Close]]-M700)^2</f>
        <v>1.7423560002777208</v>
      </c>
      <c r="P700" s="17">
        <f>ABS(Table21[[#This Row],[Erorr 3]])</f>
        <v>1.3199833333333117</v>
      </c>
      <c r="Q700" s="17">
        <f>Table21[[#This Row],[Abs Erorr 3]]/Table21[[#This Row],[Adj Close]]</f>
        <v>5.0413754471730198E-3</v>
      </c>
    </row>
    <row r="701" spans="1:17" x14ac:dyDescent="0.3">
      <c r="A701" s="9">
        <v>44480.291666666664</v>
      </c>
      <c r="B701" s="26">
        <v>263.98</v>
      </c>
      <c r="C701" s="11">
        <f t="shared" si="51"/>
        <v>261.83</v>
      </c>
      <c r="D701" s="29">
        <f>Table21[[#This Row],[Adj Close]]-Table21[[#This Row],[Naive Trend ]]</f>
        <v>2.1500000000000341</v>
      </c>
      <c r="E701" s="12">
        <f t="shared" si="50"/>
        <v>4.622500000000147</v>
      </c>
      <c r="F701" s="12">
        <f>ABS(Table21[[#This Row],[Erorr 1]])</f>
        <v>2.1500000000000341</v>
      </c>
      <c r="G701" s="13">
        <f>Table21[[#This Row],[Abs Erorr 1]]/Table21[[#This Row],[Adj Close]]</f>
        <v>8.1445564057884452E-3</v>
      </c>
      <c r="H701" s="11">
        <f t="shared" si="53"/>
        <v>262.42779999999999</v>
      </c>
      <c r="I701" s="14">
        <f>(Table21[[#This Row],[Adj Close]]-Table21[[#This Row],[3-MA]])</f>
        <v>1.5522000000000276</v>
      </c>
      <c r="J701" s="10">
        <f t="shared" si="52"/>
        <v>2.4093248400000857</v>
      </c>
      <c r="K701" s="10">
        <f>ABS(Table21[[#This Row],[Erorr 2]])</f>
        <v>1.5522000000000276</v>
      </c>
      <c r="L701" s="13">
        <f>Table21[[#This Row],[Abs Erorr 2]]/Table21[[#This Row],[Adj Close]]</f>
        <v>5.8799909084022561E-3</v>
      </c>
      <c r="M701" s="11">
        <f t="shared" si="54"/>
        <v>261.06613333333331</v>
      </c>
      <c r="N701" s="16">
        <f>Table21[[#This Row],[Adj Close]]-Table21[[#This Row],[6-MA]]</f>
        <v>2.9138666666667064</v>
      </c>
      <c r="O701" s="17">
        <f>(Table21[[#This Row],[Adj Close]]-M701)^2</f>
        <v>8.4906189511113421</v>
      </c>
      <c r="P701" s="17">
        <f>ABS(Table21[[#This Row],[Erorr 3]])</f>
        <v>2.9138666666667064</v>
      </c>
      <c r="Q701" s="17">
        <f>Table21[[#This Row],[Abs Erorr 3]]/Table21[[#This Row],[Adj Close]]</f>
        <v>1.103820996540157E-2</v>
      </c>
    </row>
    <row r="702" spans="1:17" x14ac:dyDescent="0.3">
      <c r="A702" s="5">
        <v>44481.291666666664</v>
      </c>
      <c r="B702" s="25">
        <v>268.57330000000002</v>
      </c>
      <c r="C702" s="11">
        <f t="shared" si="51"/>
        <v>263.98</v>
      </c>
      <c r="D702" s="29">
        <f>Table21[[#This Row],[Adj Close]]-Table21[[#This Row],[Naive Trend ]]</f>
        <v>4.5932999999999993</v>
      </c>
      <c r="E702" s="12">
        <f t="shared" si="50"/>
        <v>21.098404889999994</v>
      </c>
      <c r="F702" s="12">
        <f>ABS(Table21[[#This Row],[Erorr 1]])</f>
        <v>4.5932999999999993</v>
      </c>
      <c r="G702" s="13">
        <f>Table21[[#This Row],[Abs Erorr 1]]/Table21[[#This Row],[Adj Close]]</f>
        <v>1.7102593593629742E-2</v>
      </c>
      <c r="H702" s="11">
        <f t="shared" si="53"/>
        <v>263.44890000000004</v>
      </c>
      <c r="I702" s="14">
        <f>(Table21[[#This Row],[Adj Close]]-Table21[[#This Row],[3-MA]])</f>
        <v>5.1243999999999801</v>
      </c>
      <c r="J702" s="10">
        <f t="shared" si="52"/>
        <v>26.259475359999797</v>
      </c>
      <c r="K702" s="10">
        <f>ABS(Table21[[#This Row],[Erorr 2]])</f>
        <v>5.1243999999999801</v>
      </c>
      <c r="L702" s="13">
        <f>Table21[[#This Row],[Abs Erorr 2]]/Table21[[#This Row],[Adj Close]]</f>
        <v>1.9080079814337389E-2</v>
      </c>
      <c r="M702" s="11">
        <f t="shared" si="54"/>
        <v>261.99501666666669</v>
      </c>
      <c r="N702" s="16">
        <f>Table21[[#This Row],[Adj Close]]-Table21[[#This Row],[6-MA]]</f>
        <v>6.5782833333333315</v>
      </c>
      <c r="O702" s="17">
        <f>(Table21[[#This Row],[Adj Close]]-M702)^2</f>
        <v>43.273811613611088</v>
      </c>
      <c r="P702" s="17">
        <f>ABS(Table21[[#This Row],[Erorr 3]])</f>
        <v>6.5782833333333315</v>
      </c>
      <c r="Q702" s="17">
        <f>Table21[[#This Row],[Abs Erorr 3]]/Table21[[#This Row],[Adj Close]]</f>
        <v>2.4493437483671426E-2</v>
      </c>
    </row>
    <row r="703" spans="1:17" x14ac:dyDescent="0.3">
      <c r="A703" s="9">
        <v>44482.291666666664</v>
      </c>
      <c r="B703" s="26">
        <v>270.36</v>
      </c>
      <c r="C703" s="11">
        <f t="shared" si="51"/>
        <v>268.57330000000002</v>
      </c>
      <c r="D703" s="29">
        <f>Table21[[#This Row],[Adj Close]]-Table21[[#This Row],[Naive Trend ]]</f>
        <v>1.7866999999999962</v>
      </c>
      <c r="E703" s="12">
        <f t="shared" si="50"/>
        <v>3.1922968899999864</v>
      </c>
      <c r="F703" s="12">
        <f>ABS(Table21[[#This Row],[Erorr 1]])</f>
        <v>1.7866999999999962</v>
      </c>
      <c r="G703" s="13">
        <f>Table21[[#This Row],[Abs Erorr 1]]/Table21[[#This Row],[Adj Close]]</f>
        <v>6.6085959461458649E-3</v>
      </c>
      <c r="H703" s="11">
        <f t="shared" si="53"/>
        <v>264.7944333333333</v>
      </c>
      <c r="I703" s="14">
        <f>(Table21[[#This Row],[Adj Close]]-Table21[[#This Row],[3-MA]])</f>
        <v>5.5655666666667116</v>
      </c>
      <c r="J703" s="10">
        <f t="shared" si="52"/>
        <v>30.975532321111611</v>
      </c>
      <c r="K703" s="10">
        <f>ABS(Table21[[#This Row],[Erorr 2]])</f>
        <v>5.5655666666667116</v>
      </c>
      <c r="L703" s="13">
        <f>Table21[[#This Row],[Abs Erorr 2]]/Table21[[#This Row],[Adj Close]]</f>
        <v>2.0585762193618552E-2</v>
      </c>
      <c r="M703" s="11">
        <f t="shared" si="54"/>
        <v>263.33890000000002</v>
      </c>
      <c r="N703" s="16">
        <f>Table21[[#This Row],[Adj Close]]-Table21[[#This Row],[6-MA]]</f>
        <v>7.0210999999999899</v>
      </c>
      <c r="O703" s="17">
        <f>(Table21[[#This Row],[Adj Close]]-M703)^2</f>
        <v>49.295845209999861</v>
      </c>
      <c r="P703" s="17">
        <f>ABS(Table21[[#This Row],[Erorr 3]])</f>
        <v>7.0210999999999899</v>
      </c>
      <c r="Q703" s="17">
        <f>Table21[[#This Row],[Abs Erorr 3]]/Table21[[#This Row],[Adj Close]]</f>
        <v>2.5969448143216414E-2</v>
      </c>
    </row>
    <row r="704" spans="1:17" x14ac:dyDescent="0.3">
      <c r="A704" s="5">
        <v>44483.291666666664</v>
      </c>
      <c r="B704" s="25">
        <v>272.77330000000001</v>
      </c>
      <c r="C704" s="11">
        <f t="shared" si="51"/>
        <v>270.36</v>
      </c>
      <c r="D704" s="29">
        <f>Table21[[#This Row],[Adj Close]]-Table21[[#This Row],[Naive Trend ]]</f>
        <v>2.4132999999999925</v>
      </c>
      <c r="E704" s="12">
        <f t="shared" si="50"/>
        <v>5.8240168899999638</v>
      </c>
      <c r="F704" s="12">
        <f>ABS(Table21[[#This Row],[Erorr 1]])</f>
        <v>2.4132999999999925</v>
      </c>
      <c r="G704" s="13">
        <f>Table21[[#This Row],[Abs Erorr 1]]/Table21[[#This Row],[Adj Close]]</f>
        <v>8.8472735418019012E-3</v>
      </c>
      <c r="H704" s="11">
        <f t="shared" si="53"/>
        <v>267.63776666666666</v>
      </c>
      <c r="I704" s="14">
        <f>(Table21[[#This Row],[Adj Close]]-Table21[[#This Row],[3-MA]])</f>
        <v>5.1355333333333419</v>
      </c>
      <c r="J704" s="10">
        <f t="shared" si="52"/>
        <v>26.373702617777866</v>
      </c>
      <c r="K704" s="10">
        <f>ABS(Table21[[#This Row],[Erorr 2]])</f>
        <v>5.1355333333333419</v>
      </c>
      <c r="L704" s="13">
        <f>Table21[[#This Row],[Abs Erorr 2]]/Table21[[#This Row],[Adj Close]]</f>
        <v>1.8827111500038098E-2</v>
      </c>
      <c r="M704" s="11">
        <f t="shared" si="54"/>
        <v>265.03278333333333</v>
      </c>
      <c r="N704" s="16">
        <f>Table21[[#This Row],[Adj Close]]-Table21[[#This Row],[6-MA]]</f>
        <v>7.7405166666666787</v>
      </c>
      <c r="O704" s="17">
        <f>(Table21[[#This Row],[Adj Close]]-M704)^2</f>
        <v>59.915598266944627</v>
      </c>
      <c r="P704" s="17">
        <f>ABS(Table21[[#This Row],[Erorr 3]])</f>
        <v>7.7405166666666787</v>
      </c>
      <c r="Q704" s="17">
        <f>Table21[[#This Row],[Abs Erorr 3]]/Table21[[#This Row],[Adj Close]]</f>
        <v>2.8377105334967456E-2</v>
      </c>
    </row>
    <row r="705" spans="1:17" x14ac:dyDescent="0.3">
      <c r="A705" s="9">
        <v>44484.291666666664</v>
      </c>
      <c r="B705" s="26">
        <v>281.01</v>
      </c>
      <c r="C705" s="11">
        <f t="shared" si="51"/>
        <v>272.77330000000001</v>
      </c>
      <c r="D705" s="29">
        <f>Table21[[#This Row],[Adj Close]]-Table21[[#This Row],[Naive Trend ]]</f>
        <v>8.2366999999999848</v>
      </c>
      <c r="E705" s="12">
        <f t="shared" si="50"/>
        <v>67.843226889999755</v>
      </c>
      <c r="F705" s="12">
        <f>ABS(Table21[[#This Row],[Erorr 1]])</f>
        <v>8.2366999999999848</v>
      </c>
      <c r="G705" s="13">
        <f>Table21[[#This Row],[Abs Erorr 1]]/Table21[[#This Row],[Adj Close]]</f>
        <v>2.9311056546030338E-2</v>
      </c>
      <c r="H705" s="11">
        <f t="shared" si="53"/>
        <v>270.56886666666668</v>
      </c>
      <c r="I705" s="14">
        <f>(Table21[[#This Row],[Adj Close]]-Table21[[#This Row],[3-MA]])</f>
        <v>10.441133333333312</v>
      </c>
      <c r="J705" s="10">
        <f t="shared" si="52"/>
        <v>109.01726528444399</v>
      </c>
      <c r="K705" s="10">
        <f>ABS(Table21[[#This Row],[Erorr 2]])</f>
        <v>10.441133333333312</v>
      </c>
      <c r="L705" s="13">
        <f>Table21[[#This Row],[Abs Erorr 2]]/Table21[[#This Row],[Adj Close]]</f>
        <v>3.7155735857561337E-2</v>
      </c>
      <c r="M705" s="11">
        <f t="shared" si="54"/>
        <v>267.00888333333336</v>
      </c>
      <c r="N705" s="16">
        <f>Table21[[#This Row],[Adj Close]]-Table21[[#This Row],[6-MA]]</f>
        <v>14.001116666666633</v>
      </c>
      <c r="O705" s="17">
        <f>(Table21[[#This Row],[Adj Close]]-M705)^2</f>
        <v>196.03126791361015</v>
      </c>
      <c r="P705" s="17">
        <f>ABS(Table21[[#This Row],[Erorr 3]])</f>
        <v>14.001116666666633</v>
      </c>
      <c r="Q705" s="17">
        <f>Table21[[#This Row],[Abs Erorr 3]]/Table21[[#This Row],[Adj Close]]</f>
        <v>4.9824264854156912E-2</v>
      </c>
    </row>
    <row r="706" spans="1:17" x14ac:dyDescent="0.3">
      <c r="A706" s="5">
        <v>44487.291666666664</v>
      </c>
      <c r="B706" s="25">
        <v>290.0367</v>
      </c>
      <c r="C706" s="11">
        <f t="shared" si="51"/>
        <v>281.01</v>
      </c>
      <c r="D706" s="29">
        <f>Table21[[#This Row],[Adj Close]]-Table21[[#This Row],[Naive Trend ]]</f>
        <v>9.0267000000000053</v>
      </c>
      <c r="E706" s="12">
        <f t="shared" si="50"/>
        <v>81.481312890000098</v>
      </c>
      <c r="F706" s="12">
        <f>ABS(Table21[[#This Row],[Erorr 1]])</f>
        <v>9.0267000000000053</v>
      </c>
      <c r="G706" s="13">
        <f>Table21[[#This Row],[Abs Erorr 1]]/Table21[[#This Row],[Adj Close]]</f>
        <v>3.1122613103789987E-2</v>
      </c>
      <c r="H706" s="11">
        <f t="shared" si="53"/>
        <v>274.71443333333332</v>
      </c>
      <c r="I706" s="14">
        <f>(Table21[[#This Row],[Adj Close]]-Table21[[#This Row],[3-MA]])</f>
        <v>15.322266666666678</v>
      </c>
      <c r="J706" s="10">
        <f t="shared" si="52"/>
        <v>234.77185580444481</v>
      </c>
      <c r="K706" s="10">
        <f>ABS(Table21[[#This Row],[Erorr 2]])</f>
        <v>15.322266666666678</v>
      </c>
      <c r="L706" s="13">
        <f>Table21[[#This Row],[Abs Erorr 2]]/Table21[[#This Row],[Adj Close]]</f>
        <v>5.2828716733663975E-2</v>
      </c>
      <c r="M706" s="11">
        <f t="shared" si="54"/>
        <v>269.75443333333334</v>
      </c>
      <c r="N706" s="16">
        <f>Table21[[#This Row],[Adj Close]]-Table21[[#This Row],[6-MA]]</f>
        <v>20.282266666666658</v>
      </c>
      <c r="O706" s="17">
        <f>(Table21[[#This Row],[Adj Close]]-M706)^2</f>
        <v>411.37034113777742</v>
      </c>
      <c r="P706" s="17">
        <f>ABS(Table21[[#This Row],[Erorr 3]])</f>
        <v>20.282266666666658</v>
      </c>
      <c r="Q706" s="17">
        <f>Table21[[#This Row],[Abs Erorr 3]]/Table21[[#This Row],[Adj Close]]</f>
        <v>6.9930000812540818E-2</v>
      </c>
    </row>
    <row r="707" spans="1:17" x14ac:dyDescent="0.3">
      <c r="A707" s="9">
        <v>44488.291666666664</v>
      </c>
      <c r="B707" s="26">
        <v>288.08999999999997</v>
      </c>
      <c r="C707" s="11">
        <f t="shared" si="51"/>
        <v>290.0367</v>
      </c>
      <c r="D707" s="29">
        <f>Table21[[#This Row],[Adj Close]]-Table21[[#This Row],[Naive Trend ]]</f>
        <v>-1.9467000000000212</v>
      </c>
      <c r="E707" s="12">
        <f t="shared" ref="E707:E770" si="55">(B707-C707)^2</f>
        <v>3.7896408900000824</v>
      </c>
      <c r="F707" s="12">
        <f>ABS(Table21[[#This Row],[Erorr 1]])</f>
        <v>1.9467000000000212</v>
      </c>
      <c r="G707" s="13">
        <f>Table21[[#This Row],[Abs Erorr 1]]/Table21[[#This Row],[Adj Close]]</f>
        <v>6.7572633552015733E-3</v>
      </c>
      <c r="H707" s="11">
        <f t="shared" si="53"/>
        <v>281.27333333333337</v>
      </c>
      <c r="I707" s="14">
        <f>(Table21[[#This Row],[Adj Close]]-Table21[[#This Row],[3-MA]])</f>
        <v>6.816666666666606</v>
      </c>
      <c r="J707" s="10">
        <f t="shared" si="52"/>
        <v>46.466944444443619</v>
      </c>
      <c r="K707" s="10">
        <f>ABS(Table21[[#This Row],[Erorr 2]])</f>
        <v>6.816666666666606</v>
      </c>
      <c r="L707" s="13">
        <f>Table21[[#This Row],[Abs Erorr 2]]/Table21[[#This Row],[Adj Close]]</f>
        <v>2.366158723547019E-2</v>
      </c>
      <c r="M707" s="11">
        <f t="shared" si="54"/>
        <v>274.45554999999996</v>
      </c>
      <c r="N707" s="16">
        <f>Table21[[#This Row],[Adj Close]]-Table21[[#This Row],[6-MA]]</f>
        <v>13.634450000000015</v>
      </c>
      <c r="O707" s="17">
        <f>(Table21[[#This Row],[Adj Close]]-M707)^2</f>
        <v>185.8982268025004</v>
      </c>
      <c r="P707" s="17">
        <f>ABS(Table21[[#This Row],[Erorr 3]])</f>
        <v>13.634450000000015</v>
      </c>
      <c r="Q707" s="17">
        <f>Table21[[#This Row],[Abs Erorr 3]]/Table21[[#This Row],[Adj Close]]</f>
        <v>4.7327050574473312E-2</v>
      </c>
    </row>
    <row r="708" spans="1:17" x14ac:dyDescent="0.3">
      <c r="A708" s="5">
        <v>44489.291666666664</v>
      </c>
      <c r="B708" s="25">
        <v>288.60000000000002</v>
      </c>
      <c r="C708" s="11">
        <f t="shared" ref="C708:C771" si="56">B707</f>
        <v>288.08999999999997</v>
      </c>
      <c r="D708" s="29">
        <f>Table21[[#This Row],[Adj Close]]-Table21[[#This Row],[Naive Trend ]]</f>
        <v>0.51000000000004775</v>
      </c>
      <c r="E708" s="12">
        <f t="shared" si="55"/>
        <v>0.26010000000004868</v>
      </c>
      <c r="F708" s="12">
        <f>ABS(Table21[[#This Row],[Erorr 1]])</f>
        <v>0.51000000000004775</v>
      </c>
      <c r="G708" s="13">
        <f>Table21[[#This Row],[Abs Erorr 1]]/Table21[[#This Row],[Adj Close]]</f>
        <v>1.7671517671519325E-3</v>
      </c>
      <c r="H708" s="11">
        <f t="shared" si="53"/>
        <v>286.37889999999999</v>
      </c>
      <c r="I708" s="14">
        <f>(Table21[[#This Row],[Adj Close]]-Table21[[#This Row],[3-MA]])</f>
        <v>2.2211000000000354</v>
      </c>
      <c r="J708" s="10">
        <f t="shared" si="52"/>
        <v>4.9332852100001574</v>
      </c>
      <c r="K708" s="10">
        <f>ABS(Table21[[#This Row],[Erorr 2]])</f>
        <v>2.2211000000000354</v>
      </c>
      <c r="L708" s="13">
        <f>Table21[[#This Row],[Abs Erorr 2]]/Table21[[#This Row],[Adj Close]]</f>
        <v>7.6961191961193182E-3</v>
      </c>
      <c r="M708" s="11">
        <f t="shared" si="54"/>
        <v>278.47388333333328</v>
      </c>
      <c r="N708" s="16">
        <f>Table21[[#This Row],[Adj Close]]-Table21[[#This Row],[6-MA]]</f>
        <v>10.126116666666746</v>
      </c>
      <c r="O708" s="17">
        <f>(Table21[[#This Row],[Adj Close]]-M708)^2</f>
        <v>102.53823874694606</v>
      </c>
      <c r="P708" s="17">
        <f>ABS(Table21[[#This Row],[Erorr 3]])</f>
        <v>10.126116666666746</v>
      </c>
      <c r="Q708" s="17">
        <f>Table21[[#This Row],[Abs Erorr 3]]/Table21[[#This Row],[Adj Close]]</f>
        <v>3.5087029337029611E-2</v>
      </c>
    </row>
    <row r="709" spans="1:17" x14ac:dyDescent="0.3">
      <c r="A709" s="9">
        <v>44490.291666666664</v>
      </c>
      <c r="B709" s="26">
        <v>298</v>
      </c>
      <c r="C709" s="11">
        <f t="shared" si="56"/>
        <v>288.60000000000002</v>
      </c>
      <c r="D709" s="29">
        <f>Table21[[#This Row],[Adj Close]]-Table21[[#This Row],[Naive Trend ]]</f>
        <v>9.3999999999999773</v>
      </c>
      <c r="E709" s="12">
        <f t="shared" si="55"/>
        <v>88.359999999999573</v>
      </c>
      <c r="F709" s="12">
        <f>ABS(Table21[[#This Row],[Erorr 1]])</f>
        <v>9.3999999999999773</v>
      </c>
      <c r="G709" s="13">
        <f>Table21[[#This Row],[Abs Erorr 1]]/Table21[[#This Row],[Adj Close]]</f>
        <v>3.1543624161073751E-2</v>
      </c>
      <c r="H709" s="11">
        <f t="shared" si="53"/>
        <v>288.90890000000002</v>
      </c>
      <c r="I709" s="14">
        <f>(Table21[[#This Row],[Adj Close]]-Table21[[#This Row],[3-MA]])</f>
        <v>9.0910999999999831</v>
      </c>
      <c r="J709" s="10">
        <f t="shared" ref="J709:J772" si="57">(B709-H709)^2</f>
        <v>82.648099209999685</v>
      </c>
      <c r="K709" s="10">
        <f>ABS(Table21[[#This Row],[Erorr 2]])</f>
        <v>9.0910999999999831</v>
      </c>
      <c r="L709" s="13">
        <f>Table21[[#This Row],[Abs Erorr 2]]/Table21[[#This Row],[Adj Close]]</f>
        <v>3.0507046979865716E-2</v>
      </c>
      <c r="M709" s="11">
        <f t="shared" si="54"/>
        <v>281.81166666666667</v>
      </c>
      <c r="N709" s="16">
        <f>Table21[[#This Row],[Adj Close]]-Table21[[#This Row],[6-MA]]</f>
        <v>16.188333333333333</v>
      </c>
      <c r="O709" s="17">
        <f>(Table21[[#This Row],[Adj Close]]-M709)^2</f>
        <v>262.0621361111111</v>
      </c>
      <c r="P709" s="17">
        <f>ABS(Table21[[#This Row],[Erorr 3]])</f>
        <v>16.188333333333333</v>
      </c>
      <c r="Q709" s="17">
        <f>Table21[[#This Row],[Abs Erorr 3]]/Table21[[#This Row],[Adj Close]]</f>
        <v>5.4323266219239372E-2</v>
      </c>
    </row>
    <row r="710" spans="1:17" x14ac:dyDescent="0.3">
      <c r="A710" s="5">
        <v>44491.291666666664</v>
      </c>
      <c r="B710" s="25">
        <v>303.22669999999999</v>
      </c>
      <c r="C710" s="11">
        <f t="shared" si="56"/>
        <v>298</v>
      </c>
      <c r="D710" s="29">
        <f>Table21[[#This Row],[Adj Close]]-Table21[[#This Row],[Naive Trend ]]</f>
        <v>5.2266999999999939</v>
      </c>
      <c r="E710" s="12">
        <f t="shared" si="55"/>
        <v>27.318392889999938</v>
      </c>
      <c r="F710" s="12">
        <f>ABS(Table21[[#This Row],[Erorr 1]])</f>
        <v>5.2266999999999939</v>
      </c>
      <c r="G710" s="13">
        <f>Table21[[#This Row],[Abs Erorr 1]]/Table21[[#This Row],[Adj Close]]</f>
        <v>1.7236938567744838E-2</v>
      </c>
      <c r="H710" s="11">
        <f t="shared" ref="H710:H773" si="58">AVERAGE(B707:B709)</f>
        <v>291.56333333333333</v>
      </c>
      <c r="I710" s="14">
        <f>(Table21[[#This Row],[Adj Close]]-Table21[[#This Row],[3-MA]])</f>
        <v>11.663366666666661</v>
      </c>
      <c r="J710" s="10">
        <f t="shared" si="57"/>
        <v>136.03412200111097</v>
      </c>
      <c r="K710" s="10">
        <f>ABS(Table21[[#This Row],[Erorr 2]])</f>
        <v>11.663366666666661</v>
      </c>
      <c r="L710" s="13">
        <f>Table21[[#This Row],[Abs Erorr 2]]/Table21[[#This Row],[Adj Close]]</f>
        <v>3.8464180979665252E-2</v>
      </c>
      <c r="M710" s="11">
        <f t="shared" si="54"/>
        <v>286.41833333333335</v>
      </c>
      <c r="N710" s="16">
        <f>Table21[[#This Row],[Adj Close]]-Table21[[#This Row],[6-MA]]</f>
        <v>16.808366666666643</v>
      </c>
      <c r="O710" s="17">
        <f>(Table21[[#This Row],[Adj Close]]-M710)^2</f>
        <v>282.52119000111031</v>
      </c>
      <c r="P710" s="17">
        <f>ABS(Table21[[#This Row],[Erorr 3]])</f>
        <v>16.808366666666643</v>
      </c>
      <c r="Q710" s="17">
        <f>Table21[[#This Row],[Abs Erorr 3]]/Table21[[#This Row],[Adj Close]]</f>
        <v>5.5431684171171745E-2</v>
      </c>
    </row>
    <row r="711" spans="1:17" x14ac:dyDescent="0.3">
      <c r="A711" s="9">
        <v>44494.291666666664</v>
      </c>
      <c r="B711" s="26">
        <v>341.62</v>
      </c>
      <c r="C711" s="11">
        <f t="shared" si="56"/>
        <v>303.22669999999999</v>
      </c>
      <c r="D711" s="29">
        <f>Table21[[#This Row],[Adj Close]]-Table21[[#This Row],[Naive Trend ]]</f>
        <v>38.393300000000011</v>
      </c>
      <c r="E711" s="12">
        <f t="shared" si="55"/>
        <v>1474.0454848900008</v>
      </c>
      <c r="F711" s="12">
        <f>ABS(Table21[[#This Row],[Erorr 1]])</f>
        <v>38.393300000000011</v>
      </c>
      <c r="G711" s="13">
        <f>Table21[[#This Row],[Abs Erorr 1]]/Table21[[#This Row],[Adj Close]]</f>
        <v>0.1123859844271413</v>
      </c>
      <c r="H711" s="11">
        <f t="shared" si="58"/>
        <v>296.60890000000001</v>
      </c>
      <c r="I711" s="14">
        <f>(Table21[[#This Row],[Adj Close]]-Table21[[#This Row],[3-MA]])</f>
        <v>45.011099999999999</v>
      </c>
      <c r="J711" s="10">
        <f t="shared" si="57"/>
        <v>2025.9991232099999</v>
      </c>
      <c r="K711" s="10">
        <f>ABS(Table21[[#This Row],[Erorr 2]])</f>
        <v>45.011099999999999</v>
      </c>
      <c r="L711" s="13">
        <f>Table21[[#This Row],[Abs Erorr 2]]/Table21[[#This Row],[Adj Close]]</f>
        <v>0.13175780106551138</v>
      </c>
      <c r="M711" s="11">
        <f t="shared" si="54"/>
        <v>291.4939</v>
      </c>
      <c r="N711" s="16">
        <f>Table21[[#This Row],[Adj Close]]-Table21[[#This Row],[6-MA]]</f>
        <v>50.126100000000008</v>
      </c>
      <c r="O711" s="17">
        <f>(Table21[[#This Row],[Adj Close]]-M711)^2</f>
        <v>2512.6259012100008</v>
      </c>
      <c r="P711" s="17">
        <f>ABS(Table21[[#This Row],[Erorr 3]])</f>
        <v>50.126100000000008</v>
      </c>
      <c r="Q711" s="17">
        <f>Table21[[#This Row],[Abs Erorr 3]]/Table21[[#This Row],[Adj Close]]</f>
        <v>0.14673057783502139</v>
      </c>
    </row>
    <row r="712" spans="1:17" x14ac:dyDescent="0.3">
      <c r="A712" s="5">
        <v>44495.291666666664</v>
      </c>
      <c r="B712" s="25">
        <v>339.47669999999999</v>
      </c>
      <c r="C712" s="11">
        <f t="shared" si="56"/>
        <v>341.62</v>
      </c>
      <c r="D712" s="29">
        <f>Table21[[#This Row],[Adj Close]]-Table21[[#This Row],[Naive Trend ]]</f>
        <v>-2.1433000000000106</v>
      </c>
      <c r="E712" s="12">
        <f t="shared" si="55"/>
        <v>4.5937348900000456</v>
      </c>
      <c r="F712" s="12">
        <f>ABS(Table21[[#This Row],[Erorr 1]])</f>
        <v>2.1433000000000106</v>
      </c>
      <c r="G712" s="13">
        <f>Table21[[#This Row],[Abs Erorr 1]]/Table21[[#This Row],[Adj Close]]</f>
        <v>6.313540811490187E-3</v>
      </c>
      <c r="H712" s="11">
        <f t="shared" si="58"/>
        <v>314.28223333333329</v>
      </c>
      <c r="I712" s="14">
        <f>(Table21[[#This Row],[Adj Close]]-Table21[[#This Row],[3-MA]])</f>
        <v>25.194466666666699</v>
      </c>
      <c r="J712" s="10">
        <f t="shared" si="57"/>
        <v>634.76115061777944</v>
      </c>
      <c r="K712" s="10">
        <f>ABS(Table21[[#This Row],[Erorr 2]])</f>
        <v>25.194466666666699</v>
      </c>
      <c r="L712" s="13">
        <f>Table21[[#This Row],[Abs Erorr 2]]/Table21[[#This Row],[Adj Close]]</f>
        <v>7.4215599087261955E-2</v>
      </c>
      <c r="M712" s="11">
        <f t="shared" si="54"/>
        <v>301.59556666666668</v>
      </c>
      <c r="N712" s="16">
        <f>Table21[[#This Row],[Adj Close]]-Table21[[#This Row],[6-MA]]</f>
        <v>37.88113333333331</v>
      </c>
      <c r="O712" s="17">
        <f>(Table21[[#This Row],[Adj Close]]-M712)^2</f>
        <v>1434.9802626177759</v>
      </c>
      <c r="P712" s="17">
        <f>ABS(Table21[[#This Row],[Erorr 3]])</f>
        <v>37.88113333333331</v>
      </c>
      <c r="Q712" s="17">
        <f>Table21[[#This Row],[Abs Erorr 3]]/Table21[[#This Row],[Adj Close]]</f>
        <v>0.1115868433189474</v>
      </c>
    </row>
    <row r="713" spans="1:17" x14ac:dyDescent="0.3">
      <c r="A713" s="9">
        <v>44496.291666666664</v>
      </c>
      <c r="B713" s="26">
        <v>345.95330000000001</v>
      </c>
      <c r="C713" s="11">
        <f t="shared" si="56"/>
        <v>339.47669999999999</v>
      </c>
      <c r="D713" s="29">
        <f>Table21[[#This Row],[Adj Close]]-Table21[[#This Row],[Naive Trend ]]</f>
        <v>6.476600000000019</v>
      </c>
      <c r="E713" s="12">
        <f t="shared" si="55"/>
        <v>41.946347560000248</v>
      </c>
      <c r="F713" s="12">
        <f>ABS(Table21[[#This Row],[Erorr 1]])</f>
        <v>6.476600000000019</v>
      </c>
      <c r="G713" s="13">
        <f>Table21[[#This Row],[Abs Erorr 1]]/Table21[[#This Row],[Adj Close]]</f>
        <v>1.8721023906984033E-2</v>
      </c>
      <c r="H713" s="11">
        <f t="shared" si="58"/>
        <v>328.1078</v>
      </c>
      <c r="I713" s="14">
        <f>(Table21[[#This Row],[Adj Close]]-Table21[[#This Row],[3-MA]])</f>
        <v>17.845500000000015</v>
      </c>
      <c r="J713" s="10">
        <f t="shared" si="57"/>
        <v>318.46187025000057</v>
      </c>
      <c r="K713" s="10">
        <f>ABS(Table21[[#This Row],[Erorr 2]])</f>
        <v>17.845500000000015</v>
      </c>
      <c r="L713" s="13">
        <f>Table21[[#This Row],[Abs Erorr 2]]/Table21[[#This Row],[Adj Close]]</f>
        <v>5.158355188402601E-2</v>
      </c>
      <c r="M713" s="11">
        <f t="shared" ref="M713:M776" si="59">AVERAGE(B707:B712)</f>
        <v>309.83556666666669</v>
      </c>
      <c r="N713" s="16">
        <f>Table21[[#This Row],[Adj Close]]-Table21[[#This Row],[6-MA]]</f>
        <v>36.117733333333319</v>
      </c>
      <c r="O713" s="17">
        <f>(Table21[[#This Row],[Adj Close]]-M713)^2</f>
        <v>1304.4906611377767</v>
      </c>
      <c r="P713" s="17">
        <f>ABS(Table21[[#This Row],[Erorr 3]])</f>
        <v>36.117733333333319</v>
      </c>
      <c r="Q713" s="17">
        <f>Table21[[#This Row],[Abs Erorr 3]]/Table21[[#This Row],[Adj Close]]</f>
        <v>0.10440060358821066</v>
      </c>
    </row>
    <row r="714" spans="1:17" x14ac:dyDescent="0.3">
      <c r="A714" s="5">
        <v>44497.291666666664</v>
      </c>
      <c r="B714" s="25">
        <v>359.01330000000002</v>
      </c>
      <c r="C714" s="11">
        <f t="shared" si="56"/>
        <v>345.95330000000001</v>
      </c>
      <c r="D714" s="29">
        <f>Table21[[#This Row],[Adj Close]]-Table21[[#This Row],[Naive Trend ]]</f>
        <v>13.060000000000002</v>
      </c>
      <c r="E714" s="12">
        <f t="shared" si="55"/>
        <v>170.56360000000006</v>
      </c>
      <c r="F714" s="12">
        <f>ABS(Table21[[#This Row],[Erorr 1]])</f>
        <v>13.060000000000002</v>
      </c>
      <c r="G714" s="13">
        <f>Table21[[#This Row],[Abs Erorr 1]]/Table21[[#This Row],[Adj Close]]</f>
        <v>3.6377482394106299E-2</v>
      </c>
      <c r="H714" s="11">
        <f t="shared" si="58"/>
        <v>342.35000000000008</v>
      </c>
      <c r="I714" s="14">
        <f>(Table21[[#This Row],[Adj Close]]-Table21[[#This Row],[3-MA]])</f>
        <v>16.663299999999936</v>
      </c>
      <c r="J714" s="10">
        <f t="shared" si="57"/>
        <v>277.66556688999788</v>
      </c>
      <c r="K714" s="10">
        <f>ABS(Table21[[#This Row],[Erorr 2]])</f>
        <v>16.663299999999936</v>
      </c>
      <c r="L714" s="13">
        <f>Table21[[#This Row],[Abs Erorr 2]]/Table21[[#This Row],[Adj Close]]</f>
        <v>4.6414157915597928E-2</v>
      </c>
      <c r="M714" s="11">
        <f t="shared" si="59"/>
        <v>319.47944999999999</v>
      </c>
      <c r="N714" s="16">
        <f>Table21[[#This Row],[Adj Close]]-Table21[[#This Row],[6-MA]]</f>
        <v>39.533850000000029</v>
      </c>
      <c r="O714" s="17">
        <f>(Table21[[#This Row],[Adj Close]]-M714)^2</f>
        <v>1562.9252958225022</v>
      </c>
      <c r="P714" s="17">
        <f>ABS(Table21[[#This Row],[Erorr 3]])</f>
        <v>39.533850000000029</v>
      </c>
      <c r="Q714" s="17">
        <f>Table21[[#This Row],[Abs Erorr 3]]/Table21[[#This Row],[Adj Close]]</f>
        <v>0.11011806526387749</v>
      </c>
    </row>
    <row r="715" spans="1:17" x14ac:dyDescent="0.3">
      <c r="A715" s="9">
        <v>44498.291666666664</v>
      </c>
      <c r="B715" s="26">
        <v>371.33330000000001</v>
      </c>
      <c r="C715" s="11">
        <f t="shared" si="56"/>
        <v>359.01330000000002</v>
      </c>
      <c r="D715" s="29">
        <f>Table21[[#This Row],[Adj Close]]-Table21[[#This Row],[Naive Trend ]]</f>
        <v>12.319999999999993</v>
      </c>
      <c r="E715" s="12">
        <f t="shared" si="55"/>
        <v>151.78239999999983</v>
      </c>
      <c r="F715" s="12">
        <f>ABS(Table21[[#This Row],[Erorr 1]])</f>
        <v>12.319999999999993</v>
      </c>
      <c r="G715" s="13">
        <f>Table21[[#This Row],[Abs Erorr 1]]/Table21[[#This Row],[Adj Close]]</f>
        <v>3.317774085976128E-2</v>
      </c>
      <c r="H715" s="11">
        <f t="shared" si="58"/>
        <v>348.14776666666671</v>
      </c>
      <c r="I715" s="14">
        <f>(Table21[[#This Row],[Adj Close]]-Table21[[#This Row],[3-MA]])</f>
        <v>23.185533333333296</v>
      </c>
      <c r="J715" s="10">
        <f t="shared" si="57"/>
        <v>537.56895595110939</v>
      </c>
      <c r="K715" s="10">
        <f>ABS(Table21[[#This Row],[Erorr 2]])</f>
        <v>23.185533333333296</v>
      </c>
      <c r="L715" s="13">
        <f>Table21[[#This Row],[Abs Erorr 2]]/Table21[[#This Row],[Adj Close]]</f>
        <v>6.2438605245835201E-2</v>
      </c>
      <c r="M715" s="11">
        <f t="shared" si="59"/>
        <v>331.21499999999997</v>
      </c>
      <c r="N715" s="16">
        <f>Table21[[#This Row],[Adj Close]]-Table21[[#This Row],[6-MA]]</f>
        <v>40.118300000000033</v>
      </c>
      <c r="O715" s="17">
        <f>(Table21[[#This Row],[Adj Close]]-M715)^2</f>
        <v>1609.4779948900027</v>
      </c>
      <c r="P715" s="17">
        <f>ABS(Table21[[#This Row],[Erorr 3]])</f>
        <v>40.118300000000033</v>
      </c>
      <c r="Q715" s="17">
        <f>Table21[[#This Row],[Abs Erorr 3]]/Table21[[#This Row],[Adj Close]]</f>
        <v>0.10803851957257815</v>
      </c>
    </row>
    <row r="716" spans="1:17" x14ac:dyDescent="0.3">
      <c r="A716" s="5">
        <v>44501.291666666664</v>
      </c>
      <c r="B716" s="25">
        <v>402.86329999999998</v>
      </c>
      <c r="C716" s="11">
        <f t="shared" si="56"/>
        <v>371.33330000000001</v>
      </c>
      <c r="D716" s="29">
        <f>Table21[[#This Row],[Adj Close]]-Table21[[#This Row],[Naive Trend ]]</f>
        <v>31.529999999999973</v>
      </c>
      <c r="E716" s="12">
        <f t="shared" si="55"/>
        <v>994.14089999999828</v>
      </c>
      <c r="F716" s="12">
        <f>ABS(Table21[[#This Row],[Erorr 1]])</f>
        <v>31.529999999999973</v>
      </c>
      <c r="G716" s="13">
        <f>Table21[[#This Row],[Abs Erorr 1]]/Table21[[#This Row],[Adj Close]]</f>
        <v>7.8264761272620206E-2</v>
      </c>
      <c r="H716" s="11">
        <f t="shared" si="58"/>
        <v>358.76663333333335</v>
      </c>
      <c r="I716" s="14">
        <f>(Table21[[#This Row],[Adj Close]]-Table21[[#This Row],[3-MA]])</f>
        <v>44.096666666666636</v>
      </c>
      <c r="J716" s="10">
        <f t="shared" si="57"/>
        <v>1944.5160111111084</v>
      </c>
      <c r="K716" s="10">
        <f>ABS(Table21[[#This Row],[Erorr 2]])</f>
        <v>44.096666666666636</v>
      </c>
      <c r="L716" s="13">
        <f>Table21[[#This Row],[Abs Erorr 2]]/Table21[[#This Row],[Adj Close]]</f>
        <v>0.10945813795068113</v>
      </c>
      <c r="M716" s="11">
        <f t="shared" si="59"/>
        <v>343.4372166666667</v>
      </c>
      <c r="N716" s="16">
        <f>Table21[[#This Row],[Adj Close]]-Table21[[#This Row],[6-MA]]</f>
        <v>59.426083333333281</v>
      </c>
      <c r="O716" s="17">
        <f>(Table21[[#This Row],[Adj Close]]-M716)^2</f>
        <v>3531.4593803402718</v>
      </c>
      <c r="P716" s="17">
        <f>ABS(Table21[[#This Row],[Erorr 3]])</f>
        <v>59.426083333333281</v>
      </c>
      <c r="Q716" s="17">
        <f>Table21[[#This Row],[Abs Erorr 3]]/Table21[[#This Row],[Adj Close]]</f>
        <v>0.14750929988741412</v>
      </c>
    </row>
    <row r="717" spans="1:17" x14ac:dyDescent="0.3">
      <c r="A717" s="9">
        <v>44502.291666666664</v>
      </c>
      <c r="B717" s="26">
        <v>390.66669999999999</v>
      </c>
      <c r="C717" s="11">
        <f t="shared" si="56"/>
        <v>402.86329999999998</v>
      </c>
      <c r="D717" s="29">
        <f>Table21[[#This Row],[Adj Close]]-Table21[[#This Row],[Naive Trend ]]</f>
        <v>-12.196599999999989</v>
      </c>
      <c r="E717" s="12">
        <f t="shared" si="55"/>
        <v>148.75705155999975</v>
      </c>
      <c r="F717" s="12">
        <f>ABS(Table21[[#This Row],[Erorr 1]])</f>
        <v>12.196599999999989</v>
      </c>
      <c r="G717" s="13">
        <f>Table21[[#This Row],[Abs Erorr 1]]/Table21[[#This Row],[Adj Close]]</f>
        <v>3.1219963206487754E-2</v>
      </c>
      <c r="H717" s="11">
        <f t="shared" si="58"/>
        <v>377.73663333333337</v>
      </c>
      <c r="I717" s="14">
        <f>(Table21[[#This Row],[Adj Close]]-Table21[[#This Row],[3-MA]])</f>
        <v>12.930066666666619</v>
      </c>
      <c r="J717" s="10">
        <f t="shared" si="57"/>
        <v>167.18662400444322</v>
      </c>
      <c r="K717" s="10">
        <f>ABS(Table21[[#This Row],[Erorr 2]])</f>
        <v>12.930066666666619</v>
      </c>
      <c r="L717" s="13">
        <f>Table21[[#This Row],[Abs Erorr 2]]/Table21[[#This Row],[Adj Close]]</f>
        <v>3.3097437449023985E-2</v>
      </c>
      <c r="M717" s="11">
        <f t="shared" si="59"/>
        <v>360.04331666666667</v>
      </c>
      <c r="N717" s="16">
        <f>Table21[[#This Row],[Adj Close]]-Table21[[#This Row],[6-MA]]</f>
        <v>30.623383333333322</v>
      </c>
      <c r="O717" s="17">
        <f>(Table21[[#This Row],[Adj Close]]-M717)^2</f>
        <v>937.79160678027711</v>
      </c>
      <c r="P717" s="17">
        <f>ABS(Table21[[#This Row],[Erorr 3]])</f>
        <v>30.623383333333322</v>
      </c>
      <c r="Q717" s="17">
        <f>Table21[[#This Row],[Abs Erorr 3]]/Table21[[#This Row],[Adj Close]]</f>
        <v>7.8387493311647308E-2</v>
      </c>
    </row>
    <row r="718" spans="1:17" x14ac:dyDescent="0.3">
      <c r="A718" s="5">
        <v>44503.291666666664</v>
      </c>
      <c r="B718" s="25">
        <v>404.62</v>
      </c>
      <c r="C718" s="11">
        <f t="shared" si="56"/>
        <v>390.66669999999999</v>
      </c>
      <c r="D718" s="29">
        <f>Table21[[#This Row],[Adj Close]]-Table21[[#This Row],[Naive Trend ]]</f>
        <v>13.953300000000013</v>
      </c>
      <c r="E718" s="12">
        <f t="shared" si="55"/>
        <v>194.69458089000037</v>
      </c>
      <c r="F718" s="12">
        <f>ABS(Table21[[#This Row],[Erorr 1]])</f>
        <v>13.953300000000013</v>
      </c>
      <c r="G718" s="13">
        <f>Table21[[#This Row],[Abs Erorr 1]]/Table21[[#This Row],[Adj Close]]</f>
        <v>3.4484948840887777E-2</v>
      </c>
      <c r="H718" s="11">
        <f t="shared" si="58"/>
        <v>388.28776666666664</v>
      </c>
      <c r="I718" s="14">
        <f>(Table21[[#This Row],[Adj Close]]-Table21[[#This Row],[3-MA]])</f>
        <v>16.332233333333363</v>
      </c>
      <c r="J718" s="10">
        <f t="shared" si="57"/>
        <v>266.7418456544454</v>
      </c>
      <c r="K718" s="10">
        <f>ABS(Table21[[#This Row],[Erorr 2]])</f>
        <v>16.332233333333363</v>
      </c>
      <c r="L718" s="13">
        <f>Table21[[#This Row],[Abs Erorr 2]]/Table21[[#This Row],[Adj Close]]</f>
        <v>4.0364374804343246E-2</v>
      </c>
      <c r="M718" s="11">
        <f t="shared" si="59"/>
        <v>368.21776666666665</v>
      </c>
      <c r="N718" s="16">
        <f>Table21[[#This Row],[Adj Close]]-Table21[[#This Row],[6-MA]]</f>
        <v>36.402233333333356</v>
      </c>
      <c r="O718" s="17">
        <f>(Table21[[#This Row],[Adj Close]]-M718)^2</f>
        <v>1325.1225916544461</v>
      </c>
      <c r="P718" s="17">
        <f>ABS(Table21[[#This Row],[Erorr 3]])</f>
        <v>36.402233333333356</v>
      </c>
      <c r="Q718" s="17">
        <f>Table21[[#This Row],[Abs Erorr 3]]/Table21[[#This Row],[Adj Close]]</f>
        <v>8.9966470597927325E-2</v>
      </c>
    </row>
    <row r="719" spans="1:17" x14ac:dyDescent="0.3">
      <c r="A719" s="9">
        <v>44504.291666666664</v>
      </c>
      <c r="B719" s="26">
        <v>409.97</v>
      </c>
      <c r="C719" s="11">
        <f t="shared" si="56"/>
        <v>404.62</v>
      </c>
      <c r="D719" s="29">
        <f>Table21[[#This Row],[Adj Close]]-Table21[[#This Row],[Naive Trend ]]</f>
        <v>5.3500000000000227</v>
      </c>
      <c r="E719" s="12">
        <f t="shared" si="55"/>
        <v>28.622500000000244</v>
      </c>
      <c r="F719" s="12">
        <f>ABS(Table21[[#This Row],[Erorr 1]])</f>
        <v>5.3500000000000227</v>
      </c>
      <c r="G719" s="13">
        <f>Table21[[#This Row],[Abs Erorr 1]]/Table21[[#This Row],[Adj Close]]</f>
        <v>1.3049735346488822E-2</v>
      </c>
      <c r="H719" s="11">
        <f t="shared" si="58"/>
        <v>399.38333333333338</v>
      </c>
      <c r="I719" s="14">
        <f>(Table21[[#This Row],[Adj Close]]-Table21[[#This Row],[3-MA]])</f>
        <v>10.586666666666645</v>
      </c>
      <c r="J719" s="10">
        <f t="shared" si="57"/>
        <v>112.07751111111065</v>
      </c>
      <c r="K719" s="10">
        <f>ABS(Table21[[#This Row],[Erorr 2]])</f>
        <v>10.586666666666645</v>
      </c>
      <c r="L719" s="13">
        <f>Table21[[#This Row],[Abs Erorr 2]]/Table21[[#This Row],[Adj Close]]</f>
        <v>2.5823027701213856E-2</v>
      </c>
      <c r="M719" s="11">
        <f t="shared" si="59"/>
        <v>379.07498333333336</v>
      </c>
      <c r="N719" s="16">
        <f>Table21[[#This Row],[Adj Close]]-Table21[[#This Row],[6-MA]]</f>
        <v>30.895016666666663</v>
      </c>
      <c r="O719" s="17">
        <f>(Table21[[#This Row],[Adj Close]]-M719)^2</f>
        <v>954.50205483361094</v>
      </c>
      <c r="P719" s="17">
        <f>ABS(Table21[[#This Row],[Erorr 3]])</f>
        <v>30.895016666666663</v>
      </c>
      <c r="Q719" s="17">
        <f>Table21[[#This Row],[Abs Erorr 3]]/Table21[[#This Row],[Adj Close]]</f>
        <v>7.5359213275768139E-2</v>
      </c>
    </row>
    <row r="720" spans="1:17" x14ac:dyDescent="0.3">
      <c r="A720" s="5">
        <v>44505.291666666664</v>
      </c>
      <c r="B720" s="25">
        <v>407.36329999999998</v>
      </c>
      <c r="C720" s="11">
        <f t="shared" si="56"/>
        <v>409.97</v>
      </c>
      <c r="D720" s="29">
        <f>Table21[[#This Row],[Adj Close]]-Table21[[#This Row],[Naive Trend ]]</f>
        <v>-2.6067000000000462</v>
      </c>
      <c r="E720" s="12">
        <f t="shared" si="55"/>
        <v>6.7948848900002412</v>
      </c>
      <c r="F720" s="12">
        <f>ABS(Table21[[#This Row],[Erorr 1]])</f>
        <v>2.6067000000000462</v>
      </c>
      <c r="G720" s="13">
        <f>Table21[[#This Row],[Abs Erorr 1]]/Table21[[#This Row],[Adj Close]]</f>
        <v>6.3989564106537002E-3</v>
      </c>
      <c r="H720" s="11">
        <f t="shared" si="58"/>
        <v>401.75223333333332</v>
      </c>
      <c r="I720" s="14">
        <f>(Table21[[#This Row],[Adj Close]]-Table21[[#This Row],[3-MA]])</f>
        <v>5.6110666666666589</v>
      </c>
      <c r="J720" s="10">
        <f t="shared" si="57"/>
        <v>31.484069137777691</v>
      </c>
      <c r="K720" s="10">
        <f>ABS(Table21[[#This Row],[Erorr 2]])</f>
        <v>5.6110666666666589</v>
      </c>
      <c r="L720" s="13">
        <f>Table21[[#This Row],[Abs Erorr 2]]/Table21[[#This Row],[Adj Close]]</f>
        <v>1.3774109416991318E-2</v>
      </c>
      <c r="M720" s="11">
        <f t="shared" si="59"/>
        <v>389.74443333333329</v>
      </c>
      <c r="N720" s="16">
        <f>Table21[[#This Row],[Adj Close]]-Table21[[#This Row],[6-MA]]</f>
        <v>17.61886666666669</v>
      </c>
      <c r="O720" s="17">
        <f>(Table21[[#This Row],[Adj Close]]-M720)^2</f>
        <v>310.4244626177786</v>
      </c>
      <c r="P720" s="17">
        <f>ABS(Table21[[#This Row],[Erorr 3]])</f>
        <v>17.61886666666669</v>
      </c>
      <c r="Q720" s="17">
        <f>Table21[[#This Row],[Abs Erorr 3]]/Table21[[#This Row],[Adj Close]]</f>
        <v>4.3250991600536158E-2</v>
      </c>
    </row>
    <row r="721" spans="1:17" x14ac:dyDescent="0.3">
      <c r="A721" s="9">
        <v>44508.291666666664</v>
      </c>
      <c r="B721" s="26">
        <v>387.64670000000001</v>
      </c>
      <c r="C721" s="11">
        <f t="shared" si="56"/>
        <v>407.36329999999998</v>
      </c>
      <c r="D721" s="29">
        <f>Table21[[#This Row],[Adj Close]]-Table21[[#This Row],[Naive Trend ]]</f>
        <v>-19.716599999999971</v>
      </c>
      <c r="E721" s="12">
        <f t="shared" si="55"/>
        <v>388.74431555999888</v>
      </c>
      <c r="F721" s="12">
        <f>ABS(Table21[[#This Row],[Erorr 1]])</f>
        <v>19.716599999999971</v>
      </c>
      <c r="G721" s="13">
        <f>Table21[[#This Row],[Abs Erorr 1]]/Table21[[#This Row],[Adj Close]]</f>
        <v>5.0862292907433423E-2</v>
      </c>
      <c r="H721" s="11">
        <f t="shared" si="58"/>
        <v>407.31776666666673</v>
      </c>
      <c r="I721" s="14">
        <f>(Table21[[#This Row],[Adj Close]]-Table21[[#This Row],[3-MA]])</f>
        <v>-19.671066666666718</v>
      </c>
      <c r="J721" s="10">
        <f t="shared" si="57"/>
        <v>386.95086380444644</v>
      </c>
      <c r="K721" s="10">
        <f>ABS(Table21[[#This Row],[Erorr 2]])</f>
        <v>19.671066666666718</v>
      </c>
      <c r="L721" s="13">
        <f>Table21[[#This Row],[Abs Erorr 2]]/Table21[[#This Row],[Adj Close]]</f>
        <v>5.0744831999515842E-2</v>
      </c>
      <c r="M721" s="11">
        <f t="shared" si="59"/>
        <v>397.80276666666668</v>
      </c>
      <c r="N721" s="16">
        <f>Table21[[#This Row],[Adj Close]]-Table21[[#This Row],[6-MA]]</f>
        <v>-10.156066666666675</v>
      </c>
      <c r="O721" s="17">
        <f>(Table21[[#This Row],[Adj Close]]-M721)^2</f>
        <v>103.14569013777795</v>
      </c>
      <c r="P721" s="17">
        <f>ABS(Table21[[#This Row],[Erorr 3]])</f>
        <v>10.156066666666675</v>
      </c>
      <c r="Q721" s="17">
        <f>Table21[[#This Row],[Abs Erorr 3]]/Table21[[#This Row],[Adj Close]]</f>
        <v>2.6199285758570046E-2</v>
      </c>
    </row>
    <row r="722" spans="1:17" x14ac:dyDescent="0.3">
      <c r="A722" s="5">
        <v>44509.291666666664</v>
      </c>
      <c r="B722" s="25">
        <v>341.16669999999999</v>
      </c>
      <c r="C722" s="11">
        <f t="shared" si="56"/>
        <v>387.64670000000001</v>
      </c>
      <c r="D722" s="29">
        <f>Table21[[#This Row],[Adj Close]]-Table21[[#This Row],[Naive Trend ]]</f>
        <v>-46.480000000000018</v>
      </c>
      <c r="E722" s="12">
        <f t="shared" si="55"/>
        <v>2160.3904000000016</v>
      </c>
      <c r="F722" s="12">
        <f>ABS(Table21[[#This Row],[Erorr 1]])</f>
        <v>46.480000000000018</v>
      </c>
      <c r="G722" s="13">
        <f>Table21[[#This Row],[Abs Erorr 1]]/Table21[[#This Row],[Adj Close]]</f>
        <v>0.13623838434407584</v>
      </c>
      <c r="H722" s="11">
        <f t="shared" si="58"/>
        <v>401.66</v>
      </c>
      <c r="I722" s="14">
        <f>(Table21[[#This Row],[Adj Close]]-Table21[[#This Row],[3-MA]])</f>
        <v>-60.493300000000033</v>
      </c>
      <c r="J722" s="10">
        <f t="shared" si="57"/>
        <v>3659.4393448900041</v>
      </c>
      <c r="K722" s="10">
        <f>ABS(Table21[[#This Row],[Erorr 2]])</f>
        <v>60.493300000000033</v>
      </c>
      <c r="L722" s="13">
        <f>Table21[[#This Row],[Abs Erorr 2]]/Table21[[#This Row],[Adj Close]]</f>
        <v>0.17731302615407668</v>
      </c>
      <c r="M722" s="11">
        <f t="shared" si="59"/>
        <v>400.5216666666667</v>
      </c>
      <c r="N722" s="16">
        <f>Table21[[#This Row],[Adj Close]]-Table21[[#This Row],[6-MA]]</f>
        <v>-59.354966666666712</v>
      </c>
      <c r="O722" s="17">
        <f>(Table21[[#This Row],[Adj Close]]-M722)^2</f>
        <v>3523.0120680011164</v>
      </c>
      <c r="P722" s="17">
        <f>ABS(Table21[[#This Row],[Erorr 3]])</f>
        <v>59.354966666666712</v>
      </c>
      <c r="Q722" s="17">
        <f>Table21[[#This Row],[Abs Erorr 3]]/Table21[[#This Row],[Adj Close]]</f>
        <v>0.17397643634817442</v>
      </c>
    </row>
    <row r="723" spans="1:17" x14ac:dyDescent="0.3">
      <c r="A723" s="9">
        <v>44510.291666666664</v>
      </c>
      <c r="B723" s="26">
        <v>355.98329999999999</v>
      </c>
      <c r="C723" s="11">
        <f t="shared" si="56"/>
        <v>341.16669999999999</v>
      </c>
      <c r="D723" s="29">
        <f>Table21[[#This Row],[Adj Close]]-Table21[[#This Row],[Naive Trend ]]</f>
        <v>14.816599999999994</v>
      </c>
      <c r="E723" s="12">
        <f t="shared" si="55"/>
        <v>219.53163555999981</v>
      </c>
      <c r="F723" s="12">
        <f>ABS(Table21[[#This Row],[Erorr 1]])</f>
        <v>14.816599999999994</v>
      </c>
      <c r="G723" s="13">
        <f>Table21[[#This Row],[Abs Erorr 1]]/Table21[[#This Row],[Adj Close]]</f>
        <v>4.1621615396003113E-2</v>
      </c>
      <c r="H723" s="11">
        <f t="shared" si="58"/>
        <v>378.72556666666668</v>
      </c>
      <c r="I723" s="14">
        <f>(Table21[[#This Row],[Adj Close]]-Table21[[#This Row],[3-MA]])</f>
        <v>-22.742266666666694</v>
      </c>
      <c r="J723" s="10">
        <f t="shared" si="57"/>
        <v>517.210693137779</v>
      </c>
      <c r="K723" s="10">
        <f>ABS(Table21[[#This Row],[Erorr 2]])</f>
        <v>22.742266666666694</v>
      </c>
      <c r="L723" s="13">
        <f>Table21[[#This Row],[Abs Erorr 2]]/Table21[[#This Row],[Adj Close]]</f>
        <v>6.3885768424155553E-2</v>
      </c>
      <c r="M723" s="11">
        <f t="shared" si="59"/>
        <v>390.2389</v>
      </c>
      <c r="N723" s="16">
        <f>Table21[[#This Row],[Adj Close]]-Table21[[#This Row],[6-MA]]</f>
        <v>-34.255600000000015</v>
      </c>
      <c r="O723" s="17">
        <f>(Table21[[#This Row],[Adj Close]]-M723)^2</f>
        <v>1173.4461313600011</v>
      </c>
      <c r="P723" s="17">
        <f>ABS(Table21[[#This Row],[Erorr 3]])</f>
        <v>34.255600000000015</v>
      </c>
      <c r="Q723" s="17">
        <f>Table21[[#This Row],[Abs Erorr 3]]/Table21[[#This Row],[Adj Close]]</f>
        <v>9.6228109577050427E-2</v>
      </c>
    </row>
    <row r="724" spans="1:17" x14ac:dyDescent="0.3">
      <c r="A724" s="5">
        <v>44511.291666666664</v>
      </c>
      <c r="B724" s="25">
        <v>354.50330000000002</v>
      </c>
      <c r="C724" s="11">
        <f t="shared" si="56"/>
        <v>355.98329999999999</v>
      </c>
      <c r="D724" s="29">
        <f>Table21[[#This Row],[Adj Close]]-Table21[[#This Row],[Naive Trend ]]</f>
        <v>-1.4799999999999613</v>
      </c>
      <c r="E724" s="12">
        <f t="shared" si="55"/>
        <v>2.1903999999998858</v>
      </c>
      <c r="F724" s="12">
        <f>ABS(Table21[[#This Row],[Erorr 1]])</f>
        <v>1.4799999999999613</v>
      </c>
      <c r="G724" s="13">
        <f>Table21[[#This Row],[Abs Erorr 1]]/Table21[[#This Row],[Adj Close]]</f>
        <v>4.1748553539556928E-3</v>
      </c>
      <c r="H724" s="11">
        <f t="shared" si="58"/>
        <v>361.59889999999996</v>
      </c>
      <c r="I724" s="14">
        <f>(Table21[[#This Row],[Adj Close]]-Table21[[#This Row],[3-MA]])</f>
        <v>-7.0955999999999335</v>
      </c>
      <c r="J724" s="10">
        <f t="shared" si="57"/>
        <v>50.347539359999054</v>
      </c>
      <c r="K724" s="10">
        <f>ABS(Table21[[#This Row],[Erorr 2]])</f>
        <v>7.0955999999999335</v>
      </c>
      <c r="L724" s="13">
        <f>Table21[[#This Row],[Abs Erorr 2]]/Table21[[#This Row],[Adj Close]]</f>
        <v>2.0015610574005752E-2</v>
      </c>
      <c r="M724" s="11">
        <f t="shared" si="59"/>
        <v>384.45833333333331</v>
      </c>
      <c r="N724" s="16">
        <f>Table21[[#This Row],[Adj Close]]-Table21[[#This Row],[6-MA]]</f>
        <v>-29.95503333333329</v>
      </c>
      <c r="O724" s="17">
        <f>(Table21[[#This Row],[Adj Close]]-M724)^2</f>
        <v>897.30402200110848</v>
      </c>
      <c r="P724" s="17">
        <f>ABS(Table21[[#This Row],[Erorr 3]])</f>
        <v>29.95503333333329</v>
      </c>
      <c r="Q724" s="17">
        <f>Table21[[#This Row],[Abs Erorr 3]]/Table21[[#This Row],[Adj Close]]</f>
        <v>8.4498602222696617E-2</v>
      </c>
    </row>
    <row r="725" spans="1:17" x14ac:dyDescent="0.3">
      <c r="A725" s="9">
        <v>44512.291666666664</v>
      </c>
      <c r="B725" s="26">
        <v>344.47329999999999</v>
      </c>
      <c r="C725" s="11">
        <f t="shared" si="56"/>
        <v>354.50330000000002</v>
      </c>
      <c r="D725" s="29">
        <f>Table21[[#This Row],[Adj Close]]-Table21[[#This Row],[Naive Trend ]]</f>
        <v>-10.03000000000003</v>
      </c>
      <c r="E725" s="12">
        <f t="shared" si="55"/>
        <v>100.60090000000059</v>
      </c>
      <c r="F725" s="12">
        <f>ABS(Table21[[#This Row],[Erorr 1]])</f>
        <v>10.03000000000003</v>
      </c>
      <c r="G725" s="13">
        <f>Table21[[#This Row],[Abs Erorr 1]]/Table21[[#This Row],[Adj Close]]</f>
        <v>2.9116915592587379E-2</v>
      </c>
      <c r="H725" s="11">
        <f t="shared" si="58"/>
        <v>350.55109999999996</v>
      </c>
      <c r="I725" s="14">
        <f>(Table21[[#This Row],[Adj Close]]-Table21[[#This Row],[3-MA]])</f>
        <v>-6.0777999999999679</v>
      </c>
      <c r="J725" s="10">
        <f t="shared" si="57"/>
        <v>36.93965283999961</v>
      </c>
      <c r="K725" s="10">
        <f>ABS(Table21[[#This Row],[Erorr 2]])</f>
        <v>6.0777999999999679</v>
      </c>
      <c r="L725" s="13">
        <f>Table21[[#This Row],[Abs Erorr 2]]/Table21[[#This Row],[Adj Close]]</f>
        <v>1.7643747715715464E-2</v>
      </c>
      <c r="M725" s="11">
        <f t="shared" si="59"/>
        <v>376.10554999999999</v>
      </c>
      <c r="N725" s="16">
        <f>Table21[[#This Row],[Adj Close]]-Table21[[#This Row],[6-MA]]</f>
        <v>-31.632249999999999</v>
      </c>
      <c r="O725" s="17">
        <f>(Table21[[#This Row],[Adj Close]]-M725)^2</f>
        <v>1000.5992400624999</v>
      </c>
      <c r="P725" s="17">
        <f>ABS(Table21[[#This Row],[Erorr 3]])</f>
        <v>31.632249999999999</v>
      </c>
      <c r="Q725" s="17">
        <f>Table21[[#This Row],[Abs Erorr 3]]/Table21[[#This Row],[Adj Close]]</f>
        <v>9.182787171023124E-2</v>
      </c>
    </row>
    <row r="726" spans="1:17" x14ac:dyDescent="0.3">
      <c r="A726" s="5">
        <v>44515.291666666664</v>
      </c>
      <c r="B726" s="25">
        <v>337.79669999999999</v>
      </c>
      <c r="C726" s="11">
        <f t="shared" si="56"/>
        <v>344.47329999999999</v>
      </c>
      <c r="D726" s="29">
        <f>Table21[[#This Row],[Adj Close]]-Table21[[#This Row],[Naive Trend ]]</f>
        <v>-6.6766000000000076</v>
      </c>
      <c r="E726" s="12">
        <f t="shared" si="55"/>
        <v>44.576987560000099</v>
      </c>
      <c r="F726" s="12">
        <f>ABS(Table21[[#This Row],[Erorr 1]])</f>
        <v>6.6766000000000076</v>
      </c>
      <c r="G726" s="13">
        <f>Table21[[#This Row],[Abs Erorr 1]]/Table21[[#This Row],[Adj Close]]</f>
        <v>1.9765142761903855E-2</v>
      </c>
      <c r="H726" s="11">
        <f t="shared" si="58"/>
        <v>351.65329999999994</v>
      </c>
      <c r="I726" s="14">
        <f>(Table21[[#This Row],[Adj Close]]-Table21[[#This Row],[3-MA]])</f>
        <v>-13.856599999999958</v>
      </c>
      <c r="J726" s="10">
        <f t="shared" si="57"/>
        <v>192.00536355999881</v>
      </c>
      <c r="K726" s="10">
        <f>ABS(Table21[[#This Row],[Erorr 2]])</f>
        <v>13.856599999999958</v>
      </c>
      <c r="L726" s="13">
        <f>Table21[[#This Row],[Abs Erorr 2]]/Table21[[#This Row],[Adj Close]]</f>
        <v>4.1020530988017223E-2</v>
      </c>
      <c r="M726" s="11">
        <f t="shared" si="59"/>
        <v>365.18943333333328</v>
      </c>
      <c r="N726" s="16">
        <f>Table21[[#This Row],[Adj Close]]-Table21[[#This Row],[6-MA]]</f>
        <v>-27.392733333333297</v>
      </c>
      <c r="O726" s="17">
        <f>(Table21[[#This Row],[Adj Close]]-M726)^2</f>
        <v>750.36183947110908</v>
      </c>
      <c r="P726" s="17">
        <f>ABS(Table21[[#This Row],[Erorr 3]])</f>
        <v>27.392733333333297</v>
      </c>
      <c r="Q726" s="17">
        <f>Table21[[#This Row],[Abs Erorr 3]]/Table21[[#This Row],[Adj Close]]</f>
        <v>8.1092365121782709E-2</v>
      </c>
    </row>
    <row r="727" spans="1:17" x14ac:dyDescent="0.3">
      <c r="A727" s="9">
        <v>44516.291666666664</v>
      </c>
      <c r="B727" s="26">
        <v>351.57670000000002</v>
      </c>
      <c r="C727" s="11">
        <f t="shared" si="56"/>
        <v>337.79669999999999</v>
      </c>
      <c r="D727" s="29">
        <f>Table21[[#This Row],[Adj Close]]-Table21[[#This Row],[Naive Trend ]]</f>
        <v>13.78000000000003</v>
      </c>
      <c r="E727" s="12">
        <f t="shared" si="55"/>
        <v>189.88840000000081</v>
      </c>
      <c r="F727" s="12">
        <f>ABS(Table21[[#This Row],[Erorr 1]])</f>
        <v>13.78000000000003</v>
      </c>
      <c r="G727" s="13">
        <f>Table21[[#This Row],[Abs Erorr 1]]/Table21[[#This Row],[Adj Close]]</f>
        <v>3.9194861320445945E-2</v>
      </c>
      <c r="H727" s="11">
        <f t="shared" si="58"/>
        <v>345.59109999999993</v>
      </c>
      <c r="I727" s="14">
        <f>(Table21[[#This Row],[Adj Close]]-Table21[[#This Row],[3-MA]])</f>
        <v>5.9856000000000904</v>
      </c>
      <c r="J727" s="10">
        <f t="shared" si="57"/>
        <v>35.827407360001082</v>
      </c>
      <c r="K727" s="10">
        <f>ABS(Table21[[#This Row],[Erorr 2]])</f>
        <v>5.9856000000000904</v>
      </c>
      <c r="L727" s="13">
        <f>Table21[[#This Row],[Abs Erorr 2]]/Table21[[#This Row],[Adj Close]]</f>
        <v>1.7025019007232533E-2</v>
      </c>
      <c r="M727" s="11">
        <f t="shared" si="59"/>
        <v>353.59499999999997</v>
      </c>
      <c r="N727" s="16">
        <f>Table21[[#This Row],[Adj Close]]-Table21[[#This Row],[6-MA]]</f>
        <v>-2.0182999999999538</v>
      </c>
      <c r="O727" s="17">
        <f>(Table21[[#This Row],[Adj Close]]-M727)^2</f>
        <v>4.0735348899998138</v>
      </c>
      <c r="P727" s="17">
        <f>ABS(Table21[[#This Row],[Erorr 3]])</f>
        <v>2.0182999999999538</v>
      </c>
      <c r="Q727" s="17">
        <f>Table21[[#This Row],[Abs Erorr 3]]/Table21[[#This Row],[Adj Close]]</f>
        <v>5.7407103485525458E-3</v>
      </c>
    </row>
    <row r="728" spans="1:17" x14ac:dyDescent="0.3">
      <c r="A728" s="5">
        <v>44517.291666666664</v>
      </c>
      <c r="B728" s="25">
        <v>363.00330000000002</v>
      </c>
      <c r="C728" s="11">
        <f t="shared" si="56"/>
        <v>351.57670000000002</v>
      </c>
      <c r="D728" s="29">
        <f>Table21[[#This Row],[Adj Close]]-Table21[[#This Row],[Naive Trend ]]</f>
        <v>11.426600000000008</v>
      </c>
      <c r="E728" s="12">
        <f t="shared" si="55"/>
        <v>130.56718756000018</v>
      </c>
      <c r="F728" s="12">
        <f>ABS(Table21[[#This Row],[Erorr 1]])</f>
        <v>11.426600000000008</v>
      </c>
      <c r="G728" s="13">
        <f>Table21[[#This Row],[Abs Erorr 1]]/Table21[[#This Row],[Adj Close]]</f>
        <v>3.1477950751411923E-2</v>
      </c>
      <c r="H728" s="11">
        <f t="shared" si="58"/>
        <v>344.61556666666667</v>
      </c>
      <c r="I728" s="14">
        <f>(Table21[[#This Row],[Adj Close]]-Table21[[#This Row],[3-MA]])</f>
        <v>18.387733333333358</v>
      </c>
      <c r="J728" s="10">
        <f t="shared" si="57"/>
        <v>338.10873713777869</v>
      </c>
      <c r="K728" s="10">
        <f>ABS(Table21[[#This Row],[Erorr 2]])</f>
        <v>18.387733333333358</v>
      </c>
      <c r="L728" s="13">
        <f>Table21[[#This Row],[Abs Erorr 2]]/Table21[[#This Row],[Adj Close]]</f>
        <v>5.0654452268983109E-2</v>
      </c>
      <c r="M728" s="11">
        <f t="shared" si="59"/>
        <v>347.58333333333331</v>
      </c>
      <c r="N728" s="16">
        <f>Table21[[#This Row],[Adj Close]]-Table21[[#This Row],[6-MA]]</f>
        <v>15.41996666666671</v>
      </c>
      <c r="O728" s="17">
        <f>(Table21[[#This Row],[Adj Close]]-M728)^2</f>
        <v>237.77537200111246</v>
      </c>
      <c r="P728" s="17">
        <f>ABS(Table21[[#This Row],[Erorr 3]])</f>
        <v>15.41996666666671</v>
      </c>
      <c r="Q728" s="17">
        <f>Table21[[#This Row],[Abs Erorr 3]]/Table21[[#This Row],[Adj Close]]</f>
        <v>4.247886084414855E-2</v>
      </c>
    </row>
    <row r="729" spans="1:17" x14ac:dyDescent="0.3">
      <c r="A729" s="9">
        <v>44518.291666666664</v>
      </c>
      <c r="B729" s="26">
        <v>365.46</v>
      </c>
      <c r="C729" s="11">
        <f t="shared" si="56"/>
        <v>363.00330000000002</v>
      </c>
      <c r="D729" s="29">
        <f>Table21[[#This Row],[Adj Close]]-Table21[[#This Row],[Naive Trend ]]</f>
        <v>2.4566999999999553</v>
      </c>
      <c r="E729" s="12">
        <f t="shared" si="55"/>
        <v>6.0353748899997806</v>
      </c>
      <c r="F729" s="12">
        <f>ABS(Table21[[#This Row],[Erorr 1]])</f>
        <v>2.4566999999999553</v>
      </c>
      <c r="G729" s="13">
        <f>Table21[[#This Row],[Abs Erorr 1]]/Table21[[#This Row],[Adj Close]]</f>
        <v>6.7222131012968731E-3</v>
      </c>
      <c r="H729" s="11">
        <f t="shared" si="58"/>
        <v>350.79223333333334</v>
      </c>
      <c r="I729" s="14">
        <f>(Table21[[#This Row],[Adj Close]]-Table21[[#This Row],[3-MA]])</f>
        <v>14.667766666666637</v>
      </c>
      <c r="J729" s="10">
        <f t="shared" si="57"/>
        <v>215.14337898777691</v>
      </c>
      <c r="K729" s="10">
        <f>ABS(Table21[[#This Row],[Erorr 2]])</f>
        <v>14.667766666666637</v>
      </c>
      <c r="L729" s="13">
        <f>Table21[[#This Row],[Abs Erorr 2]]/Table21[[#This Row],[Adj Close]]</f>
        <v>4.013508090260668E-2</v>
      </c>
      <c r="M729" s="11">
        <f t="shared" si="59"/>
        <v>351.22276666666659</v>
      </c>
      <c r="N729" s="16">
        <f>Table21[[#This Row],[Adj Close]]-Table21[[#This Row],[6-MA]]</f>
        <v>14.237233333333393</v>
      </c>
      <c r="O729" s="17">
        <f>(Table21[[#This Row],[Adj Close]]-M729)^2</f>
        <v>202.69881298777946</v>
      </c>
      <c r="P729" s="17">
        <f>ABS(Table21[[#This Row],[Erorr 3]])</f>
        <v>14.237233333333393</v>
      </c>
      <c r="Q729" s="17">
        <f>Table21[[#This Row],[Abs Erorr 3]]/Table21[[#This Row],[Adj Close]]</f>
        <v>3.8957022200332168E-2</v>
      </c>
    </row>
    <row r="730" spans="1:17" x14ac:dyDescent="0.3">
      <c r="A730" s="5">
        <v>44519.291666666664</v>
      </c>
      <c r="B730" s="25">
        <v>379.02</v>
      </c>
      <c r="C730" s="11">
        <f t="shared" si="56"/>
        <v>365.46</v>
      </c>
      <c r="D730" s="29">
        <f>Table21[[#This Row],[Adj Close]]-Table21[[#This Row],[Naive Trend ]]</f>
        <v>13.560000000000002</v>
      </c>
      <c r="E730" s="12">
        <f t="shared" si="55"/>
        <v>183.87360000000007</v>
      </c>
      <c r="F730" s="12">
        <f>ABS(Table21[[#This Row],[Erorr 1]])</f>
        <v>13.560000000000002</v>
      </c>
      <c r="G730" s="13">
        <f>Table21[[#This Row],[Abs Erorr 1]]/Table21[[#This Row],[Adj Close]]</f>
        <v>3.5776476175399724E-2</v>
      </c>
      <c r="H730" s="11">
        <f t="shared" si="58"/>
        <v>360.01333333333332</v>
      </c>
      <c r="I730" s="14">
        <f>(Table21[[#This Row],[Adj Close]]-Table21[[#This Row],[3-MA]])</f>
        <v>19.006666666666661</v>
      </c>
      <c r="J730" s="10">
        <f t="shared" si="57"/>
        <v>361.25337777777753</v>
      </c>
      <c r="K730" s="10">
        <f>ABS(Table21[[#This Row],[Erorr 2]])</f>
        <v>19.006666666666661</v>
      </c>
      <c r="L730" s="13">
        <f>Table21[[#This Row],[Abs Erorr 2]]/Table21[[#This Row],[Adj Close]]</f>
        <v>5.0146869998065169E-2</v>
      </c>
      <c r="M730" s="11">
        <f t="shared" si="59"/>
        <v>352.80221666666665</v>
      </c>
      <c r="N730" s="16">
        <f>Table21[[#This Row],[Adj Close]]-Table21[[#This Row],[6-MA]]</f>
        <v>26.21778333333333</v>
      </c>
      <c r="O730" s="17">
        <f>(Table21[[#This Row],[Adj Close]]-M730)^2</f>
        <v>687.37216291361096</v>
      </c>
      <c r="P730" s="17">
        <f>ABS(Table21[[#This Row],[Erorr 3]])</f>
        <v>26.21778333333333</v>
      </c>
      <c r="Q730" s="17">
        <f>Table21[[#This Row],[Abs Erorr 3]]/Table21[[#This Row],[Adj Close]]</f>
        <v>6.9172559055810587E-2</v>
      </c>
    </row>
    <row r="731" spans="1:17" x14ac:dyDescent="0.3">
      <c r="A731" s="9">
        <v>44522.291666666664</v>
      </c>
      <c r="B731" s="26">
        <v>385.62329999999997</v>
      </c>
      <c r="C731" s="11">
        <f t="shared" si="56"/>
        <v>379.02</v>
      </c>
      <c r="D731" s="29">
        <f>Table21[[#This Row],[Adj Close]]-Table21[[#This Row],[Naive Trend ]]</f>
        <v>6.6032999999999902</v>
      </c>
      <c r="E731" s="12">
        <f t="shared" si="55"/>
        <v>43.603570889999872</v>
      </c>
      <c r="F731" s="12">
        <f>ABS(Table21[[#This Row],[Erorr 1]])</f>
        <v>6.6032999999999902</v>
      </c>
      <c r="G731" s="13">
        <f>Table21[[#This Row],[Abs Erorr 1]]/Table21[[#This Row],[Adj Close]]</f>
        <v>1.7123705958638887E-2</v>
      </c>
      <c r="H731" s="11">
        <f t="shared" si="58"/>
        <v>369.16109999999998</v>
      </c>
      <c r="I731" s="14">
        <f>(Table21[[#This Row],[Adj Close]]-Table21[[#This Row],[3-MA]])</f>
        <v>16.462199999999996</v>
      </c>
      <c r="J731" s="10">
        <f t="shared" si="57"/>
        <v>271.00402883999988</v>
      </c>
      <c r="K731" s="10">
        <f>ABS(Table21[[#This Row],[Erorr 2]])</f>
        <v>16.462199999999996</v>
      </c>
      <c r="L731" s="13">
        <f>Table21[[#This Row],[Abs Erorr 2]]/Table21[[#This Row],[Adj Close]]</f>
        <v>4.2689847838551238E-2</v>
      </c>
      <c r="M731" s="11">
        <f t="shared" si="59"/>
        <v>356.88833333333332</v>
      </c>
      <c r="N731" s="16">
        <f>Table21[[#This Row],[Adj Close]]-Table21[[#This Row],[6-MA]]</f>
        <v>28.734966666666651</v>
      </c>
      <c r="O731" s="17">
        <f>(Table21[[#This Row],[Adj Close]]-M731)^2</f>
        <v>825.69830933444348</v>
      </c>
      <c r="P731" s="17">
        <f>ABS(Table21[[#This Row],[Erorr 3]])</f>
        <v>28.734966666666651</v>
      </c>
      <c r="Q731" s="17">
        <f>Table21[[#This Row],[Abs Erorr 3]]/Table21[[#This Row],[Adj Close]]</f>
        <v>7.4515639139716539E-2</v>
      </c>
    </row>
    <row r="732" spans="1:17" x14ac:dyDescent="0.3">
      <c r="A732" s="5">
        <v>44523.291666666664</v>
      </c>
      <c r="B732" s="25">
        <v>369.67669999999998</v>
      </c>
      <c r="C732" s="11">
        <f t="shared" si="56"/>
        <v>385.62329999999997</v>
      </c>
      <c r="D732" s="29">
        <f>Table21[[#This Row],[Adj Close]]-Table21[[#This Row],[Naive Trend ]]</f>
        <v>-15.946599999999989</v>
      </c>
      <c r="E732" s="12">
        <f t="shared" si="55"/>
        <v>254.29405155999967</v>
      </c>
      <c r="F732" s="12">
        <f>ABS(Table21[[#This Row],[Erorr 1]])</f>
        <v>15.946599999999989</v>
      </c>
      <c r="G732" s="13">
        <f>Table21[[#This Row],[Abs Erorr 1]]/Table21[[#This Row],[Adj Close]]</f>
        <v>4.3136610990089419E-2</v>
      </c>
      <c r="H732" s="11">
        <f t="shared" si="58"/>
        <v>376.7011</v>
      </c>
      <c r="I732" s="14">
        <f>(Table21[[#This Row],[Adj Close]]-Table21[[#This Row],[3-MA]])</f>
        <v>-7.0244000000000142</v>
      </c>
      <c r="J732" s="10">
        <f t="shared" si="57"/>
        <v>49.342195360000197</v>
      </c>
      <c r="K732" s="10">
        <f>ABS(Table21[[#This Row],[Erorr 2]])</f>
        <v>7.0244000000000142</v>
      </c>
      <c r="L732" s="13">
        <f>Table21[[#This Row],[Abs Erorr 2]]/Table21[[#This Row],[Adj Close]]</f>
        <v>1.9001468039505909E-2</v>
      </c>
      <c r="M732" s="11">
        <f t="shared" si="59"/>
        <v>363.74666666666667</v>
      </c>
      <c r="N732" s="16">
        <f>Table21[[#This Row],[Adj Close]]-Table21[[#This Row],[6-MA]]</f>
        <v>5.9300333333333128</v>
      </c>
      <c r="O732" s="17">
        <f>(Table21[[#This Row],[Adj Close]]-M732)^2</f>
        <v>35.165295334444203</v>
      </c>
      <c r="P732" s="17">
        <f>ABS(Table21[[#This Row],[Erorr 3]])</f>
        <v>5.9300333333333128</v>
      </c>
      <c r="Q732" s="17">
        <f>Table21[[#This Row],[Abs Erorr 3]]/Table21[[#This Row],[Adj Close]]</f>
        <v>1.6041133599529842E-2</v>
      </c>
    </row>
    <row r="733" spans="1:17" x14ac:dyDescent="0.3">
      <c r="A733" s="9">
        <v>44524.291666666664</v>
      </c>
      <c r="B733" s="26">
        <v>372</v>
      </c>
      <c r="C733" s="11">
        <f t="shared" si="56"/>
        <v>369.67669999999998</v>
      </c>
      <c r="D733" s="29">
        <f>Table21[[#This Row],[Adj Close]]-Table21[[#This Row],[Naive Trend ]]</f>
        <v>2.3233000000000175</v>
      </c>
      <c r="E733" s="12">
        <f t="shared" si="55"/>
        <v>5.3977228900000815</v>
      </c>
      <c r="F733" s="12">
        <f>ABS(Table21[[#This Row],[Erorr 1]])</f>
        <v>2.3233000000000175</v>
      </c>
      <c r="G733" s="13">
        <f>Table21[[#This Row],[Abs Erorr 1]]/Table21[[#This Row],[Adj Close]]</f>
        <v>6.2454301075269289E-3</v>
      </c>
      <c r="H733" s="11">
        <f t="shared" si="58"/>
        <v>378.10666666666663</v>
      </c>
      <c r="I733" s="14">
        <f>(Table21[[#This Row],[Adj Close]]-Table21[[#This Row],[3-MA]])</f>
        <v>-6.1066666666666265</v>
      </c>
      <c r="J733" s="10">
        <f t="shared" si="57"/>
        <v>37.291377777777285</v>
      </c>
      <c r="K733" s="10">
        <f>ABS(Table21[[#This Row],[Erorr 2]])</f>
        <v>6.1066666666666265</v>
      </c>
      <c r="L733" s="13">
        <f>Table21[[#This Row],[Abs Erorr 2]]/Table21[[#This Row],[Adj Close]]</f>
        <v>1.641577060931889E-2</v>
      </c>
      <c r="M733" s="11">
        <f t="shared" si="59"/>
        <v>369.05999999999995</v>
      </c>
      <c r="N733" s="16">
        <f>Table21[[#This Row],[Adj Close]]-Table21[[#This Row],[6-MA]]</f>
        <v>2.9400000000000546</v>
      </c>
      <c r="O733" s="17">
        <f>(Table21[[#This Row],[Adj Close]]-M733)^2</f>
        <v>8.6436000000003208</v>
      </c>
      <c r="P733" s="17">
        <f>ABS(Table21[[#This Row],[Erorr 3]])</f>
        <v>2.9400000000000546</v>
      </c>
      <c r="Q733" s="17">
        <f>Table21[[#This Row],[Abs Erorr 3]]/Table21[[#This Row],[Adj Close]]</f>
        <v>7.9032258064517594E-3</v>
      </c>
    </row>
    <row r="734" spans="1:17" x14ac:dyDescent="0.3">
      <c r="A734" s="5">
        <v>44526.291666666664</v>
      </c>
      <c r="B734" s="25">
        <v>360.64</v>
      </c>
      <c r="C734" s="11">
        <f t="shared" si="56"/>
        <v>372</v>
      </c>
      <c r="D734" s="29">
        <f>Table21[[#This Row],[Adj Close]]-Table21[[#This Row],[Naive Trend ]]</f>
        <v>-11.360000000000014</v>
      </c>
      <c r="E734" s="12">
        <f t="shared" si="55"/>
        <v>129.04960000000031</v>
      </c>
      <c r="F734" s="12">
        <f>ABS(Table21[[#This Row],[Erorr 1]])</f>
        <v>11.360000000000014</v>
      </c>
      <c r="G734" s="13">
        <f>Table21[[#This Row],[Abs Erorr 1]]/Table21[[#This Row],[Adj Close]]</f>
        <v>3.1499556344276883E-2</v>
      </c>
      <c r="H734" s="11">
        <f t="shared" si="58"/>
        <v>375.76666666666665</v>
      </c>
      <c r="I734" s="14">
        <f>(Table21[[#This Row],[Adj Close]]-Table21[[#This Row],[3-MA]])</f>
        <v>-15.126666666666665</v>
      </c>
      <c r="J734" s="10">
        <f t="shared" si="57"/>
        <v>228.8160444444444</v>
      </c>
      <c r="K734" s="10">
        <f>ABS(Table21[[#This Row],[Erorr 2]])</f>
        <v>15.126666666666665</v>
      </c>
      <c r="L734" s="13">
        <f>Table21[[#This Row],[Abs Erorr 2]]/Table21[[#This Row],[Adj Close]]</f>
        <v>4.1943951493640934E-2</v>
      </c>
      <c r="M734" s="11">
        <f t="shared" si="59"/>
        <v>372.46388333333334</v>
      </c>
      <c r="N734" s="16">
        <f>Table21[[#This Row],[Adj Close]]-Table21[[#This Row],[6-MA]]</f>
        <v>-11.823883333333356</v>
      </c>
      <c r="O734" s="17">
        <f>(Table21[[#This Row],[Adj Close]]-M734)^2</f>
        <v>139.80421708027831</v>
      </c>
      <c r="P734" s="17">
        <f>ABS(Table21[[#This Row],[Erorr 3]])</f>
        <v>11.823883333333356</v>
      </c>
      <c r="Q734" s="17">
        <f>Table21[[#This Row],[Abs Erorr 3]]/Table21[[#This Row],[Adj Close]]</f>
        <v>3.2785834442472704E-2</v>
      </c>
    </row>
    <row r="735" spans="1:17" x14ac:dyDescent="0.3">
      <c r="A735" s="9">
        <v>44529.291666666664</v>
      </c>
      <c r="B735" s="26">
        <v>378.99669999999998</v>
      </c>
      <c r="C735" s="11">
        <f t="shared" si="56"/>
        <v>360.64</v>
      </c>
      <c r="D735" s="29">
        <f>Table21[[#This Row],[Adj Close]]-Table21[[#This Row],[Naive Trend ]]</f>
        <v>18.356699999999989</v>
      </c>
      <c r="E735" s="12">
        <f t="shared" si="55"/>
        <v>336.96843488999963</v>
      </c>
      <c r="F735" s="12">
        <f>ABS(Table21[[#This Row],[Erorr 1]])</f>
        <v>18.356699999999989</v>
      </c>
      <c r="G735" s="13">
        <f>Table21[[#This Row],[Abs Erorr 1]]/Table21[[#This Row],[Adj Close]]</f>
        <v>4.843498637323225E-2</v>
      </c>
      <c r="H735" s="11">
        <f t="shared" si="58"/>
        <v>367.43889999999993</v>
      </c>
      <c r="I735" s="14">
        <f>(Table21[[#This Row],[Adj Close]]-Table21[[#This Row],[3-MA]])</f>
        <v>11.557800000000043</v>
      </c>
      <c r="J735" s="10">
        <f t="shared" si="57"/>
        <v>133.58274084000098</v>
      </c>
      <c r="K735" s="10">
        <f>ABS(Table21[[#This Row],[Erorr 2]])</f>
        <v>11.557800000000043</v>
      </c>
      <c r="L735" s="13">
        <f>Table21[[#This Row],[Abs Erorr 2]]/Table21[[#This Row],[Adj Close]]</f>
        <v>3.0495780042412095E-2</v>
      </c>
      <c r="M735" s="11">
        <f t="shared" si="59"/>
        <v>372.07</v>
      </c>
      <c r="N735" s="16">
        <f>Table21[[#This Row],[Adj Close]]-Table21[[#This Row],[6-MA]]</f>
        <v>6.9266999999999825</v>
      </c>
      <c r="O735" s="17">
        <f>(Table21[[#This Row],[Adj Close]]-M735)^2</f>
        <v>47.979172889999759</v>
      </c>
      <c r="P735" s="17">
        <f>ABS(Table21[[#This Row],[Erorr 3]])</f>
        <v>6.9266999999999825</v>
      </c>
      <c r="Q735" s="17">
        <f>Table21[[#This Row],[Abs Erorr 3]]/Table21[[#This Row],[Adj Close]]</f>
        <v>1.8276412433142514E-2</v>
      </c>
    </row>
    <row r="736" spans="1:17" x14ac:dyDescent="0.3">
      <c r="A736" s="5">
        <v>44530.291666666664</v>
      </c>
      <c r="B736" s="25">
        <v>381.58670000000001</v>
      </c>
      <c r="C736" s="11">
        <f t="shared" si="56"/>
        <v>378.99669999999998</v>
      </c>
      <c r="D736" s="29">
        <f>Table21[[#This Row],[Adj Close]]-Table21[[#This Row],[Naive Trend ]]</f>
        <v>2.5900000000000318</v>
      </c>
      <c r="E736" s="12">
        <f t="shared" si="55"/>
        <v>6.7081000000001652</v>
      </c>
      <c r="F736" s="12">
        <f>ABS(Table21[[#This Row],[Erorr 1]])</f>
        <v>2.5900000000000318</v>
      </c>
      <c r="G736" s="13">
        <f>Table21[[#This Row],[Abs Erorr 1]]/Table21[[#This Row],[Adj Close]]</f>
        <v>6.7874483046710798E-3</v>
      </c>
      <c r="H736" s="11">
        <f t="shared" si="58"/>
        <v>370.54556666666667</v>
      </c>
      <c r="I736" s="14">
        <f>(Table21[[#This Row],[Adj Close]]-Table21[[#This Row],[3-MA]])</f>
        <v>11.041133333333335</v>
      </c>
      <c r="J736" s="10">
        <f t="shared" si="57"/>
        <v>121.90662528444447</v>
      </c>
      <c r="K736" s="10">
        <f>ABS(Table21[[#This Row],[Erorr 2]])</f>
        <v>11.041133333333335</v>
      </c>
      <c r="L736" s="13">
        <f>Table21[[#This Row],[Abs Erorr 2]]/Table21[[#This Row],[Adj Close]]</f>
        <v>2.8934796032810722E-2</v>
      </c>
      <c r="M736" s="11">
        <f t="shared" si="59"/>
        <v>374.32611666666668</v>
      </c>
      <c r="N736" s="16">
        <f>Table21[[#This Row],[Adj Close]]-Table21[[#This Row],[6-MA]]</f>
        <v>7.2605833333333294</v>
      </c>
      <c r="O736" s="17">
        <f>(Table21[[#This Row],[Adj Close]]-M736)^2</f>
        <v>52.716070340277717</v>
      </c>
      <c r="P736" s="17">
        <f>ABS(Table21[[#This Row],[Erorr 3]])</f>
        <v>7.2605833333333294</v>
      </c>
      <c r="Q736" s="17">
        <f>Table21[[#This Row],[Abs Erorr 3]]/Table21[[#This Row],[Adj Close]]</f>
        <v>1.9027349048940462E-2</v>
      </c>
    </row>
    <row r="737" spans="1:17" x14ac:dyDescent="0.3">
      <c r="A737" s="9">
        <v>44531.291666666664</v>
      </c>
      <c r="B737" s="26">
        <v>365</v>
      </c>
      <c r="C737" s="11">
        <f t="shared" si="56"/>
        <v>381.58670000000001</v>
      </c>
      <c r="D737" s="29">
        <f>Table21[[#This Row],[Adj Close]]-Table21[[#This Row],[Naive Trend ]]</f>
        <v>-16.586700000000008</v>
      </c>
      <c r="E737" s="12">
        <f t="shared" si="55"/>
        <v>275.11861689000023</v>
      </c>
      <c r="F737" s="12">
        <f>ABS(Table21[[#This Row],[Erorr 1]])</f>
        <v>16.586700000000008</v>
      </c>
      <c r="G737" s="13">
        <f>Table21[[#This Row],[Abs Erorr 1]]/Table21[[#This Row],[Adj Close]]</f>
        <v>4.5443013698630158E-2</v>
      </c>
      <c r="H737" s="11">
        <f t="shared" si="58"/>
        <v>373.74113333333338</v>
      </c>
      <c r="I737" s="14">
        <f>(Table21[[#This Row],[Adj Close]]-Table21[[#This Row],[3-MA]])</f>
        <v>-8.7411333333333801</v>
      </c>
      <c r="J737" s="10">
        <f t="shared" si="57"/>
        <v>76.407411951111925</v>
      </c>
      <c r="K737" s="10">
        <f>ABS(Table21[[#This Row],[Erorr 2]])</f>
        <v>8.7411333333333801</v>
      </c>
      <c r="L737" s="13">
        <f>Table21[[#This Row],[Abs Erorr 2]]/Table21[[#This Row],[Adj Close]]</f>
        <v>2.3948310502283233E-2</v>
      </c>
      <c r="M737" s="11">
        <f t="shared" si="59"/>
        <v>374.75389999999999</v>
      </c>
      <c r="N737" s="16">
        <f>Table21[[#This Row],[Adj Close]]-Table21[[#This Row],[6-MA]]</f>
        <v>-9.7538999999999874</v>
      </c>
      <c r="O737" s="17">
        <f>(Table21[[#This Row],[Adj Close]]-M737)^2</f>
        <v>95.138565209999754</v>
      </c>
      <c r="P737" s="17">
        <f>ABS(Table21[[#This Row],[Erorr 3]])</f>
        <v>9.7538999999999874</v>
      </c>
      <c r="Q737" s="17">
        <f>Table21[[#This Row],[Abs Erorr 3]]/Table21[[#This Row],[Adj Close]]</f>
        <v>2.6723013698630102E-2</v>
      </c>
    </row>
    <row r="738" spans="1:17" x14ac:dyDescent="0.3">
      <c r="A738" s="5">
        <v>44532.291666666664</v>
      </c>
      <c r="B738" s="25">
        <v>361.5333</v>
      </c>
      <c r="C738" s="11">
        <f t="shared" si="56"/>
        <v>365</v>
      </c>
      <c r="D738" s="29">
        <f>Table21[[#This Row],[Adj Close]]-Table21[[#This Row],[Naive Trend ]]</f>
        <v>-3.466700000000003</v>
      </c>
      <c r="E738" s="12">
        <f t="shared" si="55"/>
        <v>12.01800889000002</v>
      </c>
      <c r="F738" s="12">
        <f>ABS(Table21[[#This Row],[Erorr 1]])</f>
        <v>3.466700000000003</v>
      </c>
      <c r="G738" s="13">
        <f>Table21[[#This Row],[Abs Erorr 1]]/Table21[[#This Row],[Adj Close]]</f>
        <v>9.5888815774369963E-3</v>
      </c>
      <c r="H738" s="11">
        <f t="shared" si="58"/>
        <v>375.19446666666664</v>
      </c>
      <c r="I738" s="14">
        <f>(Table21[[#This Row],[Adj Close]]-Table21[[#This Row],[3-MA]])</f>
        <v>-13.661166666666645</v>
      </c>
      <c r="J738" s="10">
        <f t="shared" si="57"/>
        <v>186.62747469444386</v>
      </c>
      <c r="K738" s="10">
        <f>ABS(Table21[[#This Row],[Erorr 2]])</f>
        <v>13.661166666666645</v>
      </c>
      <c r="L738" s="13">
        <f>Table21[[#This Row],[Abs Erorr 2]]/Table21[[#This Row],[Adj Close]]</f>
        <v>3.7786745139843675E-2</v>
      </c>
      <c r="M738" s="11">
        <f t="shared" si="59"/>
        <v>371.31668333333329</v>
      </c>
      <c r="N738" s="16">
        <f>Table21[[#This Row],[Adj Close]]-Table21[[#This Row],[6-MA]]</f>
        <v>-9.7833833333332905</v>
      </c>
      <c r="O738" s="17">
        <f>(Table21[[#This Row],[Adj Close]]-M738)^2</f>
        <v>95.714589446943606</v>
      </c>
      <c r="P738" s="17">
        <f>ABS(Table21[[#This Row],[Erorr 3]])</f>
        <v>9.7833833333332905</v>
      </c>
      <c r="Q738" s="17">
        <f>Table21[[#This Row],[Abs Erorr 3]]/Table21[[#This Row],[Adj Close]]</f>
        <v>2.7060808322036424E-2</v>
      </c>
    </row>
    <row r="739" spans="1:17" x14ac:dyDescent="0.3">
      <c r="A739" s="9">
        <v>44533.291666666664</v>
      </c>
      <c r="B739" s="26">
        <v>338.32330000000002</v>
      </c>
      <c r="C739" s="11">
        <f t="shared" si="56"/>
        <v>361.5333</v>
      </c>
      <c r="D739" s="29">
        <f>Table21[[#This Row],[Adj Close]]-Table21[[#This Row],[Naive Trend ]]</f>
        <v>-23.20999999999998</v>
      </c>
      <c r="E739" s="12">
        <f t="shared" si="55"/>
        <v>538.70409999999902</v>
      </c>
      <c r="F739" s="12">
        <f>ABS(Table21[[#This Row],[Erorr 1]])</f>
        <v>23.20999999999998</v>
      </c>
      <c r="G739" s="13">
        <f>Table21[[#This Row],[Abs Erorr 1]]/Table21[[#This Row],[Adj Close]]</f>
        <v>6.8603019656050826E-2</v>
      </c>
      <c r="H739" s="11">
        <f t="shared" si="58"/>
        <v>369.37333333333339</v>
      </c>
      <c r="I739" s="14">
        <f>(Table21[[#This Row],[Adj Close]]-Table21[[#This Row],[3-MA]])</f>
        <v>-31.050033333333374</v>
      </c>
      <c r="J739" s="10">
        <f t="shared" si="57"/>
        <v>964.10457000111364</v>
      </c>
      <c r="K739" s="10">
        <f>ABS(Table21[[#This Row],[Erorr 2]])</f>
        <v>31.050033333333374</v>
      </c>
      <c r="L739" s="13">
        <f>Table21[[#This Row],[Abs Erorr 2]]/Table21[[#This Row],[Adj Close]]</f>
        <v>9.1776219176549101E-2</v>
      </c>
      <c r="M739" s="11">
        <f t="shared" si="59"/>
        <v>369.95945</v>
      </c>
      <c r="N739" s="16">
        <f>Table21[[#This Row],[Adj Close]]-Table21[[#This Row],[6-MA]]</f>
        <v>-31.636149999999986</v>
      </c>
      <c r="O739" s="17">
        <f>(Table21[[#This Row],[Adj Close]]-M739)^2</f>
        <v>1000.8459868224992</v>
      </c>
      <c r="P739" s="17">
        <f>ABS(Table21[[#This Row],[Erorr 3]])</f>
        <v>31.636149999999986</v>
      </c>
      <c r="Q739" s="17">
        <f>Table21[[#This Row],[Abs Erorr 3]]/Table21[[#This Row],[Adj Close]]</f>
        <v>9.3508635083661057E-2</v>
      </c>
    </row>
    <row r="740" spans="1:17" x14ac:dyDescent="0.3">
      <c r="A740" s="5">
        <v>44536.291666666664</v>
      </c>
      <c r="B740" s="25">
        <v>336.33670000000001</v>
      </c>
      <c r="C740" s="11">
        <f t="shared" si="56"/>
        <v>338.32330000000002</v>
      </c>
      <c r="D740" s="29">
        <f>Table21[[#This Row],[Adj Close]]-Table21[[#This Row],[Naive Trend ]]</f>
        <v>-1.9866000000000099</v>
      </c>
      <c r="E740" s="12">
        <f t="shared" si="55"/>
        <v>3.9465795600000395</v>
      </c>
      <c r="F740" s="12">
        <f>ABS(Table21[[#This Row],[Erorr 1]])</f>
        <v>1.9866000000000099</v>
      </c>
      <c r="G740" s="13">
        <f>Table21[[#This Row],[Abs Erorr 1]]/Table21[[#This Row],[Adj Close]]</f>
        <v>5.9065811135092005E-3</v>
      </c>
      <c r="H740" s="11">
        <f t="shared" si="58"/>
        <v>354.9522</v>
      </c>
      <c r="I740" s="14">
        <f>(Table21[[#This Row],[Adj Close]]-Table21[[#This Row],[3-MA]])</f>
        <v>-18.615499999999997</v>
      </c>
      <c r="J740" s="10">
        <f t="shared" si="57"/>
        <v>346.5368402499999</v>
      </c>
      <c r="K740" s="10">
        <f>ABS(Table21[[#This Row],[Erorr 2]])</f>
        <v>18.615499999999997</v>
      </c>
      <c r="L740" s="13">
        <f>Table21[[#This Row],[Abs Erorr 2]]/Table21[[#This Row],[Adj Close]]</f>
        <v>5.5347810690893964E-2</v>
      </c>
      <c r="M740" s="11">
        <f t="shared" si="59"/>
        <v>364.34666666666664</v>
      </c>
      <c r="N740" s="16">
        <f>Table21[[#This Row],[Adj Close]]-Table21[[#This Row],[6-MA]]</f>
        <v>-28.009966666666628</v>
      </c>
      <c r="O740" s="17">
        <f>(Table21[[#This Row],[Adj Close]]-M740)^2</f>
        <v>784.55823266777566</v>
      </c>
      <c r="P740" s="17">
        <f>ABS(Table21[[#This Row],[Erorr 3]])</f>
        <v>28.009966666666628</v>
      </c>
      <c r="Q740" s="17">
        <f>Table21[[#This Row],[Abs Erorr 3]]/Table21[[#This Row],[Adj Close]]</f>
        <v>8.3279542989708313E-2</v>
      </c>
    </row>
    <row r="741" spans="1:17" x14ac:dyDescent="0.3">
      <c r="A741" s="9">
        <v>44537.291666666664</v>
      </c>
      <c r="B741" s="26">
        <v>350.58330000000001</v>
      </c>
      <c r="C741" s="11">
        <f t="shared" si="56"/>
        <v>336.33670000000001</v>
      </c>
      <c r="D741" s="29">
        <f>Table21[[#This Row],[Adj Close]]-Table21[[#This Row],[Naive Trend ]]</f>
        <v>14.246600000000001</v>
      </c>
      <c r="E741" s="12">
        <f t="shared" si="55"/>
        <v>202.96561156000001</v>
      </c>
      <c r="F741" s="12">
        <f>ABS(Table21[[#This Row],[Erorr 1]])</f>
        <v>14.246600000000001</v>
      </c>
      <c r="G741" s="13">
        <f>Table21[[#This Row],[Abs Erorr 1]]/Table21[[#This Row],[Adj Close]]</f>
        <v>4.0636847220047276E-2</v>
      </c>
      <c r="H741" s="11">
        <f t="shared" si="58"/>
        <v>345.39776666666671</v>
      </c>
      <c r="I741" s="14">
        <f>(Table21[[#This Row],[Adj Close]]-Table21[[#This Row],[3-MA]])</f>
        <v>5.1855333333332965</v>
      </c>
      <c r="J741" s="10">
        <f t="shared" si="57"/>
        <v>26.889755951110729</v>
      </c>
      <c r="K741" s="10">
        <f>ABS(Table21[[#This Row],[Erorr 2]])</f>
        <v>5.1855333333332965</v>
      </c>
      <c r="L741" s="13">
        <f>Table21[[#This Row],[Abs Erorr 2]]/Table21[[#This Row],[Adj Close]]</f>
        <v>1.4791159000823189E-2</v>
      </c>
      <c r="M741" s="11">
        <f t="shared" si="59"/>
        <v>360.29611666666665</v>
      </c>
      <c r="N741" s="16">
        <f>Table21[[#This Row],[Adj Close]]-Table21[[#This Row],[6-MA]]</f>
        <v>-9.7128166666666402</v>
      </c>
      <c r="O741" s="17">
        <f>(Table21[[#This Row],[Adj Close]]-M741)^2</f>
        <v>94.338807600277264</v>
      </c>
      <c r="P741" s="17">
        <f>ABS(Table21[[#This Row],[Erorr 3]])</f>
        <v>9.7128166666666402</v>
      </c>
      <c r="Q741" s="17">
        <f>Table21[[#This Row],[Abs Erorr 3]]/Table21[[#This Row],[Adj Close]]</f>
        <v>2.7704732845707826E-2</v>
      </c>
    </row>
    <row r="742" spans="1:17" x14ac:dyDescent="0.3">
      <c r="A742" s="5">
        <v>44538.291666666664</v>
      </c>
      <c r="B742" s="25">
        <v>356.32</v>
      </c>
      <c r="C742" s="11">
        <f t="shared" si="56"/>
        <v>350.58330000000001</v>
      </c>
      <c r="D742" s="29">
        <f>Table21[[#This Row],[Adj Close]]-Table21[[#This Row],[Naive Trend ]]</f>
        <v>5.7366999999999848</v>
      </c>
      <c r="E742" s="12">
        <f t="shared" si="55"/>
        <v>32.909726889999824</v>
      </c>
      <c r="F742" s="12">
        <f>ABS(Table21[[#This Row],[Erorr 1]])</f>
        <v>5.7366999999999848</v>
      </c>
      <c r="G742" s="13">
        <f>Table21[[#This Row],[Abs Erorr 1]]/Table21[[#This Row],[Adj Close]]</f>
        <v>1.6099854063762867E-2</v>
      </c>
      <c r="H742" s="11">
        <f t="shared" si="58"/>
        <v>341.74776666666668</v>
      </c>
      <c r="I742" s="14">
        <f>(Table21[[#This Row],[Adj Close]]-Table21[[#This Row],[3-MA]])</f>
        <v>14.572233333333315</v>
      </c>
      <c r="J742" s="10">
        <f t="shared" si="57"/>
        <v>212.34998432111058</v>
      </c>
      <c r="K742" s="10">
        <f>ABS(Table21[[#This Row],[Erorr 2]])</f>
        <v>14.572233333333315</v>
      </c>
      <c r="L742" s="13">
        <f>Table21[[#This Row],[Abs Erorr 2]]/Table21[[#This Row],[Adj Close]]</f>
        <v>4.0896478820535799E-2</v>
      </c>
      <c r="M742" s="11">
        <f t="shared" si="59"/>
        <v>355.56054999999998</v>
      </c>
      <c r="N742" s="16">
        <f>Table21[[#This Row],[Adj Close]]-Table21[[#This Row],[6-MA]]</f>
        <v>0.75945000000001528</v>
      </c>
      <c r="O742" s="17">
        <f>(Table21[[#This Row],[Adj Close]]-M742)^2</f>
        <v>0.5767643025000232</v>
      </c>
      <c r="P742" s="17">
        <f>ABS(Table21[[#This Row],[Erorr 3]])</f>
        <v>0.75945000000001528</v>
      </c>
      <c r="Q742" s="17">
        <f>Table21[[#This Row],[Abs Erorr 3]]/Table21[[#This Row],[Adj Close]]</f>
        <v>2.1313706780422522E-3</v>
      </c>
    </row>
    <row r="743" spans="1:17" x14ac:dyDescent="0.3">
      <c r="A743" s="9">
        <v>44539.291666666664</v>
      </c>
      <c r="B743" s="26">
        <v>334.6</v>
      </c>
      <c r="C743" s="11">
        <f t="shared" si="56"/>
        <v>356.32</v>
      </c>
      <c r="D743" s="29">
        <f>Table21[[#This Row],[Adj Close]]-Table21[[#This Row],[Naive Trend ]]</f>
        <v>-21.71999999999997</v>
      </c>
      <c r="E743" s="12">
        <f t="shared" si="55"/>
        <v>471.75839999999874</v>
      </c>
      <c r="F743" s="12">
        <f>ABS(Table21[[#This Row],[Erorr 1]])</f>
        <v>21.71999999999997</v>
      </c>
      <c r="G743" s="13">
        <f>Table21[[#This Row],[Abs Erorr 1]]/Table21[[#This Row],[Adj Close]]</f>
        <v>6.4913329348475698E-2</v>
      </c>
      <c r="H743" s="11">
        <f t="shared" si="58"/>
        <v>347.74666666666667</v>
      </c>
      <c r="I743" s="14">
        <f>(Table21[[#This Row],[Adj Close]]-Table21[[#This Row],[3-MA]])</f>
        <v>-13.146666666666647</v>
      </c>
      <c r="J743" s="10">
        <f t="shared" si="57"/>
        <v>172.83484444444392</v>
      </c>
      <c r="K743" s="10">
        <f>ABS(Table21[[#This Row],[Erorr 2]])</f>
        <v>13.146666666666647</v>
      </c>
      <c r="L743" s="13">
        <f>Table21[[#This Row],[Abs Erorr 2]]/Table21[[#This Row],[Adj Close]]</f>
        <v>3.9290695357640903E-2</v>
      </c>
      <c r="M743" s="11">
        <f t="shared" si="59"/>
        <v>351.34943333333337</v>
      </c>
      <c r="N743" s="16">
        <f>Table21[[#This Row],[Adj Close]]-Table21[[#This Row],[6-MA]]</f>
        <v>-16.749433333333343</v>
      </c>
      <c r="O743" s="17">
        <f>(Table21[[#This Row],[Adj Close]]-M743)^2</f>
        <v>280.5435169877781</v>
      </c>
      <c r="P743" s="17">
        <f>ABS(Table21[[#This Row],[Erorr 3]])</f>
        <v>16.749433333333343</v>
      </c>
      <c r="Q743" s="17">
        <f>Table21[[#This Row],[Abs Erorr 3]]/Table21[[#This Row],[Adj Close]]</f>
        <v>5.0058079298665098E-2</v>
      </c>
    </row>
    <row r="744" spans="1:17" x14ac:dyDescent="0.3">
      <c r="A744" s="5">
        <v>44540.291666666664</v>
      </c>
      <c r="B744" s="25">
        <v>339.01</v>
      </c>
      <c r="C744" s="11">
        <f t="shared" si="56"/>
        <v>334.6</v>
      </c>
      <c r="D744" s="29">
        <f>Table21[[#This Row],[Adj Close]]-Table21[[#This Row],[Naive Trend ]]</f>
        <v>4.4099999999999682</v>
      </c>
      <c r="E744" s="12">
        <f t="shared" si="55"/>
        <v>19.44809999999972</v>
      </c>
      <c r="F744" s="12">
        <f>ABS(Table21[[#This Row],[Erorr 1]])</f>
        <v>4.4099999999999682</v>
      </c>
      <c r="G744" s="13">
        <f>Table21[[#This Row],[Abs Erorr 1]]/Table21[[#This Row],[Adj Close]]</f>
        <v>1.3008465826966662E-2</v>
      </c>
      <c r="H744" s="11">
        <f t="shared" si="58"/>
        <v>347.16776666666664</v>
      </c>
      <c r="I744" s="14">
        <f>(Table21[[#This Row],[Adj Close]]-Table21[[#This Row],[3-MA]])</f>
        <v>-8.157766666666646</v>
      </c>
      <c r="J744" s="10">
        <f t="shared" si="57"/>
        <v>66.549156987777437</v>
      </c>
      <c r="K744" s="10">
        <f>ABS(Table21[[#This Row],[Erorr 2]])</f>
        <v>8.157766666666646</v>
      </c>
      <c r="L744" s="13">
        <f>Table21[[#This Row],[Abs Erorr 2]]/Table21[[#This Row],[Adj Close]]</f>
        <v>2.4063498618526434E-2</v>
      </c>
      <c r="M744" s="11">
        <f t="shared" si="59"/>
        <v>346.2827666666667</v>
      </c>
      <c r="N744" s="16">
        <f>Table21[[#This Row],[Adj Close]]-Table21[[#This Row],[6-MA]]</f>
        <v>-7.2727666666667119</v>
      </c>
      <c r="O744" s="17">
        <f>(Table21[[#This Row],[Adj Close]]-M744)^2</f>
        <v>52.893134987778438</v>
      </c>
      <c r="P744" s="17">
        <f>ABS(Table21[[#This Row],[Erorr 3]])</f>
        <v>7.2727666666667119</v>
      </c>
      <c r="Q744" s="17">
        <f>Table21[[#This Row],[Abs Erorr 3]]/Table21[[#This Row],[Adj Close]]</f>
        <v>2.1452956156652346E-2</v>
      </c>
    </row>
    <row r="745" spans="1:17" x14ac:dyDescent="0.3">
      <c r="A745" s="9">
        <v>44543.291666666664</v>
      </c>
      <c r="B745" s="26">
        <v>322.13670000000002</v>
      </c>
      <c r="C745" s="11">
        <f t="shared" si="56"/>
        <v>339.01</v>
      </c>
      <c r="D745" s="29">
        <f>Table21[[#This Row],[Adj Close]]-Table21[[#This Row],[Naive Trend ]]</f>
        <v>-16.873299999999972</v>
      </c>
      <c r="E745" s="12">
        <f t="shared" si="55"/>
        <v>284.70825288999907</v>
      </c>
      <c r="F745" s="12">
        <f>ABS(Table21[[#This Row],[Erorr 1]])</f>
        <v>16.873299999999972</v>
      </c>
      <c r="G745" s="13">
        <f>Table21[[#This Row],[Abs Erorr 1]]/Table21[[#This Row],[Adj Close]]</f>
        <v>5.2379315986039378E-2</v>
      </c>
      <c r="H745" s="11">
        <f t="shared" si="58"/>
        <v>343.31</v>
      </c>
      <c r="I745" s="14">
        <f>(Table21[[#This Row],[Adj Close]]-Table21[[#This Row],[3-MA]])</f>
        <v>-21.173299999999983</v>
      </c>
      <c r="J745" s="10">
        <f t="shared" si="57"/>
        <v>448.30863288999927</v>
      </c>
      <c r="K745" s="10">
        <f>ABS(Table21[[#This Row],[Erorr 2]])</f>
        <v>21.173299999999983</v>
      </c>
      <c r="L745" s="13">
        <f>Table21[[#This Row],[Abs Erorr 2]]/Table21[[#This Row],[Adj Close]]</f>
        <v>6.5727686413873304E-2</v>
      </c>
      <c r="M745" s="11">
        <f t="shared" si="59"/>
        <v>342.5288833333334</v>
      </c>
      <c r="N745" s="16">
        <f>Table21[[#This Row],[Adj Close]]-Table21[[#This Row],[6-MA]]</f>
        <v>-20.392183333333378</v>
      </c>
      <c r="O745" s="17">
        <f>(Table21[[#This Row],[Adj Close]]-M745)^2</f>
        <v>415.84114110027957</v>
      </c>
      <c r="P745" s="17">
        <f>ABS(Table21[[#This Row],[Erorr 3]])</f>
        <v>20.392183333333378</v>
      </c>
      <c r="Q745" s="17">
        <f>Table21[[#This Row],[Abs Erorr 3]]/Table21[[#This Row],[Adj Close]]</f>
        <v>6.3302887666426638E-2</v>
      </c>
    </row>
    <row r="746" spans="1:17" x14ac:dyDescent="0.3">
      <c r="A746" s="5">
        <v>44544.291666666664</v>
      </c>
      <c r="B746" s="25">
        <v>319.50330000000002</v>
      </c>
      <c r="C746" s="11">
        <f t="shared" si="56"/>
        <v>322.13670000000002</v>
      </c>
      <c r="D746" s="29">
        <f>Table21[[#This Row],[Adj Close]]-Table21[[#This Row],[Naive Trend ]]</f>
        <v>-2.6333999999999946</v>
      </c>
      <c r="E746" s="12">
        <f t="shared" si="55"/>
        <v>6.934795559999972</v>
      </c>
      <c r="F746" s="12">
        <f>ABS(Table21[[#This Row],[Erorr 1]])</f>
        <v>2.6333999999999946</v>
      </c>
      <c r="G746" s="13">
        <f>Table21[[#This Row],[Abs Erorr 1]]/Table21[[#This Row],[Adj Close]]</f>
        <v>8.2421683907489985E-3</v>
      </c>
      <c r="H746" s="11">
        <f t="shared" si="58"/>
        <v>331.91556666666668</v>
      </c>
      <c r="I746" s="14">
        <f>(Table21[[#This Row],[Adj Close]]-Table21[[#This Row],[3-MA]])</f>
        <v>-12.412266666666653</v>
      </c>
      <c r="J746" s="10">
        <f t="shared" si="57"/>
        <v>154.0643638044441</v>
      </c>
      <c r="K746" s="10">
        <f>ABS(Table21[[#This Row],[Erorr 2]])</f>
        <v>12.412266666666653</v>
      </c>
      <c r="L746" s="13">
        <f>Table21[[#This Row],[Abs Erorr 2]]/Table21[[#This Row],[Adj Close]]</f>
        <v>3.8848633696949769E-2</v>
      </c>
      <c r="M746" s="11">
        <f t="shared" si="59"/>
        <v>339.83111666666667</v>
      </c>
      <c r="N746" s="16">
        <f>Table21[[#This Row],[Adj Close]]-Table21[[#This Row],[6-MA]]</f>
        <v>-20.327816666666649</v>
      </c>
      <c r="O746" s="17">
        <f>(Table21[[#This Row],[Adj Close]]-M746)^2</f>
        <v>413.22013043361039</v>
      </c>
      <c r="P746" s="17">
        <f>ABS(Table21[[#This Row],[Erorr 3]])</f>
        <v>20.327816666666649</v>
      </c>
      <c r="Q746" s="17">
        <f>Table21[[#This Row],[Abs Erorr 3]]/Table21[[#This Row],[Adj Close]]</f>
        <v>6.3623182191441058E-2</v>
      </c>
    </row>
    <row r="747" spans="1:17" x14ac:dyDescent="0.3">
      <c r="A747" s="9">
        <v>44545.291666666664</v>
      </c>
      <c r="B747" s="26">
        <v>325.33</v>
      </c>
      <c r="C747" s="11">
        <f t="shared" si="56"/>
        <v>319.50330000000002</v>
      </c>
      <c r="D747" s="29">
        <f>Table21[[#This Row],[Adj Close]]-Table21[[#This Row],[Naive Trend ]]</f>
        <v>5.8266999999999598</v>
      </c>
      <c r="E747" s="12">
        <f t="shared" si="55"/>
        <v>33.950432889999533</v>
      </c>
      <c r="F747" s="12">
        <f>ABS(Table21[[#This Row],[Erorr 1]])</f>
        <v>5.8266999999999598</v>
      </c>
      <c r="G747" s="13">
        <f>Table21[[#This Row],[Abs Erorr 1]]/Table21[[#This Row],[Adj Close]]</f>
        <v>1.7910122029938708E-2</v>
      </c>
      <c r="H747" s="11">
        <f t="shared" si="58"/>
        <v>326.88333333333338</v>
      </c>
      <c r="I747" s="14">
        <f>(Table21[[#This Row],[Adj Close]]-Table21[[#This Row],[3-MA]])</f>
        <v>-1.5533333333333985</v>
      </c>
      <c r="J747" s="10">
        <f t="shared" si="57"/>
        <v>2.4128444444446471</v>
      </c>
      <c r="K747" s="10">
        <f>ABS(Table21[[#This Row],[Erorr 2]])</f>
        <v>1.5533333333333985</v>
      </c>
      <c r="L747" s="13">
        <f>Table21[[#This Row],[Abs Erorr 2]]/Table21[[#This Row],[Adj Close]]</f>
        <v>4.7746390844170495E-3</v>
      </c>
      <c r="M747" s="11">
        <f t="shared" si="59"/>
        <v>337.02555000000001</v>
      </c>
      <c r="N747" s="16">
        <f>Table21[[#This Row],[Adj Close]]-Table21[[#This Row],[6-MA]]</f>
        <v>-11.695550000000026</v>
      </c>
      <c r="O747" s="17">
        <f>(Table21[[#This Row],[Adj Close]]-M747)^2</f>
        <v>136.78588980250061</v>
      </c>
      <c r="P747" s="17">
        <f>ABS(Table21[[#This Row],[Erorr 3]])</f>
        <v>11.695550000000026</v>
      </c>
      <c r="Q747" s="17">
        <f>Table21[[#This Row],[Abs Erorr 3]]/Table21[[#This Row],[Adj Close]]</f>
        <v>3.5949804813573988E-2</v>
      </c>
    </row>
    <row r="748" spans="1:17" x14ac:dyDescent="0.3">
      <c r="A748" s="5">
        <v>44546.291666666664</v>
      </c>
      <c r="B748" s="25">
        <v>308.97329999999999</v>
      </c>
      <c r="C748" s="11">
        <f t="shared" si="56"/>
        <v>325.33</v>
      </c>
      <c r="D748" s="29">
        <f>Table21[[#This Row],[Adj Close]]-Table21[[#This Row],[Naive Trend ]]</f>
        <v>-16.356699999999989</v>
      </c>
      <c r="E748" s="12">
        <f t="shared" si="55"/>
        <v>267.54163488999967</v>
      </c>
      <c r="F748" s="12">
        <f>ABS(Table21[[#This Row],[Erorr 1]])</f>
        <v>16.356699999999989</v>
      </c>
      <c r="G748" s="13">
        <f>Table21[[#This Row],[Abs Erorr 1]]/Table21[[#This Row],[Adj Close]]</f>
        <v>5.2938878537401098E-2</v>
      </c>
      <c r="H748" s="11">
        <f t="shared" si="58"/>
        <v>322.32333333333332</v>
      </c>
      <c r="I748" s="14">
        <f>(Table21[[#This Row],[Adj Close]]-Table21[[#This Row],[3-MA]])</f>
        <v>-13.350033333333329</v>
      </c>
      <c r="J748" s="10">
        <f t="shared" si="57"/>
        <v>178.223390001111</v>
      </c>
      <c r="K748" s="10">
        <f>ABS(Table21[[#This Row],[Erorr 2]])</f>
        <v>13.350033333333329</v>
      </c>
      <c r="L748" s="13">
        <f>Table21[[#This Row],[Abs Erorr 2]]/Table21[[#This Row],[Adj Close]]</f>
        <v>4.3207724853032058E-2</v>
      </c>
      <c r="M748" s="11">
        <f t="shared" si="59"/>
        <v>332.81666666666666</v>
      </c>
      <c r="N748" s="16">
        <f>Table21[[#This Row],[Adj Close]]-Table21[[#This Row],[6-MA]]</f>
        <v>-23.843366666666668</v>
      </c>
      <c r="O748" s="17">
        <f>(Table21[[#This Row],[Adj Close]]-M748)^2</f>
        <v>568.50613400111115</v>
      </c>
      <c r="P748" s="17">
        <f>ABS(Table21[[#This Row],[Erorr 3]])</f>
        <v>23.843366666666668</v>
      </c>
      <c r="Q748" s="17">
        <f>Table21[[#This Row],[Abs Erorr 3]]/Table21[[#This Row],[Adj Close]]</f>
        <v>7.7169666979854473E-2</v>
      </c>
    </row>
    <row r="749" spans="1:17" x14ac:dyDescent="0.3">
      <c r="A749" s="9">
        <v>44547.291666666664</v>
      </c>
      <c r="B749" s="26">
        <v>310.85669999999999</v>
      </c>
      <c r="C749" s="11">
        <f t="shared" si="56"/>
        <v>308.97329999999999</v>
      </c>
      <c r="D749" s="29">
        <f>Table21[[#This Row],[Adj Close]]-Table21[[#This Row],[Naive Trend ]]</f>
        <v>1.8833999999999946</v>
      </c>
      <c r="E749" s="12">
        <f t="shared" si="55"/>
        <v>3.5471955599999796</v>
      </c>
      <c r="F749" s="12">
        <f>ABS(Table21[[#This Row],[Erorr 1]])</f>
        <v>1.8833999999999946</v>
      </c>
      <c r="G749" s="13">
        <f>Table21[[#This Row],[Abs Erorr 1]]/Table21[[#This Row],[Adj Close]]</f>
        <v>6.058740249124419E-3</v>
      </c>
      <c r="H749" s="11">
        <f t="shared" si="58"/>
        <v>317.93553333333335</v>
      </c>
      <c r="I749" s="14">
        <f>(Table21[[#This Row],[Adj Close]]-Table21[[#This Row],[3-MA]])</f>
        <v>-7.078833333333364</v>
      </c>
      <c r="J749" s="10">
        <f t="shared" si="57"/>
        <v>50.109881361111547</v>
      </c>
      <c r="K749" s="10">
        <f>ABS(Table21[[#This Row],[Erorr 2]])</f>
        <v>7.078833333333364</v>
      </c>
      <c r="L749" s="13">
        <f>Table21[[#This Row],[Abs Erorr 2]]/Table21[[#This Row],[Adj Close]]</f>
        <v>2.27720146721411E-2</v>
      </c>
      <c r="M749" s="11">
        <f t="shared" si="59"/>
        <v>324.92554999999999</v>
      </c>
      <c r="N749" s="16">
        <f>Table21[[#This Row],[Adj Close]]-Table21[[#This Row],[6-MA]]</f>
        <v>-14.068849999999998</v>
      </c>
      <c r="O749" s="17">
        <f>(Table21[[#This Row],[Adj Close]]-M749)^2</f>
        <v>197.93254032249993</v>
      </c>
      <c r="P749" s="17">
        <f>ABS(Table21[[#This Row],[Erorr 3]])</f>
        <v>14.068849999999998</v>
      </c>
      <c r="Q749" s="17">
        <f>Table21[[#This Row],[Abs Erorr 3]]/Table21[[#This Row],[Adj Close]]</f>
        <v>4.5258313557340078E-2</v>
      </c>
    </row>
    <row r="750" spans="1:17" x14ac:dyDescent="0.3">
      <c r="A750" s="5">
        <v>44550.291666666664</v>
      </c>
      <c r="B750" s="25">
        <v>299.98</v>
      </c>
      <c r="C750" s="11">
        <f t="shared" si="56"/>
        <v>310.85669999999999</v>
      </c>
      <c r="D750" s="29">
        <f>Table21[[#This Row],[Adj Close]]-Table21[[#This Row],[Naive Trend ]]</f>
        <v>-10.876699999999971</v>
      </c>
      <c r="E750" s="12">
        <f t="shared" si="55"/>
        <v>118.30260288999938</v>
      </c>
      <c r="F750" s="12">
        <f>ABS(Table21[[#This Row],[Erorr 1]])</f>
        <v>10.876699999999971</v>
      </c>
      <c r="G750" s="13">
        <f>Table21[[#This Row],[Abs Erorr 1]]/Table21[[#This Row],[Adj Close]]</f>
        <v>3.6258083872258054E-2</v>
      </c>
      <c r="H750" s="11">
        <f t="shared" si="58"/>
        <v>315.05333333333334</v>
      </c>
      <c r="I750" s="14">
        <f>(Table21[[#This Row],[Adj Close]]-Table21[[#This Row],[3-MA]])</f>
        <v>-15.073333333333323</v>
      </c>
      <c r="J750" s="10">
        <f t="shared" si="57"/>
        <v>227.20537777777747</v>
      </c>
      <c r="K750" s="10">
        <f>ABS(Table21[[#This Row],[Erorr 2]])</f>
        <v>15.073333333333323</v>
      </c>
      <c r="L750" s="13">
        <f>Table21[[#This Row],[Abs Erorr 2]]/Table21[[#This Row],[Adj Close]]</f>
        <v>5.024779429739757E-2</v>
      </c>
      <c r="M750" s="11">
        <f t="shared" si="59"/>
        <v>320.96833333333336</v>
      </c>
      <c r="N750" s="16">
        <f>Table21[[#This Row],[Adj Close]]-Table21[[#This Row],[6-MA]]</f>
        <v>-20.988333333333344</v>
      </c>
      <c r="O750" s="17">
        <f>(Table21[[#This Row],[Adj Close]]-M750)^2</f>
        <v>440.51013611111154</v>
      </c>
      <c r="P750" s="17">
        <f>ABS(Table21[[#This Row],[Erorr 3]])</f>
        <v>20.988333333333344</v>
      </c>
      <c r="Q750" s="17">
        <f>Table21[[#This Row],[Abs Erorr 3]]/Table21[[#This Row],[Adj Close]]</f>
        <v>6.9965775496144217E-2</v>
      </c>
    </row>
    <row r="751" spans="1:17" x14ac:dyDescent="0.3">
      <c r="A751" s="9">
        <v>44551.291666666664</v>
      </c>
      <c r="B751" s="26">
        <v>312.8433</v>
      </c>
      <c r="C751" s="11">
        <f t="shared" si="56"/>
        <v>299.98</v>
      </c>
      <c r="D751" s="29">
        <f>Table21[[#This Row],[Adj Close]]-Table21[[#This Row],[Naive Trend ]]</f>
        <v>12.863299999999981</v>
      </c>
      <c r="E751" s="12">
        <f t="shared" si="55"/>
        <v>165.46448688999951</v>
      </c>
      <c r="F751" s="12">
        <f>ABS(Table21[[#This Row],[Erorr 1]])</f>
        <v>12.863299999999981</v>
      </c>
      <c r="G751" s="13">
        <f>Table21[[#This Row],[Abs Erorr 1]]/Table21[[#This Row],[Adj Close]]</f>
        <v>4.1117390079953707E-2</v>
      </c>
      <c r="H751" s="11">
        <f t="shared" si="58"/>
        <v>306.6033333333333</v>
      </c>
      <c r="I751" s="14">
        <f>(Table21[[#This Row],[Adj Close]]-Table21[[#This Row],[3-MA]])</f>
        <v>6.2399666666667031</v>
      </c>
      <c r="J751" s="10">
        <f t="shared" si="57"/>
        <v>38.937184001111568</v>
      </c>
      <c r="K751" s="10">
        <f>ABS(Table21[[#This Row],[Erorr 2]])</f>
        <v>6.2399666666667031</v>
      </c>
      <c r="L751" s="13">
        <f>Table21[[#This Row],[Abs Erorr 2]]/Table21[[#This Row],[Adj Close]]</f>
        <v>1.9945981475923261E-2</v>
      </c>
      <c r="M751" s="11">
        <f t="shared" si="59"/>
        <v>314.46333333333331</v>
      </c>
      <c r="N751" s="16">
        <f>Table21[[#This Row],[Adj Close]]-Table21[[#This Row],[6-MA]]</f>
        <v>-1.6200333333333106</v>
      </c>
      <c r="O751" s="17">
        <f>(Table21[[#This Row],[Adj Close]]-M751)^2</f>
        <v>2.6245080011110375</v>
      </c>
      <c r="P751" s="17">
        <f>ABS(Table21[[#This Row],[Erorr 3]])</f>
        <v>1.6200333333333106</v>
      </c>
      <c r="Q751" s="17">
        <f>Table21[[#This Row],[Abs Erorr 3]]/Table21[[#This Row],[Adj Close]]</f>
        <v>5.1784178639379865E-3</v>
      </c>
    </row>
    <row r="752" spans="1:17" x14ac:dyDescent="0.3">
      <c r="A752" s="5">
        <v>44552.291666666664</v>
      </c>
      <c r="B752" s="25">
        <v>336.29</v>
      </c>
      <c r="C752" s="11">
        <f t="shared" si="56"/>
        <v>312.8433</v>
      </c>
      <c r="D752" s="29">
        <f>Table21[[#This Row],[Adj Close]]-Table21[[#This Row],[Naive Trend ]]</f>
        <v>23.446700000000021</v>
      </c>
      <c r="E752" s="12">
        <f t="shared" si="55"/>
        <v>549.74774089000096</v>
      </c>
      <c r="F752" s="12">
        <f>ABS(Table21[[#This Row],[Erorr 1]])</f>
        <v>23.446700000000021</v>
      </c>
      <c r="G752" s="13">
        <f>Table21[[#This Row],[Abs Erorr 1]]/Table21[[#This Row],[Adj Close]]</f>
        <v>6.9721668797763897E-2</v>
      </c>
      <c r="H752" s="11">
        <f t="shared" si="58"/>
        <v>307.89333333333337</v>
      </c>
      <c r="I752" s="14">
        <f>(Table21[[#This Row],[Adj Close]]-Table21[[#This Row],[3-MA]])</f>
        <v>28.396666666666647</v>
      </c>
      <c r="J752" s="10">
        <f t="shared" si="57"/>
        <v>806.37067777777668</v>
      </c>
      <c r="K752" s="10">
        <f>ABS(Table21[[#This Row],[Erorr 2]])</f>
        <v>28.396666666666647</v>
      </c>
      <c r="L752" s="13">
        <f>Table21[[#This Row],[Abs Erorr 2]]/Table21[[#This Row],[Adj Close]]</f>
        <v>8.4441008256762456E-2</v>
      </c>
      <c r="M752" s="11">
        <f t="shared" si="59"/>
        <v>312.91443333333331</v>
      </c>
      <c r="N752" s="16">
        <f>Table21[[#This Row],[Adj Close]]-Table21[[#This Row],[6-MA]]</f>
        <v>23.375566666666714</v>
      </c>
      <c r="O752" s="17">
        <f>(Table21[[#This Row],[Adj Close]]-M752)^2</f>
        <v>546.41711698777999</v>
      </c>
      <c r="P752" s="17">
        <f>ABS(Table21[[#This Row],[Erorr 3]])</f>
        <v>23.375566666666714</v>
      </c>
      <c r="Q752" s="17">
        <f>Table21[[#This Row],[Abs Erorr 3]]/Table21[[#This Row],[Adj Close]]</f>
        <v>6.9510145013728361E-2</v>
      </c>
    </row>
    <row r="753" spans="1:17" x14ac:dyDescent="0.3">
      <c r="A753" s="9">
        <v>44553.291666666664</v>
      </c>
      <c r="B753" s="26">
        <v>355.66669999999999</v>
      </c>
      <c r="C753" s="11">
        <f t="shared" si="56"/>
        <v>336.29</v>
      </c>
      <c r="D753" s="29">
        <f>Table21[[#This Row],[Adj Close]]-Table21[[#This Row],[Naive Trend ]]</f>
        <v>19.376699999999971</v>
      </c>
      <c r="E753" s="12">
        <f t="shared" si="55"/>
        <v>375.45650288999889</v>
      </c>
      <c r="F753" s="12">
        <f>ABS(Table21[[#This Row],[Erorr 1]])</f>
        <v>19.376699999999971</v>
      </c>
      <c r="G753" s="13">
        <f>Table21[[#This Row],[Abs Erorr 1]]/Table21[[#This Row],[Adj Close]]</f>
        <v>5.4479938661673895E-2</v>
      </c>
      <c r="H753" s="11">
        <f t="shared" si="58"/>
        <v>316.37110000000001</v>
      </c>
      <c r="I753" s="14">
        <f>(Table21[[#This Row],[Adj Close]]-Table21[[#This Row],[3-MA]])</f>
        <v>39.295599999999979</v>
      </c>
      <c r="J753" s="10">
        <f t="shared" si="57"/>
        <v>1544.1441793599984</v>
      </c>
      <c r="K753" s="10">
        <f>ABS(Table21[[#This Row],[Erorr 2]])</f>
        <v>39.295599999999979</v>
      </c>
      <c r="L753" s="13">
        <f>Table21[[#This Row],[Abs Erorr 2]]/Table21[[#This Row],[Adj Close]]</f>
        <v>0.11048433828637874</v>
      </c>
      <c r="M753" s="11">
        <f t="shared" si="59"/>
        <v>315.71221666666668</v>
      </c>
      <c r="N753" s="16">
        <f>Table21[[#This Row],[Adj Close]]-Table21[[#This Row],[6-MA]]</f>
        <v>39.954483333333314</v>
      </c>
      <c r="O753" s="17">
        <f>(Table21[[#This Row],[Adj Close]]-M753)^2</f>
        <v>1596.3607384336096</v>
      </c>
      <c r="P753" s="17">
        <f>ABS(Table21[[#This Row],[Erorr 3]])</f>
        <v>39.954483333333314</v>
      </c>
      <c r="Q753" s="17">
        <f>Table21[[#This Row],[Abs Erorr 3]]/Table21[[#This Row],[Adj Close]]</f>
        <v>0.11233686857198977</v>
      </c>
    </row>
    <row r="754" spans="1:17" x14ac:dyDescent="0.3">
      <c r="A754" s="5">
        <v>44557.291666666664</v>
      </c>
      <c r="B754" s="25">
        <v>364.64670000000001</v>
      </c>
      <c r="C754" s="11">
        <f t="shared" si="56"/>
        <v>355.66669999999999</v>
      </c>
      <c r="D754" s="29">
        <f>Table21[[#This Row],[Adj Close]]-Table21[[#This Row],[Naive Trend ]]</f>
        <v>8.9800000000000182</v>
      </c>
      <c r="E754" s="12">
        <f t="shared" si="55"/>
        <v>80.640400000000326</v>
      </c>
      <c r="F754" s="12">
        <f>ABS(Table21[[#This Row],[Erorr 1]])</f>
        <v>8.9800000000000182</v>
      </c>
      <c r="G754" s="13">
        <f>Table21[[#This Row],[Abs Erorr 1]]/Table21[[#This Row],[Adj Close]]</f>
        <v>2.4626576903068142E-2</v>
      </c>
      <c r="H754" s="11">
        <f t="shared" si="58"/>
        <v>334.93333333333334</v>
      </c>
      <c r="I754" s="14">
        <f>(Table21[[#This Row],[Adj Close]]-Table21[[#This Row],[3-MA]])</f>
        <v>29.713366666666673</v>
      </c>
      <c r="J754" s="10">
        <f t="shared" si="57"/>
        <v>882.88415866777814</v>
      </c>
      <c r="K754" s="10">
        <f>ABS(Table21[[#This Row],[Erorr 2]])</f>
        <v>29.713366666666673</v>
      </c>
      <c r="L754" s="13">
        <f>Table21[[#This Row],[Abs Erorr 2]]/Table21[[#This Row],[Adj Close]]</f>
        <v>8.1485357379256884E-2</v>
      </c>
      <c r="M754" s="11">
        <f t="shared" si="59"/>
        <v>320.76833333333332</v>
      </c>
      <c r="N754" s="16">
        <f>Table21[[#This Row],[Adj Close]]-Table21[[#This Row],[6-MA]]</f>
        <v>43.878366666666693</v>
      </c>
      <c r="O754" s="17">
        <f>(Table21[[#This Row],[Adj Close]]-M754)^2</f>
        <v>1925.3110613344468</v>
      </c>
      <c r="P754" s="17">
        <f>ABS(Table21[[#This Row],[Erorr 3]])</f>
        <v>43.878366666666693</v>
      </c>
      <c r="Q754" s="17">
        <f>Table21[[#This Row],[Abs Erorr 3]]/Table21[[#This Row],[Adj Close]]</f>
        <v>0.12033117718237048</v>
      </c>
    </row>
    <row r="755" spans="1:17" x14ac:dyDescent="0.3">
      <c r="A755" s="9">
        <v>44558.291666666664</v>
      </c>
      <c r="B755" s="26">
        <v>362.82330000000002</v>
      </c>
      <c r="C755" s="11">
        <f t="shared" si="56"/>
        <v>364.64670000000001</v>
      </c>
      <c r="D755" s="29">
        <f>Table21[[#This Row],[Adj Close]]-Table21[[#This Row],[Naive Trend ]]</f>
        <v>-1.8233999999999924</v>
      </c>
      <c r="E755" s="12">
        <f t="shared" si="55"/>
        <v>3.3247875599999723</v>
      </c>
      <c r="F755" s="12">
        <f>ABS(Table21[[#This Row],[Erorr 1]])</f>
        <v>1.8233999999999924</v>
      </c>
      <c r="G755" s="13">
        <f>Table21[[#This Row],[Abs Erorr 1]]/Table21[[#This Row],[Adj Close]]</f>
        <v>5.0255868352445726E-3</v>
      </c>
      <c r="H755" s="11">
        <f t="shared" si="58"/>
        <v>352.2011333333333</v>
      </c>
      <c r="I755" s="14">
        <f>(Table21[[#This Row],[Adj Close]]-Table21[[#This Row],[3-MA]])</f>
        <v>10.622166666666715</v>
      </c>
      <c r="J755" s="10">
        <f t="shared" si="57"/>
        <v>112.83042469444547</v>
      </c>
      <c r="K755" s="10">
        <f>ABS(Table21[[#This Row],[Erorr 2]])</f>
        <v>10.622166666666715</v>
      </c>
      <c r="L755" s="13">
        <f>Table21[[#This Row],[Abs Erorr 2]]/Table21[[#This Row],[Adj Close]]</f>
        <v>2.9276418208716789E-2</v>
      </c>
      <c r="M755" s="11">
        <f t="shared" si="59"/>
        <v>330.04723333333334</v>
      </c>
      <c r="N755" s="16">
        <f>Table21[[#This Row],[Adj Close]]-Table21[[#This Row],[6-MA]]</f>
        <v>32.776066666666679</v>
      </c>
      <c r="O755" s="17">
        <f>(Table21[[#This Row],[Adj Close]]-M755)^2</f>
        <v>1074.2705461377786</v>
      </c>
      <c r="P755" s="17">
        <f>ABS(Table21[[#This Row],[Erorr 3]])</f>
        <v>32.776066666666679</v>
      </c>
      <c r="Q755" s="17">
        <f>Table21[[#This Row],[Abs Erorr 3]]/Table21[[#This Row],[Adj Close]]</f>
        <v>9.0336168230283662E-2</v>
      </c>
    </row>
    <row r="756" spans="1:17" x14ac:dyDescent="0.3">
      <c r="A756" s="5">
        <v>44559.291666666664</v>
      </c>
      <c r="B756" s="25">
        <v>362.06330000000003</v>
      </c>
      <c r="C756" s="11">
        <f t="shared" si="56"/>
        <v>362.82330000000002</v>
      </c>
      <c r="D756" s="29">
        <f>Table21[[#This Row],[Adj Close]]-Table21[[#This Row],[Naive Trend ]]</f>
        <v>-0.75999999999999091</v>
      </c>
      <c r="E756" s="12">
        <f t="shared" si="55"/>
        <v>0.57759999999998612</v>
      </c>
      <c r="F756" s="12">
        <f>ABS(Table21[[#This Row],[Erorr 1]])</f>
        <v>0.75999999999999091</v>
      </c>
      <c r="G756" s="13">
        <f>Table21[[#This Row],[Abs Erorr 1]]/Table21[[#This Row],[Adj Close]]</f>
        <v>2.0990804646590549E-3</v>
      </c>
      <c r="H756" s="11">
        <f t="shared" si="58"/>
        <v>361.04556666666667</v>
      </c>
      <c r="I756" s="14">
        <f>(Table21[[#This Row],[Adj Close]]-Table21[[#This Row],[3-MA]])</f>
        <v>1.0177333333333536</v>
      </c>
      <c r="J756" s="10">
        <f t="shared" si="57"/>
        <v>1.035781137777819</v>
      </c>
      <c r="K756" s="10">
        <f>ABS(Table21[[#This Row],[Erorr 2]])</f>
        <v>1.0177333333333536</v>
      </c>
      <c r="L756" s="13">
        <f>Table21[[#This Row],[Abs Erorr 2]]/Table21[[#This Row],[Adj Close]]</f>
        <v>2.8109265239900138E-3</v>
      </c>
      <c r="M756" s="11">
        <f t="shared" si="59"/>
        <v>338.70833333333331</v>
      </c>
      <c r="N756" s="16">
        <f>Table21[[#This Row],[Adj Close]]-Table21[[#This Row],[6-MA]]</f>
        <v>23.354966666666712</v>
      </c>
      <c r="O756" s="17">
        <f>(Table21[[#This Row],[Adj Close]]-M756)^2</f>
        <v>545.45446800111324</v>
      </c>
      <c r="P756" s="17">
        <f>ABS(Table21[[#This Row],[Erorr 3]])</f>
        <v>23.354966666666712</v>
      </c>
      <c r="Q756" s="17">
        <f>Table21[[#This Row],[Abs Erorr 3]]/Table21[[#This Row],[Adj Close]]</f>
        <v>6.4505203003636963E-2</v>
      </c>
    </row>
    <row r="757" spans="1:17" x14ac:dyDescent="0.3">
      <c r="A757" s="9">
        <v>44560.291666666664</v>
      </c>
      <c r="B757" s="26">
        <v>356.78</v>
      </c>
      <c r="C757" s="11">
        <f t="shared" si="56"/>
        <v>362.06330000000003</v>
      </c>
      <c r="D757" s="29">
        <f>Table21[[#This Row],[Adj Close]]-Table21[[#This Row],[Naive Trend ]]</f>
        <v>-5.2833000000000538</v>
      </c>
      <c r="E757" s="12">
        <f t="shared" si="55"/>
        <v>27.91325889000057</v>
      </c>
      <c r="F757" s="12">
        <f>ABS(Table21[[#This Row],[Erorr 1]])</f>
        <v>5.2833000000000538</v>
      </c>
      <c r="G757" s="13">
        <f>Table21[[#This Row],[Abs Erorr 1]]/Table21[[#This Row],[Adj Close]]</f>
        <v>1.4808285217781417E-2</v>
      </c>
      <c r="H757" s="11">
        <f t="shared" si="58"/>
        <v>363.17776666666668</v>
      </c>
      <c r="I757" s="14">
        <f>(Table21[[#This Row],[Adj Close]]-Table21[[#This Row],[3-MA]])</f>
        <v>-6.3977666666667119</v>
      </c>
      <c r="J757" s="10">
        <f t="shared" si="57"/>
        <v>40.931418321111693</v>
      </c>
      <c r="K757" s="10">
        <f>ABS(Table21[[#This Row],[Erorr 2]])</f>
        <v>6.3977666666667119</v>
      </c>
      <c r="L757" s="13">
        <f>Table21[[#This Row],[Abs Erorr 2]]/Table21[[#This Row],[Adj Close]]</f>
        <v>1.7931965543659154E-2</v>
      </c>
      <c r="M757" s="11">
        <f t="shared" si="59"/>
        <v>349.05555000000004</v>
      </c>
      <c r="N757" s="16">
        <f>Table21[[#This Row],[Adj Close]]-Table21[[#This Row],[6-MA]]</f>
        <v>7.7244499999999334</v>
      </c>
      <c r="O757" s="17">
        <f>(Table21[[#This Row],[Adj Close]]-M757)^2</f>
        <v>59.667127802498975</v>
      </c>
      <c r="P757" s="17">
        <f>ABS(Table21[[#This Row],[Erorr 3]])</f>
        <v>7.7244499999999334</v>
      </c>
      <c r="Q757" s="17">
        <f>Table21[[#This Row],[Abs Erorr 3]]/Table21[[#This Row],[Adj Close]]</f>
        <v>2.1650456864173814E-2</v>
      </c>
    </row>
    <row r="758" spans="1:17" x14ac:dyDescent="0.3">
      <c r="A758" s="5">
        <v>44561.291666666664</v>
      </c>
      <c r="B758" s="25">
        <v>352.26</v>
      </c>
      <c r="C758" s="11">
        <f t="shared" si="56"/>
        <v>356.78</v>
      </c>
      <c r="D758" s="29">
        <f>Table21[[#This Row],[Adj Close]]-Table21[[#This Row],[Naive Trend ]]</f>
        <v>-4.5199999999999818</v>
      </c>
      <c r="E758" s="12">
        <f t="shared" si="55"/>
        <v>20.430399999999835</v>
      </c>
      <c r="F758" s="12">
        <f>ABS(Table21[[#This Row],[Erorr 1]])</f>
        <v>4.5199999999999818</v>
      </c>
      <c r="G758" s="13">
        <f>Table21[[#This Row],[Abs Erorr 1]]/Table21[[#This Row],[Adj Close]]</f>
        <v>1.2831431329131841E-2</v>
      </c>
      <c r="H758" s="11">
        <f t="shared" si="58"/>
        <v>360.55553333333336</v>
      </c>
      <c r="I758" s="14">
        <f>(Table21[[#This Row],[Adj Close]]-Table21[[#This Row],[3-MA]])</f>
        <v>-8.295533333333367</v>
      </c>
      <c r="J758" s="10">
        <f t="shared" si="57"/>
        <v>68.815873284445004</v>
      </c>
      <c r="K758" s="10">
        <f>ABS(Table21[[#This Row],[Erorr 2]])</f>
        <v>8.295533333333367</v>
      </c>
      <c r="L758" s="13">
        <f>Table21[[#This Row],[Abs Erorr 2]]/Table21[[#This Row],[Adj Close]]</f>
        <v>2.3549461571945061E-2</v>
      </c>
      <c r="M758" s="11">
        <f t="shared" si="59"/>
        <v>356.37833333333333</v>
      </c>
      <c r="N758" s="16">
        <f>Table21[[#This Row],[Adj Close]]-Table21[[#This Row],[6-MA]]</f>
        <v>-4.1183333333333394</v>
      </c>
      <c r="O758" s="17">
        <f>(Table21[[#This Row],[Adj Close]]-M758)^2</f>
        <v>16.960669444444495</v>
      </c>
      <c r="P758" s="17">
        <f>ABS(Table21[[#This Row],[Erorr 3]])</f>
        <v>4.1183333333333394</v>
      </c>
      <c r="Q758" s="17">
        <f>Table21[[#This Row],[Abs Erorr 3]]/Table21[[#This Row],[Adj Close]]</f>
        <v>1.1691175079013625E-2</v>
      </c>
    </row>
    <row r="759" spans="1:17" x14ac:dyDescent="0.3">
      <c r="A759" s="9">
        <v>44564.291666666664</v>
      </c>
      <c r="B759" s="26">
        <v>399.92669999999998</v>
      </c>
      <c r="C759" s="11">
        <f t="shared" si="56"/>
        <v>352.26</v>
      </c>
      <c r="D759" s="29">
        <f>Table21[[#This Row],[Adj Close]]-Table21[[#This Row],[Naive Trend ]]</f>
        <v>47.666699999999992</v>
      </c>
      <c r="E759" s="12">
        <f t="shared" si="55"/>
        <v>2272.114288889999</v>
      </c>
      <c r="F759" s="12">
        <f>ABS(Table21[[#This Row],[Erorr 1]])</f>
        <v>47.666699999999992</v>
      </c>
      <c r="G759" s="13">
        <f>Table21[[#This Row],[Abs Erorr 1]]/Table21[[#This Row],[Adj Close]]</f>
        <v>0.11918859130935743</v>
      </c>
      <c r="H759" s="11">
        <f t="shared" si="58"/>
        <v>357.03443333333331</v>
      </c>
      <c r="I759" s="14">
        <f>(Table21[[#This Row],[Adj Close]]-Table21[[#This Row],[3-MA]])</f>
        <v>42.892266666666671</v>
      </c>
      <c r="J759" s="10">
        <f t="shared" si="57"/>
        <v>1839.7465398044449</v>
      </c>
      <c r="K759" s="10">
        <f>ABS(Table21[[#This Row],[Erorr 2]])</f>
        <v>42.892266666666671</v>
      </c>
      <c r="L759" s="13">
        <f>Table21[[#This Row],[Abs Erorr 2]]/Table21[[#This Row],[Adj Close]]</f>
        <v>0.10725032028785943</v>
      </c>
      <c r="M759" s="11">
        <f t="shared" si="59"/>
        <v>359.03999999999996</v>
      </c>
      <c r="N759" s="16">
        <f>Table21[[#This Row],[Adj Close]]-Table21[[#This Row],[6-MA]]</f>
        <v>40.886700000000019</v>
      </c>
      <c r="O759" s="17">
        <f>(Table21[[#This Row],[Adj Close]]-M759)^2</f>
        <v>1671.7222368900016</v>
      </c>
      <c r="P759" s="17">
        <f>ABS(Table21[[#This Row],[Erorr 3]])</f>
        <v>40.886700000000019</v>
      </c>
      <c r="Q759" s="17">
        <f>Table21[[#This Row],[Abs Erorr 3]]/Table21[[#This Row],[Adj Close]]</f>
        <v>0.10223548465256263</v>
      </c>
    </row>
    <row r="760" spans="1:17" x14ac:dyDescent="0.3">
      <c r="A760" s="5">
        <v>44565.291666666664</v>
      </c>
      <c r="B760" s="25">
        <v>383.19670000000002</v>
      </c>
      <c r="C760" s="11">
        <f t="shared" si="56"/>
        <v>399.92669999999998</v>
      </c>
      <c r="D760" s="29">
        <f>Table21[[#This Row],[Adj Close]]-Table21[[#This Row],[Naive Trend ]]</f>
        <v>-16.729999999999961</v>
      </c>
      <c r="E760" s="12">
        <f t="shared" si="55"/>
        <v>279.89289999999869</v>
      </c>
      <c r="F760" s="12">
        <f>ABS(Table21[[#This Row],[Erorr 1]])</f>
        <v>16.729999999999961</v>
      </c>
      <c r="G760" s="13">
        <f>Table21[[#This Row],[Abs Erorr 1]]/Table21[[#This Row],[Adj Close]]</f>
        <v>4.365903986125131E-2</v>
      </c>
      <c r="H760" s="11">
        <f t="shared" si="58"/>
        <v>369.65556666666663</v>
      </c>
      <c r="I760" s="14">
        <f>(Table21[[#This Row],[Adj Close]]-Table21[[#This Row],[3-MA]])</f>
        <v>13.541133333333391</v>
      </c>
      <c r="J760" s="10">
        <f t="shared" si="57"/>
        <v>183.3622919511127</v>
      </c>
      <c r="K760" s="10">
        <f>ABS(Table21[[#This Row],[Erorr 2]])</f>
        <v>13.541133333333391</v>
      </c>
      <c r="L760" s="13">
        <f>Table21[[#This Row],[Abs Erorr 2]]/Table21[[#This Row],[Adj Close]]</f>
        <v>3.5337291091842367E-2</v>
      </c>
      <c r="M760" s="11">
        <f t="shared" si="59"/>
        <v>366.41666666666669</v>
      </c>
      <c r="N760" s="16">
        <f>Table21[[#This Row],[Adj Close]]-Table21[[#This Row],[6-MA]]</f>
        <v>16.780033333333336</v>
      </c>
      <c r="O760" s="17">
        <f>(Table21[[#This Row],[Adj Close]]-M760)^2</f>
        <v>281.56951866777786</v>
      </c>
      <c r="P760" s="17">
        <f>ABS(Table21[[#This Row],[Erorr 3]])</f>
        <v>16.780033333333336</v>
      </c>
      <c r="Q760" s="17">
        <f>Table21[[#This Row],[Abs Erorr 3]]/Table21[[#This Row],[Adj Close]]</f>
        <v>4.378960813945771E-2</v>
      </c>
    </row>
    <row r="761" spans="1:17" x14ac:dyDescent="0.3">
      <c r="A761" s="9">
        <v>44566.291666666664</v>
      </c>
      <c r="B761" s="26">
        <v>362.70670000000001</v>
      </c>
      <c r="C761" s="11">
        <f t="shared" si="56"/>
        <v>383.19670000000002</v>
      </c>
      <c r="D761" s="29">
        <f>Table21[[#This Row],[Adj Close]]-Table21[[#This Row],[Naive Trend ]]</f>
        <v>-20.490000000000009</v>
      </c>
      <c r="E761" s="12">
        <f t="shared" si="55"/>
        <v>419.84010000000035</v>
      </c>
      <c r="F761" s="12">
        <f>ABS(Table21[[#This Row],[Erorr 1]])</f>
        <v>20.490000000000009</v>
      </c>
      <c r="G761" s="13">
        <f>Table21[[#This Row],[Abs Erorr 1]]/Table21[[#This Row],[Adj Close]]</f>
        <v>5.6491925845318015E-2</v>
      </c>
      <c r="H761" s="11">
        <f t="shared" si="58"/>
        <v>378.46113333333329</v>
      </c>
      <c r="I761" s="14">
        <f>(Table21[[#This Row],[Adj Close]]-Table21[[#This Row],[3-MA]])</f>
        <v>-15.754433333333282</v>
      </c>
      <c r="J761" s="10">
        <f t="shared" si="57"/>
        <v>248.20216965444283</v>
      </c>
      <c r="K761" s="10">
        <f>ABS(Table21[[#This Row],[Erorr 2]])</f>
        <v>15.754433333333282</v>
      </c>
      <c r="L761" s="13">
        <f>Table21[[#This Row],[Abs Erorr 2]]/Table21[[#This Row],[Adj Close]]</f>
        <v>4.3435738389539763E-2</v>
      </c>
      <c r="M761" s="11">
        <f t="shared" si="59"/>
        <v>369.50833333333338</v>
      </c>
      <c r="N761" s="16">
        <f>Table21[[#This Row],[Adj Close]]-Table21[[#This Row],[6-MA]]</f>
        <v>-6.8016333333333705</v>
      </c>
      <c r="O761" s="17">
        <f>(Table21[[#This Row],[Adj Close]]-M761)^2</f>
        <v>46.262216001111618</v>
      </c>
      <c r="P761" s="17">
        <f>ABS(Table21[[#This Row],[Erorr 3]])</f>
        <v>6.8016333333333705</v>
      </c>
      <c r="Q761" s="17">
        <f>Table21[[#This Row],[Abs Erorr 3]]/Table21[[#This Row],[Adj Close]]</f>
        <v>1.8752433669776077E-2</v>
      </c>
    </row>
    <row r="762" spans="1:17" x14ac:dyDescent="0.3">
      <c r="A762" s="5">
        <v>44567.291666666664</v>
      </c>
      <c r="B762" s="25">
        <v>354.9</v>
      </c>
      <c r="C762" s="11">
        <f t="shared" si="56"/>
        <v>362.70670000000001</v>
      </c>
      <c r="D762" s="29">
        <f>Table21[[#This Row],[Adj Close]]-Table21[[#This Row],[Naive Trend ]]</f>
        <v>-7.8067000000000348</v>
      </c>
      <c r="E762" s="12">
        <f t="shared" si="55"/>
        <v>60.944564890000542</v>
      </c>
      <c r="F762" s="12">
        <f>ABS(Table21[[#This Row],[Erorr 1]])</f>
        <v>7.8067000000000348</v>
      </c>
      <c r="G762" s="13">
        <f>Table21[[#This Row],[Abs Erorr 1]]/Table21[[#This Row],[Adj Close]]</f>
        <v>2.1996900535362175E-2</v>
      </c>
      <c r="H762" s="11">
        <f t="shared" si="58"/>
        <v>381.94336666666663</v>
      </c>
      <c r="I762" s="14">
        <f>(Table21[[#This Row],[Adj Close]]-Table21[[#This Row],[3-MA]])</f>
        <v>-27.043366666666657</v>
      </c>
      <c r="J762" s="10">
        <f t="shared" si="57"/>
        <v>731.34368066777722</v>
      </c>
      <c r="K762" s="10">
        <f>ABS(Table21[[#This Row],[Erorr 2]])</f>
        <v>27.043366666666657</v>
      </c>
      <c r="L762" s="13">
        <f>Table21[[#This Row],[Abs Erorr 2]]/Table21[[#This Row],[Adj Close]]</f>
        <v>7.6199962430731641E-2</v>
      </c>
      <c r="M762" s="11">
        <f t="shared" si="59"/>
        <v>369.4889</v>
      </c>
      <c r="N762" s="16">
        <f>Table21[[#This Row],[Adj Close]]-Table21[[#This Row],[6-MA]]</f>
        <v>-14.588900000000024</v>
      </c>
      <c r="O762" s="17">
        <f>(Table21[[#This Row],[Adj Close]]-M762)^2</f>
        <v>212.83600321000068</v>
      </c>
      <c r="P762" s="17">
        <f>ABS(Table21[[#This Row],[Erorr 3]])</f>
        <v>14.588900000000024</v>
      </c>
      <c r="Q762" s="17">
        <f>Table21[[#This Row],[Abs Erorr 3]]/Table21[[#This Row],[Adj Close]]</f>
        <v>4.1107072414764793E-2</v>
      </c>
    </row>
    <row r="763" spans="1:17" x14ac:dyDescent="0.3">
      <c r="A763" s="9">
        <v>44568.291666666664</v>
      </c>
      <c r="B763" s="26">
        <v>342.32</v>
      </c>
      <c r="C763" s="11">
        <f t="shared" si="56"/>
        <v>354.9</v>
      </c>
      <c r="D763" s="29">
        <f>Table21[[#This Row],[Adj Close]]-Table21[[#This Row],[Naive Trend ]]</f>
        <v>-12.579999999999984</v>
      </c>
      <c r="E763" s="12">
        <f t="shared" si="55"/>
        <v>158.25639999999959</v>
      </c>
      <c r="F763" s="12">
        <f>ABS(Table21[[#This Row],[Erorr 1]])</f>
        <v>12.579999999999984</v>
      </c>
      <c r="G763" s="13">
        <f>Table21[[#This Row],[Abs Erorr 1]]/Table21[[#This Row],[Adj Close]]</f>
        <v>3.674924047674686E-2</v>
      </c>
      <c r="H763" s="11">
        <f t="shared" si="58"/>
        <v>366.93446666666665</v>
      </c>
      <c r="I763" s="14">
        <f>(Table21[[#This Row],[Adj Close]]-Table21[[#This Row],[3-MA]])</f>
        <v>-24.614466666666658</v>
      </c>
      <c r="J763" s="10">
        <f t="shared" si="57"/>
        <v>605.87196928444405</v>
      </c>
      <c r="K763" s="10">
        <f>ABS(Table21[[#This Row],[Erorr 2]])</f>
        <v>24.614466666666658</v>
      </c>
      <c r="L763" s="13">
        <f>Table21[[#This Row],[Abs Erorr 2]]/Table21[[#This Row],[Adj Close]]</f>
        <v>7.1904845368855622E-2</v>
      </c>
      <c r="M763" s="11">
        <f t="shared" si="59"/>
        <v>368.29501666666664</v>
      </c>
      <c r="N763" s="16">
        <f>Table21[[#This Row],[Adj Close]]-Table21[[#This Row],[6-MA]]</f>
        <v>-25.975016666666647</v>
      </c>
      <c r="O763" s="17">
        <f>(Table21[[#This Row],[Adj Close]]-M763)^2</f>
        <v>674.70149083361014</v>
      </c>
      <c r="P763" s="17">
        <f>ABS(Table21[[#This Row],[Erorr 3]])</f>
        <v>25.975016666666647</v>
      </c>
      <c r="Q763" s="17">
        <f>Table21[[#This Row],[Abs Erorr 3]]/Table21[[#This Row],[Adj Close]]</f>
        <v>7.5879342915011236E-2</v>
      </c>
    </row>
    <row r="764" spans="1:17" x14ac:dyDescent="0.3">
      <c r="A764" s="5">
        <v>44571.291666666664</v>
      </c>
      <c r="B764" s="25">
        <v>352.70670000000001</v>
      </c>
      <c r="C764" s="11">
        <f t="shared" si="56"/>
        <v>342.32</v>
      </c>
      <c r="D764" s="29">
        <f>Table21[[#This Row],[Adj Close]]-Table21[[#This Row],[Naive Trend ]]</f>
        <v>10.386700000000019</v>
      </c>
      <c r="E764" s="12">
        <f t="shared" si="55"/>
        <v>107.8835368900004</v>
      </c>
      <c r="F764" s="12">
        <f>ABS(Table21[[#This Row],[Erorr 1]])</f>
        <v>10.386700000000019</v>
      </c>
      <c r="G764" s="13">
        <f>Table21[[#This Row],[Abs Erorr 1]]/Table21[[#This Row],[Adj Close]]</f>
        <v>2.9448547475848966E-2</v>
      </c>
      <c r="H764" s="11">
        <f t="shared" si="58"/>
        <v>353.30889999999999</v>
      </c>
      <c r="I764" s="14">
        <f>(Table21[[#This Row],[Adj Close]]-Table21[[#This Row],[3-MA]])</f>
        <v>-0.60219999999998208</v>
      </c>
      <c r="J764" s="10">
        <f t="shared" si="57"/>
        <v>0.36264483999997843</v>
      </c>
      <c r="K764" s="10">
        <f>ABS(Table21[[#This Row],[Erorr 2]])</f>
        <v>0.60219999999998208</v>
      </c>
      <c r="L764" s="13">
        <f>Table21[[#This Row],[Abs Erorr 2]]/Table21[[#This Row],[Adj Close]]</f>
        <v>1.7073676230136316E-3</v>
      </c>
      <c r="M764" s="11">
        <f t="shared" si="59"/>
        <v>365.88501666666667</v>
      </c>
      <c r="N764" s="16">
        <f>Table21[[#This Row],[Adj Close]]-Table21[[#This Row],[6-MA]]</f>
        <v>-13.17831666666666</v>
      </c>
      <c r="O764" s="17">
        <f>(Table21[[#This Row],[Adj Close]]-M764)^2</f>
        <v>173.66803016694428</v>
      </c>
      <c r="P764" s="17">
        <f>ABS(Table21[[#This Row],[Erorr 3]])</f>
        <v>13.17831666666666</v>
      </c>
      <c r="Q764" s="17">
        <f>Table21[[#This Row],[Abs Erorr 3]]/Table21[[#This Row],[Adj Close]]</f>
        <v>3.7363386254547076E-2</v>
      </c>
    </row>
    <row r="765" spans="1:17" x14ac:dyDescent="0.3">
      <c r="A765" s="9">
        <v>44572.291666666664</v>
      </c>
      <c r="B765" s="26">
        <v>354.8</v>
      </c>
      <c r="C765" s="11">
        <f t="shared" si="56"/>
        <v>352.70670000000001</v>
      </c>
      <c r="D765" s="29">
        <f>Table21[[#This Row],[Adj Close]]-Table21[[#This Row],[Naive Trend ]]</f>
        <v>2.0932999999999993</v>
      </c>
      <c r="E765" s="12">
        <f t="shared" si="55"/>
        <v>4.3819048899999968</v>
      </c>
      <c r="F765" s="12">
        <f>ABS(Table21[[#This Row],[Erorr 1]])</f>
        <v>2.0932999999999993</v>
      </c>
      <c r="G765" s="13">
        <f>Table21[[#This Row],[Abs Erorr 1]]/Table21[[#This Row],[Adj Close]]</f>
        <v>5.8999436302142032E-3</v>
      </c>
      <c r="H765" s="11">
        <f t="shared" si="58"/>
        <v>349.97556666666668</v>
      </c>
      <c r="I765" s="14">
        <f>(Table21[[#This Row],[Adj Close]]-Table21[[#This Row],[3-MA]])</f>
        <v>4.8244333333333316</v>
      </c>
      <c r="J765" s="10">
        <f t="shared" si="57"/>
        <v>23.275156987777759</v>
      </c>
      <c r="K765" s="10">
        <f>ABS(Table21[[#This Row],[Erorr 2]])</f>
        <v>4.8244333333333316</v>
      </c>
      <c r="L765" s="13">
        <f>Table21[[#This Row],[Abs Erorr 2]]/Table21[[#This Row],[Adj Close]]</f>
        <v>1.3597613679068013E-2</v>
      </c>
      <c r="M765" s="11">
        <f t="shared" si="59"/>
        <v>365.95946666666663</v>
      </c>
      <c r="N765" s="16">
        <f>Table21[[#This Row],[Adj Close]]-Table21[[#This Row],[6-MA]]</f>
        <v>-11.159466666666617</v>
      </c>
      <c r="O765" s="17">
        <f>(Table21[[#This Row],[Adj Close]]-M765)^2</f>
        <v>124.53369628444334</v>
      </c>
      <c r="P765" s="17">
        <f>ABS(Table21[[#This Row],[Erorr 3]])</f>
        <v>11.159466666666617</v>
      </c>
      <c r="Q765" s="17">
        <f>Table21[[#This Row],[Abs Erorr 3]]/Table21[[#This Row],[Adj Close]]</f>
        <v>3.1452837279218201E-2</v>
      </c>
    </row>
    <row r="766" spans="1:17" x14ac:dyDescent="0.3">
      <c r="A766" s="5">
        <v>44573.291666666664</v>
      </c>
      <c r="B766" s="25">
        <v>368.74</v>
      </c>
      <c r="C766" s="11">
        <f t="shared" si="56"/>
        <v>354.8</v>
      </c>
      <c r="D766" s="29">
        <f>Table21[[#This Row],[Adj Close]]-Table21[[#This Row],[Naive Trend ]]</f>
        <v>13.939999999999998</v>
      </c>
      <c r="E766" s="12">
        <f t="shared" si="55"/>
        <v>194.32359999999994</v>
      </c>
      <c r="F766" s="12">
        <f>ABS(Table21[[#This Row],[Erorr 1]])</f>
        <v>13.939999999999998</v>
      </c>
      <c r="G766" s="13">
        <f>Table21[[#This Row],[Abs Erorr 1]]/Table21[[#This Row],[Adj Close]]</f>
        <v>3.7804415034983996E-2</v>
      </c>
      <c r="H766" s="11">
        <f t="shared" si="58"/>
        <v>349.94223333333338</v>
      </c>
      <c r="I766" s="14">
        <f>(Table21[[#This Row],[Adj Close]]-Table21[[#This Row],[3-MA]])</f>
        <v>18.797766666666632</v>
      </c>
      <c r="J766" s="10">
        <f t="shared" si="57"/>
        <v>353.35603165444314</v>
      </c>
      <c r="K766" s="10">
        <f>ABS(Table21[[#This Row],[Erorr 2]])</f>
        <v>18.797766666666632</v>
      </c>
      <c r="L766" s="13">
        <f>Table21[[#This Row],[Abs Erorr 2]]/Table21[[#This Row],[Adj Close]]</f>
        <v>5.0978376814738387E-2</v>
      </c>
      <c r="M766" s="11">
        <f t="shared" si="59"/>
        <v>358.43834999999996</v>
      </c>
      <c r="N766" s="16">
        <f>Table21[[#This Row],[Adj Close]]-Table21[[#This Row],[6-MA]]</f>
        <v>10.301650000000052</v>
      </c>
      <c r="O766" s="17">
        <f>(Table21[[#This Row],[Adj Close]]-M766)^2</f>
        <v>106.12399272250107</v>
      </c>
      <c r="P766" s="17">
        <f>ABS(Table21[[#This Row],[Erorr 3]])</f>
        <v>10.301650000000052</v>
      </c>
      <c r="Q766" s="17">
        <f>Table21[[#This Row],[Abs Erorr 3]]/Table21[[#This Row],[Adj Close]]</f>
        <v>2.7937435591473807E-2</v>
      </c>
    </row>
    <row r="767" spans="1:17" x14ac:dyDescent="0.3">
      <c r="A767" s="9">
        <v>44574.291666666664</v>
      </c>
      <c r="B767" s="26">
        <v>343.85329999999999</v>
      </c>
      <c r="C767" s="11">
        <f t="shared" si="56"/>
        <v>368.74</v>
      </c>
      <c r="D767" s="29">
        <f>Table21[[#This Row],[Adj Close]]-Table21[[#This Row],[Naive Trend ]]</f>
        <v>-24.886700000000019</v>
      </c>
      <c r="E767" s="12">
        <f t="shared" si="55"/>
        <v>619.34783689000096</v>
      </c>
      <c r="F767" s="12">
        <f>ABS(Table21[[#This Row],[Erorr 1]])</f>
        <v>24.886700000000019</v>
      </c>
      <c r="G767" s="13">
        <f>Table21[[#This Row],[Abs Erorr 1]]/Table21[[#This Row],[Adj Close]]</f>
        <v>7.237592310441697E-2</v>
      </c>
      <c r="H767" s="11">
        <f t="shared" si="58"/>
        <v>358.74890000000005</v>
      </c>
      <c r="I767" s="14">
        <f>(Table21[[#This Row],[Adj Close]]-Table21[[#This Row],[3-MA]])</f>
        <v>-14.895600000000059</v>
      </c>
      <c r="J767" s="10">
        <f t="shared" si="57"/>
        <v>221.87889936000175</v>
      </c>
      <c r="K767" s="10">
        <f>ABS(Table21[[#This Row],[Erorr 2]])</f>
        <v>14.895600000000059</v>
      </c>
      <c r="L767" s="13">
        <f>Table21[[#This Row],[Abs Erorr 2]]/Table21[[#This Row],[Adj Close]]</f>
        <v>4.3319636600841288E-2</v>
      </c>
      <c r="M767" s="11">
        <f t="shared" si="59"/>
        <v>356.02889999999996</v>
      </c>
      <c r="N767" s="16">
        <f>Table21[[#This Row],[Adj Close]]-Table21[[#This Row],[6-MA]]</f>
        <v>-12.175599999999974</v>
      </c>
      <c r="O767" s="17">
        <f>(Table21[[#This Row],[Adj Close]]-M767)^2</f>
        <v>148.24523535999938</v>
      </c>
      <c r="P767" s="17">
        <f>ABS(Table21[[#This Row],[Erorr 3]])</f>
        <v>12.175599999999974</v>
      </c>
      <c r="Q767" s="17">
        <f>Table21[[#This Row],[Abs Erorr 3]]/Table21[[#This Row],[Adj Close]]</f>
        <v>3.5409286460243293E-2</v>
      </c>
    </row>
    <row r="768" spans="1:17" x14ac:dyDescent="0.3">
      <c r="A768" s="5">
        <v>44575.291666666664</v>
      </c>
      <c r="B768" s="25">
        <v>349.87</v>
      </c>
      <c r="C768" s="11">
        <f t="shared" si="56"/>
        <v>343.85329999999999</v>
      </c>
      <c r="D768" s="29">
        <f>Table21[[#This Row],[Adj Close]]-Table21[[#This Row],[Naive Trend ]]</f>
        <v>6.0167000000000144</v>
      </c>
      <c r="E768" s="12">
        <f t="shared" si="55"/>
        <v>36.200678890000169</v>
      </c>
      <c r="F768" s="12">
        <f>ABS(Table21[[#This Row],[Erorr 1]])</f>
        <v>6.0167000000000144</v>
      </c>
      <c r="G768" s="13">
        <f>Table21[[#This Row],[Abs Erorr 1]]/Table21[[#This Row],[Adj Close]]</f>
        <v>1.7196958870437633E-2</v>
      </c>
      <c r="H768" s="11">
        <f t="shared" si="58"/>
        <v>355.79776666666663</v>
      </c>
      <c r="I768" s="14">
        <f>(Table21[[#This Row],[Adj Close]]-Table21[[#This Row],[3-MA]])</f>
        <v>-5.9277666666666278</v>
      </c>
      <c r="J768" s="10">
        <f t="shared" si="57"/>
        <v>35.138417654443984</v>
      </c>
      <c r="K768" s="10">
        <f>ABS(Table21[[#This Row],[Erorr 2]])</f>
        <v>5.9277666666666278</v>
      </c>
      <c r="L768" s="13">
        <f>Table21[[#This Row],[Abs Erorr 2]]/Table21[[#This Row],[Adj Close]]</f>
        <v>1.6942769219043152E-2</v>
      </c>
      <c r="M768" s="11">
        <f t="shared" si="59"/>
        <v>352.8866666666666</v>
      </c>
      <c r="N768" s="16">
        <f>Table21[[#This Row],[Adj Close]]-Table21[[#This Row],[6-MA]]</f>
        <v>-3.0166666666665947</v>
      </c>
      <c r="O768" s="17">
        <f>(Table21[[#This Row],[Adj Close]]-M768)^2</f>
        <v>9.1002777777773431</v>
      </c>
      <c r="P768" s="17">
        <f>ABS(Table21[[#This Row],[Erorr 3]])</f>
        <v>3.0166666666665947</v>
      </c>
      <c r="Q768" s="17">
        <f>Table21[[#This Row],[Abs Erorr 3]]/Table21[[#This Row],[Adj Close]]</f>
        <v>8.6222501691102255E-3</v>
      </c>
    </row>
    <row r="769" spans="1:17" x14ac:dyDescent="0.3">
      <c r="A769" s="9">
        <v>44579.291666666664</v>
      </c>
      <c r="B769" s="26">
        <v>343.50330000000002</v>
      </c>
      <c r="C769" s="11">
        <f t="shared" si="56"/>
        <v>349.87</v>
      </c>
      <c r="D769" s="29">
        <f>Table21[[#This Row],[Adj Close]]-Table21[[#This Row],[Naive Trend ]]</f>
        <v>-6.3666999999999803</v>
      </c>
      <c r="E769" s="12">
        <f t="shared" si="55"/>
        <v>40.53486888999975</v>
      </c>
      <c r="F769" s="12">
        <f>ABS(Table21[[#This Row],[Erorr 1]])</f>
        <v>6.3666999999999803</v>
      </c>
      <c r="G769" s="13">
        <f>Table21[[#This Row],[Abs Erorr 1]]/Table21[[#This Row],[Adj Close]]</f>
        <v>1.8534610875645095E-2</v>
      </c>
      <c r="H769" s="11">
        <f t="shared" si="58"/>
        <v>354.15443333333332</v>
      </c>
      <c r="I769" s="14">
        <f>(Table21[[#This Row],[Adj Close]]-Table21[[#This Row],[3-MA]])</f>
        <v>-10.651133333333291</v>
      </c>
      <c r="J769" s="10">
        <f t="shared" si="57"/>
        <v>113.44664128444354</v>
      </c>
      <c r="K769" s="10">
        <f>ABS(Table21[[#This Row],[Erorr 2]])</f>
        <v>10.651133333333291</v>
      </c>
      <c r="L769" s="13">
        <f>Table21[[#This Row],[Abs Erorr 2]]/Table21[[#This Row],[Adj Close]]</f>
        <v>3.1007368294084191E-2</v>
      </c>
      <c r="M769" s="11">
        <f t="shared" si="59"/>
        <v>352.04833333333335</v>
      </c>
      <c r="N769" s="16">
        <f>Table21[[#This Row],[Adj Close]]-Table21[[#This Row],[6-MA]]</f>
        <v>-8.5450333333333219</v>
      </c>
      <c r="O769" s="17">
        <f>(Table21[[#This Row],[Adj Close]]-M769)^2</f>
        <v>73.017594667777587</v>
      </c>
      <c r="P769" s="17">
        <f>ABS(Table21[[#This Row],[Erorr 3]])</f>
        <v>8.5450333333333219</v>
      </c>
      <c r="Q769" s="17">
        <f>Table21[[#This Row],[Abs Erorr 3]]/Table21[[#This Row],[Adj Close]]</f>
        <v>2.4876131709166464E-2</v>
      </c>
    </row>
    <row r="770" spans="1:17" x14ac:dyDescent="0.3">
      <c r="A770" s="5">
        <v>44580.291666666664</v>
      </c>
      <c r="B770" s="25">
        <v>331.88330000000002</v>
      </c>
      <c r="C770" s="11">
        <f t="shared" si="56"/>
        <v>343.50330000000002</v>
      </c>
      <c r="D770" s="29">
        <f>Table21[[#This Row],[Adj Close]]-Table21[[#This Row],[Naive Trend ]]</f>
        <v>-11.620000000000005</v>
      </c>
      <c r="E770" s="12">
        <f t="shared" si="55"/>
        <v>135.0244000000001</v>
      </c>
      <c r="F770" s="12">
        <f>ABS(Table21[[#This Row],[Erorr 1]])</f>
        <v>11.620000000000005</v>
      </c>
      <c r="G770" s="13">
        <f>Table21[[#This Row],[Abs Erorr 1]]/Table21[[#This Row],[Adj Close]]</f>
        <v>3.5012307036840974E-2</v>
      </c>
      <c r="H770" s="11">
        <f t="shared" si="58"/>
        <v>345.74219999999997</v>
      </c>
      <c r="I770" s="14">
        <f>(Table21[[#This Row],[Adj Close]]-Table21[[#This Row],[3-MA]])</f>
        <v>-13.858899999999949</v>
      </c>
      <c r="J770" s="10">
        <f t="shared" si="57"/>
        <v>192.06910920999857</v>
      </c>
      <c r="K770" s="10">
        <f>ABS(Table21[[#This Row],[Erorr 2]])</f>
        <v>13.858899999999949</v>
      </c>
      <c r="L770" s="13">
        <f>Table21[[#This Row],[Abs Erorr 2]]/Table21[[#This Row],[Adj Close]]</f>
        <v>4.1758353011434886E-2</v>
      </c>
      <c r="M770" s="11">
        <f t="shared" si="59"/>
        <v>352.24555000000004</v>
      </c>
      <c r="N770" s="16">
        <f>Table21[[#This Row],[Adj Close]]-Table21[[#This Row],[6-MA]]</f>
        <v>-20.362250000000017</v>
      </c>
      <c r="O770" s="17">
        <f>(Table21[[#This Row],[Adj Close]]-M770)^2</f>
        <v>414.62122506250068</v>
      </c>
      <c r="P770" s="17">
        <f>ABS(Table21[[#This Row],[Erorr 3]])</f>
        <v>20.362250000000017</v>
      </c>
      <c r="Q770" s="17">
        <f>Table21[[#This Row],[Abs Erorr 3]]/Table21[[#This Row],[Adj Close]]</f>
        <v>6.1353644488891176E-2</v>
      </c>
    </row>
    <row r="771" spans="1:17" x14ac:dyDescent="0.3">
      <c r="A771" s="9">
        <v>44581.291666666664</v>
      </c>
      <c r="B771" s="26">
        <v>332.09</v>
      </c>
      <c r="C771" s="11">
        <f t="shared" si="56"/>
        <v>331.88330000000002</v>
      </c>
      <c r="D771" s="29">
        <f>Table21[[#This Row],[Adj Close]]-Table21[[#This Row],[Naive Trend ]]</f>
        <v>0.20669999999995525</v>
      </c>
      <c r="E771" s="12">
        <f t="shared" ref="E771:E834" si="60">(B771-C771)^2</f>
        <v>4.2724889999981502E-2</v>
      </c>
      <c r="F771" s="12">
        <f>ABS(Table21[[#This Row],[Erorr 1]])</f>
        <v>0.20669999999995525</v>
      </c>
      <c r="G771" s="13">
        <f>Table21[[#This Row],[Abs Erorr 1]]/Table21[[#This Row],[Adj Close]]</f>
        <v>6.2242163268979873E-4</v>
      </c>
      <c r="H771" s="11">
        <f t="shared" si="58"/>
        <v>341.75219999999996</v>
      </c>
      <c r="I771" s="14">
        <f>(Table21[[#This Row],[Adj Close]]-Table21[[#This Row],[3-MA]])</f>
        <v>-9.6621999999999844</v>
      </c>
      <c r="J771" s="10">
        <f t="shared" si="57"/>
        <v>93.358108839999701</v>
      </c>
      <c r="K771" s="10">
        <f>ABS(Table21[[#This Row],[Erorr 2]])</f>
        <v>9.6621999999999844</v>
      </c>
      <c r="L771" s="13">
        <f>Table21[[#This Row],[Abs Erorr 2]]/Table21[[#This Row],[Adj Close]]</f>
        <v>2.9095124815562E-2</v>
      </c>
      <c r="M771" s="11">
        <f t="shared" si="59"/>
        <v>348.77498333333341</v>
      </c>
      <c r="N771" s="16">
        <f>Table21[[#This Row],[Adj Close]]-Table21[[#This Row],[6-MA]]</f>
        <v>-16.684983333333435</v>
      </c>
      <c r="O771" s="17">
        <f>(Table21[[#This Row],[Adj Close]]-M771)^2</f>
        <v>278.38866883361447</v>
      </c>
      <c r="P771" s="17">
        <f>ABS(Table21[[#This Row],[Erorr 3]])</f>
        <v>16.684983333333435</v>
      </c>
      <c r="Q771" s="17">
        <f>Table21[[#This Row],[Abs Erorr 3]]/Table21[[#This Row],[Adj Close]]</f>
        <v>5.0242353980347002E-2</v>
      </c>
    </row>
    <row r="772" spans="1:17" x14ac:dyDescent="0.3">
      <c r="A772" s="5">
        <v>44582.291666666664</v>
      </c>
      <c r="B772" s="25">
        <v>314.63330000000002</v>
      </c>
      <c r="C772" s="11">
        <f t="shared" ref="C772:C835" si="61">B771</f>
        <v>332.09</v>
      </c>
      <c r="D772" s="29">
        <f>Table21[[#This Row],[Adj Close]]-Table21[[#This Row],[Naive Trend ]]</f>
        <v>-17.456699999999955</v>
      </c>
      <c r="E772" s="12">
        <f t="shared" si="60"/>
        <v>304.73637488999844</v>
      </c>
      <c r="F772" s="12">
        <f>ABS(Table21[[#This Row],[Erorr 1]])</f>
        <v>17.456699999999955</v>
      </c>
      <c r="G772" s="13">
        <f>Table21[[#This Row],[Abs Erorr 1]]/Table21[[#This Row],[Adj Close]]</f>
        <v>5.5482684127840104E-2</v>
      </c>
      <c r="H772" s="11">
        <f t="shared" si="58"/>
        <v>335.82553333333334</v>
      </c>
      <c r="I772" s="14">
        <f>(Table21[[#This Row],[Adj Close]]-Table21[[#This Row],[3-MA]])</f>
        <v>-21.19223333333332</v>
      </c>
      <c r="J772" s="10">
        <f t="shared" si="57"/>
        <v>449.1107536544439</v>
      </c>
      <c r="K772" s="10">
        <f>ABS(Table21[[#This Row],[Erorr 2]])</f>
        <v>21.19223333333332</v>
      </c>
      <c r="L772" s="13">
        <f>Table21[[#This Row],[Abs Erorr 2]]/Table21[[#This Row],[Adj Close]]</f>
        <v>6.7355341387365292E-2</v>
      </c>
      <c r="M772" s="11">
        <f t="shared" si="59"/>
        <v>344.98998333333333</v>
      </c>
      <c r="N772" s="16">
        <f>Table21[[#This Row],[Adj Close]]-Table21[[#This Row],[6-MA]]</f>
        <v>-30.356683333333308</v>
      </c>
      <c r="O772" s="17">
        <f>(Table21[[#This Row],[Adj Close]]-M772)^2</f>
        <v>921.52822300027628</v>
      </c>
      <c r="P772" s="17">
        <f>ABS(Table21[[#This Row],[Erorr 3]])</f>
        <v>30.356683333333308</v>
      </c>
      <c r="Q772" s="17">
        <f>Table21[[#This Row],[Abs Erorr 3]]/Table21[[#This Row],[Adj Close]]</f>
        <v>9.6482741443239817E-2</v>
      </c>
    </row>
    <row r="773" spans="1:17" x14ac:dyDescent="0.3">
      <c r="A773" s="9">
        <v>44585.291666666664</v>
      </c>
      <c r="B773" s="26">
        <v>310</v>
      </c>
      <c r="C773" s="11">
        <f t="shared" si="61"/>
        <v>314.63330000000002</v>
      </c>
      <c r="D773" s="29">
        <f>Table21[[#This Row],[Adj Close]]-Table21[[#This Row],[Naive Trend ]]</f>
        <v>-4.6333000000000197</v>
      </c>
      <c r="E773" s="12">
        <f t="shared" si="60"/>
        <v>21.467468890000184</v>
      </c>
      <c r="F773" s="12">
        <f>ABS(Table21[[#This Row],[Erorr 1]])</f>
        <v>4.6333000000000197</v>
      </c>
      <c r="G773" s="13">
        <f>Table21[[#This Row],[Abs Erorr 1]]/Table21[[#This Row],[Adj Close]]</f>
        <v>1.4946129032258127E-2</v>
      </c>
      <c r="H773" s="11">
        <f t="shared" si="58"/>
        <v>326.2022</v>
      </c>
      <c r="I773" s="14">
        <f>(Table21[[#This Row],[Adj Close]]-Table21[[#This Row],[3-MA]])</f>
        <v>-16.202200000000005</v>
      </c>
      <c r="J773" s="10">
        <f t="shared" ref="J773:J836" si="62">(B773-H773)^2</f>
        <v>262.51128484000014</v>
      </c>
      <c r="K773" s="10">
        <f>ABS(Table21[[#This Row],[Erorr 2]])</f>
        <v>16.202200000000005</v>
      </c>
      <c r="L773" s="13">
        <f>Table21[[#This Row],[Abs Erorr 2]]/Table21[[#This Row],[Adj Close]]</f>
        <v>5.2265161290322597E-2</v>
      </c>
      <c r="M773" s="11">
        <f t="shared" si="59"/>
        <v>335.97219999999999</v>
      </c>
      <c r="N773" s="16">
        <f>Table21[[#This Row],[Adj Close]]-Table21[[#This Row],[6-MA]]</f>
        <v>-25.972199999999987</v>
      </c>
      <c r="O773" s="17">
        <f>(Table21[[#This Row],[Adj Close]]-M773)^2</f>
        <v>674.55517283999927</v>
      </c>
      <c r="P773" s="17">
        <f>ABS(Table21[[#This Row],[Erorr 3]])</f>
        <v>25.972199999999987</v>
      </c>
      <c r="Q773" s="17">
        <f>Table21[[#This Row],[Abs Erorr 3]]/Table21[[#This Row],[Adj Close]]</f>
        <v>8.3781290322580595E-2</v>
      </c>
    </row>
    <row r="774" spans="1:17" x14ac:dyDescent="0.3">
      <c r="A774" s="5">
        <v>44586.291666666664</v>
      </c>
      <c r="B774" s="25">
        <v>306.13330000000002</v>
      </c>
      <c r="C774" s="11">
        <f t="shared" si="61"/>
        <v>310</v>
      </c>
      <c r="D774" s="29">
        <f>Table21[[#This Row],[Adj Close]]-Table21[[#This Row],[Naive Trend ]]</f>
        <v>-3.8666999999999803</v>
      </c>
      <c r="E774" s="12">
        <f t="shared" si="60"/>
        <v>14.951368889999847</v>
      </c>
      <c r="F774" s="12">
        <f>ABS(Table21[[#This Row],[Erorr 1]])</f>
        <v>3.8666999999999803</v>
      </c>
      <c r="G774" s="13">
        <f>Table21[[#This Row],[Abs Erorr 1]]/Table21[[#This Row],[Adj Close]]</f>
        <v>1.2630772281225139E-2</v>
      </c>
      <c r="H774" s="11">
        <f t="shared" ref="H774:H837" si="63">AVERAGE(B771:B773)</f>
        <v>318.90776666666665</v>
      </c>
      <c r="I774" s="14">
        <f>(Table21[[#This Row],[Adj Close]]-Table21[[#This Row],[3-MA]])</f>
        <v>-12.774466666666626</v>
      </c>
      <c r="J774" s="10">
        <f t="shared" si="62"/>
        <v>163.18699861777674</v>
      </c>
      <c r="K774" s="10">
        <f>ABS(Table21[[#This Row],[Erorr 2]])</f>
        <v>12.774466666666626</v>
      </c>
      <c r="L774" s="13">
        <f>Table21[[#This Row],[Abs Erorr 2]]/Table21[[#This Row],[Adj Close]]</f>
        <v>4.1728445310152885E-2</v>
      </c>
      <c r="M774" s="11">
        <f t="shared" si="59"/>
        <v>330.3299833333333</v>
      </c>
      <c r="N774" s="16">
        <f>Table21[[#This Row],[Adj Close]]-Table21[[#This Row],[6-MA]]</f>
        <v>-24.196683333333283</v>
      </c>
      <c r="O774" s="17">
        <f>(Table21[[#This Row],[Adj Close]]-M774)^2</f>
        <v>585.47948433360864</v>
      </c>
      <c r="P774" s="17">
        <f>ABS(Table21[[#This Row],[Erorr 3]])</f>
        <v>24.196683333333283</v>
      </c>
      <c r="Q774" s="17">
        <f>Table21[[#This Row],[Abs Erorr 3]]/Table21[[#This Row],[Adj Close]]</f>
        <v>7.9039697195088812E-2</v>
      </c>
    </row>
    <row r="775" spans="1:17" x14ac:dyDescent="0.3">
      <c r="A775" s="9">
        <v>44587.291666666664</v>
      </c>
      <c r="B775" s="26">
        <v>312.47000000000003</v>
      </c>
      <c r="C775" s="11">
        <f t="shared" si="61"/>
        <v>306.13330000000002</v>
      </c>
      <c r="D775" s="29">
        <f>Table21[[#This Row],[Adj Close]]-Table21[[#This Row],[Naive Trend ]]</f>
        <v>6.3367000000000075</v>
      </c>
      <c r="E775" s="12">
        <f t="shared" si="60"/>
        <v>40.153766890000092</v>
      </c>
      <c r="F775" s="12">
        <f>ABS(Table21[[#This Row],[Erorr 1]])</f>
        <v>6.3367000000000075</v>
      </c>
      <c r="G775" s="13">
        <f>Table21[[#This Row],[Abs Erorr 1]]/Table21[[#This Row],[Adj Close]]</f>
        <v>2.0279386821134851E-2</v>
      </c>
      <c r="H775" s="11">
        <f t="shared" si="63"/>
        <v>310.25553333333329</v>
      </c>
      <c r="I775" s="14">
        <f>(Table21[[#This Row],[Adj Close]]-Table21[[#This Row],[3-MA]])</f>
        <v>2.2144666666667376</v>
      </c>
      <c r="J775" s="10">
        <f t="shared" si="62"/>
        <v>4.903862617778092</v>
      </c>
      <c r="K775" s="10">
        <f>ABS(Table21[[#This Row],[Erorr 2]])</f>
        <v>2.2144666666667376</v>
      </c>
      <c r="L775" s="13">
        <f>Table21[[#This Row],[Abs Erorr 2]]/Table21[[#This Row],[Adj Close]]</f>
        <v>7.0869736828071093E-3</v>
      </c>
      <c r="M775" s="11">
        <f t="shared" si="59"/>
        <v>323.04053333333331</v>
      </c>
      <c r="N775" s="16">
        <f>Table21[[#This Row],[Adj Close]]-Table21[[#This Row],[6-MA]]</f>
        <v>-10.570533333333287</v>
      </c>
      <c r="O775" s="17">
        <f>(Table21[[#This Row],[Adj Close]]-M775)^2</f>
        <v>111.73617495111014</v>
      </c>
      <c r="P775" s="17">
        <f>ABS(Table21[[#This Row],[Erorr 3]])</f>
        <v>10.570533333333287</v>
      </c>
      <c r="Q775" s="17">
        <f>Table21[[#This Row],[Abs Erorr 3]]/Table21[[#This Row],[Adj Close]]</f>
        <v>3.3828954246274162E-2</v>
      </c>
    </row>
    <row r="776" spans="1:17" x14ac:dyDescent="0.3">
      <c r="A776" s="5">
        <v>44588.291666666664</v>
      </c>
      <c r="B776" s="25">
        <v>276.36669999999998</v>
      </c>
      <c r="C776" s="11">
        <f t="shared" si="61"/>
        <v>312.47000000000003</v>
      </c>
      <c r="D776" s="29">
        <f>Table21[[#This Row],[Adj Close]]-Table21[[#This Row],[Naive Trend ]]</f>
        <v>-36.103300000000047</v>
      </c>
      <c r="E776" s="12">
        <f t="shared" si="60"/>
        <v>1303.4482708900034</v>
      </c>
      <c r="F776" s="12">
        <f>ABS(Table21[[#This Row],[Erorr 1]])</f>
        <v>36.103300000000047</v>
      </c>
      <c r="G776" s="13">
        <f>Table21[[#This Row],[Abs Erorr 1]]/Table21[[#This Row],[Adj Close]]</f>
        <v>0.13063549262628257</v>
      </c>
      <c r="H776" s="11">
        <f t="shared" si="63"/>
        <v>309.53443333333331</v>
      </c>
      <c r="I776" s="14">
        <f>(Table21[[#This Row],[Adj Close]]-Table21[[#This Row],[3-MA]])</f>
        <v>-33.167733333333331</v>
      </c>
      <c r="J776" s="10">
        <f t="shared" si="62"/>
        <v>1100.098534471111</v>
      </c>
      <c r="K776" s="10">
        <f>ABS(Table21[[#This Row],[Erorr 2]])</f>
        <v>33.167733333333331</v>
      </c>
      <c r="L776" s="13">
        <f>Table21[[#This Row],[Abs Erorr 2]]/Table21[[#This Row],[Adj Close]]</f>
        <v>0.12001349414865588</v>
      </c>
      <c r="M776" s="11">
        <f t="shared" si="59"/>
        <v>317.86831666666666</v>
      </c>
      <c r="N776" s="16">
        <f>Table21[[#This Row],[Adj Close]]-Table21[[#This Row],[6-MA]]</f>
        <v>-41.501616666666678</v>
      </c>
      <c r="O776" s="17">
        <f>(Table21[[#This Row],[Adj Close]]-M776)^2</f>
        <v>1722.3841859469453</v>
      </c>
      <c r="P776" s="17">
        <f>ABS(Table21[[#This Row],[Erorr 3]])</f>
        <v>41.501616666666678</v>
      </c>
      <c r="Q776" s="17">
        <f>Table21[[#This Row],[Abs Erorr 3]]/Table21[[#This Row],[Adj Close]]</f>
        <v>0.15016865876629376</v>
      </c>
    </row>
    <row r="777" spans="1:17" x14ac:dyDescent="0.3">
      <c r="A777" s="9">
        <v>44589.291666666664</v>
      </c>
      <c r="B777" s="26">
        <v>282.11669999999998</v>
      </c>
      <c r="C777" s="11">
        <f t="shared" si="61"/>
        <v>276.36669999999998</v>
      </c>
      <c r="D777" s="29">
        <f>Table21[[#This Row],[Adj Close]]-Table21[[#This Row],[Naive Trend ]]</f>
        <v>5.75</v>
      </c>
      <c r="E777" s="12">
        <f t="shared" si="60"/>
        <v>33.0625</v>
      </c>
      <c r="F777" s="12">
        <f>ABS(Table21[[#This Row],[Erorr 1]])</f>
        <v>5.75</v>
      </c>
      <c r="G777" s="13">
        <f>Table21[[#This Row],[Abs Erorr 1]]/Table21[[#This Row],[Adj Close]]</f>
        <v>2.0381636393733516E-2</v>
      </c>
      <c r="H777" s="11">
        <f t="shared" si="63"/>
        <v>298.32333333333332</v>
      </c>
      <c r="I777" s="14">
        <f>(Table21[[#This Row],[Adj Close]]-Table21[[#This Row],[3-MA]])</f>
        <v>-16.206633333333343</v>
      </c>
      <c r="J777" s="10">
        <f t="shared" si="62"/>
        <v>262.65496400111141</v>
      </c>
      <c r="K777" s="10">
        <f>ABS(Table21[[#This Row],[Erorr 2]])</f>
        <v>16.206633333333343</v>
      </c>
      <c r="L777" s="13">
        <f>Table21[[#This Row],[Abs Erorr 2]]/Table21[[#This Row],[Adj Close]]</f>
        <v>5.7446557872445493E-2</v>
      </c>
      <c r="M777" s="11">
        <f t="shared" ref="M777:M840" si="64">AVERAGE(B771:B776)</f>
        <v>308.61555000000004</v>
      </c>
      <c r="N777" s="16">
        <f>Table21[[#This Row],[Adj Close]]-Table21[[#This Row],[6-MA]]</f>
        <v>-26.498850000000061</v>
      </c>
      <c r="O777" s="17">
        <f>(Table21[[#This Row],[Adj Close]]-M777)^2</f>
        <v>702.18905132250325</v>
      </c>
      <c r="P777" s="17">
        <f>ABS(Table21[[#This Row],[Erorr 3]])</f>
        <v>26.498850000000061</v>
      </c>
      <c r="Q777" s="17">
        <f>Table21[[#This Row],[Abs Erorr 3]]/Table21[[#This Row],[Adj Close]]</f>
        <v>9.392868270471072E-2</v>
      </c>
    </row>
    <row r="778" spans="1:17" x14ac:dyDescent="0.3">
      <c r="A778" s="5">
        <v>44592.291666666664</v>
      </c>
      <c r="B778" s="25">
        <v>312.24</v>
      </c>
      <c r="C778" s="11">
        <f t="shared" si="61"/>
        <v>282.11669999999998</v>
      </c>
      <c r="D778" s="29">
        <f>Table21[[#This Row],[Adj Close]]-Table21[[#This Row],[Naive Trend ]]</f>
        <v>30.123300000000029</v>
      </c>
      <c r="E778" s="12">
        <f t="shared" si="60"/>
        <v>907.41320289000168</v>
      </c>
      <c r="F778" s="12">
        <f>ABS(Table21[[#This Row],[Erorr 1]])</f>
        <v>30.123300000000029</v>
      </c>
      <c r="G778" s="13">
        <f>Table21[[#This Row],[Abs Erorr 1]]/Table21[[#This Row],[Adj Close]]</f>
        <v>9.6474827056110768E-2</v>
      </c>
      <c r="H778" s="11">
        <f t="shared" si="63"/>
        <v>290.31780000000003</v>
      </c>
      <c r="I778" s="14">
        <f>(Table21[[#This Row],[Adj Close]]-Table21[[#This Row],[3-MA]])</f>
        <v>21.922199999999975</v>
      </c>
      <c r="J778" s="10">
        <f t="shared" si="62"/>
        <v>480.58285283999891</v>
      </c>
      <c r="K778" s="10">
        <f>ABS(Table21[[#This Row],[Erorr 2]])</f>
        <v>21.922199999999975</v>
      </c>
      <c r="L778" s="13">
        <f>Table21[[#This Row],[Abs Erorr 2]]/Table21[[#This Row],[Adj Close]]</f>
        <v>7.0209454265949184E-2</v>
      </c>
      <c r="M778" s="11">
        <f t="shared" si="64"/>
        <v>300.28666666666669</v>
      </c>
      <c r="N778" s="16">
        <f>Table21[[#This Row],[Adj Close]]-Table21[[#This Row],[6-MA]]</f>
        <v>11.953333333333319</v>
      </c>
      <c r="O778" s="17">
        <f>(Table21[[#This Row],[Adj Close]]-M778)^2</f>
        <v>142.88217777777743</v>
      </c>
      <c r="P778" s="17">
        <f>ABS(Table21[[#This Row],[Erorr 3]])</f>
        <v>11.953333333333319</v>
      </c>
      <c r="Q778" s="17">
        <f>Table21[[#This Row],[Abs Erorr 3]]/Table21[[#This Row],[Adj Close]]</f>
        <v>3.8282517721410836E-2</v>
      </c>
    </row>
    <row r="779" spans="1:17" x14ac:dyDescent="0.3">
      <c r="A779" s="9">
        <v>44593.291666666664</v>
      </c>
      <c r="B779" s="26">
        <v>310.41669999999999</v>
      </c>
      <c r="C779" s="11">
        <f t="shared" si="61"/>
        <v>312.24</v>
      </c>
      <c r="D779" s="29">
        <f>Table21[[#This Row],[Adj Close]]-Table21[[#This Row],[Naive Trend ]]</f>
        <v>-1.8233000000000175</v>
      </c>
      <c r="E779" s="12">
        <f t="shared" si="60"/>
        <v>3.3244228900000636</v>
      </c>
      <c r="F779" s="12">
        <f>ABS(Table21[[#This Row],[Erorr 1]])</f>
        <v>1.8233000000000175</v>
      </c>
      <c r="G779" s="13">
        <f>Table21[[#This Row],[Abs Erorr 1]]/Table21[[#This Row],[Adj Close]]</f>
        <v>5.8737174900706617E-3</v>
      </c>
      <c r="H779" s="11">
        <f t="shared" si="63"/>
        <v>290.24113333333332</v>
      </c>
      <c r="I779" s="14">
        <f>(Table21[[#This Row],[Adj Close]]-Table21[[#This Row],[3-MA]])</f>
        <v>20.175566666666668</v>
      </c>
      <c r="J779" s="10">
        <f t="shared" si="62"/>
        <v>407.05349032111116</v>
      </c>
      <c r="K779" s="10">
        <f>ABS(Table21[[#This Row],[Erorr 2]])</f>
        <v>20.175566666666668</v>
      </c>
      <c r="L779" s="13">
        <f>Table21[[#This Row],[Abs Erorr 2]]/Table21[[#This Row],[Adj Close]]</f>
        <v>6.499510711461938E-2</v>
      </c>
      <c r="M779" s="11">
        <f t="shared" si="64"/>
        <v>299.88778333333335</v>
      </c>
      <c r="N779" s="16">
        <f>Table21[[#This Row],[Adj Close]]-Table21[[#This Row],[6-MA]]</f>
        <v>10.528916666666646</v>
      </c>
      <c r="O779" s="17">
        <f>(Table21[[#This Row],[Adj Close]]-M779)^2</f>
        <v>110.85808617361067</v>
      </c>
      <c r="P779" s="17">
        <f>ABS(Table21[[#This Row],[Erorr 3]])</f>
        <v>10.528916666666646</v>
      </c>
      <c r="Q779" s="17">
        <f>Table21[[#This Row],[Abs Erorr 3]]/Table21[[#This Row],[Adj Close]]</f>
        <v>3.391865407584916E-2</v>
      </c>
    </row>
    <row r="780" spans="1:17" x14ac:dyDescent="0.3">
      <c r="A780" s="5">
        <v>44594.291666666664</v>
      </c>
      <c r="B780" s="25">
        <v>301.88670000000002</v>
      </c>
      <c r="C780" s="11">
        <f t="shared" si="61"/>
        <v>310.41669999999999</v>
      </c>
      <c r="D780" s="29">
        <f>Table21[[#This Row],[Adj Close]]-Table21[[#This Row],[Naive Trend ]]</f>
        <v>-8.5299999999999727</v>
      </c>
      <c r="E780" s="12">
        <f t="shared" si="60"/>
        <v>72.760899999999538</v>
      </c>
      <c r="F780" s="12">
        <f>ABS(Table21[[#This Row],[Erorr 1]])</f>
        <v>8.5299999999999727</v>
      </c>
      <c r="G780" s="13">
        <f>Table21[[#This Row],[Abs Erorr 1]]/Table21[[#This Row],[Adj Close]]</f>
        <v>2.8255633653287714E-2</v>
      </c>
      <c r="H780" s="11">
        <f t="shared" si="63"/>
        <v>301.59113333333335</v>
      </c>
      <c r="I780" s="14">
        <f>(Table21[[#This Row],[Adj Close]]-Table21[[#This Row],[3-MA]])</f>
        <v>0.29556666666667297</v>
      </c>
      <c r="J780" s="10">
        <f t="shared" si="62"/>
        <v>8.7359654444448168E-2</v>
      </c>
      <c r="K780" s="10">
        <f>ABS(Table21[[#This Row],[Erorr 2]])</f>
        <v>0.29556666666667297</v>
      </c>
      <c r="L780" s="13">
        <f>Table21[[#This Row],[Abs Erorr 2]]/Table21[[#This Row],[Adj Close]]</f>
        <v>9.7906488317197455E-4</v>
      </c>
      <c r="M780" s="11">
        <f t="shared" si="64"/>
        <v>299.95723333333336</v>
      </c>
      <c r="N780" s="16">
        <f>Table21[[#This Row],[Adj Close]]-Table21[[#This Row],[6-MA]]</f>
        <v>1.9294666666666558</v>
      </c>
      <c r="O780" s="17">
        <f>(Table21[[#This Row],[Adj Close]]-M780)^2</f>
        <v>3.7228416177777359</v>
      </c>
      <c r="P780" s="17">
        <f>ABS(Table21[[#This Row],[Erorr 3]])</f>
        <v>1.9294666666666558</v>
      </c>
      <c r="Q780" s="17">
        <f>Table21[[#This Row],[Abs Erorr 3]]/Table21[[#This Row],[Adj Close]]</f>
        <v>6.3913602906873861E-3</v>
      </c>
    </row>
    <row r="781" spans="1:17" x14ac:dyDescent="0.3">
      <c r="A781" s="9">
        <v>44595.291666666664</v>
      </c>
      <c r="B781" s="26">
        <v>297.04669999999999</v>
      </c>
      <c r="C781" s="11">
        <f t="shared" si="61"/>
        <v>301.88670000000002</v>
      </c>
      <c r="D781" s="29">
        <f>Table21[[#This Row],[Adj Close]]-Table21[[#This Row],[Naive Trend ]]</f>
        <v>-4.8400000000000318</v>
      </c>
      <c r="E781" s="12">
        <f t="shared" si="60"/>
        <v>23.425600000000308</v>
      </c>
      <c r="F781" s="12">
        <f>ABS(Table21[[#This Row],[Erorr 1]])</f>
        <v>4.8400000000000318</v>
      </c>
      <c r="G781" s="13">
        <f>Table21[[#This Row],[Abs Erorr 1]]/Table21[[#This Row],[Adj Close]]</f>
        <v>1.6293734284878545E-2</v>
      </c>
      <c r="H781" s="11">
        <f t="shared" si="63"/>
        <v>308.18113333333332</v>
      </c>
      <c r="I781" s="14">
        <f>(Table21[[#This Row],[Adj Close]]-Table21[[#This Row],[3-MA]])</f>
        <v>-11.134433333333334</v>
      </c>
      <c r="J781" s="10">
        <f t="shared" si="62"/>
        <v>123.97560565444445</v>
      </c>
      <c r="K781" s="10">
        <f>ABS(Table21[[#This Row],[Erorr 2]])</f>
        <v>11.134433333333334</v>
      </c>
      <c r="L781" s="13">
        <f>Table21[[#This Row],[Abs Erorr 2]]/Table21[[#This Row],[Adj Close]]</f>
        <v>3.7483780608683195E-2</v>
      </c>
      <c r="M781" s="11">
        <f t="shared" si="64"/>
        <v>299.24946666666671</v>
      </c>
      <c r="N781" s="16">
        <f>Table21[[#This Row],[Adj Close]]-Table21[[#This Row],[6-MA]]</f>
        <v>-2.2027666666667187</v>
      </c>
      <c r="O781" s="17">
        <f>(Table21[[#This Row],[Adj Close]]-M781)^2</f>
        <v>4.8521809877780067</v>
      </c>
      <c r="P781" s="17">
        <f>ABS(Table21[[#This Row],[Erorr 3]])</f>
        <v>2.2027666666667187</v>
      </c>
      <c r="Q781" s="17">
        <f>Table21[[#This Row],[Abs Erorr 3]]/Table21[[#This Row],[Adj Close]]</f>
        <v>7.4155567682344858E-3</v>
      </c>
    </row>
    <row r="782" spans="1:17" x14ac:dyDescent="0.3">
      <c r="A782" s="5">
        <v>44596.291666666664</v>
      </c>
      <c r="B782" s="25">
        <v>307.77330000000001</v>
      </c>
      <c r="C782" s="11">
        <f t="shared" si="61"/>
        <v>297.04669999999999</v>
      </c>
      <c r="D782" s="29">
        <f>Table21[[#This Row],[Adj Close]]-Table21[[#This Row],[Naive Trend ]]</f>
        <v>10.726600000000019</v>
      </c>
      <c r="E782" s="12">
        <f t="shared" si="60"/>
        <v>115.05994756000041</v>
      </c>
      <c r="F782" s="12">
        <f>ABS(Table21[[#This Row],[Erorr 1]])</f>
        <v>10.726600000000019</v>
      </c>
      <c r="G782" s="13">
        <f>Table21[[#This Row],[Abs Erorr 1]]/Table21[[#This Row],[Adj Close]]</f>
        <v>3.4852276009647423E-2</v>
      </c>
      <c r="H782" s="11">
        <f t="shared" si="63"/>
        <v>303.11669999999998</v>
      </c>
      <c r="I782" s="14">
        <f>(Table21[[#This Row],[Adj Close]]-Table21[[#This Row],[3-MA]])</f>
        <v>4.6566000000000258</v>
      </c>
      <c r="J782" s="10">
        <f t="shared" si="62"/>
        <v>21.683923560000242</v>
      </c>
      <c r="K782" s="10">
        <f>ABS(Table21[[#This Row],[Erorr 2]])</f>
        <v>4.6566000000000258</v>
      </c>
      <c r="L782" s="13">
        <f>Table21[[#This Row],[Abs Erorr 2]]/Table21[[#This Row],[Adj Close]]</f>
        <v>1.5129967414327447E-2</v>
      </c>
      <c r="M782" s="11">
        <f t="shared" si="64"/>
        <v>296.67891666666668</v>
      </c>
      <c r="N782" s="16">
        <f>Table21[[#This Row],[Adj Close]]-Table21[[#This Row],[6-MA]]</f>
        <v>11.094383333333326</v>
      </c>
      <c r="O782" s="17">
        <f>(Table21[[#This Row],[Adj Close]]-M782)^2</f>
        <v>123.08534154694428</v>
      </c>
      <c r="P782" s="17">
        <f>ABS(Table21[[#This Row],[Erorr 3]])</f>
        <v>11.094383333333326</v>
      </c>
      <c r="Q782" s="17">
        <f>Table21[[#This Row],[Abs Erorr 3]]/Table21[[#This Row],[Adj Close]]</f>
        <v>3.604725729403209E-2</v>
      </c>
    </row>
    <row r="783" spans="1:17" x14ac:dyDescent="0.3">
      <c r="A783" s="9">
        <v>44599.291666666664</v>
      </c>
      <c r="B783" s="26">
        <v>302.44670000000002</v>
      </c>
      <c r="C783" s="11">
        <f t="shared" si="61"/>
        <v>307.77330000000001</v>
      </c>
      <c r="D783" s="29">
        <f>Table21[[#This Row],[Adj Close]]-Table21[[#This Row],[Naive Trend ]]</f>
        <v>-5.3265999999999849</v>
      </c>
      <c r="E783" s="12">
        <f t="shared" si="60"/>
        <v>28.37266755999984</v>
      </c>
      <c r="F783" s="12">
        <f>ABS(Table21[[#This Row],[Erorr 1]])</f>
        <v>5.3265999999999849</v>
      </c>
      <c r="G783" s="13">
        <f>Table21[[#This Row],[Abs Erorr 1]]/Table21[[#This Row],[Adj Close]]</f>
        <v>1.7611698193433702E-2</v>
      </c>
      <c r="H783" s="11">
        <f t="shared" si="63"/>
        <v>302.23556666666667</v>
      </c>
      <c r="I783" s="14">
        <f>(Table21[[#This Row],[Adj Close]]-Table21[[#This Row],[3-MA]])</f>
        <v>0.21113333333335049</v>
      </c>
      <c r="J783" s="10">
        <f t="shared" si="62"/>
        <v>4.4577284444451692E-2</v>
      </c>
      <c r="K783" s="10">
        <f>ABS(Table21[[#This Row],[Erorr 2]])</f>
        <v>0.21113333333335049</v>
      </c>
      <c r="L783" s="13">
        <f>Table21[[#This Row],[Abs Erorr 2]]/Table21[[#This Row],[Adj Close]]</f>
        <v>6.9808443383032601E-4</v>
      </c>
      <c r="M783" s="11">
        <f t="shared" si="64"/>
        <v>301.91334999999998</v>
      </c>
      <c r="N783" s="16">
        <f>Table21[[#This Row],[Adj Close]]-Table21[[#This Row],[6-MA]]</f>
        <v>0.53335000000004129</v>
      </c>
      <c r="O783" s="17">
        <f>(Table21[[#This Row],[Adj Close]]-M783)^2</f>
        <v>0.28446222250004405</v>
      </c>
      <c r="P783" s="17">
        <f>ABS(Table21[[#This Row],[Erorr 3]])</f>
        <v>0.53335000000004129</v>
      </c>
      <c r="Q783" s="17">
        <f>Table21[[#This Row],[Abs Erorr 3]]/Table21[[#This Row],[Adj Close]]</f>
        <v>1.7634512130568502E-3</v>
      </c>
    </row>
    <row r="784" spans="1:17" x14ac:dyDescent="0.3">
      <c r="A784" s="5">
        <v>44600.291666666664</v>
      </c>
      <c r="B784" s="25">
        <v>307.33330000000001</v>
      </c>
      <c r="C784" s="11">
        <f t="shared" si="61"/>
        <v>302.44670000000002</v>
      </c>
      <c r="D784" s="29">
        <f>Table21[[#This Row],[Adj Close]]-Table21[[#This Row],[Naive Trend ]]</f>
        <v>4.8865999999999872</v>
      </c>
      <c r="E784" s="12">
        <f t="shared" si="60"/>
        <v>23.878859559999874</v>
      </c>
      <c r="F784" s="12">
        <f>ABS(Table21[[#This Row],[Erorr 1]])</f>
        <v>4.8865999999999872</v>
      </c>
      <c r="G784" s="13">
        <f>Table21[[#This Row],[Abs Erorr 1]]/Table21[[#This Row],[Adj Close]]</f>
        <v>1.5900001724512076E-2</v>
      </c>
      <c r="H784" s="11">
        <f t="shared" si="63"/>
        <v>302.42223333333328</v>
      </c>
      <c r="I784" s="14">
        <f>(Table21[[#This Row],[Adj Close]]-Table21[[#This Row],[3-MA]])</f>
        <v>4.9110666666667271</v>
      </c>
      <c r="J784" s="10">
        <f t="shared" si="62"/>
        <v>24.118575804445037</v>
      </c>
      <c r="K784" s="10">
        <f>ABS(Table21[[#This Row],[Erorr 2]])</f>
        <v>4.9110666666667271</v>
      </c>
      <c r="L784" s="13">
        <f>Table21[[#This Row],[Abs Erorr 2]]/Table21[[#This Row],[Adj Close]]</f>
        <v>1.5979611277615303E-2</v>
      </c>
      <c r="M784" s="11">
        <f t="shared" si="64"/>
        <v>305.3016833333333</v>
      </c>
      <c r="N784" s="16">
        <f>Table21[[#This Row],[Adj Close]]-Table21[[#This Row],[6-MA]]</f>
        <v>2.0316166666667073</v>
      </c>
      <c r="O784" s="17">
        <f>(Table21[[#This Row],[Adj Close]]-M784)^2</f>
        <v>4.1274662802779432</v>
      </c>
      <c r="P784" s="17">
        <f>ABS(Table21[[#This Row],[Erorr 3]])</f>
        <v>2.0316166666667073</v>
      </c>
      <c r="Q784" s="17">
        <f>Table21[[#This Row],[Abs Erorr 3]]/Table21[[#This Row],[Adj Close]]</f>
        <v>6.6104670944108794E-3</v>
      </c>
    </row>
    <row r="785" spans="1:17" x14ac:dyDescent="0.3">
      <c r="A785" s="9">
        <v>44601.291666666664</v>
      </c>
      <c r="B785" s="26">
        <v>310.66669999999999</v>
      </c>
      <c r="C785" s="11">
        <f t="shared" si="61"/>
        <v>307.33330000000001</v>
      </c>
      <c r="D785" s="29">
        <f>Table21[[#This Row],[Adj Close]]-Table21[[#This Row],[Naive Trend ]]</f>
        <v>3.3333999999999833</v>
      </c>
      <c r="E785" s="12">
        <f t="shared" si="60"/>
        <v>11.111555559999889</v>
      </c>
      <c r="F785" s="12">
        <f>ABS(Table21[[#This Row],[Erorr 1]])</f>
        <v>3.3333999999999833</v>
      </c>
      <c r="G785" s="13">
        <f>Table21[[#This Row],[Abs Erorr 1]]/Table21[[#This Row],[Adj Close]]</f>
        <v>1.0729827174911194E-2</v>
      </c>
      <c r="H785" s="11">
        <f t="shared" si="63"/>
        <v>305.85110000000003</v>
      </c>
      <c r="I785" s="14">
        <f>(Table21[[#This Row],[Adj Close]]-Table21[[#This Row],[3-MA]])</f>
        <v>4.8155999999999608</v>
      </c>
      <c r="J785" s="10">
        <f t="shared" si="62"/>
        <v>23.190003359999622</v>
      </c>
      <c r="K785" s="10">
        <f>ABS(Table21[[#This Row],[Erorr 2]])</f>
        <v>4.8155999999999608</v>
      </c>
      <c r="L785" s="13">
        <f>Table21[[#This Row],[Abs Erorr 2]]/Table21[[#This Row],[Adj Close]]</f>
        <v>1.5500856705916537E-2</v>
      </c>
      <c r="M785" s="11">
        <f t="shared" si="64"/>
        <v>304.48390000000001</v>
      </c>
      <c r="N785" s="16">
        <f>Table21[[#This Row],[Adj Close]]-Table21[[#This Row],[6-MA]]</f>
        <v>6.1827999999999861</v>
      </c>
      <c r="O785" s="17">
        <f>(Table21[[#This Row],[Adj Close]]-M785)^2</f>
        <v>38.227015839999829</v>
      </c>
      <c r="P785" s="17">
        <f>ABS(Table21[[#This Row],[Erorr 3]])</f>
        <v>6.1827999999999861</v>
      </c>
      <c r="Q785" s="17">
        <f>Table21[[#This Row],[Abs Erorr 3]]/Table21[[#This Row],[Adj Close]]</f>
        <v>1.9901714602820277E-2</v>
      </c>
    </row>
    <row r="786" spans="1:17" x14ac:dyDescent="0.3">
      <c r="A786" s="5">
        <v>44602.291666666664</v>
      </c>
      <c r="B786" s="25">
        <v>301.51670000000001</v>
      </c>
      <c r="C786" s="11">
        <f t="shared" si="61"/>
        <v>310.66669999999999</v>
      </c>
      <c r="D786" s="29">
        <f>Table21[[#This Row],[Adj Close]]-Table21[[#This Row],[Naive Trend ]]</f>
        <v>-9.1499999999999773</v>
      </c>
      <c r="E786" s="12">
        <f t="shared" si="60"/>
        <v>83.722499999999584</v>
      </c>
      <c r="F786" s="12">
        <f>ABS(Table21[[#This Row],[Erorr 1]])</f>
        <v>9.1499999999999773</v>
      </c>
      <c r="G786" s="13">
        <f>Table21[[#This Row],[Abs Erorr 1]]/Table21[[#This Row],[Adj Close]]</f>
        <v>3.0346577818077661E-2</v>
      </c>
      <c r="H786" s="11">
        <f t="shared" si="63"/>
        <v>306.81556666666665</v>
      </c>
      <c r="I786" s="14">
        <f>(Table21[[#This Row],[Adj Close]]-Table21[[#This Row],[3-MA]])</f>
        <v>-5.2988666666666404</v>
      </c>
      <c r="J786" s="10">
        <f t="shared" si="62"/>
        <v>28.077987951110831</v>
      </c>
      <c r="K786" s="10">
        <f>ABS(Table21[[#This Row],[Erorr 2]])</f>
        <v>5.2988666666666404</v>
      </c>
      <c r="L786" s="13">
        <f>Table21[[#This Row],[Abs Erorr 2]]/Table21[[#This Row],[Adj Close]]</f>
        <v>1.7574040398646708E-2</v>
      </c>
      <c r="M786" s="11">
        <f t="shared" si="64"/>
        <v>304.52556666666663</v>
      </c>
      <c r="N786" s="16">
        <f>Table21[[#This Row],[Adj Close]]-Table21[[#This Row],[6-MA]]</f>
        <v>-3.0088666666666199</v>
      </c>
      <c r="O786" s="17">
        <f>(Table21[[#This Row],[Adj Close]]-M786)^2</f>
        <v>9.0532786177774973</v>
      </c>
      <c r="P786" s="17">
        <f>ABS(Table21[[#This Row],[Erorr 3]])</f>
        <v>3.0088666666666199</v>
      </c>
      <c r="Q786" s="17">
        <f>Table21[[#This Row],[Abs Erorr 3]]/Table21[[#This Row],[Adj Close]]</f>
        <v>9.9791045294228137E-3</v>
      </c>
    </row>
    <row r="787" spans="1:17" x14ac:dyDescent="0.3">
      <c r="A787" s="9">
        <v>44603.291666666664</v>
      </c>
      <c r="B787" s="26">
        <v>286.66669999999999</v>
      </c>
      <c r="C787" s="11">
        <f t="shared" si="61"/>
        <v>301.51670000000001</v>
      </c>
      <c r="D787" s="29">
        <f>Table21[[#This Row],[Adj Close]]-Table21[[#This Row],[Naive Trend ]]</f>
        <v>-14.850000000000023</v>
      </c>
      <c r="E787" s="12">
        <f t="shared" si="60"/>
        <v>220.52250000000066</v>
      </c>
      <c r="F787" s="12">
        <f>ABS(Table21[[#This Row],[Erorr 1]])</f>
        <v>14.850000000000023</v>
      </c>
      <c r="G787" s="13">
        <f>Table21[[#This Row],[Abs Erorr 1]]/Table21[[#This Row],[Adj Close]]</f>
        <v>5.1802319557869902E-2</v>
      </c>
      <c r="H787" s="11">
        <f t="shared" si="63"/>
        <v>306.50556666666665</v>
      </c>
      <c r="I787" s="14">
        <f>(Table21[[#This Row],[Adj Close]]-Table21[[#This Row],[3-MA]])</f>
        <v>-19.838866666666661</v>
      </c>
      <c r="J787" s="10">
        <f t="shared" si="62"/>
        <v>393.58063061777756</v>
      </c>
      <c r="K787" s="10">
        <f>ABS(Table21[[#This Row],[Erorr 2]])</f>
        <v>19.838866666666661</v>
      </c>
      <c r="L787" s="13">
        <f>Table21[[#This Row],[Abs Erorr 2]]/Table21[[#This Row],[Adj Close]]</f>
        <v>6.9205340790076633E-2</v>
      </c>
      <c r="M787" s="11">
        <f t="shared" si="64"/>
        <v>304.46389999999997</v>
      </c>
      <c r="N787" s="16">
        <f>Table21[[#This Row],[Adj Close]]-Table21[[#This Row],[6-MA]]</f>
        <v>-17.797199999999975</v>
      </c>
      <c r="O787" s="17">
        <f>(Table21[[#This Row],[Adj Close]]-M787)^2</f>
        <v>316.74032783999911</v>
      </c>
      <c r="P787" s="17">
        <f>ABS(Table21[[#This Row],[Erorr 3]])</f>
        <v>17.797199999999975</v>
      </c>
      <c r="Q787" s="17">
        <f>Table21[[#This Row],[Abs Erorr 3]]/Table21[[#This Row],[Adj Close]]</f>
        <v>6.2083248594971011E-2</v>
      </c>
    </row>
    <row r="788" spans="1:17" x14ac:dyDescent="0.3">
      <c r="A788" s="5">
        <v>44606.291666666664</v>
      </c>
      <c r="B788" s="25">
        <v>291.92</v>
      </c>
      <c r="C788" s="11">
        <f t="shared" si="61"/>
        <v>286.66669999999999</v>
      </c>
      <c r="D788" s="29">
        <f>Table21[[#This Row],[Adj Close]]-Table21[[#This Row],[Naive Trend ]]</f>
        <v>5.2533000000000243</v>
      </c>
      <c r="E788" s="12">
        <f t="shared" si="60"/>
        <v>27.597160890000254</v>
      </c>
      <c r="F788" s="12">
        <f>ABS(Table21[[#This Row],[Erorr 1]])</f>
        <v>5.2533000000000243</v>
      </c>
      <c r="G788" s="13">
        <f>Table21[[#This Row],[Abs Erorr 1]]/Table21[[#This Row],[Adj Close]]</f>
        <v>1.7995683748972403E-2</v>
      </c>
      <c r="H788" s="11">
        <f t="shared" si="63"/>
        <v>299.61669999999998</v>
      </c>
      <c r="I788" s="14">
        <f>(Table21[[#This Row],[Adj Close]]-Table21[[#This Row],[3-MA]])</f>
        <v>-7.6966999999999643</v>
      </c>
      <c r="J788" s="10">
        <f t="shared" si="62"/>
        <v>59.239190889999449</v>
      </c>
      <c r="K788" s="10">
        <f>ABS(Table21[[#This Row],[Erorr 2]])</f>
        <v>7.6966999999999643</v>
      </c>
      <c r="L788" s="13">
        <f>Table21[[#This Row],[Abs Erorr 2]]/Table21[[#This Row],[Adj Close]]</f>
        <v>2.6365785146615389E-2</v>
      </c>
      <c r="M788" s="11">
        <f t="shared" si="64"/>
        <v>302.73390000000001</v>
      </c>
      <c r="N788" s="16">
        <f>Table21[[#This Row],[Adj Close]]-Table21[[#This Row],[6-MA]]</f>
        <v>-10.81389999999999</v>
      </c>
      <c r="O788" s="17">
        <f>(Table21[[#This Row],[Adj Close]]-M788)^2</f>
        <v>116.94043320999978</v>
      </c>
      <c r="P788" s="17">
        <f>ABS(Table21[[#This Row],[Erorr 3]])</f>
        <v>10.81389999999999</v>
      </c>
      <c r="Q788" s="17">
        <f>Table21[[#This Row],[Abs Erorr 3]]/Table21[[#This Row],[Adj Close]]</f>
        <v>3.7044053165250716E-2</v>
      </c>
    </row>
    <row r="789" spans="1:17" x14ac:dyDescent="0.3">
      <c r="A789" s="9">
        <v>44607.291666666664</v>
      </c>
      <c r="B789" s="26">
        <v>307.47669999999999</v>
      </c>
      <c r="C789" s="11">
        <f t="shared" si="61"/>
        <v>291.92</v>
      </c>
      <c r="D789" s="29">
        <f>Table21[[#This Row],[Adj Close]]-Table21[[#This Row],[Naive Trend ]]</f>
        <v>15.556699999999978</v>
      </c>
      <c r="E789" s="12">
        <f t="shared" si="60"/>
        <v>242.01091488999933</v>
      </c>
      <c r="F789" s="12">
        <f>ABS(Table21[[#This Row],[Erorr 1]])</f>
        <v>15.556699999999978</v>
      </c>
      <c r="G789" s="13">
        <f>Table21[[#This Row],[Abs Erorr 1]]/Table21[[#This Row],[Adj Close]]</f>
        <v>5.0594727990771263E-2</v>
      </c>
      <c r="H789" s="11">
        <f t="shared" si="63"/>
        <v>293.36779999999999</v>
      </c>
      <c r="I789" s="14">
        <f>(Table21[[#This Row],[Adj Close]]-Table21[[#This Row],[3-MA]])</f>
        <v>14.108900000000006</v>
      </c>
      <c r="J789" s="10">
        <f t="shared" si="62"/>
        <v>199.06105921000017</v>
      </c>
      <c r="K789" s="10">
        <f>ABS(Table21[[#This Row],[Erorr 2]])</f>
        <v>14.108900000000006</v>
      </c>
      <c r="L789" s="13">
        <f>Table21[[#This Row],[Abs Erorr 2]]/Table21[[#This Row],[Adj Close]]</f>
        <v>4.5886078522372607E-2</v>
      </c>
      <c r="M789" s="11">
        <f t="shared" si="64"/>
        <v>300.09168333333338</v>
      </c>
      <c r="N789" s="16">
        <f>Table21[[#This Row],[Adj Close]]-Table21[[#This Row],[6-MA]]</f>
        <v>7.3850166666666155</v>
      </c>
      <c r="O789" s="17">
        <f>(Table21[[#This Row],[Adj Close]]-M789)^2</f>
        <v>54.538471166943687</v>
      </c>
      <c r="P789" s="17">
        <f>ABS(Table21[[#This Row],[Erorr 3]])</f>
        <v>7.3850166666666155</v>
      </c>
      <c r="Q789" s="17">
        <f>Table21[[#This Row],[Abs Erorr 3]]/Table21[[#This Row],[Adj Close]]</f>
        <v>2.4018134273805513E-2</v>
      </c>
    </row>
    <row r="790" spans="1:17" x14ac:dyDescent="0.3">
      <c r="A790" s="5">
        <v>44608.291666666664</v>
      </c>
      <c r="B790" s="25">
        <v>307.79669999999999</v>
      </c>
      <c r="C790" s="11">
        <f t="shared" si="61"/>
        <v>307.47669999999999</v>
      </c>
      <c r="D790" s="29">
        <f>Table21[[#This Row],[Adj Close]]-Table21[[#This Row],[Naive Trend ]]</f>
        <v>0.31999999999999318</v>
      </c>
      <c r="E790" s="12">
        <f t="shared" si="60"/>
        <v>0.10239999999999563</v>
      </c>
      <c r="F790" s="12">
        <f>ABS(Table21[[#This Row],[Erorr 1]])</f>
        <v>0.31999999999999318</v>
      </c>
      <c r="G790" s="13">
        <f>Table21[[#This Row],[Abs Erorr 1]]/Table21[[#This Row],[Adj Close]]</f>
        <v>1.039647273671203E-3</v>
      </c>
      <c r="H790" s="11">
        <f t="shared" si="63"/>
        <v>295.35446666666667</v>
      </c>
      <c r="I790" s="14">
        <f>(Table21[[#This Row],[Adj Close]]-Table21[[#This Row],[3-MA]])</f>
        <v>12.44223333333332</v>
      </c>
      <c r="J790" s="10">
        <f t="shared" si="62"/>
        <v>154.80917032111077</v>
      </c>
      <c r="K790" s="10">
        <f>ABS(Table21[[#This Row],[Erorr 2]])</f>
        <v>12.44223333333332</v>
      </c>
      <c r="L790" s="13">
        <f>Table21[[#This Row],[Abs Erorr 2]]/Table21[[#This Row],[Adj Close]]</f>
        <v>4.0423543635566335E-2</v>
      </c>
      <c r="M790" s="11">
        <f t="shared" si="64"/>
        <v>300.93001666666663</v>
      </c>
      <c r="N790" s="16">
        <f>Table21[[#This Row],[Adj Close]]-Table21[[#This Row],[6-MA]]</f>
        <v>6.8666833333333557</v>
      </c>
      <c r="O790" s="17">
        <f>(Table21[[#This Row],[Adj Close]]-M790)^2</f>
        <v>47.151340000278083</v>
      </c>
      <c r="P790" s="17">
        <f>ABS(Table21[[#This Row],[Erorr 3]])</f>
        <v>6.8666833333333557</v>
      </c>
      <c r="Q790" s="17">
        <f>Table21[[#This Row],[Abs Erorr 3]]/Table21[[#This Row],[Adj Close]]</f>
        <v>2.2309151895823952E-2</v>
      </c>
    </row>
    <row r="791" spans="1:17" x14ac:dyDescent="0.3">
      <c r="A791" s="9">
        <v>44609.291666666664</v>
      </c>
      <c r="B791" s="26">
        <v>292.11669999999998</v>
      </c>
      <c r="C791" s="11">
        <f t="shared" si="61"/>
        <v>307.79669999999999</v>
      </c>
      <c r="D791" s="29">
        <f>Table21[[#This Row],[Adj Close]]-Table21[[#This Row],[Naive Trend ]]</f>
        <v>-15.680000000000007</v>
      </c>
      <c r="E791" s="12">
        <f t="shared" si="60"/>
        <v>245.86240000000021</v>
      </c>
      <c r="F791" s="12">
        <f>ABS(Table21[[#This Row],[Erorr 1]])</f>
        <v>15.680000000000007</v>
      </c>
      <c r="G791" s="13">
        <f>Table21[[#This Row],[Abs Erorr 1]]/Table21[[#This Row],[Adj Close]]</f>
        <v>5.3677177648522006E-2</v>
      </c>
      <c r="H791" s="11">
        <f t="shared" si="63"/>
        <v>302.39780000000002</v>
      </c>
      <c r="I791" s="14">
        <f>(Table21[[#This Row],[Adj Close]]-Table21[[#This Row],[3-MA]])</f>
        <v>-10.281100000000038</v>
      </c>
      <c r="J791" s="10">
        <f t="shared" si="62"/>
        <v>105.70101721000077</v>
      </c>
      <c r="K791" s="10">
        <f>ABS(Table21[[#This Row],[Erorr 2]])</f>
        <v>10.281100000000038</v>
      </c>
      <c r="L791" s="13">
        <f>Table21[[#This Row],[Abs Erorr 2]]/Table21[[#This Row],[Adj Close]]</f>
        <v>3.5195180556264118E-2</v>
      </c>
      <c r="M791" s="11">
        <f t="shared" si="64"/>
        <v>301.00724999999994</v>
      </c>
      <c r="N791" s="16">
        <f>Table21[[#This Row],[Adj Close]]-Table21[[#This Row],[6-MA]]</f>
        <v>-8.890549999999962</v>
      </c>
      <c r="O791" s="17">
        <f>(Table21[[#This Row],[Adj Close]]-M791)^2</f>
        <v>79.041879302499325</v>
      </c>
      <c r="P791" s="17">
        <f>ABS(Table21[[#This Row],[Erorr 3]])</f>
        <v>8.890549999999962</v>
      </c>
      <c r="Q791" s="17">
        <f>Table21[[#This Row],[Abs Erorr 3]]/Table21[[#This Row],[Adj Close]]</f>
        <v>3.0434925493817926E-2</v>
      </c>
    </row>
    <row r="792" spans="1:17" x14ac:dyDescent="0.3">
      <c r="A792" s="5">
        <v>44610.291666666664</v>
      </c>
      <c r="B792" s="25">
        <v>285.66000000000003</v>
      </c>
      <c r="C792" s="11">
        <f t="shared" si="61"/>
        <v>292.11669999999998</v>
      </c>
      <c r="D792" s="29">
        <f>Table21[[#This Row],[Adj Close]]-Table21[[#This Row],[Naive Trend ]]</f>
        <v>-6.4566999999999553</v>
      </c>
      <c r="E792" s="12">
        <f t="shared" si="60"/>
        <v>41.688974889999422</v>
      </c>
      <c r="F792" s="12">
        <f>ABS(Table21[[#This Row],[Erorr 1]])</f>
        <v>6.4566999999999553</v>
      </c>
      <c r="G792" s="13">
        <f>Table21[[#This Row],[Abs Erorr 1]]/Table21[[#This Row],[Adj Close]]</f>
        <v>2.2602744521458919E-2</v>
      </c>
      <c r="H792" s="11">
        <f t="shared" si="63"/>
        <v>302.46336666666667</v>
      </c>
      <c r="I792" s="14">
        <f>(Table21[[#This Row],[Adj Close]]-Table21[[#This Row],[3-MA]])</f>
        <v>-16.803366666666648</v>
      </c>
      <c r="J792" s="10">
        <f t="shared" si="62"/>
        <v>282.35313133444379</v>
      </c>
      <c r="K792" s="10">
        <f>ABS(Table21[[#This Row],[Erorr 2]])</f>
        <v>16.803366666666648</v>
      </c>
      <c r="L792" s="13">
        <f>Table21[[#This Row],[Abs Erorr 2]]/Table21[[#This Row],[Adj Close]]</f>
        <v>5.8822959695675442E-2</v>
      </c>
      <c r="M792" s="11">
        <f t="shared" si="64"/>
        <v>297.91558333333336</v>
      </c>
      <c r="N792" s="16">
        <f>Table21[[#This Row],[Adj Close]]-Table21[[#This Row],[6-MA]]</f>
        <v>-12.255583333333334</v>
      </c>
      <c r="O792" s="17">
        <f>(Table21[[#This Row],[Adj Close]]-M792)^2</f>
        <v>150.1993228402778</v>
      </c>
      <c r="P792" s="17">
        <f>ABS(Table21[[#This Row],[Erorr 3]])</f>
        <v>12.255583333333334</v>
      </c>
      <c r="Q792" s="17">
        <f>Table21[[#This Row],[Abs Erorr 3]]/Table21[[#This Row],[Adj Close]]</f>
        <v>4.2902693178370553E-2</v>
      </c>
    </row>
    <row r="793" spans="1:17" x14ac:dyDescent="0.3">
      <c r="A793" s="9">
        <v>44614.291666666664</v>
      </c>
      <c r="B793" s="26">
        <v>273.8433</v>
      </c>
      <c r="C793" s="11">
        <f t="shared" si="61"/>
        <v>285.66000000000003</v>
      </c>
      <c r="D793" s="29">
        <f>Table21[[#This Row],[Adj Close]]-Table21[[#This Row],[Naive Trend ]]</f>
        <v>-11.816700000000026</v>
      </c>
      <c r="E793" s="12">
        <f t="shared" si="60"/>
        <v>139.6343988900006</v>
      </c>
      <c r="F793" s="12">
        <f>ABS(Table21[[#This Row],[Erorr 1]])</f>
        <v>11.816700000000026</v>
      </c>
      <c r="G793" s="13">
        <f>Table21[[#This Row],[Abs Erorr 1]]/Table21[[#This Row],[Adj Close]]</f>
        <v>4.3151320481457922E-2</v>
      </c>
      <c r="H793" s="11">
        <f t="shared" si="63"/>
        <v>295.19113333333331</v>
      </c>
      <c r="I793" s="14">
        <f>(Table21[[#This Row],[Adj Close]]-Table21[[#This Row],[3-MA]])</f>
        <v>-21.347833333333313</v>
      </c>
      <c r="J793" s="10">
        <f t="shared" si="62"/>
        <v>455.72998802777687</v>
      </c>
      <c r="K793" s="10">
        <f>ABS(Table21[[#This Row],[Erorr 2]])</f>
        <v>21.347833333333313</v>
      </c>
      <c r="L793" s="13">
        <f>Table21[[#This Row],[Abs Erorr 2]]/Table21[[#This Row],[Adj Close]]</f>
        <v>7.7956383571675156E-2</v>
      </c>
      <c r="M793" s="11">
        <f t="shared" si="64"/>
        <v>295.27280000000002</v>
      </c>
      <c r="N793" s="16">
        <f>Table21[[#This Row],[Adj Close]]-Table21[[#This Row],[6-MA]]</f>
        <v>-21.429500000000019</v>
      </c>
      <c r="O793" s="17">
        <f>(Table21[[#This Row],[Adj Close]]-M793)^2</f>
        <v>459.22347025000079</v>
      </c>
      <c r="P793" s="17">
        <f>ABS(Table21[[#This Row],[Erorr 3]])</f>
        <v>21.429500000000019</v>
      </c>
      <c r="Q793" s="17">
        <f>Table21[[#This Row],[Abs Erorr 3]]/Table21[[#This Row],[Adj Close]]</f>
        <v>7.825460765335511E-2</v>
      </c>
    </row>
    <row r="794" spans="1:17" x14ac:dyDescent="0.3">
      <c r="A794" s="5">
        <v>44615.291666666664</v>
      </c>
      <c r="B794" s="25">
        <v>254.68</v>
      </c>
      <c r="C794" s="11">
        <f t="shared" si="61"/>
        <v>273.8433</v>
      </c>
      <c r="D794" s="29">
        <f>Table21[[#This Row],[Adj Close]]-Table21[[#This Row],[Naive Trend ]]</f>
        <v>-19.163299999999992</v>
      </c>
      <c r="E794" s="12">
        <f t="shared" si="60"/>
        <v>367.23206688999971</v>
      </c>
      <c r="F794" s="12">
        <f>ABS(Table21[[#This Row],[Erorr 1]])</f>
        <v>19.163299999999992</v>
      </c>
      <c r="G794" s="13">
        <f>Table21[[#This Row],[Abs Erorr 1]]/Table21[[#This Row],[Adj Close]]</f>
        <v>7.5244620700486847E-2</v>
      </c>
      <c r="H794" s="11">
        <f t="shared" si="63"/>
        <v>283.87333333333333</v>
      </c>
      <c r="I794" s="14">
        <f>(Table21[[#This Row],[Adj Close]]-Table21[[#This Row],[3-MA]])</f>
        <v>-29.193333333333328</v>
      </c>
      <c r="J794" s="10">
        <f t="shared" si="62"/>
        <v>852.25071111111083</v>
      </c>
      <c r="K794" s="10">
        <f>ABS(Table21[[#This Row],[Erorr 2]])</f>
        <v>29.193333333333328</v>
      </c>
      <c r="L794" s="13">
        <f>Table21[[#This Row],[Abs Erorr 2]]/Table21[[#This Row],[Adj Close]]</f>
        <v>0.11462750641327676</v>
      </c>
      <c r="M794" s="11">
        <f t="shared" si="64"/>
        <v>293.13556666666665</v>
      </c>
      <c r="N794" s="16">
        <f>Table21[[#This Row],[Adj Close]]-Table21[[#This Row],[6-MA]]</f>
        <v>-38.455566666666641</v>
      </c>
      <c r="O794" s="17">
        <f>(Table21[[#This Row],[Adj Close]]-M794)^2</f>
        <v>1478.8306076544425</v>
      </c>
      <c r="P794" s="17">
        <f>ABS(Table21[[#This Row],[Erorr 3]])</f>
        <v>38.455566666666641</v>
      </c>
      <c r="Q794" s="17">
        <f>Table21[[#This Row],[Abs Erorr 3]]/Table21[[#This Row],[Adj Close]]</f>
        <v>0.1509956285011255</v>
      </c>
    </row>
    <row r="795" spans="1:17" x14ac:dyDescent="0.3">
      <c r="A795" s="9">
        <v>44616.291666666664</v>
      </c>
      <c r="B795" s="26">
        <v>266.92329999999998</v>
      </c>
      <c r="C795" s="11">
        <f t="shared" si="61"/>
        <v>254.68</v>
      </c>
      <c r="D795" s="29">
        <f>Table21[[#This Row],[Adj Close]]-Table21[[#This Row],[Naive Trend ]]</f>
        <v>12.243299999999977</v>
      </c>
      <c r="E795" s="12">
        <f t="shared" si="60"/>
        <v>149.89839488999942</v>
      </c>
      <c r="F795" s="12">
        <f>ABS(Table21[[#This Row],[Erorr 1]])</f>
        <v>12.243299999999977</v>
      </c>
      <c r="G795" s="13">
        <f>Table21[[#This Row],[Abs Erorr 1]]/Table21[[#This Row],[Adj Close]]</f>
        <v>4.5868232559690282E-2</v>
      </c>
      <c r="H795" s="11">
        <f t="shared" si="63"/>
        <v>271.39443333333338</v>
      </c>
      <c r="I795" s="14">
        <f>(Table21[[#This Row],[Adj Close]]-Table21[[#This Row],[3-MA]])</f>
        <v>-4.4711333333333982</v>
      </c>
      <c r="J795" s="10">
        <f t="shared" si="62"/>
        <v>19.991033284445024</v>
      </c>
      <c r="K795" s="10">
        <f>ABS(Table21[[#This Row],[Erorr 2]])</f>
        <v>4.4711333333333982</v>
      </c>
      <c r="L795" s="13">
        <f>Table21[[#This Row],[Abs Erorr 2]]/Table21[[#This Row],[Adj Close]]</f>
        <v>1.6750629612826601E-2</v>
      </c>
      <c r="M795" s="11">
        <f t="shared" si="64"/>
        <v>286.92890000000006</v>
      </c>
      <c r="N795" s="16">
        <f>Table21[[#This Row],[Adj Close]]-Table21[[#This Row],[6-MA]]</f>
        <v>-20.005600000000072</v>
      </c>
      <c r="O795" s="17">
        <f>(Table21[[#This Row],[Adj Close]]-M795)^2</f>
        <v>400.22403136000287</v>
      </c>
      <c r="P795" s="17">
        <f>ABS(Table21[[#This Row],[Erorr 3]])</f>
        <v>20.005600000000072</v>
      </c>
      <c r="Q795" s="17">
        <f>Table21[[#This Row],[Abs Erorr 3]]/Table21[[#This Row],[Adj Close]]</f>
        <v>7.4948871080194476E-2</v>
      </c>
    </row>
    <row r="796" spans="1:17" x14ac:dyDescent="0.3">
      <c r="A796" s="5">
        <v>44617.291666666664</v>
      </c>
      <c r="B796" s="25">
        <v>269.95670000000001</v>
      </c>
      <c r="C796" s="11">
        <f t="shared" si="61"/>
        <v>266.92329999999998</v>
      </c>
      <c r="D796" s="29">
        <f>Table21[[#This Row],[Adj Close]]-Table21[[#This Row],[Naive Trend ]]</f>
        <v>3.0334000000000287</v>
      </c>
      <c r="E796" s="12">
        <f t="shared" si="60"/>
        <v>9.2015155600001748</v>
      </c>
      <c r="F796" s="12">
        <f>ABS(Table21[[#This Row],[Erorr 1]])</f>
        <v>3.0334000000000287</v>
      </c>
      <c r="G796" s="13">
        <f>Table21[[#This Row],[Abs Erorr 1]]/Table21[[#This Row],[Adj Close]]</f>
        <v>1.1236616835218495E-2</v>
      </c>
      <c r="H796" s="11">
        <f t="shared" si="63"/>
        <v>265.14886666666666</v>
      </c>
      <c r="I796" s="14">
        <f>(Table21[[#This Row],[Adj Close]]-Table21[[#This Row],[3-MA]])</f>
        <v>4.8078333333333489</v>
      </c>
      <c r="J796" s="10">
        <f t="shared" si="62"/>
        <v>23.115261361111262</v>
      </c>
      <c r="K796" s="10">
        <f>ABS(Table21[[#This Row],[Erorr 2]])</f>
        <v>4.8078333333333489</v>
      </c>
      <c r="L796" s="13">
        <f>Table21[[#This Row],[Abs Erorr 2]]/Table21[[#This Row],[Adj Close]]</f>
        <v>1.7809646263024212E-2</v>
      </c>
      <c r="M796" s="11">
        <f t="shared" si="64"/>
        <v>280.17</v>
      </c>
      <c r="N796" s="16">
        <f>Table21[[#This Row],[Adj Close]]-Table21[[#This Row],[6-MA]]</f>
        <v>-10.213300000000004</v>
      </c>
      <c r="O796" s="17">
        <f>(Table21[[#This Row],[Adj Close]]-M796)^2</f>
        <v>104.31149689000007</v>
      </c>
      <c r="P796" s="17">
        <f>ABS(Table21[[#This Row],[Erorr 3]])</f>
        <v>10.213300000000004</v>
      </c>
      <c r="Q796" s="17">
        <f>Table21[[#This Row],[Abs Erorr 3]]/Table21[[#This Row],[Adj Close]]</f>
        <v>3.7833104345993275E-2</v>
      </c>
    </row>
    <row r="797" spans="1:17" x14ac:dyDescent="0.3">
      <c r="A797" s="9">
        <v>44620.291666666664</v>
      </c>
      <c r="B797" s="26">
        <v>290.14330000000001</v>
      </c>
      <c r="C797" s="11">
        <f t="shared" si="61"/>
        <v>269.95670000000001</v>
      </c>
      <c r="D797" s="29">
        <f>Table21[[#This Row],[Adj Close]]-Table21[[#This Row],[Naive Trend ]]</f>
        <v>20.186599999999999</v>
      </c>
      <c r="E797" s="12">
        <f t="shared" si="60"/>
        <v>407.49881955999996</v>
      </c>
      <c r="F797" s="12">
        <f>ABS(Table21[[#This Row],[Erorr 1]])</f>
        <v>20.186599999999999</v>
      </c>
      <c r="G797" s="13">
        <f>Table21[[#This Row],[Abs Erorr 1]]/Table21[[#This Row],[Adj Close]]</f>
        <v>6.9574586075225583E-2</v>
      </c>
      <c r="H797" s="11">
        <f t="shared" si="63"/>
        <v>263.8533333333333</v>
      </c>
      <c r="I797" s="14">
        <f>(Table21[[#This Row],[Adj Close]]-Table21[[#This Row],[3-MA]])</f>
        <v>26.289966666666714</v>
      </c>
      <c r="J797" s="10">
        <f t="shared" si="62"/>
        <v>691.16234733444696</v>
      </c>
      <c r="K797" s="10">
        <f>ABS(Table21[[#This Row],[Erorr 2]])</f>
        <v>26.289966666666714</v>
      </c>
      <c r="L797" s="13">
        <f>Table21[[#This Row],[Abs Erorr 2]]/Table21[[#This Row],[Adj Close]]</f>
        <v>9.0610283493248733E-2</v>
      </c>
      <c r="M797" s="11">
        <f t="shared" si="64"/>
        <v>273.86333333333329</v>
      </c>
      <c r="N797" s="16">
        <f>Table21[[#This Row],[Adj Close]]-Table21[[#This Row],[6-MA]]</f>
        <v>16.279966666666724</v>
      </c>
      <c r="O797" s="17">
        <f>(Table21[[#This Row],[Adj Close]]-M797)^2</f>
        <v>265.03731466777964</v>
      </c>
      <c r="P797" s="17">
        <f>ABS(Table21[[#This Row],[Erorr 3]])</f>
        <v>16.279966666666724</v>
      </c>
      <c r="Q797" s="17">
        <f>Table21[[#This Row],[Abs Erorr 3]]/Table21[[#This Row],[Adj Close]]</f>
        <v>5.6110089968187178E-2</v>
      </c>
    </row>
    <row r="798" spans="1:17" x14ac:dyDescent="0.3">
      <c r="A798" s="5">
        <v>44621.291666666664</v>
      </c>
      <c r="B798" s="25">
        <v>288.12329999999997</v>
      </c>
      <c r="C798" s="11">
        <f t="shared" si="61"/>
        <v>290.14330000000001</v>
      </c>
      <c r="D798" s="29">
        <f>Table21[[#This Row],[Adj Close]]-Table21[[#This Row],[Naive Trend ]]</f>
        <v>-2.0200000000000387</v>
      </c>
      <c r="E798" s="12">
        <f t="shared" si="60"/>
        <v>4.0804000000001563</v>
      </c>
      <c r="F798" s="12">
        <f>ABS(Table21[[#This Row],[Erorr 1]])</f>
        <v>2.0200000000000387</v>
      </c>
      <c r="G798" s="13">
        <f>Table21[[#This Row],[Abs Erorr 1]]/Table21[[#This Row],[Adj Close]]</f>
        <v>7.0108873527411318E-3</v>
      </c>
      <c r="H798" s="11">
        <f t="shared" si="63"/>
        <v>275.67443333333335</v>
      </c>
      <c r="I798" s="14">
        <f>(Table21[[#This Row],[Adj Close]]-Table21[[#This Row],[3-MA]])</f>
        <v>12.448866666666618</v>
      </c>
      <c r="J798" s="10">
        <f t="shared" si="62"/>
        <v>154.97428128444324</v>
      </c>
      <c r="K798" s="10">
        <f>ABS(Table21[[#This Row],[Erorr 2]])</f>
        <v>12.448866666666618</v>
      </c>
      <c r="L798" s="13">
        <f>Table21[[#This Row],[Abs Erorr 2]]/Table21[[#This Row],[Adj Close]]</f>
        <v>4.320673359865939E-2</v>
      </c>
      <c r="M798" s="11">
        <f t="shared" si="64"/>
        <v>273.53443333333331</v>
      </c>
      <c r="N798" s="16">
        <f>Table21[[#This Row],[Adj Close]]-Table21[[#This Row],[6-MA]]</f>
        <v>14.588866666666661</v>
      </c>
      <c r="O798" s="17">
        <f>(Table21[[#This Row],[Adj Close]]-M798)^2</f>
        <v>212.83503061777762</v>
      </c>
      <c r="P798" s="17">
        <f>ABS(Table21[[#This Row],[Erorr 3]])</f>
        <v>14.588866666666661</v>
      </c>
      <c r="Q798" s="17">
        <f>Table21[[#This Row],[Abs Erorr 3]]/Table21[[#This Row],[Adj Close]]</f>
        <v>5.0634109308989109E-2</v>
      </c>
    </row>
    <row r="799" spans="1:17" x14ac:dyDescent="0.3">
      <c r="A799" s="9">
        <v>44622.291666666664</v>
      </c>
      <c r="B799" s="26">
        <v>293.29669999999999</v>
      </c>
      <c r="C799" s="11">
        <f t="shared" si="61"/>
        <v>288.12329999999997</v>
      </c>
      <c r="D799" s="29">
        <f>Table21[[#This Row],[Adj Close]]-Table21[[#This Row],[Naive Trend ]]</f>
        <v>5.1734000000000151</v>
      </c>
      <c r="E799" s="12">
        <f t="shared" si="60"/>
        <v>26.764067560000157</v>
      </c>
      <c r="F799" s="12">
        <f>ABS(Table21[[#This Row],[Erorr 1]])</f>
        <v>5.1734000000000151</v>
      </c>
      <c r="G799" s="13">
        <f>Table21[[#This Row],[Abs Erorr 1]]/Table21[[#This Row],[Adj Close]]</f>
        <v>1.7638793753901819E-2</v>
      </c>
      <c r="H799" s="11">
        <f t="shared" si="63"/>
        <v>282.74110000000002</v>
      </c>
      <c r="I799" s="14">
        <f>(Table21[[#This Row],[Adj Close]]-Table21[[#This Row],[3-MA]])</f>
        <v>10.55559999999997</v>
      </c>
      <c r="J799" s="10">
        <f t="shared" si="62"/>
        <v>111.42069135999937</v>
      </c>
      <c r="K799" s="10">
        <f>ABS(Table21[[#This Row],[Erorr 2]])</f>
        <v>10.55559999999997</v>
      </c>
      <c r="L799" s="13">
        <f>Table21[[#This Row],[Abs Erorr 2]]/Table21[[#This Row],[Adj Close]]</f>
        <v>3.5989494597109241E-2</v>
      </c>
      <c r="M799" s="11">
        <f t="shared" si="64"/>
        <v>273.94498333333331</v>
      </c>
      <c r="N799" s="16">
        <f>Table21[[#This Row],[Adj Close]]-Table21[[#This Row],[6-MA]]</f>
        <v>19.351716666666675</v>
      </c>
      <c r="O799" s="17">
        <f>(Table21[[#This Row],[Adj Close]]-M799)^2</f>
        <v>374.48893794694476</v>
      </c>
      <c r="P799" s="17">
        <f>ABS(Table21[[#This Row],[Erorr 3]])</f>
        <v>19.351716666666675</v>
      </c>
      <c r="Q799" s="17">
        <f>Table21[[#This Row],[Abs Erorr 3]]/Table21[[#This Row],[Adj Close]]</f>
        <v>6.5980001366079732E-2</v>
      </c>
    </row>
    <row r="800" spans="1:17" x14ac:dyDescent="0.3">
      <c r="A800" s="5">
        <v>44623.291666666664</v>
      </c>
      <c r="B800" s="25">
        <v>279.76330000000002</v>
      </c>
      <c r="C800" s="11">
        <f t="shared" si="61"/>
        <v>293.29669999999999</v>
      </c>
      <c r="D800" s="29">
        <f>Table21[[#This Row],[Adj Close]]-Table21[[#This Row],[Naive Trend ]]</f>
        <v>-13.533399999999972</v>
      </c>
      <c r="E800" s="12">
        <f t="shared" si="60"/>
        <v>183.15291555999923</v>
      </c>
      <c r="F800" s="12">
        <f>ABS(Table21[[#This Row],[Erorr 1]])</f>
        <v>13.533399999999972</v>
      </c>
      <c r="G800" s="13">
        <f>Table21[[#This Row],[Abs Erorr 1]]/Table21[[#This Row],[Adj Close]]</f>
        <v>4.8374465128199345E-2</v>
      </c>
      <c r="H800" s="11">
        <f t="shared" si="63"/>
        <v>290.52109999999999</v>
      </c>
      <c r="I800" s="14">
        <f>(Table21[[#This Row],[Adj Close]]-Table21[[#This Row],[3-MA]])</f>
        <v>-10.757799999999975</v>
      </c>
      <c r="J800" s="10">
        <f t="shared" si="62"/>
        <v>115.73026083999946</v>
      </c>
      <c r="K800" s="10">
        <f>ABS(Table21[[#This Row],[Erorr 2]])</f>
        <v>10.757799999999975</v>
      </c>
      <c r="L800" s="13">
        <f>Table21[[#This Row],[Abs Erorr 2]]/Table21[[#This Row],[Adj Close]]</f>
        <v>3.8453220990744587E-2</v>
      </c>
      <c r="M800" s="11">
        <f t="shared" si="64"/>
        <v>277.18721666666664</v>
      </c>
      <c r="N800" s="16">
        <f>Table21[[#This Row],[Adj Close]]-Table21[[#This Row],[6-MA]]</f>
        <v>2.5760833333333721</v>
      </c>
      <c r="O800" s="17">
        <f>(Table21[[#This Row],[Adj Close]]-M800)^2</f>
        <v>6.6362053402779777</v>
      </c>
      <c r="P800" s="17">
        <f>ABS(Table21[[#This Row],[Erorr 3]])</f>
        <v>2.5760833333333721</v>
      </c>
      <c r="Q800" s="17">
        <f>Table21[[#This Row],[Abs Erorr 3]]/Table21[[#This Row],[Adj Close]]</f>
        <v>9.2080817367159017E-3</v>
      </c>
    </row>
    <row r="801" spans="1:17" x14ac:dyDescent="0.3">
      <c r="A801" s="9">
        <v>44624.291666666664</v>
      </c>
      <c r="B801" s="26">
        <v>279.43</v>
      </c>
      <c r="C801" s="11">
        <f t="shared" si="61"/>
        <v>279.76330000000002</v>
      </c>
      <c r="D801" s="29">
        <f>Table21[[#This Row],[Adj Close]]-Table21[[#This Row],[Naive Trend ]]</f>
        <v>-0.33330000000000837</v>
      </c>
      <c r="E801" s="12">
        <f t="shared" si="60"/>
        <v>0.11108889000000557</v>
      </c>
      <c r="F801" s="12">
        <f>ABS(Table21[[#This Row],[Erorr 1]])</f>
        <v>0.33330000000000837</v>
      </c>
      <c r="G801" s="13">
        <f>Table21[[#This Row],[Abs Erorr 1]]/Table21[[#This Row],[Adj Close]]</f>
        <v>1.1927853129585525E-3</v>
      </c>
      <c r="H801" s="11">
        <f t="shared" si="63"/>
        <v>287.06109999999995</v>
      </c>
      <c r="I801" s="14">
        <f>(Table21[[#This Row],[Adj Close]]-Table21[[#This Row],[3-MA]])</f>
        <v>-7.6310999999999467</v>
      </c>
      <c r="J801" s="10">
        <f t="shared" si="62"/>
        <v>58.233687209999189</v>
      </c>
      <c r="K801" s="10">
        <f>ABS(Table21[[#This Row],[Erorr 2]])</f>
        <v>7.6310999999999467</v>
      </c>
      <c r="L801" s="13">
        <f>Table21[[#This Row],[Abs Erorr 2]]/Table21[[#This Row],[Adj Close]]</f>
        <v>2.7309522957448901E-2</v>
      </c>
      <c r="M801" s="11">
        <f t="shared" si="64"/>
        <v>281.36776666666668</v>
      </c>
      <c r="N801" s="16">
        <f>Table21[[#This Row],[Adj Close]]-Table21[[#This Row],[6-MA]]</f>
        <v>-1.9377666666666755</v>
      </c>
      <c r="O801" s="17">
        <f>(Table21[[#This Row],[Adj Close]]-M801)^2</f>
        <v>3.7549396544444789</v>
      </c>
      <c r="P801" s="17">
        <f>ABS(Table21[[#This Row],[Erorr 3]])</f>
        <v>1.9377666666666755</v>
      </c>
      <c r="Q801" s="17">
        <f>Table21[[#This Row],[Abs Erorr 3]]/Table21[[#This Row],[Adj Close]]</f>
        <v>6.934712331054917E-3</v>
      </c>
    </row>
    <row r="802" spans="1:17" x14ac:dyDescent="0.3">
      <c r="A802" s="5">
        <v>44627.291666666664</v>
      </c>
      <c r="B802" s="25">
        <v>268.19330000000002</v>
      </c>
      <c r="C802" s="11">
        <f t="shared" si="61"/>
        <v>279.43</v>
      </c>
      <c r="D802" s="29">
        <f>Table21[[#This Row],[Adj Close]]-Table21[[#This Row],[Naive Trend ]]</f>
        <v>-11.236699999999985</v>
      </c>
      <c r="E802" s="12">
        <f t="shared" si="60"/>
        <v>126.26342688999966</v>
      </c>
      <c r="F802" s="12">
        <f>ABS(Table21[[#This Row],[Erorr 1]])</f>
        <v>11.236699999999985</v>
      </c>
      <c r="G802" s="13">
        <f>Table21[[#This Row],[Abs Erorr 1]]/Table21[[#This Row],[Adj Close]]</f>
        <v>4.1897765529563875E-2</v>
      </c>
      <c r="H802" s="11">
        <f t="shared" si="63"/>
        <v>284.16333333333336</v>
      </c>
      <c r="I802" s="14">
        <f>(Table21[[#This Row],[Adj Close]]-Table21[[#This Row],[3-MA]])</f>
        <v>-15.970033333333333</v>
      </c>
      <c r="J802" s="10">
        <f t="shared" si="62"/>
        <v>255.04196466777779</v>
      </c>
      <c r="K802" s="10">
        <f>ABS(Table21[[#This Row],[Erorr 2]])</f>
        <v>15.970033333333333</v>
      </c>
      <c r="L802" s="13">
        <f>Table21[[#This Row],[Abs Erorr 2]]/Table21[[#This Row],[Adj Close]]</f>
        <v>5.954672742881098E-2</v>
      </c>
      <c r="M802" s="11">
        <f t="shared" si="64"/>
        <v>283.45221666666669</v>
      </c>
      <c r="N802" s="16">
        <f>Table21[[#This Row],[Adj Close]]-Table21[[#This Row],[6-MA]]</f>
        <v>-15.258916666666664</v>
      </c>
      <c r="O802" s="17">
        <f>(Table21[[#This Row],[Adj Close]]-M802)^2</f>
        <v>232.8345378402777</v>
      </c>
      <c r="P802" s="17">
        <f>ABS(Table21[[#This Row],[Erorr 3]])</f>
        <v>15.258916666666664</v>
      </c>
      <c r="Q802" s="17">
        <f>Table21[[#This Row],[Abs Erorr 3]]/Table21[[#This Row],[Adj Close]]</f>
        <v>5.6895219480377263E-2</v>
      </c>
    </row>
    <row r="803" spans="1:17" x14ac:dyDescent="0.3">
      <c r="A803" s="9">
        <v>44628.291666666664</v>
      </c>
      <c r="B803" s="26">
        <v>274.8</v>
      </c>
      <c r="C803" s="11">
        <f t="shared" si="61"/>
        <v>268.19330000000002</v>
      </c>
      <c r="D803" s="29">
        <f>Table21[[#This Row],[Adj Close]]-Table21[[#This Row],[Naive Trend ]]</f>
        <v>6.6066999999999894</v>
      </c>
      <c r="E803" s="12">
        <f t="shared" si="60"/>
        <v>43.648484889999857</v>
      </c>
      <c r="F803" s="12">
        <f>ABS(Table21[[#This Row],[Erorr 1]])</f>
        <v>6.6066999999999894</v>
      </c>
      <c r="G803" s="13">
        <f>Table21[[#This Row],[Abs Erorr 1]]/Table21[[#This Row],[Adj Close]]</f>
        <v>2.4041848617176089E-2</v>
      </c>
      <c r="H803" s="11">
        <f t="shared" si="63"/>
        <v>275.79553333333337</v>
      </c>
      <c r="I803" s="14">
        <f>(Table21[[#This Row],[Adj Close]]-Table21[[#This Row],[3-MA]])</f>
        <v>-0.99553333333335559</v>
      </c>
      <c r="J803" s="10">
        <f t="shared" si="62"/>
        <v>0.99108661777782203</v>
      </c>
      <c r="K803" s="10">
        <f>ABS(Table21[[#This Row],[Erorr 2]])</f>
        <v>0.99553333333335559</v>
      </c>
      <c r="L803" s="13">
        <f>Table21[[#This Row],[Abs Erorr 2]]/Table21[[#This Row],[Adj Close]]</f>
        <v>3.6227559437167233E-3</v>
      </c>
      <c r="M803" s="11">
        <f t="shared" si="64"/>
        <v>283.15831666666668</v>
      </c>
      <c r="N803" s="16">
        <f>Table21[[#This Row],[Adj Close]]-Table21[[#This Row],[6-MA]]</f>
        <v>-8.3583166666666671</v>
      </c>
      <c r="O803" s="17">
        <f>(Table21[[#This Row],[Adj Close]]-M803)^2</f>
        <v>69.86145750027778</v>
      </c>
      <c r="P803" s="17">
        <f>ABS(Table21[[#This Row],[Erorr 3]])</f>
        <v>8.3583166666666671</v>
      </c>
      <c r="Q803" s="17">
        <f>Table21[[#This Row],[Abs Erorr 3]]/Table21[[#This Row],[Adj Close]]</f>
        <v>3.041599951479864E-2</v>
      </c>
    </row>
    <row r="804" spans="1:17" x14ac:dyDescent="0.3">
      <c r="A804" s="5">
        <v>44629.291666666664</v>
      </c>
      <c r="B804" s="25">
        <v>286.32330000000002</v>
      </c>
      <c r="C804" s="11">
        <f t="shared" si="61"/>
        <v>274.8</v>
      </c>
      <c r="D804" s="29">
        <f>Table21[[#This Row],[Adj Close]]-Table21[[#This Row],[Naive Trend ]]</f>
        <v>11.523300000000006</v>
      </c>
      <c r="E804" s="12">
        <f t="shared" si="60"/>
        <v>132.78644289000013</v>
      </c>
      <c r="F804" s="12">
        <f>ABS(Table21[[#This Row],[Erorr 1]])</f>
        <v>11.523300000000006</v>
      </c>
      <c r="G804" s="13">
        <f>Table21[[#This Row],[Abs Erorr 1]]/Table21[[#This Row],[Adj Close]]</f>
        <v>4.0245764141444325E-2</v>
      </c>
      <c r="H804" s="11">
        <f t="shared" si="63"/>
        <v>274.14109999999999</v>
      </c>
      <c r="I804" s="14">
        <f>(Table21[[#This Row],[Adj Close]]-Table21[[#This Row],[3-MA]])</f>
        <v>12.182200000000023</v>
      </c>
      <c r="J804" s="10">
        <f t="shared" si="62"/>
        <v>148.40599684000057</v>
      </c>
      <c r="K804" s="10">
        <f>ABS(Table21[[#This Row],[Erorr 2]])</f>
        <v>12.182200000000023</v>
      </c>
      <c r="L804" s="13">
        <f>Table21[[#This Row],[Abs Erorr 2]]/Table21[[#This Row],[Adj Close]]</f>
        <v>4.2547008923129979E-2</v>
      </c>
      <c r="M804" s="11">
        <f t="shared" si="64"/>
        <v>280.60109999999997</v>
      </c>
      <c r="N804" s="16">
        <f>Table21[[#This Row],[Adj Close]]-Table21[[#This Row],[6-MA]]</f>
        <v>5.7222000000000435</v>
      </c>
      <c r="O804" s="17">
        <f>(Table21[[#This Row],[Adj Close]]-M804)^2</f>
        <v>32.743572840000496</v>
      </c>
      <c r="P804" s="17">
        <f>ABS(Table21[[#This Row],[Erorr 3]])</f>
        <v>5.7222000000000435</v>
      </c>
      <c r="Q804" s="17">
        <f>Table21[[#This Row],[Abs Erorr 3]]/Table21[[#This Row],[Adj Close]]</f>
        <v>1.9985100758478418E-2</v>
      </c>
    </row>
    <row r="805" spans="1:17" x14ac:dyDescent="0.3">
      <c r="A805" s="9">
        <v>44630.291666666664</v>
      </c>
      <c r="B805" s="26">
        <v>279.43329999999997</v>
      </c>
      <c r="C805" s="11">
        <f t="shared" si="61"/>
        <v>286.32330000000002</v>
      </c>
      <c r="D805" s="29">
        <f>Table21[[#This Row],[Adj Close]]-Table21[[#This Row],[Naive Trend ]]</f>
        <v>-6.8900000000000432</v>
      </c>
      <c r="E805" s="12">
        <f t="shared" si="60"/>
        <v>47.472100000000594</v>
      </c>
      <c r="F805" s="12">
        <f>ABS(Table21[[#This Row],[Erorr 1]])</f>
        <v>6.8900000000000432</v>
      </c>
      <c r="G805" s="13">
        <f>Table21[[#This Row],[Abs Erorr 1]]/Table21[[#This Row],[Adj Close]]</f>
        <v>2.4657046958970329E-2</v>
      </c>
      <c r="H805" s="11">
        <f t="shared" si="63"/>
        <v>276.43886666666668</v>
      </c>
      <c r="I805" s="14">
        <f>(Table21[[#This Row],[Adj Close]]-Table21[[#This Row],[3-MA]])</f>
        <v>2.9944333333332906</v>
      </c>
      <c r="J805" s="10">
        <f t="shared" si="62"/>
        <v>8.9666309877775223</v>
      </c>
      <c r="K805" s="10">
        <f>ABS(Table21[[#This Row],[Erorr 2]])</f>
        <v>2.9944333333332906</v>
      </c>
      <c r="L805" s="13">
        <f>Table21[[#This Row],[Abs Erorr 2]]/Table21[[#This Row],[Adj Close]]</f>
        <v>1.0716093369449136E-2</v>
      </c>
      <c r="M805" s="11">
        <f t="shared" si="64"/>
        <v>280.30110000000002</v>
      </c>
      <c r="N805" s="16">
        <f>Table21[[#This Row],[Adj Close]]-Table21[[#This Row],[6-MA]]</f>
        <v>-0.8678000000000452</v>
      </c>
      <c r="O805" s="17">
        <f>(Table21[[#This Row],[Adj Close]]-M805)^2</f>
        <v>0.75307684000007846</v>
      </c>
      <c r="P805" s="17">
        <f>ABS(Table21[[#This Row],[Erorr 3]])</f>
        <v>0.8678000000000452</v>
      </c>
      <c r="Q805" s="17">
        <f>Table21[[#This Row],[Abs Erorr 3]]/Table21[[#This Row],[Adj Close]]</f>
        <v>3.1055711685044167E-3</v>
      </c>
    </row>
    <row r="806" spans="1:17" x14ac:dyDescent="0.3">
      <c r="A806" s="5">
        <v>44631.291666666664</v>
      </c>
      <c r="B806" s="25">
        <v>265.11669999999998</v>
      </c>
      <c r="C806" s="11">
        <f t="shared" si="61"/>
        <v>279.43329999999997</v>
      </c>
      <c r="D806" s="29">
        <f>Table21[[#This Row],[Adj Close]]-Table21[[#This Row],[Naive Trend ]]</f>
        <v>-14.316599999999994</v>
      </c>
      <c r="E806" s="12">
        <f t="shared" si="60"/>
        <v>204.96503555999982</v>
      </c>
      <c r="F806" s="12">
        <f>ABS(Table21[[#This Row],[Erorr 1]])</f>
        <v>14.316599999999994</v>
      </c>
      <c r="G806" s="13">
        <f>Table21[[#This Row],[Abs Erorr 1]]/Table21[[#This Row],[Adj Close]]</f>
        <v>5.4001124787687815E-2</v>
      </c>
      <c r="H806" s="11">
        <f t="shared" si="63"/>
        <v>280.1855333333333</v>
      </c>
      <c r="I806" s="14">
        <f>(Table21[[#This Row],[Adj Close]]-Table21[[#This Row],[3-MA]])</f>
        <v>-15.068833333333316</v>
      </c>
      <c r="J806" s="10">
        <f t="shared" si="62"/>
        <v>227.06973802777725</v>
      </c>
      <c r="K806" s="10">
        <f>ABS(Table21[[#This Row],[Erorr 2]])</f>
        <v>15.068833333333316</v>
      </c>
      <c r="L806" s="13">
        <f>Table21[[#This Row],[Abs Erorr 2]]/Table21[[#This Row],[Adj Close]]</f>
        <v>5.6838491627774927E-2</v>
      </c>
      <c r="M806" s="11">
        <f t="shared" si="64"/>
        <v>277.9905333333333</v>
      </c>
      <c r="N806" s="16">
        <f>Table21[[#This Row],[Adj Close]]-Table21[[#This Row],[6-MA]]</f>
        <v>-12.873833333333323</v>
      </c>
      <c r="O806" s="17">
        <f>(Table21[[#This Row],[Adj Close]]-M806)^2</f>
        <v>165.73558469444419</v>
      </c>
      <c r="P806" s="17">
        <f>ABS(Table21[[#This Row],[Erorr 3]])</f>
        <v>12.873833333333323</v>
      </c>
      <c r="Q806" s="17">
        <f>Table21[[#This Row],[Abs Erorr 3]]/Table21[[#This Row],[Adj Close]]</f>
        <v>4.8559118808182679E-2</v>
      </c>
    </row>
    <row r="807" spans="1:17" x14ac:dyDescent="0.3">
      <c r="A807" s="9">
        <v>44634.291666666664</v>
      </c>
      <c r="B807" s="26">
        <v>255.45670000000001</v>
      </c>
      <c r="C807" s="11">
        <f t="shared" si="61"/>
        <v>265.11669999999998</v>
      </c>
      <c r="D807" s="29">
        <f>Table21[[#This Row],[Adj Close]]-Table21[[#This Row],[Naive Trend ]]</f>
        <v>-9.6599999999999682</v>
      </c>
      <c r="E807" s="12">
        <f t="shared" si="60"/>
        <v>93.315599999999378</v>
      </c>
      <c r="F807" s="12">
        <f>ABS(Table21[[#This Row],[Erorr 1]])</f>
        <v>9.6599999999999682</v>
      </c>
      <c r="G807" s="13">
        <f>Table21[[#This Row],[Abs Erorr 1]]/Table21[[#This Row],[Adj Close]]</f>
        <v>3.7814627684456772E-2</v>
      </c>
      <c r="H807" s="11">
        <f t="shared" si="63"/>
        <v>276.95776666666666</v>
      </c>
      <c r="I807" s="14">
        <f>(Table21[[#This Row],[Adj Close]]-Table21[[#This Row],[3-MA]])</f>
        <v>-21.501066666666645</v>
      </c>
      <c r="J807" s="10">
        <f t="shared" si="62"/>
        <v>462.2958678044435</v>
      </c>
      <c r="K807" s="10">
        <f>ABS(Table21[[#This Row],[Erorr 2]])</f>
        <v>21.501066666666645</v>
      </c>
      <c r="L807" s="13">
        <f>Table21[[#This Row],[Abs Erorr 2]]/Table21[[#This Row],[Adj Close]]</f>
        <v>8.416716675141675E-2</v>
      </c>
      <c r="M807" s="11">
        <f t="shared" si="64"/>
        <v>275.5494333333333</v>
      </c>
      <c r="N807" s="16">
        <f>Table21[[#This Row],[Adj Close]]-Table21[[#This Row],[6-MA]]</f>
        <v>-20.092733333333285</v>
      </c>
      <c r="O807" s="17">
        <f>(Table21[[#This Row],[Adj Close]]-M807)^2</f>
        <v>403.71793280444251</v>
      </c>
      <c r="P807" s="17">
        <f>ABS(Table21[[#This Row],[Erorr 3]])</f>
        <v>20.092733333333285</v>
      </c>
      <c r="Q807" s="17">
        <f>Table21[[#This Row],[Abs Erorr 3]]/Table21[[#This Row],[Adj Close]]</f>
        <v>7.8654164613154734E-2</v>
      </c>
    </row>
    <row r="808" spans="1:17" x14ac:dyDescent="0.3">
      <c r="A808" s="5">
        <v>44635.291666666664</v>
      </c>
      <c r="B808" s="25">
        <v>267.29669999999999</v>
      </c>
      <c r="C808" s="11">
        <f t="shared" si="61"/>
        <v>255.45670000000001</v>
      </c>
      <c r="D808" s="29">
        <f>Table21[[#This Row],[Adj Close]]-Table21[[#This Row],[Naive Trend ]]</f>
        <v>11.839999999999975</v>
      </c>
      <c r="E808" s="12">
        <f t="shared" si="60"/>
        <v>140.1855999999994</v>
      </c>
      <c r="F808" s="12">
        <f>ABS(Table21[[#This Row],[Erorr 1]])</f>
        <v>11.839999999999975</v>
      </c>
      <c r="G808" s="13">
        <f>Table21[[#This Row],[Abs Erorr 1]]/Table21[[#This Row],[Adj Close]]</f>
        <v>4.4295346706487493E-2</v>
      </c>
      <c r="H808" s="11">
        <f t="shared" si="63"/>
        <v>266.66889999999995</v>
      </c>
      <c r="I808" s="14">
        <f>(Table21[[#This Row],[Adj Close]]-Table21[[#This Row],[3-MA]])</f>
        <v>0.62780000000003611</v>
      </c>
      <c r="J808" s="10">
        <f t="shared" si="62"/>
        <v>0.39413284000004534</v>
      </c>
      <c r="K808" s="10">
        <f>ABS(Table21[[#This Row],[Erorr 2]])</f>
        <v>0.62780000000003611</v>
      </c>
      <c r="L808" s="13">
        <f>Table21[[#This Row],[Abs Erorr 2]]/Table21[[#This Row],[Adj Close]]</f>
        <v>2.348700900535009E-3</v>
      </c>
      <c r="M808" s="11">
        <f t="shared" si="64"/>
        <v>271.55388333333332</v>
      </c>
      <c r="N808" s="16">
        <f>Table21[[#This Row],[Adj Close]]-Table21[[#This Row],[6-MA]]</f>
        <v>-4.2571833333333302</v>
      </c>
      <c r="O808" s="17">
        <f>(Table21[[#This Row],[Adj Close]]-M808)^2</f>
        <v>18.123609933611085</v>
      </c>
      <c r="P808" s="17">
        <f>ABS(Table21[[#This Row],[Erorr 3]])</f>
        <v>4.2571833333333302</v>
      </c>
      <c r="Q808" s="17">
        <f>Table21[[#This Row],[Abs Erorr 3]]/Table21[[#This Row],[Adj Close]]</f>
        <v>1.5926808424246652E-2</v>
      </c>
    </row>
    <row r="809" spans="1:17" x14ac:dyDescent="0.3">
      <c r="A809" s="9">
        <v>44636.291666666664</v>
      </c>
      <c r="B809" s="26">
        <v>280.07670000000002</v>
      </c>
      <c r="C809" s="11">
        <f t="shared" si="61"/>
        <v>267.29669999999999</v>
      </c>
      <c r="D809" s="29">
        <f>Table21[[#This Row],[Adj Close]]-Table21[[#This Row],[Naive Trend ]]</f>
        <v>12.78000000000003</v>
      </c>
      <c r="E809" s="12">
        <f t="shared" si="60"/>
        <v>163.32840000000076</v>
      </c>
      <c r="F809" s="12">
        <f>ABS(Table21[[#This Row],[Erorr 1]])</f>
        <v>12.78000000000003</v>
      </c>
      <c r="G809" s="13">
        <f>Table21[[#This Row],[Abs Erorr 1]]/Table21[[#This Row],[Adj Close]]</f>
        <v>4.5630357684163049E-2</v>
      </c>
      <c r="H809" s="11">
        <f t="shared" si="63"/>
        <v>262.62336666666664</v>
      </c>
      <c r="I809" s="14">
        <f>(Table21[[#This Row],[Adj Close]]-Table21[[#This Row],[3-MA]])</f>
        <v>17.453333333333376</v>
      </c>
      <c r="J809" s="10">
        <f t="shared" si="62"/>
        <v>304.61884444444593</v>
      </c>
      <c r="K809" s="10">
        <f>ABS(Table21[[#This Row],[Erorr 2]])</f>
        <v>17.453333333333376</v>
      </c>
      <c r="L809" s="13">
        <f>Table21[[#This Row],[Abs Erorr 2]]/Table21[[#This Row],[Adj Close]]</f>
        <v>6.2316263128397949E-2</v>
      </c>
      <c r="M809" s="11">
        <f t="shared" si="64"/>
        <v>271.40445</v>
      </c>
      <c r="N809" s="16">
        <f>Table21[[#This Row],[Adj Close]]-Table21[[#This Row],[6-MA]]</f>
        <v>8.6722500000000196</v>
      </c>
      <c r="O809" s="17">
        <f>(Table21[[#This Row],[Adj Close]]-M809)^2</f>
        <v>75.207920062500335</v>
      </c>
      <c r="P809" s="17">
        <f>ABS(Table21[[#This Row],[Erorr 3]])</f>
        <v>8.6722500000000196</v>
      </c>
      <c r="Q809" s="17">
        <f>Table21[[#This Row],[Abs Erorr 3]]/Table21[[#This Row],[Adj Close]]</f>
        <v>3.0963839548238104E-2</v>
      </c>
    </row>
    <row r="810" spans="1:17" x14ac:dyDescent="0.3">
      <c r="A810" s="5">
        <v>44637.291666666664</v>
      </c>
      <c r="B810" s="25">
        <v>290.5333</v>
      </c>
      <c r="C810" s="11">
        <f t="shared" si="61"/>
        <v>280.07670000000002</v>
      </c>
      <c r="D810" s="29">
        <f>Table21[[#This Row],[Adj Close]]-Table21[[#This Row],[Naive Trend ]]</f>
        <v>10.45659999999998</v>
      </c>
      <c r="E810" s="12">
        <f t="shared" si="60"/>
        <v>109.34048355999958</v>
      </c>
      <c r="F810" s="12">
        <f>ABS(Table21[[#This Row],[Erorr 1]])</f>
        <v>10.45659999999998</v>
      </c>
      <c r="G810" s="13">
        <f>Table21[[#This Row],[Abs Erorr 1]]/Table21[[#This Row],[Adj Close]]</f>
        <v>3.5991055070107213E-2</v>
      </c>
      <c r="H810" s="11">
        <f t="shared" si="63"/>
        <v>267.61003333333338</v>
      </c>
      <c r="I810" s="14">
        <f>(Table21[[#This Row],[Adj Close]]-Table21[[#This Row],[3-MA]])</f>
        <v>22.92326666666662</v>
      </c>
      <c r="J810" s="10">
        <f t="shared" si="62"/>
        <v>525.47615467110904</v>
      </c>
      <c r="K810" s="10">
        <f>ABS(Table21[[#This Row],[Erorr 2]])</f>
        <v>22.92326666666662</v>
      </c>
      <c r="L810" s="13">
        <f>Table21[[#This Row],[Abs Erorr 2]]/Table21[[#This Row],[Adj Close]]</f>
        <v>7.8900651548950221E-2</v>
      </c>
      <c r="M810" s="11">
        <f t="shared" si="64"/>
        <v>272.28389999999996</v>
      </c>
      <c r="N810" s="16">
        <f>Table21[[#This Row],[Adj Close]]-Table21[[#This Row],[6-MA]]</f>
        <v>18.249400000000037</v>
      </c>
      <c r="O810" s="17">
        <f>(Table21[[#This Row],[Adj Close]]-M810)^2</f>
        <v>333.04060036000135</v>
      </c>
      <c r="P810" s="17">
        <f>ABS(Table21[[#This Row],[Erorr 3]])</f>
        <v>18.249400000000037</v>
      </c>
      <c r="Q810" s="17">
        <f>Table21[[#This Row],[Abs Erorr 3]]/Table21[[#This Row],[Adj Close]]</f>
        <v>6.2813453741791522E-2</v>
      </c>
    </row>
    <row r="811" spans="1:17" x14ac:dyDescent="0.3">
      <c r="A811" s="9">
        <v>44638.291666666664</v>
      </c>
      <c r="B811" s="26">
        <v>301.79669999999999</v>
      </c>
      <c r="C811" s="11">
        <f t="shared" si="61"/>
        <v>290.5333</v>
      </c>
      <c r="D811" s="29">
        <f>Table21[[#This Row],[Adj Close]]-Table21[[#This Row],[Naive Trend ]]</f>
        <v>11.26339999999999</v>
      </c>
      <c r="E811" s="12">
        <f t="shared" si="60"/>
        <v>126.86417955999978</v>
      </c>
      <c r="F811" s="12">
        <f>ABS(Table21[[#This Row],[Erorr 1]])</f>
        <v>11.26339999999999</v>
      </c>
      <c r="G811" s="13">
        <f>Table21[[#This Row],[Abs Erorr 1]]/Table21[[#This Row],[Adj Close]]</f>
        <v>3.7321150297534703E-2</v>
      </c>
      <c r="H811" s="11">
        <f t="shared" si="63"/>
        <v>279.30223333333333</v>
      </c>
      <c r="I811" s="14">
        <f>(Table21[[#This Row],[Adj Close]]-Table21[[#This Row],[3-MA]])</f>
        <v>22.494466666666654</v>
      </c>
      <c r="J811" s="10">
        <f t="shared" si="62"/>
        <v>506.00103061777719</v>
      </c>
      <c r="K811" s="10">
        <f>ABS(Table21[[#This Row],[Erorr 2]])</f>
        <v>22.494466666666654</v>
      </c>
      <c r="L811" s="13">
        <f>Table21[[#This Row],[Abs Erorr 2]]/Table21[[#This Row],[Adj Close]]</f>
        <v>7.4535164455630742E-2</v>
      </c>
      <c r="M811" s="11">
        <f t="shared" si="64"/>
        <v>272.98556666666667</v>
      </c>
      <c r="N811" s="16">
        <f>Table21[[#This Row],[Adj Close]]-Table21[[#This Row],[6-MA]]</f>
        <v>28.811133333333316</v>
      </c>
      <c r="O811" s="17">
        <f>(Table21[[#This Row],[Adj Close]]-M811)^2</f>
        <v>830.08140395111013</v>
      </c>
      <c r="P811" s="17">
        <f>ABS(Table21[[#This Row],[Erorr 3]])</f>
        <v>28.811133333333316</v>
      </c>
      <c r="Q811" s="17">
        <f>Table21[[#This Row],[Abs Erorr 3]]/Table21[[#This Row],[Adj Close]]</f>
        <v>9.5465369016073789E-2</v>
      </c>
    </row>
    <row r="812" spans="1:17" x14ac:dyDescent="0.3">
      <c r="A812" s="5">
        <v>44641.291666666664</v>
      </c>
      <c r="B812" s="25">
        <v>307.05329999999998</v>
      </c>
      <c r="C812" s="11">
        <f t="shared" si="61"/>
        <v>301.79669999999999</v>
      </c>
      <c r="D812" s="29">
        <f>Table21[[#This Row],[Adj Close]]-Table21[[#This Row],[Naive Trend ]]</f>
        <v>5.2565999999999917</v>
      </c>
      <c r="E812" s="12">
        <f t="shared" si="60"/>
        <v>27.631843559999911</v>
      </c>
      <c r="F812" s="12">
        <f>ABS(Table21[[#This Row],[Erorr 1]])</f>
        <v>5.2565999999999917</v>
      </c>
      <c r="G812" s="13">
        <f>Table21[[#This Row],[Abs Erorr 1]]/Table21[[#This Row],[Adj Close]]</f>
        <v>1.7119503356583344E-2</v>
      </c>
      <c r="H812" s="11">
        <f t="shared" si="63"/>
        <v>290.80223333333333</v>
      </c>
      <c r="I812" s="14">
        <f>(Table21[[#This Row],[Adj Close]]-Table21[[#This Row],[3-MA]])</f>
        <v>16.251066666666645</v>
      </c>
      <c r="J812" s="10">
        <f t="shared" si="62"/>
        <v>264.09716780444376</v>
      </c>
      <c r="K812" s="10">
        <f>ABS(Table21[[#This Row],[Erorr 2]])</f>
        <v>16.251066666666645</v>
      </c>
      <c r="L812" s="13">
        <f>Table21[[#This Row],[Abs Erorr 2]]/Table21[[#This Row],[Adj Close]]</f>
        <v>5.2925881814872684E-2</v>
      </c>
      <c r="M812" s="11">
        <f t="shared" si="64"/>
        <v>276.71280000000002</v>
      </c>
      <c r="N812" s="16">
        <f>Table21[[#This Row],[Adj Close]]-Table21[[#This Row],[6-MA]]</f>
        <v>30.340499999999963</v>
      </c>
      <c r="O812" s="17">
        <f>(Table21[[#This Row],[Adj Close]]-M812)^2</f>
        <v>920.54594024999778</v>
      </c>
      <c r="P812" s="17">
        <f>ABS(Table21[[#This Row],[Erorr 3]])</f>
        <v>30.340499999999963</v>
      </c>
      <c r="Q812" s="17">
        <f>Table21[[#This Row],[Abs Erorr 3]]/Table21[[#This Row],[Adj Close]]</f>
        <v>9.8811834948525107E-2</v>
      </c>
    </row>
    <row r="813" spans="1:17" x14ac:dyDescent="0.3">
      <c r="A813" s="9">
        <v>44642.291666666664</v>
      </c>
      <c r="B813" s="26">
        <v>331.32670000000002</v>
      </c>
      <c r="C813" s="11">
        <f t="shared" si="61"/>
        <v>307.05329999999998</v>
      </c>
      <c r="D813" s="29">
        <f>Table21[[#This Row],[Adj Close]]-Table21[[#This Row],[Naive Trend ]]</f>
        <v>24.273400000000038</v>
      </c>
      <c r="E813" s="12">
        <f t="shared" si="60"/>
        <v>589.19794756000181</v>
      </c>
      <c r="F813" s="12">
        <f>ABS(Table21[[#This Row],[Erorr 1]])</f>
        <v>24.273400000000038</v>
      </c>
      <c r="G813" s="13">
        <f>Table21[[#This Row],[Abs Erorr 1]]/Table21[[#This Row],[Adj Close]]</f>
        <v>7.3261225249881878E-2</v>
      </c>
      <c r="H813" s="11">
        <f t="shared" si="63"/>
        <v>299.7944333333333</v>
      </c>
      <c r="I813" s="14">
        <f>(Table21[[#This Row],[Adj Close]]-Table21[[#This Row],[3-MA]])</f>
        <v>31.532266666666715</v>
      </c>
      <c r="J813" s="10">
        <f t="shared" si="62"/>
        <v>994.28384113778077</v>
      </c>
      <c r="K813" s="10">
        <f>ABS(Table21[[#This Row],[Erorr 2]])</f>
        <v>31.532266666666715</v>
      </c>
      <c r="L813" s="13">
        <f>Table21[[#This Row],[Abs Erorr 2]]/Table21[[#This Row],[Adj Close]]</f>
        <v>9.5169712150172961E-2</v>
      </c>
      <c r="M813" s="11">
        <f t="shared" si="64"/>
        <v>283.70223333333337</v>
      </c>
      <c r="N813" s="16">
        <f>Table21[[#This Row],[Adj Close]]-Table21[[#This Row],[6-MA]]</f>
        <v>47.624466666666649</v>
      </c>
      <c r="O813" s="17">
        <f>(Table21[[#This Row],[Adj Close]]-M813)^2</f>
        <v>2268.0898252844427</v>
      </c>
      <c r="P813" s="17">
        <f>ABS(Table21[[#This Row],[Erorr 3]])</f>
        <v>47.624466666666649</v>
      </c>
      <c r="Q813" s="17">
        <f>Table21[[#This Row],[Abs Erorr 3]]/Table21[[#This Row],[Adj Close]]</f>
        <v>0.14373869255531369</v>
      </c>
    </row>
    <row r="814" spans="1:17" x14ac:dyDescent="0.3">
      <c r="A814" s="5">
        <v>44643.291666666664</v>
      </c>
      <c r="B814" s="25">
        <v>333.0367</v>
      </c>
      <c r="C814" s="11">
        <f t="shared" si="61"/>
        <v>331.32670000000002</v>
      </c>
      <c r="D814" s="29">
        <f>Table21[[#This Row],[Adj Close]]-Table21[[#This Row],[Naive Trend ]]</f>
        <v>1.7099999999999795</v>
      </c>
      <c r="E814" s="12">
        <f t="shared" si="60"/>
        <v>2.92409999999993</v>
      </c>
      <c r="F814" s="12">
        <f>ABS(Table21[[#This Row],[Erorr 1]])</f>
        <v>1.7099999999999795</v>
      </c>
      <c r="G814" s="13">
        <f>Table21[[#This Row],[Abs Erorr 1]]/Table21[[#This Row],[Adj Close]]</f>
        <v>5.1345692531783423E-3</v>
      </c>
      <c r="H814" s="11">
        <f t="shared" si="63"/>
        <v>313.39223333333331</v>
      </c>
      <c r="I814" s="14">
        <f>(Table21[[#This Row],[Adj Close]]-Table21[[#This Row],[3-MA]])</f>
        <v>19.644466666666688</v>
      </c>
      <c r="J814" s="10">
        <f t="shared" si="62"/>
        <v>385.90507061777862</v>
      </c>
      <c r="K814" s="10">
        <f>ABS(Table21[[#This Row],[Erorr 2]])</f>
        <v>19.644466666666688</v>
      </c>
      <c r="L814" s="13">
        <f>Table21[[#This Row],[Abs Erorr 2]]/Table21[[#This Row],[Adj Close]]</f>
        <v>5.8985891544885857E-2</v>
      </c>
      <c r="M814" s="11">
        <f t="shared" si="64"/>
        <v>296.34723333333335</v>
      </c>
      <c r="N814" s="16">
        <f>Table21[[#This Row],[Adj Close]]-Table21[[#This Row],[6-MA]]</f>
        <v>36.689466666666647</v>
      </c>
      <c r="O814" s="17">
        <f>(Table21[[#This Row],[Adj Close]]-M814)^2</f>
        <v>1346.1169642844429</v>
      </c>
      <c r="P814" s="17">
        <f>ABS(Table21[[#This Row],[Erorr 3]])</f>
        <v>36.689466666666647</v>
      </c>
      <c r="Q814" s="17">
        <f>Table21[[#This Row],[Abs Erorr 3]]/Table21[[#This Row],[Adj Close]]</f>
        <v>0.11016643711238626</v>
      </c>
    </row>
    <row r="815" spans="1:17" x14ac:dyDescent="0.3">
      <c r="A815" s="9">
        <v>44644.291666666664</v>
      </c>
      <c r="B815" s="26">
        <v>337.97329999999999</v>
      </c>
      <c r="C815" s="11">
        <f t="shared" si="61"/>
        <v>333.0367</v>
      </c>
      <c r="D815" s="29">
        <f>Table21[[#This Row],[Adj Close]]-Table21[[#This Row],[Naive Trend ]]</f>
        <v>4.9365999999999985</v>
      </c>
      <c r="E815" s="12">
        <f t="shared" si="60"/>
        <v>24.370019559999985</v>
      </c>
      <c r="F815" s="12">
        <f>ABS(Table21[[#This Row],[Erorr 1]])</f>
        <v>4.9365999999999985</v>
      </c>
      <c r="G815" s="13">
        <f>Table21[[#This Row],[Abs Erorr 1]]/Table21[[#This Row],[Adj Close]]</f>
        <v>1.4606479269220375E-2</v>
      </c>
      <c r="H815" s="11">
        <f t="shared" si="63"/>
        <v>323.80556666666666</v>
      </c>
      <c r="I815" s="14">
        <f>(Table21[[#This Row],[Adj Close]]-Table21[[#This Row],[3-MA]])</f>
        <v>14.167733333333331</v>
      </c>
      <c r="J815" s="10">
        <f t="shared" si="62"/>
        <v>200.72466780444438</v>
      </c>
      <c r="K815" s="10">
        <f>ABS(Table21[[#This Row],[Erorr 2]])</f>
        <v>14.167733333333331</v>
      </c>
      <c r="L815" s="13">
        <f>Table21[[#This Row],[Abs Erorr 2]]/Table21[[#This Row],[Adj Close]]</f>
        <v>4.1919682215528067E-2</v>
      </c>
      <c r="M815" s="11">
        <f t="shared" si="64"/>
        <v>307.30390000000006</v>
      </c>
      <c r="N815" s="16">
        <f>Table21[[#This Row],[Adj Close]]-Table21[[#This Row],[6-MA]]</f>
        <v>30.669399999999939</v>
      </c>
      <c r="O815" s="17">
        <f>(Table21[[#This Row],[Adj Close]]-M815)^2</f>
        <v>940.61209635999626</v>
      </c>
      <c r="P815" s="17">
        <f>ABS(Table21[[#This Row],[Erorr 3]])</f>
        <v>30.669399999999939</v>
      </c>
      <c r="Q815" s="17">
        <f>Table21[[#This Row],[Abs Erorr 3]]/Table21[[#This Row],[Adj Close]]</f>
        <v>9.0745038143545481E-2</v>
      </c>
    </row>
    <row r="816" spans="1:17" x14ac:dyDescent="0.3">
      <c r="A816" s="5">
        <v>44645.291666666664</v>
      </c>
      <c r="B816" s="25">
        <v>336.88</v>
      </c>
      <c r="C816" s="11">
        <f t="shared" si="61"/>
        <v>337.97329999999999</v>
      </c>
      <c r="D816" s="29">
        <f>Table21[[#This Row],[Adj Close]]-Table21[[#This Row],[Naive Trend ]]</f>
        <v>-1.0932999999999993</v>
      </c>
      <c r="E816" s="12">
        <f t="shared" si="60"/>
        <v>1.1953048899999985</v>
      </c>
      <c r="F816" s="12">
        <f>ABS(Table21[[#This Row],[Erorr 1]])</f>
        <v>1.0932999999999993</v>
      </c>
      <c r="G816" s="13">
        <f>Table21[[#This Row],[Abs Erorr 1]]/Table21[[#This Row],[Adj Close]]</f>
        <v>3.2453692709570152E-3</v>
      </c>
      <c r="H816" s="11">
        <f t="shared" si="63"/>
        <v>334.11223333333334</v>
      </c>
      <c r="I816" s="14">
        <f>(Table21[[#This Row],[Adj Close]]-Table21[[#This Row],[3-MA]])</f>
        <v>2.7677666666666596</v>
      </c>
      <c r="J816" s="10">
        <f t="shared" si="62"/>
        <v>7.6605323211110719</v>
      </c>
      <c r="K816" s="10">
        <f>ABS(Table21[[#This Row],[Erorr 2]])</f>
        <v>2.7677666666666596</v>
      </c>
      <c r="L816" s="13">
        <f>Table21[[#This Row],[Abs Erorr 2]]/Table21[[#This Row],[Adj Close]]</f>
        <v>8.215883004828603E-3</v>
      </c>
      <c r="M816" s="11">
        <f t="shared" si="64"/>
        <v>316.95333333333338</v>
      </c>
      <c r="N816" s="16">
        <f>Table21[[#This Row],[Adj Close]]-Table21[[#This Row],[6-MA]]</f>
        <v>19.92666666666662</v>
      </c>
      <c r="O816" s="17">
        <f>(Table21[[#This Row],[Adj Close]]-M816)^2</f>
        <v>397.07204444444255</v>
      </c>
      <c r="P816" s="17">
        <f>ABS(Table21[[#This Row],[Erorr 3]])</f>
        <v>19.92666666666662</v>
      </c>
      <c r="Q816" s="17">
        <f>Table21[[#This Row],[Abs Erorr 3]]/Table21[[#This Row],[Adj Close]]</f>
        <v>5.9150637219979284E-2</v>
      </c>
    </row>
    <row r="817" spans="1:17" x14ac:dyDescent="0.3">
      <c r="A817" s="9">
        <v>44648.291666666664</v>
      </c>
      <c r="B817" s="26">
        <v>363.94670000000002</v>
      </c>
      <c r="C817" s="11">
        <f t="shared" si="61"/>
        <v>336.88</v>
      </c>
      <c r="D817" s="29">
        <f>Table21[[#This Row],[Adj Close]]-Table21[[#This Row],[Naive Trend ]]</f>
        <v>27.066700000000026</v>
      </c>
      <c r="E817" s="12">
        <f t="shared" si="60"/>
        <v>732.60624889000144</v>
      </c>
      <c r="F817" s="12">
        <f>ABS(Table21[[#This Row],[Erorr 1]])</f>
        <v>27.066700000000026</v>
      </c>
      <c r="G817" s="13">
        <f>Table21[[#This Row],[Abs Erorr 1]]/Table21[[#This Row],[Adj Close]]</f>
        <v>7.4369955820453998E-2</v>
      </c>
      <c r="H817" s="11">
        <f t="shared" si="63"/>
        <v>335.96333333333331</v>
      </c>
      <c r="I817" s="14">
        <f>(Table21[[#This Row],[Adj Close]]-Table21[[#This Row],[3-MA]])</f>
        <v>27.983366666666711</v>
      </c>
      <c r="J817" s="10">
        <f t="shared" si="62"/>
        <v>783.06881000111366</v>
      </c>
      <c r="K817" s="10">
        <f>ABS(Table21[[#This Row],[Erorr 2]])</f>
        <v>27.983366666666711</v>
      </c>
      <c r="L817" s="13">
        <f>Table21[[#This Row],[Abs Erorr 2]]/Table21[[#This Row],[Adj Close]]</f>
        <v>7.6888639646043533E-2</v>
      </c>
      <c r="M817" s="11">
        <f t="shared" si="64"/>
        <v>324.67778333333337</v>
      </c>
      <c r="N817" s="16">
        <f>Table21[[#This Row],[Adj Close]]-Table21[[#This Row],[6-MA]]</f>
        <v>39.268916666666655</v>
      </c>
      <c r="O817" s="17">
        <f>(Table21[[#This Row],[Adj Close]]-M817)^2</f>
        <v>1542.0478161736103</v>
      </c>
      <c r="P817" s="17">
        <f>ABS(Table21[[#This Row],[Erorr 3]])</f>
        <v>39.268916666666655</v>
      </c>
      <c r="Q817" s="17">
        <f>Table21[[#This Row],[Abs Erorr 3]]/Table21[[#This Row],[Adj Close]]</f>
        <v>0.10789743846191394</v>
      </c>
    </row>
    <row r="818" spans="1:17" x14ac:dyDescent="0.3">
      <c r="A818" s="5">
        <v>44649.291666666664</v>
      </c>
      <c r="B818" s="25">
        <v>366.52330000000001</v>
      </c>
      <c r="C818" s="11">
        <f t="shared" si="61"/>
        <v>363.94670000000002</v>
      </c>
      <c r="D818" s="29">
        <f>Table21[[#This Row],[Adj Close]]-Table21[[#This Row],[Naive Trend ]]</f>
        <v>2.5765999999999849</v>
      </c>
      <c r="E818" s="12">
        <f t="shared" si="60"/>
        <v>6.6388675599999223</v>
      </c>
      <c r="F818" s="12">
        <f>ABS(Table21[[#This Row],[Erorr 1]])</f>
        <v>2.5765999999999849</v>
      </c>
      <c r="G818" s="13">
        <f>Table21[[#This Row],[Abs Erorr 1]]/Table21[[#This Row],[Adj Close]]</f>
        <v>7.0298395763652268E-3</v>
      </c>
      <c r="H818" s="11">
        <f t="shared" si="63"/>
        <v>346.26666666666665</v>
      </c>
      <c r="I818" s="14">
        <f>(Table21[[#This Row],[Adj Close]]-Table21[[#This Row],[3-MA]])</f>
        <v>20.256633333333355</v>
      </c>
      <c r="J818" s="10">
        <f t="shared" si="62"/>
        <v>410.33119400111195</v>
      </c>
      <c r="K818" s="10">
        <f>ABS(Table21[[#This Row],[Erorr 2]])</f>
        <v>20.256633333333355</v>
      </c>
      <c r="L818" s="13">
        <f>Table21[[#This Row],[Abs Erorr 2]]/Table21[[#This Row],[Adj Close]]</f>
        <v>5.5266973022815614E-2</v>
      </c>
      <c r="M818" s="11">
        <f t="shared" si="64"/>
        <v>335.03611666666666</v>
      </c>
      <c r="N818" s="16">
        <f>Table21[[#This Row],[Adj Close]]-Table21[[#This Row],[6-MA]]</f>
        <v>31.487183333333348</v>
      </c>
      <c r="O818" s="17">
        <f>(Table21[[#This Row],[Adj Close]]-M818)^2</f>
        <v>991.44271426694536</v>
      </c>
      <c r="P818" s="17">
        <f>ABS(Table21[[#This Row],[Erorr 3]])</f>
        <v>31.487183333333348</v>
      </c>
      <c r="Q818" s="17">
        <f>Table21[[#This Row],[Abs Erorr 3]]/Table21[[#This Row],[Adj Close]]</f>
        <v>8.5907726284613684E-2</v>
      </c>
    </row>
    <row r="819" spans="1:17" x14ac:dyDescent="0.3">
      <c r="A819" s="9">
        <v>44650.291666666664</v>
      </c>
      <c r="B819" s="26">
        <v>364.66329999999999</v>
      </c>
      <c r="C819" s="11">
        <f t="shared" si="61"/>
        <v>366.52330000000001</v>
      </c>
      <c r="D819" s="29">
        <f>Table21[[#This Row],[Adj Close]]-Table21[[#This Row],[Naive Trend ]]</f>
        <v>-1.8600000000000136</v>
      </c>
      <c r="E819" s="12">
        <f t="shared" si="60"/>
        <v>3.4596000000000506</v>
      </c>
      <c r="F819" s="12">
        <f>ABS(Table21[[#This Row],[Erorr 1]])</f>
        <v>1.8600000000000136</v>
      </c>
      <c r="G819" s="13">
        <f>Table21[[#This Row],[Abs Erorr 1]]/Table21[[#This Row],[Adj Close]]</f>
        <v>5.1005955356626612E-3</v>
      </c>
      <c r="H819" s="11">
        <f t="shared" si="63"/>
        <v>355.78333333333336</v>
      </c>
      <c r="I819" s="14">
        <f>(Table21[[#This Row],[Adj Close]]-Table21[[#This Row],[3-MA]])</f>
        <v>8.8799666666666326</v>
      </c>
      <c r="J819" s="10">
        <f t="shared" si="62"/>
        <v>78.853808001110508</v>
      </c>
      <c r="K819" s="10">
        <f>ABS(Table21[[#This Row],[Erorr 2]])</f>
        <v>8.8799666666666326</v>
      </c>
      <c r="L819" s="13">
        <f>Table21[[#This Row],[Abs Erorr 2]]/Table21[[#This Row],[Adj Close]]</f>
        <v>2.4351138890770289E-2</v>
      </c>
      <c r="M819" s="11">
        <f t="shared" si="64"/>
        <v>344.94778333333329</v>
      </c>
      <c r="N819" s="16">
        <f>Table21[[#This Row],[Adj Close]]-Table21[[#This Row],[6-MA]]</f>
        <v>19.715516666666701</v>
      </c>
      <c r="O819" s="17">
        <f>(Table21[[#This Row],[Adj Close]]-M819)^2</f>
        <v>388.70159743361251</v>
      </c>
      <c r="P819" s="17">
        <f>ABS(Table21[[#This Row],[Erorr 3]])</f>
        <v>19.715516666666701</v>
      </c>
      <c r="Q819" s="17">
        <f>Table21[[#This Row],[Abs Erorr 3]]/Table21[[#This Row],[Adj Close]]</f>
        <v>5.4064987254452808E-2</v>
      </c>
    </row>
    <row r="820" spans="1:17" x14ac:dyDescent="0.3">
      <c r="A820" s="5">
        <v>44651.291666666664</v>
      </c>
      <c r="B820" s="25">
        <v>359.2</v>
      </c>
      <c r="C820" s="11">
        <f t="shared" si="61"/>
        <v>364.66329999999999</v>
      </c>
      <c r="D820" s="29">
        <f>Table21[[#This Row],[Adj Close]]-Table21[[#This Row],[Naive Trend ]]</f>
        <v>-5.4633000000000038</v>
      </c>
      <c r="E820" s="12">
        <f t="shared" si="60"/>
        <v>29.847646890000043</v>
      </c>
      <c r="F820" s="12">
        <f>ABS(Table21[[#This Row],[Erorr 1]])</f>
        <v>5.4633000000000038</v>
      </c>
      <c r="G820" s="13">
        <f>Table21[[#This Row],[Abs Erorr 1]]/Table21[[#This Row],[Adj Close]]</f>
        <v>1.5209632516703797E-2</v>
      </c>
      <c r="H820" s="11">
        <f t="shared" si="63"/>
        <v>365.0444333333333</v>
      </c>
      <c r="I820" s="14">
        <f>(Table21[[#This Row],[Adj Close]]-Table21[[#This Row],[3-MA]])</f>
        <v>-5.8444333333333134</v>
      </c>
      <c r="J820" s="10">
        <f t="shared" si="62"/>
        <v>34.157400987777542</v>
      </c>
      <c r="K820" s="10">
        <f>ABS(Table21[[#This Row],[Erorr 2]])</f>
        <v>5.8444333333333134</v>
      </c>
      <c r="L820" s="13">
        <f>Table21[[#This Row],[Abs Erorr 2]]/Table21[[#This Row],[Adj Close]]</f>
        <v>1.6270694135115015E-2</v>
      </c>
      <c r="M820" s="11">
        <f t="shared" si="64"/>
        <v>350.50388333333336</v>
      </c>
      <c r="N820" s="16">
        <f>Table21[[#This Row],[Adj Close]]-Table21[[#This Row],[6-MA]]</f>
        <v>8.6961166666666259</v>
      </c>
      <c r="O820" s="17">
        <f>(Table21[[#This Row],[Adj Close]]-M820)^2</f>
        <v>75.622445080277075</v>
      </c>
      <c r="P820" s="17">
        <f>ABS(Table21[[#This Row],[Erorr 3]])</f>
        <v>8.6961166666666259</v>
      </c>
      <c r="Q820" s="17">
        <f>Table21[[#This Row],[Abs Erorr 3]]/Table21[[#This Row],[Adj Close]]</f>
        <v>2.4209678916109759E-2</v>
      </c>
    </row>
    <row r="821" spans="1:17" x14ac:dyDescent="0.3">
      <c r="A821" s="9">
        <v>44652.291666666664</v>
      </c>
      <c r="B821" s="26">
        <v>361.53</v>
      </c>
      <c r="C821" s="11">
        <f t="shared" si="61"/>
        <v>359.2</v>
      </c>
      <c r="D821" s="29">
        <f>Table21[[#This Row],[Adj Close]]-Table21[[#This Row],[Naive Trend ]]</f>
        <v>2.3299999999999841</v>
      </c>
      <c r="E821" s="12">
        <f t="shared" si="60"/>
        <v>5.4288999999999259</v>
      </c>
      <c r="F821" s="12">
        <f>ABS(Table21[[#This Row],[Erorr 1]])</f>
        <v>2.3299999999999841</v>
      </c>
      <c r="G821" s="13">
        <f>Table21[[#This Row],[Abs Erorr 1]]/Table21[[#This Row],[Adj Close]]</f>
        <v>6.4448316875500905E-3</v>
      </c>
      <c r="H821" s="11">
        <f t="shared" si="63"/>
        <v>363.4622</v>
      </c>
      <c r="I821" s="14">
        <f>(Table21[[#This Row],[Adj Close]]-Table21[[#This Row],[3-MA]])</f>
        <v>-1.932200000000023</v>
      </c>
      <c r="J821" s="10">
        <f t="shared" si="62"/>
        <v>3.733396840000089</v>
      </c>
      <c r="K821" s="10">
        <f>ABS(Table21[[#This Row],[Erorr 2]])</f>
        <v>1.932200000000023</v>
      </c>
      <c r="L821" s="13">
        <f>Table21[[#This Row],[Abs Erorr 2]]/Table21[[#This Row],[Adj Close]]</f>
        <v>5.3445080629547287E-3</v>
      </c>
      <c r="M821" s="11">
        <f t="shared" si="64"/>
        <v>354.86443333333335</v>
      </c>
      <c r="N821" s="16">
        <f>Table21[[#This Row],[Adj Close]]-Table21[[#This Row],[6-MA]]</f>
        <v>6.6655666666666207</v>
      </c>
      <c r="O821" s="17">
        <f>(Table21[[#This Row],[Adj Close]]-M821)^2</f>
        <v>44.429778987777162</v>
      </c>
      <c r="P821" s="17">
        <f>ABS(Table21[[#This Row],[Erorr 3]])</f>
        <v>6.6655666666666207</v>
      </c>
      <c r="Q821" s="17">
        <f>Table21[[#This Row],[Abs Erorr 3]]/Table21[[#This Row],[Adj Close]]</f>
        <v>1.8437105265584106E-2</v>
      </c>
    </row>
    <row r="822" spans="1:17" x14ac:dyDescent="0.3">
      <c r="A822" s="5">
        <v>44655.291666666664</v>
      </c>
      <c r="B822" s="25">
        <v>381.81670000000003</v>
      </c>
      <c r="C822" s="11">
        <f t="shared" si="61"/>
        <v>361.53</v>
      </c>
      <c r="D822" s="29">
        <f>Table21[[#This Row],[Adj Close]]-Table21[[#This Row],[Naive Trend ]]</f>
        <v>20.286700000000053</v>
      </c>
      <c r="E822" s="12">
        <f t="shared" si="60"/>
        <v>411.55019689000216</v>
      </c>
      <c r="F822" s="12">
        <f>ABS(Table21[[#This Row],[Erorr 1]])</f>
        <v>20.286700000000053</v>
      </c>
      <c r="G822" s="13">
        <f>Table21[[#This Row],[Abs Erorr 1]]/Table21[[#This Row],[Adj Close]]</f>
        <v>5.3132039536248815E-2</v>
      </c>
      <c r="H822" s="11">
        <f t="shared" si="63"/>
        <v>361.79776666666663</v>
      </c>
      <c r="I822" s="14">
        <f>(Table21[[#This Row],[Adj Close]]-Table21[[#This Row],[3-MA]])</f>
        <v>20.018933333333393</v>
      </c>
      <c r="J822" s="10">
        <f t="shared" si="62"/>
        <v>400.75769180444684</v>
      </c>
      <c r="K822" s="10">
        <f>ABS(Table21[[#This Row],[Erorr 2]])</f>
        <v>20.018933333333393</v>
      </c>
      <c r="L822" s="13">
        <f>Table21[[#This Row],[Abs Erorr 2]]/Table21[[#This Row],[Adj Close]]</f>
        <v>5.243074316375735E-2</v>
      </c>
      <c r="M822" s="11">
        <f t="shared" si="64"/>
        <v>358.79055</v>
      </c>
      <c r="N822" s="16">
        <f>Table21[[#This Row],[Adj Close]]-Table21[[#This Row],[6-MA]]</f>
        <v>23.02615000000003</v>
      </c>
      <c r="O822" s="17">
        <f>(Table21[[#This Row],[Adj Close]]-M822)^2</f>
        <v>530.2035838225014</v>
      </c>
      <c r="P822" s="17">
        <f>ABS(Table21[[#This Row],[Erorr 3]])</f>
        <v>23.02615000000003</v>
      </c>
      <c r="Q822" s="17">
        <f>Table21[[#This Row],[Abs Erorr 3]]/Table21[[#This Row],[Adj Close]]</f>
        <v>6.0306817381219908E-2</v>
      </c>
    </row>
    <row r="823" spans="1:17" x14ac:dyDescent="0.3">
      <c r="A823" s="9">
        <v>44656.291666666664</v>
      </c>
      <c r="B823" s="26">
        <v>363.75330000000002</v>
      </c>
      <c r="C823" s="11">
        <f t="shared" si="61"/>
        <v>381.81670000000003</v>
      </c>
      <c r="D823" s="29">
        <f>Table21[[#This Row],[Adj Close]]-Table21[[#This Row],[Naive Trend ]]</f>
        <v>-18.063400000000001</v>
      </c>
      <c r="E823" s="12">
        <f t="shared" si="60"/>
        <v>326.28641956000007</v>
      </c>
      <c r="F823" s="12">
        <f>ABS(Table21[[#This Row],[Erorr 1]])</f>
        <v>18.063400000000001</v>
      </c>
      <c r="G823" s="13">
        <f>Table21[[#This Row],[Abs Erorr 1]]/Table21[[#This Row],[Adj Close]]</f>
        <v>4.9658381106095807E-2</v>
      </c>
      <c r="H823" s="11">
        <f t="shared" si="63"/>
        <v>367.5155666666667</v>
      </c>
      <c r="I823" s="14">
        <f>(Table21[[#This Row],[Adj Close]]-Table21[[#This Row],[3-MA]])</f>
        <v>-3.762266666666676</v>
      </c>
      <c r="J823" s="10">
        <f t="shared" si="62"/>
        <v>14.15465047111118</v>
      </c>
      <c r="K823" s="10">
        <f>ABS(Table21[[#This Row],[Erorr 2]])</f>
        <v>3.762266666666676</v>
      </c>
      <c r="L823" s="13">
        <f>Table21[[#This Row],[Abs Erorr 2]]/Table21[[#This Row],[Adj Close]]</f>
        <v>1.0342907312914209E-2</v>
      </c>
      <c r="M823" s="11">
        <f t="shared" si="64"/>
        <v>366.28</v>
      </c>
      <c r="N823" s="16">
        <f>Table21[[#This Row],[Adj Close]]-Table21[[#This Row],[6-MA]]</f>
        <v>-2.5266999999999484</v>
      </c>
      <c r="O823" s="17">
        <f>(Table21[[#This Row],[Adj Close]]-M823)^2</f>
        <v>6.3842128899997395</v>
      </c>
      <c r="P823" s="17">
        <f>ABS(Table21[[#This Row],[Erorr 3]])</f>
        <v>2.5266999999999484</v>
      </c>
      <c r="Q823" s="17">
        <f>Table21[[#This Row],[Abs Erorr 3]]/Table21[[#This Row],[Adj Close]]</f>
        <v>6.9461912785394615E-3</v>
      </c>
    </row>
    <row r="824" spans="1:17" x14ac:dyDescent="0.3">
      <c r="A824" s="5">
        <v>44657.291666666664</v>
      </c>
      <c r="B824" s="25">
        <v>348.58670000000001</v>
      </c>
      <c r="C824" s="11">
        <f t="shared" si="61"/>
        <v>363.75330000000002</v>
      </c>
      <c r="D824" s="29">
        <f>Table21[[#This Row],[Adj Close]]-Table21[[#This Row],[Naive Trend ]]</f>
        <v>-15.166600000000017</v>
      </c>
      <c r="E824" s="12">
        <f t="shared" si="60"/>
        <v>230.0257555600005</v>
      </c>
      <c r="F824" s="12">
        <f>ABS(Table21[[#This Row],[Erorr 1]])</f>
        <v>15.166600000000017</v>
      </c>
      <c r="G824" s="13">
        <f>Table21[[#This Row],[Abs Erorr 1]]/Table21[[#This Row],[Adj Close]]</f>
        <v>4.3508831518815884E-2</v>
      </c>
      <c r="H824" s="11">
        <f t="shared" si="63"/>
        <v>369.03333333333336</v>
      </c>
      <c r="I824" s="14">
        <f>(Table21[[#This Row],[Adj Close]]-Table21[[#This Row],[3-MA]])</f>
        <v>-20.446633333333352</v>
      </c>
      <c r="J824" s="10">
        <f t="shared" si="62"/>
        <v>418.06481466777853</v>
      </c>
      <c r="K824" s="10">
        <f>ABS(Table21[[#This Row],[Erorr 2]])</f>
        <v>20.446633333333352</v>
      </c>
      <c r="L824" s="13">
        <f>Table21[[#This Row],[Abs Erorr 2]]/Table21[[#This Row],[Adj Close]]</f>
        <v>5.8655804519602589E-2</v>
      </c>
      <c r="M824" s="11">
        <f t="shared" si="64"/>
        <v>366.24776666666668</v>
      </c>
      <c r="N824" s="16">
        <f>Table21[[#This Row],[Adj Close]]-Table21[[#This Row],[6-MA]]</f>
        <v>-17.66106666666667</v>
      </c>
      <c r="O824" s="17">
        <f>(Table21[[#This Row],[Adj Close]]-M824)^2</f>
        <v>311.91327580444459</v>
      </c>
      <c r="P824" s="17">
        <f>ABS(Table21[[#This Row],[Erorr 3]])</f>
        <v>17.66106666666667</v>
      </c>
      <c r="Q824" s="17">
        <f>Table21[[#This Row],[Abs Erorr 3]]/Table21[[#This Row],[Adj Close]]</f>
        <v>5.0664774836982222E-2</v>
      </c>
    </row>
    <row r="825" spans="1:17" x14ac:dyDescent="0.3">
      <c r="A825" s="9">
        <v>44658.291666666664</v>
      </c>
      <c r="B825" s="26">
        <v>352.42</v>
      </c>
      <c r="C825" s="11">
        <f t="shared" si="61"/>
        <v>348.58670000000001</v>
      </c>
      <c r="D825" s="29">
        <f>Table21[[#This Row],[Adj Close]]-Table21[[#This Row],[Naive Trend ]]</f>
        <v>3.8333000000000084</v>
      </c>
      <c r="E825" s="12">
        <f t="shared" si="60"/>
        <v>14.694188890000063</v>
      </c>
      <c r="F825" s="12">
        <f>ABS(Table21[[#This Row],[Erorr 1]])</f>
        <v>3.8333000000000084</v>
      </c>
      <c r="G825" s="13">
        <f>Table21[[#This Row],[Abs Erorr 1]]/Table21[[#This Row],[Adj Close]]</f>
        <v>1.0877078485897532E-2</v>
      </c>
      <c r="H825" s="11">
        <f t="shared" si="63"/>
        <v>364.71890000000002</v>
      </c>
      <c r="I825" s="14">
        <f>(Table21[[#This Row],[Adj Close]]-Table21[[#This Row],[3-MA]])</f>
        <v>-12.298900000000003</v>
      </c>
      <c r="J825" s="10">
        <f t="shared" si="62"/>
        <v>151.26294121000009</v>
      </c>
      <c r="K825" s="10">
        <f>ABS(Table21[[#This Row],[Erorr 2]])</f>
        <v>12.298900000000003</v>
      </c>
      <c r="L825" s="13">
        <f>Table21[[#This Row],[Abs Erorr 2]]/Table21[[#This Row],[Adj Close]]</f>
        <v>3.4898416661937472E-2</v>
      </c>
      <c r="M825" s="11">
        <f t="shared" si="64"/>
        <v>363.25833333333338</v>
      </c>
      <c r="N825" s="16">
        <f>Table21[[#This Row],[Adj Close]]-Table21[[#This Row],[6-MA]]</f>
        <v>-10.838333333333367</v>
      </c>
      <c r="O825" s="17">
        <f>(Table21[[#This Row],[Adj Close]]-M825)^2</f>
        <v>117.46946944444517</v>
      </c>
      <c r="P825" s="17">
        <f>ABS(Table21[[#This Row],[Erorr 3]])</f>
        <v>10.838333333333367</v>
      </c>
      <c r="Q825" s="17">
        <f>Table21[[#This Row],[Abs Erorr 3]]/Table21[[#This Row],[Adj Close]]</f>
        <v>3.0754024554035999E-2</v>
      </c>
    </row>
    <row r="826" spans="1:17" x14ac:dyDescent="0.3">
      <c r="A826" s="5">
        <v>44659.291666666664</v>
      </c>
      <c r="B826" s="25">
        <v>341.83</v>
      </c>
      <c r="C826" s="11">
        <f t="shared" si="61"/>
        <v>352.42</v>
      </c>
      <c r="D826" s="29">
        <f>Table21[[#This Row],[Adj Close]]-Table21[[#This Row],[Naive Trend ]]</f>
        <v>-10.590000000000032</v>
      </c>
      <c r="E826" s="12">
        <f t="shared" si="60"/>
        <v>112.14810000000067</v>
      </c>
      <c r="F826" s="12">
        <f>ABS(Table21[[#This Row],[Erorr 1]])</f>
        <v>10.590000000000032</v>
      </c>
      <c r="G826" s="13">
        <f>Table21[[#This Row],[Abs Erorr 1]]/Table21[[#This Row],[Adj Close]]</f>
        <v>3.0980311850920143E-2</v>
      </c>
      <c r="H826" s="11">
        <f t="shared" si="63"/>
        <v>354.92</v>
      </c>
      <c r="I826" s="14">
        <f>(Table21[[#This Row],[Adj Close]]-Table21[[#This Row],[3-MA]])</f>
        <v>-13.090000000000032</v>
      </c>
      <c r="J826" s="10">
        <f t="shared" si="62"/>
        <v>171.34810000000084</v>
      </c>
      <c r="K826" s="10">
        <f>ABS(Table21[[#This Row],[Erorr 2]])</f>
        <v>13.090000000000032</v>
      </c>
      <c r="L826" s="13">
        <f>Table21[[#This Row],[Abs Erorr 2]]/Table21[[#This Row],[Adj Close]]</f>
        <v>3.8293888775122228E-2</v>
      </c>
      <c r="M826" s="11">
        <f t="shared" si="64"/>
        <v>361.21778333333333</v>
      </c>
      <c r="N826" s="16">
        <f>Table21[[#This Row],[Adj Close]]-Table21[[#This Row],[6-MA]]</f>
        <v>-19.387783333333346</v>
      </c>
      <c r="O826" s="17">
        <f>(Table21[[#This Row],[Adj Close]]-M826)^2</f>
        <v>375.88614258027826</v>
      </c>
      <c r="P826" s="17">
        <f>ABS(Table21[[#This Row],[Erorr 3]])</f>
        <v>19.387783333333346</v>
      </c>
      <c r="Q826" s="17">
        <f>Table21[[#This Row],[Abs Erorr 3]]/Table21[[#This Row],[Adj Close]]</f>
        <v>5.6717617919238648E-2</v>
      </c>
    </row>
    <row r="827" spans="1:17" x14ac:dyDescent="0.3">
      <c r="A827" s="9">
        <v>44662.291666666664</v>
      </c>
      <c r="B827" s="26">
        <v>325.31</v>
      </c>
      <c r="C827" s="11">
        <f t="shared" si="61"/>
        <v>341.83</v>
      </c>
      <c r="D827" s="29">
        <f>Table21[[#This Row],[Adj Close]]-Table21[[#This Row],[Naive Trend ]]</f>
        <v>-16.519999999999982</v>
      </c>
      <c r="E827" s="12">
        <f t="shared" si="60"/>
        <v>272.91039999999941</v>
      </c>
      <c r="F827" s="12">
        <f>ABS(Table21[[#This Row],[Erorr 1]])</f>
        <v>16.519999999999982</v>
      </c>
      <c r="G827" s="13">
        <f>Table21[[#This Row],[Abs Erorr 1]]/Table21[[#This Row],[Adj Close]]</f>
        <v>5.0782330699947684E-2</v>
      </c>
      <c r="H827" s="11">
        <f t="shared" si="63"/>
        <v>347.61223333333334</v>
      </c>
      <c r="I827" s="14">
        <f>(Table21[[#This Row],[Adj Close]]-Table21[[#This Row],[3-MA]])</f>
        <v>-22.302233333333334</v>
      </c>
      <c r="J827" s="10">
        <f t="shared" si="62"/>
        <v>497.38961165444448</v>
      </c>
      <c r="K827" s="10">
        <f>ABS(Table21[[#This Row],[Erorr 2]])</f>
        <v>22.302233333333334</v>
      </c>
      <c r="L827" s="13">
        <f>Table21[[#This Row],[Abs Erorr 2]]/Table21[[#This Row],[Adj Close]]</f>
        <v>6.8556863709487367E-2</v>
      </c>
      <c r="M827" s="11">
        <f t="shared" si="64"/>
        <v>358.32278333333335</v>
      </c>
      <c r="N827" s="16">
        <f>Table21[[#This Row],[Adj Close]]-Table21[[#This Row],[6-MA]]</f>
        <v>-33.012783333333346</v>
      </c>
      <c r="O827" s="17">
        <f>(Table21[[#This Row],[Adj Close]]-M827)^2</f>
        <v>1089.8438634136119</v>
      </c>
      <c r="P827" s="17">
        <f>ABS(Table21[[#This Row],[Erorr 3]])</f>
        <v>33.012783333333346</v>
      </c>
      <c r="Q827" s="17">
        <f>Table21[[#This Row],[Abs Erorr 3]]/Table21[[#This Row],[Adj Close]]</f>
        <v>0.10148099761253372</v>
      </c>
    </row>
    <row r="828" spans="1:17" x14ac:dyDescent="0.3">
      <c r="A828" s="5">
        <v>44663.291666666664</v>
      </c>
      <c r="B828" s="25">
        <v>328.98329999999999</v>
      </c>
      <c r="C828" s="11">
        <f t="shared" si="61"/>
        <v>325.31</v>
      </c>
      <c r="D828" s="29">
        <f>Table21[[#This Row],[Adj Close]]-Table21[[#This Row],[Naive Trend ]]</f>
        <v>3.6732999999999834</v>
      </c>
      <c r="E828" s="12">
        <f t="shared" si="60"/>
        <v>13.493132889999877</v>
      </c>
      <c r="F828" s="12">
        <f>ABS(Table21[[#This Row],[Erorr 1]])</f>
        <v>3.6732999999999834</v>
      </c>
      <c r="G828" s="13">
        <f>Table21[[#This Row],[Abs Erorr 1]]/Table21[[#This Row],[Adj Close]]</f>
        <v>1.116561235783088E-2</v>
      </c>
      <c r="H828" s="11">
        <f t="shared" si="63"/>
        <v>339.8533333333333</v>
      </c>
      <c r="I828" s="14">
        <f>(Table21[[#This Row],[Adj Close]]-Table21[[#This Row],[3-MA]])</f>
        <v>-10.870033333333311</v>
      </c>
      <c r="J828" s="10">
        <f t="shared" si="62"/>
        <v>118.15762466777728</v>
      </c>
      <c r="K828" s="10">
        <f>ABS(Table21[[#This Row],[Erorr 2]])</f>
        <v>10.870033333333311</v>
      </c>
      <c r="L828" s="13">
        <f>Table21[[#This Row],[Abs Erorr 2]]/Table21[[#This Row],[Adj Close]]</f>
        <v>3.3041292166907286E-2</v>
      </c>
      <c r="M828" s="11">
        <f t="shared" si="64"/>
        <v>352.28611666666666</v>
      </c>
      <c r="N828" s="16">
        <f>Table21[[#This Row],[Adj Close]]-Table21[[#This Row],[6-MA]]</f>
        <v>-23.302816666666672</v>
      </c>
      <c r="O828" s="17">
        <f>(Table21[[#This Row],[Adj Close]]-M828)^2</f>
        <v>543.02126460027807</v>
      </c>
      <c r="P828" s="17">
        <f>ABS(Table21[[#This Row],[Erorr 3]])</f>
        <v>23.302816666666672</v>
      </c>
      <c r="Q828" s="17">
        <f>Table21[[#This Row],[Abs Erorr 3]]/Table21[[#This Row],[Adj Close]]</f>
        <v>7.0832825455476534E-2</v>
      </c>
    </row>
    <row r="829" spans="1:17" x14ac:dyDescent="0.3">
      <c r="A829" s="9">
        <v>44664.291666666664</v>
      </c>
      <c r="B829" s="26">
        <v>340.79</v>
      </c>
      <c r="C829" s="11">
        <f t="shared" si="61"/>
        <v>328.98329999999999</v>
      </c>
      <c r="D829" s="29">
        <f>Table21[[#This Row],[Adj Close]]-Table21[[#This Row],[Naive Trend ]]</f>
        <v>11.806700000000035</v>
      </c>
      <c r="E829" s="12">
        <f t="shared" si="60"/>
        <v>139.39816489000083</v>
      </c>
      <c r="F829" s="12">
        <f>ABS(Table21[[#This Row],[Erorr 1]])</f>
        <v>11.806700000000035</v>
      </c>
      <c r="G829" s="13">
        <f>Table21[[#This Row],[Abs Erorr 1]]/Table21[[#This Row],[Adj Close]]</f>
        <v>3.4645089351213458E-2</v>
      </c>
      <c r="H829" s="11">
        <f t="shared" si="63"/>
        <v>332.04109999999997</v>
      </c>
      <c r="I829" s="14">
        <f>(Table21[[#This Row],[Adj Close]]-Table21[[#This Row],[3-MA]])</f>
        <v>8.7489000000000487</v>
      </c>
      <c r="J829" s="10">
        <f t="shared" si="62"/>
        <v>76.543251210000847</v>
      </c>
      <c r="K829" s="10">
        <f>ABS(Table21[[#This Row],[Erorr 2]])</f>
        <v>8.7489000000000487</v>
      </c>
      <c r="L829" s="13">
        <f>Table21[[#This Row],[Abs Erorr 2]]/Table21[[#This Row],[Adj Close]]</f>
        <v>2.5672408227941101E-2</v>
      </c>
      <c r="M829" s="11">
        <f t="shared" si="64"/>
        <v>343.48054999999999</v>
      </c>
      <c r="N829" s="16">
        <f>Table21[[#This Row],[Adj Close]]-Table21[[#This Row],[6-MA]]</f>
        <v>-2.6905499999999734</v>
      </c>
      <c r="O829" s="17">
        <f>(Table21[[#This Row],[Adj Close]]-M829)^2</f>
        <v>7.2390593024998564</v>
      </c>
      <c r="P829" s="17">
        <f>ABS(Table21[[#This Row],[Erorr 3]])</f>
        <v>2.6905499999999734</v>
      </c>
      <c r="Q829" s="17">
        <f>Table21[[#This Row],[Abs Erorr 3]]/Table21[[#This Row],[Adj Close]]</f>
        <v>7.8950379999412346E-3</v>
      </c>
    </row>
    <row r="830" spans="1:17" x14ac:dyDescent="0.3">
      <c r="A830" s="5">
        <v>44665.291666666664</v>
      </c>
      <c r="B830" s="25">
        <v>328.33330000000001</v>
      </c>
      <c r="C830" s="11">
        <f t="shared" si="61"/>
        <v>340.79</v>
      </c>
      <c r="D830" s="29">
        <f>Table21[[#This Row],[Adj Close]]-Table21[[#This Row],[Naive Trend ]]</f>
        <v>-12.456700000000012</v>
      </c>
      <c r="E830" s="12">
        <f t="shared" si="60"/>
        <v>155.16937489000031</v>
      </c>
      <c r="F830" s="12">
        <f>ABS(Table21[[#This Row],[Erorr 1]])</f>
        <v>12.456700000000012</v>
      </c>
      <c r="G830" s="13">
        <f>Table21[[#This Row],[Abs Erorr 1]]/Table21[[#This Row],[Adj Close]]</f>
        <v>3.7939191668953508E-2</v>
      </c>
      <c r="H830" s="11">
        <f t="shared" si="63"/>
        <v>331.69443333333334</v>
      </c>
      <c r="I830" s="14">
        <f>(Table21[[#This Row],[Adj Close]]-Table21[[#This Row],[3-MA]])</f>
        <v>-3.3611333333333278</v>
      </c>
      <c r="J830" s="10">
        <f t="shared" si="62"/>
        <v>11.297217284444407</v>
      </c>
      <c r="K830" s="10">
        <f>ABS(Table21[[#This Row],[Erorr 2]])</f>
        <v>3.3611333333333278</v>
      </c>
      <c r="L830" s="13">
        <f>Table21[[#This Row],[Abs Erorr 2]]/Table21[[#This Row],[Adj Close]]</f>
        <v>1.0236955354005602E-2</v>
      </c>
      <c r="M830" s="11">
        <f t="shared" si="64"/>
        <v>339.65333333333336</v>
      </c>
      <c r="N830" s="16">
        <f>Table21[[#This Row],[Adj Close]]-Table21[[#This Row],[6-MA]]</f>
        <v>-11.320033333333356</v>
      </c>
      <c r="O830" s="17">
        <f>(Table21[[#This Row],[Adj Close]]-M830)^2</f>
        <v>128.1431546677783</v>
      </c>
      <c r="P830" s="17">
        <f>ABS(Table21[[#This Row],[Erorr 3]])</f>
        <v>11.320033333333356</v>
      </c>
      <c r="Q830" s="17">
        <f>Table21[[#This Row],[Abs Erorr 3]]/Table21[[#This Row],[Adj Close]]</f>
        <v>3.447726238347848E-2</v>
      </c>
    </row>
    <row r="831" spans="1:17" x14ac:dyDescent="0.3">
      <c r="A831" s="9">
        <v>44669.291666666664</v>
      </c>
      <c r="B831" s="26">
        <v>334.76330000000002</v>
      </c>
      <c r="C831" s="11">
        <f t="shared" si="61"/>
        <v>328.33330000000001</v>
      </c>
      <c r="D831" s="29">
        <f>Table21[[#This Row],[Adj Close]]-Table21[[#This Row],[Naive Trend ]]</f>
        <v>6.4300000000000068</v>
      </c>
      <c r="E831" s="12">
        <f t="shared" si="60"/>
        <v>41.344900000000088</v>
      </c>
      <c r="F831" s="12">
        <f>ABS(Table21[[#This Row],[Erorr 1]])</f>
        <v>6.4300000000000068</v>
      </c>
      <c r="G831" s="13">
        <f>Table21[[#This Row],[Abs Erorr 1]]/Table21[[#This Row],[Adj Close]]</f>
        <v>1.9207601311135379E-2</v>
      </c>
      <c r="H831" s="11">
        <f t="shared" si="63"/>
        <v>332.7022</v>
      </c>
      <c r="I831" s="14">
        <f>(Table21[[#This Row],[Adj Close]]-Table21[[#This Row],[3-MA]])</f>
        <v>2.0611000000000104</v>
      </c>
      <c r="J831" s="10">
        <f t="shared" si="62"/>
        <v>4.2481332100000424</v>
      </c>
      <c r="K831" s="10">
        <f>ABS(Table21[[#This Row],[Erorr 2]])</f>
        <v>2.0611000000000104</v>
      </c>
      <c r="L831" s="13">
        <f>Table21[[#This Row],[Abs Erorr 2]]/Table21[[#This Row],[Adj Close]]</f>
        <v>6.156887568021973E-3</v>
      </c>
      <c r="M831" s="11">
        <f t="shared" si="64"/>
        <v>336.27776666666665</v>
      </c>
      <c r="N831" s="16">
        <f>Table21[[#This Row],[Adj Close]]-Table21[[#This Row],[6-MA]]</f>
        <v>-1.5144666666666353</v>
      </c>
      <c r="O831" s="17">
        <f>(Table21[[#This Row],[Adj Close]]-M831)^2</f>
        <v>2.2936092844443494</v>
      </c>
      <c r="P831" s="17">
        <f>ABS(Table21[[#This Row],[Erorr 3]])</f>
        <v>1.5144666666666353</v>
      </c>
      <c r="Q831" s="17">
        <f>Table21[[#This Row],[Abs Erorr 3]]/Table21[[#This Row],[Adj Close]]</f>
        <v>4.5239925244691852E-3</v>
      </c>
    </row>
    <row r="832" spans="1:17" x14ac:dyDescent="0.3">
      <c r="A832" s="5">
        <v>44670.291666666664</v>
      </c>
      <c r="B832" s="25">
        <v>342.7167</v>
      </c>
      <c r="C832" s="11">
        <f t="shared" si="61"/>
        <v>334.76330000000002</v>
      </c>
      <c r="D832" s="29">
        <f>Table21[[#This Row],[Adj Close]]-Table21[[#This Row],[Naive Trend ]]</f>
        <v>7.9533999999999878</v>
      </c>
      <c r="E832" s="12">
        <f t="shared" si="60"/>
        <v>63.256571559999806</v>
      </c>
      <c r="F832" s="12">
        <f>ABS(Table21[[#This Row],[Erorr 1]])</f>
        <v>7.9533999999999878</v>
      </c>
      <c r="G832" s="13">
        <f>Table21[[#This Row],[Abs Erorr 1]]/Table21[[#This Row],[Adj Close]]</f>
        <v>2.3206922802419573E-2</v>
      </c>
      <c r="H832" s="11">
        <f t="shared" si="63"/>
        <v>334.62886666666668</v>
      </c>
      <c r="I832" s="14">
        <f>(Table21[[#This Row],[Adj Close]]-Table21[[#This Row],[3-MA]])</f>
        <v>8.0878333333333217</v>
      </c>
      <c r="J832" s="10">
        <f t="shared" si="62"/>
        <v>65.413048027777592</v>
      </c>
      <c r="K832" s="10">
        <f>ABS(Table21[[#This Row],[Erorr 2]])</f>
        <v>8.0878333333333217</v>
      </c>
      <c r="L832" s="13">
        <f>Table21[[#This Row],[Abs Erorr 2]]/Table21[[#This Row],[Adj Close]]</f>
        <v>2.3599180703284438E-2</v>
      </c>
      <c r="M832" s="11">
        <f t="shared" si="64"/>
        <v>333.33498333333335</v>
      </c>
      <c r="N832" s="16">
        <f>Table21[[#This Row],[Adj Close]]-Table21[[#This Row],[6-MA]]</f>
        <v>9.3817166666666481</v>
      </c>
      <c r="O832" s="17">
        <f>(Table21[[#This Row],[Adj Close]]-M832)^2</f>
        <v>88.016607613610759</v>
      </c>
      <c r="P832" s="17">
        <f>ABS(Table21[[#This Row],[Erorr 3]])</f>
        <v>9.3817166666666481</v>
      </c>
      <c r="Q832" s="17">
        <f>Table21[[#This Row],[Abs Erorr 3]]/Table21[[#This Row],[Adj Close]]</f>
        <v>2.7374553579287638E-2</v>
      </c>
    </row>
    <row r="833" spans="1:17" x14ac:dyDescent="0.3">
      <c r="A833" s="9">
        <v>44671.291666666664</v>
      </c>
      <c r="B833" s="26">
        <v>325.73329999999999</v>
      </c>
      <c r="C833" s="11">
        <f t="shared" si="61"/>
        <v>342.7167</v>
      </c>
      <c r="D833" s="29">
        <f>Table21[[#This Row],[Adj Close]]-Table21[[#This Row],[Naive Trend ]]</f>
        <v>-16.983400000000017</v>
      </c>
      <c r="E833" s="12">
        <f t="shared" si="60"/>
        <v>288.43587556000057</v>
      </c>
      <c r="F833" s="12">
        <f>ABS(Table21[[#This Row],[Erorr 1]])</f>
        <v>16.983400000000017</v>
      </c>
      <c r="G833" s="13">
        <f>Table21[[#This Row],[Abs Erorr 1]]/Table21[[#This Row],[Adj Close]]</f>
        <v>5.2138973816923284E-2</v>
      </c>
      <c r="H833" s="11">
        <f t="shared" si="63"/>
        <v>335.27109999999999</v>
      </c>
      <c r="I833" s="14">
        <f>(Table21[[#This Row],[Adj Close]]-Table21[[#This Row],[3-MA]])</f>
        <v>-9.5378000000000043</v>
      </c>
      <c r="J833" s="10">
        <f t="shared" si="62"/>
        <v>90.969628840000084</v>
      </c>
      <c r="K833" s="10">
        <f>ABS(Table21[[#This Row],[Erorr 2]])</f>
        <v>9.5378000000000043</v>
      </c>
      <c r="L833" s="13">
        <f>Table21[[#This Row],[Abs Erorr 2]]/Table21[[#This Row],[Adj Close]]</f>
        <v>2.9281009955076761E-2</v>
      </c>
      <c r="M833" s="11">
        <f t="shared" si="64"/>
        <v>333.48276666666669</v>
      </c>
      <c r="N833" s="16">
        <f>Table21[[#This Row],[Adj Close]]-Table21[[#This Row],[6-MA]]</f>
        <v>-7.7494666666667058</v>
      </c>
      <c r="O833" s="17">
        <f>(Table21[[#This Row],[Adj Close]]-M833)^2</f>
        <v>60.054233617778387</v>
      </c>
      <c r="P833" s="17">
        <f>ABS(Table21[[#This Row],[Erorr 3]])</f>
        <v>7.7494666666667058</v>
      </c>
      <c r="Q833" s="17">
        <f>Table21[[#This Row],[Abs Erorr 3]]/Table21[[#This Row],[Adj Close]]</f>
        <v>2.3790833380150898E-2</v>
      </c>
    </row>
    <row r="834" spans="1:17" x14ac:dyDescent="0.3">
      <c r="A834" s="5">
        <v>44672.291666666664</v>
      </c>
      <c r="B834" s="25">
        <v>336.26</v>
      </c>
      <c r="C834" s="11">
        <f t="shared" si="61"/>
        <v>325.73329999999999</v>
      </c>
      <c r="D834" s="29">
        <f>Table21[[#This Row],[Adj Close]]-Table21[[#This Row],[Naive Trend ]]</f>
        <v>10.526700000000005</v>
      </c>
      <c r="E834" s="12">
        <f t="shared" si="60"/>
        <v>110.81141289000011</v>
      </c>
      <c r="F834" s="12">
        <f>ABS(Table21[[#This Row],[Erorr 1]])</f>
        <v>10.526700000000005</v>
      </c>
      <c r="G834" s="13">
        <f>Table21[[#This Row],[Abs Erorr 1]]/Table21[[#This Row],[Adj Close]]</f>
        <v>3.130523999286268E-2</v>
      </c>
      <c r="H834" s="11">
        <f t="shared" si="63"/>
        <v>334.40443333333332</v>
      </c>
      <c r="I834" s="14">
        <f>(Table21[[#This Row],[Adj Close]]-Table21[[#This Row],[3-MA]])</f>
        <v>1.8555666666666752</v>
      </c>
      <c r="J834" s="10">
        <f t="shared" si="62"/>
        <v>3.4431276544444764</v>
      </c>
      <c r="K834" s="10">
        <f>ABS(Table21[[#This Row],[Erorr 2]])</f>
        <v>1.8555666666666752</v>
      </c>
      <c r="L834" s="13">
        <f>Table21[[#This Row],[Abs Erorr 2]]/Table21[[#This Row],[Adj Close]]</f>
        <v>5.5182497670453676E-3</v>
      </c>
      <c r="M834" s="11">
        <f t="shared" si="64"/>
        <v>333.55331666666666</v>
      </c>
      <c r="N834" s="16">
        <f>Table21[[#This Row],[Adj Close]]-Table21[[#This Row],[6-MA]]</f>
        <v>2.7066833333333307</v>
      </c>
      <c r="O834" s="17">
        <f>(Table21[[#This Row],[Adj Close]]-M834)^2</f>
        <v>7.3261346669444301</v>
      </c>
      <c r="P834" s="17">
        <f>ABS(Table21[[#This Row],[Erorr 3]])</f>
        <v>2.7066833333333307</v>
      </c>
      <c r="Q834" s="17">
        <f>Table21[[#This Row],[Abs Erorr 3]]/Table21[[#This Row],[Adj Close]]</f>
        <v>8.0493764745534126E-3</v>
      </c>
    </row>
    <row r="835" spans="1:17" x14ac:dyDescent="0.3">
      <c r="A835" s="9">
        <v>44673.291666666664</v>
      </c>
      <c r="B835" s="26">
        <v>335.01670000000001</v>
      </c>
      <c r="C835" s="11">
        <f t="shared" si="61"/>
        <v>336.26</v>
      </c>
      <c r="D835" s="29">
        <f>Table21[[#This Row],[Adj Close]]-Table21[[#This Row],[Naive Trend ]]</f>
        <v>-1.2432999999999765</v>
      </c>
      <c r="E835" s="12">
        <f t="shared" ref="E835:E898" si="65">(B835-C835)^2</f>
        <v>1.5457948899999416</v>
      </c>
      <c r="F835" s="12">
        <f>ABS(Table21[[#This Row],[Erorr 1]])</f>
        <v>1.2432999999999765</v>
      </c>
      <c r="G835" s="13">
        <f>Table21[[#This Row],[Abs Erorr 1]]/Table21[[#This Row],[Adj Close]]</f>
        <v>3.7111582795722616E-3</v>
      </c>
      <c r="H835" s="11">
        <f t="shared" si="63"/>
        <v>334.90333333333336</v>
      </c>
      <c r="I835" s="14">
        <f>(Table21[[#This Row],[Adj Close]]-Table21[[#This Row],[3-MA]])</f>
        <v>0.11336666666664996</v>
      </c>
      <c r="J835" s="10">
        <f t="shared" si="62"/>
        <v>1.2852001111107323E-2</v>
      </c>
      <c r="K835" s="10">
        <f>ABS(Table21[[#This Row],[Erorr 2]])</f>
        <v>0.11336666666664996</v>
      </c>
      <c r="L835" s="13">
        <f>Table21[[#This Row],[Abs Erorr 2]]/Table21[[#This Row],[Adj Close]]</f>
        <v>3.383910911505306E-4</v>
      </c>
      <c r="M835" s="11">
        <f t="shared" si="64"/>
        <v>334.76609999999999</v>
      </c>
      <c r="N835" s="16">
        <f>Table21[[#This Row],[Adj Close]]-Table21[[#This Row],[6-MA]]</f>
        <v>0.25060000000001992</v>
      </c>
      <c r="O835" s="17">
        <f>(Table21[[#This Row],[Adj Close]]-M835)^2</f>
        <v>6.2800360000009978E-2</v>
      </c>
      <c r="P835" s="17">
        <f>ABS(Table21[[#This Row],[Erorr 3]])</f>
        <v>0.25060000000001992</v>
      </c>
      <c r="Q835" s="17">
        <f>Table21[[#This Row],[Abs Erorr 3]]/Table21[[#This Row],[Adj Close]]</f>
        <v>7.4802241201713199E-4</v>
      </c>
    </row>
    <row r="836" spans="1:17" x14ac:dyDescent="0.3">
      <c r="A836" s="5">
        <v>44676.291666666664</v>
      </c>
      <c r="B836" s="25">
        <v>332.67329999999998</v>
      </c>
      <c r="C836" s="11">
        <f t="shared" ref="C836:C899" si="66">B835</f>
        <v>335.01670000000001</v>
      </c>
      <c r="D836" s="29">
        <f>Table21[[#This Row],[Adj Close]]-Table21[[#This Row],[Naive Trend ]]</f>
        <v>-2.343400000000031</v>
      </c>
      <c r="E836" s="12">
        <f t="shared" si="65"/>
        <v>5.4915235600001457</v>
      </c>
      <c r="F836" s="12">
        <f>ABS(Table21[[#This Row],[Erorr 1]])</f>
        <v>2.343400000000031</v>
      </c>
      <c r="G836" s="13">
        <f>Table21[[#This Row],[Abs Erorr 1]]/Table21[[#This Row],[Adj Close]]</f>
        <v>7.0441481176879272E-3</v>
      </c>
      <c r="H836" s="11">
        <f t="shared" si="63"/>
        <v>332.33666666666664</v>
      </c>
      <c r="I836" s="14">
        <f>(Table21[[#This Row],[Adj Close]]-Table21[[#This Row],[3-MA]])</f>
        <v>0.33663333333333867</v>
      </c>
      <c r="J836" s="10">
        <f t="shared" si="62"/>
        <v>0.11332200111111471</v>
      </c>
      <c r="K836" s="10">
        <f>ABS(Table21[[#This Row],[Erorr 2]])</f>
        <v>0.33663333333333867</v>
      </c>
      <c r="L836" s="13">
        <f>Table21[[#This Row],[Abs Erorr 2]]/Table21[[#This Row],[Adj Close]]</f>
        <v>1.0119036704578897E-3</v>
      </c>
      <c r="M836" s="11">
        <f t="shared" si="64"/>
        <v>333.80388333333332</v>
      </c>
      <c r="N836" s="16">
        <f>Table21[[#This Row],[Adj Close]]-Table21[[#This Row],[6-MA]]</f>
        <v>-1.1305833333333339</v>
      </c>
      <c r="O836" s="17">
        <f>(Table21[[#This Row],[Adj Close]]-M836)^2</f>
        <v>1.2782186736111125</v>
      </c>
      <c r="P836" s="17">
        <f>ABS(Table21[[#This Row],[Erorr 3]])</f>
        <v>1.1305833333333339</v>
      </c>
      <c r="Q836" s="17">
        <f>Table21[[#This Row],[Abs Erorr 3]]/Table21[[#This Row],[Adj Close]]</f>
        <v>3.3984793289191951E-3</v>
      </c>
    </row>
    <row r="837" spans="1:17" x14ac:dyDescent="0.3">
      <c r="A837" s="9">
        <v>44677.291666666664</v>
      </c>
      <c r="B837" s="26">
        <v>292.14</v>
      </c>
      <c r="C837" s="11">
        <f t="shared" si="66"/>
        <v>332.67329999999998</v>
      </c>
      <c r="D837" s="29">
        <f>Table21[[#This Row],[Adj Close]]-Table21[[#This Row],[Naive Trend ]]</f>
        <v>-40.533299999999997</v>
      </c>
      <c r="E837" s="12">
        <f t="shared" si="65"/>
        <v>1642.9484088899997</v>
      </c>
      <c r="F837" s="12">
        <f>ABS(Table21[[#This Row],[Erorr 1]])</f>
        <v>40.533299999999997</v>
      </c>
      <c r="G837" s="13">
        <f>Table21[[#This Row],[Abs Erorr 1]]/Table21[[#This Row],[Adj Close]]</f>
        <v>0.13874614910659272</v>
      </c>
      <c r="H837" s="11">
        <f t="shared" si="63"/>
        <v>334.65000000000003</v>
      </c>
      <c r="I837" s="14">
        <f>(Table21[[#This Row],[Adj Close]]-Table21[[#This Row],[3-MA]])</f>
        <v>-42.510000000000048</v>
      </c>
      <c r="J837" s="10">
        <f t="shared" ref="J837:J900" si="67">(B837-H837)^2</f>
        <v>1807.100100000004</v>
      </c>
      <c r="K837" s="10">
        <f>ABS(Table21[[#This Row],[Erorr 2]])</f>
        <v>42.510000000000048</v>
      </c>
      <c r="L837" s="13">
        <f>Table21[[#This Row],[Abs Erorr 2]]/Table21[[#This Row],[Adj Close]]</f>
        <v>0.14551242554939431</v>
      </c>
      <c r="M837" s="11">
        <f t="shared" si="64"/>
        <v>334.52721666666667</v>
      </c>
      <c r="N837" s="16">
        <f>Table21[[#This Row],[Adj Close]]-Table21[[#This Row],[6-MA]]</f>
        <v>-42.387216666666689</v>
      </c>
      <c r="O837" s="17">
        <f>(Table21[[#This Row],[Adj Close]]-M837)^2</f>
        <v>1796.6761367469462</v>
      </c>
      <c r="P837" s="17">
        <f>ABS(Table21[[#This Row],[Erorr 3]])</f>
        <v>42.387216666666689</v>
      </c>
      <c r="Q837" s="17">
        <f>Table21[[#This Row],[Abs Erorr 3]]/Table21[[#This Row],[Adj Close]]</f>
        <v>0.14509213619041106</v>
      </c>
    </row>
    <row r="838" spans="1:17" x14ac:dyDescent="0.3">
      <c r="A838" s="5">
        <v>44678.291666666664</v>
      </c>
      <c r="B838" s="25">
        <v>293.83670000000001</v>
      </c>
      <c r="C838" s="11">
        <f t="shared" si="66"/>
        <v>292.14</v>
      </c>
      <c r="D838" s="29">
        <f>Table21[[#This Row],[Adj Close]]-Table21[[#This Row],[Naive Trend ]]</f>
        <v>1.6967000000000212</v>
      </c>
      <c r="E838" s="12">
        <f t="shared" si="65"/>
        <v>2.8787908900000718</v>
      </c>
      <c r="F838" s="12">
        <f>ABS(Table21[[#This Row],[Erorr 1]])</f>
        <v>1.6967000000000212</v>
      </c>
      <c r="G838" s="13">
        <f>Table21[[#This Row],[Abs Erorr 1]]/Table21[[#This Row],[Adj Close]]</f>
        <v>5.7742957227603668E-3</v>
      </c>
      <c r="H838" s="11">
        <f t="shared" ref="H838:H901" si="68">AVERAGE(B835:B837)</f>
        <v>319.94333333333333</v>
      </c>
      <c r="I838" s="14">
        <f>(Table21[[#This Row],[Adj Close]]-Table21[[#This Row],[3-MA]])</f>
        <v>-26.10663333333332</v>
      </c>
      <c r="J838" s="10">
        <f t="shared" si="67"/>
        <v>681.55630400111045</v>
      </c>
      <c r="K838" s="10">
        <f>ABS(Table21[[#This Row],[Erorr 2]])</f>
        <v>26.10663333333332</v>
      </c>
      <c r="L838" s="13">
        <f>Table21[[#This Row],[Abs Erorr 2]]/Table21[[#This Row],[Adj Close]]</f>
        <v>8.8847422167936549E-2</v>
      </c>
      <c r="M838" s="11">
        <f t="shared" si="64"/>
        <v>327.42333333333335</v>
      </c>
      <c r="N838" s="16">
        <f>Table21[[#This Row],[Adj Close]]-Table21[[#This Row],[6-MA]]</f>
        <v>-33.586633333333339</v>
      </c>
      <c r="O838" s="17">
        <f>(Table21[[#This Row],[Adj Close]]-M838)^2</f>
        <v>1128.0619386677781</v>
      </c>
      <c r="P838" s="17">
        <f>ABS(Table21[[#This Row],[Erorr 3]])</f>
        <v>33.586633333333339</v>
      </c>
      <c r="Q838" s="17">
        <f>Table21[[#This Row],[Abs Erorr 3]]/Table21[[#This Row],[Adj Close]]</f>
        <v>0.11430373855047153</v>
      </c>
    </row>
    <row r="839" spans="1:17" x14ac:dyDescent="0.3">
      <c r="A839" s="9">
        <v>44679.291666666664</v>
      </c>
      <c r="B839" s="26">
        <v>292.50330000000002</v>
      </c>
      <c r="C839" s="11">
        <f t="shared" si="66"/>
        <v>293.83670000000001</v>
      </c>
      <c r="D839" s="29">
        <f>Table21[[#This Row],[Adj Close]]-Table21[[#This Row],[Naive Trend ]]</f>
        <v>-1.3333999999999833</v>
      </c>
      <c r="E839" s="12">
        <f t="shared" si="65"/>
        <v>1.7779555599999555</v>
      </c>
      <c r="F839" s="12">
        <f>ABS(Table21[[#This Row],[Erorr 1]])</f>
        <v>1.3333999999999833</v>
      </c>
      <c r="G839" s="13">
        <f>Table21[[#This Row],[Abs Erorr 1]]/Table21[[#This Row],[Adj Close]]</f>
        <v>4.5585810484872584E-3</v>
      </c>
      <c r="H839" s="11">
        <f t="shared" si="68"/>
        <v>306.2166666666667</v>
      </c>
      <c r="I839" s="14">
        <f>(Table21[[#This Row],[Adj Close]]-Table21[[#This Row],[3-MA]])</f>
        <v>-13.713366666666673</v>
      </c>
      <c r="J839" s="10">
        <f t="shared" si="67"/>
        <v>188.05642533444461</v>
      </c>
      <c r="K839" s="10">
        <f>ABS(Table21[[#This Row],[Erorr 2]])</f>
        <v>13.713366666666673</v>
      </c>
      <c r="L839" s="13">
        <f>Table21[[#This Row],[Abs Erorr 2]]/Table21[[#This Row],[Adj Close]]</f>
        <v>4.6882775909422802E-2</v>
      </c>
      <c r="M839" s="11">
        <f t="shared" si="64"/>
        <v>319.2766666666667</v>
      </c>
      <c r="N839" s="16">
        <f>Table21[[#This Row],[Adj Close]]-Table21[[#This Row],[6-MA]]</f>
        <v>-26.773366666666675</v>
      </c>
      <c r="O839" s="17">
        <f>(Table21[[#This Row],[Adj Close]]-M839)^2</f>
        <v>716.81316266777822</v>
      </c>
      <c r="P839" s="17">
        <f>ABS(Table21[[#This Row],[Erorr 3]])</f>
        <v>26.773366666666675</v>
      </c>
      <c r="Q839" s="17">
        <f>Table21[[#This Row],[Abs Erorr 3]]/Table21[[#This Row],[Adj Close]]</f>
        <v>9.1531844825910244E-2</v>
      </c>
    </row>
    <row r="840" spans="1:17" x14ac:dyDescent="0.3">
      <c r="A840" s="5">
        <v>44680.291666666664</v>
      </c>
      <c r="B840" s="25">
        <v>290.25330000000002</v>
      </c>
      <c r="C840" s="11">
        <f t="shared" si="66"/>
        <v>292.50330000000002</v>
      </c>
      <c r="D840" s="29">
        <f>Table21[[#This Row],[Adj Close]]-Table21[[#This Row],[Naive Trend ]]</f>
        <v>-2.25</v>
      </c>
      <c r="E840" s="12">
        <f t="shared" si="65"/>
        <v>5.0625</v>
      </c>
      <c r="F840" s="12">
        <f>ABS(Table21[[#This Row],[Erorr 1]])</f>
        <v>2.25</v>
      </c>
      <c r="G840" s="13">
        <f>Table21[[#This Row],[Abs Erorr 1]]/Table21[[#This Row],[Adj Close]]</f>
        <v>7.751849849769149E-3</v>
      </c>
      <c r="H840" s="11">
        <f t="shared" si="68"/>
        <v>292.82666666666665</v>
      </c>
      <c r="I840" s="14">
        <f>(Table21[[#This Row],[Adj Close]]-Table21[[#This Row],[3-MA]])</f>
        <v>-2.5733666666666295</v>
      </c>
      <c r="J840" s="10">
        <f t="shared" si="67"/>
        <v>6.6222160011109201</v>
      </c>
      <c r="K840" s="10">
        <f>ABS(Table21[[#This Row],[Erorr 2]])</f>
        <v>2.5733666666666295</v>
      </c>
      <c r="L840" s="13">
        <f>Table21[[#This Row],[Abs Erorr 2]]/Table21[[#This Row],[Adj Close]]</f>
        <v>8.8659342259558432E-3</v>
      </c>
      <c r="M840" s="11">
        <f t="shared" si="64"/>
        <v>313.7383333333334</v>
      </c>
      <c r="N840" s="16">
        <f>Table21[[#This Row],[Adj Close]]-Table21[[#This Row],[6-MA]]</f>
        <v>-23.485033333333377</v>
      </c>
      <c r="O840" s="17">
        <f>(Table21[[#This Row],[Adj Close]]-M840)^2</f>
        <v>551.54679066777976</v>
      </c>
      <c r="P840" s="17">
        <f>ABS(Table21[[#This Row],[Erorr 3]])</f>
        <v>23.485033333333377</v>
      </c>
      <c r="Q840" s="17">
        <f>Table21[[#This Row],[Abs Erorr 3]]/Table21[[#This Row],[Adj Close]]</f>
        <v>8.0912200940810572E-2</v>
      </c>
    </row>
    <row r="841" spans="1:17" x14ac:dyDescent="0.3">
      <c r="A841" s="9">
        <v>44683.291666666664</v>
      </c>
      <c r="B841" s="26">
        <v>300.98</v>
      </c>
      <c r="C841" s="11">
        <f t="shared" si="66"/>
        <v>290.25330000000002</v>
      </c>
      <c r="D841" s="29">
        <f>Table21[[#This Row],[Adj Close]]-Table21[[#This Row],[Naive Trend ]]</f>
        <v>10.726699999999994</v>
      </c>
      <c r="E841" s="12">
        <f t="shared" si="65"/>
        <v>115.06209288999987</v>
      </c>
      <c r="F841" s="12">
        <f>ABS(Table21[[#This Row],[Erorr 1]])</f>
        <v>10.726699999999994</v>
      </c>
      <c r="G841" s="13">
        <f>Table21[[#This Row],[Abs Erorr 1]]/Table21[[#This Row],[Adj Close]]</f>
        <v>3.5639245132566923E-2</v>
      </c>
      <c r="H841" s="11">
        <f t="shared" si="68"/>
        <v>292.19776666666667</v>
      </c>
      <c r="I841" s="14">
        <f>(Table21[[#This Row],[Adj Close]]-Table21[[#This Row],[3-MA]])</f>
        <v>8.7822333333333518</v>
      </c>
      <c r="J841" s="10">
        <f t="shared" si="67"/>
        <v>77.127622321111431</v>
      </c>
      <c r="K841" s="10">
        <f>ABS(Table21[[#This Row],[Erorr 2]])</f>
        <v>8.7822333333333518</v>
      </c>
      <c r="L841" s="13">
        <f>Table21[[#This Row],[Abs Erorr 2]]/Table21[[#This Row],[Adj Close]]</f>
        <v>2.9178793718298065E-2</v>
      </c>
      <c r="M841" s="11">
        <f t="shared" ref="M841:M904" si="69">AVERAGE(B835:B840)</f>
        <v>306.07055000000003</v>
      </c>
      <c r="N841" s="16">
        <f>Table21[[#This Row],[Adj Close]]-Table21[[#This Row],[6-MA]]</f>
        <v>-5.0905500000000075</v>
      </c>
      <c r="O841" s="17">
        <f>(Table21[[#This Row],[Adj Close]]-M841)^2</f>
        <v>25.913699302500078</v>
      </c>
      <c r="P841" s="17">
        <f>ABS(Table21[[#This Row],[Erorr 3]])</f>
        <v>5.0905500000000075</v>
      </c>
      <c r="Q841" s="17">
        <f>Table21[[#This Row],[Abs Erorr 3]]/Table21[[#This Row],[Adj Close]]</f>
        <v>1.6913250049837222E-2</v>
      </c>
    </row>
    <row r="842" spans="1:17" x14ac:dyDescent="0.3">
      <c r="A842" s="5">
        <v>44684.291666666664</v>
      </c>
      <c r="B842" s="25">
        <v>303.08330000000001</v>
      </c>
      <c r="C842" s="11">
        <f t="shared" si="66"/>
        <v>300.98</v>
      </c>
      <c r="D842" s="29">
        <f>Table21[[#This Row],[Adj Close]]-Table21[[#This Row],[Naive Trend ]]</f>
        <v>2.1032999999999902</v>
      </c>
      <c r="E842" s="12">
        <f t="shared" si="65"/>
        <v>4.423870889999959</v>
      </c>
      <c r="F842" s="12">
        <f>ABS(Table21[[#This Row],[Erorr 1]])</f>
        <v>2.1032999999999902</v>
      </c>
      <c r="G842" s="13">
        <f>Table21[[#This Row],[Abs Erorr 1]]/Table21[[#This Row],[Adj Close]]</f>
        <v>6.9396763200083615E-3</v>
      </c>
      <c r="H842" s="11">
        <f t="shared" si="68"/>
        <v>294.57886666666667</v>
      </c>
      <c r="I842" s="14">
        <f>(Table21[[#This Row],[Adj Close]]-Table21[[#This Row],[3-MA]])</f>
        <v>8.5044333333333384</v>
      </c>
      <c r="J842" s="10">
        <f t="shared" si="67"/>
        <v>72.325386321111196</v>
      </c>
      <c r="K842" s="10">
        <f>ABS(Table21[[#This Row],[Erorr 2]])</f>
        <v>8.5044333333333384</v>
      </c>
      <c r="L842" s="13">
        <f>Table21[[#This Row],[Abs Erorr 2]]/Table21[[#This Row],[Adj Close]]</f>
        <v>2.805972263510836E-2</v>
      </c>
      <c r="M842" s="11">
        <f t="shared" si="69"/>
        <v>300.39776666666671</v>
      </c>
      <c r="N842" s="16">
        <f>Table21[[#This Row],[Adj Close]]-Table21[[#This Row],[6-MA]]</f>
        <v>2.6855333333332965</v>
      </c>
      <c r="O842" s="17">
        <f>(Table21[[#This Row],[Adj Close]]-M842)^2</f>
        <v>7.2120892844442466</v>
      </c>
      <c r="P842" s="17">
        <f>ABS(Table21[[#This Row],[Erorr 3]])</f>
        <v>2.6855333333332965</v>
      </c>
      <c r="Q842" s="17">
        <f>Table21[[#This Row],[Abs Erorr 3]]/Table21[[#This Row],[Adj Close]]</f>
        <v>8.8607103503667017E-3</v>
      </c>
    </row>
    <row r="843" spans="1:17" x14ac:dyDescent="0.3">
      <c r="A843" s="9">
        <v>44685.291666666664</v>
      </c>
      <c r="B843" s="26">
        <v>317.54000000000002</v>
      </c>
      <c r="C843" s="11">
        <f t="shared" si="66"/>
        <v>303.08330000000001</v>
      </c>
      <c r="D843" s="29">
        <f>Table21[[#This Row],[Adj Close]]-Table21[[#This Row],[Naive Trend ]]</f>
        <v>14.456700000000012</v>
      </c>
      <c r="E843" s="12">
        <f t="shared" si="65"/>
        <v>208.99617489000036</v>
      </c>
      <c r="F843" s="12">
        <f>ABS(Table21[[#This Row],[Erorr 1]])</f>
        <v>14.456700000000012</v>
      </c>
      <c r="G843" s="13">
        <f>Table21[[#This Row],[Abs Erorr 1]]/Table21[[#This Row],[Adj Close]]</f>
        <v>4.5527177678402753E-2</v>
      </c>
      <c r="H843" s="11">
        <f t="shared" si="68"/>
        <v>298.10553333333337</v>
      </c>
      <c r="I843" s="14">
        <f>(Table21[[#This Row],[Adj Close]]-Table21[[#This Row],[3-MA]])</f>
        <v>19.434466666666651</v>
      </c>
      <c r="J843" s="10">
        <f t="shared" si="67"/>
        <v>377.69849461777716</v>
      </c>
      <c r="K843" s="10">
        <f>ABS(Table21[[#This Row],[Erorr 2]])</f>
        <v>19.434466666666651</v>
      </c>
      <c r="L843" s="13">
        <f>Table21[[#This Row],[Abs Erorr 2]]/Table21[[#This Row],[Adj Close]]</f>
        <v>6.1203207994793257E-2</v>
      </c>
      <c r="M843" s="11">
        <f t="shared" si="69"/>
        <v>295.46610000000004</v>
      </c>
      <c r="N843" s="16">
        <f>Table21[[#This Row],[Adj Close]]-Table21[[#This Row],[6-MA]]</f>
        <v>22.073899999999981</v>
      </c>
      <c r="O843" s="17">
        <f>(Table21[[#This Row],[Adj Close]]-M843)^2</f>
        <v>487.25706120999916</v>
      </c>
      <c r="P843" s="17">
        <f>ABS(Table21[[#This Row],[Erorr 3]])</f>
        <v>22.073899999999981</v>
      </c>
      <c r="Q843" s="17">
        <f>Table21[[#This Row],[Abs Erorr 3]]/Table21[[#This Row],[Adj Close]]</f>
        <v>6.9515336650500664E-2</v>
      </c>
    </row>
    <row r="844" spans="1:17" x14ac:dyDescent="0.3">
      <c r="A844" s="5">
        <v>44686.291666666664</v>
      </c>
      <c r="B844" s="25">
        <v>291.0933</v>
      </c>
      <c r="C844" s="11">
        <f t="shared" si="66"/>
        <v>317.54000000000002</v>
      </c>
      <c r="D844" s="29">
        <f>Table21[[#This Row],[Adj Close]]-Table21[[#This Row],[Naive Trend ]]</f>
        <v>-26.446700000000021</v>
      </c>
      <c r="E844" s="12">
        <f t="shared" si="65"/>
        <v>699.42794089000108</v>
      </c>
      <c r="F844" s="12">
        <f>ABS(Table21[[#This Row],[Erorr 1]])</f>
        <v>26.446700000000021</v>
      </c>
      <c r="G844" s="13">
        <f>Table21[[#This Row],[Abs Erorr 1]]/Table21[[#This Row],[Adj Close]]</f>
        <v>9.0853001426003346E-2</v>
      </c>
      <c r="H844" s="11">
        <f t="shared" si="68"/>
        <v>307.2011</v>
      </c>
      <c r="I844" s="14">
        <f>(Table21[[#This Row],[Adj Close]]-Table21[[#This Row],[3-MA]])</f>
        <v>-16.107799999999997</v>
      </c>
      <c r="J844" s="10">
        <f t="shared" si="67"/>
        <v>259.4612208399999</v>
      </c>
      <c r="K844" s="10">
        <f>ABS(Table21[[#This Row],[Erorr 2]])</f>
        <v>16.107799999999997</v>
      </c>
      <c r="L844" s="13">
        <f>Table21[[#This Row],[Abs Erorr 2]]/Table21[[#This Row],[Adj Close]]</f>
        <v>5.5335523009289456E-2</v>
      </c>
      <c r="M844" s="11">
        <f t="shared" si="69"/>
        <v>299.69943333333333</v>
      </c>
      <c r="N844" s="16">
        <f>Table21[[#This Row],[Adj Close]]-Table21[[#This Row],[6-MA]]</f>
        <v>-8.6061333333333323</v>
      </c>
      <c r="O844" s="17">
        <f>(Table21[[#This Row],[Adj Close]]-M844)^2</f>
        <v>74.0655309511111</v>
      </c>
      <c r="P844" s="17">
        <f>ABS(Table21[[#This Row],[Erorr 3]])</f>
        <v>8.6061333333333323</v>
      </c>
      <c r="Q844" s="17">
        <f>Table21[[#This Row],[Abs Erorr 3]]/Table21[[#This Row],[Adj Close]]</f>
        <v>2.9564862308178622E-2</v>
      </c>
    </row>
    <row r="845" spans="1:17" x14ac:dyDescent="0.3">
      <c r="A845" s="9">
        <v>44687.291666666664</v>
      </c>
      <c r="B845" s="26">
        <v>288.55</v>
      </c>
      <c r="C845" s="11">
        <f t="shared" si="66"/>
        <v>291.0933</v>
      </c>
      <c r="D845" s="29">
        <f>Table21[[#This Row],[Adj Close]]-Table21[[#This Row],[Naive Trend ]]</f>
        <v>-2.5432999999999879</v>
      </c>
      <c r="E845" s="12">
        <f t="shared" si="65"/>
        <v>6.4683748899999385</v>
      </c>
      <c r="F845" s="12">
        <f>ABS(Table21[[#This Row],[Erorr 1]])</f>
        <v>2.5432999999999879</v>
      </c>
      <c r="G845" s="13">
        <f>Table21[[#This Row],[Abs Erorr 1]]/Table21[[#This Row],[Adj Close]]</f>
        <v>8.8140703517587508E-3</v>
      </c>
      <c r="H845" s="11">
        <f t="shared" si="68"/>
        <v>303.90553333333332</v>
      </c>
      <c r="I845" s="14">
        <f>(Table21[[#This Row],[Adj Close]]-Table21[[#This Row],[3-MA]])</f>
        <v>-15.355533333333312</v>
      </c>
      <c r="J845" s="10">
        <f t="shared" si="67"/>
        <v>235.79240395111046</v>
      </c>
      <c r="K845" s="10">
        <f>ABS(Table21[[#This Row],[Erorr 2]])</f>
        <v>15.355533333333312</v>
      </c>
      <c r="L845" s="13">
        <f>Table21[[#This Row],[Abs Erorr 2]]/Table21[[#This Row],[Adj Close]]</f>
        <v>5.3216195922139359E-2</v>
      </c>
      <c r="M845" s="11">
        <f t="shared" si="69"/>
        <v>299.24219999999997</v>
      </c>
      <c r="N845" s="16">
        <f>Table21[[#This Row],[Adj Close]]-Table21[[#This Row],[6-MA]]</f>
        <v>-10.692199999999957</v>
      </c>
      <c r="O845" s="17">
        <f>(Table21[[#This Row],[Adj Close]]-M845)^2</f>
        <v>114.32314083999908</v>
      </c>
      <c r="P845" s="17">
        <f>ABS(Table21[[#This Row],[Erorr 3]])</f>
        <v>10.692199999999957</v>
      </c>
      <c r="Q845" s="17">
        <f>Table21[[#This Row],[Abs Erorr 3]]/Table21[[#This Row],[Adj Close]]</f>
        <v>3.7054929821521247E-2</v>
      </c>
    </row>
    <row r="846" spans="1:17" x14ac:dyDescent="0.3">
      <c r="A846" s="5">
        <v>44690.291666666664</v>
      </c>
      <c r="B846" s="25">
        <v>262.37</v>
      </c>
      <c r="C846" s="11">
        <f t="shared" si="66"/>
        <v>288.55</v>
      </c>
      <c r="D846" s="29">
        <f>Table21[[#This Row],[Adj Close]]-Table21[[#This Row],[Naive Trend ]]</f>
        <v>-26.180000000000007</v>
      </c>
      <c r="E846" s="12">
        <f t="shared" si="65"/>
        <v>685.39240000000041</v>
      </c>
      <c r="F846" s="12">
        <f>ABS(Table21[[#This Row],[Erorr 1]])</f>
        <v>26.180000000000007</v>
      </c>
      <c r="G846" s="13">
        <f>Table21[[#This Row],[Abs Erorr 1]]/Table21[[#This Row],[Adj Close]]</f>
        <v>9.9782749552159183E-2</v>
      </c>
      <c r="H846" s="11">
        <f t="shared" si="68"/>
        <v>299.06109999999995</v>
      </c>
      <c r="I846" s="14">
        <f>(Table21[[#This Row],[Adj Close]]-Table21[[#This Row],[3-MA]])</f>
        <v>-36.691099999999949</v>
      </c>
      <c r="J846" s="10">
        <f t="shared" si="67"/>
        <v>1346.2368192099962</v>
      </c>
      <c r="K846" s="10">
        <f>ABS(Table21[[#This Row],[Erorr 2]])</f>
        <v>36.691099999999949</v>
      </c>
      <c r="L846" s="13">
        <f>Table21[[#This Row],[Abs Erorr 2]]/Table21[[#This Row],[Adj Close]]</f>
        <v>0.1398448755574187</v>
      </c>
      <c r="M846" s="11">
        <f t="shared" si="69"/>
        <v>298.58331666666669</v>
      </c>
      <c r="N846" s="16">
        <f>Table21[[#This Row],[Adj Close]]-Table21[[#This Row],[6-MA]]</f>
        <v>-36.213316666666685</v>
      </c>
      <c r="O846" s="17">
        <f>(Table21[[#This Row],[Adj Close]]-M846)^2</f>
        <v>1311.4043040002791</v>
      </c>
      <c r="P846" s="17">
        <f>ABS(Table21[[#This Row],[Erorr 3]])</f>
        <v>36.213316666666685</v>
      </c>
      <c r="Q846" s="17">
        <f>Table21[[#This Row],[Abs Erorr 3]]/Table21[[#This Row],[Adj Close]]</f>
        <v>0.13802384673044435</v>
      </c>
    </row>
    <row r="847" spans="1:17" x14ac:dyDescent="0.3">
      <c r="A847" s="9">
        <v>44691.291666666664</v>
      </c>
      <c r="B847" s="26">
        <v>266.68</v>
      </c>
      <c r="C847" s="11">
        <f t="shared" si="66"/>
        <v>262.37</v>
      </c>
      <c r="D847" s="29">
        <f>Table21[[#This Row],[Adj Close]]-Table21[[#This Row],[Naive Trend ]]</f>
        <v>4.3100000000000023</v>
      </c>
      <c r="E847" s="12">
        <f t="shared" si="65"/>
        <v>18.576100000000018</v>
      </c>
      <c r="F847" s="12">
        <f>ABS(Table21[[#This Row],[Erorr 1]])</f>
        <v>4.3100000000000023</v>
      </c>
      <c r="G847" s="13">
        <f>Table21[[#This Row],[Abs Erorr 1]]/Table21[[#This Row],[Adj Close]]</f>
        <v>1.6161691915404237E-2</v>
      </c>
      <c r="H847" s="11">
        <f t="shared" si="68"/>
        <v>280.67109999999997</v>
      </c>
      <c r="I847" s="14">
        <f>(Table21[[#This Row],[Adj Close]]-Table21[[#This Row],[3-MA]])</f>
        <v>-13.99109999999996</v>
      </c>
      <c r="J847" s="10">
        <f t="shared" si="67"/>
        <v>195.75087920999889</v>
      </c>
      <c r="K847" s="10">
        <f>ABS(Table21[[#This Row],[Erorr 2]])</f>
        <v>13.99109999999996</v>
      </c>
      <c r="L847" s="13">
        <f>Table21[[#This Row],[Abs Erorr 2]]/Table21[[#This Row],[Adj Close]]</f>
        <v>5.2464001799909857E-2</v>
      </c>
      <c r="M847" s="11">
        <f t="shared" si="69"/>
        <v>293.93609999999995</v>
      </c>
      <c r="N847" s="16">
        <f>Table21[[#This Row],[Adj Close]]-Table21[[#This Row],[6-MA]]</f>
        <v>-27.256099999999947</v>
      </c>
      <c r="O847" s="17">
        <f>(Table21[[#This Row],[Adj Close]]-M847)^2</f>
        <v>742.89498720999711</v>
      </c>
      <c r="P847" s="17">
        <f>ABS(Table21[[#This Row],[Erorr 3]])</f>
        <v>27.256099999999947</v>
      </c>
      <c r="Q847" s="17">
        <f>Table21[[#This Row],[Abs Erorr 3]]/Table21[[#This Row],[Adj Close]]</f>
        <v>0.10220526473676296</v>
      </c>
    </row>
    <row r="848" spans="1:17" x14ac:dyDescent="0.3">
      <c r="A848" s="5">
        <v>44692.291666666664</v>
      </c>
      <c r="B848" s="25">
        <v>244.66669999999999</v>
      </c>
      <c r="C848" s="11">
        <f t="shared" si="66"/>
        <v>266.68</v>
      </c>
      <c r="D848" s="29">
        <f>Table21[[#This Row],[Adj Close]]-Table21[[#This Row],[Naive Trend ]]</f>
        <v>-22.013300000000015</v>
      </c>
      <c r="E848" s="12">
        <f t="shared" si="65"/>
        <v>484.58537689000065</v>
      </c>
      <c r="F848" s="12">
        <f>ABS(Table21[[#This Row],[Erorr 1]])</f>
        <v>22.013300000000015</v>
      </c>
      <c r="G848" s="13">
        <f>Table21[[#This Row],[Abs Erorr 1]]/Table21[[#This Row],[Adj Close]]</f>
        <v>8.9972603545966881E-2</v>
      </c>
      <c r="H848" s="11">
        <f t="shared" si="68"/>
        <v>272.53333333333336</v>
      </c>
      <c r="I848" s="14">
        <f>(Table21[[#This Row],[Adj Close]]-Table21[[#This Row],[3-MA]])</f>
        <v>-27.866633333333368</v>
      </c>
      <c r="J848" s="10">
        <f t="shared" si="67"/>
        <v>776.54925333444635</v>
      </c>
      <c r="K848" s="10">
        <f>ABS(Table21[[#This Row],[Erorr 2]])</f>
        <v>27.866633333333368</v>
      </c>
      <c r="L848" s="13">
        <f>Table21[[#This Row],[Abs Erorr 2]]/Table21[[#This Row],[Adj Close]]</f>
        <v>0.1138963060086778</v>
      </c>
      <c r="M848" s="11">
        <f t="shared" si="69"/>
        <v>288.21943333333331</v>
      </c>
      <c r="N848" s="16">
        <f>Table21[[#This Row],[Adj Close]]-Table21[[#This Row],[6-MA]]</f>
        <v>-43.552733333333322</v>
      </c>
      <c r="O848" s="17">
        <f>(Table21[[#This Row],[Adj Close]]-M848)^2</f>
        <v>1896.8405808044433</v>
      </c>
      <c r="P848" s="17">
        <f>ABS(Table21[[#This Row],[Erorr 3]])</f>
        <v>43.552733333333322</v>
      </c>
      <c r="Q848" s="17">
        <f>Table21[[#This Row],[Abs Erorr 3]]/Table21[[#This Row],[Adj Close]]</f>
        <v>0.17800842261465627</v>
      </c>
    </row>
    <row r="849" spans="1:17" x14ac:dyDescent="0.3">
      <c r="A849" s="9">
        <v>44693.291666666664</v>
      </c>
      <c r="B849" s="26">
        <v>242.66669999999999</v>
      </c>
      <c r="C849" s="11">
        <f t="shared" si="66"/>
        <v>244.66669999999999</v>
      </c>
      <c r="D849" s="29">
        <f>Table21[[#This Row],[Adj Close]]-Table21[[#This Row],[Naive Trend ]]</f>
        <v>-2</v>
      </c>
      <c r="E849" s="12">
        <f t="shared" si="65"/>
        <v>4</v>
      </c>
      <c r="F849" s="12">
        <f>ABS(Table21[[#This Row],[Erorr 1]])</f>
        <v>2</v>
      </c>
      <c r="G849" s="13">
        <f>Table21[[#This Row],[Abs Erorr 1]]/Table21[[#This Row],[Adj Close]]</f>
        <v>8.241757109648749E-3</v>
      </c>
      <c r="H849" s="11">
        <f t="shared" si="68"/>
        <v>257.90556666666663</v>
      </c>
      <c r="I849" s="14">
        <f>(Table21[[#This Row],[Adj Close]]-Table21[[#This Row],[3-MA]])</f>
        <v>-15.238866666666638</v>
      </c>
      <c r="J849" s="10">
        <f t="shared" si="67"/>
        <v>232.22305728444357</v>
      </c>
      <c r="K849" s="10">
        <f>ABS(Table21[[#This Row],[Erorr 2]])</f>
        <v>15.238866666666638</v>
      </c>
      <c r="L849" s="13">
        <f>Table21[[#This Row],[Abs Erorr 2]]/Table21[[#This Row],[Adj Close]]</f>
        <v>6.2797518846494552E-2</v>
      </c>
      <c r="M849" s="11">
        <f t="shared" si="69"/>
        <v>278.48333333333335</v>
      </c>
      <c r="N849" s="16">
        <f>Table21[[#This Row],[Adj Close]]-Table21[[#This Row],[6-MA]]</f>
        <v>-35.816633333333357</v>
      </c>
      <c r="O849" s="17">
        <f>(Table21[[#This Row],[Adj Close]]-M849)^2</f>
        <v>1282.8312233344461</v>
      </c>
      <c r="P849" s="17">
        <f>ABS(Table21[[#This Row],[Erorr 3]])</f>
        <v>35.816633333333357</v>
      </c>
      <c r="Q849" s="17">
        <f>Table21[[#This Row],[Abs Erorr 3]]/Table21[[#This Row],[Adj Close]]</f>
        <v>0.14759599620934127</v>
      </c>
    </row>
    <row r="850" spans="1:17" x14ac:dyDescent="0.3">
      <c r="A850" s="5">
        <v>44694.291666666664</v>
      </c>
      <c r="B850" s="25">
        <v>256.52999999999997</v>
      </c>
      <c r="C850" s="11">
        <f t="shared" si="66"/>
        <v>242.66669999999999</v>
      </c>
      <c r="D850" s="29">
        <f>Table21[[#This Row],[Adj Close]]-Table21[[#This Row],[Naive Trend ]]</f>
        <v>13.863299999999981</v>
      </c>
      <c r="E850" s="12">
        <f t="shared" si="65"/>
        <v>192.19108688999947</v>
      </c>
      <c r="F850" s="12">
        <f>ABS(Table21[[#This Row],[Erorr 1]])</f>
        <v>13.863299999999981</v>
      </c>
      <c r="G850" s="13">
        <f>Table21[[#This Row],[Abs Erorr 1]]/Table21[[#This Row],[Adj Close]]</f>
        <v>5.4041632557595531E-2</v>
      </c>
      <c r="H850" s="11">
        <f t="shared" si="68"/>
        <v>251.33780000000002</v>
      </c>
      <c r="I850" s="14">
        <f>(Table21[[#This Row],[Adj Close]]-Table21[[#This Row],[3-MA]])</f>
        <v>5.1921999999999571</v>
      </c>
      <c r="J850" s="10">
        <f t="shared" si="67"/>
        <v>26.958940839999553</v>
      </c>
      <c r="K850" s="10">
        <f>ABS(Table21[[#This Row],[Erorr 2]])</f>
        <v>5.1921999999999571</v>
      </c>
      <c r="L850" s="13">
        <f>Table21[[#This Row],[Abs Erorr 2]]/Table21[[#This Row],[Adj Close]]</f>
        <v>2.024012786028908E-2</v>
      </c>
      <c r="M850" s="11">
        <f t="shared" si="69"/>
        <v>266.00444999999996</v>
      </c>
      <c r="N850" s="16">
        <f>Table21[[#This Row],[Adj Close]]-Table21[[#This Row],[6-MA]]</f>
        <v>-9.4744499999999903</v>
      </c>
      <c r="O850" s="17">
        <f>(Table21[[#This Row],[Adj Close]]-M850)^2</f>
        <v>89.765202802499815</v>
      </c>
      <c r="P850" s="17">
        <f>ABS(Table21[[#This Row],[Erorr 3]])</f>
        <v>9.4744499999999903</v>
      </c>
      <c r="Q850" s="17">
        <f>Table21[[#This Row],[Abs Erorr 3]]/Table21[[#This Row],[Adj Close]]</f>
        <v>3.6933107238919391E-2</v>
      </c>
    </row>
    <row r="851" spans="1:17" x14ac:dyDescent="0.3">
      <c r="A851" s="9">
        <v>44697.291666666664</v>
      </c>
      <c r="B851" s="26">
        <v>241.45670000000001</v>
      </c>
      <c r="C851" s="11">
        <f t="shared" si="66"/>
        <v>256.52999999999997</v>
      </c>
      <c r="D851" s="29">
        <f>Table21[[#This Row],[Adj Close]]-Table21[[#This Row],[Naive Trend ]]</f>
        <v>-15.073299999999961</v>
      </c>
      <c r="E851" s="12">
        <f t="shared" si="65"/>
        <v>227.20437288999881</v>
      </c>
      <c r="F851" s="12">
        <f>ABS(Table21[[#This Row],[Erorr 1]])</f>
        <v>15.073299999999961</v>
      </c>
      <c r="G851" s="13">
        <f>Table21[[#This Row],[Abs Erorr 1]]/Table21[[#This Row],[Adj Close]]</f>
        <v>6.2426513739316243E-2</v>
      </c>
      <c r="H851" s="11">
        <f t="shared" si="68"/>
        <v>247.95446666666666</v>
      </c>
      <c r="I851" s="14">
        <f>(Table21[[#This Row],[Adj Close]]-Table21[[#This Row],[3-MA]])</f>
        <v>-6.4977666666666494</v>
      </c>
      <c r="J851" s="10">
        <f t="shared" si="67"/>
        <v>42.22097165444422</v>
      </c>
      <c r="K851" s="10">
        <f>ABS(Table21[[#This Row],[Erorr 2]])</f>
        <v>6.4977666666666494</v>
      </c>
      <c r="L851" s="13">
        <f>Table21[[#This Row],[Abs Erorr 2]]/Table21[[#This Row],[Adj Close]]</f>
        <v>2.6910691095615277E-2</v>
      </c>
      <c r="M851" s="11">
        <f t="shared" si="69"/>
        <v>260.2439</v>
      </c>
      <c r="N851" s="16">
        <f>Table21[[#This Row],[Adj Close]]-Table21[[#This Row],[6-MA]]</f>
        <v>-18.787199999999984</v>
      </c>
      <c r="O851" s="17">
        <f>(Table21[[#This Row],[Adj Close]]-M851)^2</f>
        <v>352.95888383999943</v>
      </c>
      <c r="P851" s="17">
        <f>ABS(Table21[[#This Row],[Erorr 3]])</f>
        <v>18.787199999999984</v>
      </c>
      <c r="Q851" s="17">
        <f>Table21[[#This Row],[Abs Erorr 3]]/Table21[[#This Row],[Adj Close]]</f>
        <v>7.7807739441481574E-2</v>
      </c>
    </row>
    <row r="852" spans="1:17" x14ac:dyDescent="0.3">
      <c r="A852" s="5">
        <v>44698.291666666664</v>
      </c>
      <c r="B852" s="25">
        <v>253.87</v>
      </c>
      <c r="C852" s="11">
        <f t="shared" si="66"/>
        <v>241.45670000000001</v>
      </c>
      <c r="D852" s="29">
        <f>Table21[[#This Row],[Adj Close]]-Table21[[#This Row],[Naive Trend ]]</f>
        <v>12.413299999999992</v>
      </c>
      <c r="E852" s="12">
        <f t="shared" si="65"/>
        <v>154.09001688999982</v>
      </c>
      <c r="F852" s="12">
        <f>ABS(Table21[[#This Row],[Erorr 1]])</f>
        <v>12.413299999999992</v>
      </c>
      <c r="G852" s="13">
        <f>Table21[[#This Row],[Abs Erorr 1]]/Table21[[#This Row],[Adj Close]]</f>
        <v>4.8896285500452955E-2</v>
      </c>
      <c r="H852" s="11">
        <f t="shared" si="68"/>
        <v>246.88446666666664</v>
      </c>
      <c r="I852" s="14">
        <f>(Table21[[#This Row],[Adj Close]]-Table21[[#This Row],[3-MA]])</f>
        <v>6.9855333333333647</v>
      </c>
      <c r="J852" s="10">
        <f t="shared" si="67"/>
        <v>48.79767595111155</v>
      </c>
      <c r="K852" s="10">
        <f>ABS(Table21[[#This Row],[Erorr 2]])</f>
        <v>6.9855333333333647</v>
      </c>
      <c r="L852" s="13">
        <f>Table21[[#This Row],[Abs Erorr 2]]/Table21[[#This Row],[Adj Close]]</f>
        <v>2.7516182823229859E-2</v>
      </c>
      <c r="M852" s="11">
        <f t="shared" si="69"/>
        <v>252.39501666666663</v>
      </c>
      <c r="N852" s="16">
        <f>Table21[[#This Row],[Adj Close]]-Table21[[#This Row],[6-MA]]</f>
        <v>1.4749833333333697</v>
      </c>
      <c r="O852" s="17">
        <f>(Table21[[#This Row],[Adj Close]]-M852)^2</f>
        <v>2.1755758336112185</v>
      </c>
      <c r="P852" s="17">
        <f>ABS(Table21[[#This Row],[Erorr 3]])</f>
        <v>1.4749833333333697</v>
      </c>
      <c r="Q852" s="17">
        <f>Table21[[#This Row],[Abs Erorr 3]]/Table21[[#This Row],[Adj Close]]</f>
        <v>5.8099946166674668E-3</v>
      </c>
    </row>
    <row r="853" spans="1:17" x14ac:dyDescent="0.3">
      <c r="A853" s="9">
        <v>44699.291666666664</v>
      </c>
      <c r="B853" s="26">
        <v>236.60329999999999</v>
      </c>
      <c r="C853" s="11">
        <f t="shared" si="66"/>
        <v>253.87</v>
      </c>
      <c r="D853" s="29">
        <f>Table21[[#This Row],[Adj Close]]-Table21[[#This Row],[Naive Trend ]]</f>
        <v>-17.266700000000014</v>
      </c>
      <c r="E853" s="12">
        <f t="shared" si="65"/>
        <v>298.1389288900005</v>
      </c>
      <c r="F853" s="12">
        <f>ABS(Table21[[#This Row],[Erorr 1]])</f>
        <v>17.266700000000014</v>
      </c>
      <c r="G853" s="13">
        <f>Table21[[#This Row],[Abs Erorr 1]]/Table21[[#This Row],[Adj Close]]</f>
        <v>7.2977426772999426E-2</v>
      </c>
      <c r="H853" s="11">
        <f t="shared" si="68"/>
        <v>250.61890000000002</v>
      </c>
      <c r="I853" s="14">
        <f>(Table21[[#This Row],[Adj Close]]-Table21[[#This Row],[3-MA]])</f>
        <v>-14.015600000000035</v>
      </c>
      <c r="J853" s="10">
        <f t="shared" si="67"/>
        <v>196.43704336000098</v>
      </c>
      <c r="K853" s="10">
        <f>ABS(Table21[[#This Row],[Erorr 2]])</f>
        <v>14.015600000000035</v>
      </c>
      <c r="L853" s="13">
        <f>Table21[[#This Row],[Abs Erorr 2]]/Table21[[#This Row],[Adj Close]]</f>
        <v>5.9236705489737612E-2</v>
      </c>
      <c r="M853" s="11">
        <f t="shared" si="69"/>
        <v>250.97835000000001</v>
      </c>
      <c r="N853" s="16">
        <f>Table21[[#This Row],[Adj Close]]-Table21[[#This Row],[6-MA]]</f>
        <v>-14.375050000000016</v>
      </c>
      <c r="O853" s="17">
        <f>(Table21[[#This Row],[Adj Close]]-M853)^2</f>
        <v>206.64206250250047</v>
      </c>
      <c r="P853" s="17">
        <f>ABS(Table21[[#This Row],[Erorr 3]])</f>
        <v>14.375050000000016</v>
      </c>
      <c r="Q853" s="17">
        <f>Table21[[#This Row],[Abs Erorr 3]]/Table21[[#This Row],[Adj Close]]</f>
        <v>6.0755915069654637E-2</v>
      </c>
    </row>
    <row r="854" spans="1:17" x14ac:dyDescent="0.3">
      <c r="A854" s="5">
        <v>44700.291666666664</v>
      </c>
      <c r="B854" s="25">
        <v>236.47329999999999</v>
      </c>
      <c r="C854" s="11">
        <f t="shared" si="66"/>
        <v>236.60329999999999</v>
      </c>
      <c r="D854" s="29">
        <f>Table21[[#This Row],[Adj Close]]-Table21[[#This Row],[Naive Trend ]]</f>
        <v>-0.12999999999999545</v>
      </c>
      <c r="E854" s="12">
        <f t="shared" si="65"/>
        <v>1.6899999999998819E-2</v>
      </c>
      <c r="F854" s="12">
        <f>ABS(Table21[[#This Row],[Erorr 1]])</f>
        <v>0.12999999999999545</v>
      </c>
      <c r="G854" s="13">
        <f>Table21[[#This Row],[Abs Erorr 1]]/Table21[[#This Row],[Adj Close]]</f>
        <v>5.4974493949209253E-4</v>
      </c>
      <c r="H854" s="11">
        <f t="shared" si="68"/>
        <v>243.97666666666669</v>
      </c>
      <c r="I854" s="14">
        <f>(Table21[[#This Row],[Adj Close]]-Table21[[#This Row],[3-MA]])</f>
        <v>-7.5033666666666932</v>
      </c>
      <c r="J854" s="10">
        <f t="shared" si="67"/>
        <v>56.300511334444842</v>
      </c>
      <c r="K854" s="10">
        <f>ABS(Table21[[#This Row],[Erorr 2]])</f>
        <v>7.5033666666666932</v>
      </c>
      <c r="L854" s="13">
        <f>Table21[[#This Row],[Abs Erorr 2]]/Table21[[#This Row],[Adj Close]]</f>
        <v>3.1730291185798537E-2</v>
      </c>
      <c r="M854" s="11">
        <f t="shared" si="69"/>
        <v>245.96556666666663</v>
      </c>
      <c r="N854" s="16">
        <f>Table21[[#This Row],[Adj Close]]-Table21[[#This Row],[6-MA]]</f>
        <v>-9.4922666666666373</v>
      </c>
      <c r="O854" s="17">
        <f>(Table21[[#This Row],[Adj Close]]-M854)^2</f>
        <v>90.103126471110556</v>
      </c>
      <c r="P854" s="17">
        <f>ABS(Table21[[#This Row],[Erorr 3]])</f>
        <v>9.4922666666666373</v>
      </c>
      <c r="Q854" s="17">
        <f>Table21[[#This Row],[Abs Erorr 3]]/Table21[[#This Row],[Adj Close]]</f>
        <v>4.0140965879304928E-2</v>
      </c>
    </row>
    <row r="855" spans="1:17" x14ac:dyDescent="0.3">
      <c r="A855" s="9">
        <v>44701.291666666664</v>
      </c>
      <c r="B855" s="26">
        <v>221.3</v>
      </c>
      <c r="C855" s="11">
        <f t="shared" si="66"/>
        <v>236.47329999999999</v>
      </c>
      <c r="D855" s="29">
        <f>Table21[[#This Row],[Adj Close]]-Table21[[#This Row],[Naive Trend ]]</f>
        <v>-15.173299999999983</v>
      </c>
      <c r="E855" s="12">
        <f t="shared" si="65"/>
        <v>230.2290328899995</v>
      </c>
      <c r="F855" s="12">
        <f>ABS(Table21[[#This Row],[Erorr 1]])</f>
        <v>15.173299999999983</v>
      </c>
      <c r="G855" s="13">
        <f>Table21[[#This Row],[Abs Erorr 1]]/Table21[[#This Row],[Adj Close]]</f>
        <v>6.8564392227745061E-2</v>
      </c>
      <c r="H855" s="11">
        <f t="shared" si="68"/>
        <v>242.31553333333332</v>
      </c>
      <c r="I855" s="14">
        <f>(Table21[[#This Row],[Adj Close]]-Table21[[#This Row],[3-MA]])</f>
        <v>-21.015533333333309</v>
      </c>
      <c r="J855" s="10">
        <f t="shared" si="67"/>
        <v>441.6526412844434</v>
      </c>
      <c r="K855" s="10">
        <f>ABS(Table21[[#This Row],[Erorr 2]])</f>
        <v>21.015533333333309</v>
      </c>
      <c r="L855" s="13">
        <f>Table21[[#This Row],[Abs Erorr 2]]/Table21[[#This Row],[Adj Close]]</f>
        <v>9.4964000602500265E-2</v>
      </c>
      <c r="M855" s="11">
        <f t="shared" si="69"/>
        <v>244.6</v>
      </c>
      <c r="N855" s="16">
        <f>Table21[[#This Row],[Adj Close]]-Table21[[#This Row],[6-MA]]</f>
        <v>-23.299999999999983</v>
      </c>
      <c r="O855" s="17">
        <f>(Table21[[#This Row],[Adj Close]]-M855)^2</f>
        <v>542.88999999999919</v>
      </c>
      <c r="P855" s="17">
        <f>ABS(Table21[[#This Row],[Erorr 3]])</f>
        <v>23.299999999999983</v>
      </c>
      <c r="Q855" s="17">
        <f>Table21[[#This Row],[Abs Erorr 3]]/Table21[[#This Row],[Adj Close]]</f>
        <v>0.10528694080433793</v>
      </c>
    </row>
    <row r="856" spans="1:17" x14ac:dyDescent="0.3">
      <c r="A856" s="5">
        <v>44704.291666666664</v>
      </c>
      <c r="B856" s="25">
        <v>224.9667</v>
      </c>
      <c r="C856" s="11">
        <f t="shared" si="66"/>
        <v>221.3</v>
      </c>
      <c r="D856" s="29">
        <f>Table21[[#This Row],[Adj Close]]-Table21[[#This Row],[Naive Trend ]]</f>
        <v>3.6666999999999916</v>
      </c>
      <c r="E856" s="12">
        <f t="shared" si="65"/>
        <v>13.444688889999938</v>
      </c>
      <c r="F856" s="12">
        <f>ABS(Table21[[#This Row],[Erorr 1]])</f>
        <v>3.6666999999999916</v>
      </c>
      <c r="G856" s="13">
        <f>Table21[[#This Row],[Abs Erorr 1]]/Table21[[#This Row],[Adj Close]]</f>
        <v>1.6298856675232343E-2</v>
      </c>
      <c r="H856" s="11">
        <f t="shared" si="68"/>
        <v>231.45886666666669</v>
      </c>
      <c r="I856" s="14">
        <f>(Table21[[#This Row],[Adj Close]]-Table21[[#This Row],[3-MA]])</f>
        <v>-6.4921666666666908</v>
      </c>
      <c r="J856" s="10">
        <f t="shared" si="67"/>
        <v>42.148228027778089</v>
      </c>
      <c r="K856" s="10">
        <f>ABS(Table21[[#This Row],[Erorr 2]])</f>
        <v>6.4921666666666908</v>
      </c>
      <c r="L856" s="13">
        <f>Table21[[#This Row],[Abs Erorr 2]]/Table21[[#This Row],[Adj Close]]</f>
        <v>2.8858345109150335E-2</v>
      </c>
      <c r="M856" s="11">
        <f t="shared" si="69"/>
        <v>241.03888333333336</v>
      </c>
      <c r="N856" s="16">
        <f>Table21[[#This Row],[Adj Close]]-Table21[[#This Row],[6-MA]]</f>
        <v>-16.072183333333356</v>
      </c>
      <c r="O856" s="17">
        <f>(Table21[[#This Row],[Adj Close]]-M856)^2</f>
        <v>258.31507710027853</v>
      </c>
      <c r="P856" s="17">
        <f>ABS(Table21[[#This Row],[Erorr 3]])</f>
        <v>16.072183333333356</v>
      </c>
      <c r="Q856" s="17">
        <f>Table21[[#This Row],[Abs Erorr 3]]/Table21[[#This Row],[Adj Close]]</f>
        <v>7.1442499415839578E-2</v>
      </c>
    </row>
    <row r="857" spans="1:17" x14ac:dyDescent="0.3">
      <c r="A857" s="9">
        <v>44705.291666666664</v>
      </c>
      <c r="B857" s="26">
        <v>209.38669999999999</v>
      </c>
      <c r="C857" s="11">
        <f t="shared" si="66"/>
        <v>224.9667</v>
      </c>
      <c r="D857" s="29">
        <f>Table21[[#This Row],[Adj Close]]-Table21[[#This Row],[Naive Trend ]]</f>
        <v>-15.580000000000013</v>
      </c>
      <c r="E857" s="12">
        <f t="shared" si="65"/>
        <v>242.7364000000004</v>
      </c>
      <c r="F857" s="12">
        <f>ABS(Table21[[#This Row],[Erorr 1]])</f>
        <v>15.580000000000013</v>
      </c>
      <c r="G857" s="13">
        <f>Table21[[#This Row],[Abs Erorr 1]]/Table21[[#This Row],[Adj Close]]</f>
        <v>7.4407782347207407E-2</v>
      </c>
      <c r="H857" s="11">
        <f t="shared" si="68"/>
        <v>227.58</v>
      </c>
      <c r="I857" s="14">
        <f>(Table21[[#This Row],[Adj Close]]-Table21[[#This Row],[3-MA]])</f>
        <v>-18.193300000000022</v>
      </c>
      <c r="J857" s="10">
        <f t="shared" si="67"/>
        <v>330.99616489000078</v>
      </c>
      <c r="K857" s="10">
        <f>ABS(Table21[[#This Row],[Erorr 2]])</f>
        <v>18.193300000000022</v>
      </c>
      <c r="L857" s="13">
        <f>Table21[[#This Row],[Abs Erorr 2]]/Table21[[#This Row],[Adj Close]]</f>
        <v>8.6888517752082742E-2</v>
      </c>
      <c r="M857" s="11">
        <f t="shared" si="69"/>
        <v>235.77833333333334</v>
      </c>
      <c r="N857" s="16">
        <f>Table21[[#This Row],[Adj Close]]-Table21[[#This Row],[6-MA]]</f>
        <v>-26.391633333333345</v>
      </c>
      <c r="O857" s="17">
        <f>(Table21[[#This Row],[Adj Close]]-M857)^2</f>
        <v>696.51831000111179</v>
      </c>
      <c r="P857" s="17">
        <f>ABS(Table21[[#This Row],[Erorr 3]])</f>
        <v>26.391633333333345</v>
      </c>
      <c r="Q857" s="17">
        <f>Table21[[#This Row],[Abs Erorr 3]]/Table21[[#This Row],[Adj Close]]</f>
        <v>0.12604254870693005</v>
      </c>
    </row>
    <row r="858" spans="1:17" x14ac:dyDescent="0.3">
      <c r="A858" s="5">
        <v>44706.291666666664</v>
      </c>
      <c r="B858" s="25">
        <v>219.6</v>
      </c>
      <c r="C858" s="11">
        <f t="shared" si="66"/>
        <v>209.38669999999999</v>
      </c>
      <c r="D858" s="29">
        <f>Table21[[#This Row],[Adj Close]]-Table21[[#This Row],[Naive Trend ]]</f>
        <v>10.213300000000004</v>
      </c>
      <c r="E858" s="12">
        <f t="shared" si="65"/>
        <v>104.31149689000007</v>
      </c>
      <c r="F858" s="12">
        <f>ABS(Table21[[#This Row],[Erorr 1]])</f>
        <v>10.213300000000004</v>
      </c>
      <c r="G858" s="13">
        <f>Table21[[#This Row],[Abs Erorr 1]]/Table21[[#This Row],[Adj Close]]</f>
        <v>4.650865209471769E-2</v>
      </c>
      <c r="H858" s="11">
        <f t="shared" si="68"/>
        <v>218.55113333333335</v>
      </c>
      <c r="I858" s="14">
        <f>(Table21[[#This Row],[Adj Close]]-Table21[[#This Row],[3-MA]])</f>
        <v>1.0488666666666404</v>
      </c>
      <c r="J858" s="10">
        <f t="shared" si="67"/>
        <v>1.1001212844443893</v>
      </c>
      <c r="K858" s="10">
        <f>ABS(Table21[[#This Row],[Erorr 2]])</f>
        <v>1.0488666666666404</v>
      </c>
      <c r="L858" s="13">
        <f>Table21[[#This Row],[Abs Erorr 2]]/Table21[[#This Row],[Adj Close]]</f>
        <v>4.7762598664236816E-3</v>
      </c>
      <c r="M858" s="11">
        <f t="shared" si="69"/>
        <v>230.43333333333331</v>
      </c>
      <c r="N858" s="16">
        <f>Table21[[#This Row],[Adj Close]]-Table21[[#This Row],[6-MA]]</f>
        <v>-10.833333333333314</v>
      </c>
      <c r="O858" s="17">
        <f>(Table21[[#This Row],[Adj Close]]-M858)^2</f>
        <v>117.3611111111107</v>
      </c>
      <c r="P858" s="17">
        <f>ABS(Table21[[#This Row],[Erorr 3]])</f>
        <v>10.833333333333314</v>
      </c>
      <c r="Q858" s="17">
        <f>Table21[[#This Row],[Abs Erorr 3]]/Table21[[#This Row],[Adj Close]]</f>
        <v>4.9332119004250066E-2</v>
      </c>
    </row>
    <row r="859" spans="1:17" x14ac:dyDescent="0.3">
      <c r="A859" s="9">
        <v>44707.291666666664</v>
      </c>
      <c r="B859" s="26">
        <v>235.91</v>
      </c>
      <c r="C859" s="11">
        <f t="shared" si="66"/>
        <v>219.6</v>
      </c>
      <c r="D859" s="29">
        <f>Table21[[#This Row],[Adj Close]]-Table21[[#This Row],[Naive Trend ]]</f>
        <v>16.310000000000002</v>
      </c>
      <c r="E859" s="12">
        <f t="shared" si="65"/>
        <v>266.01610000000005</v>
      </c>
      <c r="F859" s="12">
        <f>ABS(Table21[[#This Row],[Erorr 1]])</f>
        <v>16.310000000000002</v>
      </c>
      <c r="G859" s="13">
        <f>Table21[[#This Row],[Abs Erorr 1]]/Table21[[#This Row],[Adj Close]]</f>
        <v>6.9136535119325174E-2</v>
      </c>
      <c r="H859" s="11">
        <f t="shared" si="68"/>
        <v>217.98446666666666</v>
      </c>
      <c r="I859" s="14">
        <f>(Table21[[#This Row],[Adj Close]]-Table21[[#This Row],[3-MA]])</f>
        <v>17.925533333333334</v>
      </c>
      <c r="J859" s="10">
        <f t="shared" si="67"/>
        <v>321.32474528444448</v>
      </c>
      <c r="K859" s="10">
        <f>ABS(Table21[[#This Row],[Erorr 2]])</f>
        <v>17.925533333333334</v>
      </c>
      <c r="L859" s="13">
        <f>Table21[[#This Row],[Abs Erorr 2]]/Table21[[#This Row],[Adj Close]]</f>
        <v>7.5984626905740899E-2</v>
      </c>
      <c r="M859" s="11">
        <f t="shared" si="69"/>
        <v>224.72166666666666</v>
      </c>
      <c r="N859" s="16">
        <f>Table21[[#This Row],[Adj Close]]-Table21[[#This Row],[6-MA]]</f>
        <v>11.188333333333333</v>
      </c>
      <c r="O859" s="17">
        <f>(Table21[[#This Row],[Adj Close]]-M859)^2</f>
        <v>125.17880277777776</v>
      </c>
      <c r="P859" s="17">
        <f>ABS(Table21[[#This Row],[Erorr 3]])</f>
        <v>11.188333333333333</v>
      </c>
      <c r="Q859" s="17">
        <f>Table21[[#This Row],[Abs Erorr 3]]/Table21[[#This Row],[Adj Close]]</f>
        <v>4.7426278382999162E-2</v>
      </c>
    </row>
    <row r="860" spans="1:17" x14ac:dyDescent="0.3">
      <c r="A860" s="5">
        <v>44708.291666666664</v>
      </c>
      <c r="B860" s="25">
        <v>253.21</v>
      </c>
      <c r="C860" s="11">
        <f t="shared" si="66"/>
        <v>235.91</v>
      </c>
      <c r="D860" s="29">
        <f>Table21[[#This Row],[Adj Close]]-Table21[[#This Row],[Naive Trend ]]</f>
        <v>17.300000000000011</v>
      </c>
      <c r="E860" s="12">
        <f t="shared" si="65"/>
        <v>299.29000000000042</v>
      </c>
      <c r="F860" s="12">
        <f>ABS(Table21[[#This Row],[Erorr 1]])</f>
        <v>17.300000000000011</v>
      </c>
      <c r="G860" s="13">
        <f>Table21[[#This Row],[Abs Erorr 1]]/Table21[[#This Row],[Adj Close]]</f>
        <v>6.8322736068875678E-2</v>
      </c>
      <c r="H860" s="11">
        <f t="shared" si="68"/>
        <v>221.63223333333335</v>
      </c>
      <c r="I860" s="14">
        <f>(Table21[[#This Row],[Adj Close]]-Table21[[#This Row],[3-MA]])</f>
        <v>31.577766666666662</v>
      </c>
      <c r="J860" s="10">
        <f t="shared" si="67"/>
        <v>997.15534765444409</v>
      </c>
      <c r="K860" s="10">
        <f>ABS(Table21[[#This Row],[Erorr 2]])</f>
        <v>31.577766666666662</v>
      </c>
      <c r="L860" s="13">
        <f>Table21[[#This Row],[Abs Erorr 2]]/Table21[[#This Row],[Adj Close]]</f>
        <v>0.12470979292550319</v>
      </c>
      <c r="M860" s="11">
        <f t="shared" si="69"/>
        <v>224.60611666666668</v>
      </c>
      <c r="N860" s="16">
        <f>Table21[[#This Row],[Adj Close]]-Table21[[#This Row],[6-MA]]</f>
        <v>28.603883333333329</v>
      </c>
      <c r="O860" s="17">
        <f>(Table21[[#This Row],[Adj Close]]-M860)^2</f>
        <v>818.18214174694413</v>
      </c>
      <c r="P860" s="17">
        <f>ABS(Table21[[#This Row],[Erorr 3]])</f>
        <v>28.603883333333329</v>
      </c>
      <c r="Q860" s="17">
        <f>Table21[[#This Row],[Abs Erorr 3]]/Table21[[#This Row],[Adj Close]]</f>
        <v>0.11296506193804877</v>
      </c>
    </row>
    <row r="861" spans="1:17" x14ac:dyDescent="0.3">
      <c r="A861" s="9">
        <v>44712.291666666664</v>
      </c>
      <c r="B861" s="26">
        <v>252.7533</v>
      </c>
      <c r="C861" s="11">
        <f t="shared" si="66"/>
        <v>253.21</v>
      </c>
      <c r="D861" s="29">
        <f>Table21[[#This Row],[Adj Close]]-Table21[[#This Row],[Naive Trend ]]</f>
        <v>-0.4567000000000121</v>
      </c>
      <c r="E861" s="12">
        <f t="shared" si="65"/>
        <v>0.20857489000001106</v>
      </c>
      <c r="F861" s="12">
        <f>ABS(Table21[[#This Row],[Erorr 1]])</f>
        <v>0.4567000000000121</v>
      </c>
      <c r="G861" s="13">
        <f>Table21[[#This Row],[Abs Erorr 1]]/Table21[[#This Row],[Adj Close]]</f>
        <v>1.8069002462085049E-3</v>
      </c>
      <c r="H861" s="11">
        <f t="shared" si="68"/>
        <v>236.24</v>
      </c>
      <c r="I861" s="14">
        <f>(Table21[[#This Row],[Adj Close]]-Table21[[#This Row],[3-MA]])</f>
        <v>16.513299999999987</v>
      </c>
      <c r="J861" s="10">
        <f t="shared" si="67"/>
        <v>272.68907688999957</v>
      </c>
      <c r="K861" s="10">
        <f>ABS(Table21[[#This Row],[Erorr 2]])</f>
        <v>16.513299999999987</v>
      </c>
      <c r="L861" s="13">
        <f>Table21[[#This Row],[Abs Erorr 2]]/Table21[[#This Row],[Adj Close]]</f>
        <v>6.5333667255778605E-2</v>
      </c>
      <c r="M861" s="11">
        <f t="shared" si="69"/>
        <v>227.3955666666667</v>
      </c>
      <c r="N861" s="16">
        <f>Table21[[#This Row],[Adj Close]]-Table21[[#This Row],[6-MA]]</f>
        <v>25.3577333333333</v>
      </c>
      <c r="O861" s="17">
        <f>(Table21[[#This Row],[Adj Close]]-M861)^2</f>
        <v>643.01463980444271</v>
      </c>
      <c r="P861" s="17">
        <f>ABS(Table21[[#This Row],[Erorr 3]])</f>
        <v>25.3577333333333</v>
      </c>
      <c r="Q861" s="17">
        <f>Table21[[#This Row],[Abs Erorr 3]]/Table21[[#This Row],[Adj Close]]</f>
        <v>0.10032602277926064</v>
      </c>
    </row>
    <row r="862" spans="1:17" x14ac:dyDescent="0.3">
      <c r="A862" s="5">
        <v>44713.291666666664</v>
      </c>
      <c r="B862" s="25">
        <v>246.79</v>
      </c>
      <c r="C862" s="11">
        <f t="shared" si="66"/>
        <v>252.7533</v>
      </c>
      <c r="D862" s="29">
        <f>Table21[[#This Row],[Adj Close]]-Table21[[#This Row],[Naive Trend ]]</f>
        <v>-5.9633000000000038</v>
      </c>
      <c r="E862" s="12">
        <f t="shared" si="65"/>
        <v>35.560946890000046</v>
      </c>
      <c r="F862" s="12">
        <f>ABS(Table21[[#This Row],[Erorr 1]])</f>
        <v>5.9633000000000038</v>
      </c>
      <c r="G862" s="13">
        <f>Table21[[#This Row],[Abs Erorr 1]]/Table21[[#This Row],[Adj Close]]</f>
        <v>2.4163458811134988E-2</v>
      </c>
      <c r="H862" s="11">
        <f t="shared" si="68"/>
        <v>247.2911</v>
      </c>
      <c r="I862" s="14">
        <f>(Table21[[#This Row],[Adj Close]]-Table21[[#This Row],[3-MA]])</f>
        <v>-0.50110000000000809</v>
      </c>
      <c r="J862" s="10">
        <f t="shared" si="67"/>
        <v>0.25110121000000812</v>
      </c>
      <c r="K862" s="10">
        <f>ABS(Table21[[#This Row],[Erorr 2]])</f>
        <v>0.50110000000000809</v>
      </c>
      <c r="L862" s="13">
        <f>Table21[[#This Row],[Abs Erorr 2]]/Table21[[#This Row],[Adj Close]]</f>
        <v>2.0304712508610887E-3</v>
      </c>
      <c r="M862" s="11">
        <f t="shared" si="69"/>
        <v>232.63778333333335</v>
      </c>
      <c r="N862" s="16">
        <f>Table21[[#This Row],[Adj Close]]-Table21[[#This Row],[6-MA]]</f>
        <v>14.152216666666646</v>
      </c>
      <c r="O862" s="17">
        <f>(Table21[[#This Row],[Adj Close]]-M862)^2</f>
        <v>200.2852365802772</v>
      </c>
      <c r="P862" s="17">
        <f>ABS(Table21[[#This Row],[Erorr 3]])</f>
        <v>14.152216666666646</v>
      </c>
      <c r="Q862" s="17">
        <f>Table21[[#This Row],[Abs Erorr 3]]/Table21[[#This Row],[Adj Close]]</f>
        <v>5.7345178761970289E-2</v>
      </c>
    </row>
    <row r="863" spans="1:17" x14ac:dyDescent="0.3">
      <c r="A863" s="9">
        <v>44714.291666666664</v>
      </c>
      <c r="B863" s="26">
        <v>258.33330000000001</v>
      </c>
      <c r="C863" s="11">
        <f t="shared" si="66"/>
        <v>246.79</v>
      </c>
      <c r="D863" s="29">
        <f>Table21[[#This Row],[Adj Close]]-Table21[[#This Row],[Naive Trend ]]</f>
        <v>11.543300000000016</v>
      </c>
      <c r="E863" s="12">
        <f t="shared" si="65"/>
        <v>133.24777489000039</v>
      </c>
      <c r="F863" s="12">
        <f>ABS(Table21[[#This Row],[Erorr 1]])</f>
        <v>11.543300000000016</v>
      </c>
      <c r="G863" s="13">
        <f>Table21[[#This Row],[Abs Erorr 1]]/Table21[[#This Row],[Adj Close]]</f>
        <v>4.4683747701128797E-2</v>
      </c>
      <c r="H863" s="11">
        <f t="shared" si="68"/>
        <v>250.91776666666667</v>
      </c>
      <c r="I863" s="14">
        <f>(Table21[[#This Row],[Adj Close]]-Table21[[#This Row],[3-MA]])</f>
        <v>7.4155333333333431</v>
      </c>
      <c r="J863" s="10">
        <f t="shared" si="67"/>
        <v>54.990134617777919</v>
      </c>
      <c r="K863" s="10">
        <f>ABS(Table21[[#This Row],[Erorr 2]])</f>
        <v>7.4155333333333431</v>
      </c>
      <c r="L863" s="13">
        <f>Table21[[#This Row],[Abs Erorr 2]]/Table21[[#This Row],[Adj Close]]</f>
        <v>2.8705294026489588E-2</v>
      </c>
      <c r="M863" s="11">
        <f t="shared" si="69"/>
        <v>236.27500000000001</v>
      </c>
      <c r="N863" s="16">
        <f>Table21[[#This Row],[Adj Close]]-Table21[[#This Row],[6-MA]]</f>
        <v>22.058300000000003</v>
      </c>
      <c r="O863" s="17">
        <f>(Table21[[#This Row],[Adj Close]]-M863)^2</f>
        <v>486.56859889000015</v>
      </c>
      <c r="P863" s="17">
        <f>ABS(Table21[[#This Row],[Erorr 3]])</f>
        <v>22.058300000000003</v>
      </c>
      <c r="Q863" s="17">
        <f>Table21[[#This Row],[Abs Erorr 3]]/Table21[[#This Row],[Adj Close]]</f>
        <v>8.5386978759610169E-2</v>
      </c>
    </row>
    <row r="864" spans="1:17" x14ac:dyDescent="0.3">
      <c r="A864" s="5">
        <v>44715.291666666664</v>
      </c>
      <c r="B864" s="25">
        <v>234.51669999999999</v>
      </c>
      <c r="C864" s="11">
        <f t="shared" si="66"/>
        <v>258.33330000000001</v>
      </c>
      <c r="D864" s="29">
        <f>Table21[[#This Row],[Adj Close]]-Table21[[#This Row],[Naive Trend ]]</f>
        <v>-23.816600000000022</v>
      </c>
      <c r="E864" s="12">
        <f t="shared" si="65"/>
        <v>567.23043556000107</v>
      </c>
      <c r="F864" s="12">
        <f>ABS(Table21[[#This Row],[Erorr 1]])</f>
        <v>23.816600000000022</v>
      </c>
      <c r="G864" s="13">
        <f>Table21[[#This Row],[Abs Erorr 1]]/Table21[[#This Row],[Adj Close]]</f>
        <v>0.10155609387305904</v>
      </c>
      <c r="H864" s="11">
        <f t="shared" si="68"/>
        <v>252.62553333333335</v>
      </c>
      <c r="I864" s="14">
        <f>(Table21[[#This Row],[Adj Close]]-Table21[[#This Row],[3-MA]])</f>
        <v>-18.108833333333365</v>
      </c>
      <c r="J864" s="10">
        <f t="shared" si="67"/>
        <v>327.92984469444559</v>
      </c>
      <c r="K864" s="10">
        <f>ABS(Table21[[#This Row],[Erorr 2]])</f>
        <v>18.108833333333365</v>
      </c>
      <c r="L864" s="13">
        <f>Table21[[#This Row],[Abs Erorr 2]]/Table21[[#This Row],[Adj Close]]</f>
        <v>7.7217670781370221E-2</v>
      </c>
      <c r="M864" s="11">
        <f t="shared" si="69"/>
        <v>244.43276666666668</v>
      </c>
      <c r="N864" s="16">
        <f>Table21[[#This Row],[Adj Close]]-Table21[[#This Row],[6-MA]]</f>
        <v>-9.9160666666666941</v>
      </c>
      <c r="O864" s="17">
        <f>(Table21[[#This Row],[Adj Close]]-M864)^2</f>
        <v>98.328378137778316</v>
      </c>
      <c r="P864" s="17">
        <f>ABS(Table21[[#This Row],[Erorr 3]])</f>
        <v>9.9160666666666941</v>
      </c>
      <c r="Q864" s="17">
        <f>Table21[[#This Row],[Abs Erorr 3]]/Table21[[#This Row],[Adj Close]]</f>
        <v>4.2282987380714017E-2</v>
      </c>
    </row>
    <row r="865" spans="1:17" x14ac:dyDescent="0.3">
      <c r="A865" s="9">
        <v>44718.291666666664</v>
      </c>
      <c r="B865" s="26">
        <v>238.28</v>
      </c>
      <c r="C865" s="11">
        <f t="shared" si="66"/>
        <v>234.51669999999999</v>
      </c>
      <c r="D865" s="29">
        <f>Table21[[#This Row],[Adj Close]]-Table21[[#This Row],[Naive Trend ]]</f>
        <v>3.7633000000000152</v>
      </c>
      <c r="E865" s="12">
        <f t="shared" si="65"/>
        <v>14.162426890000114</v>
      </c>
      <c r="F865" s="12">
        <f>ABS(Table21[[#This Row],[Erorr 1]])</f>
        <v>3.7633000000000152</v>
      </c>
      <c r="G865" s="13">
        <f>Table21[[#This Row],[Abs Erorr 1]]/Table21[[#This Row],[Adj Close]]</f>
        <v>1.5793604163169443E-2</v>
      </c>
      <c r="H865" s="11">
        <f t="shared" si="68"/>
        <v>246.54666666666665</v>
      </c>
      <c r="I865" s="14">
        <f>(Table21[[#This Row],[Adj Close]]-Table21[[#This Row],[3-MA]])</f>
        <v>-8.2666666666666515</v>
      </c>
      <c r="J865" s="10">
        <f t="shared" si="67"/>
        <v>68.337777777777532</v>
      </c>
      <c r="K865" s="10">
        <f>ABS(Table21[[#This Row],[Erorr 2]])</f>
        <v>8.2666666666666515</v>
      </c>
      <c r="L865" s="13">
        <f>Table21[[#This Row],[Abs Erorr 2]]/Table21[[#This Row],[Adj Close]]</f>
        <v>3.469307817133898E-2</v>
      </c>
      <c r="M865" s="11">
        <f t="shared" si="69"/>
        <v>246.9188833333333</v>
      </c>
      <c r="N865" s="16">
        <f>Table21[[#This Row],[Adj Close]]-Table21[[#This Row],[6-MA]]</f>
        <v>-8.6388833333332968</v>
      </c>
      <c r="O865" s="17">
        <f>(Table21[[#This Row],[Adj Close]]-M865)^2</f>
        <v>74.63030524694382</v>
      </c>
      <c r="P865" s="17">
        <f>ABS(Table21[[#This Row],[Erorr 3]])</f>
        <v>8.6388833333332968</v>
      </c>
      <c r="Q865" s="17">
        <f>Table21[[#This Row],[Abs Erorr 3]]/Table21[[#This Row],[Adj Close]]</f>
        <v>3.6255175983436701E-2</v>
      </c>
    </row>
    <row r="866" spans="1:17" x14ac:dyDescent="0.3">
      <c r="A866" s="5">
        <v>44719.291666666664</v>
      </c>
      <c r="B866" s="25">
        <v>238.88669999999999</v>
      </c>
      <c r="C866" s="11">
        <f t="shared" si="66"/>
        <v>238.28</v>
      </c>
      <c r="D866" s="29">
        <f>Table21[[#This Row],[Adj Close]]-Table21[[#This Row],[Naive Trend ]]</f>
        <v>0.60669999999998936</v>
      </c>
      <c r="E866" s="12">
        <f t="shared" si="65"/>
        <v>0.36808488999998706</v>
      </c>
      <c r="F866" s="12">
        <f>ABS(Table21[[#This Row],[Erorr 1]])</f>
        <v>0.60669999999998936</v>
      </c>
      <c r="G866" s="13">
        <f>Table21[[#This Row],[Abs Erorr 1]]/Table21[[#This Row],[Adj Close]]</f>
        <v>2.5396976893229694E-3</v>
      </c>
      <c r="H866" s="11">
        <f t="shared" si="68"/>
        <v>243.71</v>
      </c>
      <c r="I866" s="14">
        <f>(Table21[[#This Row],[Adj Close]]-Table21[[#This Row],[3-MA]])</f>
        <v>-4.8233000000000175</v>
      </c>
      <c r="J866" s="10">
        <f t="shared" si="67"/>
        <v>23.26422289000017</v>
      </c>
      <c r="K866" s="10">
        <f>ABS(Table21[[#This Row],[Erorr 2]])</f>
        <v>4.8233000000000175</v>
      </c>
      <c r="L866" s="13">
        <f>Table21[[#This Row],[Abs Erorr 2]]/Table21[[#This Row],[Adj Close]]</f>
        <v>2.019074314308841E-2</v>
      </c>
      <c r="M866" s="11">
        <f t="shared" si="69"/>
        <v>247.31388333333334</v>
      </c>
      <c r="N866" s="16">
        <f>Table21[[#This Row],[Adj Close]]-Table21[[#This Row],[6-MA]]</f>
        <v>-8.4271833333333461</v>
      </c>
      <c r="O866" s="17">
        <f>(Table21[[#This Row],[Adj Close]]-M866)^2</f>
        <v>71.017418933611324</v>
      </c>
      <c r="P866" s="17">
        <f>ABS(Table21[[#This Row],[Erorr 3]])</f>
        <v>8.4271833333333461</v>
      </c>
      <c r="Q866" s="17">
        <f>Table21[[#This Row],[Abs Erorr 3]]/Table21[[#This Row],[Adj Close]]</f>
        <v>3.5276904630242481E-2</v>
      </c>
    </row>
    <row r="867" spans="1:17" x14ac:dyDescent="0.3">
      <c r="A867" s="9">
        <v>44720.291666666664</v>
      </c>
      <c r="B867" s="26">
        <v>241.86670000000001</v>
      </c>
      <c r="C867" s="11">
        <f t="shared" si="66"/>
        <v>238.88669999999999</v>
      </c>
      <c r="D867" s="29">
        <f>Table21[[#This Row],[Adj Close]]-Table21[[#This Row],[Naive Trend ]]</f>
        <v>2.9800000000000182</v>
      </c>
      <c r="E867" s="12">
        <f t="shared" si="65"/>
        <v>8.8804000000001082</v>
      </c>
      <c r="F867" s="12">
        <f>ABS(Table21[[#This Row],[Erorr 1]])</f>
        <v>2.9800000000000182</v>
      </c>
      <c r="G867" s="13">
        <f>Table21[[#This Row],[Abs Erorr 1]]/Table21[[#This Row],[Adj Close]]</f>
        <v>1.2320836229212281E-2</v>
      </c>
      <c r="H867" s="11">
        <f t="shared" si="68"/>
        <v>237.2278</v>
      </c>
      <c r="I867" s="14">
        <f>(Table21[[#This Row],[Adj Close]]-Table21[[#This Row],[3-MA]])</f>
        <v>4.6389000000000067</v>
      </c>
      <c r="J867" s="10">
        <f t="shared" si="67"/>
        <v>21.519393210000061</v>
      </c>
      <c r="K867" s="10">
        <f>ABS(Table21[[#This Row],[Erorr 2]])</f>
        <v>4.6389000000000067</v>
      </c>
      <c r="L867" s="13">
        <f>Table21[[#This Row],[Abs Erorr 2]]/Table21[[#This Row],[Adj Close]]</f>
        <v>1.9179572880433753E-2</v>
      </c>
      <c r="M867" s="11">
        <f t="shared" si="69"/>
        <v>244.9266666666667</v>
      </c>
      <c r="N867" s="16">
        <f>Table21[[#This Row],[Adj Close]]-Table21[[#This Row],[6-MA]]</f>
        <v>-3.0599666666666963</v>
      </c>
      <c r="O867" s="17">
        <f>(Table21[[#This Row],[Adj Close]]-M867)^2</f>
        <v>9.3633960011112922</v>
      </c>
      <c r="P867" s="17">
        <f>ABS(Table21[[#This Row],[Erorr 3]])</f>
        <v>3.0599666666666963</v>
      </c>
      <c r="Q867" s="17">
        <f>Table21[[#This Row],[Abs Erorr 3]]/Table21[[#This Row],[Adj Close]]</f>
        <v>1.2651459116392195E-2</v>
      </c>
    </row>
    <row r="868" spans="1:17" x14ac:dyDescent="0.3">
      <c r="A868" s="5">
        <v>44721.291666666664</v>
      </c>
      <c r="B868" s="25">
        <v>239.70670000000001</v>
      </c>
      <c r="C868" s="11">
        <f t="shared" si="66"/>
        <v>241.86670000000001</v>
      </c>
      <c r="D868" s="29">
        <f>Table21[[#This Row],[Adj Close]]-Table21[[#This Row],[Naive Trend ]]</f>
        <v>-2.1599999999999966</v>
      </c>
      <c r="E868" s="12">
        <f t="shared" si="65"/>
        <v>4.6655999999999853</v>
      </c>
      <c r="F868" s="12">
        <f>ABS(Table21[[#This Row],[Erorr 1]])</f>
        <v>2.1599999999999966</v>
      </c>
      <c r="G868" s="13">
        <f>Table21[[#This Row],[Abs Erorr 1]]/Table21[[#This Row],[Adj Close]]</f>
        <v>9.0110122078356451E-3</v>
      </c>
      <c r="H868" s="11">
        <f t="shared" si="68"/>
        <v>239.67780000000002</v>
      </c>
      <c r="I868" s="14">
        <f>(Table21[[#This Row],[Adj Close]]-Table21[[#This Row],[3-MA]])</f>
        <v>2.8899999999993042E-2</v>
      </c>
      <c r="J868" s="10">
        <f t="shared" si="67"/>
        <v>8.3520999999959784E-4</v>
      </c>
      <c r="K868" s="10">
        <f>ABS(Table21[[#This Row],[Erorr 2]])</f>
        <v>2.8899999999993042E-2</v>
      </c>
      <c r="L868" s="13">
        <f>Table21[[#This Row],[Abs Erorr 2]]/Table21[[#This Row],[Adj Close]]</f>
        <v>1.2056400592888326E-4</v>
      </c>
      <c r="M868" s="11">
        <f t="shared" si="69"/>
        <v>243.11223333333331</v>
      </c>
      <c r="N868" s="16">
        <f>Table21[[#This Row],[Adj Close]]-Table21[[#This Row],[6-MA]]</f>
        <v>-3.4055333333332953</v>
      </c>
      <c r="O868" s="17">
        <f>(Table21[[#This Row],[Adj Close]]-M868)^2</f>
        <v>11.597657284444185</v>
      </c>
      <c r="P868" s="17">
        <f>ABS(Table21[[#This Row],[Erorr 3]])</f>
        <v>3.4055333333332953</v>
      </c>
      <c r="Q868" s="17">
        <f>Table21[[#This Row],[Abs Erorr 3]]/Table21[[#This Row],[Adj Close]]</f>
        <v>1.4207084463359995E-2</v>
      </c>
    </row>
    <row r="869" spans="1:17" x14ac:dyDescent="0.3">
      <c r="A869" s="9">
        <v>44722.291666666664</v>
      </c>
      <c r="B869" s="26">
        <v>232.23</v>
      </c>
      <c r="C869" s="11">
        <f t="shared" si="66"/>
        <v>239.70670000000001</v>
      </c>
      <c r="D869" s="29">
        <f>Table21[[#This Row],[Adj Close]]-Table21[[#This Row],[Naive Trend ]]</f>
        <v>-7.4767000000000223</v>
      </c>
      <c r="E869" s="12">
        <f t="shared" si="65"/>
        <v>55.901042890000333</v>
      </c>
      <c r="F869" s="12">
        <f>ABS(Table21[[#This Row],[Erorr 1]])</f>
        <v>7.4767000000000223</v>
      </c>
      <c r="G869" s="13">
        <f>Table21[[#This Row],[Abs Erorr 1]]/Table21[[#This Row],[Adj Close]]</f>
        <v>3.2195237480084495E-2</v>
      </c>
      <c r="H869" s="11">
        <f t="shared" si="68"/>
        <v>240.15336666666667</v>
      </c>
      <c r="I869" s="14">
        <f>(Table21[[#This Row],[Adj Close]]-Table21[[#This Row],[3-MA]])</f>
        <v>-7.9233666666666807</v>
      </c>
      <c r="J869" s="10">
        <f t="shared" si="67"/>
        <v>62.779739334444663</v>
      </c>
      <c r="K869" s="10">
        <f>ABS(Table21[[#This Row],[Erorr 2]])</f>
        <v>7.9233666666666807</v>
      </c>
      <c r="L869" s="13">
        <f>Table21[[#This Row],[Abs Erorr 2]]/Table21[[#This Row],[Adj Close]]</f>
        <v>3.4118618036716536E-2</v>
      </c>
      <c r="M869" s="11">
        <f t="shared" si="69"/>
        <v>241.93168333333332</v>
      </c>
      <c r="N869" s="16">
        <f>Table21[[#This Row],[Adj Close]]-Table21[[#This Row],[6-MA]]</f>
        <v>-9.7016833333333352</v>
      </c>
      <c r="O869" s="17">
        <f>(Table21[[#This Row],[Adj Close]]-M869)^2</f>
        <v>94.12265950027782</v>
      </c>
      <c r="P869" s="17">
        <f>ABS(Table21[[#This Row],[Erorr 3]])</f>
        <v>9.7016833333333352</v>
      </c>
      <c r="Q869" s="17">
        <f>Table21[[#This Row],[Abs Erorr 3]]/Table21[[#This Row],[Adj Close]]</f>
        <v>4.1776184529704753E-2</v>
      </c>
    </row>
    <row r="870" spans="1:17" x14ac:dyDescent="0.3">
      <c r="A870" s="5">
        <v>44725.291666666664</v>
      </c>
      <c r="B870" s="25">
        <v>215.73670000000001</v>
      </c>
      <c r="C870" s="11">
        <f t="shared" si="66"/>
        <v>232.23</v>
      </c>
      <c r="D870" s="29">
        <f>Table21[[#This Row],[Adj Close]]-Table21[[#This Row],[Naive Trend ]]</f>
        <v>-16.493299999999977</v>
      </c>
      <c r="E870" s="12">
        <f t="shared" si="65"/>
        <v>272.02894488999925</v>
      </c>
      <c r="F870" s="12">
        <f>ABS(Table21[[#This Row],[Erorr 1]])</f>
        <v>16.493299999999977</v>
      </c>
      <c r="G870" s="13">
        <f>Table21[[#This Row],[Abs Erorr 1]]/Table21[[#This Row],[Adj Close]]</f>
        <v>7.6451062800163228E-2</v>
      </c>
      <c r="H870" s="11">
        <f t="shared" si="68"/>
        <v>237.93446666666668</v>
      </c>
      <c r="I870" s="14">
        <f>(Table21[[#This Row],[Adj Close]]-Table21[[#This Row],[3-MA]])</f>
        <v>-22.197766666666666</v>
      </c>
      <c r="J870" s="10">
        <f t="shared" si="67"/>
        <v>492.74084498777779</v>
      </c>
      <c r="K870" s="10">
        <f>ABS(Table21[[#This Row],[Erorr 2]])</f>
        <v>22.197766666666666</v>
      </c>
      <c r="L870" s="13">
        <f>Table21[[#This Row],[Abs Erorr 2]]/Table21[[#This Row],[Adj Close]]</f>
        <v>0.10289286276589317</v>
      </c>
      <c r="M870" s="11">
        <f t="shared" si="69"/>
        <v>237.58113333333336</v>
      </c>
      <c r="N870" s="16">
        <f>Table21[[#This Row],[Adj Close]]-Table21[[#This Row],[6-MA]]</f>
        <v>-21.844433333333342</v>
      </c>
      <c r="O870" s="17">
        <f>(Table21[[#This Row],[Adj Close]]-M870)^2</f>
        <v>477.1792676544448</v>
      </c>
      <c r="P870" s="17">
        <f>ABS(Table21[[#This Row],[Erorr 3]])</f>
        <v>21.844433333333342</v>
      </c>
      <c r="Q870" s="17">
        <f>Table21[[#This Row],[Abs Erorr 3]]/Table21[[#This Row],[Adj Close]]</f>
        <v>0.1012550638502088</v>
      </c>
    </row>
    <row r="871" spans="1:17" x14ac:dyDescent="0.3">
      <c r="A871" s="9">
        <v>44726.291666666664</v>
      </c>
      <c r="B871" s="26">
        <v>220.89</v>
      </c>
      <c r="C871" s="11">
        <f t="shared" si="66"/>
        <v>215.73670000000001</v>
      </c>
      <c r="D871" s="29">
        <f>Table21[[#This Row],[Adj Close]]-Table21[[#This Row],[Naive Trend ]]</f>
        <v>5.1532999999999731</v>
      </c>
      <c r="E871" s="12">
        <f t="shared" si="65"/>
        <v>26.556500889999722</v>
      </c>
      <c r="F871" s="12">
        <f>ABS(Table21[[#This Row],[Erorr 1]])</f>
        <v>5.1532999999999731</v>
      </c>
      <c r="G871" s="13">
        <f>Table21[[#This Row],[Abs Erorr 1]]/Table21[[#This Row],[Adj Close]]</f>
        <v>2.3329711621168786E-2</v>
      </c>
      <c r="H871" s="11">
        <f t="shared" si="68"/>
        <v>229.22446666666667</v>
      </c>
      <c r="I871" s="14">
        <f>(Table21[[#This Row],[Adj Close]]-Table21[[#This Row],[3-MA]])</f>
        <v>-8.3344666666666853</v>
      </c>
      <c r="J871" s="10">
        <f t="shared" si="67"/>
        <v>69.463334617778088</v>
      </c>
      <c r="K871" s="10">
        <f>ABS(Table21[[#This Row],[Erorr 2]])</f>
        <v>8.3344666666666853</v>
      </c>
      <c r="L871" s="13">
        <f>Table21[[#This Row],[Abs Erorr 2]]/Table21[[#This Row],[Adj Close]]</f>
        <v>3.7731299138334402E-2</v>
      </c>
      <c r="M871" s="11">
        <f t="shared" si="69"/>
        <v>234.45113333333333</v>
      </c>
      <c r="N871" s="16">
        <f>Table21[[#This Row],[Adj Close]]-Table21[[#This Row],[6-MA]]</f>
        <v>-13.561133333333345</v>
      </c>
      <c r="O871" s="17">
        <f>(Table21[[#This Row],[Adj Close]]-M871)^2</f>
        <v>183.90433728444475</v>
      </c>
      <c r="P871" s="17">
        <f>ABS(Table21[[#This Row],[Erorr 3]])</f>
        <v>13.561133333333345</v>
      </c>
      <c r="Q871" s="17">
        <f>Table21[[#This Row],[Abs Erorr 3]]/Table21[[#This Row],[Adj Close]]</f>
        <v>6.1393151945915818E-2</v>
      </c>
    </row>
    <row r="872" spans="1:17" x14ac:dyDescent="0.3">
      <c r="A872" s="5">
        <v>44727.291666666664</v>
      </c>
      <c r="B872" s="25">
        <v>233</v>
      </c>
      <c r="C872" s="11">
        <f t="shared" si="66"/>
        <v>220.89</v>
      </c>
      <c r="D872" s="29">
        <f>Table21[[#This Row],[Adj Close]]-Table21[[#This Row],[Naive Trend ]]</f>
        <v>12.110000000000014</v>
      </c>
      <c r="E872" s="12">
        <f t="shared" si="65"/>
        <v>146.65210000000033</v>
      </c>
      <c r="F872" s="12">
        <f>ABS(Table21[[#This Row],[Erorr 1]])</f>
        <v>12.110000000000014</v>
      </c>
      <c r="G872" s="13">
        <f>Table21[[#This Row],[Abs Erorr 1]]/Table21[[#This Row],[Adj Close]]</f>
        <v>5.1974248927038683E-2</v>
      </c>
      <c r="H872" s="11">
        <f t="shared" si="68"/>
        <v>222.95223333333334</v>
      </c>
      <c r="I872" s="14">
        <f>(Table21[[#This Row],[Adj Close]]-Table21[[#This Row],[3-MA]])</f>
        <v>10.047766666666661</v>
      </c>
      <c r="J872" s="10">
        <f t="shared" si="67"/>
        <v>100.95761498777766</v>
      </c>
      <c r="K872" s="10">
        <f>ABS(Table21[[#This Row],[Erorr 2]])</f>
        <v>10.047766666666661</v>
      </c>
      <c r="L872" s="13">
        <f>Table21[[#This Row],[Abs Erorr 2]]/Table21[[#This Row],[Adj Close]]</f>
        <v>4.3123462088698113E-2</v>
      </c>
      <c r="M872" s="11">
        <f t="shared" si="69"/>
        <v>231.55280000000002</v>
      </c>
      <c r="N872" s="16">
        <f>Table21[[#This Row],[Adj Close]]-Table21[[#This Row],[6-MA]]</f>
        <v>1.4471999999999809</v>
      </c>
      <c r="O872" s="17">
        <f>(Table21[[#This Row],[Adj Close]]-M872)^2</f>
        <v>2.0943878399999449</v>
      </c>
      <c r="P872" s="17">
        <f>ABS(Table21[[#This Row],[Erorr 3]])</f>
        <v>1.4471999999999809</v>
      </c>
      <c r="Q872" s="17">
        <f>Table21[[#This Row],[Abs Erorr 3]]/Table21[[#This Row],[Adj Close]]</f>
        <v>6.2111587982831796E-3</v>
      </c>
    </row>
    <row r="873" spans="1:17" x14ac:dyDescent="0.3">
      <c r="A873" s="9">
        <v>44728.291666666664</v>
      </c>
      <c r="B873" s="26">
        <v>213.1</v>
      </c>
      <c r="C873" s="11">
        <f t="shared" si="66"/>
        <v>233</v>
      </c>
      <c r="D873" s="29">
        <f>Table21[[#This Row],[Adj Close]]-Table21[[#This Row],[Naive Trend ]]</f>
        <v>-19.900000000000006</v>
      </c>
      <c r="E873" s="12">
        <f t="shared" si="65"/>
        <v>396.01000000000022</v>
      </c>
      <c r="F873" s="12">
        <f>ABS(Table21[[#This Row],[Erorr 1]])</f>
        <v>19.900000000000006</v>
      </c>
      <c r="G873" s="13">
        <f>Table21[[#This Row],[Abs Erorr 1]]/Table21[[#This Row],[Adj Close]]</f>
        <v>9.3383388080713309E-2</v>
      </c>
      <c r="H873" s="11">
        <f t="shared" si="68"/>
        <v>223.2089</v>
      </c>
      <c r="I873" s="14">
        <f>(Table21[[#This Row],[Adj Close]]-Table21[[#This Row],[3-MA]])</f>
        <v>-10.108900000000006</v>
      </c>
      <c r="J873" s="10">
        <f t="shared" si="67"/>
        <v>102.18985921000011</v>
      </c>
      <c r="K873" s="10">
        <f>ABS(Table21[[#This Row],[Erorr 2]])</f>
        <v>10.108900000000006</v>
      </c>
      <c r="L873" s="13">
        <f>Table21[[#This Row],[Abs Erorr 2]]/Table21[[#This Row],[Adj Close]]</f>
        <v>4.743735335523231E-2</v>
      </c>
      <c r="M873" s="11">
        <f t="shared" si="69"/>
        <v>230.57168333333334</v>
      </c>
      <c r="N873" s="16">
        <f>Table21[[#This Row],[Adj Close]]-Table21[[#This Row],[6-MA]]</f>
        <v>-17.471683333333345</v>
      </c>
      <c r="O873" s="17">
        <f>(Table21[[#This Row],[Adj Close]]-M873)^2</f>
        <v>305.25971850027821</v>
      </c>
      <c r="P873" s="17">
        <f>ABS(Table21[[#This Row],[Erorr 3]])</f>
        <v>17.471683333333345</v>
      </c>
      <c r="Q873" s="17">
        <f>Table21[[#This Row],[Abs Erorr 3]]/Table21[[#This Row],[Adj Close]]</f>
        <v>8.1988190208040101E-2</v>
      </c>
    </row>
    <row r="874" spans="1:17" x14ac:dyDescent="0.3">
      <c r="A874" s="5">
        <v>44729.291666666664</v>
      </c>
      <c r="B874" s="25">
        <v>216.76</v>
      </c>
      <c r="C874" s="11">
        <f t="shared" si="66"/>
        <v>213.1</v>
      </c>
      <c r="D874" s="29">
        <f>Table21[[#This Row],[Adj Close]]-Table21[[#This Row],[Naive Trend ]]</f>
        <v>3.6599999999999966</v>
      </c>
      <c r="E874" s="12">
        <f t="shared" si="65"/>
        <v>13.395599999999975</v>
      </c>
      <c r="F874" s="12">
        <f>ABS(Table21[[#This Row],[Erorr 1]])</f>
        <v>3.6599999999999966</v>
      </c>
      <c r="G874" s="13">
        <f>Table21[[#This Row],[Abs Erorr 1]]/Table21[[#This Row],[Adj Close]]</f>
        <v>1.6885034139140047E-2</v>
      </c>
      <c r="H874" s="11">
        <f t="shared" si="68"/>
        <v>222.33</v>
      </c>
      <c r="I874" s="14">
        <f>(Table21[[#This Row],[Adj Close]]-Table21[[#This Row],[3-MA]])</f>
        <v>-5.5700000000000216</v>
      </c>
      <c r="J874" s="10">
        <f t="shared" si="67"/>
        <v>31.02490000000024</v>
      </c>
      <c r="K874" s="10">
        <f>ABS(Table21[[#This Row],[Erorr 2]])</f>
        <v>5.5700000000000216</v>
      </c>
      <c r="L874" s="13">
        <f>Table21[[#This Row],[Abs Erorr 2]]/Table21[[#This Row],[Adj Close]]</f>
        <v>2.5696622993172272E-2</v>
      </c>
      <c r="M874" s="11">
        <f t="shared" si="69"/>
        <v>225.77723333333333</v>
      </c>
      <c r="N874" s="16">
        <f>Table21[[#This Row],[Adj Close]]-Table21[[#This Row],[6-MA]]</f>
        <v>-9.017233333333337</v>
      </c>
      <c r="O874" s="17">
        <f>(Table21[[#This Row],[Adj Close]]-M874)^2</f>
        <v>81.310496987777839</v>
      </c>
      <c r="P874" s="17">
        <f>ABS(Table21[[#This Row],[Erorr 3]])</f>
        <v>9.017233333333337</v>
      </c>
      <c r="Q874" s="17">
        <f>Table21[[#This Row],[Abs Erorr 3]]/Table21[[#This Row],[Adj Close]]</f>
        <v>4.1600079965553316E-2</v>
      </c>
    </row>
    <row r="875" spans="1:17" x14ac:dyDescent="0.3">
      <c r="A875" s="9">
        <v>44733.291666666664</v>
      </c>
      <c r="B875" s="26">
        <v>237.0367</v>
      </c>
      <c r="C875" s="11">
        <f t="shared" si="66"/>
        <v>216.76</v>
      </c>
      <c r="D875" s="29">
        <f>Table21[[#This Row],[Adj Close]]-Table21[[#This Row],[Naive Trend ]]</f>
        <v>20.276700000000005</v>
      </c>
      <c r="E875" s="12">
        <f t="shared" si="65"/>
        <v>411.1445628900002</v>
      </c>
      <c r="F875" s="12">
        <f>ABS(Table21[[#This Row],[Erorr 1]])</f>
        <v>20.276700000000005</v>
      </c>
      <c r="G875" s="13">
        <f>Table21[[#This Row],[Abs Erorr 1]]/Table21[[#This Row],[Adj Close]]</f>
        <v>8.5542449755670769E-2</v>
      </c>
      <c r="H875" s="11">
        <f t="shared" si="68"/>
        <v>220.95333333333335</v>
      </c>
      <c r="I875" s="14">
        <f>(Table21[[#This Row],[Adj Close]]-Table21[[#This Row],[3-MA]])</f>
        <v>16.083366666666649</v>
      </c>
      <c r="J875" s="10">
        <f t="shared" si="67"/>
        <v>258.6746833344439</v>
      </c>
      <c r="K875" s="10">
        <f>ABS(Table21[[#This Row],[Erorr 2]])</f>
        <v>16.083366666666649</v>
      </c>
      <c r="L875" s="13">
        <f>Table21[[#This Row],[Abs Erorr 2]]/Table21[[#This Row],[Adj Close]]</f>
        <v>6.7851799601777479E-2</v>
      </c>
      <c r="M875" s="11">
        <f t="shared" si="69"/>
        <v>221.95278333333331</v>
      </c>
      <c r="N875" s="16">
        <f>Table21[[#This Row],[Adj Close]]-Table21[[#This Row],[6-MA]]</f>
        <v>15.083916666666681</v>
      </c>
      <c r="O875" s="17">
        <f>(Table21[[#This Row],[Adj Close]]-M875)^2</f>
        <v>227.5245420069449</v>
      </c>
      <c r="P875" s="17">
        <f>ABS(Table21[[#This Row],[Erorr 3]])</f>
        <v>15.083916666666681</v>
      </c>
      <c r="Q875" s="17">
        <f>Table21[[#This Row],[Abs Erorr 3]]/Table21[[#This Row],[Adj Close]]</f>
        <v>6.3635363919033142E-2</v>
      </c>
    </row>
    <row r="876" spans="1:17" x14ac:dyDescent="0.3">
      <c r="A876" s="5">
        <v>44734.291666666664</v>
      </c>
      <c r="B876" s="25">
        <v>236.08670000000001</v>
      </c>
      <c r="C876" s="11">
        <f t="shared" si="66"/>
        <v>237.0367</v>
      </c>
      <c r="D876" s="29">
        <f>Table21[[#This Row],[Adj Close]]-Table21[[#This Row],[Naive Trend ]]</f>
        <v>-0.94999999999998863</v>
      </c>
      <c r="E876" s="12">
        <f t="shared" si="65"/>
        <v>0.90249999999997843</v>
      </c>
      <c r="F876" s="12">
        <f>ABS(Table21[[#This Row],[Erorr 1]])</f>
        <v>0.94999999999998863</v>
      </c>
      <c r="G876" s="13">
        <f>Table21[[#This Row],[Abs Erorr 1]]/Table21[[#This Row],[Adj Close]]</f>
        <v>4.0239454403826584E-3</v>
      </c>
      <c r="H876" s="11">
        <f t="shared" si="68"/>
        <v>222.2989</v>
      </c>
      <c r="I876" s="14">
        <f>(Table21[[#This Row],[Adj Close]]-Table21[[#This Row],[3-MA]])</f>
        <v>13.787800000000004</v>
      </c>
      <c r="J876" s="10">
        <f t="shared" si="67"/>
        <v>190.10342884000011</v>
      </c>
      <c r="K876" s="10">
        <f>ABS(Table21[[#This Row],[Erorr 2]])</f>
        <v>13.787800000000004</v>
      </c>
      <c r="L876" s="13">
        <f>Table21[[#This Row],[Abs Erorr 2]]/Table21[[#This Row],[Adj Close]]</f>
        <v>5.8401426255693369E-2</v>
      </c>
      <c r="M876" s="11">
        <f t="shared" si="69"/>
        <v>222.75390000000002</v>
      </c>
      <c r="N876" s="16">
        <f>Table21[[#This Row],[Adj Close]]-Table21[[#This Row],[6-MA]]</f>
        <v>13.332799999999992</v>
      </c>
      <c r="O876" s="17">
        <f>(Table21[[#This Row],[Adj Close]]-M876)^2</f>
        <v>177.76355583999978</v>
      </c>
      <c r="P876" s="17">
        <f>ABS(Table21[[#This Row],[Erorr 3]])</f>
        <v>13.332799999999992</v>
      </c>
      <c r="Q876" s="17">
        <f>Table21[[#This Row],[Abs Erorr 3]]/Table21[[#This Row],[Adj Close]]</f>
        <v>5.6474168176352126E-2</v>
      </c>
    </row>
    <row r="877" spans="1:17" x14ac:dyDescent="0.3">
      <c r="A877" s="9">
        <v>44735.291666666664</v>
      </c>
      <c r="B877" s="26">
        <v>235.07</v>
      </c>
      <c r="C877" s="11">
        <f t="shared" si="66"/>
        <v>236.08670000000001</v>
      </c>
      <c r="D877" s="29">
        <f>Table21[[#This Row],[Adj Close]]-Table21[[#This Row],[Naive Trend ]]</f>
        <v>-1.0167000000000144</v>
      </c>
      <c r="E877" s="12">
        <f t="shared" si="65"/>
        <v>1.0336788900000293</v>
      </c>
      <c r="F877" s="12">
        <f>ABS(Table21[[#This Row],[Erorr 1]])</f>
        <v>1.0167000000000144</v>
      </c>
      <c r="G877" s="13">
        <f>Table21[[#This Row],[Abs Erorr 1]]/Table21[[#This Row],[Adj Close]]</f>
        <v>4.3250946526567167E-3</v>
      </c>
      <c r="H877" s="11">
        <f t="shared" si="68"/>
        <v>229.96113333333332</v>
      </c>
      <c r="I877" s="14">
        <f>(Table21[[#This Row],[Adj Close]]-Table21[[#This Row],[3-MA]])</f>
        <v>5.1088666666666711</v>
      </c>
      <c r="J877" s="10">
        <f t="shared" si="67"/>
        <v>26.100518617777823</v>
      </c>
      <c r="K877" s="10">
        <f>ABS(Table21[[#This Row],[Erorr 2]])</f>
        <v>5.1088666666666711</v>
      </c>
      <c r="L877" s="13">
        <f>Table21[[#This Row],[Abs Erorr 2]]/Table21[[#This Row],[Adj Close]]</f>
        <v>2.1733384381957169E-2</v>
      </c>
      <c r="M877" s="11">
        <f t="shared" si="69"/>
        <v>226.1455666666667</v>
      </c>
      <c r="N877" s="16">
        <f>Table21[[#This Row],[Adj Close]]-Table21[[#This Row],[6-MA]]</f>
        <v>8.9244333333332975</v>
      </c>
      <c r="O877" s="17">
        <f>(Table21[[#This Row],[Adj Close]]-M877)^2</f>
        <v>79.645510321110464</v>
      </c>
      <c r="P877" s="17">
        <f>ABS(Table21[[#This Row],[Erorr 3]])</f>
        <v>8.9244333333332975</v>
      </c>
      <c r="Q877" s="17">
        <f>Table21[[#This Row],[Abs Erorr 3]]/Table21[[#This Row],[Adj Close]]</f>
        <v>3.7965003332340569E-2</v>
      </c>
    </row>
    <row r="878" spans="1:17" x14ac:dyDescent="0.3">
      <c r="A878" s="5">
        <v>44736.291666666664</v>
      </c>
      <c r="B878" s="25">
        <v>245.70670000000001</v>
      </c>
      <c r="C878" s="11">
        <f t="shared" si="66"/>
        <v>235.07</v>
      </c>
      <c r="D878" s="29">
        <f>Table21[[#This Row],[Adj Close]]-Table21[[#This Row],[Naive Trend ]]</f>
        <v>10.636700000000019</v>
      </c>
      <c r="E878" s="12">
        <f t="shared" si="65"/>
        <v>113.13938689000041</v>
      </c>
      <c r="F878" s="12">
        <f>ABS(Table21[[#This Row],[Erorr 1]])</f>
        <v>10.636700000000019</v>
      </c>
      <c r="G878" s="13">
        <f>Table21[[#This Row],[Abs Erorr 1]]/Table21[[#This Row],[Adj Close]]</f>
        <v>4.3290231808900688E-2</v>
      </c>
      <c r="H878" s="11">
        <f t="shared" si="68"/>
        <v>236.06446666666668</v>
      </c>
      <c r="I878" s="14">
        <f>(Table21[[#This Row],[Adj Close]]-Table21[[#This Row],[3-MA]])</f>
        <v>9.642233333333337</v>
      </c>
      <c r="J878" s="10">
        <f t="shared" si="67"/>
        <v>92.972663654444517</v>
      </c>
      <c r="K878" s="10">
        <f>ABS(Table21[[#This Row],[Erorr 2]])</f>
        <v>9.642233333333337</v>
      </c>
      <c r="L878" s="13">
        <f>Table21[[#This Row],[Abs Erorr 2]]/Table21[[#This Row],[Adj Close]]</f>
        <v>3.9242858796008966E-2</v>
      </c>
      <c r="M878" s="11">
        <f t="shared" si="69"/>
        <v>228.50890000000001</v>
      </c>
      <c r="N878" s="16">
        <f>Table21[[#This Row],[Adj Close]]-Table21[[#This Row],[6-MA]]</f>
        <v>17.197800000000001</v>
      </c>
      <c r="O878" s="17">
        <f>(Table21[[#This Row],[Adj Close]]-M878)^2</f>
        <v>295.76432484000003</v>
      </c>
      <c r="P878" s="17">
        <f>ABS(Table21[[#This Row],[Erorr 3]])</f>
        <v>17.197800000000001</v>
      </c>
      <c r="Q878" s="17">
        <f>Table21[[#This Row],[Abs Erorr 3]]/Table21[[#This Row],[Adj Close]]</f>
        <v>6.9993207348436171E-2</v>
      </c>
    </row>
    <row r="879" spans="1:17" x14ac:dyDescent="0.3">
      <c r="A879" s="9">
        <v>44739.291666666664</v>
      </c>
      <c r="B879" s="26">
        <v>244.92</v>
      </c>
      <c r="C879" s="11">
        <f t="shared" si="66"/>
        <v>245.70670000000001</v>
      </c>
      <c r="D879" s="29">
        <f>Table21[[#This Row],[Adj Close]]-Table21[[#This Row],[Naive Trend ]]</f>
        <v>-0.7867000000000246</v>
      </c>
      <c r="E879" s="12">
        <f t="shared" si="65"/>
        <v>0.61889689000003867</v>
      </c>
      <c r="F879" s="12">
        <f>ABS(Table21[[#This Row],[Erorr 1]])</f>
        <v>0.7867000000000246</v>
      </c>
      <c r="G879" s="13">
        <f>Table21[[#This Row],[Abs Erorr 1]]/Table21[[#This Row],[Adj Close]]</f>
        <v>3.2120692471011947E-3</v>
      </c>
      <c r="H879" s="11">
        <f t="shared" si="68"/>
        <v>238.95446666666666</v>
      </c>
      <c r="I879" s="14">
        <f>(Table21[[#This Row],[Adj Close]]-Table21[[#This Row],[3-MA]])</f>
        <v>5.965533333333326</v>
      </c>
      <c r="J879" s="10">
        <f t="shared" si="67"/>
        <v>35.587587951111026</v>
      </c>
      <c r="K879" s="10">
        <f>ABS(Table21[[#This Row],[Erorr 2]])</f>
        <v>5.965533333333326</v>
      </c>
      <c r="L879" s="13">
        <f>Table21[[#This Row],[Abs Erorr 2]]/Table21[[#This Row],[Adj Close]]</f>
        <v>2.4357068974903341E-2</v>
      </c>
      <c r="M879" s="11">
        <f t="shared" si="69"/>
        <v>230.62668333333332</v>
      </c>
      <c r="N879" s="16">
        <f>Table21[[#This Row],[Adj Close]]-Table21[[#This Row],[6-MA]]</f>
        <v>14.293316666666669</v>
      </c>
      <c r="O879" s="17">
        <f>(Table21[[#This Row],[Adj Close]]-M879)^2</f>
        <v>204.29890133361118</v>
      </c>
      <c r="P879" s="17">
        <f>ABS(Table21[[#This Row],[Erorr 3]])</f>
        <v>14.293316666666669</v>
      </c>
      <c r="Q879" s="17">
        <f>Table21[[#This Row],[Abs Erorr 3]]/Table21[[#This Row],[Adj Close]]</f>
        <v>5.8359124067722805E-2</v>
      </c>
    </row>
    <row r="880" spans="1:17" x14ac:dyDescent="0.3">
      <c r="A880" s="5">
        <v>44740.291666666664</v>
      </c>
      <c r="B880" s="25">
        <v>232.66329999999999</v>
      </c>
      <c r="C880" s="11">
        <f t="shared" si="66"/>
        <v>244.92</v>
      </c>
      <c r="D880" s="29">
        <f>Table21[[#This Row],[Adj Close]]-Table21[[#This Row],[Naive Trend ]]</f>
        <v>-12.256699999999995</v>
      </c>
      <c r="E880" s="12">
        <f t="shared" si="65"/>
        <v>150.22669488999989</v>
      </c>
      <c r="F880" s="12">
        <f>ABS(Table21[[#This Row],[Erorr 1]])</f>
        <v>12.256699999999995</v>
      </c>
      <c r="G880" s="13">
        <f>Table21[[#This Row],[Abs Erorr 1]]/Table21[[#This Row],[Adj Close]]</f>
        <v>5.2679988635938695E-2</v>
      </c>
      <c r="H880" s="11">
        <f t="shared" si="68"/>
        <v>241.8989</v>
      </c>
      <c r="I880" s="14">
        <f>(Table21[[#This Row],[Adj Close]]-Table21[[#This Row],[3-MA]])</f>
        <v>-9.2356000000000051</v>
      </c>
      <c r="J880" s="10">
        <f t="shared" si="67"/>
        <v>85.2963073600001</v>
      </c>
      <c r="K880" s="10">
        <f>ABS(Table21[[#This Row],[Erorr 2]])</f>
        <v>9.2356000000000051</v>
      </c>
      <c r="L880" s="13">
        <f>Table21[[#This Row],[Abs Erorr 2]]/Table21[[#This Row],[Adj Close]]</f>
        <v>3.9695130259048188E-2</v>
      </c>
      <c r="M880" s="11">
        <f t="shared" si="69"/>
        <v>235.93001666666666</v>
      </c>
      <c r="N880" s="16">
        <f>Table21[[#This Row],[Adj Close]]-Table21[[#This Row],[6-MA]]</f>
        <v>-3.2667166666666674</v>
      </c>
      <c r="O880" s="17">
        <f>(Table21[[#This Row],[Adj Close]]-M880)^2</f>
        <v>10.671437780277783</v>
      </c>
      <c r="P880" s="17">
        <f>ABS(Table21[[#This Row],[Erorr 3]])</f>
        <v>3.2667166666666674</v>
      </c>
      <c r="Q880" s="17">
        <f>Table21[[#This Row],[Abs Erorr 3]]/Table21[[#This Row],[Adj Close]]</f>
        <v>1.4040532678194917E-2</v>
      </c>
    </row>
    <row r="881" spans="1:17" x14ac:dyDescent="0.3">
      <c r="A881" s="9">
        <v>44741.291666666664</v>
      </c>
      <c r="B881" s="26">
        <v>228.49</v>
      </c>
      <c r="C881" s="11">
        <f t="shared" si="66"/>
        <v>232.66329999999999</v>
      </c>
      <c r="D881" s="29">
        <f>Table21[[#This Row],[Adj Close]]-Table21[[#This Row],[Naive Trend ]]</f>
        <v>-4.1732999999999834</v>
      </c>
      <c r="E881" s="12">
        <f t="shared" si="65"/>
        <v>17.416432889999861</v>
      </c>
      <c r="F881" s="12">
        <f>ABS(Table21[[#This Row],[Erorr 1]])</f>
        <v>4.1732999999999834</v>
      </c>
      <c r="G881" s="13">
        <f>Table21[[#This Row],[Abs Erorr 1]]/Table21[[#This Row],[Adj Close]]</f>
        <v>1.8264694297343356E-2</v>
      </c>
      <c r="H881" s="11">
        <f t="shared" si="68"/>
        <v>241.09666666666666</v>
      </c>
      <c r="I881" s="14">
        <f>(Table21[[#This Row],[Adj Close]]-Table21[[#This Row],[3-MA]])</f>
        <v>-12.606666666666655</v>
      </c>
      <c r="J881" s="10">
        <f t="shared" si="67"/>
        <v>158.92804444444414</v>
      </c>
      <c r="K881" s="10">
        <f>ABS(Table21[[#This Row],[Erorr 2]])</f>
        <v>12.606666666666655</v>
      </c>
      <c r="L881" s="13">
        <f>Table21[[#This Row],[Abs Erorr 2]]/Table21[[#This Row],[Adj Close]]</f>
        <v>5.5173822340875547E-2</v>
      </c>
      <c r="M881" s="11">
        <f t="shared" si="69"/>
        <v>238.58056666666667</v>
      </c>
      <c r="N881" s="16">
        <f>Table21[[#This Row],[Adj Close]]-Table21[[#This Row],[6-MA]]</f>
        <v>-10.09056666666666</v>
      </c>
      <c r="O881" s="17">
        <f>(Table21[[#This Row],[Adj Close]]-M881)^2</f>
        <v>101.81953565444432</v>
      </c>
      <c r="P881" s="17">
        <f>ABS(Table21[[#This Row],[Erorr 3]])</f>
        <v>10.09056666666666</v>
      </c>
      <c r="Q881" s="17">
        <f>Table21[[#This Row],[Abs Erorr 3]]/Table21[[#This Row],[Adj Close]]</f>
        <v>4.4161961865581252E-2</v>
      </c>
    </row>
    <row r="882" spans="1:17" x14ac:dyDescent="0.3">
      <c r="A882" s="5">
        <v>44742.291666666664</v>
      </c>
      <c r="B882" s="25">
        <v>224.47329999999999</v>
      </c>
      <c r="C882" s="11">
        <f t="shared" si="66"/>
        <v>228.49</v>
      </c>
      <c r="D882" s="29">
        <f>Table21[[#This Row],[Adj Close]]-Table21[[#This Row],[Naive Trend ]]</f>
        <v>-4.0167000000000144</v>
      </c>
      <c r="E882" s="12">
        <f t="shared" si="65"/>
        <v>16.133878890000116</v>
      </c>
      <c r="F882" s="12">
        <f>ABS(Table21[[#This Row],[Erorr 1]])</f>
        <v>4.0167000000000144</v>
      </c>
      <c r="G882" s="13">
        <f>Table21[[#This Row],[Abs Erorr 1]]/Table21[[#This Row],[Adj Close]]</f>
        <v>1.7893887602668176E-2</v>
      </c>
      <c r="H882" s="11">
        <f t="shared" si="68"/>
        <v>235.35776666666666</v>
      </c>
      <c r="I882" s="14">
        <f>(Table21[[#This Row],[Adj Close]]-Table21[[#This Row],[3-MA]])</f>
        <v>-10.884466666666668</v>
      </c>
      <c r="J882" s="10">
        <f t="shared" si="67"/>
        <v>118.47161461777782</v>
      </c>
      <c r="K882" s="10">
        <f>ABS(Table21[[#This Row],[Erorr 2]])</f>
        <v>10.884466666666668</v>
      </c>
      <c r="L882" s="13">
        <f>Table21[[#This Row],[Abs Erorr 2]]/Table21[[#This Row],[Adj Close]]</f>
        <v>4.8488914568755696E-2</v>
      </c>
      <c r="M882" s="11">
        <f t="shared" si="69"/>
        <v>237.15611666666666</v>
      </c>
      <c r="N882" s="16">
        <f>Table21[[#This Row],[Adj Close]]-Table21[[#This Row],[6-MA]]</f>
        <v>-12.682816666666668</v>
      </c>
      <c r="O882" s="17">
        <f>(Table21[[#This Row],[Adj Close]]-M882)^2</f>
        <v>160.85383860027781</v>
      </c>
      <c r="P882" s="17">
        <f>ABS(Table21[[#This Row],[Erorr 3]])</f>
        <v>12.682816666666668</v>
      </c>
      <c r="Q882" s="17">
        <f>Table21[[#This Row],[Abs Erorr 3]]/Table21[[#This Row],[Adj Close]]</f>
        <v>5.6500335080682952E-2</v>
      </c>
    </row>
    <row r="883" spans="1:17" x14ac:dyDescent="0.3">
      <c r="A883" s="9">
        <v>44743.291666666664</v>
      </c>
      <c r="B883" s="26">
        <v>227.26329999999999</v>
      </c>
      <c r="C883" s="11">
        <f t="shared" si="66"/>
        <v>224.47329999999999</v>
      </c>
      <c r="D883" s="29">
        <f>Table21[[#This Row],[Adj Close]]-Table21[[#This Row],[Naive Trend ]]</f>
        <v>2.789999999999992</v>
      </c>
      <c r="E883" s="12">
        <f t="shared" si="65"/>
        <v>7.7840999999999552</v>
      </c>
      <c r="F883" s="12">
        <f>ABS(Table21[[#This Row],[Erorr 1]])</f>
        <v>2.789999999999992</v>
      </c>
      <c r="G883" s="13">
        <f>Table21[[#This Row],[Abs Erorr 1]]/Table21[[#This Row],[Adj Close]]</f>
        <v>1.227650922960281E-2</v>
      </c>
      <c r="H883" s="11">
        <f t="shared" si="68"/>
        <v>228.54220000000001</v>
      </c>
      <c r="I883" s="14">
        <f>(Table21[[#This Row],[Adj Close]]-Table21[[#This Row],[3-MA]])</f>
        <v>-1.2789000000000215</v>
      </c>
      <c r="J883" s="10">
        <f t="shared" si="67"/>
        <v>1.635585210000055</v>
      </c>
      <c r="K883" s="10">
        <f>ABS(Table21[[#This Row],[Erorr 2]])</f>
        <v>1.2789000000000215</v>
      </c>
      <c r="L883" s="13">
        <f>Table21[[#This Row],[Abs Erorr 2]]/Table21[[#This Row],[Adj Close]]</f>
        <v>5.6273934242793335E-3</v>
      </c>
      <c r="M883" s="11">
        <f t="shared" si="69"/>
        <v>235.22055</v>
      </c>
      <c r="N883" s="16">
        <f>Table21[[#This Row],[Adj Close]]-Table21[[#This Row],[6-MA]]</f>
        <v>-7.9572500000000161</v>
      </c>
      <c r="O883" s="17">
        <f>(Table21[[#This Row],[Adj Close]]-M883)^2</f>
        <v>63.317827562500256</v>
      </c>
      <c r="P883" s="17">
        <f>ABS(Table21[[#This Row],[Erorr 3]])</f>
        <v>7.9572500000000161</v>
      </c>
      <c r="Q883" s="17">
        <f>Table21[[#This Row],[Abs Erorr 3]]/Table21[[#This Row],[Adj Close]]</f>
        <v>3.5013352353855713E-2</v>
      </c>
    </row>
    <row r="884" spans="1:17" x14ac:dyDescent="0.3">
      <c r="A884" s="5">
        <v>44747.291666666664</v>
      </c>
      <c r="B884" s="25">
        <v>233.0667</v>
      </c>
      <c r="C884" s="11">
        <f t="shared" si="66"/>
        <v>227.26329999999999</v>
      </c>
      <c r="D884" s="29">
        <f>Table21[[#This Row],[Adj Close]]-Table21[[#This Row],[Naive Trend ]]</f>
        <v>5.8034000000000106</v>
      </c>
      <c r="E884" s="12">
        <f t="shared" si="65"/>
        <v>33.679451560000125</v>
      </c>
      <c r="F884" s="12">
        <f>ABS(Table21[[#This Row],[Erorr 1]])</f>
        <v>5.8034000000000106</v>
      </c>
      <c r="G884" s="13">
        <f>Table21[[#This Row],[Abs Erorr 1]]/Table21[[#This Row],[Adj Close]]</f>
        <v>2.4900168063477154E-2</v>
      </c>
      <c r="H884" s="11">
        <f t="shared" si="68"/>
        <v>226.7422</v>
      </c>
      <c r="I884" s="14">
        <f>(Table21[[#This Row],[Adj Close]]-Table21[[#This Row],[3-MA]])</f>
        <v>6.3245000000000005</v>
      </c>
      <c r="J884" s="10">
        <f t="shared" si="67"/>
        <v>39.999300250000005</v>
      </c>
      <c r="K884" s="10">
        <f>ABS(Table21[[#This Row],[Erorr 2]])</f>
        <v>6.3245000000000005</v>
      </c>
      <c r="L884" s="13">
        <f>Table21[[#This Row],[Abs Erorr 2]]/Table21[[#This Row],[Adj Close]]</f>
        <v>2.7136008704804249E-2</v>
      </c>
      <c r="M884" s="11">
        <f t="shared" si="69"/>
        <v>233.91943333333333</v>
      </c>
      <c r="N884" s="16">
        <f>Table21[[#This Row],[Adj Close]]-Table21[[#This Row],[6-MA]]</f>
        <v>-0.85273333333333312</v>
      </c>
      <c r="O884" s="17">
        <f>(Table21[[#This Row],[Adj Close]]-M884)^2</f>
        <v>0.72715413777777738</v>
      </c>
      <c r="P884" s="17">
        <f>ABS(Table21[[#This Row],[Erorr 3]])</f>
        <v>0.85273333333333312</v>
      </c>
      <c r="Q884" s="17">
        <f>Table21[[#This Row],[Abs Erorr 3]]/Table21[[#This Row],[Adj Close]]</f>
        <v>3.6587523371349622E-3</v>
      </c>
    </row>
    <row r="885" spans="1:17" x14ac:dyDescent="0.3">
      <c r="A885" s="9">
        <v>44748.291666666664</v>
      </c>
      <c r="B885" s="26">
        <v>231.73330000000001</v>
      </c>
      <c r="C885" s="11">
        <f t="shared" si="66"/>
        <v>233.0667</v>
      </c>
      <c r="D885" s="29">
        <f>Table21[[#This Row],[Adj Close]]-Table21[[#This Row],[Naive Trend ]]</f>
        <v>-1.3333999999999833</v>
      </c>
      <c r="E885" s="12">
        <f t="shared" si="65"/>
        <v>1.7779555599999555</v>
      </c>
      <c r="F885" s="12">
        <f>ABS(Table21[[#This Row],[Erorr 1]])</f>
        <v>1.3333999999999833</v>
      </c>
      <c r="G885" s="13">
        <f>Table21[[#This Row],[Abs Erorr 1]]/Table21[[#This Row],[Adj Close]]</f>
        <v>5.7540284456311765E-3</v>
      </c>
      <c r="H885" s="11">
        <f t="shared" si="68"/>
        <v>228.26776666666663</v>
      </c>
      <c r="I885" s="14">
        <f>(Table21[[#This Row],[Adj Close]]-Table21[[#This Row],[3-MA]])</f>
        <v>3.4655333333333829</v>
      </c>
      <c r="J885" s="10">
        <f t="shared" si="67"/>
        <v>12.009921284444788</v>
      </c>
      <c r="K885" s="10">
        <f>ABS(Table21[[#This Row],[Erorr 2]])</f>
        <v>3.4655333333333829</v>
      </c>
      <c r="L885" s="13">
        <f>Table21[[#This Row],[Abs Erorr 2]]/Table21[[#This Row],[Adj Close]]</f>
        <v>1.4954835292698039E-2</v>
      </c>
      <c r="M885" s="11">
        <f t="shared" si="69"/>
        <v>231.81276666666668</v>
      </c>
      <c r="N885" s="16">
        <f>Table21[[#This Row],[Adj Close]]-Table21[[#This Row],[6-MA]]</f>
        <v>-7.9466666666661467E-2</v>
      </c>
      <c r="O885" s="17">
        <f>(Table21[[#This Row],[Adj Close]]-M885)^2</f>
        <v>6.3149511111102851E-3</v>
      </c>
      <c r="P885" s="17">
        <f>ABS(Table21[[#This Row],[Erorr 3]])</f>
        <v>7.9466666666661467E-2</v>
      </c>
      <c r="Q885" s="17">
        <f>Table21[[#This Row],[Abs Erorr 3]]/Table21[[#This Row],[Adj Close]]</f>
        <v>3.429229492121394E-4</v>
      </c>
    </row>
    <row r="886" spans="1:17" x14ac:dyDescent="0.3">
      <c r="A886" s="5">
        <v>44749.291666666664</v>
      </c>
      <c r="B886" s="25">
        <v>244.54329999999999</v>
      </c>
      <c r="C886" s="11">
        <f t="shared" si="66"/>
        <v>231.73330000000001</v>
      </c>
      <c r="D886" s="29">
        <f>Table21[[#This Row],[Adj Close]]-Table21[[#This Row],[Naive Trend ]]</f>
        <v>12.809999999999974</v>
      </c>
      <c r="E886" s="12">
        <f t="shared" si="65"/>
        <v>164.09609999999932</v>
      </c>
      <c r="F886" s="12">
        <f>ABS(Table21[[#This Row],[Erorr 1]])</f>
        <v>12.809999999999974</v>
      </c>
      <c r="G886" s="13">
        <f>Table21[[#This Row],[Abs Erorr 1]]/Table21[[#This Row],[Adj Close]]</f>
        <v>5.2383361147085097E-2</v>
      </c>
      <c r="H886" s="11">
        <f t="shared" si="68"/>
        <v>230.68776666666668</v>
      </c>
      <c r="I886" s="14">
        <f>(Table21[[#This Row],[Adj Close]]-Table21[[#This Row],[3-MA]])</f>
        <v>13.855533333333312</v>
      </c>
      <c r="J886" s="10">
        <f t="shared" si="67"/>
        <v>191.97580395111052</v>
      </c>
      <c r="K886" s="10">
        <f>ABS(Table21[[#This Row],[Erorr 2]])</f>
        <v>13.855533333333312</v>
      </c>
      <c r="L886" s="13">
        <f>Table21[[#This Row],[Abs Erorr 2]]/Table21[[#This Row],[Adj Close]]</f>
        <v>5.6658813933292439E-2</v>
      </c>
      <c r="M886" s="11">
        <f t="shared" si="69"/>
        <v>229.61498333333336</v>
      </c>
      <c r="N886" s="16">
        <f>Table21[[#This Row],[Adj Close]]-Table21[[#This Row],[6-MA]]</f>
        <v>14.928316666666632</v>
      </c>
      <c r="O886" s="17">
        <f>(Table21[[#This Row],[Adj Close]]-M886)^2</f>
        <v>222.85463850027674</v>
      </c>
      <c r="P886" s="17">
        <f>ABS(Table21[[#This Row],[Erorr 3]])</f>
        <v>14.928316666666632</v>
      </c>
      <c r="Q886" s="17">
        <f>Table21[[#This Row],[Abs Erorr 3]]/Table21[[#This Row],[Adj Close]]</f>
        <v>6.104569892802883E-2</v>
      </c>
    </row>
    <row r="887" spans="1:17" x14ac:dyDescent="0.3">
      <c r="A887" s="9">
        <v>44750.291666666664</v>
      </c>
      <c r="B887" s="26">
        <v>250.76329999999999</v>
      </c>
      <c r="C887" s="11">
        <f t="shared" si="66"/>
        <v>244.54329999999999</v>
      </c>
      <c r="D887" s="29">
        <f>Table21[[#This Row],[Adj Close]]-Table21[[#This Row],[Naive Trend ]]</f>
        <v>6.2199999999999989</v>
      </c>
      <c r="E887" s="12">
        <f t="shared" si="65"/>
        <v>38.688399999999987</v>
      </c>
      <c r="F887" s="12">
        <f>ABS(Table21[[#This Row],[Erorr 1]])</f>
        <v>6.2199999999999989</v>
      </c>
      <c r="G887" s="13">
        <f>Table21[[#This Row],[Abs Erorr 1]]/Table21[[#This Row],[Adj Close]]</f>
        <v>2.4804267610132741E-2</v>
      </c>
      <c r="H887" s="11">
        <f t="shared" si="68"/>
        <v>236.44776666666667</v>
      </c>
      <c r="I887" s="14">
        <f>(Table21[[#This Row],[Adj Close]]-Table21[[#This Row],[3-MA]])</f>
        <v>14.31553333333332</v>
      </c>
      <c r="J887" s="10">
        <f t="shared" si="67"/>
        <v>204.9344946177774</v>
      </c>
      <c r="K887" s="10">
        <f>ABS(Table21[[#This Row],[Erorr 2]])</f>
        <v>14.31553333333332</v>
      </c>
      <c r="L887" s="13">
        <f>Table21[[#This Row],[Abs Erorr 2]]/Table21[[#This Row],[Adj Close]]</f>
        <v>5.7087832762343298E-2</v>
      </c>
      <c r="M887" s="11">
        <f t="shared" si="69"/>
        <v>231.59498333333332</v>
      </c>
      <c r="N887" s="16">
        <f>Table21[[#This Row],[Adj Close]]-Table21[[#This Row],[6-MA]]</f>
        <v>19.168316666666669</v>
      </c>
      <c r="O887" s="17">
        <f>(Table21[[#This Row],[Adj Close]]-M887)^2</f>
        <v>367.42436383361121</v>
      </c>
      <c r="P887" s="17">
        <f>ABS(Table21[[#This Row],[Erorr 3]])</f>
        <v>19.168316666666669</v>
      </c>
      <c r="Q887" s="17">
        <f>Table21[[#This Row],[Abs Erorr 3]]/Table21[[#This Row],[Adj Close]]</f>
        <v>7.6439880423756865E-2</v>
      </c>
    </row>
    <row r="888" spans="1:17" x14ac:dyDescent="0.3">
      <c r="A888" s="5">
        <v>44753.291666666664</v>
      </c>
      <c r="B888" s="25">
        <v>234.3433</v>
      </c>
      <c r="C888" s="11">
        <f t="shared" si="66"/>
        <v>250.76329999999999</v>
      </c>
      <c r="D888" s="29">
        <f>Table21[[#This Row],[Adj Close]]-Table21[[#This Row],[Naive Trend ]]</f>
        <v>-16.419999999999987</v>
      </c>
      <c r="E888" s="12">
        <f t="shared" si="65"/>
        <v>269.6163999999996</v>
      </c>
      <c r="F888" s="12">
        <f>ABS(Table21[[#This Row],[Erorr 1]])</f>
        <v>16.419999999999987</v>
      </c>
      <c r="G888" s="13">
        <f>Table21[[#This Row],[Abs Erorr 1]]/Table21[[#This Row],[Adj Close]]</f>
        <v>7.0068143616651243E-2</v>
      </c>
      <c r="H888" s="11">
        <f t="shared" si="68"/>
        <v>242.34663333333333</v>
      </c>
      <c r="I888" s="14">
        <f>(Table21[[#This Row],[Adj Close]]-Table21[[#This Row],[3-MA]])</f>
        <v>-8.0033333333333303</v>
      </c>
      <c r="J888" s="10">
        <f t="shared" si="67"/>
        <v>64.053344444444392</v>
      </c>
      <c r="K888" s="10">
        <f>ABS(Table21[[#This Row],[Erorr 2]])</f>
        <v>8.0033333333333303</v>
      </c>
      <c r="L888" s="13">
        <f>Table21[[#This Row],[Abs Erorr 2]]/Table21[[#This Row],[Adj Close]]</f>
        <v>3.4152174751031203E-2</v>
      </c>
      <c r="M888" s="11">
        <f t="shared" si="69"/>
        <v>235.30719999999999</v>
      </c>
      <c r="N888" s="16">
        <f>Table21[[#This Row],[Adj Close]]-Table21[[#This Row],[6-MA]]</f>
        <v>-0.96389999999999532</v>
      </c>
      <c r="O888" s="17">
        <f>(Table21[[#This Row],[Adj Close]]-M888)^2</f>
        <v>0.92910320999999096</v>
      </c>
      <c r="P888" s="17">
        <f>ABS(Table21[[#This Row],[Erorr 3]])</f>
        <v>0.96389999999999532</v>
      </c>
      <c r="Q888" s="17">
        <f>Table21[[#This Row],[Abs Erorr 3]]/Table21[[#This Row],[Adj Close]]</f>
        <v>4.1131963235133892E-3</v>
      </c>
    </row>
    <row r="889" spans="1:17" x14ac:dyDescent="0.3">
      <c r="A889" s="9">
        <v>44754.291666666664</v>
      </c>
      <c r="B889" s="26">
        <v>233.07</v>
      </c>
      <c r="C889" s="11">
        <f t="shared" si="66"/>
        <v>234.3433</v>
      </c>
      <c r="D889" s="29">
        <f>Table21[[#This Row],[Adj Close]]-Table21[[#This Row],[Naive Trend ]]</f>
        <v>-1.2733000000000061</v>
      </c>
      <c r="E889" s="12">
        <f t="shared" si="65"/>
        <v>1.6212928900000154</v>
      </c>
      <c r="F889" s="12">
        <f>ABS(Table21[[#This Row],[Erorr 1]])</f>
        <v>1.2733000000000061</v>
      </c>
      <c r="G889" s="13">
        <f>Table21[[#This Row],[Abs Erorr 1]]/Table21[[#This Row],[Adj Close]]</f>
        <v>5.4631655725747895E-3</v>
      </c>
      <c r="H889" s="11">
        <f t="shared" si="68"/>
        <v>243.21663333333333</v>
      </c>
      <c r="I889" s="14">
        <f>(Table21[[#This Row],[Adj Close]]-Table21[[#This Row],[3-MA]])</f>
        <v>-10.146633333333341</v>
      </c>
      <c r="J889" s="10">
        <f t="shared" si="67"/>
        <v>102.95416800111127</v>
      </c>
      <c r="K889" s="10">
        <f>ABS(Table21[[#This Row],[Erorr 2]])</f>
        <v>10.146633333333341</v>
      </c>
      <c r="L889" s="13">
        <f>Table21[[#This Row],[Abs Erorr 2]]/Table21[[#This Row],[Adj Close]]</f>
        <v>4.3534703451037632E-2</v>
      </c>
      <c r="M889" s="11">
        <f t="shared" si="69"/>
        <v>236.95220000000003</v>
      </c>
      <c r="N889" s="16">
        <f>Table21[[#This Row],[Adj Close]]-Table21[[#This Row],[6-MA]]</f>
        <v>-3.8822000000000401</v>
      </c>
      <c r="O889" s="17">
        <f>(Table21[[#This Row],[Adj Close]]-M889)^2</f>
        <v>15.071476840000312</v>
      </c>
      <c r="P889" s="17">
        <f>ABS(Table21[[#This Row],[Erorr 3]])</f>
        <v>3.8822000000000401</v>
      </c>
      <c r="Q889" s="17">
        <f>Table21[[#This Row],[Abs Erorr 3]]/Table21[[#This Row],[Adj Close]]</f>
        <v>1.6656798386750934E-2</v>
      </c>
    </row>
    <row r="890" spans="1:17" x14ac:dyDescent="0.3">
      <c r="A890" s="5">
        <v>44755.291666666664</v>
      </c>
      <c r="B890" s="25">
        <v>237.04</v>
      </c>
      <c r="C890" s="11">
        <f t="shared" si="66"/>
        <v>233.07</v>
      </c>
      <c r="D890" s="29">
        <f>Table21[[#This Row],[Adj Close]]-Table21[[#This Row],[Naive Trend ]]</f>
        <v>3.9699999999999989</v>
      </c>
      <c r="E890" s="12">
        <f t="shared" si="65"/>
        <v>15.760899999999991</v>
      </c>
      <c r="F890" s="12">
        <f>ABS(Table21[[#This Row],[Erorr 1]])</f>
        <v>3.9699999999999989</v>
      </c>
      <c r="G890" s="13">
        <f>Table21[[#This Row],[Abs Erorr 1]]/Table21[[#This Row],[Adj Close]]</f>
        <v>1.6748228147148155E-2</v>
      </c>
      <c r="H890" s="11">
        <f t="shared" si="68"/>
        <v>239.3922</v>
      </c>
      <c r="I890" s="14">
        <f>(Table21[[#This Row],[Adj Close]]-Table21[[#This Row],[3-MA]])</f>
        <v>-2.3522000000000105</v>
      </c>
      <c r="J890" s="10">
        <f t="shared" si="67"/>
        <v>5.5328448400000498</v>
      </c>
      <c r="K890" s="10">
        <f>ABS(Table21[[#This Row],[Erorr 2]])</f>
        <v>2.3522000000000105</v>
      </c>
      <c r="L890" s="13">
        <f>Table21[[#This Row],[Abs Erorr 2]]/Table21[[#This Row],[Adj Close]]</f>
        <v>9.923219709753673E-3</v>
      </c>
      <c r="M890" s="11">
        <f t="shared" si="69"/>
        <v>237.91998333333333</v>
      </c>
      <c r="N890" s="16">
        <f>Table21[[#This Row],[Adj Close]]-Table21[[#This Row],[6-MA]]</f>
        <v>-0.87998333333334244</v>
      </c>
      <c r="O890" s="17">
        <f>(Table21[[#This Row],[Adj Close]]-M890)^2</f>
        <v>0.77437066694446044</v>
      </c>
      <c r="P890" s="17">
        <f>ABS(Table21[[#This Row],[Erorr 3]])</f>
        <v>0.87998333333334244</v>
      </c>
      <c r="Q890" s="17">
        <f>Table21[[#This Row],[Abs Erorr 3]]/Table21[[#This Row],[Adj Close]]</f>
        <v>3.7123832827090047E-3</v>
      </c>
    </row>
    <row r="891" spans="1:17" x14ac:dyDescent="0.3">
      <c r="A891" s="9">
        <v>44756.291666666664</v>
      </c>
      <c r="B891" s="26">
        <v>238.3133</v>
      </c>
      <c r="C891" s="11">
        <f t="shared" si="66"/>
        <v>237.04</v>
      </c>
      <c r="D891" s="29">
        <f>Table21[[#This Row],[Adj Close]]-Table21[[#This Row],[Naive Trend ]]</f>
        <v>1.2733000000000061</v>
      </c>
      <c r="E891" s="12">
        <f t="shared" si="65"/>
        <v>1.6212928900000154</v>
      </c>
      <c r="F891" s="12">
        <f>ABS(Table21[[#This Row],[Erorr 1]])</f>
        <v>1.2733000000000061</v>
      </c>
      <c r="G891" s="13">
        <f>Table21[[#This Row],[Abs Erorr 1]]/Table21[[#This Row],[Adj Close]]</f>
        <v>5.3429665906183418E-3</v>
      </c>
      <c r="H891" s="11">
        <f t="shared" si="68"/>
        <v>234.81776666666667</v>
      </c>
      <c r="I891" s="14">
        <f>(Table21[[#This Row],[Adj Close]]-Table21[[#This Row],[3-MA]])</f>
        <v>3.4955333333333272</v>
      </c>
      <c r="J891" s="10">
        <f t="shared" si="67"/>
        <v>12.218753284444402</v>
      </c>
      <c r="K891" s="10">
        <f>ABS(Table21[[#This Row],[Erorr 2]])</f>
        <v>3.4955333333333272</v>
      </c>
      <c r="L891" s="13">
        <f>Table21[[#This Row],[Abs Erorr 2]]/Table21[[#This Row],[Adj Close]]</f>
        <v>1.4667806342882781E-2</v>
      </c>
      <c r="M891" s="11">
        <f t="shared" si="69"/>
        <v>238.58219999999997</v>
      </c>
      <c r="N891" s="16">
        <f>Table21[[#This Row],[Adj Close]]-Table21[[#This Row],[6-MA]]</f>
        <v>-0.26889999999997372</v>
      </c>
      <c r="O891" s="17">
        <f>(Table21[[#This Row],[Adj Close]]-M891)^2</f>
        <v>7.2307209999985869E-2</v>
      </c>
      <c r="P891" s="17">
        <f>ABS(Table21[[#This Row],[Erorr 3]])</f>
        <v>0.26889999999997372</v>
      </c>
      <c r="Q891" s="17">
        <f>Table21[[#This Row],[Abs Erorr 3]]/Table21[[#This Row],[Adj Close]]</f>
        <v>1.128346592489692E-3</v>
      </c>
    </row>
    <row r="892" spans="1:17" x14ac:dyDescent="0.3">
      <c r="A892" s="5">
        <v>44757.291666666664</v>
      </c>
      <c r="B892" s="25">
        <v>240.0667</v>
      </c>
      <c r="C892" s="11">
        <f t="shared" si="66"/>
        <v>238.3133</v>
      </c>
      <c r="D892" s="29">
        <f>Table21[[#This Row],[Adj Close]]-Table21[[#This Row],[Naive Trend ]]</f>
        <v>1.7533999999999992</v>
      </c>
      <c r="E892" s="12">
        <f t="shared" si="65"/>
        <v>3.074411559999997</v>
      </c>
      <c r="F892" s="12">
        <f>ABS(Table21[[#This Row],[Erorr 1]])</f>
        <v>1.7533999999999992</v>
      </c>
      <c r="G892" s="13">
        <f>Table21[[#This Row],[Abs Erorr 1]]/Table21[[#This Row],[Adj Close]]</f>
        <v>7.303803484614897E-3</v>
      </c>
      <c r="H892" s="11">
        <f t="shared" si="68"/>
        <v>236.14110000000002</v>
      </c>
      <c r="I892" s="14">
        <f>(Table21[[#This Row],[Adj Close]]-Table21[[#This Row],[3-MA]])</f>
        <v>3.9255999999999744</v>
      </c>
      <c r="J892" s="10">
        <f t="shared" si="67"/>
        <v>15.410335359999799</v>
      </c>
      <c r="K892" s="10">
        <f>ABS(Table21[[#This Row],[Erorr 2]])</f>
        <v>3.9255999999999744</v>
      </c>
      <c r="L892" s="13">
        <f>Table21[[#This Row],[Abs Erorr 2]]/Table21[[#This Row],[Adj Close]]</f>
        <v>1.6352122139388654E-2</v>
      </c>
      <c r="M892" s="11">
        <f t="shared" si="69"/>
        <v>239.67886666666666</v>
      </c>
      <c r="N892" s="16">
        <f>Table21[[#This Row],[Adj Close]]-Table21[[#This Row],[6-MA]]</f>
        <v>0.38783333333333303</v>
      </c>
      <c r="O892" s="17">
        <f>(Table21[[#This Row],[Adj Close]]-M892)^2</f>
        <v>0.15041469444444422</v>
      </c>
      <c r="P892" s="17">
        <f>ABS(Table21[[#This Row],[Erorr 3]])</f>
        <v>0.38783333333333303</v>
      </c>
      <c r="Q892" s="17">
        <f>Table21[[#This Row],[Abs Erorr 3]]/Table21[[#This Row],[Adj Close]]</f>
        <v>1.6155232413880519E-3</v>
      </c>
    </row>
    <row r="893" spans="1:17" x14ac:dyDescent="0.3">
      <c r="A893" s="9">
        <v>44760.291666666664</v>
      </c>
      <c r="B893" s="26">
        <v>240.54669999999999</v>
      </c>
      <c r="C893" s="11">
        <f t="shared" si="66"/>
        <v>240.0667</v>
      </c>
      <c r="D893" s="29">
        <f>Table21[[#This Row],[Adj Close]]-Table21[[#This Row],[Naive Trend ]]</f>
        <v>0.47999999999998977</v>
      </c>
      <c r="E893" s="12">
        <f t="shared" si="65"/>
        <v>0.23039999999999017</v>
      </c>
      <c r="F893" s="12">
        <f>ABS(Table21[[#This Row],[Erorr 1]])</f>
        <v>0.47999999999998977</v>
      </c>
      <c r="G893" s="13">
        <f>Table21[[#This Row],[Abs Erorr 1]]/Table21[[#This Row],[Adj Close]]</f>
        <v>1.9954545208892486E-3</v>
      </c>
      <c r="H893" s="11">
        <f t="shared" si="68"/>
        <v>238.47333333333333</v>
      </c>
      <c r="I893" s="14">
        <f>(Table21[[#This Row],[Adj Close]]-Table21[[#This Row],[3-MA]])</f>
        <v>2.0733666666666579</v>
      </c>
      <c r="J893" s="10">
        <f t="shared" si="67"/>
        <v>4.2988493344444079</v>
      </c>
      <c r="K893" s="10">
        <f>ABS(Table21[[#This Row],[Erorr 2]])</f>
        <v>2.0733666666666579</v>
      </c>
      <c r="L893" s="13">
        <f>Table21[[#This Row],[Abs Erorr 2]]/Table21[[#This Row],[Adj Close]]</f>
        <v>8.6193935176273797E-3</v>
      </c>
      <c r="M893" s="11">
        <f t="shared" si="69"/>
        <v>238.93276666666668</v>
      </c>
      <c r="N893" s="16">
        <f>Table21[[#This Row],[Adj Close]]-Table21[[#This Row],[6-MA]]</f>
        <v>1.613933333333307</v>
      </c>
      <c r="O893" s="17">
        <f>(Table21[[#This Row],[Adj Close]]-M893)^2</f>
        <v>2.6047808044443594</v>
      </c>
      <c r="P893" s="17">
        <f>ABS(Table21[[#This Row],[Erorr 3]])</f>
        <v>1.613933333333307</v>
      </c>
      <c r="Q893" s="17">
        <f>Table21[[#This Row],[Abs Erorr 3]]/Table21[[#This Row],[Adj Close]]</f>
        <v>6.7094386800288968E-3</v>
      </c>
    </row>
    <row r="894" spans="1:17" x14ac:dyDescent="0.3">
      <c r="A894" s="5">
        <v>44761.291666666664</v>
      </c>
      <c r="B894" s="25">
        <v>245.53</v>
      </c>
      <c r="C894" s="11">
        <f t="shared" si="66"/>
        <v>240.54669999999999</v>
      </c>
      <c r="D894" s="29">
        <f>Table21[[#This Row],[Adj Close]]-Table21[[#This Row],[Naive Trend ]]</f>
        <v>4.9833000000000141</v>
      </c>
      <c r="E894" s="12">
        <f t="shared" si="65"/>
        <v>24.833278890000141</v>
      </c>
      <c r="F894" s="12">
        <f>ABS(Table21[[#This Row],[Erorr 1]])</f>
        <v>4.9833000000000141</v>
      </c>
      <c r="G894" s="13">
        <f>Table21[[#This Row],[Abs Erorr 1]]/Table21[[#This Row],[Adj Close]]</f>
        <v>2.0296094163646049E-2</v>
      </c>
      <c r="H894" s="11">
        <f t="shared" si="68"/>
        <v>239.64223333333334</v>
      </c>
      <c r="I894" s="14">
        <f>(Table21[[#This Row],[Adj Close]]-Table21[[#This Row],[3-MA]])</f>
        <v>5.8877666666666642</v>
      </c>
      <c r="J894" s="10">
        <f t="shared" si="67"/>
        <v>34.665796321111081</v>
      </c>
      <c r="K894" s="10">
        <f>ABS(Table21[[#This Row],[Erorr 2]])</f>
        <v>5.8877666666666642</v>
      </c>
      <c r="L894" s="13">
        <f>Table21[[#This Row],[Abs Erorr 2]]/Table21[[#This Row],[Adj Close]]</f>
        <v>2.3979825954737362E-2</v>
      </c>
      <c r="M894" s="11">
        <f t="shared" si="69"/>
        <v>237.23000000000002</v>
      </c>
      <c r="N894" s="16">
        <f>Table21[[#This Row],[Adj Close]]-Table21[[#This Row],[6-MA]]</f>
        <v>8.2999999999999829</v>
      </c>
      <c r="O894" s="17">
        <f>(Table21[[#This Row],[Adj Close]]-M894)^2</f>
        <v>68.889999999999716</v>
      </c>
      <c r="P894" s="17">
        <f>ABS(Table21[[#This Row],[Erorr 3]])</f>
        <v>8.2999999999999829</v>
      </c>
      <c r="Q894" s="17">
        <f>Table21[[#This Row],[Abs Erorr 3]]/Table21[[#This Row],[Adj Close]]</f>
        <v>3.3804423084755356E-2</v>
      </c>
    </row>
    <row r="895" spans="1:17" x14ac:dyDescent="0.3">
      <c r="A895" s="9">
        <v>44762.291666666664</v>
      </c>
      <c r="B895" s="26">
        <v>247.5</v>
      </c>
      <c r="C895" s="11">
        <f t="shared" si="66"/>
        <v>245.53</v>
      </c>
      <c r="D895" s="29">
        <f>Table21[[#This Row],[Adj Close]]-Table21[[#This Row],[Naive Trend ]]</f>
        <v>1.9699999999999989</v>
      </c>
      <c r="E895" s="12">
        <f t="shared" si="65"/>
        <v>3.8808999999999956</v>
      </c>
      <c r="F895" s="12">
        <f>ABS(Table21[[#This Row],[Erorr 1]])</f>
        <v>1.9699999999999989</v>
      </c>
      <c r="G895" s="13">
        <f>Table21[[#This Row],[Abs Erorr 1]]/Table21[[#This Row],[Adj Close]]</f>
        <v>7.9595959595959546E-3</v>
      </c>
      <c r="H895" s="11">
        <f t="shared" si="68"/>
        <v>242.04779999999997</v>
      </c>
      <c r="I895" s="14">
        <f>(Table21[[#This Row],[Adj Close]]-Table21[[#This Row],[3-MA]])</f>
        <v>5.4522000000000332</v>
      </c>
      <c r="J895" s="10">
        <f t="shared" si="67"/>
        <v>29.726484840000364</v>
      </c>
      <c r="K895" s="10">
        <f>ABS(Table21[[#This Row],[Erorr 2]])</f>
        <v>5.4522000000000332</v>
      </c>
      <c r="L895" s="13">
        <f>Table21[[#This Row],[Abs Erorr 2]]/Table21[[#This Row],[Adj Close]]</f>
        <v>2.2029090909091043E-2</v>
      </c>
      <c r="M895" s="11">
        <f t="shared" si="69"/>
        <v>239.09445000000002</v>
      </c>
      <c r="N895" s="16">
        <f>Table21[[#This Row],[Adj Close]]-Table21[[#This Row],[6-MA]]</f>
        <v>8.4055499999999768</v>
      </c>
      <c r="O895" s="17">
        <f>(Table21[[#This Row],[Adj Close]]-M895)^2</f>
        <v>70.653270802499605</v>
      </c>
      <c r="P895" s="17">
        <f>ABS(Table21[[#This Row],[Erorr 3]])</f>
        <v>8.4055499999999768</v>
      </c>
      <c r="Q895" s="17">
        <f>Table21[[#This Row],[Abs Erorr 3]]/Table21[[#This Row],[Adj Close]]</f>
        <v>3.3961818181818086E-2</v>
      </c>
    </row>
    <row r="896" spans="1:17" x14ac:dyDescent="0.3">
      <c r="A896" s="5">
        <v>44763.291666666664</v>
      </c>
      <c r="B896" s="25">
        <v>271.70670000000001</v>
      </c>
      <c r="C896" s="11">
        <f t="shared" si="66"/>
        <v>247.5</v>
      </c>
      <c r="D896" s="29">
        <f>Table21[[#This Row],[Adj Close]]-Table21[[#This Row],[Naive Trend ]]</f>
        <v>24.206700000000012</v>
      </c>
      <c r="E896" s="12">
        <f t="shared" si="65"/>
        <v>585.96432489000063</v>
      </c>
      <c r="F896" s="12">
        <f>ABS(Table21[[#This Row],[Erorr 1]])</f>
        <v>24.206700000000012</v>
      </c>
      <c r="G896" s="13">
        <f>Table21[[#This Row],[Abs Erorr 1]]/Table21[[#This Row],[Adj Close]]</f>
        <v>8.9091288510736069E-2</v>
      </c>
      <c r="H896" s="11">
        <f t="shared" si="68"/>
        <v>244.52556666666666</v>
      </c>
      <c r="I896" s="14">
        <f>(Table21[[#This Row],[Adj Close]]-Table21[[#This Row],[3-MA]])</f>
        <v>27.181133333333349</v>
      </c>
      <c r="J896" s="10">
        <f t="shared" si="67"/>
        <v>738.81400928444532</v>
      </c>
      <c r="K896" s="10">
        <f>ABS(Table21[[#This Row],[Erorr 2]])</f>
        <v>27.181133333333349</v>
      </c>
      <c r="L896" s="13">
        <f>Table21[[#This Row],[Abs Erorr 2]]/Table21[[#This Row],[Adj Close]]</f>
        <v>0.10003850966256389</v>
      </c>
      <c r="M896" s="11">
        <f t="shared" si="69"/>
        <v>241.49945</v>
      </c>
      <c r="N896" s="16">
        <f>Table21[[#This Row],[Adj Close]]-Table21[[#This Row],[6-MA]]</f>
        <v>30.207250000000016</v>
      </c>
      <c r="O896" s="17">
        <f>(Table21[[#This Row],[Adj Close]]-M896)^2</f>
        <v>912.47795256250095</v>
      </c>
      <c r="P896" s="17">
        <f>ABS(Table21[[#This Row],[Erorr 3]])</f>
        <v>30.207250000000016</v>
      </c>
      <c r="Q896" s="17">
        <f>Table21[[#This Row],[Abs Erorr 3]]/Table21[[#This Row],[Adj Close]]</f>
        <v>0.11117594818235993</v>
      </c>
    </row>
    <row r="897" spans="1:17" x14ac:dyDescent="0.3">
      <c r="A897" s="9">
        <v>44764.291666666664</v>
      </c>
      <c r="B897" s="26">
        <v>272.24329999999998</v>
      </c>
      <c r="C897" s="11">
        <f t="shared" si="66"/>
        <v>271.70670000000001</v>
      </c>
      <c r="D897" s="29">
        <f>Table21[[#This Row],[Adj Close]]-Table21[[#This Row],[Naive Trend ]]</f>
        <v>0.53659999999996444</v>
      </c>
      <c r="E897" s="12">
        <f t="shared" si="65"/>
        <v>0.28793955999996185</v>
      </c>
      <c r="F897" s="12">
        <f>ABS(Table21[[#This Row],[Erorr 1]])</f>
        <v>0.53659999999996444</v>
      </c>
      <c r="G897" s="13">
        <f>Table21[[#This Row],[Abs Erorr 1]]/Table21[[#This Row],[Adj Close]]</f>
        <v>1.9710310593500906E-3</v>
      </c>
      <c r="H897" s="11">
        <f t="shared" si="68"/>
        <v>254.91223333333332</v>
      </c>
      <c r="I897" s="14">
        <f>(Table21[[#This Row],[Adj Close]]-Table21[[#This Row],[3-MA]])</f>
        <v>17.331066666666658</v>
      </c>
      <c r="J897" s="10">
        <f t="shared" si="67"/>
        <v>300.36587180444411</v>
      </c>
      <c r="K897" s="10">
        <f>ABS(Table21[[#This Row],[Erorr 2]])</f>
        <v>17.331066666666658</v>
      </c>
      <c r="L897" s="13">
        <f>Table21[[#This Row],[Abs Erorr 2]]/Table21[[#This Row],[Adj Close]]</f>
        <v>6.3660213737736282E-2</v>
      </c>
      <c r="M897" s="11">
        <f t="shared" si="69"/>
        <v>247.27723333333333</v>
      </c>
      <c r="N897" s="16">
        <f>Table21[[#This Row],[Adj Close]]-Table21[[#This Row],[6-MA]]</f>
        <v>24.966066666666649</v>
      </c>
      <c r="O897" s="17">
        <f>(Table21[[#This Row],[Adj Close]]-M897)^2</f>
        <v>623.30448480444352</v>
      </c>
      <c r="P897" s="17">
        <f>ABS(Table21[[#This Row],[Erorr 3]])</f>
        <v>24.966066666666649</v>
      </c>
      <c r="Q897" s="17">
        <f>Table21[[#This Row],[Abs Erorr 3]]/Table21[[#This Row],[Adj Close]]</f>
        <v>9.1704981046977649E-2</v>
      </c>
    </row>
    <row r="898" spans="1:17" x14ac:dyDescent="0.3">
      <c r="A898" s="5">
        <v>44767.291666666664</v>
      </c>
      <c r="B898" s="25">
        <v>268.43329999999997</v>
      </c>
      <c r="C898" s="11">
        <f t="shared" si="66"/>
        <v>272.24329999999998</v>
      </c>
      <c r="D898" s="29">
        <f>Table21[[#This Row],[Adj Close]]-Table21[[#This Row],[Naive Trend ]]</f>
        <v>-3.8100000000000023</v>
      </c>
      <c r="E898" s="12">
        <f t="shared" si="65"/>
        <v>14.516100000000018</v>
      </c>
      <c r="F898" s="12">
        <f>ABS(Table21[[#This Row],[Erorr 1]])</f>
        <v>3.8100000000000023</v>
      </c>
      <c r="G898" s="13">
        <f>Table21[[#This Row],[Abs Erorr 1]]/Table21[[#This Row],[Adj Close]]</f>
        <v>1.4193470035200561E-2</v>
      </c>
      <c r="H898" s="11">
        <f t="shared" si="68"/>
        <v>263.81666666666666</v>
      </c>
      <c r="I898" s="14">
        <f>(Table21[[#This Row],[Adj Close]]-Table21[[#This Row],[3-MA]])</f>
        <v>4.6166333333333114</v>
      </c>
      <c r="J898" s="10">
        <f t="shared" si="67"/>
        <v>21.313303334444242</v>
      </c>
      <c r="K898" s="10">
        <f>ABS(Table21[[#This Row],[Erorr 2]])</f>
        <v>4.6166333333333114</v>
      </c>
      <c r="L898" s="13">
        <f>Table21[[#This Row],[Abs Erorr 2]]/Table21[[#This Row],[Adj Close]]</f>
        <v>1.7198437501358108E-2</v>
      </c>
      <c r="M898" s="11">
        <f t="shared" si="69"/>
        <v>252.9322333333333</v>
      </c>
      <c r="N898" s="16">
        <f>Table21[[#This Row],[Adj Close]]-Table21[[#This Row],[6-MA]]</f>
        <v>15.501066666666674</v>
      </c>
      <c r="O898" s="17">
        <f>(Table21[[#This Row],[Adj Close]]-M898)^2</f>
        <v>240.28306780444467</v>
      </c>
      <c r="P898" s="17">
        <f>ABS(Table21[[#This Row],[Erorr 3]])</f>
        <v>15.501066666666674</v>
      </c>
      <c r="Q898" s="17">
        <f>Table21[[#This Row],[Abs Erorr 3]]/Table21[[#This Row],[Adj Close]]</f>
        <v>5.774643707269804E-2</v>
      </c>
    </row>
    <row r="899" spans="1:17" x14ac:dyDescent="0.3">
      <c r="A899" s="9">
        <v>44768.291666666664</v>
      </c>
      <c r="B899" s="26">
        <v>258.86</v>
      </c>
      <c r="C899" s="11">
        <f t="shared" si="66"/>
        <v>268.43329999999997</v>
      </c>
      <c r="D899" s="29">
        <f>Table21[[#This Row],[Adj Close]]-Table21[[#This Row],[Naive Trend ]]</f>
        <v>-9.5732999999999606</v>
      </c>
      <c r="E899" s="12">
        <f t="shared" ref="E899:E962" si="70">(B899-C899)^2</f>
        <v>91.648072889999241</v>
      </c>
      <c r="F899" s="12">
        <f>ABS(Table21[[#This Row],[Erorr 1]])</f>
        <v>9.5732999999999606</v>
      </c>
      <c r="G899" s="13">
        <f>Table21[[#This Row],[Abs Erorr 1]]/Table21[[#This Row],[Adj Close]]</f>
        <v>3.6982538824074637E-2</v>
      </c>
      <c r="H899" s="11">
        <f t="shared" si="68"/>
        <v>270.7944333333333</v>
      </c>
      <c r="I899" s="14">
        <f>(Table21[[#This Row],[Adj Close]]-Table21[[#This Row],[3-MA]])</f>
        <v>-11.934433333333288</v>
      </c>
      <c r="J899" s="10">
        <f t="shared" si="67"/>
        <v>142.43069898777671</v>
      </c>
      <c r="K899" s="10">
        <f>ABS(Table21[[#This Row],[Erorr 2]])</f>
        <v>11.934433333333288</v>
      </c>
      <c r="L899" s="13">
        <f>Table21[[#This Row],[Abs Erorr 2]]/Table21[[#This Row],[Adj Close]]</f>
        <v>4.6103814159519772E-2</v>
      </c>
      <c r="M899" s="11">
        <f t="shared" si="69"/>
        <v>257.65999999999997</v>
      </c>
      <c r="N899" s="16">
        <f>Table21[[#This Row],[Adj Close]]-Table21[[#This Row],[6-MA]]</f>
        <v>1.2000000000000455</v>
      </c>
      <c r="O899" s="17">
        <f>(Table21[[#This Row],[Adj Close]]-M899)^2</f>
        <v>1.4400000000001092</v>
      </c>
      <c r="P899" s="17">
        <f>ABS(Table21[[#This Row],[Erorr 3]])</f>
        <v>1.2000000000000455</v>
      </c>
      <c r="Q899" s="17">
        <f>Table21[[#This Row],[Abs Erorr 3]]/Table21[[#This Row],[Adj Close]]</f>
        <v>4.6357104226224426E-3</v>
      </c>
    </row>
    <row r="900" spans="1:17" x14ac:dyDescent="0.3">
      <c r="A900" s="5">
        <v>44769.291666666664</v>
      </c>
      <c r="B900" s="25">
        <v>274.82</v>
      </c>
      <c r="C900" s="11">
        <f t="shared" ref="C900:C963" si="71">B899</f>
        <v>258.86</v>
      </c>
      <c r="D900" s="29">
        <f>Table21[[#This Row],[Adj Close]]-Table21[[#This Row],[Naive Trend ]]</f>
        <v>15.95999999999998</v>
      </c>
      <c r="E900" s="12">
        <f t="shared" si="70"/>
        <v>254.72159999999934</v>
      </c>
      <c r="F900" s="12">
        <f>ABS(Table21[[#This Row],[Erorr 1]])</f>
        <v>15.95999999999998</v>
      </c>
      <c r="G900" s="13">
        <f>Table21[[#This Row],[Abs Erorr 1]]/Table21[[#This Row],[Adj Close]]</f>
        <v>5.8074375955170586E-2</v>
      </c>
      <c r="H900" s="11">
        <f t="shared" si="68"/>
        <v>266.51220000000001</v>
      </c>
      <c r="I900" s="14">
        <f>(Table21[[#This Row],[Adj Close]]-Table21[[#This Row],[3-MA]])</f>
        <v>8.3077999999999861</v>
      </c>
      <c r="J900" s="10">
        <f t="shared" si="67"/>
        <v>69.019540839999763</v>
      </c>
      <c r="K900" s="10">
        <f>ABS(Table21[[#This Row],[Erorr 2]])</f>
        <v>8.3077999999999861</v>
      </c>
      <c r="L900" s="13">
        <f>Table21[[#This Row],[Abs Erorr 2]]/Table21[[#This Row],[Adj Close]]</f>
        <v>3.0229968706789848E-2</v>
      </c>
      <c r="M900" s="11">
        <f t="shared" si="69"/>
        <v>260.71221666666662</v>
      </c>
      <c r="N900" s="16">
        <f>Table21[[#This Row],[Adj Close]]-Table21[[#This Row],[6-MA]]</f>
        <v>14.107783333333373</v>
      </c>
      <c r="O900" s="17">
        <f>(Table21[[#This Row],[Adj Close]]-M900)^2</f>
        <v>199.02955058027888</v>
      </c>
      <c r="P900" s="17">
        <f>ABS(Table21[[#This Row],[Erorr 3]])</f>
        <v>14.107783333333373</v>
      </c>
      <c r="Q900" s="17">
        <f>Table21[[#This Row],[Abs Erorr 3]]/Table21[[#This Row],[Adj Close]]</f>
        <v>5.1334631152512092E-2</v>
      </c>
    </row>
    <row r="901" spans="1:17" x14ac:dyDescent="0.3">
      <c r="A901" s="9">
        <v>44770.291666666664</v>
      </c>
      <c r="B901" s="26">
        <v>280.89999999999998</v>
      </c>
      <c r="C901" s="11">
        <f t="shared" si="71"/>
        <v>274.82</v>
      </c>
      <c r="D901" s="29">
        <f>Table21[[#This Row],[Adj Close]]-Table21[[#This Row],[Naive Trend ]]</f>
        <v>6.0799999999999841</v>
      </c>
      <c r="E901" s="12">
        <f t="shared" si="70"/>
        <v>36.966399999999808</v>
      </c>
      <c r="F901" s="12">
        <f>ABS(Table21[[#This Row],[Erorr 1]])</f>
        <v>6.0799999999999841</v>
      </c>
      <c r="G901" s="13">
        <f>Table21[[#This Row],[Abs Erorr 1]]/Table21[[#This Row],[Adj Close]]</f>
        <v>2.164471342114626E-2</v>
      </c>
      <c r="H901" s="11">
        <f t="shared" si="68"/>
        <v>267.37110000000001</v>
      </c>
      <c r="I901" s="14">
        <f>(Table21[[#This Row],[Adj Close]]-Table21[[#This Row],[3-MA]])</f>
        <v>13.528899999999965</v>
      </c>
      <c r="J901" s="10">
        <f t="shared" ref="J901:J964" si="72">(B901-H901)^2</f>
        <v>183.03113520999904</v>
      </c>
      <c r="K901" s="10">
        <f>ABS(Table21[[#This Row],[Erorr 2]])</f>
        <v>13.528899999999965</v>
      </c>
      <c r="L901" s="13">
        <f>Table21[[#This Row],[Abs Erorr 2]]/Table21[[#This Row],[Adj Close]]</f>
        <v>4.8162691349234482E-2</v>
      </c>
      <c r="M901" s="11">
        <f t="shared" si="69"/>
        <v>265.59388333333334</v>
      </c>
      <c r="N901" s="16">
        <f>Table21[[#This Row],[Adj Close]]-Table21[[#This Row],[6-MA]]</f>
        <v>15.30611666666664</v>
      </c>
      <c r="O901" s="17">
        <f>(Table21[[#This Row],[Adj Close]]-M901)^2</f>
        <v>234.27720741361028</v>
      </c>
      <c r="P901" s="17">
        <f>ABS(Table21[[#This Row],[Erorr 3]])</f>
        <v>15.30611666666664</v>
      </c>
      <c r="Q901" s="17">
        <f>Table21[[#This Row],[Abs Erorr 3]]/Table21[[#This Row],[Adj Close]]</f>
        <v>5.4489557375103741E-2</v>
      </c>
    </row>
    <row r="902" spans="1:17" x14ac:dyDescent="0.3">
      <c r="A902" s="5">
        <v>44771.291666666664</v>
      </c>
      <c r="B902" s="25">
        <v>297.14999999999998</v>
      </c>
      <c r="C902" s="11">
        <f t="shared" si="71"/>
        <v>280.89999999999998</v>
      </c>
      <c r="D902" s="29">
        <f>Table21[[#This Row],[Adj Close]]-Table21[[#This Row],[Naive Trend ]]</f>
        <v>16.25</v>
      </c>
      <c r="E902" s="12">
        <f t="shared" si="70"/>
        <v>264.0625</v>
      </c>
      <c r="F902" s="12">
        <f>ABS(Table21[[#This Row],[Erorr 1]])</f>
        <v>16.25</v>
      </c>
      <c r="G902" s="13">
        <f>Table21[[#This Row],[Abs Erorr 1]]/Table21[[#This Row],[Adj Close]]</f>
        <v>5.4686185428234904E-2</v>
      </c>
      <c r="H902" s="11">
        <f t="shared" ref="H902:H965" si="73">AVERAGE(B899:B901)</f>
        <v>271.5266666666667</v>
      </c>
      <c r="I902" s="14">
        <f>(Table21[[#This Row],[Adj Close]]-Table21[[#This Row],[3-MA]])</f>
        <v>25.623333333333278</v>
      </c>
      <c r="J902" s="10">
        <f t="shared" si="72"/>
        <v>656.55521111110829</v>
      </c>
      <c r="K902" s="10">
        <f>ABS(Table21[[#This Row],[Erorr 2]])</f>
        <v>25.623333333333278</v>
      </c>
      <c r="L902" s="13">
        <f>Table21[[#This Row],[Abs Erorr 2]]/Table21[[#This Row],[Adj Close]]</f>
        <v>8.6230298951146825E-2</v>
      </c>
      <c r="M902" s="11">
        <f t="shared" si="69"/>
        <v>271.16055</v>
      </c>
      <c r="N902" s="16">
        <f>Table21[[#This Row],[Adj Close]]-Table21[[#This Row],[6-MA]]</f>
        <v>25.989449999999977</v>
      </c>
      <c r="O902" s="17">
        <f>(Table21[[#This Row],[Adj Close]]-M902)^2</f>
        <v>675.45151130249883</v>
      </c>
      <c r="P902" s="17">
        <f>ABS(Table21[[#This Row],[Erorr 3]])</f>
        <v>25.989449999999977</v>
      </c>
      <c r="Q902" s="17">
        <f>Table21[[#This Row],[Abs Erorr 3]]/Table21[[#This Row],[Adj Close]]</f>
        <v>8.7462392730943903E-2</v>
      </c>
    </row>
    <row r="903" spans="1:17" x14ac:dyDescent="0.3">
      <c r="A903" s="9">
        <v>44774.291666666664</v>
      </c>
      <c r="B903" s="26">
        <v>297.27670000000001</v>
      </c>
      <c r="C903" s="11">
        <f t="shared" si="71"/>
        <v>297.14999999999998</v>
      </c>
      <c r="D903" s="29">
        <f>Table21[[#This Row],[Adj Close]]-Table21[[#This Row],[Naive Trend ]]</f>
        <v>0.12670000000002801</v>
      </c>
      <c r="E903" s="12">
        <f t="shared" si="70"/>
        <v>1.6052890000007099E-2</v>
      </c>
      <c r="F903" s="12">
        <f>ABS(Table21[[#This Row],[Erorr 1]])</f>
        <v>0.12670000000002801</v>
      </c>
      <c r="G903" s="13">
        <f>Table21[[#This Row],[Abs Erorr 1]]/Table21[[#This Row],[Adj Close]]</f>
        <v>4.2620225533998465E-4</v>
      </c>
      <c r="H903" s="11">
        <f t="shared" si="73"/>
        <v>284.29000000000002</v>
      </c>
      <c r="I903" s="14">
        <f>(Table21[[#This Row],[Adj Close]]-Table21[[#This Row],[3-MA]])</f>
        <v>12.986699999999985</v>
      </c>
      <c r="J903" s="10">
        <f t="shared" si="72"/>
        <v>168.65437688999961</v>
      </c>
      <c r="K903" s="10">
        <f>ABS(Table21[[#This Row],[Erorr 2]])</f>
        <v>12.986699999999985</v>
      </c>
      <c r="L903" s="13">
        <f>Table21[[#This Row],[Abs Erorr 2]]/Table21[[#This Row],[Adj Close]]</f>
        <v>4.3685562978867783E-2</v>
      </c>
      <c r="M903" s="11">
        <f t="shared" si="69"/>
        <v>275.40110000000004</v>
      </c>
      <c r="N903" s="16">
        <f>Table21[[#This Row],[Adj Close]]-Table21[[#This Row],[6-MA]]</f>
        <v>21.875599999999963</v>
      </c>
      <c r="O903" s="17">
        <f>(Table21[[#This Row],[Adj Close]]-M903)^2</f>
        <v>478.54187535999836</v>
      </c>
      <c r="P903" s="17">
        <f>ABS(Table21[[#This Row],[Erorr 3]])</f>
        <v>21.875599999999963</v>
      </c>
      <c r="Q903" s="17">
        <f>Table21[[#This Row],[Abs Erorr 3]]/Table21[[#This Row],[Adj Close]]</f>
        <v>7.3586661854090699E-2</v>
      </c>
    </row>
    <row r="904" spans="1:17" x14ac:dyDescent="0.3">
      <c r="A904" s="5">
        <v>44775.291666666664</v>
      </c>
      <c r="B904" s="25">
        <v>300.58670000000001</v>
      </c>
      <c r="C904" s="11">
        <f t="shared" si="71"/>
        <v>297.27670000000001</v>
      </c>
      <c r="D904" s="29">
        <f>Table21[[#This Row],[Adj Close]]-Table21[[#This Row],[Naive Trend ]]</f>
        <v>3.3100000000000023</v>
      </c>
      <c r="E904" s="12">
        <f t="shared" si="70"/>
        <v>10.956100000000015</v>
      </c>
      <c r="F904" s="12">
        <f>ABS(Table21[[#This Row],[Erorr 1]])</f>
        <v>3.3100000000000023</v>
      </c>
      <c r="G904" s="13">
        <f>Table21[[#This Row],[Abs Erorr 1]]/Table21[[#This Row],[Adj Close]]</f>
        <v>1.1011797927187072E-2</v>
      </c>
      <c r="H904" s="11">
        <f t="shared" si="73"/>
        <v>291.77556666666663</v>
      </c>
      <c r="I904" s="14">
        <f>(Table21[[#This Row],[Adj Close]]-Table21[[#This Row],[3-MA]])</f>
        <v>8.8111333333333732</v>
      </c>
      <c r="J904" s="10">
        <f t="shared" si="72"/>
        <v>77.636070617778486</v>
      </c>
      <c r="K904" s="10">
        <f>ABS(Table21[[#This Row],[Erorr 2]])</f>
        <v>8.8111333333333732</v>
      </c>
      <c r="L904" s="13">
        <f>Table21[[#This Row],[Abs Erorr 2]]/Table21[[#This Row],[Adj Close]]</f>
        <v>2.9313117757150842E-2</v>
      </c>
      <c r="M904" s="11">
        <f t="shared" si="69"/>
        <v>279.57333333333332</v>
      </c>
      <c r="N904" s="16">
        <f>Table21[[#This Row],[Adj Close]]-Table21[[#This Row],[6-MA]]</f>
        <v>21.013366666666684</v>
      </c>
      <c r="O904" s="17">
        <f>(Table21[[#This Row],[Adj Close]]-M904)^2</f>
        <v>441.56157866777852</v>
      </c>
      <c r="P904" s="17">
        <f>ABS(Table21[[#This Row],[Erorr 3]])</f>
        <v>21.013366666666684</v>
      </c>
      <c r="Q904" s="17">
        <f>Table21[[#This Row],[Abs Erorr 3]]/Table21[[#This Row],[Adj Close]]</f>
        <v>6.9907839124840471E-2</v>
      </c>
    </row>
    <row r="905" spans="1:17" x14ac:dyDescent="0.3">
      <c r="A905" s="9">
        <v>44776.291666666664</v>
      </c>
      <c r="B905" s="26">
        <v>307.39670000000001</v>
      </c>
      <c r="C905" s="11">
        <f t="shared" si="71"/>
        <v>300.58670000000001</v>
      </c>
      <c r="D905" s="29">
        <f>Table21[[#This Row],[Adj Close]]-Table21[[#This Row],[Naive Trend ]]</f>
        <v>6.8100000000000023</v>
      </c>
      <c r="E905" s="12">
        <f t="shared" si="70"/>
        <v>46.376100000000029</v>
      </c>
      <c r="F905" s="12">
        <f>ABS(Table21[[#This Row],[Erorr 1]])</f>
        <v>6.8100000000000023</v>
      </c>
      <c r="G905" s="13">
        <f>Table21[[#This Row],[Abs Erorr 1]]/Table21[[#This Row],[Adj Close]]</f>
        <v>2.2153783693839271E-2</v>
      </c>
      <c r="H905" s="11">
        <f t="shared" si="73"/>
        <v>298.33780000000002</v>
      </c>
      <c r="I905" s="14">
        <f>(Table21[[#This Row],[Adj Close]]-Table21[[#This Row],[3-MA]])</f>
        <v>9.0588999999999942</v>
      </c>
      <c r="J905" s="10">
        <f t="shared" si="72"/>
        <v>82.063669209999901</v>
      </c>
      <c r="K905" s="10">
        <f>ABS(Table21[[#This Row],[Erorr 2]])</f>
        <v>9.0588999999999942</v>
      </c>
      <c r="L905" s="13">
        <f>Table21[[#This Row],[Abs Erorr 2]]/Table21[[#This Row],[Adj Close]]</f>
        <v>2.9469737313380377E-2</v>
      </c>
      <c r="M905" s="11">
        <f t="shared" ref="M905:M968" si="74">AVERAGE(B899:B904)</f>
        <v>284.93223333333333</v>
      </c>
      <c r="N905" s="16">
        <f>Table21[[#This Row],[Adj Close]]-Table21[[#This Row],[6-MA]]</f>
        <v>22.464466666666681</v>
      </c>
      <c r="O905" s="17">
        <f>(Table21[[#This Row],[Adj Close]]-M905)^2</f>
        <v>504.65226261777843</v>
      </c>
      <c r="P905" s="17">
        <f>ABS(Table21[[#This Row],[Erorr 3]])</f>
        <v>22.464466666666681</v>
      </c>
      <c r="Q905" s="17">
        <f>Table21[[#This Row],[Abs Erorr 3]]/Table21[[#This Row],[Adj Close]]</f>
        <v>7.3079726186607338E-2</v>
      </c>
    </row>
    <row r="906" spans="1:17" x14ac:dyDescent="0.3">
      <c r="A906" s="5">
        <v>44777.291666666664</v>
      </c>
      <c r="B906" s="25">
        <v>308.63330000000002</v>
      </c>
      <c r="C906" s="11">
        <f t="shared" si="71"/>
        <v>307.39670000000001</v>
      </c>
      <c r="D906" s="29">
        <f>Table21[[#This Row],[Adj Close]]-Table21[[#This Row],[Naive Trend ]]</f>
        <v>1.2366000000000099</v>
      </c>
      <c r="E906" s="12">
        <f t="shared" si="70"/>
        <v>1.5291795600000244</v>
      </c>
      <c r="F906" s="12">
        <f>ABS(Table21[[#This Row],[Erorr 1]])</f>
        <v>1.2366000000000099</v>
      </c>
      <c r="G906" s="13">
        <f>Table21[[#This Row],[Abs Erorr 1]]/Table21[[#This Row],[Adj Close]]</f>
        <v>4.0066966202286329E-3</v>
      </c>
      <c r="H906" s="11">
        <f t="shared" si="73"/>
        <v>301.75336666666664</v>
      </c>
      <c r="I906" s="14">
        <f>(Table21[[#This Row],[Adj Close]]-Table21[[#This Row],[3-MA]])</f>
        <v>6.8799333333333834</v>
      </c>
      <c r="J906" s="10">
        <f t="shared" si="72"/>
        <v>47.333482671111803</v>
      </c>
      <c r="K906" s="10">
        <f>ABS(Table21[[#This Row],[Erorr 2]])</f>
        <v>6.8799333333333834</v>
      </c>
      <c r="L906" s="13">
        <f>Table21[[#This Row],[Abs Erorr 2]]/Table21[[#This Row],[Adj Close]]</f>
        <v>2.2291610572590135E-2</v>
      </c>
      <c r="M906" s="11">
        <f t="shared" si="74"/>
        <v>293.02168333333333</v>
      </c>
      <c r="N906" s="16">
        <f>Table21[[#This Row],[Adj Close]]-Table21[[#This Row],[6-MA]]</f>
        <v>15.611616666666691</v>
      </c>
      <c r="O906" s="17">
        <f>(Table21[[#This Row],[Adj Close]]-M906)^2</f>
        <v>243.7225749469452</v>
      </c>
      <c r="P906" s="17">
        <f>ABS(Table21[[#This Row],[Erorr 3]])</f>
        <v>15.611616666666691</v>
      </c>
      <c r="Q906" s="17">
        <f>Table21[[#This Row],[Abs Erorr 3]]/Table21[[#This Row],[Adj Close]]</f>
        <v>5.0583059788644615E-2</v>
      </c>
    </row>
    <row r="907" spans="1:17" x14ac:dyDescent="0.3">
      <c r="A907" s="9">
        <v>44778.291666666664</v>
      </c>
      <c r="B907" s="26">
        <v>288.17</v>
      </c>
      <c r="C907" s="11">
        <f t="shared" si="71"/>
        <v>308.63330000000002</v>
      </c>
      <c r="D907" s="29">
        <f>Table21[[#This Row],[Adj Close]]-Table21[[#This Row],[Naive Trend ]]</f>
        <v>-20.463300000000004</v>
      </c>
      <c r="E907" s="12">
        <f t="shared" si="70"/>
        <v>418.74664689000014</v>
      </c>
      <c r="F907" s="12">
        <f>ABS(Table21[[#This Row],[Erorr 1]])</f>
        <v>20.463300000000004</v>
      </c>
      <c r="G907" s="13">
        <f>Table21[[#This Row],[Abs Erorr 1]]/Table21[[#This Row],[Adj Close]]</f>
        <v>7.1011208661553957E-2</v>
      </c>
      <c r="H907" s="11">
        <f t="shared" si="73"/>
        <v>305.53890000000001</v>
      </c>
      <c r="I907" s="14">
        <f>(Table21[[#This Row],[Adj Close]]-Table21[[#This Row],[3-MA]])</f>
        <v>-17.368899999999996</v>
      </c>
      <c r="J907" s="10">
        <f t="shared" si="72"/>
        <v>301.67868720999985</v>
      </c>
      <c r="K907" s="10">
        <f>ABS(Table21[[#This Row],[Erorr 2]])</f>
        <v>17.368899999999996</v>
      </c>
      <c r="L907" s="13">
        <f>Table21[[#This Row],[Abs Erorr 2]]/Table21[[#This Row],[Adj Close]]</f>
        <v>6.0273102682444374E-2</v>
      </c>
      <c r="M907" s="11">
        <f t="shared" si="74"/>
        <v>298.65723333333329</v>
      </c>
      <c r="N907" s="16">
        <f>Table21[[#This Row],[Adj Close]]-Table21[[#This Row],[6-MA]]</f>
        <v>-10.487233333333279</v>
      </c>
      <c r="O907" s="17">
        <f>(Table21[[#This Row],[Adj Close]]-M907)^2</f>
        <v>109.98206298777664</v>
      </c>
      <c r="P907" s="17">
        <f>ABS(Table21[[#This Row],[Erorr 3]])</f>
        <v>10.487233333333279</v>
      </c>
      <c r="Q907" s="17">
        <f>Table21[[#This Row],[Abs Erorr 3]]/Table21[[#This Row],[Adj Close]]</f>
        <v>3.6392522932065373E-2</v>
      </c>
    </row>
    <row r="908" spans="1:17" x14ac:dyDescent="0.3">
      <c r="A908" s="5">
        <v>44781.291666666664</v>
      </c>
      <c r="B908" s="25">
        <v>290.42329999999998</v>
      </c>
      <c r="C908" s="11">
        <f t="shared" si="71"/>
        <v>288.17</v>
      </c>
      <c r="D908" s="29">
        <f>Table21[[#This Row],[Adj Close]]-Table21[[#This Row],[Naive Trend ]]</f>
        <v>2.2532999999999674</v>
      </c>
      <c r="E908" s="12">
        <f t="shared" si="70"/>
        <v>5.077360889999853</v>
      </c>
      <c r="F908" s="12">
        <f>ABS(Table21[[#This Row],[Erorr 1]])</f>
        <v>2.2532999999999674</v>
      </c>
      <c r="G908" s="13">
        <f>Table21[[#This Row],[Abs Erorr 1]]/Table21[[#This Row],[Adj Close]]</f>
        <v>7.7586750098906235E-3</v>
      </c>
      <c r="H908" s="11">
        <f t="shared" si="73"/>
        <v>301.40000000000003</v>
      </c>
      <c r="I908" s="14">
        <f>(Table21[[#This Row],[Adj Close]]-Table21[[#This Row],[3-MA]])</f>
        <v>-10.976700000000051</v>
      </c>
      <c r="J908" s="10">
        <f t="shared" si="72"/>
        <v>120.48794289000111</v>
      </c>
      <c r="K908" s="10">
        <f>ABS(Table21[[#This Row],[Erorr 2]])</f>
        <v>10.976700000000051</v>
      </c>
      <c r="L908" s="13">
        <f>Table21[[#This Row],[Abs Erorr 2]]/Table21[[#This Row],[Adj Close]]</f>
        <v>3.779552122711935E-2</v>
      </c>
      <c r="M908" s="11">
        <f t="shared" si="74"/>
        <v>299.8689</v>
      </c>
      <c r="N908" s="16">
        <f>Table21[[#This Row],[Adj Close]]-Table21[[#This Row],[6-MA]]</f>
        <v>-9.4456000000000131</v>
      </c>
      <c r="O908" s="17">
        <f>(Table21[[#This Row],[Adj Close]]-M908)^2</f>
        <v>89.219359360000254</v>
      </c>
      <c r="P908" s="17">
        <f>ABS(Table21[[#This Row],[Erorr 3]])</f>
        <v>9.4456000000000131</v>
      </c>
      <c r="Q908" s="17">
        <f>Table21[[#This Row],[Abs Erorr 3]]/Table21[[#This Row],[Adj Close]]</f>
        <v>3.2523561298284313E-2</v>
      </c>
    </row>
    <row r="909" spans="1:17" x14ac:dyDescent="0.3">
      <c r="A909" s="9">
        <v>44782.291666666664</v>
      </c>
      <c r="B909" s="26">
        <v>283.33330000000001</v>
      </c>
      <c r="C909" s="11">
        <f t="shared" si="71"/>
        <v>290.42329999999998</v>
      </c>
      <c r="D909" s="29">
        <f>Table21[[#This Row],[Adj Close]]-Table21[[#This Row],[Naive Trend ]]</f>
        <v>-7.089999999999975</v>
      </c>
      <c r="E909" s="12">
        <f t="shared" si="70"/>
        <v>50.268099999999649</v>
      </c>
      <c r="F909" s="12">
        <f>ABS(Table21[[#This Row],[Erorr 1]])</f>
        <v>7.089999999999975</v>
      </c>
      <c r="G909" s="13">
        <f>Table21[[#This Row],[Abs Erorr 1]]/Table21[[#This Row],[Adj Close]]</f>
        <v>2.5023532355709598E-2</v>
      </c>
      <c r="H909" s="11">
        <f t="shared" si="73"/>
        <v>295.74219999999997</v>
      </c>
      <c r="I909" s="14">
        <f>(Table21[[#This Row],[Adj Close]]-Table21[[#This Row],[3-MA]])</f>
        <v>-12.40889999999996</v>
      </c>
      <c r="J909" s="10">
        <f t="shared" si="72"/>
        <v>153.98079920999902</v>
      </c>
      <c r="K909" s="10">
        <f>ABS(Table21[[#This Row],[Erorr 2]])</f>
        <v>12.40889999999996</v>
      </c>
      <c r="L909" s="13">
        <f>Table21[[#This Row],[Abs Erorr 2]]/Table21[[#This Row],[Adj Close]]</f>
        <v>4.3796122799543716E-2</v>
      </c>
      <c r="M909" s="11">
        <f t="shared" si="74"/>
        <v>298.7477833333333</v>
      </c>
      <c r="N909" s="16">
        <f>Table21[[#This Row],[Adj Close]]-Table21[[#This Row],[6-MA]]</f>
        <v>-15.414483333333294</v>
      </c>
      <c r="O909" s="17">
        <f>(Table21[[#This Row],[Adj Close]]-M909)^2</f>
        <v>237.60629643360991</v>
      </c>
      <c r="P909" s="17">
        <f>ABS(Table21[[#This Row],[Erorr 3]])</f>
        <v>15.414483333333294</v>
      </c>
      <c r="Q909" s="17">
        <f>Table21[[#This Row],[Abs Erorr 3]]/Table21[[#This Row],[Adj Close]]</f>
        <v>5.4404065224007536E-2</v>
      </c>
    </row>
    <row r="910" spans="1:17" x14ac:dyDescent="0.3">
      <c r="A910" s="5">
        <v>44783.291666666664</v>
      </c>
      <c r="B910" s="25">
        <v>294.35669999999999</v>
      </c>
      <c r="C910" s="11">
        <f t="shared" si="71"/>
        <v>283.33330000000001</v>
      </c>
      <c r="D910" s="29">
        <f>Table21[[#This Row],[Adj Close]]-Table21[[#This Row],[Naive Trend ]]</f>
        <v>11.023399999999981</v>
      </c>
      <c r="E910" s="12">
        <f t="shared" si="70"/>
        <v>121.51534755999958</v>
      </c>
      <c r="F910" s="12">
        <f>ABS(Table21[[#This Row],[Erorr 1]])</f>
        <v>11.023399999999981</v>
      </c>
      <c r="G910" s="13">
        <f>Table21[[#This Row],[Abs Erorr 1]]/Table21[[#This Row],[Adj Close]]</f>
        <v>3.7449122102537438E-2</v>
      </c>
      <c r="H910" s="11">
        <f t="shared" si="73"/>
        <v>287.30886666666669</v>
      </c>
      <c r="I910" s="14">
        <f>(Table21[[#This Row],[Adj Close]]-Table21[[#This Row],[3-MA]])</f>
        <v>7.0478333333333012</v>
      </c>
      <c r="J910" s="10">
        <f t="shared" si="72"/>
        <v>49.67195469444399</v>
      </c>
      <c r="K910" s="10">
        <f>ABS(Table21[[#This Row],[Erorr 2]])</f>
        <v>7.0478333333333012</v>
      </c>
      <c r="L910" s="13">
        <f>Table21[[#This Row],[Abs Erorr 2]]/Table21[[#This Row],[Adj Close]]</f>
        <v>2.394317280134375E-2</v>
      </c>
      <c r="M910" s="11">
        <f t="shared" si="74"/>
        <v>296.42388333333332</v>
      </c>
      <c r="N910" s="16">
        <f>Table21[[#This Row],[Adj Close]]-Table21[[#This Row],[6-MA]]</f>
        <v>-2.0671833333333325</v>
      </c>
      <c r="O910" s="17">
        <f>(Table21[[#This Row],[Adj Close]]-M910)^2</f>
        <v>4.2732469336111079</v>
      </c>
      <c r="P910" s="17">
        <f>ABS(Table21[[#This Row],[Erorr 3]])</f>
        <v>2.0671833333333325</v>
      </c>
      <c r="Q910" s="17">
        <f>Table21[[#This Row],[Abs Erorr 3]]/Table21[[#This Row],[Adj Close]]</f>
        <v>7.0227154107018203E-3</v>
      </c>
    </row>
    <row r="911" spans="1:17" x14ac:dyDescent="0.3">
      <c r="A911" s="9">
        <v>44784.291666666664</v>
      </c>
      <c r="B911" s="26">
        <v>286.63</v>
      </c>
      <c r="C911" s="11">
        <f t="shared" si="71"/>
        <v>294.35669999999999</v>
      </c>
      <c r="D911" s="29">
        <f>Table21[[#This Row],[Adj Close]]-Table21[[#This Row],[Naive Trend ]]</f>
        <v>-7.7266999999999939</v>
      </c>
      <c r="E911" s="12">
        <f t="shared" si="70"/>
        <v>59.701892889999904</v>
      </c>
      <c r="F911" s="12">
        <f>ABS(Table21[[#This Row],[Erorr 1]])</f>
        <v>7.7266999999999939</v>
      </c>
      <c r="G911" s="13">
        <f>Table21[[#This Row],[Abs Erorr 1]]/Table21[[#This Row],[Adj Close]]</f>
        <v>2.6957052646268687E-2</v>
      </c>
      <c r="H911" s="11">
        <f t="shared" si="73"/>
        <v>289.37110000000001</v>
      </c>
      <c r="I911" s="14">
        <f>(Table21[[#This Row],[Adj Close]]-Table21[[#This Row],[3-MA]])</f>
        <v>-2.7411000000000172</v>
      </c>
      <c r="J911" s="10">
        <f t="shared" si="72"/>
        <v>7.5136292100000945</v>
      </c>
      <c r="K911" s="10">
        <f>ABS(Table21[[#This Row],[Erorr 2]])</f>
        <v>2.7411000000000172</v>
      </c>
      <c r="L911" s="13">
        <f>Table21[[#This Row],[Abs Erorr 2]]/Table21[[#This Row],[Adj Close]]</f>
        <v>9.5631999441789673E-3</v>
      </c>
      <c r="M911" s="11">
        <f t="shared" si="74"/>
        <v>295.38555000000002</v>
      </c>
      <c r="N911" s="16">
        <f>Table21[[#This Row],[Adj Close]]-Table21[[#This Row],[6-MA]]</f>
        <v>-8.7555500000000279</v>
      </c>
      <c r="O911" s="17">
        <f>(Table21[[#This Row],[Adj Close]]-M911)^2</f>
        <v>76.659655802500495</v>
      </c>
      <c r="P911" s="17">
        <f>ABS(Table21[[#This Row],[Erorr 3]])</f>
        <v>8.7555500000000279</v>
      </c>
      <c r="Q911" s="17">
        <f>Table21[[#This Row],[Abs Erorr 3]]/Table21[[#This Row],[Adj Close]]</f>
        <v>3.0546523392527048E-2</v>
      </c>
    </row>
    <row r="912" spans="1:17" x14ac:dyDescent="0.3">
      <c r="A912" s="5">
        <v>44785.291666666664</v>
      </c>
      <c r="B912" s="25">
        <v>300.02999999999997</v>
      </c>
      <c r="C912" s="11">
        <f t="shared" si="71"/>
        <v>286.63</v>
      </c>
      <c r="D912" s="29">
        <f>Table21[[#This Row],[Adj Close]]-Table21[[#This Row],[Naive Trend ]]</f>
        <v>13.399999999999977</v>
      </c>
      <c r="E912" s="12">
        <f t="shared" si="70"/>
        <v>179.55999999999938</v>
      </c>
      <c r="F912" s="12">
        <f>ABS(Table21[[#This Row],[Erorr 1]])</f>
        <v>13.399999999999977</v>
      </c>
      <c r="G912" s="13">
        <f>Table21[[#This Row],[Abs Erorr 1]]/Table21[[#This Row],[Adj Close]]</f>
        <v>4.4662200446621933E-2</v>
      </c>
      <c r="H912" s="11">
        <f t="shared" si="73"/>
        <v>288.10666666666668</v>
      </c>
      <c r="I912" s="14">
        <f>(Table21[[#This Row],[Adj Close]]-Table21[[#This Row],[3-MA]])</f>
        <v>11.923333333333289</v>
      </c>
      <c r="J912" s="10">
        <f t="shared" si="72"/>
        <v>142.16587777777673</v>
      </c>
      <c r="K912" s="10">
        <f>ABS(Table21[[#This Row],[Erorr 2]])</f>
        <v>11.923333333333289</v>
      </c>
      <c r="L912" s="13">
        <f>Table21[[#This Row],[Abs Erorr 2]]/Table21[[#This Row],[Adj Close]]</f>
        <v>3.9740470397404561E-2</v>
      </c>
      <c r="M912" s="11">
        <f t="shared" si="74"/>
        <v>291.92443333333335</v>
      </c>
      <c r="N912" s="16">
        <f>Table21[[#This Row],[Adj Close]]-Table21[[#This Row],[6-MA]]</f>
        <v>8.1055666666666184</v>
      </c>
      <c r="O912" s="17">
        <f>(Table21[[#This Row],[Adj Close]]-M912)^2</f>
        <v>65.700210987776998</v>
      </c>
      <c r="P912" s="17">
        <f>ABS(Table21[[#This Row],[Erorr 3]])</f>
        <v>8.1055666666666184</v>
      </c>
      <c r="Q912" s="17">
        <f>Table21[[#This Row],[Abs Erorr 3]]/Table21[[#This Row],[Adj Close]]</f>
        <v>2.701585397015838E-2</v>
      </c>
    </row>
    <row r="913" spans="1:17" x14ac:dyDescent="0.3">
      <c r="A913" s="9">
        <v>44788.291666666664</v>
      </c>
      <c r="B913" s="26">
        <v>309.32</v>
      </c>
      <c r="C913" s="11">
        <f t="shared" si="71"/>
        <v>300.02999999999997</v>
      </c>
      <c r="D913" s="29">
        <f>Table21[[#This Row],[Adj Close]]-Table21[[#This Row],[Naive Trend ]]</f>
        <v>9.2900000000000205</v>
      </c>
      <c r="E913" s="12">
        <f t="shared" si="70"/>
        <v>86.304100000000375</v>
      </c>
      <c r="F913" s="12">
        <f>ABS(Table21[[#This Row],[Erorr 1]])</f>
        <v>9.2900000000000205</v>
      </c>
      <c r="G913" s="13">
        <f>Table21[[#This Row],[Abs Erorr 1]]/Table21[[#This Row],[Adj Close]]</f>
        <v>3.0033622138885364E-2</v>
      </c>
      <c r="H913" s="11">
        <f t="shared" si="73"/>
        <v>293.67223333333328</v>
      </c>
      <c r="I913" s="14">
        <f>(Table21[[#This Row],[Adj Close]]-Table21[[#This Row],[3-MA]])</f>
        <v>15.647766666666712</v>
      </c>
      <c r="J913" s="10">
        <f t="shared" si="72"/>
        <v>244.85260165444586</v>
      </c>
      <c r="K913" s="10">
        <f>ABS(Table21[[#This Row],[Erorr 2]])</f>
        <v>15.647766666666712</v>
      </c>
      <c r="L913" s="13">
        <f>Table21[[#This Row],[Abs Erorr 2]]/Table21[[#This Row],[Adj Close]]</f>
        <v>5.0587633087633234E-2</v>
      </c>
      <c r="M913" s="11">
        <f t="shared" si="74"/>
        <v>290.49055000000004</v>
      </c>
      <c r="N913" s="16">
        <f>Table21[[#This Row],[Adj Close]]-Table21[[#This Row],[6-MA]]</f>
        <v>18.829449999999952</v>
      </c>
      <c r="O913" s="17">
        <f>(Table21[[#This Row],[Adj Close]]-M913)^2</f>
        <v>354.54818730249815</v>
      </c>
      <c r="P913" s="17">
        <f>ABS(Table21[[#This Row],[Erorr 3]])</f>
        <v>18.829449999999952</v>
      </c>
      <c r="Q913" s="17">
        <f>Table21[[#This Row],[Abs Erorr 3]]/Table21[[#This Row],[Adj Close]]</f>
        <v>6.0873690676322104E-2</v>
      </c>
    </row>
    <row r="914" spans="1:17" x14ac:dyDescent="0.3">
      <c r="A914" s="5">
        <v>44789.291666666664</v>
      </c>
      <c r="B914" s="25">
        <v>306.56330000000003</v>
      </c>
      <c r="C914" s="11">
        <f t="shared" si="71"/>
        <v>309.32</v>
      </c>
      <c r="D914" s="29">
        <f>Table21[[#This Row],[Adj Close]]-Table21[[#This Row],[Naive Trend ]]</f>
        <v>-2.7566999999999666</v>
      </c>
      <c r="E914" s="12">
        <f t="shared" si="70"/>
        <v>7.5993948899998163</v>
      </c>
      <c r="F914" s="12">
        <f>ABS(Table21[[#This Row],[Erorr 1]])</f>
        <v>2.7566999999999666</v>
      </c>
      <c r="G914" s="13">
        <f>Table21[[#This Row],[Abs Erorr 1]]/Table21[[#This Row],[Adj Close]]</f>
        <v>8.9922701119147866E-3</v>
      </c>
      <c r="H914" s="11">
        <f t="shared" si="73"/>
        <v>298.66000000000003</v>
      </c>
      <c r="I914" s="14">
        <f>(Table21[[#This Row],[Adj Close]]-Table21[[#This Row],[3-MA]])</f>
        <v>7.9033000000000015</v>
      </c>
      <c r="J914" s="10">
        <f t="shared" si="72"/>
        <v>62.462150890000025</v>
      </c>
      <c r="K914" s="10">
        <f>ABS(Table21[[#This Row],[Erorr 2]])</f>
        <v>7.9033000000000015</v>
      </c>
      <c r="L914" s="13">
        <f>Table21[[#This Row],[Abs Erorr 2]]/Table21[[#This Row],[Adj Close]]</f>
        <v>2.5780320083976134E-2</v>
      </c>
      <c r="M914" s="11">
        <f t="shared" si="74"/>
        <v>294.01555000000002</v>
      </c>
      <c r="N914" s="16">
        <f>Table21[[#This Row],[Adj Close]]-Table21[[#This Row],[6-MA]]</f>
        <v>12.547750000000008</v>
      </c>
      <c r="O914" s="17">
        <f>(Table21[[#This Row],[Adj Close]]-M914)^2</f>
        <v>157.4460300625002</v>
      </c>
      <c r="P914" s="17">
        <f>ABS(Table21[[#This Row],[Erorr 3]])</f>
        <v>12.547750000000008</v>
      </c>
      <c r="Q914" s="17">
        <f>Table21[[#This Row],[Abs Erorr 3]]/Table21[[#This Row],[Adj Close]]</f>
        <v>4.093037229179098E-2</v>
      </c>
    </row>
    <row r="915" spans="1:17" x14ac:dyDescent="0.3">
      <c r="A915" s="9">
        <v>44790.291666666664</v>
      </c>
      <c r="B915" s="26">
        <v>303.99669999999998</v>
      </c>
      <c r="C915" s="11">
        <f t="shared" si="71"/>
        <v>306.56330000000003</v>
      </c>
      <c r="D915" s="29">
        <f>Table21[[#This Row],[Adj Close]]-Table21[[#This Row],[Naive Trend ]]</f>
        <v>-2.5666000000000508</v>
      </c>
      <c r="E915" s="12">
        <f t="shared" si="70"/>
        <v>6.5874355600002605</v>
      </c>
      <c r="F915" s="12">
        <f>ABS(Table21[[#This Row],[Erorr 1]])</f>
        <v>2.5666000000000508</v>
      </c>
      <c r="G915" s="13">
        <f>Table21[[#This Row],[Abs Erorr 1]]/Table21[[#This Row],[Adj Close]]</f>
        <v>8.4428548073056421E-3</v>
      </c>
      <c r="H915" s="11">
        <f t="shared" si="73"/>
        <v>305.30443333333329</v>
      </c>
      <c r="I915" s="14">
        <f>(Table21[[#This Row],[Adj Close]]-Table21[[#This Row],[3-MA]])</f>
        <v>-1.3077333333333172</v>
      </c>
      <c r="J915" s="10">
        <f t="shared" si="72"/>
        <v>1.7101664711110689</v>
      </c>
      <c r="K915" s="10">
        <f>ABS(Table21[[#This Row],[Erorr 2]])</f>
        <v>1.3077333333333172</v>
      </c>
      <c r="L915" s="13">
        <f>Table21[[#This Row],[Abs Erorr 2]]/Table21[[#This Row],[Adj Close]]</f>
        <v>4.3018010831476702E-3</v>
      </c>
      <c r="M915" s="11">
        <f t="shared" si="74"/>
        <v>296.70554999999996</v>
      </c>
      <c r="N915" s="16">
        <f>Table21[[#This Row],[Adj Close]]-Table21[[#This Row],[6-MA]]</f>
        <v>7.291150000000016</v>
      </c>
      <c r="O915" s="17">
        <f>(Table21[[#This Row],[Adj Close]]-M915)^2</f>
        <v>53.160868322500235</v>
      </c>
      <c r="P915" s="17">
        <f>ABS(Table21[[#This Row],[Erorr 3]])</f>
        <v>7.291150000000016</v>
      </c>
      <c r="Q915" s="17">
        <f>Table21[[#This Row],[Abs Erorr 3]]/Table21[[#This Row],[Adj Close]]</f>
        <v>2.3984306408589357E-2</v>
      </c>
    </row>
    <row r="916" spans="1:17" x14ac:dyDescent="0.3">
      <c r="A916" s="5">
        <v>44791.291666666664</v>
      </c>
      <c r="B916" s="25">
        <v>302.87</v>
      </c>
      <c r="C916" s="11">
        <f t="shared" si="71"/>
        <v>303.99669999999998</v>
      </c>
      <c r="D916" s="29">
        <f>Table21[[#This Row],[Adj Close]]-Table21[[#This Row],[Naive Trend ]]</f>
        <v>-1.1266999999999712</v>
      </c>
      <c r="E916" s="12">
        <f t="shared" si="70"/>
        <v>1.2694528899999351</v>
      </c>
      <c r="F916" s="12">
        <f>ABS(Table21[[#This Row],[Erorr 1]])</f>
        <v>1.1266999999999712</v>
      </c>
      <c r="G916" s="13">
        <f>Table21[[#This Row],[Abs Erorr 1]]/Table21[[#This Row],[Adj Close]]</f>
        <v>3.7200779212202303E-3</v>
      </c>
      <c r="H916" s="11">
        <f t="shared" si="73"/>
        <v>306.62666666666661</v>
      </c>
      <c r="I916" s="14">
        <f>(Table21[[#This Row],[Adj Close]]-Table21[[#This Row],[3-MA]])</f>
        <v>-3.7566666666666038</v>
      </c>
      <c r="J916" s="10">
        <f t="shared" si="72"/>
        <v>14.112544444443971</v>
      </c>
      <c r="K916" s="10">
        <f>ABS(Table21[[#This Row],[Erorr 2]])</f>
        <v>3.7566666666666038</v>
      </c>
      <c r="L916" s="13">
        <f>Table21[[#This Row],[Abs Erorr 2]]/Table21[[#This Row],[Adj Close]]</f>
        <v>1.2403561484024841E-2</v>
      </c>
      <c r="M916" s="11">
        <f t="shared" si="74"/>
        <v>300.14944999999994</v>
      </c>
      <c r="N916" s="16">
        <f>Table21[[#This Row],[Adj Close]]-Table21[[#This Row],[6-MA]]</f>
        <v>2.7205500000000598</v>
      </c>
      <c r="O916" s="17">
        <f>(Table21[[#This Row],[Adj Close]]-M916)^2</f>
        <v>7.4013923025003248</v>
      </c>
      <c r="P916" s="17">
        <f>ABS(Table21[[#This Row],[Erorr 3]])</f>
        <v>2.7205500000000598</v>
      </c>
      <c r="Q916" s="17">
        <f>Table21[[#This Row],[Abs Erorr 3]]/Table21[[#This Row],[Adj Close]]</f>
        <v>8.9825667778256676E-3</v>
      </c>
    </row>
    <row r="917" spans="1:17" x14ac:dyDescent="0.3">
      <c r="A917" s="9">
        <v>44792.291666666664</v>
      </c>
      <c r="B917" s="26">
        <v>296.66669999999999</v>
      </c>
      <c r="C917" s="11">
        <f t="shared" si="71"/>
        <v>302.87</v>
      </c>
      <c r="D917" s="29">
        <f>Table21[[#This Row],[Adj Close]]-Table21[[#This Row],[Naive Trend ]]</f>
        <v>-6.2033000000000129</v>
      </c>
      <c r="E917" s="12">
        <f t="shared" si="70"/>
        <v>38.48093089000016</v>
      </c>
      <c r="F917" s="12">
        <f>ABS(Table21[[#This Row],[Erorr 1]])</f>
        <v>6.2033000000000129</v>
      </c>
      <c r="G917" s="13">
        <f>Table21[[#This Row],[Abs Erorr 1]]/Table21[[#This Row],[Adj Close]]</f>
        <v>2.0909997650562107E-2</v>
      </c>
      <c r="H917" s="11">
        <f t="shared" si="73"/>
        <v>304.47666666666663</v>
      </c>
      <c r="I917" s="14">
        <f>(Table21[[#This Row],[Adj Close]]-Table21[[#This Row],[3-MA]])</f>
        <v>-7.8099666666666394</v>
      </c>
      <c r="J917" s="10">
        <f t="shared" si="72"/>
        <v>60.995579334444017</v>
      </c>
      <c r="K917" s="10">
        <f>ABS(Table21[[#This Row],[Erorr 2]])</f>
        <v>7.8099666666666394</v>
      </c>
      <c r="L917" s="13">
        <f>Table21[[#This Row],[Abs Erorr 2]]/Table21[[#This Row],[Adj Close]]</f>
        <v>2.6325727379131664E-2</v>
      </c>
      <c r="M917" s="11">
        <f t="shared" si="74"/>
        <v>301.56833333333333</v>
      </c>
      <c r="N917" s="16">
        <f>Table21[[#This Row],[Adj Close]]-Table21[[#This Row],[6-MA]]</f>
        <v>-4.9016333333333364</v>
      </c>
      <c r="O917" s="17">
        <f>(Table21[[#This Row],[Adj Close]]-M917)^2</f>
        <v>24.026009334444474</v>
      </c>
      <c r="P917" s="17">
        <f>ABS(Table21[[#This Row],[Erorr 3]])</f>
        <v>4.9016333333333364</v>
      </c>
      <c r="Q917" s="17">
        <f>Table21[[#This Row],[Abs Erorr 3]]/Table21[[#This Row],[Adj Close]]</f>
        <v>1.6522357694117123E-2</v>
      </c>
    </row>
    <row r="918" spans="1:17" x14ac:dyDescent="0.3">
      <c r="A918" s="5">
        <v>44795.291666666664</v>
      </c>
      <c r="B918" s="25">
        <v>289.91329999999999</v>
      </c>
      <c r="C918" s="11">
        <f t="shared" si="71"/>
        <v>296.66669999999999</v>
      </c>
      <c r="D918" s="29">
        <f>Table21[[#This Row],[Adj Close]]-Table21[[#This Row],[Naive Trend ]]</f>
        <v>-6.7533999999999992</v>
      </c>
      <c r="E918" s="12">
        <f t="shared" si="70"/>
        <v>45.608411559999986</v>
      </c>
      <c r="F918" s="12">
        <f>ABS(Table21[[#This Row],[Erorr 1]])</f>
        <v>6.7533999999999992</v>
      </c>
      <c r="G918" s="13">
        <f>Table21[[#This Row],[Abs Erorr 1]]/Table21[[#This Row],[Adj Close]]</f>
        <v>2.3294550474227984E-2</v>
      </c>
      <c r="H918" s="11">
        <f t="shared" si="73"/>
        <v>301.17779999999999</v>
      </c>
      <c r="I918" s="14">
        <f>(Table21[[#This Row],[Adj Close]]-Table21[[#This Row],[3-MA]])</f>
        <v>-11.264499999999998</v>
      </c>
      <c r="J918" s="10">
        <f t="shared" si="72"/>
        <v>126.88896024999995</v>
      </c>
      <c r="K918" s="10">
        <f>ABS(Table21[[#This Row],[Erorr 2]])</f>
        <v>11.264499999999998</v>
      </c>
      <c r="L918" s="13">
        <f>Table21[[#This Row],[Abs Erorr 2]]/Table21[[#This Row],[Adj Close]]</f>
        <v>3.8854719669639159E-2</v>
      </c>
      <c r="M918" s="11">
        <f t="shared" si="74"/>
        <v>303.24111666666664</v>
      </c>
      <c r="N918" s="16">
        <f>Table21[[#This Row],[Adj Close]]-Table21[[#This Row],[6-MA]]</f>
        <v>-13.327816666666649</v>
      </c>
      <c r="O918" s="17">
        <f>(Table21[[#This Row],[Adj Close]]-M918)^2</f>
        <v>177.6306971002773</v>
      </c>
      <c r="P918" s="17">
        <f>ABS(Table21[[#This Row],[Erorr 3]])</f>
        <v>13.327816666666649</v>
      </c>
      <c r="Q918" s="17">
        <f>Table21[[#This Row],[Abs Erorr 3]]/Table21[[#This Row],[Adj Close]]</f>
        <v>4.5971732468522999E-2</v>
      </c>
    </row>
    <row r="919" spans="1:17" x14ac:dyDescent="0.3">
      <c r="A919" s="9">
        <v>44796.291666666664</v>
      </c>
      <c r="B919" s="26">
        <v>296.45330000000001</v>
      </c>
      <c r="C919" s="11">
        <f t="shared" si="71"/>
        <v>289.91329999999999</v>
      </c>
      <c r="D919" s="29">
        <f>Table21[[#This Row],[Adj Close]]-Table21[[#This Row],[Naive Trend ]]</f>
        <v>6.5400000000000205</v>
      </c>
      <c r="E919" s="12">
        <f t="shared" si="70"/>
        <v>42.771600000000269</v>
      </c>
      <c r="F919" s="12">
        <f>ABS(Table21[[#This Row],[Erorr 1]])</f>
        <v>6.5400000000000205</v>
      </c>
      <c r="G919" s="13">
        <f>Table21[[#This Row],[Abs Erorr 1]]/Table21[[#This Row],[Adj Close]]</f>
        <v>2.2060810252407446E-2</v>
      </c>
      <c r="H919" s="11">
        <f t="shared" si="73"/>
        <v>296.48333333333335</v>
      </c>
      <c r="I919" s="14">
        <f>(Table21[[#This Row],[Adj Close]]-Table21[[#This Row],[3-MA]])</f>
        <v>-3.0033333333335577E-2</v>
      </c>
      <c r="J919" s="10">
        <f t="shared" si="72"/>
        <v>9.0200111111124589E-4</v>
      </c>
      <c r="K919" s="10">
        <f>ABS(Table21[[#This Row],[Erorr 2]])</f>
        <v>3.0033333333335577E-2</v>
      </c>
      <c r="L919" s="13">
        <f>Table21[[#This Row],[Abs Erorr 2]]/Table21[[#This Row],[Adj Close]]</f>
        <v>1.0130881772385591E-4</v>
      </c>
      <c r="M919" s="11">
        <f t="shared" si="74"/>
        <v>301.55500000000001</v>
      </c>
      <c r="N919" s="16">
        <f>Table21[[#This Row],[Adj Close]]-Table21[[#This Row],[6-MA]]</f>
        <v>-5.1016999999999939</v>
      </c>
      <c r="O919" s="17">
        <f>(Table21[[#This Row],[Adj Close]]-M919)^2</f>
        <v>26.02734288999994</v>
      </c>
      <c r="P919" s="17">
        <f>ABS(Table21[[#This Row],[Erorr 3]])</f>
        <v>5.1016999999999939</v>
      </c>
      <c r="Q919" s="17">
        <f>Table21[[#This Row],[Abs Erorr 3]]/Table21[[#This Row],[Adj Close]]</f>
        <v>1.7209118603166144E-2</v>
      </c>
    </row>
    <row r="920" spans="1:17" x14ac:dyDescent="0.3">
      <c r="A920" s="5">
        <v>44797.291666666664</v>
      </c>
      <c r="B920" s="25">
        <v>297.0967</v>
      </c>
      <c r="C920" s="11">
        <f t="shared" si="71"/>
        <v>296.45330000000001</v>
      </c>
      <c r="D920" s="29">
        <f>Table21[[#This Row],[Adj Close]]-Table21[[#This Row],[Naive Trend ]]</f>
        <v>0.64339999999998554</v>
      </c>
      <c r="E920" s="12">
        <f t="shared" si="70"/>
        <v>0.41396355999998141</v>
      </c>
      <c r="F920" s="12">
        <f>ABS(Table21[[#This Row],[Erorr 1]])</f>
        <v>0.64339999999998554</v>
      </c>
      <c r="G920" s="13">
        <f>Table21[[#This Row],[Abs Erorr 1]]/Table21[[#This Row],[Adj Close]]</f>
        <v>2.1656248622081145E-3</v>
      </c>
      <c r="H920" s="11">
        <f t="shared" si="73"/>
        <v>294.34443333333331</v>
      </c>
      <c r="I920" s="14">
        <f>(Table21[[#This Row],[Adj Close]]-Table21[[#This Row],[3-MA]])</f>
        <v>2.7522666666666851</v>
      </c>
      <c r="J920" s="10">
        <f t="shared" si="72"/>
        <v>7.5749718044445453</v>
      </c>
      <c r="K920" s="10">
        <f>ABS(Table21[[#This Row],[Erorr 2]])</f>
        <v>2.7522666666666851</v>
      </c>
      <c r="L920" s="13">
        <f>Table21[[#This Row],[Abs Erorr 2]]/Table21[[#This Row],[Adj Close]]</f>
        <v>9.2638749156981042E-3</v>
      </c>
      <c r="M920" s="11">
        <f t="shared" si="74"/>
        <v>299.41055</v>
      </c>
      <c r="N920" s="16">
        <f>Table21[[#This Row],[Adj Close]]-Table21[[#This Row],[6-MA]]</f>
        <v>-2.3138500000000022</v>
      </c>
      <c r="O920" s="17">
        <f>(Table21[[#This Row],[Adj Close]]-M920)^2</f>
        <v>5.3539018225000099</v>
      </c>
      <c r="P920" s="17">
        <f>ABS(Table21[[#This Row],[Erorr 3]])</f>
        <v>2.3138500000000022</v>
      </c>
      <c r="Q920" s="17">
        <f>Table21[[#This Row],[Abs Erorr 3]]/Table21[[#This Row],[Adj Close]]</f>
        <v>7.7882049851109155E-3</v>
      </c>
    </row>
    <row r="921" spans="1:17" x14ac:dyDescent="0.3">
      <c r="A921" s="9">
        <v>44798.291666666664</v>
      </c>
      <c r="B921" s="26">
        <v>296.07</v>
      </c>
      <c r="C921" s="11">
        <f t="shared" si="71"/>
        <v>297.0967</v>
      </c>
      <c r="D921" s="29">
        <f>Table21[[#This Row],[Adj Close]]-Table21[[#This Row],[Naive Trend ]]</f>
        <v>-1.0267000000000053</v>
      </c>
      <c r="E921" s="12">
        <f t="shared" si="70"/>
        <v>1.0541128900000107</v>
      </c>
      <c r="F921" s="12">
        <f>ABS(Table21[[#This Row],[Erorr 1]])</f>
        <v>1.0267000000000053</v>
      </c>
      <c r="G921" s="13">
        <f>Table21[[#This Row],[Abs Erorr 1]]/Table21[[#This Row],[Adj Close]]</f>
        <v>3.4677610024656511E-3</v>
      </c>
      <c r="H921" s="11">
        <f t="shared" si="73"/>
        <v>294.48776666666669</v>
      </c>
      <c r="I921" s="14">
        <f>(Table21[[#This Row],[Adj Close]]-Table21[[#This Row],[3-MA]])</f>
        <v>1.5822333333333063</v>
      </c>
      <c r="J921" s="10">
        <f t="shared" si="72"/>
        <v>2.5034623211110256</v>
      </c>
      <c r="K921" s="10">
        <f>ABS(Table21[[#This Row],[Erorr 2]])</f>
        <v>1.5822333333333063</v>
      </c>
      <c r="L921" s="13">
        <f>Table21[[#This Row],[Abs Erorr 2]]/Table21[[#This Row],[Adj Close]]</f>
        <v>5.3441190709403391E-3</v>
      </c>
      <c r="M921" s="11">
        <f t="shared" si="74"/>
        <v>297.83278333333334</v>
      </c>
      <c r="N921" s="16">
        <f>Table21[[#This Row],[Adj Close]]-Table21[[#This Row],[6-MA]]</f>
        <v>-1.7627833333333456</v>
      </c>
      <c r="O921" s="17">
        <f>(Table21[[#This Row],[Adj Close]]-M921)^2</f>
        <v>3.1074050802778208</v>
      </c>
      <c r="P921" s="17">
        <f>ABS(Table21[[#This Row],[Erorr 3]])</f>
        <v>1.7627833333333456</v>
      </c>
      <c r="Q921" s="17">
        <f>Table21[[#This Row],[Abs Erorr 3]]/Table21[[#This Row],[Adj Close]]</f>
        <v>5.953941072494159E-3</v>
      </c>
    </row>
    <row r="922" spans="1:17" x14ac:dyDescent="0.3">
      <c r="A922" s="5">
        <v>44799.291666666664</v>
      </c>
      <c r="B922" s="25">
        <v>288.08999999999997</v>
      </c>
      <c r="C922" s="11">
        <f t="shared" si="71"/>
        <v>296.07</v>
      </c>
      <c r="D922" s="29">
        <f>Table21[[#This Row],[Adj Close]]-Table21[[#This Row],[Naive Trend ]]</f>
        <v>-7.9800000000000182</v>
      </c>
      <c r="E922" s="12">
        <f t="shared" si="70"/>
        <v>63.68040000000029</v>
      </c>
      <c r="F922" s="12">
        <f>ABS(Table21[[#This Row],[Erorr 1]])</f>
        <v>7.9800000000000182</v>
      </c>
      <c r="G922" s="13">
        <f>Table21[[#This Row],[Abs Erorr 1]]/Table21[[#This Row],[Adj Close]]</f>
        <v>2.7699677184213331E-2</v>
      </c>
      <c r="H922" s="11">
        <f t="shared" si="73"/>
        <v>296.53999999999996</v>
      </c>
      <c r="I922" s="14">
        <f>(Table21[[#This Row],[Adj Close]]-Table21[[#This Row],[3-MA]])</f>
        <v>-8.4499999999999886</v>
      </c>
      <c r="J922" s="10">
        <f t="shared" si="72"/>
        <v>71.402499999999804</v>
      </c>
      <c r="K922" s="10">
        <f>ABS(Table21[[#This Row],[Erorr 2]])</f>
        <v>8.4499999999999886</v>
      </c>
      <c r="L922" s="13">
        <f>Table21[[#This Row],[Abs Erorr 2]]/Table21[[#This Row],[Adj Close]]</f>
        <v>2.9331111805338574E-2</v>
      </c>
      <c r="M922" s="11">
        <f t="shared" si="74"/>
        <v>296.51166666666666</v>
      </c>
      <c r="N922" s="16">
        <f>Table21[[#This Row],[Adj Close]]-Table21[[#This Row],[6-MA]]</f>
        <v>-8.4216666666666811</v>
      </c>
      <c r="O922" s="17">
        <f>(Table21[[#This Row],[Adj Close]]-M922)^2</f>
        <v>70.924469444444682</v>
      </c>
      <c r="P922" s="17">
        <f>ABS(Table21[[#This Row],[Erorr 3]])</f>
        <v>8.4216666666666811</v>
      </c>
      <c r="Q922" s="17">
        <f>Table21[[#This Row],[Abs Erorr 3]]/Table21[[#This Row],[Adj Close]]</f>
        <v>2.9232762909738908E-2</v>
      </c>
    </row>
    <row r="923" spans="1:17" x14ac:dyDescent="0.3">
      <c r="A923" s="9">
        <v>44802.291666666664</v>
      </c>
      <c r="B923" s="26">
        <v>284.82</v>
      </c>
      <c r="C923" s="11">
        <f t="shared" si="71"/>
        <v>288.08999999999997</v>
      </c>
      <c r="D923" s="29">
        <f>Table21[[#This Row],[Adj Close]]-Table21[[#This Row],[Naive Trend ]]</f>
        <v>-3.2699999999999818</v>
      </c>
      <c r="E923" s="12">
        <f t="shared" si="70"/>
        <v>10.692899999999881</v>
      </c>
      <c r="F923" s="12">
        <f>ABS(Table21[[#This Row],[Erorr 1]])</f>
        <v>3.2699999999999818</v>
      </c>
      <c r="G923" s="13">
        <f>Table21[[#This Row],[Abs Erorr 1]]/Table21[[#This Row],[Adj Close]]</f>
        <v>1.1480935327575248E-2</v>
      </c>
      <c r="H923" s="11">
        <f t="shared" si="73"/>
        <v>293.75223333333332</v>
      </c>
      <c r="I923" s="14">
        <f>(Table21[[#This Row],[Adj Close]]-Table21[[#This Row],[3-MA]])</f>
        <v>-8.932233333333329</v>
      </c>
      <c r="J923" s="10">
        <f t="shared" si="72"/>
        <v>79.784792321111041</v>
      </c>
      <c r="K923" s="10">
        <f>ABS(Table21[[#This Row],[Erorr 2]])</f>
        <v>8.932233333333329</v>
      </c>
      <c r="L923" s="13">
        <f>Table21[[#This Row],[Abs Erorr 2]]/Table21[[#This Row],[Adj Close]]</f>
        <v>3.1360976523184217E-2</v>
      </c>
      <c r="M923" s="11">
        <f t="shared" si="74"/>
        <v>294.04833333333329</v>
      </c>
      <c r="N923" s="16">
        <f>Table21[[#This Row],[Adj Close]]-Table21[[#This Row],[6-MA]]</f>
        <v>-9.2283333333332962</v>
      </c>
      <c r="O923" s="17">
        <f>(Table21[[#This Row],[Adj Close]]-M923)^2</f>
        <v>85.162136111110428</v>
      </c>
      <c r="P923" s="17">
        <f>ABS(Table21[[#This Row],[Erorr 3]])</f>
        <v>9.2283333333332962</v>
      </c>
      <c r="Q923" s="17">
        <f>Table21[[#This Row],[Abs Erorr 3]]/Table21[[#This Row],[Adj Close]]</f>
        <v>3.2400580483580146E-2</v>
      </c>
    </row>
    <row r="924" spans="1:17" x14ac:dyDescent="0.3">
      <c r="A924" s="5">
        <v>44803.291666666664</v>
      </c>
      <c r="B924" s="25">
        <v>277.7</v>
      </c>
      <c r="C924" s="11">
        <f t="shared" si="71"/>
        <v>284.82</v>
      </c>
      <c r="D924" s="29">
        <f>Table21[[#This Row],[Adj Close]]-Table21[[#This Row],[Naive Trend ]]</f>
        <v>-7.1200000000000045</v>
      </c>
      <c r="E924" s="12">
        <f t="shared" si="70"/>
        <v>50.694400000000066</v>
      </c>
      <c r="F924" s="12">
        <f>ABS(Table21[[#This Row],[Erorr 1]])</f>
        <v>7.1200000000000045</v>
      </c>
      <c r="G924" s="13">
        <f>Table21[[#This Row],[Abs Erorr 1]]/Table21[[#This Row],[Adj Close]]</f>
        <v>2.5639178970111649E-2</v>
      </c>
      <c r="H924" s="11">
        <f t="shared" si="73"/>
        <v>289.66000000000003</v>
      </c>
      <c r="I924" s="14">
        <f>(Table21[[#This Row],[Adj Close]]-Table21[[#This Row],[3-MA]])</f>
        <v>-11.960000000000036</v>
      </c>
      <c r="J924" s="10">
        <f t="shared" si="72"/>
        <v>143.04160000000087</v>
      </c>
      <c r="K924" s="10">
        <f>ABS(Table21[[#This Row],[Erorr 2]])</f>
        <v>11.960000000000036</v>
      </c>
      <c r="L924" s="13">
        <f>Table21[[#This Row],[Abs Erorr 2]]/Table21[[#This Row],[Adj Close]]</f>
        <v>4.3068059056535962E-2</v>
      </c>
      <c r="M924" s="11">
        <f t="shared" si="74"/>
        <v>292.0738833333333</v>
      </c>
      <c r="N924" s="16">
        <f>Table21[[#This Row],[Adj Close]]-Table21[[#This Row],[6-MA]]</f>
        <v>-14.37388333333331</v>
      </c>
      <c r="O924" s="17">
        <f>(Table21[[#This Row],[Adj Close]]-M924)^2</f>
        <v>206.60852208027711</v>
      </c>
      <c r="P924" s="17">
        <f>ABS(Table21[[#This Row],[Erorr 3]])</f>
        <v>14.37388333333331</v>
      </c>
      <c r="Q924" s="17">
        <f>Table21[[#This Row],[Abs Erorr 3]]/Table21[[#This Row],[Adj Close]]</f>
        <v>5.1760472932420996E-2</v>
      </c>
    </row>
    <row r="925" spans="1:17" x14ac:dyDescent="0.3">
      <c r="A925" s="9">
        <v>44804.291666666664</v>
      </c>
      <c r="B925" s="26">
        <v>275.61</v>
      </c>
      <c r="C925" s="11">
        <f t="shared" si="71"/>
        <v>277.7</v>
      </c>
      <c r="D925" s="29">
        <f>Table21[[#This Row],[Adj Close]]-Table21[[#This Row],[Naive Trend ]]</f>
        <v>-2.089999999999975</v>
      </c>
      <c r="E925" s="12">
        <f t="shared" si="70"/>
        <v>4.3680999999998953</v>
      </c>
      <c r="F925" s="12">
        <f>ABS(Table21[[#This Row],[Erorr 1]])</f>
        <v>2.089999999999975</v>
      </c>
      <c r="G925" s="13">
        <f>Table21[[#This Row],[Abs Erorr 1]]/Table21[[#This Row],[Adj Close]]</f>
        <v>7.5831791299298826E-3</v>
      </c>
      <c r="H925" s="11">
        <f t="shared" si="73"/>
        <v>283.53666666666663</v>
      </c>
      <c r="I925" s="14">
        <f>(Table21[[#This Row],[Adj Close]]-Table21[[#This Row],[3-MA]])</f>
        <v>-7.9266666666666197</v>
      </c>
      <c r="J925" s="10">
        <f t="shared" si="72"/>
        <v>62.832044444443703</v>
      </c>
      <c r="K925" s="10">
        <f>ABS(Table21[[#This Row],[Erorr 2]])</f>
        <v>7.9266666666666197</v>
      </c>
      <c r="L925" s="13">
        <f>Table21[[#This Row],[Abs Erorr 2]]/Table21[[#This Row],[Adj Close]]</f>
        <v>2.8760446524678421E-2</v>
      </c>
      <c r="M925" s="11">
        <f t="shared" si="74"/>
        <v>290.0383333333333</v>
      </c>
      <c r="N925" s="16">
        <f>Table21[[#This Row],[Adj Close]]-Table21[[#This Row],[6-MA]]</f>
        <v>-14.428333333333285</v>
      </c>
      <c r="O925" s="17">
        <f>(Table21[[#This Row],[Adj Close]]-M925)^2</f>
        <v>208.17680277777637</v>
      </c>
      <c r="P925" s="17">
        <f>ABS(Table21[[#This Row],[Erorr 3]])</f>
        <v>14.428333333333285</v>
      </c>
      <c r="Q925" s="17">
        <f>Table21[[#This Row],[Abs Erorr 3]]/Table21[[#This Row],[Adj Close]]</f>
        <v>5.2350543642586567E-2</v>
      </c>
    </row>
    <row r="926" spans="1:17" x14ac:dyDescent="0.3">
      <c r="A926" s="5">
        <v>44805.291666666664</v>
      </c>
      <c r="B926" s="25">
        <v>277.16000000000003</v>
      </c>
      <c r="C926" s="11">
        <f t="shared" si="71"/>
        <v>275.61</v>
      </c>
      <c r="D926" s="29">
        <f>Table21[[#This Row],[Adj Close]]-Table21[[#This Row],[Naive Trend ]]</f>
        <v>1.5500000000000114</v>
      </c>
      <c r="E926" s="12">
        <f t="shared" si="70"/>
        <v>2.4025000000000354</v>
      </c>
      <c r="F926" s="12">
        <f>ABS(Table21[[#This Row],[Erorr 1]])</f>
        <v>1.5500000000000114</v>
      </c>
      <c r="G926" s="13">
        <f>Table21[[#This Row],[Abs Erorr 1]]/Table21[[#This Row],[Adj Close]]</f>
        <v>5.5924375811805859E-3</v>
      </c>
      <c r="H926" s="11">
        <f t="shared" si="73"/>
        <v>279.37666666666667</v>
      </c>
      <c r="I926" s="14">
        <f>(Table21[[#This Row],[Adj Close]]-Table21[[#This Row],[3-MA]])</f>
        <v>-2.2166666666666401</v>
      </c>
      <c r="J926" s="10">
        <f t="shared" si="72"/>
        <v>4.9136111111109937</v>
      </c>
      <c r="K926" s="10">
        <f>ABS(Table21[[#This Row],[Erorr 2]])</f>
        <v>2.2166666666666401</v>
      </c>
      <c r="L926" s="13">
        <f>Table21[[#This Row],[Abs Erorr 2]]/Table21[[#This Row],[Adj Close]]</f>
        <v>7.9977870784624042E-3</v>
      </c>
      <c r="M926" s="11">
        <f t="shared" si="74"/>
        <v>286.56445000000002</v>
      </c>
      <c r="N926" s="16">
        <f>Table21[[#This Row],[Adj Close]]-Table21[[#This Row],[6-MA]]</f>
        <v>-9.4044499999999971</v>
      </c>
      <c r="O926" s="17">
        <f>(Table21[[#This Row],[Adj Close]]-M926)^2</f>
        <v>88.443679802499943</v>
      </c>
      <c r="P926" s="17">
        <f>ABS(Table21[[#This Row],[Erorr 3]])</f>
        <v>9.4044499999999971</v>
      </c>
      <c r="Q926" s="17">
        <f>Table21[[#This Row],[Abs Erorr 3]]/Table21[[#This Row],[Adj Close]]</f>
        <v>3.3931483619569908E-2</v>
      </c>
    </row>
    <row r="927" spans="1:17" x14ac:dyDescent="0.3">
      <c r="A927" s="9">
        <v>44806.291666666664</v>
      </c>
      <c r="B927" s="26">
        <v>270.20999999999998</v>
      </c>
      <c r="C927" s="11">
        <f t="shared" si="71"/>
        <v>277.16000000000003</v>
      </c>
      <c r="D927" s="29">
        <f>Table21[[#This Row],[Adj Close]]-Table21[[#This Row],[Naive Trend ]]</f>
        <v>-6.9500000000000455</v>
      </c>
      <c r="E927" s="12">
        <f t="shared" si="70"/>
        <v>48.302500000000634</v>
      </c>
      <c r="F927" s="12">
        <f>ABS(Table21[[#This Row],[Erorr 1]])</f>
        <v>6.9500000000000455</v>
      </c>
      <c r="G927" s="13">
        <f>Table21[[#This Row],[Abs Erorr 1]]/Table21[[#This Row],[Adj Close]]</f>
        <v>2.5720735724066638E-2</v>
      </c>
      <c r="H927" s="11">
        <f t="shared" si="73"/>
        <v>276.82333333333332</v>
      </c>
      <c r="I927" s="14">
        <f>(Table21[[#This Row],[Adj Close]]-Table21[[#This Row],[3-MA]])</f>
        <v>-6.6133333333333439</v>
      </c>
      <c r="J927" s="10">
        <f t="shared" si="72"/>
        <v>43.736177777777918</v>
      </c>
      <c r="K927" s="10">
        <f>ABS(Table21[[#This Row],[Erorr 2]])</f>
        <v>6.6133333333333439</v>
      </c>
      <c r="L927" s="13">
        <f>Table21[[#This Row],[Abs Erorr 2]]/Table21[[#This Row],[Adj Close]]</f>
        <v>2.4474791211773601E-2</v>
      </c>
      <c r="M927" s="11">
        <f t="shared" si="74"/>
        <v>283.24166666666667</v>
      </c>
      <c r="N927" s="16">
        <f>Table21[[#This Row],[Adj Close]]-Table21[[#This Row],[6-MA]]</f>
        <v>-13.031666666666695</v>
      </c>
      <c r="O927" s="17">
        <f>(Table21[[#This Row],[Adj Close]]-M927)^2</f>
        <v>169.82433611111185</v>
      </c>
      <c r="P927" s="17">
        <f>ABS(Table21[[#This Row],[Erorr 3]])</f>
        <v>13.031666666666695</v>
      </c>
      <c r="Q927" s="17">
        <f>Table21[[#This Row],[Abs Erorr 3]]/Table21[[#This Row],[Adj Close]]</f>
        <v>4.8227921493159749E-2</v>
      </c>
    </row>
    <row r="928" spans="1:17" x14ac:dyDescent="0.3">
      <c r="A928" s="5">
        <v>44810.291666666664</v>
      </c>
      <c r="B928" s="25">
        <v>274.42</v>
      </c>
      <c r="C928" s="11">
        <f t="shared" si="71"/>
        <v>270.20999999999998</v>
      </c>
      <c r="D928" s="29">
        <f>Table21[[#This Row],[Adj Close]]-Table21[[#This Row],[Naive Trend ]]</f>
        <v>4.2100000000000364</v>
      </c>
      <c r="E928" s="12">
        <f t="shared" si="70"/>
        <v>17.724100000000305</v>
      </c>
      <c r="F928" s="12">
        <f>ABS(Table21[[#This Row],[Erorr 1]])</f>
        <v>4.2100000000000364</v>
      </c>
      <c r="G928" s="13">
        <f>Table21[[#This Row],[Abs Erorr 1]]/Table21[[#This Row],[Adj Close]]</f>
        <v>1.5341447416369201E-2</v>
      </c>
      <c r="H928" s="11">
        <f t="shared" si="73"/>
        <v>274.32666666666665</v>
      </c>
      <c r="I928" s="14">
        <f>(Table21[[#This Row],[Adj Close]]-Table21[[#This Row],[3-MA]])</f>
        <v>9.3333333333362134E-2</v>
      </c>
      <c r="J928" s="10">
        <f t="shared" si="72"/>
        <v>8.7111111111164881E-3</v>
      </c>
      <c r="K928" s="10">
        <f>ABS(Table21[[#This Row],[Erorr 2]])</f>
        <v>9.3333333333362134E-2</v>
      </c>
      <c r="L928" s="13">
        <f>Table21[[#This Row],[Abs Erorr 2]]/Table21[[#This Row],[Adj Close]]</f>
        <v>3.4011126497107398E-4</v>
      </c>
      <c r="M928" s="11">
        <f t="shared" si="74"/>
        <v>278.93166666666667</v>
      </c>
      <c r="N928" s="16">
        <f>Table21[[#This Row],[Adj Close]]-Table21[[#This Row],[6-MA]]</f>
        <v>-4.5116666666666561</v>
      </c>
      <c r="O928" s="17">
        <f>(Table21[[#This Row],[Adj Close]]-M928)^2</f>
        <v>20.355136111111015</v>
      </c>
      <c r="P928" s="17">
        <f>ABS(Table21[[#This Row],[Erorr 3]])</f>
        <v>4.5116666666666561</v>
      </c>
      <c r="Q928" s="17">
        <f>Table21[[#This Row],[Abs Erorr 3]]/Table21[[#This Row],[Adj Close]]</f>
        <v>1.6440735612078768E-2</v>
      </c>
    </row>
    <row r="929" spans="1:17" x14ac:dyDescent="0.3">
      <c r="A929" s="9">
        <v>44811.291666666664</v>
      </c>
      <c r="B929" s="26">
        <v>283.7</v>
      </c>
      <c r="C929" s="11">
        <f t="shared" si="71"/>
        <v>274.42</v>
      </c>
      <c r="D929" s="29">
        <f>Table21[[#This Row],[Adj Close]]-Table21[[#This Row],[Naive Trend ]]</f>
        <v>9.2799999999999727</v>
      </c>
      <c r="E929" s="12">
        <f t="shared" si="70"/>
        <v>86.118399999999497</v>
      </c>
      <c r="F929" s="12">
        <f>ABS(Table21[[#This Row],[Erorr 1]])</f>
        <v>9.2799999999999727</v>
      </c>
      <c r="G929" s="13">
        <f>Table21[[#This Row],[Abs Erorr 1]]/Table21[[#This Row],[Adj Close]]</f>
        <v>3.2710609799083447E-2</v>
      </c>
      <c r="H929" s="11">
        <f t="shared" si="73"/>
        <v>273.93</v>
      </c>
      <c r="I929" s="14">
        <f>(Table21[[#This Row],[Adj Close]]-Table21[[#This Row],[3-MA]])</f>
        <v>9.7699999999999818</v>
      </c>
      <c r="J929" s="10">
        <f t="shared" si="72"/>
        <v>95.452899999999644</v>
      </c>
      <c r="K929" s="10">
        <f>ABS(Table21[[#This Row],[Erorr 2]])</f>
        <v>9.7699999999999818</v>
      </c>
      <c r="L929" s="13">
        <f>Table21[[#This Row],[Abs Erorr 2]]/Table21[[#This Row],[Adj Close]]</f>
        <v>3.4437786394078192E-2</v>
      </c>
      <c r="M929" s="11">
        <f t="shared" si="74"/>
        <v>276.65333333333336</v>
      </c>
      <c r="N929" s="16">
        <f>Table21[[#This Row],[Adj Close]]-Table21[[#This Row],[6-MA]]</f>
        <v>7.0466666666666242</v>
      </c>
      <c r="O929" s="17">
        <f>(Table21[[#This Row],[Adj Close]]-M929)^2</f>
        <v>49.655511111110513</v>
      </c>
      <c r="P929" s="17">
        <f>ABS(Table21[[#This Row],[Erorr 3]])</f>
        <v>7.0466666666666242</v>
      </c>
      <c r="Q929" s="17">
        <f>Table21[[#This Row],[Abs Erorr 3]]/Table21[[#This Row],[Adj Close]]</f>
        <v>2.4838444366114293E-2</v>
      </c>
    </row>
    <row r="930" spans="1:17" x14ac:dyDescent="0.3">
      <c r="A930" s="5">
        <v>44812.291666666664</v>
      </c>
      <c r="B930" s="25">
        <v>289.26</v>
      </c>
      <c r="C930" s="11">
        <f t="shared" si="71"/>
        <v>283.7</v>
      </c>
      <c r="D930" s="29">
        <f>Table21[[#This Row],[Adj Close]]-Table21[[#This Row],[Naive Trend ]]</f>
        <v>5.5600000000000023</v>
      </c>
      <c r="E930" s="12">
        <f t="shared" si="70"/>
        <v>30.913600000000024</v>
      </c>
      <c r="F930" s="12">
        <f>ABS(Table21[[#This Row],[Erorr 1]])</f>
        <v>5.5600000000000023</v>
      </c>
      <c r="G930" s="13">
        <f>Table21[[#This Row],[Abs Erorr 1]]/Table21[[#This Row],[Adj Close]]</f>
        <v>1.9221461660789609E-2</v>
      </c>
      <c r="H930" s="11">
        <f t="shared" si="73"/>
        <v>276.10999999999996</v>
      </c>
      <c r="I930" s="14">
        <f>(Table21[[#This Row],[Adj Close]]-Table21[[#This Row],[3-MA]])</f>
        <v>13.150000000000034</v>
      </c>
      <c r="J930" s="10">
        <f t="shared" si="72"/>
        <v>172.92250000000089</v>
      </c>
      <c r="K930" s="10">
        <f>ABS(Table21[[#This Row],[Erorr 2]])</f>
        <v>13.150000000000034</v>
      </c>
      <c r="L930" s="13">
        <f>Table21[[#This Row],[Abs Erorr 2]]/Table21[[#This Row],[Adj Close]]</f>
        <v>4.5460831086220128E-2</v>
      </c>
      <c r="M930" s="11">
        <f t="shared" si="74"/>
        <v>276.4666666666667</v>
      </c>
      <c r="N930" s="16">
        <f>Table21[[#This Row],[Adj Close]]-Table21[[#This Row],[6-MA]]</f>
        <v>12.793333333333294</v>
      </c>
      <c r="O930" s="17">
        <f>(Table21[[#This Row],[Adj Close]]-M930)^2</f>
        <v>163.66937777777676</v>
      </c>
      <c r="P930" s="17">
        <f>ABS(Table21[[#This Row],[Erorr 3]])</f>
        <v>12.793333333333294</v>
      </c>
      <c r="Q930" s="17">
        <f>Table21[[#This Row],[Abs Erorr 3]]/Table21[[#This Row],[Adj Close]]</f>
        <v>4.4227799672727976E-2</v>
      </c>
    </row>
    <row r="931" spans="1:17" x14ac:dyDescent="0.3">
      <c r="A931" s="9">
        <v>44813.291666666664</v>
      </c>
      <c r="B931" s="26">
        <v>299.68</v>
      </c>
      <c r="C931" s="11">
        <f t="shared" si="71"/>
        <v>289.26</v>
      </c>
      <c r="D931" s="29">
        <f>Table21[[#This Row],[Adj Close]]-Table21[[#This Row],[Naive Trend ]]</f>
        <v>10.420000000000016</v>
      </c>
      <c r="E931" s="12">
        <f t="shared" si="70"/>
        <v>108.57640000000033</v>
      </c>
      <c r="F931" s="12">
        <f>ABS(Table21[[#This Row],[Erorr 1]])</f>
        <v>10.420000000000016</v>
      </c>
      <c r="G931" s="13">
        <f>Table21[[#This Row],[Abs Erorr 1]]/Table21[[#This Row],[Adj Close]]</f>
        <v>3.47704217832355E-2</v>
      </c>
      <c r="H931" s="11">
        <f t="shared" si="73"/>
        <v>282.45999999999998</v>
      </c>
      <c r="I931" s="14">
        <f>(Table21[[#This Row],[Adj Close]]-Table21[[#This Row],[3-MA]])</f>
        <v>17.220000000000027</v>
      </c>
      <c r="J931" s="10">
        <f t="shared" si="72"/>
        <v>296.52840000000094</v>
      </c>
      <c r="K931" s="10">
        <f>ABS(Table21[[#This Row],[Erorr 2]])</f>
        <v>17.220000000000027</v>
      </c>
      <c r="L931" s="13">
        <f>Table21[[#This Row],[Abs Erorr 2]]/Table21[[#This Row],[Adj Close]]</f>
        <v>5.7461292044847928E-2</v>
      </c>
      <c r="M931" s="11">
        <f t="shared" si="74"/>
        <v>278.39333333333337</v>
      </c>
      <c r="N931" s="16">
        <f>Table21[[#This Row],[Adj Close]]-Table21[[#This Row],[6-MA]]</f>
        <v>21.286666666666633</v>
      </c>
      <c r="O931" s="17">
        <f>(Table21[[#This Row],[Adj Close]]-M931)^2</f>
        <v>453.12217777777636</v>
      </c>
      <c r="P931" s="17">
        <f>ABS(Table21[[#This Row],[Erorr 3]])</f>
        <v>21.286666666666633</v>
      </c>
      <c r="Q931" s="17">
        <f>Table21[[#This Row],[Abs Erorr 3]]/Table21[[#This Row],[Adj Close]]</f>
        <v>7.1031322299341407E-2</v>
      </c>
    </row>
    <row r="932" spans="1:17" x14ac:dyDescent="0.3">
      <c r="A932" s="5">
        <v>44816.291666666664</v>
      </c>
      <c r="B932" s="25">
        <v>304.42</v>
      </c>
      <c r="C932" s="11">
        <f t="shared" si="71"/>
        <v>299.68</v>
      </c>
      <c r="D932" s="29">
        <f>Table21[[#This Row],[Adj Close]]-Table21[[#This Row],[Naive Trend ]]</f>
        <v>4.7400000000000091</v>
      </c>
      <c r="E932" s="12">
        <f t="shared" si="70"/>
        <v>22.467600000000086</v>
      </c>
      <c r="F932" s="12">
        <f>ABS(Table21[[#This Row],[Erorr 1]])</f>
        <v>4.7400000000000091</v>
      </c>
      <c r="G932" s="13">
        <f>Table21[[#This Row],[Abs Erorr 1]]/Table21[[#This Row],[Adj Close]]</f>
        <v>1.557059325931282E-2</v>
      </c>
      <c r="H932" s="11">
        <f t="shared" si="73"/>
        <v>290.88000000000005</v>
      </c>
      <c r="I932" s="14">
        <f>(Table21[[#This Row],[Adj Close]]-Table21[[#This Row],[3-MA]])</f>
        <v>13.539999999999964</v>
      </c>
      <c r="J932" s="10">
        <f t="shared" si="72"/>
        <v>183.33159999999901</v>
      </c>
      <c r="K932" s="10">
        <f>ABS(Table21[[#This Row],[Erorr 2]])</f>
        <v>13.539999999999964</v>
      </c>
      <c r="L932" s="13">
        <f>Table21[[#This Row],[Abs Erorr 2]]/Table21[[#This Row],[Adj Close]]</f>
        <v>4.4478023782931357E-2</v>
      </c>
      <c r="M932" s="11">
        <f t="shared" si="74"/>
        <v>282.40500000000003</v>
      </c>
      <c r="N932" s="16">
        <f>Table21[[#This Row],[Adj Close]]-Table21[[#This Row],[6-MA]]</f>
        <v>22.014999999999986</v>
      </c>
      <c r="O932" s="17">
        <f>(Table21[[#This Row],[Adj Close]]-M932)^2</f>
        <v>484.6602249999994</v>
      </c>
      <c r="P932" s="17">
        <f>ABS(Table21[[#This Row],[Erorr 3]])</f>
        <v>22.014999999999986</v>
      </c>
      <c r="Q932" s="17">
        <f>Table21[[#This Row],[Abs Erorr 3]]/Table21[[#This Row],[Adj Close]]</f>
        <v>7.2317850338348283E-2</v>
      </c>
    </row>
    <row r="933" spans="1:17" x14ac:dyDescent="0.3">
      <c r="A933" s="9">
        <v>44817.291666666664</v>
      </c>
      <c r="B933" s="26">
        <v>292.13</v>
      </c>
      <c r="C933" s="11">
        <f t="shared" si="71"/>
        <v>304.42</v>
      </c>
      <c r="D933" s="29">
        <f>Table21[[#This Row],[Adj Close]]-Table21[[#This Row],[Naive Trend ]]</f>
        <v>-12.29000000000002</v>
      </c>
      <c r="E933" s="12">
        <f t="shared" si="70"/>
        <v>151.0441000000005</v>
      </c>
      <c r="F933" s="12">
        <f>ABS(Table21[[#This Row],[Erorr 1]])</f>
        <v>12.29000000000002</v>
      </c>
      <c r="G933" s="13">
        <f>Table21[[#This Row],[Abs Erorr 1]]/Table21[[#This Row],[Adj Close]]</f>
        <v>4.2070311162838533E-2</v>
      </c>
      <c r="H933" s="11">
        <f t="shared" si="73"/>
        <v>297.78666666666669</v>
      </c>
      <c r="I933" s="14">
        <f>(Table21[[#This Row],[Adj Close]]-Table21[[#This Row],[3-MA]])</f>
        <v>-5.6566666666666947</v>
      </c>
      <c r="J933" s="10">
        <f t="shared" si="72"/>
        <v>31.997877777778093</v>
      </c>
      <c r="K933" s="10">
        <f>ABS(Table21[[#This Row],[Erorr 2]])</f>
        <v>5.6566666666666947</v>
      </c>
      <c r="L933" s="13">
        <f>Table21[[#This Row],[Abs Erorr 2]]/Table21[[#This Row],[Adj Close]]</f>
        <v>1.9363525371124825E-2</v>
      </c>
      <c r="M933" s="11">
        <f t="shared" si="74"/>
        <v>286.94833333333332</v>
      </c>
      <c r="N933" s="16">
        <f>Table21[[#This Row],[Adj Close]]-Table21[[#This Row],[6-MA]]</f>
        <v>5.181666666666672</v>
      </c>
      <c r="O933" s="17">
        <f>(Table21[[#This Row],[Adj Close]]-M933)^2</f>
        <v>26.849669444444498</v>
      </c>
      <c r="P933" s="17">
        <f>ABS(Table21[[#This Row],[Erorr 3]])</f>
        <v>5.181666666666672</v>
      </c>
      <c r="Q933" s="17">
        <f>Table21[[#This Row],[Abs Erorr 3]]/Table21[[#This Row],[Adj Close]]</f>
        <v>1.77375369413161E-2</v>
      </c>
    </row>
    <row r="934" spans="1:17" x14ac:dyDescent="0.3">
      <c r="A934" s="5">
        <v>44818.291666666664</v>
      </c>
      <c r="B934" s="25">
        <v>302.61</v>
      </c>
      <c r="C934" s="11">
        <f t="shared" si="71"/>
        <v>292.13</v>
      </c>
      <c r="D934" s="29">
        <f>Table21[[#This Row],[Adj Close]]-Table21[[#This Row],[Naive Trend ]]</f>
        <v>10.480000000000018</v>
      </c>
      <c r="E934" s="12">
        <f t="shared" si="70"/>
        <v>109.83040000000038</v>
      </c>
      <c r="F934" s="12">
        <f>ABS(Table21[[#This Row],[Erorr 1]])</f>
        <v>10.480000000000018</v>
      </c>
      <c r="G934" s="13">
        <f>Table21[[#This Row],[Abs Erorr 1]]/Table21[[#This Row],[Adj Close]]</f>
        <v>3.4632034632034688E-2</v>
      </c>
      <c r="H934" s="11">
        <f t="shared" si="73"/>
        <v>298.74333333333334</v>
      </c>
      <c r="I934" s="14">
        <f>(Table21[[#This Row],[Adj Close]]-Table21[[#This Row],[3-MA]])</f>
        <v>3.8666666666666742</v>
      </c>
      <c r="J934" s="10">
        <f t="shared" si="72"/>
        <v>14.951111111111169</v>
      </c>
      <c r="K934" s="10">
        <f>ABS(Table21[[#This Row],[Erorr 2]])</f>
        <v>3.8666666666666742</v>
      </c>
      <c r="L934" s="13">
        <f>Table21[[#This Row],[Abs Erorr 2]]/Table21[[#This Row],[Adj Close]]</f>
        <v>1.2777722701386848E-2</v>
      </c>
      <c r="M934" s="11">
        <f t="shared" si="74"/>
        <v>290.60166666666669</v>
      </c>
      <c r="N934" s="16">
        <f>Table21[[#This Row],[Adj Close]]-Table21[[#This Row],[6-MA]]</f>
        <v>12.008333333333326</v>
      </c>
      <c r="O934" s="17">
        <f>(Table21[[#This Row],[Adj Close]]-M934)^2</f>
        <v>144.20006944444427</v>
      </c>
      <c r="P934" s="17">
        <f>ABS(Table21[[#This Row],[Erorr 3]])</f>
        <v>12.008333333333326</v>
      </c>
      <c r="Q934" s="17">
        <f>Table21[[#This Row],[Abs Erorr 3]]/Table21[[#This Row],[Adj Close]]</f>
        <v>3.9682539682539653E-2</v>
      </c>
    </row>
    <row r="935" spans="1:17" x14ac:dyDescent="0.3">
      <c r="A935" s="9">
        <v>44819.291666666664</v>
      </c>
      <c r="B935" s="26">
        <v>303.75</v>
      </c>
      <c r="C935" s="11">
        <f t="shared" si="71"/>
        <v>302.61</v>
      </c>
      <c r="D935" s="29">
        <f>Table21[[#This Row],[Adj Close]]-Table21[[#This Row],[Naive Trend ]]</f>
        <v>1.1399999999999864</v>
      </c>
      <c r="E935" s="12">
        <f t="shared" si="70"/>
        <v>1.299599999999969</v>
      </c>
      <c r="F935" s="12">
        <f>ABS(Table21[[#This Row],[Erorr 1]])</f>
        <v>1.1399999999999864</v>
      </c>
      <c r="G935" s="13">
        <f>Table21[[#This Row],[Abs Erorr 1]]/Table21[[#This Row],[Adj Close]]</f>
        <v>3.7530864197530414E-3</v>
      </c>
      <c r="H935" s="11">
        <f t="shared" si="73"/>
        <v>299.71999999999997</v>
      </c>
      <c r="I935" s="14">
        <f>(Table21[[#This Row],[Adj Close]]-Table21[[#This Row],[3-MA]])</f>
        <v>4.0300000000000296</v>
      </c>
      <c r="J935" s="10">
        <f t="shared" si="72"/>
        <v>16.240900000000238</v>
      </c>
      <c r="K935" s="10">
        <f>ABS(Table21[[#This Row],[Erorr 2]])</f>
        <v>4.0300000000000296</v>
      </c>
      <c r="L935" s="13">
        <f>Table21[[#This Row],[Abs Erorr 2]]/Table21[[#This Row],[Adj Close]]</f>
        <v>1.3267489711934253E-2</v>
      </c>
      <c r="M935" s="11">
        <f t="shared" si="74"/>
        <v>295.3</v>
      </c>
      <c r="N935" s="16">
        <f>Table21[[#This Row],[Adj Close]]-Table21[[#This Row],[6-MA]]</f>
        <v>8.4499999999999886</v>
      </c>
      <c r="O935" s="17">
        <f>(Table21[[#This Row],[Adj Close]]-M935)^2</f>
        <v>71.402499999999804</v>
      </c>
      <c r="P935" s="17">
        <f>ABS(Table21[[#This Row],[Erorr 3]])</f>
        <v>8.4499999999999886</v>
      </c>
      <c r="Q935" s="17">
        <f>Table21[[#This Row],[Abs Erorr 3]]/Table21[[#This Row],[Adj Close]]</f>
        <v>2.7818930041152226E-2</v>
      </c>
    </row>
    <row r="936" spans="1:17" x14ac:dyDescent="0.3">
      <c r="A936" s="5">
        <v>44820.291666666664</v>
      </c>
      <c r="B936" s="25">
        <v>303.35000000000002</v>
      </c>
      <c r="C936" s="11">
        <f t="shared" si="71"/>
        <v>303.75</v>
      </c>
      <c r="D936" s="29">
        <f>Table21[[#This Row],[Adj Close]]-Table21[[#This Row],[Naive Trend ]]</f>
        <v>-0.39999999999997726</v>
      </c>
      <c r="E936" s="12">
        <f t="shared" si="70"/>
        <v>0.15999999999998182</v>
      </c>
      <c r="F936" s="12">
        <f>ABS(Table21[[#This Row],[Erorr 1]])</f>
        <v>0.39999999999997726</v>
      </c>
      <c r="G936" s="13">
        <f>Table21[[#This Row],[Abs Erorr 1]]/Table21[[#This Row],[Adj Close]]</f>
        <v>1.3186088676445599E-3</v>
      </c>
      <c r="H936" s="11">
        <f t="shared" si="73"/>
        <v>299.49666666666667</v>
      </c>
      <c r="I936" s="14">
        <f>(Table21[[#This Row],[Adj Close]]-Table21[[#This Row],[3-MA]])</f>
        <v>3.853333333333353</v>
      </c>
      <c r="J936" s="10">
        <f t="shared" si="72"/>
        <v>14.848177777777929</v>
      </c>
      <c r="K936" s="10">
        <f>ABS(Table21[[#This Row],[Erorr 2]])</f>
        <v>3.853333333333353</v>
      </c>
      <c r="L936" s="13">
        <f>Table21[[#This Row],[Abs Erorr 2]]/Table21[[#This Row],[Adj Close]]</f>
        <v>1.2702598758310047E-2</v>
      </c>
      <c r="M936" s="11">
        <f t="shared" si="74"/>
        <v>298.64166666666671</v>
      </c>
      <c r="N936" s="16">
        <f>Table21[[#This Row],[Adj Close]]-Table21[[#This Row],[6-MA]]</f>
        <v>4.7083333333333144</v>
      </c>
      <c r="O936" s="17">
        <f>(Table21[[#This Row],[Adj Close]]-M936)^2</f>
        <v>22.168402777777601</v>
      </c>
      <c r="P936" s="17">
        <f>ABS(Table21[[#This Row],[Erorr 3]])</f>
        <v>4.7083333333333144</v>
      </c>
      <c r="Q936" s="17">
        <f>Table21[[#This Row],[Abs Erorr 3]]/Table21[[#This Row],[Adj Close]]</f>
        <v>1.5521125212900326E-2</v>
      </c>
    </row>
    <row r="937" spans="1:17" x14ac:dyDescent="0.3">
      <c r="A937" s="9">
        <v>44823.291666666664</v>
      </c>
      <c r="B937" s="26">
        <v>309.07</v>
      </c>
      <c r="C937" s="11">
        <f t="shared" si="71"/>
        <v>303.35000000000002</v>
      </c>
      <c r="D937" s="29">
        <f>Table21[[#This Row],[Adj Close]]-Table21[[#This Row],[Naive Trend ]]</f>
        <v>5.7199999999999704</v>
      </c>
      <c r="E937" s="12">
        <f t="shared" si="70"/>
        <v>32.718399999999662</v>
      </c>
      <c r="F937" s="12">
        <f>ABS(Table21[[#This Row],[Erorr 1]])</f>
        <v>5.7199999999999704</v>
      </c>
      <c r="G937" s="13">
        <f>Table21[[#This Row],[Abs Erorr 1]]/Table21[[#This Row],[Adj Close]]</f>
        <v>1.8507134306144143E-2</v>
      </c>
      <c r="H937" s="11">
        <f t="shared" si="73"/>
        <v>303.23666666666668</v>
      </c>
      <c r="I937" s="14">
        <f>(Table21[[#This Row],[Adj Close]]-Table21[[#This Row],[3-MA]])</f>
        <v>5.8333333333333144</v>
      </c>
      <c r="J937" s="10">
        <f t="shared" si="72"/>
        <v>34.027777777777558</v>
      </c>
      <c r="K937" s="10">
        <f>ABS(Table21[[#This Row],[Erorr 2]])</f>
        <v>5.8333333333333144</v>
      </c>
      <c r="L937" s="13">
        <f>Table21[[#This Row],[Abs Erorr 2]]/Table21[[#This Row],[Adj Close]]</f>
        <v>1.8873825778410441E-2</v>
      </c>
      <c r="M937" s="11">
        <f t="shared" si="74"/>
        <v>300.99</v>
      </c>
      <c r="N937" s="16">
        <f>Table21[[#This Row],[Adj Close]]-Table21[[#This Row],[6-MA]]</f>
        <v>8.0799999999999841</v>
      </c>
      <c r="O937" s="17">
        <f>(Table21[[#This Row],[Adj Close]]-M937)^2</f>
        <v>65.286399999999745</v>
      </c>
      <c r="P937" s="17">
        <f>ABS(Table21[[#This Row],[Erorr 3]])</f>
        <v>8.0799999999999841</v>
      </c>
      <c r="Q937" s="17">
        <f>Table21[[#This Row],[Abs Erorr 3]]/Table21[[#This Row],[Adj Close]]</f>
        <v>2.614294496392398E-2</v>
      </c>
    </row>
    <row r="938" spans="1:17" x14ac:dyDescent="0.3">
      <c r="A938" s="5">
        <v>44824.291666666664</v>
      </c>
      <c r="B938" s="25">
        <v>308.73</v>
      </c>
      <c r="C938" s="11">
        <f t="shared" si="71"/>
        <v>309.07</v>
      </c>
      <c r="D938" s="29">
        <f>Table21[[#This Row],[Adj Close]]-Table21[[#This Row],[Naive Trend ]]</f>
        <v>-0.33999999999997499</v>
      </c>
      <c r="E938" s="12">
        <f t="shared" si="70"/>
        <v>0.11559999999998299</v>
      </c>
      <c r="F938" s="12">
        <f>ABS(Table21[[#This Row],[Erorr 1]])</f>
        <v>0.33999999999997499</v>
      </c>
      <c r="G938" s="13">
        <f>Table21[[#This Row],[Abs Erorr 1]]/Table21[[#This Row],[Adj Close]]</f>
        <v>1.101285913257458E-3</v>
      </c>
      <c r="H938" s="11">
        <f t="shared" si="73"/>
        <v>305.39000000000004</v>
      </c>
      <c r="I938" s="14">
        <f>(Table21[[#This Row],[Adj Close]]-Table21[[#This Row],[3-MA]])</f>
        <v>3.339999999999975</v>
      </c>
      <c r="J938" s="10">
        <f t="shared" si="72"/>
        <v>11.155599999999833</v>
      </c>
      <c r="K938" s="10">
        <f>ABS(Table21[[#This Row],[Erorr 2]])</f>
        <v>3.339999999999975</v>
      </c>
      <c r="L938" s="13">
        <f>Table21[[#This Row],[Abs Erorr 2]]/Table21[[#This Row],[Adj Close]]</f>
        <v>1.0818514559647507E-2</v>
      </c>
      <c r="M938" s="11">
        <f t="shared" si="74"/>
        <v>302.55499999999995</v>
      </c>
      <c r="N938" s="16">
        <f>Table21[[#This Row],[Adj Close]]-Table21[[#This Row],[6-MA]]</f>
        <v>6.1750000000000682</v>
      </c>
      <c r="O938" s="17">
        <f>(Table21[[#This Row],[Adj Close]]-M938)^2</f>
        <v>38.13062500000084</v>
      </c>
      <c r="P938" s="17">
        <f>ABS(Table21[[#This Row],[Erorr 3]])</f>
        <v>6.1750000000000682</v>
      </c>
      <c r="Q938" s="17">
        <f>Table21[[#This Row],[Abs Erorr 3]]/Table21[[#This Row],[Adj Close]]</f>
        <v>2.0001295630486405E-2</v>
      </c>
    </row>
    <row r="939" spans="1:17" x14ac:dyDescent="0.3">
      <c r="A939" s="9">
        <v>44825.291666666664</v>
      </c>
      <c r="B939" s="26">
        <v>300.8</v>
      </c>
      <c r="C939" s="11">
        <f t="shared" si="71"/>
        <v>308.73</v>
      </c>
      <c r="D939" s="29">
        <f>Table21[[#This Row],[Adj Close]]-Table21[[#This Row],[Naive Trend ]]</f>
        <v>-7.9300000000000068</v>
      </c>
      <c r="E939" s="12">
        <f t="shared" si="70"/>
        <v>62.884900000000108</v>
      </c>
      <c r="F939" s="12">
        <f>ABS(Table21[[#This Row],[Erorr 1]])</f>
        <v>7.9300000000000068</v>
      </c>
      <c r="G939" s="13">
        <f>Table21[[#This Row],[Abs Erorr 1]]/Table21[[#This Row],[Adj Close]]</f>
        <v>2.6363031914893639E-2</v>
      </c>
      <c r="H939" s="11">
        <f t="shared" si="73"/>
        <v>307.05</v>
      </c>
      <c r="I939" s="14">
        <f>(Table21[[#This Row],[Adj Close]]-Table21[[#This Row],[3-MA]])</f>
        <v>-6.25</v>
      </c>
      <c r="J939" s="10">
        <f t="shared" si="72"/>
        <v>39.0625</v>
      </c>
      <c r="K939" s="10">
        <f>ABS(Table21[[#This Row],[Erorr 2]])</f>
        <v>6.25</v>
      </c>
      <c r="L939" s="13">
        <f>Table21[[#This Row],[Abs Erorr 2]]/Table21[[#This Row],[Adj Close]]</f>
        <v>2.0777925531914893E-2</v>
      </c>
      <c r="M939" s="11">
        <f t="shared" si="74"/>
        <v>303.27333333333337</v>
      </c>
      <c r="N939" s="16">
        <f>Table21[[#This Row],[Adj Close]]-Table21[[#This Row],[6-MA]]</f>
        <v>-2.4733333333333576</v>
      </c>
      <c r="O939" s="17">
        <f>(Table21[[#This Row],[Adj Close]]-M939)^2</f>
        <v>6.1173777777778975</v>
      </c>
      <c r="P939" s="17">
        <f>ABS(Table21[[#This Row],[Erorr 3]])</f>
        <v>2.4733333333333576</v>
      </c>
      <c r="Q939" s="17">
        <f>Table21[[#This Row],[Abs Erorr 3]]/Table21[[#This Row],[Adj Close]]</f>
        <v>8.2225177304965334E-3</v>
      </c>
    </row>
    <row r="940" spans="1:17" x14ac:dyDescent="0.3">
      <c r="A940" s="5">
        <v>44826.291666666664</v>
      </c>
      <c r="B940" s="25">
        <v>288.58999999999997</v>
      </c>
      <c r="C940" s="11">
        <f t="shared" si="71"/>
        <v>300.8</v>
      </c>
      <c r="D940" s="29">
        <f>Table21[[#This Row],[Adj Close]]-Table21[[#This Row],[Naive Trend ]]</f>
        <v>-12.210000000000036</v>
      </c>
      <c r="E940" s="12">
        <f t="shared" si="70"/>
        <v>149.08410000000089</v>
      </c>
      <c r="F940" s="12">
        <f>ABS(Table21[[#This Row],[Erorr 1]])</f>
        <v>12.210000000000036</v>
      </c>
      <c r="G940" s="13">
        <f>Table21[[#This Row],[Abs Erorr 1]]/Table21[[#This Row],[Adj Close]]</f>
        <v>4.2309158321494289E-2</v>
      </c>
      <c r="H940" s="11">
        <f t="shared" si="73"/>
        <v>306.2</v>
      </c>
      <c r="I940" s="14">
        <f>(Table21[[#This Row],[Adj Close]]-Table21[[#This Row],[3-MA]])</f>
        <v>-17.610000000000014</v>
      </c>
      <c r="J940" s="10">
        <f t="shared" si="72"/>
        <v>310.11210000000045</v>
      </c>
      <c r="K940" s="10">
        <f>ABS(Table21[[#This Row],[Erorr 2]])</f>
        <v>17.610000000000014</v>
      </c>
      <c r="L940" s="13">
        <f>Table21[[#This Row],[Abs Erorr 2]]/Table21[[#This Row],[Adj Close]]</f>
        <v>6.1020825392425294E-2</v>
      </c>
      <c r="M940" s="11">
        <f t="shared" si="74"/>
        <v>304.71833333333331</v>
      </c>
      <c r="N940" s="16">
        <f>Table21[[#This Row],[Adj Close]]-Table21[[#This Row],[6-MA]]</f>
        <v>-16.12833333333333</v>
      </c>
      <c r="O940" s="17">
        <f>(Table21[[#This Row],[Adj Close]]-M940)^2</f>
        <v>260.12313611111102</v>
      </c>
      <c r="P940" s="17">
        <f>ABS(Table21[[#This Row],[Erorr 3]])</f>
        <v>16.12833333333333</v>
      </c>
      <c r="Q940" s="17">
        <f>Table21[[#This Row],[Abs Erorr 3]]/Table21[[#This Row],[Adj Close]]</f>
        <v>5.5886667359691368E-2</v>
      </c>
    </row>
    <row r="941" spans="1:17" x14ac:dyDescent="0.3">
      <c r="A941" s="9">
        <v>44827.291666666664</v>
      </c>
      <c r="B941" s="26">
        <v>275.33</v>
      </c>
      <c r="C941" s="11">
        <f t="shared" si="71"/>
        <v>288.58999999999997</v>
      </c>
      <c r="D941" s="29">
        <f>Table21[[#This Row],[Adj Close]]-Table21[[#This Row],[Naive Trend ]]</f>
        <v>-13.259999999999991</v>
      </c>
      <c r="E941" s="12">
        <f t="shared" si="70"/>
        <v>175.82759999999976</v>
      </c>
      <c r="F941" s="12">
        <f>ABS(Table21[[#This Row],[Erorr 1]])</f>
        <v>13.259999999999991</v>
      </c>
      <c r="G941" s="13">
        <f>Table21[[#This Row],[Abs Erorr 1]]/Table21[[#This Row],[Adj Close]]</f>
        <v>4.8160389350960633E-2</v>
      </c>
      <c r="H941" s="11">
        <f t="shared" si="73"/>
        <v>299.37333333333328</v>
      </c>
      <c r="I941" s="14">
        <f>(Table21[[#This Row],[Adj Close]]-Table21[[#This Row],[3-MA]])</f>
        <v>-24.043333333333294</v>
      </c>
      <c r="J941" s="10">
        <f t="shared" si="72"/>
        <v>578.08187777777584</v>
      </c>
      <c r="K941" s="10">
        <f>ABS(Table21[[#This Row],[Erorr 2]])</f>
        <v>24.043333333333294</v>
      </c>
      <c r="L941" s="13">
        <f>Table21[[#This Row],[Abs Erorr 2]]/Table21[[#This Row],[Adj Close]]</f>
        <v>8.7325512415404413E-2</v>
      </c>
      <c r="M941" s="11">
        <f t="shared" si="74"/>
        <v>302.38166666666666</v>
      </c>
      <c r="N941" s="16">
        <f>Table21[[#This Row],[Adj Close]]-Table21[[#This Row],[6-MA]]</f>
        <v>-27.051666666666677</v>
      </c>
      <c r="O941" s="17">
        <f>(Table21[[#This Row],[Adj Close]]-M941)^2</f>
        <v>731.79266944444498</v>
      </c>
      <c r="P941" s="17">
        <f>ABS(Table21[[#This Row],[Erorr 3]])</f>
        <v>27.051666666666677</v>
      </c>
      <c r="Q941" s="17">
        <f>Table21[[#This Row],[Abs Erorr 3]]/Table21[[#This Row],[Adj Close]]</f>
        <v>9.8251794815917906E-2</v>
      </c>
    </row>
    <row r="942" spans="1:17" x14ac:dyDescent="0.3">
      <c r="A942" s="5">
        <v>44830.291666666664</v>
      </c>
      <c r="B942" s="25">
        <v>276.01</v>
      </c>
      <c r="C942" s="11">
        <f t="shared" si="71"/>
        <v>275.33</v>
      </c>
      <c r="D942" s="29">
        <f>Table21[[#This Row],[Adj Close]]-Table21[[#This Row],[Naive Trend ]]</f>
        <v>0.68000000000000682</v>
      </c>
      <c r="E942" s="12">
        <f t="shared" si="70"/>
        <v>0.4624000000000093</v>
      </c>
      <c r="F942" s="12">
        <f>ABS(Table21[[#This Row],[Erorr 1]])</f>
        <v>0.68000000000000682</v>
      </c>
      <c r="G942" s="13">
        <f>Table21[[#This Row],[Abs Erorr 1]]/Table21[[#This Row],[Adj Close]]</f>
        <v>2.4636788522155242E-3</v>
      </c>
      <c r="H942" s="11">
        <f t="shared" si="73"/>
        <v>288.24</v>
      </c>
      <c r="I942" s="14">
        <f>(Table21[[#This Row],[Adj Close]]-Table21[[#This Row],[3-MA]])</f>
        <v>-12.230000000000018</v>
      </c>
      <c r="J942" s="10">
        <f t="shared" si="72"/>
        <v>149.57290000000046</v>
      </c>
      <c r="K942" s="10">
        <f>ABS(Table21[[#This Row],[Erorr 2]])</f>
        <v>12.230000000000018</v>
      </c>
      <c r="L942" s="13">
        <f>Table21[[#This Row],[Abs Erorr 2]]/Table21[[#This Row],[Adj Close]]</f>
        <v>4.4309988768522948E-2</v>
      </c>
      <c r="M942" s="11">
        <f t="shared" si="74"/>
        <v>297.64499999999998</v>
      </c>
      <c r="N942" s="16">
        <f>Table21[[#This Row],[Adj Close]]-Table21[[#This Row],[6-MA]]</f>
        <v>-21.634999999999991</v>
      </c>
      <c r="O942" s="17">
        <f>(Table21[[#This Row],[Adj Close]]-M942)^2</f>
        <v>468.07322499999958</v>
      </c>
      <c r="P942" s="17">
        <f>ABS(Table21[[#This Row],[Erorr 3]])</f>
        <v>21.634999999999991</v>
      </c>
      <c r="Q942" s="17">
        <f>Table21[[#This Row],[Abs Erorr 3]]/Table21[[#This Row],[Adj Close]]</f>
        <v>7.8384841128944574E-2</v>
      </c>
    </row>
    <row r="943" spans="1:17" x14ac:dyDescent="0.3">
      <c r="A943" s="9">
        <v>44831.291666666664</v>
      </c>
      <c r="B943" s="26">
        <v>282.94</v>
      </c>
      <c r="C943" s="11">
        <f t="shared" si="71"/>
        <v>276.01</v>
      </c>
      <c r="D943" s="29">
        <f>Table21[[#This Row],[Adj Close]]-Table21[[#This Row],[Naive Trend ]]</f>
        <v>6.9300000000000068</v>
      </c>
      <c r="E943" s="12">
        <f t="shared" si="70"/>
        <v>48.024900000000095</v>
      </c>
      <c r="F943" s="12">
        <f>ABS(Table21[[#This Row],[Erorr 1]])</f>
        <v>6.9300000000000068</v>
      </c>
      <c r="G943" s="13">
        <f>Table21[[#This Row],[Abs Erorr 1]]/Table21[[#This Row],[Adj Close]]</f>
        <v>2.4492825333993096E-2</v>
      </c>
      <c r="H943" s="11">
        <f t="shared" si="73"/>
        <v>279.97666666666663</v>
      </c>
      <c r="I943" s="14">
        <f>(Table21[[#This Row],[Adj Close]]-Table21[[#This Row],[3-MA]])</f>
        <v>2.9633333333333667</v>
      </c>
      <c r="J943" s="10">
        <f t="shared" si="72"/>
        <v>8.7813444444446418</v>
      </c>
      <c r="K943" s="10">
        <f>ABS(Table21[[#This Row],[Erorr 2]])</f>
        <v>2.9633333333333667</v>
      </c>
      <c r="L943" s="13">
        <f>Table21[[#This Row],[Abs Erorr 2]]/Table21[[#This Row],[Adj Close]]</f>
        <v>1.0473363021606584E-2</v>
      </c>
      <c r="M943" s="11">
        <f t="shared" si="74"/>
        <v>293.08833333333331</v>
      </c>
      <c r="N943" s="16">
        <f>Table21[[#This Row],[Adj Close]]-Table21[[#This Row],[6-MA]]</f>
        <v>-10.148333333333312</v>
      </c>
      <c r="O943" s="17">
        <f>(Table21[[#This Row],[Adj Close]]-M943)^2</f>
        <v>102.98866944444401</v>
      </c>
      <c r="P943" s="17">
        <f>ABS(Table21[[#This Row],[Erorr 3]])</f>
        <v>10.148333333333312</v>
      </c>
      <c r="Q943" s="17">
        <f>Table21[[#This Row],[Abs Erorr 3]]/Table21[[#This Row],[Adj Close]]</f>
        <v>3.586743950425289E-2</v>
      </c>
    </row>
    <row r="944" spans="1:17" x14ac:dyDescent="0.3">
      <c r="A944" s="5">
        <v>44832.291666666664</v>
      </c>
      <c r="B944" s="25">
        <v>287.81</v>
      </c>
      <c r="C944" s="11">
        <f t="shared" si="71"/>
        <v>282.94</v>
      </c>
      <c r="D944" s="29">
        <f>Table21[[#This Row],[Adj Close]]-Table21[[#This Row],[Naive Trend ]]</f>
        <v>4.8700000000000045</v>
      </c>
      <c r="E944" s="12">
        <f t="shared" si="70"/>
        <v>23.716900000000045</v>
      </c>
      <c r="F944" s="12">
        <f>ABS(Table21[[#This Row],[Erorr 1]])</f>
        <v>4.8700000000000045</v>
      </c>
      <c r="G944" s="13">
        <f>Table21[[#This Row],[Abs Erorr 1]]/Table21[[#This Row],[Adj Close]]</f>
        <v>1.6920885306278464E-2</v>
      </c>
      <c r="H944" s="11">
        <f t="shared" si="73"/>
        <v>278.09333333333331</v>
      </c>
      <c r="I944" s="14">
        <f>(Table21[[#This Row],[Adj Close]]-Table21[[#This Row],[3-MA]])</f>
        <v>9.716666666666697</v>
      </c>
      <c r="J944" s="10">
        <f t="shared" si="72"/>
        <v>94.413611111111706</v>
      </c>
      <c r="K944" s="10">
        <f>ABS(Table21[[#This Row],[Erorr 2]])</f>
        <v>9.716666666666697</v>
      </c>
      <c r="L944" s="13">
        <f>Table21[[#This Row],[Abs Erorr 2]]/Table21[[#This Row],[Adj Close]]</f>
        <v>3.376069860903616E-2</v>
      </c>
      <c r="M944" s="11">
        <f t="shared" si="74"/>
        <v>288.73333333333329</v>
      </c>
      <c r="N944" s="16">
        <f>Table21[[#This Row],[Adj Close]]-Table21[[#This Row],[6-MA]]</f>
        <v>-0.92333333333328937</v>
      </c>
      <c r="O944" s="17">
        <f>(Table21[[#This Row],[Adj Close]]-M944)^2</f>
        <v>0.85254444444436328</v>
      </c>
      <c r="P944" s="17">
        <f>ABS(Table21[[#This Row],[Erorr 3]])</f>
        <v>0.92333333333328937</v>
      </c>
      <c r="Q944" s="17">
        <f>Table21[[#This Row],[Abs Erorr 3]]/Table21[[#This Row],[Adj Close]]</f>
        <v>3.2081349964674243E-3</v>
      </c>
    </row>
    <row r="945" spans="1:17" x14ac:dyDescent="0.3">
      <c r="A945" s="9">
        <v>44833.291666666664</v>
      </c>
      <c r="B945" s="26">
        <v>268.20999999999998</v>
      </c>
      <c r="C945" s="11">
        <f t="shared" si="71"/>
        <v>287.81</v>
      </c>
      <c r="D945" s="29">
        <f>Table21[[#This Row],[Adj Close]]-Table21[[#This Row],[Naive Trend ]]</f>
        <v>-19.600000000000023</v>
      </c>
      <c r="E945" s="12">
        <f t="shared" si="70"/>
        <v>384.16000000000088</v>
      </c>
      <c r="F945" s="12">
        <f>ABS(Table21[[#This Row],[Erorr 1]])</f>
        <v>19.600000000000023</v>
      </c>
      <c r="G945" s="13">
        <f>Table21[[#This Row],[Abs Erorr 1]]/Table21[[#This Row],[Adj Close]]</f>
        <v>7.307706647776005E-2</v>
      </c>
      <c r="H945" s="11">
        <f t="shared" si="73"/>
        <v>282.25333333333333</v>
      </c>
      <c r="I945" s="14">
        <f>(Table21[[#This Row],[Adj Close]]-Table21[[#This Row],[3-MA]])</f>
        <v>-14.043333333333351</v>
      </c>
      <c r="J945" s="10">
        <f t="shared" si="72"/>
        <v>197.21521111111161</v>
      </c>
      <c r="K945" s="10">
        <f>ABS(Table21[[#This Row],[Erorr 2]])</f>
        <v>14.043333333333351</v>
      </c>
      <c r="L945" s="13">
        <f>Table21[[#This Row],[Abs Erorr 2]]/Table21[[#This Row],[Adj Close]]</f>
        <v>5.2359469569864481E-2</v>
      </c>
      <c r="M945" s="11">
        <f t="shared" si="74"/>
        <v>285.24666666666667</v>
      </c>
      <c r="N945" s="16">
        <f>Table21[[#This Row],[Adj Close]]-Table21[[#This Row],[6-MA]]</f>
        <v>-17.03666666666669</v>
      </c>
      <c r="O945" s="17">
        <f>(Table21[[#This Row],[Adj Close]]-M945)^2</f>
        <v>290.24801111111191</v>
      </c>
      <c r="P945" s="17">
        <f>ABS(Table21[[#This Row],[Erorr 3]])</f>
        <v>17.03666666666669</v>
      </c>
      <c r="Q945" s="17">
        <f>Table21[[#This Row],[Abs Erorr 3]]/Table21[[#This Row],[Adj Close]]</f>
        <v>6.35198787020122E-2</v>
      </c>
    </row>
    <row r="946" spans="1:17" x14ac:dyDescent="0.3">
      <c r="A946" s="5">
        <v>44834.291666666664</v>
      </c>
      <c r="B946" s="25">
        <v>265.25</v>
      </c>
      <c r="C946" s="11">
        <f t="shared" si="71"/>
        <v>268.20999999999998</v>
      </c>
      <c r="D946" s="29">
        <f>Table21[[#This Row],[Adj Close]]-Table21[[#This Row],[Naive Trend ]]</f>
        <v>-2.9599999999999795</v>
      </c>
      <c r="E946" s="12">
        <f t="shared" si="70"/>
        <v>8.7615999999998788</v>
      </c>
      <c r="F946" s="12">
        <f>ABS(Table21[[#This Row],[Erorr 1]])</f>
        <v>2.9599999999999795</v>
      </c>
      <c r="G946" s="13">
        <f>Table21[[#This Row],[Abs Erorr 1]]/Table21[[#This Row],[Adj Close]]</f>
        <v>1.1159283694627632E-2</v>
      </c>
      <c r="H946" s="11">
        <f t="shared" si="73"/>
        <v>279.65333333333336</v>
      </c>
      <c r="I946" s="14">
        <f>(Table21[[#This Row],[Adj Close]]-Table21[[#This Row],[3-MA]])</f>
        <v>-14.403333333333364</v>
      </c>
      <c r="J946" s="10">
        <f t="shared" si="72"/>
        <v>207.45601111111202</v>
      </c>
      <c r="K946" s="10">
        <f>ABS(Table21[[#This Row],[Erorr 2]])</f>
        <v>14.403333333333364</v>
      </c>
      <c r="L946" s="13">
        <f>Table21[[#This Row],[Abs Erorr 2]]/Table21[[#This Row],[Adj Close]]</f>
        <v>5.4300973923971214E-2</v>
      </c>
      <c r="M946" s="11">
        <f t="shared" si="74"/>
        <v>279.815</v>
      </c>
      <c r="N946" s="16">
        <f>Table21[[#This Row],[Adj Close]]-Table21[[#This Row],[6-MA]]</f>
        <v>-14.564999999999998</v>
      </c>
      <c r="O946" s="17">
        <f>(Table21[[#This Row],[Adj Close]]-M946)^2</f>
        <v>212.13922499999993</v>
      </c>
      <c r="P946" s="17">
        <f>ABS(Table21[[#This Row],[Erorr 3]])</f>
        <v>14.564999999999998</v>
      </c>
      <c r="Q946" s="17">
        <f>Table21[[#This Row],[Abs Erorr 3]]/Table21[[#This Row],[Adj Close]]</f>
        <v>5.4910461828463708E-2</v>
      </c>
    </row>
    <row r="947" spans="1:17" x14ac:dyDescent="0.3">
      <c r="A947" s="9">
        <v>44837.291666666664</v>
      </c>
      <c r="B947" s="26">
        <v>242.4</v>
      </c>
      <c r="C947" s="11">
        <f t="shared" si="71"/>
        <v>265.25</v>
      </c>
      <c r="D947" s="29">
        <f>Table21[[#This Row],[Adj Close]]-Table21[[#This Row],[Naive Trend ]]</f>
        <v>-22.849999999999994</v>
      </c>
      <c r="E947" s="12">
        <f t="shared" si="70"/>
        <v>522.12249999999972</v>
      </c>
      <c r="F947" s="12">
        <f>ABS(Table21[[#This Row],[Erorr 1]])</f>
        <v>22.849999999999994</v>
      </c>
      <c r="G947" s="13">
        <f>Table21[[#This Row],[Abs Erorr 1]]/Table21[[#This Row],[Adj Close]]</f>
        <v>9.4265676567656734E-2</v>
      </c>
      <c r="H947" s="11">
        <f t="shared" si="73"/>
        <v>273.75666666666666</v>
      </c>
      <c r="I947" s="14">
        <f>(Table21[[#This Row],[Adj Close]]-Table21[[#This Row],[3-MA]])</f>
        <v>-31.356666666666655</v>
      </c>
      <c r="J947" s="10">
        <f t="shared" si="72"/>
        <v>983.24054444444369</v>
      </c>
      <c r="K947" s="10">
        <f>ABS(Table21[[#This Row],[Erorr 2]])</f>
        <v>31.356666666666655</v>
      </c>
      <c r="L947" s="13">
        <f>Table21[[#This Row],[Abs Erorr 2]]/Table21[[#This Row],[Adj Close]]</f>
        <v>0.1293591859185918</v>
      </c>
      <c r="M947" s="11">
        <f t="shared" si="74"/>
        <v>275.92500000000001</v>
      </c>
      <c r="N947" s="16">
        <f>Table21[[#This Row],[Adj Close]]-Table21[[#This Row],[6-MA]]</f>
        <v>-33.525000000000006</v>
      </c>
      <c r="O947" s="17">
        <f>(Table21[[#This Row],[Adj Close]]-M947)^2</f>
        <v>1123.9256250000003</v>
      </c>
      <c r="P947" s="17">
        <f>ABS(Table21[[#This Row],[Erorr 3]])</f>
        <v>33.525000000000006</v>
      </c>
      <c r="Q947" s="17">
        <f>Table21[[#This Row],[Abs Erorr 3]]/Table21[[#This Row],[Adj Close]]</f>
        <v>0.13830445544554457</v>
      </c>
    </row>
    <row r="948" spans="1:17" x14ac:dyDescent="0.3">
      <c r="A948" s="5">
        <v>44838.291666666664</v>
      </c>
      <c r="B948" s="25">
        <v>249.44</v>
      </c>
      <c r="C948" s="11">
        <f t="shared" si="71"/>
        <v>242.4</v>
      </c>
      <c r="D948" s="29">
        <f>Table21[[#This Row],[Adj Close]]-Table21[[#This Row],[Naive Trend ]]</f>
        <v>7.039999999999992</v>
      </c>
      <c r="E948" s="12">
        <f t="shared" si="70"/>
        <v>49.561599999999885</v>
      </c>
      <c r="F948" s="12">
        <f>ABS(Table21[[#This Row],[Erorr 1]])</f>
        <v>7.039999999999992</v>
      </c>
      <c r="G948" s="13">
        <f>Table21[[#This Row],[Abs Erorr 1]]/Table21[[#This Row],[Adj Close]]</f>
        <v>2.8223220012828704E-2</v>
      </c>
      <c r="H948" s="11">
        <f t="shared" si="73"/>
        <v>258.62</v>
      </c>
      <c r="I948" s="14">
        <f>(Table21[[#This Row],[Adj Close]]-Table21[[#This Row],[3-MA]])</f>
        <v>-9.1800000000000068</v>
      </c>
      <c r="J948" s="10">
        <f t="shared" si="72"/>
        <v>84.272400000000118</v>
      </c>
      <c r="K948" s="10">
        <f>ABS(Table21[[#This Row],[Erorr 2]])</f>
        <v>9.1800000000000068</v>
      </c>
      <c r="L948" s="13">
        <f>Table21[[#This Row],[Abs Erorr 2]]/Table21[[#This Row],[Adj Close]]</f>
        <v>3.6802437459910228E-2</v>
      </c>
      <c r="M948" s="11">
        <f t="shared" si="74"/>
        <v>270.43666666666667</v>
      </c>
      <c r="N948" s="16">
        <f>Table21[[#This Row],[Adj Close]]-Table21[[#This Row],[6-MA]]</f>
        <v>-20.99666666666667</v>
      </c>
      <c r="O948" s="17">
        <f>(Table21[[#This Row],[Adj Close]]-M948)^2</f>
        <v>440.86001111111125</v>
      </c>
      <c r="P948" s="17">
        <f>ABS(Table21[[#This Row],[Erorr 3]])</f>
        <v>20.99666666666667</v>
      </c>
      <c r="Q948" s="17">
        <f>Table21[[#This Row],[Abs Erorr 3]]/Table21[[#This Row],[Adj Close]]</f>
        <v>8.4175219157579653E-2</v>
      </c>
    </row>
    <row r="949" spans="1:17" x14ac:dyDescent="0.3">
      <c r="A949" s="9">
        <v>44839.291666666664</v>
      </c>
      <c r="B949" s="26">
        <v>240.81</v>
      </c>
      <c r="C949" s="11">
        <f t="shared" si="71"/>
        <v>249.44</v>
      </c>
      <c r="D949" s="29">
        <f>Table21[[#This Row],[Adj Close]]-Table21[[#This Row],[Naive Trend ]]</f>
        <v>-8.6299999999999955</v>
      </c>
      <c r="E949" s="12">
        <f t="shared" si="70"/>
        <v>74.476899999999915</v>
      </c>
      <c r="F949" s="12">
        <f>ABS(Table21[[#This Row],[Erorr 1]])</f>
        <v>8.6299999999999955</v>
      </c>
      <c r="G949" s="13">
        <f>Table21[[#This Row],[Abs Erorr 1]]/Table21[[#This Row],[Adj Close]]</f>
        <v>3.5837382168514578E-2</v>
      </c>
      <c r="H949" s="11">
        <f t="shared" si="73"/>
        <v>252.36333333333332</v>
      </c>
      <c r="I949" s="14">
        <f>(Table21[[#This Row],[Adj Close]]-Table21[[#This Row],[3-MA]])</f>
        <v>-11.553333333333313</v>
      </c>
      <c r="J949" s="10">
        <f t="shared" si="72"/>
        <v>133.47951111111064</v>
      </c>
      <c r="K949" s="10">
        <f>ABS(Table21[[#This Row],[Erorr 2]])</f>
        <v>11.553333333333313</v>
      </c>
      <c r="L949" s="13">
        <f>Table21[[#This Row],[Abs Erorr 2]]/Table21[[#This Row],[Adj Close]]</f>
        <v>4.7976966626524287E-2</v>
      </c>
      <c r="M949" s="11">
        <f t="shared" si="74"/>
        <v>266.00833333333338</v>
      </c>
      <c r="N949" s="16">
        <f>Table21[[#This Row],[Adj Close]]-Table21[[#This Row],[6-MA]]</f>
        <v>-25.19833333333338</v>
      </c>
      <c r="O949" s="17">
        <f>(Table21[[#This Row],[Adj Close]]-M949)^2</f>
        <v>634.9560027777801</v>
      </c>
      <c r="P949" s="17">
        <f>ABS(Table21[[#This Row],[Erorr 3]])</f>
        <v>25.19833333333338</v>
      </c>
      <c r="Q949" s="17">
        <f>Table21[[#This Row],[Abs Erorr 3]]/Table21[[#This Row],[Adj Close]]</f>
        <v>0.10463989590687006</v>
      </c>
    </row>
    <row r="950" spans="1:17" x14ac:dyDescent="0.3">
      <c r="A950" s="5">
        <v>44840.291666666664</v>
      </c>
      <c r="B950" s="25">
        <v>238.13</v>
      </c>
      <c r="C950" s="11">
        <f t="shared" si="71"/>
        <v>240.81</v>
      </c>
      <c r="D950" s="29">
        <f>Table21[[#This Row],[Adj Close]]-Table21[[#This Row],[Naive Trend ]]</f>
        <v>-2.6800000000000068</v>
      </c>
      <c r="E950" s="12">
        <f t="shared" si="70"/>
        <v>7.1824000000000368</v>
      </c>
      <c r="F950" s="12">
        <f>ABS(Table21[[#This Row],[Erorr 1]])</f>
        <v>2.6800000000000068</v>
      </c>
      <c r="G950" s="13">
        <f>Table21[[#This Row],[Abs Erorr 1]]/Table21[[#This Row],[Adj Close]]</f>
        <v>1.1254356863897899E-2</v>
      </c>
      <c r="H950" s="11">
        <f t="shared" si="73"/>
        <v>244.2166666666667</v>
      </c>
      <c r="I950" s="14">
        <f>(Table21[[#This Row],[Adj Close]]-Table21[[#This Row],[3-MA]])</f>
        <v>-6.0866666666667015</v>
      </c>
      <c r="J950" s="10">
        <f t="shared" si="72"/>
        <v>37.047511111111533</v>
      </c>
      <c r="K950" s="10">
        <f>ABS(Table21[[#This Row],[Erorr 2]])</f>
        <v>6.0866666666667015</v>
      </c>
      <c r="L950" s="13">
        <f>Table21[[#This Row],[Abs Erorr 2]]/Table21[[#This Row],[Adj Close]]</f>
        <v>2.5560268200842826E-2</v>
      </c>
      <c r="M950" s="11">
        <f t="shared" si="74"/>
        <v>258.98666666666668</v>
      </c>
      <c r="N950" s="16">
        <f>Table21[[#This Row],[Adj Close]]-Table21[[#This Row],[6-MA]]</f>
        <v>-20.856666666666683</v>
      </c>
      <c r="O950" s="17">
        <f>(Table21[[#This Row],[Adj Close]]-M950)^2</f>
        <v>435.00054444444515</v>
      </c>
      <c r="P950" s="17">
        <f>ABS(Table21[[#This Row],[Erorr 3]])</f>
        <v>20.856666666666683</v>
      </c>
      <c r="Q950" s="17">
        <f>Table21[[#This Row],[Abs Erorr 3]]/Table21[[#This Row],[Adj Close]]</f>
        <v>8.7585212558966466E-2</v>
      </c>
    </row>
    <row r="951" spans="1:17" x14ac:dyDescent="0.3">
      <c r="A951" s="9">
        <v>44841.291666666664</v>
      </c>
      <c r="B951" s="26">
        <v>223.07</v>
      </c>
      <c r="C951" s="11">
        <f t="shared" si="71"/>
        <v>238.13</v>
      </c>
      <c r="D951" s="29">
        <f>Table21[[#This Row],[Adj Close]]-Table21[[#This Row],[Naive Trend ]]</f>
        <v>-15.060000000000002</v>
      </c>
      <c r="E951" s="12">
        <f t="shared" si="70"/>
        <v>226.80360000000007</v>
      </c>
      <c r="F951" s="12">
        <f>ABS(Table21[[#This Row],[Erorr 1]])</f>
        <v>15.060000000000002</v>
      </c>
      <c r="G951" s="13">
        <f>Table21[[#This Row],[Abs Erorr 1]]/Table21[[#This Row],[Adj Close]]</f>
        <v>6.7512440041242669E-2</v>
      </c>
      <c r="H951" s="11">
        <f t="shared" si="73"/>
        <v>242.79333333333332</v>
      </c>
      <c r="I951" s="14">
        <f>(Table21[[#This Row],[Adj Close]]-Table21[[#This Row],[3-MA]])</f>
        <v>-19.723333333333329</v>
      </c>
      <c r="J951" s="10">
        <f t="shared" si="72"/>
        <v>389.0098777777776</v>
      </c>
      <c r="K951" s="10">
        <f>ABS(Table21[[#This Row],[Erorr 2]])</f>
        <v>19.723333333333329</v>
      </c>
      <c r="L951" s="13">
        <f>Table21[[#This Row],[Abs Erorr 2]]/Table21[[#This Row],[Adj Close]]</f>
        <v>8.8417686525903663E-2</v>
      </c>
      <c r="M951" s="11">
        <f t="shared" si="74"/>
        <v>250.70666666666662</v>
      </c>
      <c r="N951" s="16">
        <f>Table21[[#This Row],[Adj Close]]-Table21[[#This Row],[6-MA]]</f>
        <v>-27.636666666666628</v>
      </c>
      <c r="O951" s="17">
        <f>(Table21[[#This Row],[Adj Close]]-M951)^2</f>
        <v>763.78534444444233</v>
      </c>
      <c r="P951" s="17">
        <f>ABS(Table21[[#This Row],[Erorr 3]])</f>
        <v>27.636666666666628</v>
      </c>
      <c r="Q951" s="17">
        <f>Table21[[#This Row],[Abs Erorr 3]]/Table21[[#This Row],[Adj Close]]</f>
        <v>0.12389235068214743</v>
      </c>
    </row>
    <row r="952" spans="1:17" x14ac:dyDescent="0.3">
      <c r="A952" s="5">
        <v>44844.291666666664</v>
      </c>
      <c r="B952" s="25">
        <v>222.96</v>
      </c>
      <c r="C952" s="11">
        <f t="shared" si="71"/>
        <v>223.07</v>
      </c>
      <c r="D952" s="29">
        <f>Table21[[#This Row],[Adj Close]]-Table21[[#This Row],[Naive Trend ]]</f>
        <v>-0.10999999999998522</v>
      </c>
      <c r="E952" s="12">
        <f t="shared" si="70"/>
        <v>1.2099999999996749E-2</v>
      </c>
      <c r="F952" s="12">
        <f>ABS(Table21[[#This Row],[Erorr 1]])</f>
        <v>0.10999999999998522</v>
      </c>
      <c r="G952" s="13">
        <f>Table21[[#This Row],[Abs Erorr 1]]/Table21[[#This Row],[Adj Close]]</f>
        <v>4.9336203803366173E-4</v>
      </c>
      <c r="H952" s="11">
        <f t="shared" si="73"/>
        <v>234.00333333333333</v>
      </c>
      <c r="I952" s="14">
        <f>(Table21[[#This Row],[Adj Close]]-Table21[[#This Row],[3-MA]])</f>
        <v>-11.043333333333322</v>
      </c>
      <c r="J952" s="10">
        <f t="shared" si="72"/>
        <v>121.95521111111087</v>
      </c>
      <c r="K952" s="10">
        <f>ABS(Table21[[#This Row],[Erorr 2]])</f>
        <v>11.043333333333322</v>
      </c>
      <c r="L952" s="13">
        <f>Table21[[#This Row],[Abs Erorr 2]]/Table21[[#This Row],[Adj Close]]</f>
        <v>4.9530558545628461E-2</v>
      </c>
      <c r="M952" s="11">
        <f t="shared" si="74"/>
        <v>243.18333333333328</v>
      </c>
      <c r="N952" s="16">
        <f>Table21[[#This Row],[Adj Close]]-Table21[[#This Row],[6-MA]]</f>
        <v>-20.223333333333272</v>
      </c>
      <c r="O952" s="17">
        <f>(Table21[[#This Row],[Adj Close]]-M952)^2</f>
        <v>408.98321111110863</v>
      </c>
      <c r="P952" s="17">
        <f>ABS(Table21[[#This Row],[Erorr 3]])</f>
        <v>20.223333333333272</v>
      </c>
      <c r="Q952" s="17">
        <f>Table21[[#This Row],[Abs Erorr 3]]/Table21[[#This Row],[Adj Close]]</f>
        <v>9.0703863174261171E-2</v>
      </c>
    </row>
    <row r="953" spans="1:17" x14ac:dyDescent="0.3">
      <c r="A953" s="9">
        <v>44845.291666666664</v>
      </c>
      <c r="B953" s="26">
        <v>216.5</v>
      </c>
      <c r="C953" s="11">
        <f t="shared" si="71"/>
        <v>222.96</v>
      </c>
      <c r="D953" s="29">
        <f>Table21[[#This Row],[Adj Close]]-Table21[[#This Row],[Naive Trend ]]</f>
        <v>-6.460000000000008</v>
      </c>
      <c r="E953" s="12">
        <f t="shared" si="70"/>
        <v>41.7316000000001</v>
      </c>
      <c r="F953" s="12">
        <f>ABS(Table21[[#This Row],[Erorr 1]])</f>
        <v>6.460000000000008</v>
      </c>
      <c r="G953" s="13">
        <f>Table21[[#This Row],[Abs Erorr 1]]/Table21[[#This Row],[Adj Close]]</f>
        <v>2.9838337182448074E-2</v>
      </c>
      <c r="H953" s="11">
        <f t="shared" si="73"/>
        <v>228.05333333333331</v>
      </c>
      <c r="I953" s="14">
        <f>(Table21[[#This Row],[Adj Close]]-Table21[[#This Row],[3-MA]])</f>
        <v>-11.553333333333313</v>
      </c>
      <c r="J953" s="10">
        <f t="shared" si="72"/>
        <v>133.47951111111064</v>
      </c>
      <c r="K953" s="10">
        <f>ABS(Table21[[#This Row],[Erorr 2]])</f>
        <v>11.553333333333313</v>
      </c>
      <c r="L953" s="13">
        <f>Table21[[#This Row],[Abs Erorr 2]]/Table21[[#This Row],[Adj Close]]</f>
        <v>5.3364126250962186E-2</v>
      </c>
      <c r="M953" s="11">
        <f t="shared" si="74"/>
        <v>236.13500000000002</v>
      </c>
      <c r="N953" s="16">
        <f>Table21[[#This Row],[Adj Close]]-Table21[[#This Row],[6-MA]]</f>
        <v>-19.635000000000019</v>
      </c>
      <c r="O953" s="17">
        <f>(Table21[[#This Row],[Adj Close]]-M953)^2</f>
        <v>385.53322500000075</v>
      </c>
      <c r="P953" s="17">
        <f>ABS(Table21[[#This Row],[Erorr 3]])</f>
        <v>19.635000000000019</v>
      </c>
      <c r="Q953" s="17">
        <f>Table21[[#This Row],[Abs Erorr 3]]/Table21[[#This Row],[Adj Close]]</f>
        <v>9.0692840646651354E-2</v>
      </c>
    </row>
    <row r="954" spans="1:17" x14ac:dyDescent="0.3">
      <c r="A954" s="5">
        <v>44846.291666666664</v>
      </c>
      <c r="B954" s="25">
        <v>217.24</v>
      </c>
      <c r="C954" s="11">
        <f t="shared" si="71"/>
        <v>216.5</v>
      </c>
      <c r="D954" s="29">
        <f>Table21[[#This Row],[Adj Close]]-Table21[[#This Row],[Naive Trend ]]</f>
        <v>0.74000000000000909</v>
      </c>
      <c r="E954" s="12">
        <f t="shared" si="70"/>
        <v>0.54760000000001341</v>
      </c>
      <c r="F954" s="12">
        <f>ABS(Table21[[#This Row],[Erorr 1]])</f>
        <v>0.74000000000000909</v>
      </c>
      <c r="G954" s="13">
        <f>Table21[[#This Row],[Abs Erorr 1]]/Table21[[#This Row],[Adj Close]]</f>
        <v>3.4063708341005756E-3</v>
      </c>
      <c r="H954" s="11">
        <f t="shared" si="73"/>
        <v>220.84333333333333</v>
      </c>
      <c r="I954" s="14">
        <f>(Table21[[#This Row],[Adj Close]]-Table21[[#This Row],[3-MA]])</f>
        <v>-3.6033333333333246</v>
      </c>
      <c r="J954" s="10">
        <f t="shared" si="72"/>
        <v>12.984011111111048</v>
      </c>
      <c r="K954" s="10">
        <f>ABS(Table21[[#This Row],[Erorr 2]])</f>
        <v>3.6033333333333246</v>
      </c>
      <c r="L954" s="13">
        <f>Table21[[#This Row],[Abs Erorr 2]]/Table21[[#This Row],[Adj Close]]</f>
        <v>1.6586877800282288E-2</v>
      </c>
      <c r="M954" s="11">
        <f t="shared" si="74"/>
        <v>231.81833333333336</v>
      </c>
      <c r="N954" s="16">
        <f>Table21[[#This Row],[Adj Close]]-Table21[[#This Row],[6-MA]]</f>
        <v>-14.578333333333347</v>
      </c>
      <c r="O954" s="17">
        <f>(Table21[[#This Row],[Adj Close]]-M954)^2</f>
        <v>212.52780277777819</v>
      </c>
      <c r="P954" s="17">
        <f>ABS(Table21[[#This Row],[Erorr 3]])</f>
        <v>14.578333333333347</v>
      </c>
      <c r="Q954" s="17">
        <f>Table21[[#This Row],[Abs Erorr 3]]/Table21[[#This Row],[Adj Close]]</f>
        <v>6.71070398330572E-2</v>
      </c>
    </row>
    <row r="955" spans="1:17" x14ac:dyDescent="0.3">
      <c r="A955" s="9">
        <v>44847.291666666664</v>
      </c>
      <c r="B955" s="26">
        <v>221.72</v>
      </c>
      <c r="C955" s="11">
        <f t="shared" si="71"/>
        <v>217.24</v>
      </c>
      <c r="D955" s="29">
        <f>Table21[[#This Row],[Adj Close]]-Table21[[#This Row],[Naive Trend ]]</f>
        <v>4.4799999999999898</v>
      </c>
      <c r="E955" s="12">
        <f t="shared" si="70"/>
        <v>20.070399999999907</v>
      </c>
      <c r="F955" s="12">
        <f>ABS(Table21[[#This Row],[Erorr 1]])</f>
        <v>4.4799999999999898</v>
      </c>
      <c r="G955" s="13">
        <f>Table21[[#This Row],[Abs Erorr 1]]/Table21[[#This Row],[Adj Close]]</f>
        <v>2.0205664802453498E-2</v>
      </c>
      <c r="H955" s="11">
        <f t="shared" si="73"/>
        <v>218.9</v>
      </c>
      <c r="I955" s="14">
        <f>(Table21[[#This Row],[Adj Close]]-Table21[[#This Row],[3-MA]])</f>
        <v>2.8199999999999932</v>
      </c>
      <c r="J955" s="10">
        <f t="shared" si="72"/>
        <v>7.9523999999999617</v>
      </c>
      <c r="K955" s="10">
        <f>ABS(Table21[[#This Row],[Erorr 2]])</f>
        <v>2.8199999999999932</v>
      </c>
      <c r="L955" s="13">
        <f>Table21[[#This Row],[Abs Erorr 2]]/Table21[[#This Row],[Adj Close]]</f>
        <v>1.2718744362258673E-2</v>
      </c>
      <c r="M955" s="11">
        <f t="shared" si="74"/>
        <v>226.45166666666668</v>
      </c>
      <c r="N955" s="16">
        <f>Table21[[#This Row],[Adj Close]]-Table21[[#This Row],[6-MA]]</f>
        <v>-4.7316666666666833</v>
      </c>
      <c r="O955" s="17">
        <f>(Table21[[#This Row],[Adj Close]]-M955)^2</f>
        <v>22.388669444444602</v>
      </c>
      <c r="P955" s="17">
        <f>ABS(Table21[[#This Row],[Erorr 3]])</f>
        <v>4.7316666666666833</v>
      </c>
      <c r="Q955" s="17">
        <f>Table21[[#This Row],[Abs Erorr 3]]/Table21[[#This Row],[Adj Close]]</f>
        <v>2.1340730049912878E-2</v>
      </c>
    </row>
    <row r="956" spans="1:17" x14ac:dyDescent="0.3">
      <c r="A956" s="5">
        <v>44848.291666666664</v>
      </c>
      <c r="B956" s="25">
        <v>204.99</v>
      </c>
      <c r="C956" s="11">
        <f t="shared" si="71"/>
        <v>221.72</v>
      </c>
      <c r="D956" s="29">
        <f>Table21[[#This Row],[Adj Close]]-Table21[[#This Row],[Naive Trend ]]</f>
        <v>-16.72999999999999</v>
      </c>
      <c r="E956" s="12">
        <f t="shared" si="70"/>
        <v>279.89289999999966</v>
      </c>
      <c r="F956" s="12">
        <f>ABS(Table21[[#This Row],[Erorr 1]])</f>
        <v>16.72999999999999</v>
      </c>
      <c r="G956" s="13">
        <f>Table21[[#This Row],[Abs Erorr 1]]/Table21[[#This Row],[Adj Close]]</f>
        <v>8.1613737255475827E-2</v>
      </c>
      <c r="H956" s="11">
        <f t="shared" si="73"/>
        <v>218.48666666666668</v>
      </c>
      <c r="I956" s="14">
        <f>(Table21[[#This Row],[Adj Close]]-Table21[[#This Row],[3-MA]])</f>
        <v>-13.49666666666667</v>
      </c>
      <c r="J956" s="10">
        <f t="shared" si="72"/>
        <v>182.1600111111112</v>
      </c>
      <c r="K956" s="10">
        <f>ABS(Table21[[#This Row],[Erorr 2]])</f>
        <v>13.49666666666667</v>
      </c>
      <c r="L956" s="13">
        <f>Table21[[#This Row],[Abs Erorr 2]]/Table21[[#This Row],[Adj Close]]</f>
        <v>6.5840610111062334E-2</v>
      </c>
      <c r="M956" s="11">
        <f t="shared" si="74"/>
        <v>223.27</v>
      </c>
      <c r="N956" s="16">
        <f>Table21[[#This Row],[Adj Close]]-Table21[[#This Row],[6-MA]]</f>
        <v>-18.28</v>
      </c>
      <c r="O956" s="17">
        <f>(Table21[[#This Row],[Adj Close]]-M956)^2</f>
        <v>334.15840000000003</v>
      </c>
      <c r="P956" s="17">
        <f>ABS(Table21[[#This Row],[Erorr 3]])</f>
        <v>18.28</v>
      </c>
      <c r="Q956" s="17">
        <f>Table21[[#This Row],[Abs Erorr 3]]/Table21[[#This Row],[Adj Close]]</f>
        <v>8.9175081711302992E-2</v>
      </c>
    </row>
    <row r="957" spans="1:17" x14ac:dyDescent="0.3">
      <c r="A957" s="9">
        <v>44851.291666666664</v>
      </c>
      <c r="B957" s="26">
        <v>219.35</v>
      </c>
      <c r="C957" s="11">
        <f t="shared" si="71"/>
        <v>204.99</v>
      </c>
      <c r="D957" s="29">
        <f>Table21[[#This Row],[Adj Close]]-Table21[[#This Row],[Naive Trend ]]</f>
        <v>14.359999999999985</v>
      </c>
      <c r="E957" s="12">
        <f t="shared" si="70"/>
        <v>206.20959999999957</v>
      </c>
      <c r="F957" s="12">
        <f>ABS(Table21[[#This Row],[Erorr 1]])</f>
        <v>14.359999999999985</v>
      </c>
      <c r="G957" s="13">
        <f>Table21[[#This Row],[Abs Erorr 1]]/Table21[[#This Row],[Adj Close]]</f>
        <v>6.5466149988602618E-2</v>
      </c>
      <c r="H957" s="11">
        <f t="shared" si="73"/>
        <v>214.65</v>
      </c>
      <c r="I957" s="14">
        <f>(Table21[[#This Row],[Adj Close]]-Table21[[#This Row],[3-MA]])</f>
        <v>4.6999999999999886</v>
      </c>
      <c r="J957" s="10">
        <f t="shared" si="72"/>
        <v>22.089999999999893</v>
      </c>
      <c r="K957" s="10">
        <f>ABS(Table21[[#This Row],[Erorr 2]])</f>
        <v>4.6999999999999886</v>
      </c>
      <c r="L957" s="13">
        <f>Table21[[#This Row],[Abs Erorr 2]]/Table21[[#This Row],[Adj Close]]</f>
        <v>2.1426943241394981E-2</v>
      </c>
      <c r="M957" s="11">
        <f t="shared" si="74"/>
        <v>217.74666666666667</v>
      </c>
      <c r="N957" s="16">
        <f>Table21[[#This Row],[Adj Close]]-Table21[[#This Row],[6-MA]]</f>
        <v>1.6033333333333246</v>
      </c>
      <c r="O957" s="17">
        <f>(Table21[[#This Row],[Adj Close]]-M957)^2</f>
        <v>2.5706777777777496</v>
      </c>
      <c r="P957" s="17">
        <f>ABS(Table21[[#This Row],[Erorr 3]])</f>
        <v>1.6033333333333246</v>
      </c>
      <c r="Q957" s="17">
        <f>Table21[[#This Row],[Abs Erorr 3]]/Table21[[#This Row],[Adj Close]]</f>
        <v>7.309474963908478E-3</v>
      </c>
    </row>
    <row r="958" spans="1:17" x14ac:dyDescent="0.3">
      <c r="A958" s="5">
        <v>44852.291666666664</v>
      </c>
      <c r="B958" s="25">
        <v>220.19</v>
      </c>
      <c r="C958" s="11">
        <f t="shared" si="71"/>
        <v>219.35</v>
      </c>
      <c r="D958" s="29">
        <f>Table21[[#This Row],[Adj Close]]-Table21[[#This Row],[Naive Trend ]]</f>
        <v>0.84000000000000341</v>
      </c>
      <c r="E958" s="12">
        <f t="shared" si="70"/>
        <v>0.70560000000000578</v>
      </c>
      <c r="F958" s="12">
        <f>ABS(Table21[[#This Row],[Erorr 1]])</f>
        <v>0.84000000000000341</v>
      </c>
      <c r="G958" s="13">
        <f>Table21[[#This Row],[Abs Erorr 1]]/Table21[[#This Row],[Adj Close]]</f>
        <v>3.8148871429220374E-3</v>
      </c>
      <c r="H958" s="11">
        <f t="shared" si="73"/>
        <v>215.35333333333335</v>
      </c>
      <c r="I958" s="14">
        <f>(Table21[[#This Row],[Adj Close]]-Table21[[#This Row],[3-MA]])</f>
        <v>4.8366666666666447</v>
      </c>
      <c r="J958" s="10">
        <f t="shared" si="72"/>
        <v>23.393344444444232</v>
      </c>
      <c r="K958" s="10">
        <f>ABS(Table21[[#This Row],[Erorr 2]])</f>
        <v>4.8366666666666447</v>
      </c>
      <c r="L958" s="13">
        <f>Table21[[#This Row],[Abs Erorr 2]]/Table21[[#This Row],[Adj Close]]</f>
        <v>2.196587795388821E-2</v>
      </c>
      <c r="M958" s="11">
        <f t="shared" si="74"/>
        <v>217.12666666666667</v>
      </c>
      <c r="N958" s="16">
        <f>Table21[[#This Row],[Adj Close]]-Table21[[#This Row],[6-MA]]</f>
        <v>3.0633333333333326</v>
      </c>
      <c r="O958" s="17">
        <f>(Table21[[#This Row],[Adj Close]]-M958)^2</f>
        <v>9.3840111111111071</v>
      </c>
      <c r="P958" s="17">
        <f>ABS(Table21[[#This Row],[Erorr 3]])</f>
        <v>3.0633333333333326</v>
      </c>
      <c r="Q958" s="17">
        <f>Table21[[#This Row],[Abs Erorr 3]]/Table21[[#This Row],[Adj Close]]</f>
        <v>1.3912227318830704E-2</v>
      </c>
    </row>
    <row r="959" spans="1:17" x14ac:dyDescent="0.3">
      <c r="A959" s="9">
        <v>44853.291666666664</v>
      </c>
      <c r="B959" s="26">
        <v>222.04</v>
      </c>
      <c r="C959" s="11">
        <f t="shared" si="71"/>
        <v>220.19</v>
      </c>
      <c r="D959" s="29">
        <f>Table21[[#This Row],[Adj Close]]-Table21[[#This Row],[Naive Trend ]]</f>
        <v>1.8499999999999943</v>
      </c>
      <c r="E959" s="12">
        <f t="shared" si="70"/>
        <v>3.422499999999979</v>
      </c>
      <c r="F959" s="12">
        <f>ABS(Table21[[#This Row],[Erorr 1]])</f>
        <v>1.8499999999999943</v>
      </c>
      <c r="G959" s="13">
        <f>Table21[[#This Row],[Abs Erorr 1]]/Table21[[#This Row],[Adj Close]]</f>
        <v>8.3318321023238811E-3</v>
      </c>
      <c r="H959" s="11">
        <f t="shared" si="73"/>
        <v>214.84333333333333</v>
      </c>
      <c r="I959" s="14">
        <f>(Table21[[#This Row],[Adj Close]]-Table21[[#This Row],[3-MA]])</f>
        <v>7.1966666666666583</v>
      </c>
      <c r="J959" s="10">
        <f t="shared" si="72"/>
        <v>51.792011111110995</v>
      </c>
      <c r="K959" s="10">
        <f>ABS(Table21[[#This Row],[Erorr 2]])</f>
        <v>7.1966666666666583</v>
      </c>
      <c r="L959" s="13">
        <f>Table21[[#This Row],[Abs Erorr 2]]/Table21[[#This Row],[Adj Close]]</f>
        <v>3.2411577493544667E-2</v>
      </c>
      <c r="M959" s="11">
        <f t="shared" si="74"/>
        <v>216.66499999999999</v>
      </c>
      <c r="N959" s="16">
        <f>Table21[[#This Row],[Adj Close]]-Table21[[#This Row],[6-MA]]</f>
        <v>5.375</v>
      </c>
      <c r="O959" s="17">
        <f>(Table21[[#This Row],[Adj Close]]-M959)^2</f>
        <v>28.890625</v>
      </c>
      <c r="P959" s="17">
        <f>ABS(Table21[[#This Row],[Erorr 3]])</f>
        <v>5.375</v>
      </c>
      <c r="Q959" s="17">
        <f>Table21[[#This Row],[Abs Erorr 3]]/Table21[[#This Row],[Adj Close]]</f>
        <v>2.4207350027022158E-2</v>
      </c>
    </row>
    <row r="960" spans="1:17" x14ac:dyDescent="0.3">
      <c r="A960" s="5">
        <v>44854.291666666664</v>
      </c>
      <c r="B960" s="25">
        <v>207.28</v>
      </c>
      <c r="C960" s="11">
        <f t="shared" si="71"/>
        <v>222.04</v>
      </c>
      <c r="D960" s="29">
        <f>Table21[[#This Row],[Adj Close]]-Table21[[#This Row],[Naive Trend ]]</f>
        <v>-14.759999999999991</v>
      </c>
      <c r="E960" s="12">
        <f t="shared" si="70"/>
        <v>217.85759999999974</v>
      </c>
      <c r="F960" s="12">
        <f>ABS(Table21[[#This Row],[Erorr 1]])</f>
        <v>14.759999999999991</v>
      </c>
      <c r="G960" s="13">
        <f>Table21[[#This Row],[Abs Erorr 1]]/Table21[[#This Row],[Adj Close]]</f>
        <v>7.1208027788498607E-2</v>
      </c>
      <c r="H960" s="11">
        <f t="shared" si="73"/>
        <v>220.52666666666664</v>
      </c>
      <c r="I960" s="14">
        <f>(Table21[[#This Row],[Adj Close]]-Table21[[#This Row],[3-MA]])</f>
        <v>-13.246666666666641</v>
      </c>
      <c r="J960" s="10">
        <f t="shared" si="72"/>
        <v>175.4741777777771</v>
      </c>
      <c r="K960" s="10">
        <f>ABS(Table21[[#This Row],[Erorr 2]])</f>
        <v>13.246666666666641</v>
      </c>
      <c r="L960" s="13">
        <f>Table21[[#This Row],[Abs Erorr 2]]/Table21[[#This Row],[Adj Close]]</f>
        <v>6.3907114370255896E-2</v>
      </c>
      <c r="M960" s="11">
        <f t="shared" si="74"/>
        <v>217.58833333333334</v>
      </c>
      <c r="N960" s="16">
        <f>Table21[[#This Row],[Adj Close]]-Table21[[#This Row],[6-MA]]</f>
        <v>-10.308333333333337</v>
      </c>
      <c r="O960" s="17">
        <f>(Table21[[#This Row],[Adj Close]]-M960)^2</f>
        <v>106.26173611111119</v>
      </c>
      <c r="P960" s="17">
        <f>ABS(Table21[[#This Row],[Erorr 3]])</f>
        <v>10.308333333333337</v>
      </c>
      <c r="Q960" s="17">
        <f>Table21[[#This Row],[Abs Erorr 3]]/Table21[[#This Row],[Adj Close]]</f>
        <v>4.9731442171619726E-2</v>
      </c>
    </row>
    <row r="961" spans="1:17" x14ac:dyDescent="0.3">
      <c r="A961" s="9">
        <v>44855.291666666664</v>
      </c>
      <c r="B961" s="26">
        <v>214.44</v>
      </c>
      <c r="C961" s="11">
        <f t="shared" si="71"/>
        <v>207.28</v>
      </c>
      <c r="D961" s="29">
        <f>Table21[[#This Row],[Adj Close]]-Table21[[#This Row],[Naive Trend ]]</f>
        <v>7.1599999999999966</v>
      </c>
      <c r="E961" s="12">
        <f t="shared" si="70"/>
        <v>51.265599999999949</v>
      </c>
      <c r="F961" s="12">
        <f>ABS(Table21[[#This Row],[Erorr 1]])</f>
        <v>7.1599999999999966</v>
      </c>
      <c r="G961" s="13">
        <f>Table21[[#This Row],[Abs Erorr 1]]/Table21[[#This Row],[Adj Close]]</f>
        <v>3.3389293042342831E-2</v>
      </c>
      <c r="H961" s="11">
        <f t="shared" si="73"/>
        <v>216.50333333333333</v>
      </c>
      <c r="I961" s="14">
        <f>(Table21[[#This Row],[Adj Close]]-Table21[[#This Row],[3-MA]])</f>
        <v>-2.0633333333333326</v>
      </c>
      <c r="J961" s="10">
        <f t="shared" si="72"/>
        <v>4.257344444444441</v>
      </c>
      <c r="K961" s="10">
        <f>ABS(Table21[[#This Row],[Erorr 2]])</f>
        <v>2.0633333333333326</v>
      </c>
      <c r="L961" s="13">
        <f>Table21[[#This Row],[Abs Erorr 2]]/Table21[[#This Row],[Adj Close]]</f>
        <v>9.6219610769135069E-3</v>
      </c>
      <c r="M961" s="11">
        <f t="shared" si="74"/>
        <v>215.92833333333331</v>
      </c>
      <c r="N961" s="16">
        <f>Table21[[#This Row],[Adj Close]]-Table21[[#This Row],[6-MA]]</f>
        <v>-1.4883333333333155</v>
      </c>
      <c r="O961" s="17">
        <f>(Table21[[#This Row],[Adj Close]]-M961)^2</f>
        <v>2.2151361111110579</v>
      </c>
      <c r="P961" s="17">
        <f>ABS(Table21[[#This Row],[Erorr 3]])</f>
        <v>1.4883333333333155</v>
      </c>
      <c r="Q961" s="17">
        <f>Table21[[#This Row],[Abs Erorr 3]]/Table21[[#This Row],[Adj Close]]</f>
        <v>6.9405583535409234E-3</v>
      </c>
    </row>
    <row r="962" spans="1:17" x14ac:dyDescent="0.3">
      <c r="A962" s="5">
        <v>44858.291666666664</v>
      </c>
      <c r="B962" s="25">
        <v>211.25</v>
      </c>
      <c r="C962" s="11">
        <f t="shared" si="71"/>
        <v>214.44</v>
      </c>
      <c r="D962" s="29">
        <f>Table21[[#This Row],[Adj Close]]-Table21[[#This Row],[Naive Trend ]]</f>
        <v>-3.1899999999999977</v>
      </c>
      <c r="E962" s="12">
        <f t="shared" si="70"/>
        <v>10.176099999999986</v>
      </c>
      <c r="F962" s="12">
        <f>ABS(Table21[[#This Row],[Erorr 1]])</f>
        <v>3.1899999999999977</v>
      </c>
      <c r="G962" s="13">
        <f>Table21[[#This Row],[Abs Erorr 1]]/Table21[[#This Row],[Adj Close]]</f>
        <v>1.510059171597632E-2</v>
      </c>
      <c r="H962" s="11">
        <f t="shared" si="73"/>
        <v>214.58666666666667</v>
      </c>
      <c r="I962" s="14">
        <f>(Table21[[#This Row],[Adj Close]]-Table21[[#This Row],[3-MA]])</f>
        <v>-3.3366666666666731</v>
      </c>
      <c r="J962" s="10">
        <f t="shared" si="72"/>
        <v>11.133344444444488</v>
      </c>
      <c r="K962" s="10">
        <f>ABS(Table21[[#This Row],[Erorr 2]])</f>
        <v>3.3366666666666731</v>
      </c>
      <c r="L962" s="13">
        <f>Table21[[#This Row],[Abs Erorr 2]]/Table21[[#This Row],[Adj Close]]</f>
        <v>1.5794871794871827E-2</v>
      </c>
      <c r="M962" s="11">
        <f t="shared" si="74"/>
        <v>214.715</v>
      </c>
      <c r="N962" s="16">
        <f>Table21[[#This Row],[Adj Close]]-Table21[[#This Row],[6-MA]]</f>
        <v>-3.4650000000000034</v>
      </c>
      <c r="O962" s="17">
        <f>(Table21[[#This Row],[Adj Close]]-M962)^2</f>
        <v>12.006225000000024</v>
      </c>
      <c r="P962" s="17">
        <f>ABS(Table21[[#This Row],[Erorr 3]])</f>
        <v>3.4650000000000034</v>
      </c>
      <c r="Q962" s="17">
        <f>Table21[[#This Row],[Abs Erorr 3]]/Table21[[#This Row],[Adj Close]]</f>
        <v>1.6402366863905341E-2</v>
      </c>
    </row>
    <row r="963" spans="1:17" x14ac:dyDescent="0.3">
      <c r="A963" s="9">
        <v>44859.291666666664</v>
      </c>
      <c r="B963" s="26">
        <v>222.42</v>
      </c>
      <c r="C963" s="11">
        <f t="shared" si="71"/>
        <v>211.25</v>
      </c>
      <c r="D963" s="29">
        <f>Table21[[#This Row],[Adj Close]]-Table21[[#This Row],[Naive Trend ]]</f>
        <v>11.169999999999987</v>
      </c>
      <c r="E963" s="12">
        <f t="shared" ref="E963:E1026" si="75">(B963-C963)^2</f>
        <v>124.76889999999972</v>
      </c>
      <c r="F963" s="12">
        <f>ABS(Table21[[#This Row],[Erorr 1]])</f>
        <v>11.169999999999987</v>
      </c>
      <c r="G963" s="13">
        <f>Table21[[#This Row],[Abs Erorr 1]]/Table21[[#This Row],[Adj Close]]</f>
        <v>5.0220303929502691E-2</v>
      </c>
      <c r="H963" s="11">
        <f t="shared" si="73"/>
        <v>210.99</v>
      </c>
      <c r="I963" s="14">
        <f>(Table21[[#This Row],[Adj Close]]-Table21[[#This Row],[3-MA]])</f>
        <v>11.429999999999978</v>
      </c>
      <c r="J963" s="10">
        <f t="shared" si="72"/>
        <v>130.6448999999995</v>
      </c>
      <c r="K963" s="10">
        <f>ABS(Table21[[#This Row],[Erorr 2]])</f>
        <v>11.429999999999978</v>
      </c>
      <c r="L963" s="13">
        <f>Table21[[#This Row],[Abs Erorr 2]]/Table21[[#This Row],[Adj Close]]</f>
        <v>5.138926355543557E-2</v>
      </c>
      <c r="M963" s="11">
        <f t="shared" si="74"/>
        <v>215.75833333333333</v>
      </c>
      <c r="N963" s="16">
        <f>Table21[[#This Row],[Adj Close]]-Table21[[#This Row],[6-MA]]</f>
        <v>6.6616666666666617</v>
      </c>
      <c r="O963" s="17">
        <f>(Table21[[#This Row],[Adj Close]]-M963)^2</f>
        <v>44.37780277777771</v>
      </c>
      <c r="P963" s="17">
        <f>ABS(Table21[[#This Row],[Erorr 3]])</f>
        <v>6.6616666666666617</v>
      </c>
      <c r="Q963" s="17">
        <f>Table21[[#This Row],[Abs Erorr 3]]/Table21[[#This Row],[Adj Close]]</f>
        <v>2.9950843749063313E-2</v>
      </c>
    </row>
    <row r="964" spans="1:17" x14ac:dyDescent="0.3">
      <c r="A964" s="5">
        <v>44860.291666666664</v>
      </c>
      <c r="B964" s="25">
        <v>224.64</v>
      </c>
      <c r="C964" s="11">
        <f t="shared" ref="C964:C1027" si="76">B963</f>
        <v>222.42</v>
      </c>
      <c r="D964" s="29">
        <f>Table21[[#This Row],[Adj Close]]-Table21[[#This Row],[Naive Trend ]]</f>
        <v>2.2199999999999989</v>
      </c>
      <c r="E964" s="12">
        <f t="shared" si="75"/>
        <v>4.9283999999999946</v>
      </c>
      <c r="F964" s="12">
        <f>ABS(Table21[[#This Row],[Erorr 1]])</f>
        <v>2.2199999999999989</v>
      </c>
      <c r="G964" s="13">
        <f>Table21[[#This Row],[Abs Erorr 1]]/Table21[[#This Row],[Adj Close]]</f>
        <v>9.8824786324786286E-3</v>
      </c>
      <c r="H964" s="11">
        <f t="shared" si="73"/>
        <v>216.03666666666666</v>
      </c>
      <c r="I964" s="14">
        <f>(Table21[[#This Row],[Adj Close]]-Table21[[#This Row],[3-MA]])</f>
        <v>8.6033333333333246</v>
      </c>
      <c r="J964" s="10">
        <f t="shared" si="72"/>
        <v>74.017344444444291</v>
      </c>
      <c r="K964" s="10">
        <f>ABS(Table21[[#This Row],[Erorr 2]])</f>
        <v>8.6033333333333246</v>
      </c>
      <c r="L964" s="13">
        <f>Table21[[#This Row],[Abs Erorr 2]]/Table21[[#This Row],[Adj Close]]</f>
        <v>3.8298314339980967E-2</v>
      </c>
      <c r="M964" s="11">
        <f t="shared" si="74"/>
        <v>216.27</v>
      </c>
      <c r="N964" s="16">
        <f>Table21[[#This Row],[Adj Close]]-Table21[[#This Row],[6-MA]]</f>
        <v>8.3699999999999761</v>
      </c>
      <c r="O964" s="17">
        <f>(Table21[[#This Row],[Adj Close]]-M964)^2</f>
        <v>70.056899999999601</v>
      </c>
      <c r="P964" s="17">
        <f>ABS(Table21[[#This Row],[Erorr 3]])</f>
        <v>8.3699999999999761</v>
      </c>
      <c r="Q964" s="17">
        <f>Table21[[#This Row],[Abs Erorr 3]]/Table21[[#This Row],[Adj Close]]</f>
        <v>3.725961538461528E-2</v>
      </c>
    </row>
    <row r="965" spans="1:17" x14ac:dyDescent="0.3">
      <c r="A965" s="9">
        <v>44861.291666666664</v>
      </c>
      <c r="B965" s="26">
        <v>225.09</v>
      </c>
      <c r="C965" s="11">
        <f t="shared" si="76"/>
        <v>224.64</v>
      </c>
      <c r="D965" s="29">
        <f>Table21[[#This Row],[Adj Close]]-Table21[[#This Row],[Naive Trend ]]</f>
        <v>0.45000000000001705</v>
      </c>
      <c r="E965" s="12">
        <f t="shared" si="75"/>
        <v>0.20250000000001533</v>
      </c>
      <c r="F965" s="12">
        <f>ABS(Table21[[#This Row],[Erorr 1]])</f>
        <v>0.45000000000001705</v>
      </c>
      <c r="G965" s="13">
        <f>Table21[[#This Row],[Abs Erorr 1]]/Table21[[#This Row],[Adj Close]]</f>
        <v>1.9992003198721271E-3</v>
      </c>
      <c r="H965" s="11">
        <f t="shared" si="73"/>
        <v>219.43666666666664</v>
      </c>
      <c r="I965" s="14">
        <f>(Table21[[#This Row],[Adj Close]]-Table21[[#This Row],[3-MA]])</f>
        <v>5.6533333333333644</v>
      </c>
      <c r="J965" s="10">
        <f t="shared" ref="J965:J1028" si="77">(B965-H965)^2</f>
        <v>31.960177777778128</v>
      </c>
      <c r="K965" s="10">
        <f>ABS(Table21[[#This Row],[Erorr 2]])</f>
        <v>5.6533333333333644</v>
      </c>
      <c r="L965" s="13">
        <f>Table21[[#This Row],[Abs Erorr 2]]/Table21[[#This Row],[Adj Close]]</f>
        <v>2.5115879574096424E-2</v>
      </c>
      <c r="M965" s="11">
        <f t="shared" si="74"/>
        <v>217.01166666666668</v>
      </c>
      <c r="N965" s="16">
        <f>Table21[[#This Row],[Adj Close]]-Table21[[#This Row],[6-MA]]</f>
        <v>8.0783333333333189</v>
      </c>
      <c r="O965" s="17">
        <f>(Table21[[#This Row],[Adj Close]]-M965)^2</f>
        <v>65.259469444444207</v>
      </c>
      <c r="P965" s="17">
        <f>ABS(Table21[[#This Row],[Erorr 3]])</f>
        <v>8.0783333333333189</v>
      </c>
      <c r="Q965" s="17">
        <f>Table21[[#This Row],[Abs Erorr 3]]/Table21[[#This Row],[Adj Close]]</f>
        <v>3.5889347964517829E-2</v>
      </c>
    </row>
    <row r="966" spans="1:17" x14ac:dyDescent="0.3">
      <c r="A966" s="5">
        <v>44862.291666666664</v>
      </c>
      <c r="B966" s="25">
        <v>228.52</v>
      </c>
      <c r="C966" s="11">
        <f t="shared" si="76"/>
        <v>225.09</v>
      </c>
      <c r="D966" s="29">
        <f>Table21[[#This Row],[Adj Close]]-Table21[[#This Row],[Naive Trend ]]</f>
        <v>3.4300000000000068</v>
      </c>
      <c r="E966" s="12">
        <f t="shared" si="75"/>
        <v>11.764900000000047</v>
      </c>
      <c r="F966" s="12">
        <f>ABS(Table21[[#This Row],[Erorr 1]])</f>
        <v>3.4300000000000068</v>
      </c>
      <c r="G966" s="13">
        <f>Table21[[#This Row],[Abs Erorr 1]]/Table21[[#This Row],[Adj Close]]</f>
        <v>1.5009627166112404E-2</v>
      </c>
      <c r="H966" s="11">
        <f t="shared" ref="H966:H1029" si="78">AVERAGE(B963:B965)</f>
        <v>224.04999999999998</v>
      </c>
      <c r="I966" s="14">
        <f>(Table21[[#This Row],[Adj Close]]-Table21[[#This Row],[3-MA]])</f>
        <v>4.4700000000000273</v>
      </c>
      <c r="J966" s="10">
        <f t="shared" si="77"/>
        <v>19.980900000000243</v>
      </c>
      <c r="K966" s="10">
        <f>ABS(Table21[[#This Row],[Erorr 2]])</f>
        <v>4.4700000000000273</v>
      </c>
      <c r="L966" s="13">
        <f>Table21[[#This Row],[Abs Erorr 2]]/Table21[[#This Row],[Adj Close]]</f>
        <v>1.9560651146508082E-2</v>
      </c>
      <c r="M966" s="11">
        <f t="shared" si="74"/>
        <v>217.51999999999998</v>
      </c>
      <c r="N966" s="16">
        <f>Table21[[#This Row],[Adj Close]]-Table21[[#This Row],[6-MA]]</f>
        <v>11.000000000000028</v>
      </c>
      <c r="O966" s="17">
        <f>(Table21[[#This Row],[Adj Close]]-M966)^2</f>
        <v>121.00000000000063</v>
      </c>
      <c r="P966" s="17">
        <f>ABS(Table21[[#This Row],[Erorr 3]])</f>
        <v>11.000000000000028</v>
      </c>
      <c r="Q966" s="17">
        <f>Table21[[#This Row],[Abs Erorr 3]]/Table21[[#This Row],[Adj Close]]</f>
        <v>4.8135830561876543E-2</v>
      </c>
    </row>
    <row r="967" spans="1:17" x14ac:dyDescent="0.3">
      <c r="A967" s="9">
        <v>44865.291666666664</v>
      </c>
      <c r="B967" s="26">
        <v>227.54</v>
      </c>
      <c r="C967" s="11">
        <f t="shared" si="76"/>
        <v>228.52</v>
      </c>
      <c r="D967" s="29">
        <f>Table21[[#This Row],[Adj Close]]-Table21[[#This Row],[Naive Trend ]]</f>
        <v>-0.98000000000001819</v>
      </c>
      <c r="E967" s="12">
        <f t="shared" si="75"/>
        <v>0.96040000000003567</v>
      </c>
      <c r="F967" s="12">
        <f>ABS(Table21[[#This Row],[Erorr 1]])</f>
        <v>0.98000000000001819</v>
      </c>
      <c r="G967" s="13">
        <f>Table21[[#This Row],[Abs Erorr 1]]/Table21[[#This Row],[Adj Close]]</f>
        <v>4.3069350443878801E-3</v>
      </c>
      <c r="H967" s="11">
        <f t="shared" si="78"/>
        <v>226.08333333333334</v>
      </c>
      <c r="I967" s="14">
        <f>(Table21[[#This Row],[Adj Close]]-Table21[[#This Row],[3-MA]])</f>
        <v>1.4566666666666492</v>
      </c>
      <c r="J967" s="10">
        <f t="shared" si="77"/>
        <v>2.1218777777777271</v>
      </c>
      <c r="K967" s="10">
        <f>ABS(Table21[[#This Row],[Erorr 2]])</f>
        <v>1.4566666666666492</v>
      </c>
      <c r="L967" s="13">
        <f>Table21[[#This Row],[Abs Erorr 2]]/Table21[[#This Row],[Adj Close]]</f>
        <v>6.4018048108756675E-3</v>
      </c>
      <c r="M967" s="11">
        <f t="shared" si="74"/>
        <v>221.05999999999997</v>
      </c>
      <c r="N967" s="16">
        <f>Table21[[#This Row],[Adj Close]]-Table21[[#This Row],[6-MA]]</f>
        <v>6.4800000000000182</v>
      </c>
      <c r="O967" s="17">
        <f>(Table21[[#This Row],[Adj Close]]-M967)^2</f>
        <v>41.990400000000236</v>
      </c>
      <c r="P967" s="17">
        <f>ABS(Table21[[#This Row],[Erorr 3]])</f>
        <v>6.4800000000000182</v>
      </c>
      <c r="Q967" s="17">
        <f>Table21[[#This Row],[Abs Erorr 3]]/Table21[[#This Row],[Adj Close]]</f>
        <v>2.8478509273094921E-2</v>
      </c>
    </row>
    <row r="968" spans="1:17" x14ac:dyDescent="0.3">
      <c r="A968" s="5">
        <v>44866.291666666664</v>
      </c>
      <c r="B968" s="25">
        <v>227.82</v>
      </c>
      <c r="C968" s="11">
        <f t="shared" si="76"/>
        <v>227.54</v>
      </c>
      <c r="D968" s="29">
        <f>Table21[[#This Row],[Adj Close]]-Table21[[#This Row],[Naive Trend ]]</f>
        <v>0.28000000000000114</v>
      </c>
      <c r="E968" s="12">
        <f t="shared" si="75"/>
        <v>7.8400000000000636E-2</v>
      </c>
      <c r="F968" s="12">
        <f>ABS(Table21[[#This Row],[Erorr 1]])</f>
        <v>0.28000000000000114</v>
      </c>
      <c r="G968" s="13">
        <f>Table21[[#This Row],[Abs Erorr 1]]/Table21[[#This Row],[Adj Close]]</f>
        <v>1.2290404705469281E-3</v>
      </c>
      <c r="H968" s="11">
        <f t="shared" si="78"/>
        <v>227.04999999999998</v>
      </c>
      <c r="I968" s="14">
        <f>(Table21[[#This Row],[Adj Close]]-Table21[[#This Row],[3-MA]])</f>
        <v>0.77000000000001023</v>
      </c>
      <c r="J968" s="10">
        <f t="shared" si="77"/>
        <v>0.59290000000001575</v>
      </c>
      <c r="K968" s="10">
        <f>ABS(Table21[[#This Row],[Erorr 2]])</f>
        <v>0.77000000000001023</v>
      </c>
      <c r="L968" s="13">
        <f>Table21[[#This Row],[Abs Erorr 2]]/Table21[[#This Row],[Adj Close]]</f>
        <v>3.3798612940040833E-3</v>
      </c>
      <c r="M968" s="11">
        <f t="shared" si="74"/>
        <v>223.24333333333334</v>
      </c>
      <c r="N968" s="16">
        <f>Table21[[#This Row],[Adj Close]]-Table21[[#This Row],[6-MA]]</f>
        <v>4.5766666666666538</v>
      </c>
      <c r="O968" s="17">
        <f>(Table21[[#This Row],[Adj Close]]-M968)^2</f>
        <v>20.94587777777766</v>
      </c>
      <c r="P968" s="17">
        <f>ABS(Table21[[#This Row],[Erorr 3]])</f>
        <v>4.5766666666666538</v>
      </c>
      <c r="Q968" s="17">
        <f>Table21[[#This Row],[Abs Erorr 3]]/Table21[[#This Row],[Adj Close]]</f>
        <v>2.0088959119772865E-2</v>
      </c>
    </row>
    <row r="969" spans="1:17" x14ac:dyDescent="0.3">
      <c r="A969" s="9">
        <v>44867.291666666664</v>
      </c>
      <c r="B969" s="26">
        <v>214.98</v>
      </c>
      <c r="C969" s="11">
        <f t="shared" si="76"/>
        <v>227.82</v>
      </c>
      <c r="D969" s="29">
        <f>Table21[[#This Row],[Adj Close]]-Table21[[#This Row],[Naive Trend ]]</f>
        <v>-12.840000000000003</v>
      </c>
      <c r="E969" s="12">
        <f t="shared" si="75"/>
        <v>164.86560000000009</v>
      </c>
      <c r="F969" s="12">
        <f>ABS(Table21[[#This Row],[Erorr 1]])</f>
        <v>12.840000000000003</v>
      </c>
      <c r="G969" s="13">
        <f>Table21[[#This Row],[Abs Erorr 1]]/Table21[[#This Row],[Adj Close]]</f>
        <v>5.9726486184761389E-2</v>
      </c>
      <c r="H969" s="11">
        <f t="shared" si="78"/>
        <v>227.96</v>
      </c>
      <c r="I969" s="14">
        <f>(Table21[[#This Row],[Adj Close]]-Table21[[#This Row],[3-MA]])</f>
        <v>-12.980000000000018</v>
      </c>
      <c r="J969" s="10">
        <f t="shared" si="77"/>
        <v>168.48040000000049</v>
      </c>
      <c r="K969" s="10">
        <f>ABS(Table21[[#This Row],[Erorr 2]])</f>
        <v>12.980000000000018</v>
      </c>
      <c r="L969" s="13">
        <f>Table21[[#This Row],[Abs Erorr 2]]/Table21[[#This Row],[Adj Close]]</f>
        <v>6.037770955437724E-2</v>
      </c>
      <c r="M969" s="11">
        <f t="shared" ref="M969:M1032" si="79">AVERAGE(B963:B968)</f>
        <v>226.005</v>
      </c>
      <c r="N969" s="16">
        <f>Table21[[#This Row],[Adj Close]]-Table21[[#This Row],[6-MA]]</f>
        <v>-11.025000000000006</v>
      </c>
      <c r="O969" s="17">
        <f>(Table21[[#This Row],[Adj Close]]-M969)^2</f>
        <v>121.55062500000012</v>
      </c>
      <c r="P969" s="17">
        <f>ABS(Table21[[#This Row],[Erorr 3]])</f>
        <v>11.025000000000006</v>
      </c>
      <c r="Q969" s="17">
        <f>Table21[[#This Row],[Abs Erorr 3]]/Table21[[#This Row],[Adj Close]]</f>
        <v>5.1283840357242566E-2</v>
      </c>
    </row>
    <row r="970" spans="1:17" x14ac:dyDescent="0.3">
      <c r="A970" s="5">
        <v>44868.291666666664</v>
      </c>
      <c r="B970" s="25">
        <v>215.31</v>
      </c>
      <c r="C970" s="11">
        <f t="shared" si="76"/>
        <v>214.98</v>
      </c>
      <c r="D970" s="29">
        <f>Table21[[#This Row],[Adj Close]]-Table21[[#This Row],[Naive Trend ]]</f>
        <v>0.33000000000001251</v>
      </c>
      <c r="E970" s="12">
        <f t="shared" si="75"/>
        <v>0.10890000000000825</v>
      </c>
      <c r="F970" s="12">
        <f>ABS(Table21[[#This Row],[Erorr 1]])</f>
        <v>0.33000000000001251</v>
      </c>
      <c r="G970" s="13">
        <f>Table21[[#This Row],[Abs Erorr 1]]/Table21[[#This Row],[Adj Close]]</f>
        <v>1.5326738191445474E-3</v>
      </c>
      <c r="H970" s="11">
        <f t="shared" si="78"/>
        <v>223.44666666666669</v>
      </c>
      <c r="I970" s="14">
        <f>(Table21[[#This Row],[Adj Close]]-Table21[[#This Row],[3-MA]])</f>
        <v>-8.1366666666666845</v>
      </c>
      <c r="J970" s="10">
        <f t="shared" si="77"/>
        <v>66.205344444444734</v>
      </c>
      <c r="K970" s="10">
        <f>ABS(Table21[[#This Row],[Erorr 2]])</f>
        <v>8.1366666666666845</v>
      </c>
      <c r="L970" s="13">
        <f>Table21[[#This Row],[Abs Erorr 2]]/Table21[[#This Row],[Adj Close]]</f>
        <v>3.7790472651835418E-2</v>
      </c>
      <c r="M970" s="11">
        <f t="shared" si="79"/>
        <v>224.76499999999999</v>
      </c>
      <c r="N970" s="16">
        <f>Table21[[#This Row],[Adj Close]]-Table21[[#This Row],[6-MA]]</f>
        <v>-9.4549999999999841</v>
      </c>
      <c r="O970" s="17">
        <f>(Table21[[#This Row],[Adj Close]]-M970)^2</f>
        <v>89.397024999999701</v>
      </c>
      <c r="P970" s="17">
        <f>ABS(Table21[[#This Row],[Erorr 3]])</f>
        <v>9.4549999999999841</v>
      </c>
      <c r="Q970" s="17">
        <f>Table21[[#This Row],[Abs Erorr 3]]/Table21[[#This Row],[Adj Close]]</f>
        <v>4.3913427151548855E-2</v>
      </c>
    </row>
    <row r="971" spans="1:17" x14ac:dyDescent="0.3">
      <c r="A971" s="9">
        <v>44869.291666666664</v>
      </c>
      <c r="B971" s="26">
        <v>207.47</v>
      </c>
      <c r="C971" s="11">
        <f t="shared" si="76"/>
        <v>215.31</v>
      </c>
      <c r="D971" s="29">
        <f>Table21[[#This Row],[Adj Close]]-Table21[[#This Row],[Naive Trend ]]</f>
        <v>-7.8400000000000034</v>
      </c>
      <c r="E971" s="12">
        <f t="shared" si="75"/>
        <v>61.465600000000052</v>
      </c>
      <c r="F971" s="12">
        <f>ABS(Table21[[#This Row],[Erorr 1]])</f>
        <v>7.8400000000000034</v>
      </c>
      <c r="G971" s="13">
        <f>Table21[[#This Row],[Abs Erorr 1]]/Table21[[#This Row],[Adj Close]]</f>
        <v>3.7788595941581932E-2</v>
      </c>
      <c r="H971" s="11">
        <f t="shared" si="78"/>
        <v>219.36999999999998</v>
      </c>
      <c r="I971" s="14">
        <f>(Table21[[#This Row],[Adj Close]]-Table21[[#This Row],[3-MA]])</f>
        <v>-11.899999999999977</v>
      </c>
      <c r="J971" s="10">
        <f t="shared" si="77"/>
        <v>141.60999999999945</v>
      </c>
      <c r="K971" s="10">
        <f>ABS(Table21[[#This Row],[Erorr 2]])</f>
        <v>11.899999999999977</v>
      </c>
      <c r="L971" s="13">
        <f>Table21[[#This Row],[Abs Erorr 2]]/Table21[[#This Row],[Adj Close]]</f>
        <v>5.7357690268472442E-2</v>
      </c>
      <c r="M971" s="11">
        <f t="shared" si="79"/>
        <v>223.21</v>
      </c>
      <c r="N971" s="16">
        <f>Table21[[#This Row],[Adj Close]]-Table21[[#This Row],[6-MA]]</f>
        <v>-15.740000000000009</v>
      </c>
      <c r="O971" s="17">
        <f>(Table21[[#This Row],[Adj Close]]-M971)^2</f>
        <v>247.74760000000029</v>
      </c>
      <c r="P971" s="17">
        <f>ABS(Table21[[#This Row],[Erorr 3]])</f>
        <v>15.740000000000009</v>
      </c>
      <c r="Q971" s="17">
        <f>Table21[[#This Row],[Abs Erorr 3]]/Table21[[#This Row],[Adj Close]]</f>
        <v>7.5866390321492311E-2</v>
      </c>
    </row>
    <row r="972" spans="1:17" x14ac:dyDescent="0.3">
      <c r="A972" s="5">
        <v>44872.291666666664</v>
      </c>
      <c r="B972" s="25">
        <v>197.08</v>
      </c>
      <c r="C972" s="11">
        <f t="shared" si="76"/>
        <v>207.47</v>
      </c>
      <c r="D972" s="29">
        <f>Table21[[#This Row],[Adj Close]]-Table21[[#This Row],[Naive Trend ]]</f>
        <v>-10.389999999999986</v>
      </c>
      <c r="E972" s="12">
        <f t="shared" si="75"/>
        <v>107.95209999999972</v>
      </c>
      <c r="F972" s="12">
        <f>ABS(Table21[[#This Row],[Erorr 1]])</f>
        <v>10.389999999999986</v>
      </c>
      <c r="G972" s="13">
        <f>Table21[[#This Row],[Abs Erorr 1]]/Table21[[#This Row],[Adj Close]]</f>
        <v>5.2719707732900273E-2</v>
      </c>
      <c r="H972" s="11">
        <f t="shared" si="78"/>
        <v>212.58666666666667</v>
      </c>
      <c r="I972" s="14">
        <f>(Table21[[#This Row],[Adj Close]]-Table21[[#This Row],[3-MA]])</f>
        <v>-15.506666666666661</v>
      </c>
      <c r="J972" s="10">
        <f t="shared" si="77"/>
        <v>240.45671111111093</v>
      </c>
      <c r="K972" s="10">
        <f>ABS(Table21[[#This Row],[Erorr 2]])</f>
        <v>15.506666666666661</v>
      </c>
      <c r="L972" s="13">
        <f>Table21[[#This Row],[Abs Erorr 2]]/Table21[[#This Row],[Adj Close]]</f>
        <v>7.8682091874703972E-2</v>
      </c>
      <c r="M972" s="11">
        <f t="shared" si="79"/>
        <v>220.27333333333334</v>
      </c>
      <c r="N972" s="16">
        <f>Table21[[#This Row],[Adj Close]]-Table21[[#This Row],[6-MA]]</f>
        <v>-23.193333333333328</v>
      </c>
      <c r="O972" s="17">
        <f>(Table21[[#This Row],[Adj Close]]-M972)^2</f>
        <v>537.9307111111109</v>
      </c>
      <c r="P972" s="17">
        <f>ABS(Table21[[#This Row],[Erorr 3]])</f>
        <v>23.193333333333328</v>
      </c>
      <c r="Q972" s="17">
        <f>Table21[[#This Row],[Abs Erorr 3]]/Table21[[#This Row],[Adj Close]]</f>
        <v>0.11768486570597385</v>
      </c>
    </row>
    <row r="973" spans="1:17" x14ac:dyDescent="0.3">
      <c r="A973" s="9">
        <v>44873.291666666664</v>
      </c>
      <c r="B973" s="26">
        <v>191.3</v>
      </c>
      <c r="C973" s="11">
        <f t="shared" si="76"/>
        <v>197.08</v>
      </c>
      <c r="D973" s="29">
        <f>Table21[[#This Row],[Adj Close]]-Table21[[#This Row],[Naive Trend ]]</f>
        <v>-5.7800000000000011</v>
      </c>
      <c r="E973" s="12">
        <f t="shared" si="75"/>
        <v>33.408400000000015</v>
      </c>
      <c r="F973" s="12">
        <f>ABS(Table21[[#This Row],[Erorr 1]])</f>
        <v>5.7800000000000011</v>
      </c>
      <c r="G973" s="13">
        <f>Table21[[#This Row],[Abs Erorr 1]]/Table21[[#This Row],[Adj Close]]</f>
        <v>3.0214323052796657E-2</v>
      </c>
      <c r="H973" s="11">
        <f t="shared" si="78"/>
        <v>206.62</v>
      </c>
      <c r="I973" s="14">
        <f>(Table21[[#This Row],[Adj Close]]-Table21[[#This Row],[3-MA]])</f>
        <v>-15.319999999999993</v>
      </c>
      <c r="J973" s="10">
        <f t="shared" si="77"/>
        <v>234.70239999999978</v>
      </c>
      <c r="K973" s="10">
        <f>ABS(Table21[[#This Row],[Erorr 2]])</f>
        <v>15.319999999999993</v>
      </c>
      <c r="L973" s="13">
        <f>Table21[[#This Row],[Abs Erorr 2]]/Table21[[#This Row],[Adj Close]]</f>
        <v>8.0083638264505971E-2</v>
      </c>
      <c r="M973" s="11">
        <f t="shared" si="79"/>
        <v>215.03333333333333</v>
      </c>
      <c r="N973" s="16">
        <f>Table21[[#This Row],[Adj Close]]-Table21[[#This Row],[6-MA]]</f>
        <v>-23.73333333333332</v>
      </c>
      <c r="O973" s="17">
        <f>(Table21[[#This Row],[Adj Close]]-M973)^2</f>
        <v>563.27111111111049</v>
      </c>
      <c r="P973" s="17">
        <f>ABS(Table21[[#This Row],[Erorr 3]])</f>
        <v>23.73333333333332</v>
      </c>
      <c r="Q973" s="17">
        <f>Table21[[#This Row],[Abs Erorr 3]]/Table21[[#This Row],[Adj Close]]</f>
        <v>0.12406342568391698</v>
      </c>
    </row>
    <row r="974" spans="1:17" x14ac:dyDescent="0.3">
      <c r="A974" s="5">
        <v>44874.291666666664</v>
      </c>
      <c r="B974" s="25">
        <v>177.59</v>
      </c>
      <c r="C974" s="11">
        <f t="shared" si="76"/>
        <v>191.3</v>
      </c>
      <c r="D974" s="29">
        <f>Table21[[#This Row],[Adj Close]]-Table21[[#This Row],[Naive Trend ]]</f>
        <v>-13.710000000000008</v>
      </c>
      <c r="E974" s="12">
        <f t="shared" si="75"/>
        <v>187.96410000000023</v>
      </c>
      <c r="F974" s="12">
        <f>ABS(Table21[[#This Row],[Erorr 1]])</f>
        <v>13.710000000000008</v>
      </c>
      <c r="G974" s="13">
        <f>Table21[[#This Row],[Abs Erorr 1]]/Table21[[#This Row],[Adj Close]]</f>
        <v>7.7200292809279841E-2</v>
      </c>
      <c r="H974" s="11">
        <f t="shared" si="78"/>
        <v>198.61666666666667</v>
      </c>
      <c r="I974" s="14">
        <f>(Table21[[#This Row],[Adj Close]]-Table21[[#This Row],[3-MA]])</f>
        <v>-21.026666666666671</v>
      </c>
      <c r="J974" s="10">
        <f t="shared" si="77"/>
        <v>442.12071111111129</v>
      </c>
      <c r="K974" s="10">
        <f>ABS(Table21[[#This Row],[Erorr 2]])</f>
        <v>21.026666666666671</v>
      </c>
      <c r="L974" s="13">
        <f>Table21[[#This Row],[Abs Erorr 2]]/Table21[[#This Row],[Adj Close]]</f>
        <v>0.11840006006344203</v>
      </c>
      <c r="M974" s="11">
        <f t="shared" si="79"/>
        <v>208.99333333333331</v>
      </c>
      <c r="N974" s="16">
        <f>Table21[[#This Row],[Adj Close]]-Table21[[#This Row],[6-MA]]</f>
        <v>-31.403333333333308</v>
      </c>
      <c r="O974" s="17">
        <f>(Table21[[#This Row],[Adj Close]]-M974)^2</f>
        <v>986.1693444444428</v>
      </c>
      <c r="P974" s="17">
        <f>ABS(Table21[[#This Row],[Erorr 3]])</f>
        <v>31.403333333333308</v>
      </c>
      <c r="Q974" s="17">
        <f>Table21[[#This Row],[Abs Erorr 3]]/Table21[[#This Row],[Adj Close]]</f>
        <v>0.17683052724440176</v>
      </c>
    </row>
    <row r="975" spans="1:17" x14ac:dyDescent="0.3">
      <c r="A975" s="9">
        <v>44875.291666666664</v>
      </c>
      <c r="B975" s="26">
        <v>190.72</v>
      </c>
      <c r="C975" s="11">
        <f t="shared" si="76"/>
        <v>177.59</v>
      </c>
      <c r="D975" s="29">
        <f>Table21[[#This Row],[Adj Close]]-Table21[[#This Row],[Naive Trend ]]</f>
        <v>13.129999999999995</v>
      </c>
      <c r="E975" s="12">
        <f t="shared" si="75"/>
        <v>172.39689999999987</v>
      </c>
      <c r="F975" s="12">
        <f>ABS(Table21[[#This Row],[Erorr 1]])</f>
        <v>13.129999999999995</v>
      </c>
      <c r="G975" s="13">
        <f>Table21[[#This Row],[Abs Erorr 1]]/Table21[[#This Row],[Adj Close]]</f>
        <v>6.884437919463085E-2</v>
      </c>
      <c r="H975" s="11">
        <f t="shared" si="78"/>
        <v>188.65666666666667</v>
      </c>
      <c r="I975" s="14">
        <f>(Table21[[#This Row],[Adj Close]]-Table21[[#This Row],[3-MA]])</f>
        <v>2.0633333333333326</v>
      </c>
      <c r="J975" s="10">
        <f t="shared" si="77"/>
        <v>4.257344444444441</v>
      </c>
      <c r="K975" s="10">
        <f>ABS(Table21[[#This Row],[Erorr 2]])</f>
        <v>2.0633333333333326</v>
      </c>
      <c r="L975" s="13">
        <f>Table21[[#This Row],[Abs Erorr 2]]/Table21[[#This Row],[Adj Close]]</f>
        <v>1.0818652125279639E-2</v>
      </c>
      <c r="M975" s="11">
        <f t="shared" si="79"/>
        <v>200.62166666666667</v>
      </c>
      <c r="N975" s="16">
        <f>Table21[[#This Row],[Adj Close]]-Table21[[#This Row],[6-MA]]</f>
        <v>-9.9016666666666708</v>
      </c>
      <c r="O975" s="17">
        <f>(Table21[[#This Row],[Adj Close]]-M975)^2</f>
        <v>98.043002777777858</v>
      </c>
      <c r="P975" s="17">
        <f>ABS(Table21[[#This Row],[Erorr 3]])</f>
        <v>9.9016666666666708</v>
      </c>
      <c r="Q975" s="17">
        <f>Table21[[#This Row],[Abs Erorr 3]]/Table21[[#This Row],[Adj Close]]</f>
        <v>5.1917295861297563E-2</v>
      </c>
    </row>
    <row r="976" spans="1:17" x14ac:dyDescent="0.3">
      <c r="A976" s="5">
        <v>44876.291666666664</v>
      </c>
      <c r="B976" s="25">
        <v>195.97</v>
      </c>
      <c r="C976" s="11">
        <f t="shared" si="76"/>
        <v>190.72</v>
      </c>
      <c r="D976" s="29">
        <f>Table21[[#This Row],[Adj Close]]-Table21[[#This Row],[Naive Trend ]]</f>
        <v>5.25</v>
      </c>
      <c r="E976" s="12">
        <f t="shared" si="75"/>
        <v>27.5625</v>
      </c>
      <c r="F976" s="12">
        <f>ABS(Table21[[#This Row],[Erorr 1]])</f>
        <v>5.25</v>
      </c>
      <c r="G976" s="13">
        <f>Table21[[#This Row],[Abs Erorr 1]]/Table21[[#This Row],[Adj Close]]</f>
        <v>2.6789814767566464E-2</v>
      </c>
      <c r="H976" s="11">
        <f t="shared" si="78"/>
        <v>186.53666666666666</v>
      </c>
      <c r="I976" s="14">
        <f>(Table21[[#This Row],[Adj Close]]-Table21[[#This Row],[3-MA]])</f>
        <v>9.4333333333333371</v>
      </c>
      <c r="J976" s="10">
        <f t="shared" si="77"/>
        <v>88.98777777777785</v>
      </c>
      <c r="K976" s="10">
        <f>ABS(Table21[[#This Row],[Erorr 2]])</f>
        <v>9.4333333333333371</v>
      </c>
      <c r="L976" s="13">
        <f>Table21[[#This Row],[Abs Erorr 2]]/Table21[[#This Row],[Adj Close]]</f>
        <v>4.8136619550611506E-2</v>
      </c>
      <c r="M976" s="11">
        <f t="shared" si="79"/>
        <v>196.57833333333335</v>
      </c>
      <c r="N976" s="16">
        <f>Table21[[#This Row],[Adj Close]]-Table21[[#This Row],[6-MA]]</f>
        <v>-0.60833333333334849</v>
      </c>
      <c r="O976" s="17">
        <f>(Table21[[#This Row],[Adj Close]]-M976)^2</f>
        <v>0.37006944444446288</v>
      </c>
      <c r="P976" s="17">
        <f>ABS(Table21[[#This Row],[Erorr 3]])</f>
        <v>0.60833333333334849</v>
      </c>
      <c r="Q976" s="17">
        <f>Table21[[#This Row],[Abs Erorr 3]]/Table21[[#This Row],[Adj Close]]</f>
        <v>3.1042166317974615E-3</v>
      </c>
    </row>
    <row r="977" spans="1:17" x14ac:dyDescent="0.3">
      <c r="A977" s="9">
        <v>44879.291666666664</v>
      </c>
      <c r="B977" s="26">
        <v>190.95</v>
      </c>
      <c r="C977" s="11">
        <f t="shared" si="76"/>
        <v>195.97</v>
      </c>
      <c r="D977" s="29">
        <f>Table21[[#This Row],[Adj Close]]-Table21[[#This Row],[Naive Trend ]]</f>
        <v>-5.0200000000000102</v>
      </c>
      <c r="E977" s="12">
        <f t="shared" si="75"/>
        <v>25.200400000000101</v>
      </c>
      <c r="F977" s="12">
        <f>ABS(Table21[[#This Row],[Erorr 1]])</f>
        <v>5.0200000000000102</v>
      </c>
      <c r="G977" s="13">
        <f>Table21[[#This Row],[Abs Erorr 1]]/Table21[[#This Row],[Adj Close]]</f>
        <v>2.628960460853632E-2</v>
      </c>
      <c r="H977" s="11">
        <f t="shared" si="78"/>
        <v>188.09333333333333</v>
      </c>
      <c r="I977" s="14">
        <f>(Table21[[#This Row],[Adj Close]]-Table21[[#This Row],[3-MA]])</f>
        <v>2.8566666666666549</v>
      </c>
      <c r="J977" s="10">
        <f t="shared" si="77"/>
        <v>8.160544444444378</v>
      </c>
      <c r="K977" s="10">
        <f>ABS(Table21[[#This Row],[Erorr 2]])</f>
        <v>2.8566666666666549</v>
      </c>
      <c r="L977" s="13">
        <f>Table21[[#This Row],[Abs Erorr 2]]/Table21[[#This Row],[Adj Close]]</f>
        <v>1.4960286287858891E-2</v>
      </c>
      <c r="M977" s="11">
        <f t="shared" si="79"/>
        <v>193.35500000000002</v>
      </c>
      <c r="N977" s="16">
        <f>Table21[[#This Row],[Adj Close]]-Table21[[#This Row],[6-MA]]</f>
        <v>-2.4050000000000296</v>
      </c>
      <c r="O977" s="17">
        <f>(Table21[[#This Row],[Adj Close]]-M977)^2</f>
        <v>5.7840250000001419</v>
      </c>
      <c r="P977" s="17">
        <f>ABS(Table21[[#This Row],[Erorr 3]])</f>
        <v>2.4050000000000296</v>
      </c>
      <c r="Q977" s="17">
        <f>Table21[[#This Row],[Abs Erorr 3]]/Table21[[#This Row],[Adj Close]]</f>
        <v>1.2594920136161454E-2</v>
      </c>
    </row>
    <row r="978" spans="1:17" x14ac:dyDescent="0.3">
      <c r="A978" s="5">
        <v>44880.291666666664</v>
      </c>
      <c r="B978" s="25">
        <v>194.42</v>
      </c>
      <c r="C978" s="11">
        <f t="shared" si="76"/>
        <v>190.95</v>
      </c>
      <c r="D978" s="29">
        <f>Table21[[#This Row],[Adj Close]]-Table21[[#This Row],[Naive Trend ]]</f>
        <v>3.4699999999999989</v>
      </c>
      <c r="E978" s="12">
        <f t="shared" si="75"/>
        <v>12.040899999999992</v>
      </c>
      <c r="F978" s="12">
        <f>ABS(Table21[[#This Row],[Erorr 1]])</f>
        <v>3.4699999999999989</v>
      </c>
      <c r="G978" s="13">
        <f>Table21[[#This Row],[Abs Erorr 1]]/Table21[[#This Row],[Adj Close]]</f>
        <v>1.7847958029009358E-2</v>
      </c>
      <c r="H978" s="11">
        <f t="shared" si="78"/>
        <v>192.54666666666665</v>
      </c>
      <c r="I978" s="14">
        <f>(Table21[[#This Row],[Adj Close]]-Table21[[#This Row],[3-MA]])</f>
        <v>1.8733333333333348</v>
      </c>
      <c r="J978" s="10">
        <f t="shared" si="77"/>
        <v>3.5093777777777833</v>
      </c>
      <c r="K978" s="10">
        <f>ABS(Table21[[#This Row],[Erorr 2]])</f>
        <v>1.8733333333333348</v>
      </c>
      <c r="L978" s="13">
        <f>Table21[[#This Row],[Abs Erorr 2]]/Table21[[#This Row],[Adj Close]]</f>
        <v>9.6354970339128428E-3</v>
      </c>
      <c r="M978" s="11">
        <f t="shared" si="79"/>
        <v>190.60166666666669</v>
      </c>
      <c r="N978" s="16">
        <f>Table21[[#This Row],[Adj Close]]-Table21[[#This Row],[6-MA]]</f>
        <v>3.8183333333332996</v>
      </c>
      <c r="O978" s="17">
        <f>(Table21[[#This Row],[Adj Close]]-M978)^2</f>
        <v>14.579669444444187</v>
      </c>
      <c r="P978" s="17">
        <f>ABS(Table21[[#This Row],[Erorr 3]])</f>
        <v>3.8183333333332996</v>
      </c>
      <c r="Q978" s="17">
        <f>Table21[[#This Row],[Abs Erorr 3]]/Table21[[#This Row],[Adj Close]]</f>
        <v>1.9639611836916468E-2</v>
      </c>
    </row>
    <row r="979" spans="1:17" x14ac:dyDescent="0.3">
      <c r="A979" s="9">
        <v>44881.291666666664</v>
      </c>
      <c r="B979" s="26">
        <v>186.92</v>
      </c>
      <c r="C979" s="11">
        <f t="shared" si="76"/>
        <v>194.42</v>
      </c>
      <c r="D979" s="29">
        <f>Table21[[#This Row],[Adj Close]]-Table21[[#This Row],[Naive Trend ]]</f>
        <v>-7.5</v>
      </c>
      <c r="E979" s="12">
        <f t="shared" si="75"/>
        <v>56.25</v>
      </c>
      <c r="F979" s="12">
        <f>ABS(Table21[[#This Row],[Erorr 1]])</f>
        <v>7.5</v>
      </c>
      <c r="G979" s="13">
        <f>Table21[[#This Row],[Abs Erorr 1]]/Table21[[#This Row],[Adj Close]]</f>
        <v>4.0124117269420077E-2</v>
      </c>
      <c r="H979" s="11">
        <f t="shared" si="78"/>
        <v>193.77999999999997</v>
      </c>
      <c r="I979" s="14">
        <f>(Table21[[#This Row],[Adj Close]]-Table21[[#This Row],[3-MA]])</f>
        <v>-6.8599999999999852</v>
      </c>
      <c r="J979" s="10">
        <f t="shared" si="77"/>
        <v>47.059599999999797</v>
      </c>
      <c r="K979" s="10">
        <f>ABS(Table21[[#This Row],[Erorr 2]])</f>
        <v>6.8599999999999852</v>
      </c>
      <c r="L979" s="13">
        <f>Table21[[#This Row],[Abs Erorr 2]]/Table21[[#This Row],[Adj Close]]</f>
        <v>3.6700192595762814E-2</v>
      </c>
      <c r="M979" s="11">
        <f t="shared" si="79"/>
        <v>190.15833333333333</v>
      </c>
      <c r="N979" s="16">
        <f>Table21[[#This Row],[Adj Close]]-Table21[[#This Row],[6-MA]]</f>
        <v>-3.2383333333333439</v>
      </c>
      <c r="O979" s="17">
        <f>(Table21[[#This Row],[Adj Close]]-M979)^2</f>
        <v>10.486802777777847</v>
      </c>
      <c r="P979" s="17">
        <f>ABS(Table21[[#This Row],[Erorr 3]])</f>
        <v>3.2383333333333439</v>
      </c>
      <c r="Q979" s="17">
        <f>Table21[[#This Row],[Abs Erorr 3]]/Table21[[#This Row],[Adj Close]]</f>
        <v>1.7324702189885213E-2</v>
      </c>
    </row>
    <row r="980" spans="1:17" x14ac:dyDescent="0.3">
      <c r="A980" s="5">
        <v>44882.291666666664</v>
      </c>
      <c r="B980" s="25">
        <v>183.17</v>
      </c>
      <c r="C980" s="11">
        <f t="shared" si="76"/>
        <v>186.92</v>
      </c>
      <c r="D980" s="29">
        <f>Table21[[#This Row],[Adj Close]]-Table21[[#This Row],[Naive Trend ]]</f>
        <v>-3.75</v>
      </c>
      <c r="E980" s="12">
        <f t="shared" si="75"/>
        <v>14.0625</v>
      </c>
      <c r="F980" s="12">
        <f>ABS(Table21[[#This Row],[Erorr 1]])</f>
        <v>3.75</v>
      </c>
      <c r="G980" s="13">
        <f>Table21[[#This Row],[Abs Erorr 1]]/Table21[[#This Row],[Adj Close]]</f>
        <v>2.0472784844679806E-2</v>
      </c>
      <c r="H980" s="11">
        <f t="shared" si="78"/>
        <v>190.76333333333332</v>
      </c>
      <c r="I980" s="14">
        <f>(Table21[[#This Row],[Adj Close]]-Table21[[#This Row],[3-MA]])</f>
        <v>-7.5933333333333337</v>
      </c>
      <c r="J980" s="10">
        <f t="shared" si="77"/>
        <v>57.658711111111117</v>
      </c>
      <c r="K980" s="10">
        <f>ABS(Table21[[#This Row],[Erorr 2]])</f>
        <v>7.5933333333333337</v>
      </c>
      <c r="L980" s="13">
        <f>Table21[[#This Row],[Abs Erorr 2]]/Table21[[#This Row],[Adj Close]]</f>
        <v>4.1455114556604979E-2</v>
      </c>
      <c r="M980" s="11">
        <f t="shared" si="79"/>
        <v>189.42833333333331</v>
      </c>
      <c r="N980" s="16">
        <f>Table21[[#This Row],[Adj Close]]-Table21[[#This Row],[6-MA]]</f>
        <v>-6.2583333333333258</v>
      </c>
      <c r="O980" s="17">
        <f>(Table21[[#This Row],[Adj Close]]-M980)^2</f>
        <v>39.166736111111014</v>
      </c>
      <c r="P980" s="17">
        <f>ABS(Table21[[#This Row],[Erorr 3]])</f>
        <v>6.2583333333333258</v>
      </c>
      <c r="Q980" s="17">
        <f>Table21[[#This Row],[Abs Erorr 3]]/Table21[[#This Row],[Adj Close]]</f>
        <v>3.4166803151898927E-2</v>
      </c>
    </row>
    <row r="981" spans="1:17" x14ac:dyDescent="0.3">
      <c r="A981" s="9">
        <v>44883.291666666664</v>
      </c>
      <c r="B981" s="26">
        <v>180.19</v>
      </c>
      <c r="C981" s="11">
        <f t="shared" si="76"/>
        <v>183.17</v>
      </c>
      <c r="D981" s="29">
        <f>Table21[[#This Row],[Adj Close]]-Table21[[#This Row],[Naive Trend ]]</f>
        <v>-2.9799999999999898</v>
      </c>
      <c r="E981" s="12">
        <f t="shared" si="75"/>
        <v>8.8803999999999395</v>
      </c>
      <c r="F981" s="12">
        <f>ABS(Table21[[#This Row],[Erorr 1]])</f>
        <v>2.9799999999999898</v>
      </c>
      <c r="G981" s="13">
        <f>Table21[[#This Row],[Abs Erorr 1]]/Table21[[#This Row],[Adj Close]]</f>
        <v>1.6538098673622232E-2</v>
      </c>
      <c r="H981" s="11">
        <f t="shared" si="78"/>
        <v>188.17</v>
      </c>
      <c r="I981" s="14">
        <f>(Table21[[#This Row],[Adj Close]]-Table21[[#This Row],[3-MA]])</f>
        <v>-7.9799999999999898</v>
      </c>
      <c r="J981" s="10">
        <f t="shared" si="77"/>
        <v>63.680399999999835</v>
      </c>
      <c r="K981" s="10">
        <f>ABS(Table21[[#This Row],[Erorr 2]])</f>
        <v>7.9799999999999898</v>
      </c>
      <c r="L981" s="13">
        <f>Table21[[#This Row],[Abs Erorr 2]]/Table21[[#This Row],[Adj Close]]</f>
        <v>4.428658638104218E-2</v>
      </c>
      <c r="M981" s="11">
        <f t="shared" si="79"/>
        <v>190.35833333333332</v>
      </c>
      <c r="N981" s="16">
        <f>Table21[[#This Row],[Adj Close]]-Table21[[#This Row],[6-MA]]</f>
        <v>-10.168333333333322</v>
      </c>
      <c r="O981" s="17">
        <f>(Table21[[#This Row],[Adj Close]]-M981)^2</f>
        <v>103.39500277777755</v>
      </c>
      <c r="P981" s="17">
        <f>ABS(Table21[[#This Row],[Erorr 3]])</f>
        <v>10.168333333333322</v>
      </c>
      <c r="Q981" s="17">
        <f>Table21[[#This Row],[Abs Erorr 3]]/Table21[[#This Row],[Adj Close]]</f>
        <v>5.6431174500989632E-2</v>
      </c>
    </row>
    <row r="982" spans="1:17" x14ac:dyDescent="0.3">
      <c r="A982" s="5">
        <v>44886.291666666664</v>
      </c>
      <c r="B982" s="25">
        <v>167.87</v>
      </c>
      <c r="C982" s="11">
        <f t="shared" si="76"/>
        <v>180.19</v>
      </c>
      <c r="D982" s="29">
        <f>Table21[[#This Row],[Adj Close]]-Table21[[#This Row],[Naive Trend ]]</f>
        <v>-12.319999999999993</v>
      </c>
      <c r="E982" s="12">
        <f t="shared" si="75"/>
        <v>151.78239999999983</v>
      </c>
      <c r="F982" s="12">
        <f>ABS(Table21[[#This Row],[Erorr 1]])</f>
        <v>12.319999999999993</v>
      </c>
      <c r="G982" s="13">
        <f>Table21[[#This Row],[Abs Erorr 1]]/Table21[[#This Row],[Adj Close]]</f>
        <v>7.3390123309703889E-2</v>
      </c>
      <c r="H982" s="11">
        <f t="shared" si="78"/>
        <v>183.42666666666665</v>
      </c>
      <c r="I982" s="14">
        <f>(Table21[[#This Row],[Adj Close]]-Table21[[#This Row],[3-MA]])</f>
        <v>-15.556666666666644</v>
      </c>
      <c r="J982" s="10">
        <f t="shared" si="77"/>
        <v>242.00987777777706</v>
      </c>
      <c r="K982" s="10">
        <f>ABS(Table21[[#This Row],[Erorr 2]])</f>
        <v>15.556666666666644</v>
      </c>
      <c r="L982" s="13">
        <f>Table21[[#This Row],[Abs Erorr 2]]/Table21[[#This Row],[Adj Close]]</f>
        <v>9.2670915986576771E-2</v>
      </c>
      <c r="M982" s="11">
        <f t="shared" si="79"/>
        <v>188.60333333333332</v>
      </c>
      <c r="N982" s="16">
        <f>Table21[[#This Row],[Adj Close]]-Table21[[#This Row],[6-MA]]</f>
        <v>-20.73333333333332</v>
      </c>
      <c r="O982" s="17">
        <f>(Table21[[#This Row],[Adj Close]]-M982)^2</f>
        <v>429.87111111111057</v>
      </c>
      <c r="P982" s="17">
        <f>ABS(Table21[[#This Row],[Erorr 3]])</f>
        <v>20.73333333333332</v>
      </c>
      <c r="Q982" s="17">
        <f>Table21[[#This Row],[Abs Erorr 3]]/Table21[[#This Row],[Adj Close]]</f>
        <v>0.12350827028851682</v>
      </c>
    </row>
    <row r="983" spans="1:17" x14ac:dyDescent="0.3">
      <c r="A983" s="9">
        <v>44887.291666666664</v>
      </c>
      <c r="B983" s="26">
        <v>169.91</v>
      </c>
      <c r="C983" s="11">
        <f t="shared" si="76"/>
        <v>167.87</v>
      </c>
      <c r="D983" s="29">
        <f>Table21[[#This Row],[Adj Close]]-Table21[[#This Row],[Naive Trend ]]</f>
        <v>2.039999999999992</v>
      </c>
      <c r="E983" s="12">
        <f t="shared" si="75"/>
        <v>4.1615999999999671</v>
      </c>
      <c r="F983" s="12">
        <f>ABS(Table21[[#This Row],[Erorr 1]])</f>
        <v>2.039999999999992</v>
      </c>
      <c r="G983" s="13">
        <f>Table21[[#This Row],[Abs Erorr 1]]/Table21[[#This Row],[Adj Close]]</f>
        <v>1.2006356306279749E-2</v>
      </c>
      <c r="H983" s="11">
        <f t="shared" si="78"/>
        <v>177.07666666666668</v>
      </c>
      <c r="I983" s="14">
        <f>(Table21[[#This Row],[Adj Close]]-Table21[[#This Row],[3-MA]])</f>
        <v>-7.1666666666666856</v>
      </c>
      <c r="J983" s="10">
        <f t="shared" si="77"/>
        <v>51.361111111111384</v>
      </c>
      <c r="K983" s="10">
        <f>ABS(Table21[[#This Row],[Erorr 2]])</f>
        <v>7.1666666666666856</v>
      </c>
      <c r="L983" s="13">
        <f>Table21[[#This Row],[Abs Erorr 2]]/Table21[[#This Row],[Adj Close]]</f>
        <v>4.2179192906048414E-2</v>
      </c>
      <c r="M983" s="11">
        <f t="shared" si="79"/>
        <v>183.92</v>
      </c>
      <c r="N983" s="16">
        <f>Table21[[#This Row],[Adj Close]]-Table21[[#This Row],[6-MA]]</f>
        <v>-14.009999999999991</v>
      </c>
      <c r="O983" s="17">
        <f>(Table21[[#This Row],[Adj Close]]-M983)^2</f>
        <v>196.28009999999975</v>
      </c>
      <c r="P983" s="17">
        <f>ABS(Table21[[#This Row],[Erorr 3]])</f>
        <v>14.009999999999991</v>
      </c>
      <c r="Q983" s="17">
        <f>Table21[[#This Row],[Abs Erorr 3]]/Table21[[#This Row],[Adj Close]]</f>
        <v>8.2455417574009718E-2</v>
      </c>
    </row>
    <row r="984" spans="1:17" x14ac:dyDescent="0.3">
      <c r="A984" s="5">
        <v>44888.291666666664</v>
      </c>
      <c r="B984" s="25">
        <v>183.2</v>
      </c>
      <c r="C984" s="11">
        <f t="shared" si="76"/>
        <v>169.91</v>
      </c>
      <c r="D984" s="29">
        <f>Table21[[#This Row],[Adj Close]]-Table21[[#This Row],[Naive Trend ]]</f>
        <v>13.289999999999992</v>
      </c>
      <c r="E984" s="12">
        <f t="shared" si="75"/>
        <v>176.6240999999998</v>
      </c>
      <c r="F984" s="12">
        <f>ABS(Table21[[#This Row],[Erorr 1]])</f>
        <v>13.289999999999992</v>
      </c>
      <c r="G984" s="13">
        <f>Table21[[#This Row],[Abs Erorr 1]]/Table21[[#This Row],[Adj Close]]</f>
        <v>7.2543668122270699E-2</v>
      </c>
      <c r="H984" s="11">
        <f t="shared" si="78"/>
        <v>172.65666666666667</v>
      </c>
      <c r="I984" s="14">
        <f>(Table21[[#This Row],[Adj Close]]-Table21[[#This Row],[3-MA]])</f>
        <v>10.543333333333322</v>
      </c>
      <c r="J984" s="10">
        <f t="shared" si="77"/>
        <v>111.16187777777755</v>
      </c>
      <c r="K984" s="10">
        <f>ABS(Table21[[#This Row],[Erorr 2]])</f>
        <v>10.543333333333322</v>
      </c>
      <c r="L984" s="13">
        <f>Table21[[#This Row],[Abs Erorr 2]]/Table21[[#This Row],[Adj Close]]</f>
        <v>5.7550946142649141E-2</v>
      </c>
      <c r="M984" s="11">
        <f t="shared" si="79"/>
        <v>180.41333333333333</v>
      </c>
      <c r="N984" s="16">
        <f>Table21[[#This Row],[Adj Close]]-Table21[[#This Row],[6-MA]]</f>
        <v>2.7866666666666617</v>
      </c>
      <c r="O984" s="17">
        <f>(Table21[[#This Row],[Adj Close]]-M984)^2</f>
        <v>7.7655111111110839</v>
      </c>
      <c r="P984" s="17">
        <f>ABS(Table21[[#This Row],[Erorr 3]])</f>
        <v>2.7866666666666617</v>
      </c>
      <c r="Q984" s="17">
        <f>Table21[[#This Row],[Abs Erorr 3]]/Table21[[#This Row],[Adj Close]]</f>
        <v>1.5211062590975228E-2</v>
      </c>
    </row>
    <row r="985" spans="1:17" x14ac:dyDescent="0.3">
      <c r="A985" s="9">
        <v>44890.291666666664</v>
      </c>
      <c r="B985" s="26">
        <v>182.86</v>
      </c>
      <c r="C985" s="11">
        <f t="shared" si="76"/>
        <v>183.2</v>
      </c>
      <c r="D985" s="29">
        <f>Table21[[#This Row],[Adj Close]]-Table21[[#This Row],[Naive Trend ]]</f>
        <v>-0.33999999999997499</v>
      </c>
      <c r="E985" s="12">
        <f t="shared" si="75"/>
        <v>0.11559999999998299</v>
      </c>
      <c r="F985" s="12">
        <f>ABS(Table21[[#This Row],[Erorr 1]])</f>
        <v>0.33999999999997499</v>
      </c>
      <c r="G985" s="13">
        <f>Table21[[#This Row],[Abs Erorr 1]]/Table21[[#This Row],[Adj Close]]</f>
        <v>1.8593459477194299E-3</v>
      </c>
      <c r="H985" s="11">
        <f t="shared" si="78"/>
        <v>173.66</v>
      </c>
      <c r="I985" s="14">
        <f>(Table21[[#This Row],[Adj Close]]-Table21[[#This Row],[3-MA]])</f>
        <v>9.2000000000000171</v>
      </c>
      <c r="J985" s="10">
        <f t="shared" si="77"/>
        <v>84.640000000000313</v>
      </c>
      <c r="K985" s="10">
        <f>ABS(Table21[[#This Row],[Erorr 2]])</f>
        <v>9.2000000000000171</v>
      </c>
      <c r="L985" s="13">
        <f>Table21[[#This Row],[Abs Erorr 2]]/Table21[[#This Row],[Adj Close]]</f>
        <v>5.0311713879470719E-2</v>
      </c>
      <c r="M985" s="11">
        <f t="shared" si="79"/>
        <v>178.54333333333332</v>
      </c>
      <c r="N985" s="16">
        <f>Table21[[#This Row],[Adj Close]]-Table21[[#This Row],[6-MA]]</f>
        <v>4.3166666666666913</v>
      </c>
      <c r="O985" s="17">
        <f>(Table21[[#This Row],[Adj Close]]-M985)^2</f>
        <v>18.633611111111325</v>
      </c>
      <c r="P985" s="17">
        <f>ABS(Table21[[#This Row],[Erorr 3]])</f>
        <v>4.3166666666666913</v>
      </c>
      <c r="Q985" s="17">
        <f>Table21[[#This Row],[Abs Erorr 3]]/Table21[[#This Row],[Adj Close]]</f>
        <v>2.3606401983302477E-2</v>
      </c>
    </row>
    <row r="986" spans="1:17" x14ac:dyDescent="0.3">
      <c r="A986" s="5">
        <v>44893.291666666664</v>
      </c>
      <c r="B986" s="25">
        <v>182.92</v>
      </c>
      <c r="C986" s="11">
        <f t="shared" si="76"/>
        <v>182.86</v>
      </c>
      <c r="D986" s="29">
        <f>Table21[[#This Row],[Adj Close]]-Table21[[#This Row],[Naive Trend ]]</f>
        <v>5.9999999999973852E-2</v>
      </c>
      <c r="E986" s="12">
        <f t="shared" si="75"/>
        <v>3.5999999999968622E-3</v>
      </c>
      <c r="F986" s="12">
        <f>ABS(Table21[[#This Row],[Erorr 1]])</f>
        <v>5.9999999999973852E-2</v>
      </c>
      <c r="G986" s="13">
        <f>Table21[[#This Row],[Abs Erorr 1]]/Table21[[#This Row],[Adj Close]]</f>
        <v>3.2801224579036661E-4</v>
      </c>
      <c r="H986" s="11">
        <f t="shared" si="78"/>
        <v>178.65666666666667</v>
      </c>
      <c r="I986" s="14">
        <f>(Table21[[#This Row],[Adj Close]]-Table21[[#This Row],[3-MA]])</f>
        <v>4.2633333333333212</v>
      </c>
      <c r="J986" s="10">
        <f t="shared" si="77"/>
        <v>18.176011111111009</v>
      </c>
      <c r="K986" s="10">
        <f>ABS(Table21[[#This Row],[Erorr 2]])</f>
        <v>4.2633333333333212</v>
      </c>
      <c r="L986" s="13">
        <f>Table21[[#This Row],[Abs Erorr 2]]/Table21[[#This Row],[Adj Close]]</f>
        <v>2.3307092353670029E-2</v>
      </c>
      <c r="M986" s="11">
        <f t="shared" si="79"/>
        <v>177.86666666666665</v>
      </c>
      <c r="N986" s="16">
        <f>Table21[[#This Row],[Adj Close]]-Table21[[#This Row],[6-MA]]</f>
        <v>5.0533333333333417</v>
      </c>
      <c r="O986" s="17">
        <f>(Table21[[#This Row],[Adj Close]]-M986)^2</f>
        <v>25.536177777777862</v>
      </c>
      <c r="P986" s="17">
        <f>ABS(Table21[[#This Row],[Erorr 3]])</f>
        <v>5.0533333333333417</v>
      </c>
      <c r="Q986" s="17">
        <f>Table21[[#This Row],[Abs Erorr 3]]/Table21[[#This Row],[Adj Close]]</f>
        <v>2.7625920256578514E-2</v>
      </c>
    </row>
    <row r="987" spans="1:17" x14ac:dyDescent="0.3">
      <c r="A987" s="9">
        <v>44894.291666666664</v>
      </c>
      <c r="B987" s="26">
        <v>180.83</v>
      </c>
      <c r="C987" s="11">
        <f t="shared" si="76"/>
        <v>182.92</v>
      </c>
      <c r="D987" s="29">
        <f>Table21[[#This Row],[Adj Close]]-Table21[[#This Row],[Naive Trend ]]</f>
        <v>-2.089999999999975</v>
      </c>
      <c r="E987" s="12">
        <f t="shared" si="75"/>
        <v>4.3680999999998953</v>
      </c>
      <c r="F987" s="12">
        <f>ABS(Table21[[#This Row],[Erorr 1]])</f>
        <v>2.089999999999975</v>
      </c>
      <c r="G987" s="13">
        <f>Table21[[#This Row],[Abs Erorr 1]]/Table21[[#This Row],[Adj Close]]</f>
        <v>1.1557816733948874E-2</v>
      </c>
      <c r="H987" s="11">
        <f t="shared" si="78"/>
        <v>182.99333333333334</v>
      </c>
      <c r="I987" s="14">
        <f>(Table21[[#This Row],[Adj Close]]-Table21[[#This Row],[3-MA]])</f>
        <v>-2.1633333333333269</v>
      </c>
      <c r="J987" s="10">
        <f t="shared" si="77"/>
        <v>4.6800111111110834</v>
      </c>
      <c r="K987" s="10">
        <f>ABS(Table21[[#This Row],[Erorr 2]])</f>
        <v>2.1633333333333269</v>
      </c>
      <c r="L987" s="13">
        <f>Table21[[#This Row],[Abs Erorr 2]]/Table21[[#This Row],[Adj Close]]</f>
        <v>1.1963354163210345E-2</v>
      </c>
      <c r="M987" s="11">
        <f t="shared" si="79"/>
        <v>177.82500000000002</v>
      </c>
      <c r="N987" s="16">
        <f>Table21[[#This Row],[Adj Close]]-Table21[[#This Row],[6-MA]]</f>
        <v>3.0049999999999955</v>
      </c>
      <c r="O987" s="17">
        <f>(Table21[[#This Row],[Adj Close]]-M987)^2</f>
        <v>9.0300249999999735</v>
      </c>
      <c r="P987" s="17">
        <f>ABS(Table21[[#This Row],[Erorr 3]])</f>
        <v>3.0049999999999955</v>
      </c>
      <c r="Q987" s="17">
        <f>Table21[[#This Row],[Abs Erorr 3]]/Table21[[#This Row],[Adj Close]]</f>
        <v>1.6617817839960157E-2</v>
      </c>
    </row>
    <row r="988" spans="1:17" x14ac:dyDescent="0.3">
      <c r="A988" s="5">
        <v>44895.291666666664</v>
      </c>
      <c r="B988" s="25">
        <v>194.7</v>
      </c>
      <c r="C988" s="11">
        <f t="shared" si="76"/>
        <v>180.83</v>
      </c>
      <c r="D988" s="29">
        <f>Table21[[#This Row],[Adj Close]]-Table21[[#This Row],[Naive Trend ]]</f>
        <v>13.869999999999976</v>
      </c>
      <c r="E988" s="12">
        <f t="shared" si="75"/>
        <v>192.37689999999932</v>
      </c>
      <c r="F988" s="12">
        <f>ABS(Table21[[#This Row],[Erorr 1]])</f>
        <v>13.869999999999976</v>
      </c>
      <c r="G988" s="13">
        <f>Table21[[#This Row],[Abs Erorr 1]]/Table21[[#This Row],[Adj Close]]</f>
        <v>7.1237801746276211E-2</v>
      </c>
      <c r="H988" s="11">
        <f t="shared" si="78"/>
        <v>182.20333333333335</v>
      </c>
      <c r="I988" s="14">
        <f>(Table21[[#This Row],[Adj Close]]-Table21[[#This Row],[3-MA]])</f>
        <v>12.496666666666641</v>
      </c>
      <c r="J988" s="10">
        <f t="shared" si="77"/>
        <v>156.16667777777715</v>
      </c>
      <c r="K988" s="10">
        <f>ABS(Table21[[#This Row],[Erorr 2]])</f>
        <v>12.496666666666641</v>
      </c>
      <c r="L988" s="13">
        <f>Table21[[#This Row],[Abs Erorr 2]]/Table21[[#This Row],[Adj Close]]</f>
        <v>6.4184215031672529E-2</v>
      </c>
      <c r="M988" s="11">
        <f t="shared" si="79"/>
        <v>177.93166666666664</v>
      </c>
      <c r="N988" s="16">
        <f>Table21[[#This Row],[Adj Close]]-Table21[[#This Row],[6-MA]]</f>
        <v>16.768333333333345</v>
      </c>
      <c r="O988" s="17">
        <f>(Table21[[#This Row],[Adj Close]]-M988)^2</f>
        <v>281.17700277777817</v>
      </c>
      <c r="P988" s="17">
        <f>ABS(Table21[[#This Row],[Erorr 3]])</f>
        <v>16.768333333333345</v>
      </c>
      <c r="Q988" s="17">
        <f>Table21[[#This Row],[Abs Erorr 3]]/Table21[[#This Row],[Adj Close]]</f>
        <v>8.6123951378188734E-2</v>
      </c>
    </row>
    <row r="989" spans="1:17" x14ac:dyDescent="0.3">
      <c r="A989" s="9">
        <v>44896.291666666664</v>
      </c>
      <c r="B989" s="26">
        <v>194.7</v>
      </c>
      <c r="C989" s="11">
        <f t="shared" si="76"/>
        <v>194.7</v>
      </c>
      <c r="D989" s="29">
        <f>Table21[[#This Row],[Adj Close]]-Table21[[#This Row],[Naive Trend ]]</f>
        <v>0</v>
      </c>
      <c r="E989" s="12">
        <f t="shared" si="75"/>
        <v>0</v>
      </c>
      <c r="F989" s="12">
        <f>ABS(Table21[[#This Row],[Erorr 1]])</f>
        <v>0</v>
      </c>
      <c r="G989" s="13">
        <f>Table21[[#This Row],[Abs Erorr 1]]/Table21[[#This Row],[Adj Close]]</f>
        <v>0</v>
      </c>
      <c r="H989" s="11">
        <f t="shared" si="78"/>
        <v>186.15</v>
      </c>
      <c r="I989" s="14">
        <f>(Table21[[#This Row],[Adj Close]]-Table21[[#This Row],[3-MA]])</f>
        <v>8.5499999999999829</v>
      </c>
      <c r="J989" s="10">
        <f t="shared" si="77"/>
        <v>73.102499999999708</v>
      </c>
      <c r="K989" s="10">
        <f>ABS(Table21[[#This Row],[Erorr 2]])</f>
        <v>8.5499999999999829</v>
      </c>
      <c r="L989" s="13">
        <f>Table21[[#This Row],[Abs Erorr 2]]/Table21[[#This Row],[Adj Close]]</f>
        <v>4.3913713405238745E-2</v>
      </c>
      <c r="M989" s="11">
        <f t="shared" si="79"/>
        <v>182.40333333333334</v>
      </c>
      <c r="N989" s="16">
        <f>Table21[[#This Row],[Adj Close]]-Table21[[#This Row],[6-MA]]</f>
        <v>12.296666666666653</v>
      </c>
      <c r="O989" s="17">
        <f>(Table21[[#This Row],[Adj Close]]-M989)^2</f>
        <v>151.20801111111078</v>
      </c>
      <c r="P989" s="17">
        <f>ABS(Table21[[#This Row],[Erorr 3]])</f>
        <v>12.296666666666653</v>
      </c>
      <c r="Q989" s="17">
        <f>Table21[[#This Row],[Abs Erorr 3]]/Table21[[#This Row],[Adj Close]]</f>
        <v>6.3156993665468175E-2</v>
      </c>
    </row>
    <row r="990" spans="1:17" x14ac:dyDescent="0.3">
      <c r="A990" s="5">
        <v>44897.291666666664</v>
      </c>
      <c r="B990" s="25">
        <v>194.86</v>
      </c>
      <c r="C990" s="11">
        <f t="shared" si="76"/>
        <v>194.7</v>
      </c>
      <c r="D990" s="29">
        <f>Table21[[#This Row],[Adj Close]]-Table21[[#This Row],[Naive Trend ]]</f>
        <v>0.16000000000002501</v>
      </c>
      <c r="E990" s="12">
        <f t="shared" si="75"/>
        <v>2.5600000000008005E-2</v>
      </c>
      <c r="F990" s="12">
        <f>ABS(Table21[[#This Row],[Erorr 1]])</f>
        <v>0.16000000000002501</v>
      </c>
      <c r="G990" s="13">
        <f>Table21[[#This Row],[Abs Erorr 1]]/Table21[[#This Row],[Adj Close]]</f>
        <v>8.2110232987798928E-4</v>
      </c>
      <c r="H990" s="11">
        <f t="shared" si="78"/>
        <v>190.07666666666668</v>
      </c>
      <c r="I990" s="14">
        <f>(Table21[[#This Row],[Adj Close]]-Table21[[#This Row],[3-MA]])</f>
        <v>4.7833333333333314</v>
      </c>
      <c r="J990" s="10">
        <f t="shared" si="77"/>
        <v>22.88027777777776</v>
      </c>
      <c r="K990" s="10">
        <f>ABS(Table21[[#This Row],[Erorr 2]])</f>
        <v>4.7833333333333314</v>
      </c>
      <c r="L990" s="13">
        <f>Table21[[#This Row],[Abs Erorr 2]]/Table21[[#This Row],[Adj Close]]</f>
        <v>2.4547538403640209E-2</v>
      </c>
      <c r="M990" s="11">
        <f t="shared" si="79"/>
        <v>186.535</v>
      </c>
      <c r="N990" s="16">
        <f>Table21[[#This Row],[Adj Close]]-Table21[[#This Row],[6-MA]]</f>
        <v>8.3250000000000171</v>
      </c>
      <c r="O990" s="17">
        <f>(Table21[[#This Row],[Adj Close]]-M990)^2</f>
        <v>69.30562500000029</v>
      </c>
      <c r="P990" s="17">
        <f>ABS(Table21[[#This Row],[Erorr 3]])</f>
        <v>8.3250000000000171</v>
      </c>
      <c r="Q990" s="17">
        <f>Table21[[#This Row],[Abs Erorr 3]]/Table21[[#This Row],[Adj Close]]</f>
        <v>4.2722980601457544E-2</v>
      </c>
    </row>
    <row r="991" spans="1:17" x14ac:dyDescent="0.3">
      <c r="A991" s="9">
        <v>44900.291666666664</v>
      </c>
      <c r="B991" s="26">
        <v>182.45</v>
      </c>
      <c r="C991" s="11">
        <f t="shared" si="76"/>
        <v>194.86</v>
      </c>
      <c r="D991" s="29">
        <f>Table21[[#This Row],[Adj Close]]-Table21[[#This Row],[Naive Trend ]]</f>
        <v>-12.410000000000025</v>
      </c>
      <c r="E991" s="12">
        <f t="shared" si="75"/>
        <v>154.00810000000061</v>
      </c>
      <c r="F991" s="12">
        <f>ABS(Table21[[#This Row],[Erorr 1]])</f>
        <v>12.410000000000025</v>
      </c>
      <c r="G991" s="13">
        <f>Table21[[#This Row],[Abs Erorr 1]]/Table21[[#This Row],[Adj Close]]</f>
        <v>6.8018635242532335E-2</v>
      </c>
      <c r="H991" s="11">
        <f t="shared" si="78"/>
        <v>194.75333333333333</v>
      </c>
      <c r="I991" s="14">
        <f>(Table21[[#This Row],[Adj Close]]-Table21[[#This Row],[3-MA]])</f>
        <v>-12.303333333333342</v>
      </c>
      <c r="J991" s="10">
        <f t="shared" si="77"/>
        <v>151.37201111111131</v>
      </c>
      <c r="K991" s="10">
        <f>ABS(Table21[[#This Row],[Erorr 2]])</f>
        <v>12.303333333333342</v>
      </c>
      <c r="L991" s="13">
        <f>Table21[[#This Row],[Abs Erorr 2]]/Table21[[#This Row],[Adj Close]]</f>
        <v>6.7434000182698503E-2</v>
      </c>
      <c r="M991" s="11">
        <f t="shared" si="79"/>
        <v>188.47833333333332</v>
      </c>
      <c r="N991" s="16">
        <f>Table21[[#This Row],[Adj Close]]-Table21[[#This Row],[6-MA]]</f>
        <v>-6.028333333333336</v>
      </c>
      <c r="O991" s="17">
        <f>(Table21[[#This Row],[Adj Close]]-M991)^2</f>
        <v>36.34080277777781</v>
      </c>
      <c r="P991" s="17">
        <f>ABS(Table21[[#This Row],[Erorr 3]])</f>
        <v>6.028333333333336</v>
      </c>
      <c r="Q991" s="17">
        <f>Table21[[#This Row],[Abs Erorr 3]]/Table21[[#This Row],[Adj Close]]</f>
        <v>3.3041015803416479E-2</v>
      </c>
    </row>
    <row r="992" spans="1:17" x14ac:dyDescent="0.3">
      <c r="A992" s="5">
        <v>44901.291666666664</v>
      </c>
      <c r="B992" s="25">
        <v>179.82</v>
      </c>
      <c r="C992" s="11">
        <f t="shared" si="76"/>
        <v>182.45</v>
      </c>
      <c r="D992" s="29">
        <f>Table21[[#This Row],[Adj Close]]-Table21[[#This Row],[Naive Trend ]]</f>
        <v>-2.6299999999999955</v>
      </c>
      <c r="E992" s="12">
        <f t="shared" si="75"/>
        <v>6.9168999999999761</v>
      </c>
      <c r="F992" s="12">
        <f>ABS(Table21[[#This Row],[Erorr 1]])</f>
        <v>2.6299999999999955</v>
      </c>
      <c r="G992" s="13">
        <f>Table21[[#This Row],[Abs Erorr 1]]/Table21[[#This Row],[Adj Close]]</f>
        <v>1.4625736847959045E-2</v>
      </c>
      <c r="H992" s="11">
        <f t="shared" si="78"/>
        <v>190.67</v>
      </c>
      <c r="I992" s="14">
        <f>(Table21[[#This Row],[Adj Close]]-Table21[[#This Row],[3-MA]])</f>
        <v>-10.849999999999994</v>
      </c>
      <c r="J992" s="10">
        <f t="shared" si="77"/>
        <v>117.72249999999988</v>
      </c>
      <c r="K992" s="10">
        <f>ABS(Table21[[#This Row],[Erorr 2]])</f>
        <v>10.849999999999994</v>
      </c>
      <c r="L992" s="13">
        <f>Table21[[#This Row],[Abs Erorr 2]]/Table21[[#This Row],[Adj Close]]</f>
        <v>6.0338115893671419E-2</v>
      </c>
      <c r="M992" s="11">
        <f t="shared" si="79"/>
        <v>188.41</v>
      </c>
      <c r="N992" s="16">
        <f>Table21[[#This Row],[Adj Close]]-Table21[[#This Row],[6-MA]]</f>
        <v>-8.5900000000000034</v>
      </c>
      <c r="O992" s="17">
        <f>(Table21[[#This Row],[Adj Close]]-M992)^2</f>
        <v>73.788100000000057</v>
      </c>
      <c r="P992" s="17">
        <f>ABS(Table21[[#This Row],[Erorr 3]])</f>
        <v>8.5900000000000034</v>
      </c>
      <c r="Q992" s="17">
        <f>Table21[[#This Row],[Abs Erorr 3]]/Table21[[#This Row],[Adj Close]]</f>
        <v>4.7769992214436681E-2</v>
      </c>
    </row>
    <row r="993" spans="1:17" x14ac:dyDescent="0.3">
      <c r="A993" s="9">
        <v>44902.291666666664</v>
      </c>
      <c r="B993" s="26">
        <v>174.04</v>
      </c>
      <c r="C993" s="11">
        <f t="shared" si="76"/>
        <v>179.82</v>
      </c>
      <c r="D993" s="29">
        <f>Table21[[#This Row],[Adj Close]]-Table21[[#This Row],[Naive Trend ]]</f>
        <v>-5.7800000000000011</v>
      </c>
      <c r="E993" s="12">
        <f t="shared" si="75"/>
        <v>33.408400000000015</v>
      </c>
      <c r="F993" s="12">
        <f>ABS(Table21[[#This Row],[Erorr 1]])</f>
        <v>5.7800000000000011</v>
      </c>
      <c r="G993" s="13">
        <f>Table21[[#This Row],[Abs Erorr 1]]/Table21[[#This Row],[Adj Close]]</f>
        <v>3.3210756148011958E-2</v>
      </c>
      <c r="H993" s="11">
        <f t="shared" si="78"/>
        <v>185.71</v>
      </c>
      <c r="I993" s="14">
        <f>(Table21[[#This Row],[Adj Close]]-Table21[[#This Row],[3-MA]])</f>
        <v>-11.670000000000016</v>
      </c>
      <c r="J993" s="10">
        <f t="shared" si="77"/>
        <v>136.18890000000036</v>
      </c>
      <c r="K993" s="10">
        <f>ABS(Table21[[#This Row],[Erorr 2]])</f>
        <v>11.670000000000016</v>
      </c>
      <c r="L993" s="13">
        <f>Table21[[#This Row],[Abs Erorr 2]]/Table21[[#This Row],[Adj Close]]</f>
        <v>6.7053550907837378E-2</v>
      </c>
      <c r="M993" s="11">
        <f t="shared" si="79"/>
        <v>187.89333333333332</v>
      </c>
      <c r="N993" s="16">
        <f>Table21[[#This Row],[Adj Close]]-Table21[[#This Row],[6-MA]]</f>
        <v>-13.853333333333325</v>
      </c>
      <c r="O993" s="17">
        <f>(Table21[[#This Row],[Adj Close]]-M993)^2</f>
        <v>191.91484444444421</v>
      </c>
      <c r="P993" s="17">
        <f>ABS(Table21[[#This Row],[Erorr 3]])</f>
        <v>13.853333333333325</v>
      </c>
      <c r="Q993" s="17">
        <f>Table21[[#This Row],[Abs Erorr 3]]/Table21[[#This Row],[Adj Close]]</f>
        <v>7.9598559718072434E-2</v>
      </c>
    </row>
    <row r="994" spans="1:17" x14ac:dyDescent="0.3">
      <c r="A994" s="5">
        <v>44903.291666666664</v>
      </c>
      <c r="B994" s="25">
        <v>173.44</v>
      </c>
      <c r="C994" s="11">
        <f t="shared" si="76"/>
        <v>174.04</v>
      </c>
      <c r="D994" s="29">
        <f>Table21[[#This Row],[Adj Close]]-Table21[[#This Row],[Naive Trend ]]</f>
        <v>-0.59999999999999432</v>
      </c>
      <c r="E994" s="12">
        <f t="shared" si="75"/>
        <v>0.35999999999999316</v>
      </c>
      <c r="F994" s="12">
        <f>ABS(Table21[[#This Row],[Erorr 1]])</f>
        <v>0.59999999999999432</v>
      </c>
      <c r="G994" s="13">
        <f>Table21[[#This Row],[Abs Erorr 1]]/Table21[[#This Row],[Adj Close]]</f>
        <v>3.4594095940959084E-3</v>
      </c>
      <c r="H994" s="11">
        <f t="shared" si="78"/>
        <v>178.76999999999998</v>
      </c>
      <c r="I994" s="14">
        <f>(Table21[[#This Row],[Adj Close]]-Table21[[#This Row],[3-MA]])</f>
        <v>-5.3299999999999841</v>
      </c>
      <c r="J994" s="10">
        <f t="shared" si="77"/>
        <v>28.408899999999829</v>
      </c>
      <c r="K994" s="10">
        <f>ABS(Table21[[#This Row],[Erorr 2]])</f>
        <v>5.3299999999999841</v>
      </c>
      <c r="L994" s="13">
        <f>Table21[[#This Row],[Abs Erorr 2]]/Table21[[#This Row],[Adj Close]]</f>
        <v>3.0731088560885519E-2</v>
      </c>
      <c r="M994" s="11">
        <f t="shared" si="79"/>
        <v>186.76166666666666</v>
      </c>
      <c r="N994" s="16">
        <f>Table21[[#This Row],[Adj Close]]-Table21[[#This Row],[6-MA]]</f>
        <v>-13.321666666666658</v>
      </c>
      <c r="O994" s="17">
        <f>(Table21[[#This Row],[Adj Close]]-M994)^2</f>
        <v>177.46680277777756</v>
      </c>
      <c r="P994" s="17">
        <f>ABS(Table21[[#This Row],[Erorr 3]])</f>
        <v>13.321666666666658</v>
      </c>
      <c r="Q994" s="17">
        <f>Table21[[#This Row],[Abs Erorr 3]]/Table21[[#This Row],[Adj Close]]</f>
        <v>7.6808502460024547E-2</v>
      </c>
    </row>
    <row r="995" spans="1:17" x14ac:dyDescent="0.3">
      <c r="A995" s="9">
        <v>44904.291666666664</v>
      </c>
      <c r="B995" s="26">
        <v>179.05</v>
      </c>
      <c r="C995" s="11">
        <f t="shared" si="76"/>
        <v>173.44</v>
      </c>
      <c r="D995" s="29">
        <f>Table21[[#This Row],[Adj Close]]-Table21[[#This Row],[Naive Trend ]]</f>
        <v>5.6100000000000136</v>
      </c>
      <c r="E995" s="12">
        <f t="shared" si="75"/>
        <v>31.472100000000154</v>
      </c>
      <c r="F995" s="12">
        <f>ABS(Table21[[#This Row],[Erorr 1]])</f>
        <v>5.6100000000000136</v>
      </c>
      <c r="G995" s="13">
        <f>Table21[[#This Row],[Abs Erorr 1]]/Table21[[#This Row],[Adj Close]]</f>
        <v>3.1332030159173491E-2</v>
      </c>
      <c r="H995" s="11">
        <f t="shared" si="78"/>
        <v>175.76666666666665</v>
      </c>
      <c r="I995" s="14">
        <f>(Table21[[#This Row],[Adj Close]]-Table21[[#This Row],[3-MA]])</f>
        <v>3.2833333333333599</v>
      </c>
      <c r="J995" s="10">
        <f t="shared" si="77"/>
        <v>10.780277777777952</v>
      </c>
      <c r="K995" s="10">
        <f>ABS(Table21[[#This Row],[Erorr 2]])</f>
        <v>3.2833333333333599</v>
      </c>
      <c r="L995" s="13">
        <f>Table21[[#This Row],[Abs Erorr 2]]/Table21[[#This Row],[Adj Close]]</f>
        <v>1.833752210741893E-2</v>
      </c>
      <c r="M995" s="11">
        <f t="shared" si="79"/>
        <v>183.21833333333333</v>
      </c>
      <c r="N995" s="16">
        <f>Table21[[#This Row],[Adj Close]]-Table21[[#This Row],[6-MA]]</f>
        <v>-4.1683333333333223</v>
      </c>
      <c r="O995" s="17">
        <f>(Table21[[#This Row],[Adj Close]]-M995)^2</f>
        <v>17.375002777777688</v>
      </c>
      <c r="P995" s="17">
        <f>ABS(Table21[[#This Row],[Erorr 3]])</f>
        <v>4.1683333333333223</v>
      </c>
      <c r="Q995" s="17">
        <f>Table21[[#This Row],[Abs Erorr 3]]/Table21[[#This Row],[Adj Close]]</f>
        <v>2.3280275528250891E-2</v>
      </c>
    </row>
    <row r="996" spans="1:17" x14ac:dyDescent="0.3">
      <c r="A996" s="5">
        <v>44907.291666666664</v>
      </c>
      <c r="B996" s="25">
        <v>167.82</v>
      </c>
      <c r="C996" s="11">
        <f t="shared" si="76"/>
        <v>179.05</v>
      </c>
      <c r="D996" s="29">
        <f>Table21[[#This Row],[Adj Close]]-Table21[[#This Row],[Naive Trend ]]</f>
        <v>-11.230000000000018</v>
      </c>
      <c r="E996" s="12">
        <f t="shared" si="75"/>
        <v>126.11290000000041</v>
      </c>
      <c r="F996" s="12">
        <f>ABS(Table21[[#This Row],[Erorr 1]])</f>
        <v>11.230000000000018</v>
      </c>
      <c r="G996" s="13">
        <f>Table21[[#This Row],[Abs Erorr 1]]/Table21[[#This Row],[Adj Close]]</f>
        <v>6.6916934811107248E-2</v>
      </c>
      <c r="H996" s="11">
        <f t="shared" si="78"/>
        <v>175.51</v>
      </c>
      <c r="I996" s="14">
        <f>(Table21[[#This Row],[Adj Close]]-Table21[[#This Row],[3-MA]])</f>
        <v>-7.6899999999999977</v>
      </c>
      <c r="J996" s="10">
        <f t="shared" si="77"/>
        <v>59.136099999999963</v>
      </c>
      <c r="K996" s="10">
        <f>ABS(Table21[[#This Row],[Erorr 2]])</f>
        <v>7.6899999999999977</v>
      </c>
      <c r="L996" s="13">
        <f>Table21[[#This Row],[Abs Erorr 2]]/Table21[[#This Row],[Adj Close]]</f>
        <v>4.5822905493981637E-2</v>
      </c>
      <c r="M996" s="11">
        <f t="shared" si="79"/>
        <v>180.60999999999999</v>
      </c>
      <c r="N996" s="16">
        <f>Table21[[#This Row],[Adj Close]]-Table21[[#This Row],[6-MA]]</f>
        <v>-12.789999999999992</v>
      </c>
      <c r="O996" s="17">
        <f>(Table21[[#This Row],[Adj Close]]-M996)^2</f>
        <v>163.58409999999981</v>
      </c>
      <c r="P996" s="17">
        <f>ABS(Table21[[#This Row],[Erorr 3]])</f>
        <v>12.789999999999992</v>
      </c>
      <c r="Q996" s="17">
        <f>Table21[[#This Row],[Abs Erorr 3]]/Table21[[#This Row],[Adj Close]]</f>
        <v>7.6212608747467478E-2</v>
      </c>
    </row>
    <row r="997" spans="1:17" x14ac:dyDescent="0.3">
      <c r="A997" s="9">
        <v>44908.291666666664</v>
      </c>
      <c r="B997" s="26">
        <v>160.94999999999999</v>
      </c>
      <c r="C997" s="11">
        <f t="shared" si="76"/>
        <v>167.82</v>
      </c>
      <c r="D997" s="29">
        <f>Table21[[#This Row],[Adj Close]]-Table21[[#This Row],[Naive Trend ]]</f>
        <v>-6.8700000000000045</v>
      </c>
      <c r="E997" s="12">
        <f t="shared" si="75"/>
        <v>47.196900000000063</v>
      </c>
      <c r="F997" s="12">
        <f>ABS(Table21[[#This Row],[Erorr 1]])</f>
        <v>6.8700000000000045</v>
      </c>
      <c r="G997" s="13">
        <f>Table21[[#This Row],[Abs Erorr 1]]/Table21[[#This Row],[Adj Close]]</f>
        <v>4.2684063373718578E-2</v>
      </c>
      <c r="H997" s="11">
        <f t="shared" si="78"/>
        <v>173.43666666666664</v>
      </c>
      <c r="I997" s="14">
        <f>(Table21[[#This Row],[Adj Close]]-Table21[[#This Row],[3-MA]])</f>
        <v>-12.48666666666665</v>
      </c>
      <c r="J997" s="10">
        <f t="shared" si="77"/>
        <v>155.91684444444402</v>
      </c>
      <c r="K997" s="10">
        <f>ABS(Table21[[#This Row],[Erorr 2]])</f>
        <v>12.48666666666665</v>
      </c>
      <c r="L997" s="13">
        <f>Table21[[#This Row],[Abs Erorr 2]]/Table21[[#This Row],[Adj Close]]</f>
        <v>7.7581029305167137E-2</v>
      </c>
      <c r="M997" s="11">
        <f t="shared" si="79"/>
        <v>176.10333333333332</v>
      </c>
      <c r="N997" s="16">
        <f>Table21[[#This Row],[Adj Close]]-Table21[[#This Row],[6-MA]]</f>
        <v>-15.153333333333336</v>
      </c>
      <c r="O997" s="17">
        <f>(Table21[[#This Row],[Adj Close]]-M997)^2</f>
        <v>229.62351111111118</v>
      </c>
      <c r="P997" s="17">
        <f>ABS(Table21[[#This Row],[Erorr 3]])</f>
        <v>15.153333333333336</v>
      </c>
      <c r="Q997" s="17">
        <f>Table21[[#This Row],[Abs Erorr 3]]/Table21[[#This Row],[Adj Close]]</f>
        <v>9.414932173552866E-2</v>
      </c>
    </row>
    <row r="998" spans="1:17" x14ac:dyDescent="0.3">
      <c r="A998" s="5">
        <v>44909.291666666664</v>
      </c>
      <c r="B998" s="25">
        <v>156.80000000000001</v>
      </c>
      <c r="C998" s="11">
        <f t="shared" si="76"/>
        <v>160.94999999999999</v>
      </c>
      <c r="D998" s="29">
        <f>Table21[[#This Row],[Adj Close]]-Table21[[#This Row],[Naive Trend ]]</f>
        <v>-4.1499999999999773</v>
      </c>
      <c r="E998" s="12">
        <f t="shared" si="75"/>
        <v>17.222499999999812</v>
      </c>
      <c r="F998" s="12">
        <f>ABS(Table21[[#This Row],[Erorr 1]])</f>
        <v>4.1499999999999773</v>
      </c>
      <c r="G998" s="13">
        <f>Table21[[#This Row],[Abs Erorr 1]]/Table21[[#This Row],[Adj Close]]</f>
        <v>2.646683673469373E-2</v>
      </c>
      <c r="H998" s="11">
        <f t="shared" si="78"/>
        <v>169.27333333333334</v>
      </c>
      <c r="I998" s="14">
        <f>(Table21[[#This Row],[Adj Close]]-Table21[[#This Row],[3-MA]])</f>
        <v>-12.473333333333329</v>
      </c>
      <c r="J998" s="10">
        <f t="shared" si="77"/>
        <v>155.58404444444434</v>
      </c>
      <c r="K998" s="10">
        <f>ABS(Table21[[#This Row],[Erorr 2]])</f>
        <v>12.473333333333329</v>
      </c>
      <c r="L998" s="13">
        <f>Table21[[#This Row],[Abs Erorr 2]]/Table21[[#This Row],[Adj Close]]</f>
        <v>7.954931972789113E-2</v>
      </c>
      <c r="M998" s="11">
        <f t="shared" si="79"/>
        <v>172.51999999999998</v>
      </c>
      <c r="N998" s="16">
        <f>Table21[[#This Row],[Adj Close]]-Table21[[#This Row],[6-MA]]</f>
        <v>-15.71999999999997</v>
      </c>
      <c r="O998" s="17">
        <f>(Table21[[#This Row],[Adj Close]]-M998)^2</f>
        <v>247.11839999999907</v>
      </c>
      <c r="P998" s="17">
        <f>ABS(Table21[[#This Row],[Erorr 3]])</f>
        <v>15.71999999999997</v>
      </c>
      <c r="Q998" s="17">
        <f>Table21[[#This Row],[Abs Erorr 3]]/Table21[[#This Row],[Adj Close]]</f>
        <v>0.10025510204081613</v>
      </c>
    </row>
    <row r="999" spans="1:17" x14ac:dyDescent="0.3">
      <c r="A999" s="9">
        <v>44910.291666666664</v>
      </c>
      <c r="B999" s="26">
        <v>157.66999999999999</v>
      </c>
      <c r="C999" s="11">
        <f t="shared" si="76"/>
        <v>156.80000000000001</v>
      </c>
      <c r="D999" s="29">
        <f>Table21[[#This Row],[Adj Close]]-Table21[[#This Row],[Naive Trend ]]</f>
        <v>0.86999999999997613</v>
      </c>
      <c r="E999" s="12">
        <f t="shared" si="75"/>
        <v>0.75689999999995849</v>
      </c>
      <c r="F999" s="12">
        <f>ABS(Table21[[#This Row],[Erorr 1]])</f>
        <v>0.86999999999997613</v>
      </c>
      <c r="G999" s="13">
        <f>Table21[[#This Row],[Abs Erorr 1]]/Table21[[#This Row],[Adj Close]]</f>
        <v>5.5178537451637992E-3</v>
      </c>
      <c r="H999" s="11">
        <f t="shared" si="78"/>
        <v>161.85666666666665</v>
      </c>
      <c r="I999" s="14">
        <f>(Table21[[#This Row],[Adj Close]]-Table21[[#This Row],[3-MA]])</f>
        <v>-4.1866666666666674</v>
      </c>
      <c r="J999" s="10">
        <f t="shared" si="77"/>
        <v>17.528177777777785</v>
      </c>
      <c r="K999" s="10">
        <f>ABS(Table21[[#This Row],[Erorr 2]])</f>
        <v>4.1866666666666674</v>
      </c>
      <c r="L999" s="13">
        <f>Table21[[#This Row],[Abs Erorr 2]]/Table21[[#This Row],[Adj Close]]</f>
        <v>2.6553349823470969E-2</v>
      </c>
      <c r="M999" s="11">
        <f t="shared" si="79"/>
        <v>168.68333333333331</v>
      </c>
      <c r="N999" s="16">
        <f>Table21[[#This Row],[Adj Close]]-Table21[[#This Row],[6-MA]]</f>
        <v>-11.013333333333321</v>
      </c>
      <c r="O999" s="17">
        <f>(Table21[[#This Row],[Adj Close]]-M999)^2</f>
        <v>121.29351111111085</v>
      </c>
      <c r="P999" s="17">
        <f>ABS(Table21[[#This Row],[Erorr 3]])</f>
        <v>11.013333333333321</v>
      </c>
      <c r="Q999" s="17">
        <f>Table21[[#This Row],[Abs Erorr 3]]/Table21[[#This Row],[Adj Close]]</f>
        <v>6.9850531701232454E-2</v>
      </c>
    </row>
    <row r="1000" spans="1:17" x14ac:dyDescent="0.3">
      <c r="A1000" s="5">
        <v>44911.291666666664</v>
      </c>
      <c r="B1000" s="25">
        <v>150.22999999999999</v>
      </c>
      <c r="C1000" s="11">
        <f t="shared" si="76"/>
        <v>157.66999999999999</v>
      </c>
      <c r="D1000" s="29">
        <f>Table21[[#This Row],[Adj Close]]-Table21[[#This Row],[Naive Trend ]]</f>
        <v>-7.4399999999999977</v>
      </c>
      <c r="E1000" s="12">
        <f t="shared" si="75"/>
        <v>55.353599999999965</v>
      </c>
      <c r="F1000" s="12">
        <f>ABS(Table21[[#This Row],[Erorr 1]])</f>
        <v>7.4399999999999977</v>
      </c>
      <c r="G1000" s="13">
        <f>Table21[[#This Row],[Abs Erorr 1]]/Table21[[#This Row],[Adj Close]]</f>
        <v>4.9524063103241686E-2</v>
      </c>
      <c r="H1000" s="11">
        <f t="shared" si="78"/>
        <v>158.47333333333333</v>
      </c>
      <c r="I1000" s="14">
        <f>(Table21[[#This Row],[Adj Close]]-Table21[[#This Row],[3-MA]])</f>
        <v>-8.2433333333333394</v>
      </c>
      <c r="J1000" s="10">
        <f t="shared" si="77"/>
        <v>67.952544444444541</v>
      </c>
      <c r="K1000" s="10">
        <f>ABS(Table21[[#This Row],[Erorr 2]])</f>
        <v>8.2433333333333394</v>
      </c>
      <c r="L1000" s="13">
        <f>Table21[[#This Row],[Abs Erorr 2]]/Table21[[#This Row],[Adj Close]]</f>
        <v>5.4871419379174197E-2</v>
      </c>
      <c r="M1000" s="11">
        <f t="shared" si="79"/>
        <v>165.95499999999998</v>
      </c>
      <c r="N1000" s="16">
        <f>Table21[[#This Row],[Adj Close]]-Table21[[#This Row],[6-MA]]</f>
        <v>-15.724999999999994</v>
      </c>
      <c r="O1000" s="17">
        <f>(Table21[[#This Row],[Adj Close]]-M1000)^2</f>
        <v>247.27562499999982</v>
      </c>
      <c r="P1000" s="17">
        <f>ABS(Table21[[#This Row],[Erorr 3]])</f>
        <v>15.724999999999994</v>
      </c>
      <c r="Q1000" s="17">
        <f>Table21[[#This Row],[Abs Erorr 3]]/Table21[[#This Row],[Adj Close]]</f>
        <v>0.10467283498635423</v>
      </c>
    </row>
    <row r="1001" spans="1:17" x14ac:dyDescent="0.3">
      <c r="A1001" s="9">
        <v>44914.291666666664</v>
      </c>
      <c r="B1001" s="26">
        <v>149.87</v>
      </c>
      <c r="C1001" s="11">
        <f t="shared" si="76"/>
        <v>150.22999999999999</v>
      </c>
      <c r="D1001" s="29">
        <f>Table21[[#This Row],[Adj Close]]-Table21[[#This Row],[Naive Trend ]]</f>
        <v>-0.35999999999998522</v>
      </c>
      <c r="E1001" s="12">
        <f t="shared" si="75"/>
        <v>0.12959999999998936</v>
      </c>
      <c r="F1001" s="12">
        <f>ABS(Table21[[#This Row],[Erorr 1]])</f>
        <v>0.35999999999998522</v>
      </c>
      <c r="G1001" s="13">
        <f>Table21[[#This Row],[Abs Erorr 1]]/Table21[[#This Row],[Adj Close]]</f>
        <v>2.4020818042302344E-3</v>
      </c>
      <c r="H1001" s="11">
        <f t="shared" si="78"/>
        <v>154.9</v>
      </c>
      <c r="I1001" s="14">
        <f>(Table21[[#This Row],[Adj Close]]-Table21[[#This Row],[3-MA]])</f>
        <v>-5.0300000000000011</v>
      </c>
      <c r="J1001" s="10">
        <f t="shared" si="77"/>
        <v>25.300900000000013</v>
      </c>
      <c r="K1001" s="10">
        <f>ABS(Table21[[#This Row],[Erorr 2]])</f>
        <v>5.0300000000000011</v>
      </c>
      <c r="L1001" s="13">
        <f>Table21[[#This Row],[Abs Erorr 2]]/Table21[[#This Row],[Adj Close]]</f>
        <v>3.3562420764662718E-2</v>
      </c>
      <c r="M1001" s="11">
        <f t="shared" si="79"/>
        <v>162.08666666666667</v>
      </c>
      <c r="N1001" s="16">
        <f>Table21[[#This Row],[Adj Close]]-Table21[[#This Row],[6-MA]]</f>
        <v>-12.216666666666669</v>
      </c>
      <c r="O1001" s="17">
        <f>(Table21[[#This Row],[Adj Close]]-M1001)^2</f>
        <v>149.24694444444449</v>
      </c>
      <c r="P1001" s="17">
        <f>ABS(Table21[[#This Row],[Erorr 3]])</f>
        <v>12.216666666666669</v>
      </c>
      <c r="Q1001" s="17">
        <f>Table21[[#This Row],[Abs Erorr 3]]/Table21[[#This Row],[Adj Close]]</f>
        <v>8.1515090856520103E-2</v>
      </c>
    </row>
    <row r="1002" spans="1:17" x14ac:dyDescent="0.3">
      <c r="A1002" s="5">
        <v>44915.291666666664</v>
      </c>
      <c r="B1002" s="25">
        <v>137.80000000000001</v>
      </c>
      <c r="C1002" s="11">
        <f t="shared" si="76"/>
        <v>149.87</v>
      </c>
      <c r="D1002" s="29">
        <f>Table21[[#This Row],[Adj Close]]-Table21[[#This Row],[Naive Trend ]]</f>
        <v>-12.069999999999993</v>
      </c>
      <c r="E1002" s="12">
        <f t="shared" si="75"/>
        <v>145.68489999999983</v>
      </c>
      <c r="F1002" s="12">
        <f>ABS(Table21[[#This Row],[Erorr 1]])</f>
        <v>12.069999999999993</v>
      </c>
      <c r="G1002" s="13">
        <f>Table21[[#This Row],[Abs Erorr 1]]/Table21[[#This Row],[Adj Close]]</f>
        <v>8.7590711175616773E-2</v>
      </c>
      <c r="H1002" s="11">
        <f t="shared" si="78"/>
        <v>152.59</v>
      </c>
      <c r="I1002" s="14">
        <f>(Table21[[#This Row],[Adj Close]]-Table21[[#This Row],[3-MA]])</f>
        <v>-14.789999999999992</v>
      </c>
      <c r="J1002" s="10">
        <f t="shared" si="77"/>
        <v>218.74409999999978</v>
      </c>
      <c r="K1002" s="10">
        <f>ABS(Table21[[#This Row],[Erorr 2]])</f>
        <v>14.789999999999992</v>
      </c>
      <c r="L1002" s="13">
        <f>Table21[[#This Row],[Abs Erorr 2]]/Table21[[#This Row],[Adj Close]]</f>
        <v>0.10732946298984028</v>
      </c>
      <c r="M1002" s="11">
        <f t="shared" si="79"/>
        <v>157.22333333333333</v>
      </c>
      <c r="N1002" s="16">
        <f>Table21[[#This Row],[Adj Close]]-Table21[[#This Row],[6-MA]]</f>
        <v>-19.423333333333318</v>
      </c>
      <c r="O1002" s="17">
        <f>(Table21[[#This Row],[Adj Close]]-M1002)^2</f>
        <v>377.26587777777718</v>
      </c>
      <c r="P1002" s="17">
        <f>ABS(Table21[[#This Row],[Erorr 3]])</f>
        <v>19.423333333333318</v>
      </c>
      <c r="Q1002" s="17">
        <f>Table21[[#This Row],[Abs Erorr 3]]/Table21[[#This Row],[Adj Close]]</f>
        <v>0.14095307208514743</v>
      </c>
    </row>
    <row r="1003" spans="1:17" x14ac:dyDescent="0.3">
      <c r="A1003" s="9">
        <v>44916.291666666664</v>
      </c>
      <c r="B1003" s="26">
        <v>137.57</v>
      </c>
      <c r="C1003" s="11">
        <f t="shared" si="76"/>
        <v>137.80000000000001</v>
      </c>
      <c r="D1003" s="29">
        <f>Table21[[#This Row],[Adj Close]]-Table21[[#This Row],[Naive Trend ]]</f>
        <v>-0.23000000000001819</v>
      </c>
      <c r="E1003" s="12">
        <f t="shared" si="75"/>
        <v>5.2900000000008364E-2</v>
      </c>
      <c r="F1003" s="12">
        <f>ABS(Table21[[#This Row],[Erorr 1]])</f>
        <v>0.23000000000001819</v>
      </c>
      <c r="G1003" s="13">
        <f>Table21[[#This Row],[Abs Erorr 1]]/Table21[[#This Row],[Adj Close]]</f>
        <v>1.6718761357855506E-3</v>
      </c>
      <c r="H1003" s="11">
        <f t="shared" si="78"/>
        <v>145.96666666666667</v>
      </c>
      <c r="I1003" s="14">
        <f>(Table21[[#This Row],[Adj Close]]-Table21[[#This Row],[3-MA]])</f>
        <v>-8.3966666666666754</v>
      </c>
      <c r="J1003" s="10">
        <f t="shared" si="77"/>
        <v>70.504011111111254</v>
      </c>
      <c r="K1003" s="10">
        <f>ABS(Table21[[#This Row],[Erorr 2]])</f>
        <v>8.3966666666666754</v>
      </c>
      <c r="L1003" s="13">
        <f>Table21[[#This Row],[Abs Erorr 2]]/Table21[[#This Row],[Adj Close]]</f>
        <v>6.103559400063005E-2</v>
      </c>
      <c r="M1003" s="11">
        <f t="shared" si="79"/>
        <v>152.22</v>
      </c>
      <c r="N1003" s="16">
        <f>Table21[[#This Row],[Adj Close]]-Table21[[#This Row],[6-MA]]</f>
        <v>-14.650000000000006</v>
      </c>
      <c r="O1003" s="17">
        <f>(Table21[[#This Row],[Adj Close]]-M1003)^2</f>
        <v>214.62250000000017</v>
      </c>
      <c r="P1003" s="17">
        <f>ABS(Table21[[#This Row],[Erorr 3]])</f>
        <v>14.650000000000006</v>
      </c>
      <c r="Q1003" s="17">
        <f>Table21[[#This Row],[Abs Erorr 3]]/Table21[[#This Row],[Adj Close]]</f>
        <v>0.10649124082285387</v>
      </c>
    </row>
    <row r="1004" spans="1:17" x14ac:dyDescent="0.3">
      <c r="A1004" s="5">
        <v>44917.291666666664</v>
      </c>
      <c r="B1004" s="25">
        <v>125.35</v>
      </c>
      <c r="C1004" s="11">
        <f t="shared" si="76"/>
        <v>137.57</v>
      </c>
      <c r="D1004" s="29">
        <f>Table21[[#This Row],[Adj Close]]-Table21[[#This Row],[Naive Trend ]]</f>
        <v>-12.219999999999999</v>
      </c>
      <c r="E1004" s="12">
        <f t="shared" si="75"/>
        <v>149.32839999999996</v>
      </c>
      <c r="F1004" s="12">
        <f>ABS(Table21[[#This Row],[Erorr 1]])</f>
        <v>12.219999999999999</v>
      </c>
      <c r="G1004" s="13">
        <f>Table21[[#This Row],[Abs Erorr 1]]/Table21[[#This Row],[Adj Close]]</f>
        <v>9.7487036298364568E-2</v>
      </c>
      <c r="H1004" s="11">
        <f t="shared" si="78"/>
        <v>141.74666666666667</v>
      </c>
      <c r="I1004" s="14">
        <f>(Table21[[#This Row],[Adj Close]]-Table21[[#This Row],[3-MA]])</f>
        <v>-16.396666666666675</v>
      </c>
      <c r="J1004" s="10">
        <f t="shared" si="77"/>
        <v>268.85067777777806</v>
      </c>
      <c r="K1004" s="10">
        <f>ABS(Table21[[#This Row],[Erorr 2]])</f>
        <v>16.396666666666675</v>
      </c>
      <c r="L1004" s="13">
        <f>Table21[[#This Row],[Abs Erorr 2]]/Table21[[#This Row],[Adj Close]]</f>
        <v>0.13080707352745652</v>
      </c>
      <c r="M1004" s="11">
        <f t="shared" si="79"/>
        <v>148.32333333333335</v>
      </c>
      <c r="N1004" s="16">
        <f>Table21[[#This Row],[Adj Close]]-Table21[[#This Row],[6-MA]]</f>
        <v>-22.973333333333358</v>
      </c>
      <c r="O1004" s="17">
        <f>(Table21[[#This Row],[Adj Close]]-M1004)^2</f>
        <v>527.77404444444551</v>
      </c>
      <c r="P1004" s="17">
        <f>ABS(Table21[[#This Row],[Erorr 3]])</f>
        <v>22.973333333333358</v>
      </c>
      <c r="Q1004" s="17">
        <f>Table21[[#This Row],[Abs Erorr 3]]/Table21[[#This Row],[Adj Close]]</f>
        <v>0.18327350086424699</v>
      </c>
    </row>
    <row r="1005" spans="1:17" x14ac:dyDescent="0.3">
      <c r="A1005" s="9">
        <v>44918.291666666664</v>
      </c>
      <c r="B1005" s="26">
        <v>123.15</v>
      </c>
      <c r="C1005" s="11">
        <f t="shared" si="76"/>
        <v>125.35</v>
      </c>
      <c r="D1005" s="29">
        <f>Table21[[#This Row],[Adj Close]]-Table21[[#This Row],[Naive Trend ]]</f>
        <v>-2.1999999999999886</v>
      </c>
      <c r="E1005" s="12">
        <f t="shared" si="75"/>
        <v>4.8399999999999501</v>
      </c>
      <c r="F1005" s="12">
        <f>ABS(Table21[[#This Row],[Erorr 1]])</f>
        <v>2.1999999999999886</v>
      </c>
      <c r="G1005" s="13">
        <f>Table21[[#This Row],[Abs Erorr 1]]/Table21[[#This Row],[Adj Close]]</f>
        <v>1.7864393016646274E-2</v>
      </c>
      <c r="H1005" s="11">
        <f t="shared" si="78"/>
        <v>133.57333333333335</v>
      </c>
      <c r="I1005" s="14">
        <f>(Table21[[#This Row],[Adj Close]]-Table21[[#This Row],[3-MA]])</f>
        <v>-10.423333333333346</v>
      </c>
      <c r="J1005" s="10">
        <f t="shared" si="77"/>
        <v>108.64587777777804</v>
      </c>
      <c r="K1005" s="10">
        <f>ABS(Table21[[#This Row],[Erorr 2]])</f>
        <v>10.423333333333346</v>
      </c>
      <c r="L1005" s="13">
        <f>Table21[[#This Row],[Abs Erorr 2]]/Table21[[#This Row],[Adj Close]]</f>
        <v>8.4639328731898875E-2</v>
      </c>
      <c r="M1005" s="11">
        <f t="shared" si="79"/>
        <v>143.08166666666665</v>
      </c>
      <c r="N1005" s="16">
        <f>Table21[[#This Row],[Adj Close]]-Table21[[#This Row],[6-MA]]</f>
        <v>-19.931666666666644</v>
      </c>
      <c r="O1005" s="17">
        <f>(Table21[[#This Row],[Adj Close]]-M1005)^2</f>
        <v>397.2713361111102</v>
      </c>
      <c r="P1005" s="17">
        <f>ABS(Table21[[#This Row],[Erorr 3]])</f>
        <v>19.931666666666644</v>
      </c>
      <c r="Q1005" s="17">
        <f>Table21[[#This Row],[Abs Erorr 3]]/Table21[[#This Row],[Adj Close]]</f>
        <v>0.16184869400460125</v>
      </c>
    </row>
    <row r="1006" spans="1:17" x14ac:dyDescent="0.3">
      <c r="A1006" s="5">
        <v>44922.291666666664</v>
      </c>
      <c r="B1006" s="25">
        <v>109.1</v>
      </c>
      <c r="C1006" s="11">
        <f t="shared" si="76"/>
        <v>123.15</v>
      </c>
      <c r="D1006" s="29">
        <f>Table21[[#This Row],[Adj Close]]-Table21[[#This Row],[Naive Trend ]]</f>
        <v>-14.050000000000011</v>
      </c>
      <c r="E1006" s="12">
        <f t="shared" si="75"/>
        <v>197.40250000000032</v>
      </c>
      <c r="F1006" s="12">
        <f>ABS(Table21[[#This Row],[Erorr 1]])</f>
        <v>14.050000000000011</v>
      </c>
      <c r="G1006" s="13">
        <f>Table21[[#This Row],[Abs Erorr 1]]/Table21[[#This Row],[Adj Close]]</f>
        <v>0.12878093492208995</v>
      </c>
      <c r="H1006" s="11">
        <f t="shared" si="78"/>
        <v>128.68999999999997</v>
      </c>
      <c r="I1006" s="14">
        <f>(Table21[[#This Row],[Adj Close]]-Table21[[#This Row],[3-MA]])</f>
        <v>-19.589999999999975</v>
      </c>
      <c r="J1006" s="10">
        <f t="shared" si="77"/>
        <v>383.76809999999904</v>
      </c>
      <c r="K1006" s="10">
        <f>ABS(Table21[[#This Row],[Erorr 2]])</f>
        <v>19.589999999999975</v>
      </c>
      <c r="L1006" s="13">
        <f>Table21[[#This Row],[Abs Erorr 2]]/Table21[[#This Row],[Adj Close]]</f>
        <v>0.17956003666361114</v>
      </c>
      <c r="M1006" s="11">
        <f t="shared" si="79"/>
        <v>137.32833333333335</v>
      </c>
      <c r="N1006" s="16">
        <f>Table21[[#This Row],[Adj Close]]-Table21[[#This Row],[6-MA]]</f>
        <v>-28.228333333333353</v>
      </c>
      <c r="O1006" s="17">
        <f>(Table21[[#This Row],[Adj Close]]-M1006)^2</f>
        <v>796.83880277777894</v>
      </c>
      <c r="P1006" s="17">
        <f>ABS(Table21[[#This Row],[Erorr 3]])</f>
        <v>28.228333333333353</v>
      </c>
      <c r="Q1006" s="17">
        <f>Table21[[#This Row],[Abs Erorr 3]]/Table21[[#This Row],[Adj Close]]</f>
        <v>0.25873816070882999</v>
      </c>
    </row>
    <row r="1007" spans="1:17" x14ac:dyDescent="0.3">
      <c r="A1007" s="9">
        <v>44923.291666666664</v>
      </c>
      <c r="B1007" s="26">
        <v>112.71</v>
      </c>
      <c r="C1007" s="11">
        <f t="shared" si="76"/>
        <v>109.1</v>
      </c>
      <c r="D1007" s="29">
        <f>Table21[[#This Row],[Adj Close]]-Table21[[#This Row],[Naive Trend ]]</f>
        <v>3.6099999999999994</v>
      </c>
      <c r="E1007" s="12">
        <f t="shared" si="75"/>
        <v>13.032099999999996</v>
      </c>
      <c r="F1007" s="12">
        <f>ABS(Table21[[#This Row],[Erorr 1]])</f>
        <v>3.6099999999999994</v>
      </c>
      <c r="G1007" s="13">
        <f>Table21[[#This Row],[Abs Erorr 1]]/Table21[[#This Row],[Adj Close]]</f>
        <v>3.2029101233253476E-2</v>
      </c>
      <c r="H1007" s="11">
        <f t="shared" si="78"/>
        <v>119.2</v>
      </c>
      <c r="I1007" s="14">
        <f>(Table21[[#This Row],[Adj Close]]-Table21[[#This Row],[3-MA]])</f>
        <v>-6.4900000000000091</v>
      </c>
      <c r="J1007" s="10">
        <f t="shared" si="77"/>
        <v>42.120100000000122</v>
      </c>
      <c r="K1007" s="10">
        <f>ABS(Table21[[#This Row],[Erorr 2]])</f>
        <v>6.4900000000000091</v>
      </c>
      <c r="L1007" s="13">
        <f>Table21[[#This Row],[Abs Erorr 2]]/Table21[[#This Row],[Adj Close]]</f>
        <v>5.7581403602164932E-2</v>
      </c>
      <c r="M1007" s="11">
        <f t="shared" si="79"/>
        <v>130.47333333333333</v>
      </c>
      <c r="N1007" s="16">
        <f>Table21[[#This Row],[Adj Close]]-Table21[[#This Row],[6-MA]]</f>
        <v>-17.763333333333335</v>
      </c>
      <c r="O1007" s="17">
        <f>(Table21[[#This Row],[Adj Close]]-M1007)^2</f>
        <v>315.53601111111118</v>
      </c>
      <c r="P1007" s="17">
        <f>ABS(Table21[[#This Row],[Erorr 3]])</f>
        <v>17.763333333333335</v>
      </c>
      <c r="Q1007" s="17">
        <f>Table21[[#This Row],[Abs Erorr 3]]/Table21[[#This Row],[Adj Close]]</f>
        <v>0.15760210569899155</v>
      </c>
    </row>
    <row r="1008" spans="1:17" x14ac:dyDescent="0.3">
      <c r="A1008" s="5">
        <v>44924.291666666664</v>
      </c>
      <c r="B1008" s="25">
        <v>121.82</v>
      </c>
      <c r="C1008" s="11">
        <f t="shared" si="76"/>
        <v>112.71</v>
      </c>
      <c r="D1008" s="29">
        <f>Table21[[#This Row],[Adj Close]]-Table21[[#This Row],[Naive Trend ]]</f>
        <v>9.11</v>
      </c>
      <c r="E1008" s="12">
        <f t="shared" si="75"/>
        <v>82.992099999999994</v>
      </c>
      <c r="F1008" s="12">
        <f>ABS(Table21[[#This Row],[Erorr 1]])</f>
        <v>9.11</v>
      </c>
      <c r="G1008" s="13">
        <f>Table21[[#This Row],[Abs Erorr 1]]/Table21[[#This Row],[Adj Close]]</f>
        <v>7.4782465933344283E-2</v>
      </c>
      <c r="H1008" s="11">
        <f t="shared" si="78"/>
        <v>114.98666666666666</v>
      </c>
      <c r="I1008" s="14">
        <f>(Table21[[#This Row],[Adj Close]]-Table21[[#This Row],[3-MA]])</f>
        <v>6.8333333333333286</v>
      </c>
      <c r="J1008" s="10">
        <f t="shared" si="77"/>
        <v>46.694444444444379</v>
      </c>
      <c r="K1008" s="10">
        <f>ABS(Table21[[#This Row],[Erorr 2]])</f>
        <v>6.8333333333333286</v>
      </c>
      <c r="L1008" s="13">
        <f>Table21[[#This Row],[Abs Erorr 2]]/Table21[[#This Row],[Adj Close]]</f>
        <v>5.6093690143928163E-2</v>
      </c>
      <c r="M1008" s="11">
        <f t="shared" si="79"/>
        <v>124.28000000000002</v>
      </c>
      <c r="N1008" s="16">
        <f>Table21[[#This Row],[Adj Close]]-Table21[[#This Row],[6-MA]]</f>
        <v>-2.4600000000000222</v>
      </c>
      <c r="O1008" s="17">
        <f>(Table21[[#This Row],[Adj Close]]-M1008)^2</f>
        <v>6.0516000000001089</v>
      </c>
      <c r="P1008" s="17">
        <f>ABS(Table21[[#This Row],[Erorr 3]])</f>
        <v>2.4600000000000222</v>
      </c>
      <c r="Q1008" s="17">
        <f>Table21[[#This Row],[Abs Erorr 3]]/Table21[[#This Row],[Adj Close]]</f>
        <v>2.0193728451814334E-2</v>
      </c>
    </row>
    <row r="1009" spans="1:17" x14ac:dyDescent="0.3">
      <c r="A1009" s="9">
        <v>44925.291666666664</v>
      </c>
      <c r="B1009" s="26">
        <v>123.18</v>
      </c>
      <c r="C1009" s="11">
        <f t="shared" si="76"/>
        <v>121.82</v>
      </c>
      <c r="D1009" s="29">
        <f>Table21[[#This Row],[Adj Close]]-Table21[[#This Row],[Naive Trend ]]</f>
        <v>1.3600000000000136</v>
      </c>
      <c r="E1009" s="12">
        <f t="shared" si="75"/>
        <v>1.8496000000000372</v>
      </c>
      <c r="F1009" s="12">
        <f>ABS(Table21[[#This Row],[Erorr 1]])</f>
        <v>1.3600000000000136</v>
      </c>
      <c r="G1009" s="13">
        <f>Table21[[#This Row],[Abs Erorr 1]]/Table21[[#This Row],[Adj Close]]</f>
        <v>1.1040753369053528E-2</v>
      </c>
      <c r="H1009" s="11">
        <f t="shared" si="78"/>
        <v>114.54333333333334</v>
      </c>
      <c r="I1009" s="14">
        <f>(Table21[[#This Row],[Adj Close]]-Table21[[#This Row],[3-MA]])</f>
        <v>8.6366666666666703</v>
      </c>
      <c r="J1009" s="10">
        <f t="shared" si="77"/>
        <v>74.592011111111177</v>
      </c>
      <c r="K1009" s="10">
        <f>ABS(Table21[[#This Row],[Erorr 2]])</f>
        <v>8.6366666666666703</v>
      </c>
      <c r="L1009" s="13">
        <f>Table21[[#This Row],[Abs Erorr 2]]/Table21[[#This Row],[Adj Close]]</f>
        <v>7.0114196027493664E-2</v>
      </c>
      <c r="M1009" s="11">
        <f t="shared" si="79"/>
        <v>121.61666666666667</v>
      </c>
      <c r="N1009" s="16">
        <f>Table21[[#This Row],[Adj Close]]-Table21[[#This Row],[6-MA]]</f>
        <v>1.5633333333333326</v>
      </c>
      <c r="O1009" s="17">
        <f>(Table21[[#This Row],[Adj Close]]-M1009)^2</f>
        <v>2.4440111111111089</v>
      </c>
      <c r="P1009" s="17">
        <f>ABS(Table21[[#This Row],[Erorr 3]])</f>
        <v>1.5633333333333326</v>
      </c>
      <c r="Q1009" s="17">
        <f>Table21[[#This Row],[Abs Erorr 3]]/Table21[[#This Row],[Adj Close]]</f>
        <v>1.2691454240406986E-2</v>
      </c>
    </row>
    <row r="1010" spans="1:17" x14ac:dyDescent="0.3">
      <c r="A1010" s="5">
        <v>44929.291666666664</v>
      </c>
      <c r="B1010" s="25">
        <v>108.1</v>
      </c>
      <c r="C1010" s="11">
        <f t="shared" si="76"/>
        <v>123.18</v>
      </c>
      <c r="D1010" s="29">
        <f>Table21[[#This Row],[Adj Close]]-Table21[[#This Row],[Naive Trend ]]</f>
        <v>-15.080000000000013</v>
      </c>
      <c r="E1010" s="12">
        <f t="shared" si="75"/>
        <v>227.40640000000039</v>
      </c>
      <c r="F1010" s="12">
        <f>ABS(Table21[[#This Row],[Erorr 1]])</f>
        <v>15.080000000000013</v>
      </c>
      <c r="G1010" s="13">
        <f>Table21[[#This Row],[Abs Erorr 1]]/Table21[[#This Row],[Adj Close]]</f>
        <v>0.13950046253469023</v>
      </c>
      <c r="H1010" s="11">
        <f t="shared" si="78"/>
        <v>119.23666666666666</v>
      </c>
      <c r="I1010" s="14">
        <f>(Table21[[#This Row],[Adj Close]]-Table21[[#This Row],[3-MA]])</f>
        <v>-11.13666666666667</v>
      </c>
      <c r="J1010" s="10">
        <f t="shared" si="77"/>
        <v>124.02534444444453</v>
      </c>
      <c r="K1010" s="10">
        <f>ABS(Table21[[#This Row],[Erorr 2]])</f>
        <v>11.13666666666667</v>
      </c>
      <c r="L1010" s="13">
        <f>Table21[[#This Row],[Abs Erorr 2]]/Table21[[#This Row],[Adj Close]]</f>
        <v>0.10302189330866486</v>
      </c>
      <c r="M1010" s="11">
        <f t="shared" si="79"/>
        <v>119.21833333333332</v>
      </c>
      <c r="N1010" s="16">
        <f>Table21[[#This Row],[Adj Close]]-Table21[[#This Row],[6-MA]]</f>
        <v>-11.118333333333325</v>
      </c>
      <c r="O1010" s="17">
        <f>(Table21[[#This Row],[Adj Close]]-M1010)^2</f>
        <v>123.61733611111093</v>
      </c>
      <c r="P1010" s="17">
        <f>ABS(Table21[[#This Row],[Erorr 3]])</f>
        <v>11.118333333333325</v>
      </c>
      <c r="Q1010" s="17">
        <f>Table21[[#This Row],[Abs Erorr 3]]/Table21[[#This Row],[Adj Close]]</f>
        <v>0.10285229725562743</v>
      </c>
    </row>
    <row r="1011" spans="1:17" x14ac:dyDescent="0.3">
      <c r="A1011" s="9">
        <v>44930.291666666664</v>
      </c>
      <c r="B1011" s="26">
        <v>113.64</v>
      </c>
      <c r="C1011" s="11">
        <f t="shared" si="76"/>
        <v>108.1</v>
      </c>
      <c r="D1011" s="29">
        <f>Table21[[#This Row],[Adj Close]]-Table21[[#This Row],[Naive Trend ]]</f>
        <v>5.5400000000000063</v>
      </c>
      <c r="E1011" s="12">
        <f t="shared" si="75"/>
        <v>30.691600000000069</v>
      </c>
      <c r="F1011" s="12">
        <f>ABS(Table21[[#This Row],[Erorr 1]])</f>
        <v>5.5400000000000063</v>
      </c>
      <c r="G1011" s="13">
        <f>Table21[[#This Row],[Abs Erorr 1]]/Table21[[#This Row],[Adj Close]]</f>
        <v>4.8750439985920505E-2</v>
      </c>
      <c r="H1011" s="11">
        <f t="shared" si="78"/>
        <v>117.7</v>
      </c>
      <c r="I1011" s="14">
        <f>(Table21[[#This Row],[Adj Close]]-Table21[[#This Row],[3-MA]])</f>
        <v>-4.0600000000000023</v>
      </c>
      <c r="J1011" s="10">
        <f t="shared" si="77"/>
        <v>16.483600000000017</v>
      </c>
      <c r="K1011" s="10">
        <f>ABS(Table21[[#This Row],[Erorr 2]])</f>
        <v>4.0600000000000023</v>
      </c>
      <c r="L1011" s="13">
        <f>Table21[[#This Row],[Abs Erorr 2]]/Table21[[#This Row],[Adj Close]]</f>
        <v>3.5726856740584324E-2</v>
      </c>
      <c r="M1011" s="11">
        <f t="shared" si="79"/>
        <v>116.34333333333335</v>
      </c>
      <c r="N1011" s="16">
        <f>Table21[[#This Row],[Adj Close]]-Table21[[#This Row],[6-MA]]</f>
        <v>-2.7033333333333474</v>
      </c>
      <c r="O1011" s="17">
        <f>(Table21[[#This Row],[Adj Close]]-M1011)^2</f>
        <v>7.3080111111111865</v>
      </c>
      <c r="P1011" s="17">
        <f>ABS(Table21[[#This Row],[Erorr 3]])</f>
        <v>2.7033333333333474</v>
      </c>
      <c r="Q1011" s="17">
        <f>Table21[[#This Row],[Abs Erorr 3]]/Table21[[#This Row],[Adj Close]]</f>
        <v>2.3788572099026288E-2</v>
      </c>
    </row>
    <row r="1012" spans="1:17" x14ac:dyDescent="0.3">
      <c r="A1012" s="5">
        <v>44931.291666666664</v>
      </c>
      <c r="B1012" s="25">
        <v>110.34</v>
      </c>
      <c r="C1012" s="11">
        <f t="shared" si="76"/>
        <v>113.64</v>
      </c>
      <c r="D1012" s="29">
        <f>Table21[[#This Row],[Adj Close]]-Table21[[#This Row],[Naive Trend ]]</f>
        <v>-3.2999999999999972</v>
      </c>
      <c r="E1012" s="12">
        <f t="shared" si="75"/>
        <v>10.889999999999981</v>
      </c>
      <c r="F1012" s="12">
        <f>ABS(Table21[[#This Row],[Erorr 1]])</f>
        <v>3.2999999999999972</v>
      </c>
      <c r="G1012" s="13">
        <f>Table21[[#This Row],[Abs Erorr 1]]/Table21[[#This Row],[Adj Close]]</f>
        <v>2.9907558455682409E-2</v>
      </c>
      <c r="H1012" s="11">
        <f t="shared" si="78"/>
        <v>114.97333333333334</v>
      </c>
      <c r="I1012" s="14">
        <f>(Table21[[#This Row],[Adj Close]]-Table21[[#This Row],[3-MA]])</f>
        <v>-4.63333333333334</v>
      </c>
      <c r="J1012" s="10">
        <f t="shared" si="77"/>
        <v>21.46777777777784</v>
      </c>
      <c r="K1012" s="10">
        <f>ABS(Table21[[#This Row],[Erorr 2]])</f>
        <v>4.63333333333334</v>
      </c>
      <c r="L1012" s="13">
        <f>Table21[[#This Row],[Abs Erorr 2]]/Table21[[#This Row],[Adj Close]]</f>
        <v>4.1991420457978428E-2</v>
      </c>
      <c r="M1012" s="11">
        <f t="shared" si="79"/>
        <v>114.75833333333333</v>
      </c>
      <c r="N1012" s="16">
        <f>Table21[[#This Row],[Adj Close]]-Table21[[#This Row],[6-MA]]</f>
        <v>-4.4183333333333223</v>
      </c>
      <c r="O1012" s="17">
        <f>(Table21[[#This Row],[Adj Close]]-M1012)^2</f>
        <v>19.521669444444349</v>
      </c>
      <c r="P1012" s="17">
        <f>ABS(Table21[[#This Row],[Erorr 3]])</f>
        <v>4.4183333333333223</v>
      </c>
      <c r="Q1012" s="17">
        <f>Table21[[#This Row],[Abs Erorr 3]]/Table21[[#This Row],[Adj Close]]</f>
        <v>4.004289771010805E-2</v>
      </c>
    </row>
    <row r="1013" spans="1:17" x14ac:dyDescent="0.3">
      <c r="A1013" s="9">
        <v>44932.291666666664</v>
      </c>
      <c r="B1013" s="26">
        <v>113.06</v>
      </c>
      <c r="C1013" s="11">
        <f t="shared" si="76"/>
        <v>110.34</v>
      </c>
      <c r="D1013" s="29">
        <f>Table21[[#This Row],[Adj Close]]-Table21[[#This Row],[Naive Trend ]]</f>
        <v>2.7199999999999989</v>
      </c>
      <c r="E1013" s="12">
        <f t="shared" si="75"/>
        <v>7.3983999999999934</v>
      </c>
      <c r="F1013" s="12">
        <f>ABS(Table21[[#This Row],[Erorr 1]])</f>
        <v>2.7199999999999989</v>
      </c>
      <c r="G1013" s="13">
        <f>Table21[[#This Row],[Abs Erorr 1]]/Table21[[#This Row],[Adj Close]]</f>
        <v>2.4058022289050053E-2</v>
      </c>
      <c r="H1013" s="11">
        <f t="shared" si="78"/>
        <v>110.69333333333334</v>
      </c>
      <c r="I1013" s="14">
        <f>(Table21[[#This Row],[Adj Close]]-Table21[[#This Row],[3-MA]])</f>
        <v>2.36666666666666</v>
      </c>
      <c r="J1013" s="10">
        <f t="shared" si="77"/>
        <v>5.6011111111110798</v>
      </c>
      <c r="K1013" s="10">
        <f>ABS(Table21[[#This Row],[Erorr 2]])</f>
        <v>2.36666666666666</v>
      </c>
      <c r="L1013" s="13">
        <f>Table21[[#This Row],[Abs Erorr 2]]/Table21[[#This Row],[Adj Close]]</f>
        <v>2.0932838021109675E-2</v>
      </c>
      <c r="M1013" s="11">
        <f t="shared" si="79"/>
        <v>114.96499999999999</v>
      </c>
      <c r="N1013" s="16">
        <f>Table21[[#This Row],[Adj Close]]-Table21[[#This Row],[6-MA]]</f>
        <v>-1.9049999999999869</v>
      </c>
      <c r="O1013" s="17">
        <f>(Table21[[#This Row],[Adj Close]]-M1013)^2</f>
        <v>3.6290249999999502</v>
      </c>
      <c r="P1013" s="17">
        <f>ABS(Table21[[#This Row],[Erorr 3]])</f>
        <v>1.9049999999999869</v>
      </c>
      <c r="Q1013" s="17">
        <f>Table21[[#This Row],[Abs Erorr 3]]/Table21[[#This Row],[Adj Close]]</f>
        <v>1.6849460463470609E-2</v>
      </c>
    </row>
    <row r="1014" spans="1:17" x14ac:dyDescent="0.3">
      <c r="A1014" s="5">
        <v>44935.291666666664</v>
      </c>
      <c r="B1014" s="25">
        <v>119.77</v>
      </c>
      <c r="C1014" s="11">
        <f t="shared" si="76"/>
        <v>113.06</v>
      </c>
      <c r="D1014" s="29">
        <f>Table21[[#This Row],[Adj Close]]-Table21[[#This Row],[Naive Trend ]]</f>
        <v>6.7099999999999937</v>
      </c>
      <c r="E1014" s="12">
        <f t="shared" si="75"/>
        <v>45.024099999999919</v>
      </c>
      <c r="F1014" s="12">
        <f>ABS(Table21[[#This Row],[Erorr 1]])</f>
        <v>6.7099999999999937</v>
      </c>
      <c r="G1014" s="13">
        <f>Table21[[#This Row],[Abs Erorr 1]]/Table21[[#This Row],[Adj Close]]</f>
        <v>5.602404608833593E-2</v>
      </c>
      <c r="H1014" s="11">
        <f t="shared" si="78"/>
        <v>112.34666666666668</v>
      </c>
      <c r="I1014" s="14">
        <f>(Table21[[#This Row],[Adj Close]]-Table21[[#This Row],[3-MA]])</f>
        <v>7.4233333333333178</v>
      </c>
      <c r="J1014" s="10">
        <f t="shared" si="77"/>
        <v>55.10587777777755</v>
      </c>
      <c r="K1014" s="10">
        <f>ABS(Table21[[#This Row],[Erorr 2]])</f>
        <v>7.4233333333333178</v>
      </c>
      <c r="L1014" s="13">
        <f>Table21[[#This Row],[Abs Erorr 2]]/Table21[[#This Row],[Adj Close]]</f>
        <v>6.1979905930811707E-2</v>
      </c>
      <c r="M1014" s="11">
        <f t="shared" si="79"/>
        <v>115.02333333333335</v>
      </c>
      <c r="N1014" s="16">
        <f>Table21[[#This Row],[Adj Close]]-Table21[[#This Row],[6-MA]]</f>
        <v>4.7466666666666413</v>
      </c>
      <c r="O1014" s="17">
        <f>(Table21[[#This Row],[Adj Close]]-M1014)^2</f>
        <v>22.530844444444202</v>
      </c>
      <c r="P1014" s="17">
        <f>ABS(Table21[[#This Row],[Erorr 3]])</f>
        <v>4.7466666666666413</v>
      </c>
      <c r="Q1014" s="17">
        <f>Table21[[#This Row],[Abs Erorr 3]]/Table21[[#This Row],[Adj Close]]</f>
        <v>3.9631515961147543E-2</v>
      </c>
    </row>
    <row r="1015" spans="1:17" x14ac:dyDescent="0.3">
      <c r="A1015" s="9">
        <v>44936.291666666664</v>
      </c>
      <c r="B1015" s="26">
        <v>118.85</v>
      </c>
      <c r="C1015" s="11">
        <f t="shared" si="76"/>
        <v>119.77</v>
      </c>
      <c r="D1015" s="29">
        <f>Table21[[#This Row],[Adj Close]]-Table21[[#This Row],[Naive Trend ]]</f>
        <v>-0.92000000000000171</v>
      </c>
      <c r="E1015" s="12">
        <f t="shared" si="75"/>
        <v>0.84640000000000315</v>
      </c>
      <c r="F1015" s="12">
        <f>ABS(Table21[[#This Row],[Erorr 1]])</f>
        <v>0.92000000000000171</v>
      </c>
      <c r="G1015" s="13">
        <f>Table21[[#This Row],[Abs Erorr 1]]/Table21[[#This Row],[Adj Close]]</f>
        <v>7.7408498106857531E-3</v>
      </c>
      <c r="H1015" s="11">
        <f t="shared" si="78"/>
        <v>114.39</v>
      </c>
      <c r="I1015" s="14">
        <f>(Table21[[#This Row],[Adj Close]]-Table21[[#This Row],[3-MA]])</f>
        <v>4.4599999999999937</v>
      </c>
      <c r="J1015" s="10">
        <f t="shared" si="77"/>
        <v>19.891599999999944</v>
      </c>
      <c r="K1015" s="10">
        <f>ABS(Table21[[#This Row],[Erorr 2]])</f>
        <v>4.4599999999999937</v>
      </c>
      <c r="L1015" s="13">
        <f>Table21[[#This Row],[Abs Erorr 2]]/Table21[[#This Row],[Adj Close]]</f>
        <v>3.7526293647454724E-2</v>
      </c>
      <c r="M1015" s="11">
        <f t="shared" si="79"/>
        <v>114.68166666666666</v>
      </c>
      <c r="N1015" s="16">
        <f>Table21[[#This Row],[Adj Close]]-Table21[[#This Row],[6-MA]]</f>
        <v>4.1683333333333366</v>
      </c>
      <c r="O1015" s="17">
        <f>(Table21[[#This Row],[Adj Close]]-M1015)^2</f>
        <v>17.375002777777805</v>
      </c>
      <c r="P1015" s="17">
        <f>ABS(Table21[[#This Row],[Erorr 3]])</f>
        <v>4.1683333333333366</v>
      </c>
      <c r="Q1015" s="17">
        <f>Table21[[#This Row],[Abs Erorr 3]]/Table21[[#This Row],[Adj Close]]</f>
        <v>3.5072219885009144E-2</v>
      </c>
    </row>
    <row r="1016" spans="1:17" x14ac:dyDescent="0.3">
      <c r="A1016" s="5">
        <v>44937.291666666664</v>
      </c>
      <c r="B1016" s="25">
        <v>123.22</v>
      </c>
      <c r="C1016" s="11">
        <f t="shared" si="76"/>
        <v>118.85</v>
      </c>
      <c r="D1016" s="29">
        <f>Table21[[#This Row],[Adj Close]]-Table21[[#This Row],[Naive Trend ]]</f>
        <v>4.3700000000000045</v>
      </c>
      <c r="E1016" s="12">
        <f t="shared" si="75"/>
        <v>19.096900000000041</v>
      </c>
      <c r="F1016" s="12">
        <f>ABS(Table21[[#This Row],[Erorr 1]])</f>
        <v>4.3700000000000045</v>
      </c>
      <c r="G1016" s="13">
        <f>Table21[[#This Row],[Abs Erorr 1]]/Table21[[#This Row],[Adj Close]]</f>
        <v>3.5465021912027307E-2</v>
      </c>
      <c r="H1016" s="11">
        <f t="shared" si="78"/>
        <v>117.22666666666665</v>
      </c>
      <c r="I1016" s="14">
        <f>(Table21[[#This Row],[Adj Close]]-Table21[[#This Row],[3-MA]])</f>
        <v>5.9933333333333536</v>
      </c>
      <c r="J1016" s="10">
        <f t="shared" si="77"/>
        <v>35.920044444444684</v>
      </c>
      <c r="K1016" s="10">
        <f>ABS(Table21[[#This Row],[Erorr 2]])</f>
        <v>5.9933333333333536</v>
      </c>
      <c r="L1016" s="13">
        <f>Table21[[#This Row],[Abs Erorr 2]]/Table21[[#This Row],[Adj Close]]</f>
        <v>4.8639290158524216E-2</v>
      </c>
      <c r="M1016" s="11">
        <f t="shared" si="79"/>
        <v>113.96000000000002</v>
      </c>
      <c r="N1016" s="16">
        <f>Table21[[#This Row],[Adj Close]]-Table21[[#This Row],[6-MA]]</f>
        <v>9.2599999999999767</v>
      </c>
      <c r="O1016" s="17">
        <f>(Table21[[#This Row],[Adj Close]]-M1016)^2</f>
        <v>85.747599999999565</v>
      </c>
      <c r="P1016" s="17">
        <f>ABS(Table21[[#This Row],[Erorr 3]])</f>
        <v>9.2599999999999767</v>
      </c>
      <c r="Q1016" s="17">
        <f>Table21[[#This Row],[Abs Erorr 3]]/Table21[[#This Row],[Adj Close]]</f>
        <v>7.5150137964615948E-2</v>
      </c>
    </row>
    <row r="1017" spans="1:17" x14ac:dyDescent="0.3">
      <c r="A1017" s="9">
        <v>44938.291666666664</v>
      </c>
      <c r="B1017" s="26">
        <v>123.56</v>
      </c>
      <c r="C1017" s="11">
        <f t="shared" si="76"/>
        <v>123.22</v>
      </c>
      <c r="D1017" s="29">
        <f>Table21[[#This Row],[Adj Close]]-Table21[[#This Row],[Naive Trend ]]</f>
        <v>0.34000000000000341</v>
      </c>
      <c r="E1017" s="12">
        <f t="shared" si="75"/>
        <v>0.11560000000000233</v>
      </c>
      <c r="F1017" s="12">
        <f>ABS(Table21[[#This Row],[Erorr 1]])</f>
        <v>0.34000000000000341</v>
      </c>
      <c r="G1017" s="13">
        <f>Table21[[#This Row],[Abs Erorr 1]]/Table21[[#This Row],[Adj Close]]</f>
        <v>2.7516995791518565E-3</v>
      </c>
      <c r="H1017" s="11">
        <f t="shared" si="78"/>
        <v>120.61333333333334</v>
      </c>
      <c r="I1017" s="14">
        <f>(Table21[[#This Row],[Adj Close]]-Table21[[#This Row],[3-MA]])</f>
        <v>2.9466666666666583</v>
      </c>
      <c r="J1017" s="10">
        <f t="shared" si="77"/>
        <v>8.6828444444443953</v>
      </c>
      <c r="K1017" s="10">
        <f>ABS(Table21[[#This Row],[Erorr 2]])</f>
        <v>2.9466666666666583</v>
      </c>
      <c r="L1017" s="13">
        <f>Table21[[#This Row],[Abs Erorr 2]]/Table21[[#This Row],[Adj Close]]</f>
        <v>2.3848063019315784E-2</v>
      </c>
      <c r="M1017" s="11">
        <f t="shared" si="79"/>
        <v>116.48</v>
      </c>
      <c r="N1017" s="16">
        <f>Table21[[#This Row],[Adj Close]]-Table21[[#This Row],[6-MA]]</f>
        <v>7.0799999999999983</v>
      </c>
      <c r="O1017" s="17">
        <f>(Table21[[#This Row],[Adj Close]]-M1017)^2</f>
        <v>50.126399999999975</v>
      </c>
      <c r="P1017" s="17">
        <f>ABS(Table21[[#This Row],[Erorr 3]])</f>
        <v>7.0799999999999983</v>
      </c>
      <c r="Q1017" s="17">
        <f>Table21[[#This Row],[Abs Erorr 3]]/Table21[[#This Row],[Adj Close]]</f>
        <v>5.7300097118808659E-2</v>
      </c>
    </row>
    <row r="1018" spans="1:17" x14ac:dyDescent="0.3">
      <c r="A1018" s="5">
        <v>44939.291666666664</v>
      </c>
      <c r="B1018" s="25">
        <v>122.4</v>
      </c>
      <c r="C1018" s="11">
        <f t="shared" si="76"/>
        <v>123.56</v>
      </c>
      <c r="D1018" s="29">
        <f>Table21[[#This Row],[Adj Close]]-Table21[[#This Row],[Naive Trend ]]</f>
        <v>-1.1599999999999966</v>
      </c>
      <c r="E1018" s="12">
        <f t="shared" si="75"/>
        <v>1.3455999999999921</v>
      </c>
      <c r="F1018" s="12">
        <f>ABS(Table21[[#This Row],[Erorr 1]])</f>
        <v>1.1599999999999966</v>
      </c>
      <c r="G1018" s="13">
        <f>Table21[[#This Row],[Abs Erorr 1]]/Table21[[#This Row],[Adj Close]]</f>
        <v>9.4771241830065075E-3</v>
      </c>
      <c r="H1018" s="11">
        <f t="shared" si="78"/>
        <v>121.87666666666667</v>
      </c>
      <c r="I1018" s="14">
        <f>(Table21[[#This Row],[Adj Close]]-Table21[[#This Row],[3-MA]])</f>
        <v>0.52333333333334053</v>
      </c>
      <c r="J1018" s="10">
        <f t="shared" si="77"/>
        <v>0.27387777777778533</v>
      </c>
      <c r="K1018" s="10">
        <f>ABS(Table21[[#This Row],[Erorr 2]])</f>
        <v>0.52333333333334053</v>
      </c>
      <c r="L1018" s="13">
        <f>Table21[[#This Row],[Abs Erorr 2]]/Table21[[#This Row],[Adj Close]]</f>
        <v>4.2755991285403638E-3</v>
      </c>
      <c r="M1018" s="11">
        <f t="shared" si="79"/>
        <v>118.13333333333333</v>
      </c>
      <c r="N1018" s="16">
        <f>Table21[[#This Row],[Adj Close]]-Table21[[#This Row],[6-MA]]</f>
        <v>4.2666666666666799</v>
      </c>
      <c r="O1018" s="17">
        <f>(Table21[[#This Row],[Adj Close]]-M1018)^2</f>
        <v>18.204444444444558</v>
      </c>
      <c r="P1018" s="17">
        <f>ABS(Table21[[#This Row],[Erorr 3]])</f>
        <v>4.2666666666666799</v>
      </c>
      <c r="Q1018" s="17">
        <f>Table21[[#This Row],[Abs Erorr 3]]/Table21[[#This Row],[Adj Close]]</f>
        <v>3.4858387799564378E-2</v>
      </c>
    </row>
    <row r="1019" spans="1:17" x14ac:dyDescent="0.3">
      <c r="A1019" s="9">
        <v>44943.291666666664</v>
      </c>
      <c r="B1019" s="26">
        <v>131.49</v>
      </c>
      <c r="C1019" s="11">
        <f t="shared" si="76"/>
        <v>122.4</v>
      </c>
      <c r="D1019" s="29">
        <f>Table21[[#This Row],[Adj Close]]-Table21[[#This Row],[Naive Trend ]]</f>
        <v>9.0900000000000034</v>
      </c>
      <c r="E1019" s="12">
        <f t="shared" si="75"/>
        <v>82.62810000000006</v>
      </c>
      <c r="F1019" s="12">
        <f>ABS(Table21[[#This Row],[Erorr 1]])</f>
        <v>9.0900000000000034</v>
      </c>
      <c r="G1019" s="13">
        <f>Table21[[#This Row],[Abs Erorr 1]]/Table21[[#This Row],[Adj Close]]</f>
        <v>6.9130732375085574E-2</v>
      </c>
      <c r="H1019" s="11">
        <f t="shared" si="78"/>
        <v>123.06</v>
      </c>
      <c r="I1019" s="14">
        <f>(Table21[[#This Row],[Adj Close]]-Table21[[#This Row],[3-MA]])</f>
        <v>8.4300000000000068</v>
      </c>
      <c r="J1019" s="10">
        <f t="shared" si="77"/>
        <v>71.064900000000108</v>
      </c>
      <c r="K1019" s="10">
        <f>ABS(Table21[[#This Row],[Erorr 2]])</f>
        <v>8.4300000000000068</v>
      </c>
      <c r="L1019" s="13">
        <f>Table21[[#This Row],[Abs Erorr 2]]/Table21[[#This Row],[Adj Close]]</f>
        <v>6.4111339265343417E-2</v>
      </c>
      <c r="M1019" s="11">
        <f t="shared" si="79"/>
        <v>120.14333333333333</v>
      </c>
      <c r="N1019" s="16">
        <f>Table21[[#This Row],[Adj Close]]-Table21[[#This Row],[6-MA]]</f>
        <v>11.346666666666678</v>
      </c>
      <c r="O1019" s="17">
        <f>(Table21[[#This Row],[Adj Close]]-M1019)^2</f>
        <v>128.74684444444472</v>
      </c>
      <c r="P1019" s="17">
        <f>ABS(Table21[[#This Row],[Erorr 3]])</f>
        <v>11.346666666666678</v>
      </c>
      <c r="Q1019" s="17">
        <f>Table21[[#This Row],[Abs Erorr 3]]/Table21[[#This Row],[Adj Close]]</f>
        <v>8.6293000735163716E-2</v>
      </c>
    </row>
    <row r="1020" spans="1:17" x14ac:dyDescent="0.3">
      <c r="A1020" s="5">
        <v>44944.291666666664</v>
      </c>
      <c r="B1020" s="25">
        <v>128.78</v>
      </c>
      <c r="C1020" s="11">
        <f t="shared" si="76"/>
        <v>131.49</v>
      </c>
      <c r="D1020" s="29">
        <f>Table21[[#This Row],[Adj Close]]-Table21[[#This Row],[Naive Trend ]]</f>
        <v>-2.710000000000008</v>
      </c>
      <c r="E1020" s="12">
        <f t="shared" si="75"/>
        <v>7.3441000000000427</v>
      </c>
      <c r="F1020" s="12">
        <f>ABS(Table21[[#This Row],[Erorr 1]])</f>
        <v>2.710000000000008</v>
      </c>
      <c r="G1020" s="13">
        <f>Table21[[#This Row],[Abs Erorr 1]]/Table21[[#This Row],[Adj Close]]</f>
        <v>2.1043640316819445E-2</v>
      </c>
      <c r="H1020" s="11">
        <f t="shared" si="78"/>
        <v>125.81666666666668</v>
      </c>
      <c r="I1020" s="14">
        <f>(Table21[[#This Row],[Adj Close]]-Table21[[#This Row],[3-MA]])</f>
        <v>2.963333333333324</v>
      </c>
      <c r="J1020" s="10">
        <f t="shared" si="77"/>
        <v>8.7813444444443896</v>
      </c>
      <c r="K1020" s="10">
        <f>ABS(Table21[[#This Row],[Erorr 2]])</f>
        <v>2.963333333333324</v>
      </c>
      <c r="L1020" s="13">
        <f>Table21[[#This Row],[Abs Erorr 2]]/Table21[[#This Row],[Adj Close]]</f>
        <v>2.3010819485427273E-2</v>
      </c>
      <c r="M1020" s="11">
        <f t="shared" si="79"/>
        <v>123.21500000000002</v>
      </c>
      <c r="N1020" s="16">
        <f>Table21[[#This Row],[Adj Close]]-Table21[[#This Row],[6-MA]]</f>
        <v>5.5649999999999835</v>
      </c>
      <c r="O1020" s="17">
        <f>(Table21[[#This Row],[Adj Close]]-M1020)^2</f>
        <v>30.969224999999817</v>
      </c>
      <c r="P1020" s="17">
        <f>ABS(Table21[[#This Row],[Erorr 3]])</f>
        <v>5.5649999999999835</v>
      </c>
      <c r="Q1020" s="17">
        <f>Table21[[#This Row],[Abs Erorr 3]]/Table21[[#This Row],[Adj Close]]</f>
        <v>4.32132318683024E-2</v>
      </c>
    </row>
    <row r="1021" spans="1:17" x14ac:dyDescent="0.3">
      <c r="A1021" s="9">
        <v>44945.291666666664</v>
      </c>
      <c r="B1021" s="26">
        <v>127.17</v>
      </c>
      <c r="C1021" s="11">
        <f t="shared" si="76"/>
        <v>128.78</v>
      </c>
      <c r="D1021" s="29">
        <f>Table21[[#This Row],[Adj Close]]-Table21[[#This Row],[Naive Trend ]]</f>
        <v>-1.6099999999999994</v>
      </c>
      <c r="E1021" s="12">
        <f t="shared" si="75"/>
        <v>2.5920999999999981</v>
      </c>
      <c r="F1021" s="12">
        <f>ABS(Table21[[#This Row],[Erorr 1]])</f>
        <v>1.6099999999999994</v>
      </c>
      <c r="G1021" s="13">
        <f>Table21[[#This Row],[Abs Erorr 1]]/Table21[[#This Row],[Adj Close]]</f>
        <v>1.2660218605016902E-2</v>
      </c>
      <c r="H1021" s="11">
        <f t="shared" si="78"/>
        <v>127.55666666666667</v>
      </c>
      <c r="I1021" s="14">
        <f>(Table21[[#This Row],[Adj Close]]-Table21[[#This Row],[3-MA]])</f>
        <v>-0.38666666666667027</v>
      </c>
      <c r="J1021" s="10">
        <f t="shared" si="77"/>
        <v>0.1495111111111139</v>
      </c>
      <c r="K1021" s="10">
        <f>ABS(Table21[[#This Row],[Erorr 2]])</f>
        <v>0.38666666666667027</v>
      </c>
      <c r="L1021" s="13">
        <f>Table21[[#This Row],[Abs Erorr 2]]/Table21[[#This Row],[Adj Close]]</f>
        <v>3.040549395821894E-3</v>
      </c>
      <c r="M1021" s="11">
        <f t="shared" si="79"/>
        <v>124.71666666666665</v>
      </c>
      <c r="N1021" s="16">
        <f>Table21[[#This Row],[Adj Close]]-Table21[[#This Row],[6-MA]]</f>
        <v>2.4533333333333474</v>
      </c>
      <c r="O1021" s="17">
        <f>(Table21[[#This Row],[Adj Close]]-M1021)^2</f>
        <v>6.0188444444445128</v>
      </c>
      <c r="P1021" s="17">
        <f>ABS(Table21[[#This Row],[Erorr 3]])</f>
        <v>2.4533333333333474</v>
      </c>
      <c r="Q1021" s="17">
        <f>Table21[[#This Row],[Abs Erorr 3]]/Table21[[#This Row],[Adj Close]]</f>
        <v>1.9291761683835396E-2</v>
      </c>
    </row>
    <row r="1022" spans="1:17" x14ac:dyDescent="0.3">
      <c r="A1022" s="5">
        <v>44946.291666666664</v>
      </c>
      <c r="B1022" s="25">
        <v>133.41999999999999</v>
      </c>
      <c r="C1022" s="11">
        <f t="shared" si="76"/>
        <v>127.17</v>
      </c>
      <c r="D1022" s="29">
        <f>Table21[[#This Row],[Adj Close]]-Table21[[#This Row],[Naive Trend ]]</f>
        <v>6.2499999999999858</v>
      </c>
      <c r="E1022" s="12">
        <f t="shared" si="75"/>
        <v>39.062499999999822</v>
      </c>
      <c r="F1022" s="12">
        <f>ABS(Table21[[#This Row],[Erorr 1]])</f>
        <v>6.2499999999999858</v>
      </c>
      <c r="G1022" s="13">
        <f>Table21[[#This Row],[Abs Erorr 1]]/Table21[[#This Row],[Adj Close]]</f>
        <v>4.684455104182271E-2</v>
      </c>
      <c r="H1022" s="11">
        <f t="shared" si="78"/>
        <v>129.14666666666668</v>
      </c>
      <c r="I1022" s="14">
        <f>(Table21[[#This Row],[Adj Close]]-Table21[[#This Row],[3-MA]])</f>
        <v>4.2733333333333121</v>
      </c>
      <c r="J1022" s="10">
        <f t="shared" si="77"/>
        <v>18.261377777777597</v>
      </c>
      <c r="K1022" s="10">
        <f>ABS(Table21[[#This Row],[Erorr 2]])</f>
        <v>4.2733333333333121</v>
      </c>
      <c r="L1022" s="13">
        <f>Table21[[#This Row],[Abs Erorr 2]]/Table21[[#This Row],[Adj Close]]</f>
        <v>3.2029181032328831E-2</v>
      </c>
      <c r="M1022" s="11">
        <f t="shared" si="79"/>
        <v>126.10333333333334</v>
      </c>
      <c r="N1022" s="16">
        <f>Table21[[#This Row],[Adj Close]]-Table21[[#This Row],[6-MA]]</f>
        <v>7.3166666666666487</v>
      </c>
      <c r="O1022" s="17">
        <f>(Table21[[#This Row],[Adj Close]]-M1022)^2</f>
        <v>53.533611111110851</v>
      </c>
      <c r="P1022" s="17">
        <f>ABS(Table21[[#This Row],[Erorr 3]])</f>
        <v>7.3166666666666487</v>
      </c>
      <c r="Q1022" s="17">
        <f>Table21[[#This Row],[Abs Erorr 3]]/Table21[[#This Row],[Adj Close]]</f>
        <v>5.4839354419627111E-2</v>
      </c>
    </row>
    <row r="1023" spans="1:17" x14ac:dyDescent="0.3">
      <c r="A1023" s="9">
        <v>44949.291666666664</v>
      </c>
      <c r="B1023" s="26">
        <v>143.75</v>
      </c>
      <c r="C1023" s="11">
        <f t="shared" si="76"/>
        <v>133.41999999999999</v>
      </c>
      <c r="D1023" s="29">
        <f>Table21[[#This Row],[Adj Close]]-Table21[[#This Row],[Naive Trend ]]</f>
        <v>10.330000000000013</v>
      </c>
      <c r="E1023" s="12">
        <f t="shared" si="75"/>
        <v>106.70890000000026</v>
      </c>
      <c r="F1023" s="12">
        <f>ABS(Table21[[#This Row],[Erorr 1]])</f>
        <v>10.330000000000013</v>
      </c>
      <c r="G1023" s="13">
        <f>Table21[[#This Row],[Abs Erorr 1]]/Table21[[#This Row],[Adj Close]]</f>
        <v>7.1860869565217478E-2</v>
      </c>
      <c r="H1023" s="11">
        <f t="shared" si="78"/>
        <v>129.79</v>
      </c>
      <c r="I1023" s="14">
        <f>(Table21[[#This Row],[Adj Close]]-Table21[[#This Row],[3-MA]])</f>
        <v>13.960000000000008</v>
      </c>
      <c r="J1023" s="10">
        <f t="shared" si="77"/>
        <v>194.88160000000022</v>
      </c>
      <c r="K1023" s="10">
        <f>ABS(Table21[[#This Row],[Erorr 2]])</f>
        <v>13.960000000000008</v>
      </c>
      <c r="L1023" s="13">
        <f>Table21[[#This Row],[Abs Erorr 2]]/Table21[[#This Row],[Adj Close]]</f>
        <v>9.7113043478260927E-2</v>
      </c>
      <c r="M1023" s="11">
        <f t="shared" si="79"/>
        <v>127.80333333333333</v>
      </c>
      <c r="N1023" s="16">
        <f>Table21[[#This Row],[Adj Close]]-Table21[[#This Row],[6-MA]]</f>
        <v>15.946666666666673</v>
      </c>
      <c r="O1023" s="17">
        <f>(Table21[[#This Row],[Adj Close]]-M1023)^2</f>
        <v>254.29617777777796</v>
      </c>
      <c r="P1023" s="17">
        <f>ABS(Table21[[#This Row],[Erorr 3]])</f>
        <v>15.946666666666673</v>
      </c>
      <c r="Q1023" s="17">
        <f>Table21[[#This Row],[Abs Erorr 3]]/Table21[[#This Row],[Adj Close]]</f>
        <v>0.11093333333333337</v>
      </c>
    </row>
    <row r="1024" spans="1:17" x14ac:dyDescent="0.3">
      <c r="A1024" s="5">
        <v>44950.291666666664</v>
      </c>
      <c r="B1024" s="25">
        <v>143.88999999999999</v>
      </c>
      <c r="C1024" s="11">
        <f t="shared" si="76"/>
        <v>143.75</v>
      </c>
      <c r="D1024" s="29">
        <f>Table21[[#This Row],[Adj Close]]-Table21[[#This Row],[Naive Trend ]]</f>
        <v>0.13999999999998636</v>
      </c>
      <c r="E1024" s="12">
        <f t="shared" si="75"/>
        <v>1.959999999999618E-2</v>
      </c>
      <c r="F1024" s="12">
        <f>ABS(Table21[[#This Row],[Erorr 1]])</f>
        <v>0.13999999999998636</v>
      </c>
      <c r="G1024" s="13">
        <f>Table21[[#This Row],[Abs Erorr 1]]/Table21[[#This Row],[Adj Close]]</f>
        <v>9.7296545972608501E-4</v>
      </c>
      <c r="H1024" s="11">
        <f t="shared" si="78"/>
        <v>134.78</v>
      </c>
      <c r="I1024" s="14">
        <f>(Table21[[#This Row],[Adj Close]]-Table21[[#This Row],[3-MA]])</f>
        <v>9.1099999999999852</v>
      </c>
      <c r="J1024" s="10">
        <f t="shared" si="77"/>
        <v>82.992099999999738</v>
      </c>
      <c r="K1024" s="10">
        <f>ABS(Table21[[#This Row],[Erorr 2]])</f>
        <v>9.1099999999999852</v>
      </c>
      <c r="L1024" s="13">
        <f>Table21[[#This Row],[Abs Erorr 2]]/Table21[[#This Row],[Adj Close]]</f>
        <v>6.3312252415039169E-2</v>
      </c>
      <c r="M1024" s="11">
        <f t="shared" si="79"/>
        <v>131.16833333333332</v>
      </c>
      <c r="N1024" s="16">
        <f>Table21[[#This Row],[Adj Close]]-Table21[[#This Row],[6-MA]]</f>
        <v>12.721666666666664</v>
      </c>
      <c r="O1024" s="17">
        <f>(Table21[[#This Row],[Adj Close]]-M1024)^2</f>
        <v>161.8408027777777</v>
      </c>
      <c r="P1024" s="17">
        <f>ABS(Table21[[#This Row],[Erorr 3]])</f>
        <v>12.721666666666664</v>
      </c>
      <c r="Q1024" s="17">
        <f>Table21[[#This Row],[Abs Erorr 3]]/Table21[[#This Row],[Adj Close]]</f>
        <v>8.8412444691546771E-2</v>
      </c>
    </row>
    <row r="1025" spans="1:17" x14ac:dyDescent="0.3">
      <c r="A1025" s="9">
        <v>44951.291666666664</v>
      </c>
      <c r="B1025" s="26">
        <v>144.43</v>
      </c>
      <c r="C1025" s="11">
        <f t="shared" si="76"/>
        <v>143.88999999999999</v>
      </c>
      <c r="D1025" s="29">
        <f>Table21[[#This Row],[Adj Close]]-Table21[[#This Row],[Naive Trend ]]</f>
        <v>0.54000000000002046</v>
      </c>
      <c r="E1025" s="12">
        <f t="shared" si="75"/>
        <v>0.29160000000002212</v>
      </c>
      <c r="F1025" s="12">
        <f>ABS(Table21[[#This Row],[Erorr 1]])</f>
        <v>0.54000000000002046</v>
      </c>
      <c r="G1025" s="13">
        <f>Table21[[#This Row],[Abs Erorr 1]]/Table21[[#This Row],[Adj Close]]</f>
        <v>3.7388354220038804E-3</v>
      </c>
      <c r="H1025" s="11">
        <f t="shared" si="78"/>
        <v>140.35333333333332</v>
      </c>
      <c r="I1025" s="14">
        <f>(Table21[[#This Row],[Adj Close]]-Table21[[#This Row],[3-MA]])</f>
        <v>4.0766666666666822</v>
      </c>
      <c r="J1025" s="10">
        <f t="shared" si="77"/>
        <v>16.619211111111237</v>
      </c>
      <c r="K1025" s="10">
        <f>ABS(Table21[[#This Row],[Erorr 2]])</f>
        <v>4.0766666666666822</v>
      </c>
      <c r="L1025" s="13">
        <f>Table21[[#This Row],[Abs Erorr 2]]/Table21[[#This Row],[Adj Close]]</f>
        <v>2.8225899513028334E-2</v>
      </c>
      <c r="M1025" s="11">
        <f t="shared" si="79"/>
        <v>134.75</v>
      </c>
      <c r="N1025" s="16">
        <f>Table21[[#This Row],[Adj Close]]-Table21[[#This Row],[6-MA]]</f>
        <v>9.6800000000000068</v>
      </c>
      <c r="O1025" s="17">
        <f>(Table21[[#This Row],[Adj Close]]-M1025)^2</f>
        <v>93.702400000000125</v>
      </c>
      <c r="P1025" s="17">
        <f>ABS(Table21[[#This Row],[Erorr 3]])</f>
        <v>9.6800000000000068</v>
      </c>
      <c r="Q1025" s="17">
        <f>Table21[[#This Row],[Abs Erorr 3]]/Table21[[#This Row],[Adj Close]]</f>
        <v>6.7022086824067073E-2</v>
      </c>
    </row>
    <row r="1026" spans="1:17" x14ac:dyDescent="0.3">
      <c r="A1026" s="5">
        <v>44952.291666666664</v>
      </c>
      <c r="B1026" s="25">
        <v>160.27000000000001</v>
      </c>
      <c r="C1026" s="11">
        <f t="shared" si="76"/>
        <v>144.43</v>
      </c>
      <c r="D1026" s="29">
        <f>Table21[[#This Row],[Adj Close]]-Table21[[#This Row],[Naive Trend ]]</f>
        <v>15.840000000000003</v>
      </c>
      <c r="E1026" s="12">
        <f t="shared" si="75"/>
        <v>250.90560000000011</v>
      </c>
      <c r="F1026" s="12">
        <f>ABS(Table21[[#This Row],[Erorr 1]])</f>
        <v>15.840000000000003</v>
      </c>
      <c r="G1026" s="13">
        <f>Table21[[#This Row],[Abs Erorr 1]]/Table21[[#This Row],[Adj Close]]</f>
        <v>9.8833218943033652E-2</v>
      </c>
      <c r="H1026" s="11">
        <f t="shared" si="78"/>
        <v>144.02333333333334</v>
      </c>
      <c r="I1026" s="14">
        <f>(Table21[[#This Row],[Adj Close]]-Table21[[#This Row],[3-MA]])</f>
        <v>16.24666666666667</v>
      </c>
      <c r="J1026" s="10">
        <f t="shared" si="77"/>
        <v>263.95417777777789</v>
      </c>
      <c r="K1026" s="10">
        <f>ABS(Table21[[#This Row],[Erorr 2]])</f>
        <v>16.24666666666667</v>
      </c>
      <c r="L1026" s="13">
        <f>Table21[[#This Row],[Abs Erorr 2]]/Table21[[#This Row],[Adj Close]]</f>
        <v>0.10137060377280008</v>
      </c>
      <c r="M1026" s="11">
        <f t="shared" si="79"/>
        <v>136.90666666666667</v>
      </c>
      <c r="N1026" s="16">
        <f>Table21[[#This Row],[Adj Close]]-Table21[[#This Row],[6-MA]]</f>
        <v>23.363333333333344</v>
      </c>
      <c r="O1026" s="17">
        <f>(Table21[[#This Row],[Adj Close]]-M1026)^2</f>
        <v>545.84534444444489</v>
      </c>
      <c r="P1026" s="17">
        <f>ABS(Table21[[#This Row],[Erorr 3]])</f>
        <v>23.363333333333344</v>
      </c>
      <c r="Q1026" s="17">
        <f>Table21[[#This Row],[Abs Erorr 3]]/Table21[[#This Row],[Adj Close]]</f>
        <v>0.14577483829371274</v>
      </c>
    </row>
    <row r="1027" spans="1:17" x14ac:dyDescent="0.3">
      <c r="A1027" s="9">
        <v>44953.291666666664</v>
      </c>
      <c r="B1027" s="26">
        <v>177.9</v>
      </c>
      <c r="C1027" s="11">
        <f t="shared" si="76"/>
        <v>160.27000000000001</v>
      </c>
      <c r="D1027" s="29">
        <f>Table21[[#This Row],[Adj Close]]-Table21[[#This Row],[Naive Trend ]]</f>
        <v>17.629999999999995</v>
      </c>
      <c r="E1027" s="12">
        <f t="shared" ref="E1027:E1090" si="80">(B1027-C1027)^2</f>
        <v>310.81689999999986</v>
      </c>
      <c r="F1027" s="12">
        <f>ABS(Table21[[#This Row],[Erorr 1]])</f>
        <v>17.629999999999995</v>
      </c>
      <c r="G1027" s="13">
        <f>Table21[[#This Row],[Abs Erorr 1]]/Table21[[#This Row],[Adj Close]]</f>
        <v>9.9100618324901607E-2</v>
      </c>
      <c r="H1027" s="11">
        <f t="shared" si="78"/>
        <v>149.53</v>
      </c>
      <c r="I1027" s="14">
        <f>(Table21[[#This Row],[Adj Close]]-Table21[[#This Row],[3-MA]])</f>
        <v>28.370000000000005</v>
      </c>
      <c r="J1027" s="10">
        <f t="shared" si="77"/>
        <v>804.85690000000022</v>
      </c>
      <c r="K1027" s="10">
        <f>ABS(Table21[[#This Row],[Erorr 2]])</f>
        <v>28.370000000000005</v>
      </c>
      <c r="L1027" s="13">
        <f>Table21[[#This Row],[Abs Erorr 2]]/Table21[[#This Row],[Adj Close]]</f>
        <v>0.15947161326587972</v>
      </c>
      <c r="M1027" s="11">
        <f t="shared" si="79"/>
        <v>142.155</v>
      </c>
      <c r="N1027" s="16">
        <f>Table21[[#This Row],[Adj Close]]-Table21[[#This Row],[6-MA]]</f>
        <v>35.745000000000005</v>
      </c>
      <c r="O1027" s="17">
        <f>(Table21[[#This Row],[Adj Close]]-M1027)^2</f>
        <v>1277.7050250000004</v>
      </c>
      <c r="P1027" s="17">
        <f>ABS(Table21[[#This Row],[Erorr 3]])</f>
        <v>35.745000000000005</v>
      </c>
      <c r="Q1027" s="17">
        <f>Table21[[#This Row],[Abs Erorr 3]]/Table21[[#This Row],[Adj Close]]</f>
        <v>0.2009274873524452</v>
      </c>
    </row>
    <row r="1028" spans="1:17" x14ac:dyDescent="0.3">
      <c r="A1028" s="5">
        <v>44956.291666666664</v>
      </c>
      <c r="B1028" s="25">
        <v>166.66</v>
      </c>
      <c r="C1028" s="11">
        <f t="shared" ref="C1028:C1091" si="81">B1027</f>
        <v>177.9</v>
      </c>
      <c r="D1028" s="29">
        <f>Table21[[#This Row],[Adj Close]]-Table21[[#This Row],[Naive Trend ]]</f>
        <v>-11.240000000000009</v>
      </c>
      <c r="E1028" s="12">
        <f t="shared" si="80"/>
        <v>126.33760000000021</v>
      </c>
      <c r="F1028" s="12">
        <f>ABS(Table21[[#This Row],[Erorr 1]])</f>
        <v>11.240000000000009</v>
      </c>
      <c r="G1028" s="13">
        <f>Table21[[#This Row],[Abs Erorr 1]]/Table21[[#This Row],[Adj Close]]</f>
        <v>6.7442697707908367E-2</v>
      </c>
      <c r="H1028" s="11">
        <f t="shared" si="78"/>
        <v>160.86666666666667</v>
      </c>
      <c r="I1028" s="14">
        <f>(Table21[[#This Row],[Adj Close]]-Table21[[#This Row],[3-MA]])</f>
        <v>5.7933333333333223</v>
      </c>
      <c r="J1028" s="10">
        <f t="shared" si="77"/>
        <v>33.562711111110985</v>
      </c>
      <c r="K1028" s="10">
        <f>ABS(Table21[[#This Row],[Erorr 2]])</f>
        <v>5.7933333333333223</v>
      </c>
      <c r="L1028" s="13">
        <f>Table21[[#This Row],[Abs Erorr 2]]/Table21[[#This Row],[Adj Close]]</f>
        <v>3.4761390455618157E-2</v>
      </c>
      <c r="M1028" s="11">
        <f t="shared" si="79"/>
        <v>150.60999999999999</v>
      </c>
      <c r="N1028" s="16">
        <f>Table21[[#This Row],[Adj Close]]-Table21[[#This Row],[6-MA]]</f>
        <v>16.050000000000011</v>
      </c>
      <c r="O1028" s="17">
        <f>(Table21[[#This Row],[Adj Close]]-M1028)^2</f>
        <v>257.60250000000036</v>
      </c>
      <c r="P1028" s="17">
        <f>ABS(Table21[[#This Row],[Erorr 3]])</f>
        <v>16.050000000000011</v>
      </c>
      <c r="Q1028" s="17">
        <f>Table21[[#This Row],[Abs Erorr 3]]/Table21[[#This Row],[Adj Close]]</f>
        <v>9.6303852154086239E-2</v>
      </c>
    </row>
    <row r="1029" spans="1:17" x14ac:dyDescent="0.3">
      <c r="A1029" s="9">
        <v>44957.291666666664</v>
      </c>
      <c r="B1029" s="26">
        <v>173.22</v>
      </c>
      <c r="C1029" s="11">
        <f t="shared" si="81"/>
        <v>166.66</v>
      </c>
      <c r="D1029" s="29">
        <f>Table21[[#This Row],[Adj Close]]-Table21[[#This Row],[Naive Trend ]]</f>
        <v>6.5600000000000023</v>
      </c>
      <c r="E1029" s="12">
        <f t="shared" si="80"/>
        <v>43.033600000000028</v>
      </c>
      <c r="F1029" s="12">
        <f>ABS(Table21[[#This Row],[Erorr 1]])</f>
        <v>6.5600000000000023</v>
      </c>
      <c r="G1029" s="13">
        <f>Table21[[#This Row],[Abs Erorr 1]]/Table21[[#This Row],[Adj Close]]</f>
        <v>3.7870915598660675E-2</v>
      </c>
      <c r="H1029" s="11">
        <f t="shared" si="78"/>
        <v>168.27666666666667</v>
      </c>
      <c r="I1029" s="14">
        <f>(Table21[[#This Row],[Adj Close]]-Table21[[#This Row],[3-MA]])</f>
        <v>4.943333333333328</v>
      </c>
      <c r="J1029" s="10">
        <f t="shared" ref="J1029:J1092" si="82">(B1029-H1029)^2</f>
        <v>24.43654444444439</v>
      </c>
      <c r="K1029" s="10">
        <f>ABS(Table21[[#This Row],[Erorr 2]])</f>
        <v>4.943333333333328</v>
      </c>
      <c r="L1029" s="13">
        <f>Table21[[#This Row],[Abs Erorr 2]]/Table21[[#This Row],[Adj Close]]</f>
        <v>2.8537890158950051E-2</v>
      </c>
      <c r="M1029" s="11">
        <f t="shared" si="79"/>
        <v>156.15</v>
      </c>
      <c r="N1029" s="16">
        <f>Table21[[#This Row],[Adj Close]]-Table21[[#This Row],[6-MA]]</f>
        <v>17.069999999999993</v>
      </c>
      <c r="O1029" s="17">
        <f>(Table21[[#This Row],[Adj Close]]-M1029)^2</f>
        <v>291.38489999999979</v>
      </c>
      <c r="P1029" s="17">
        <f>ABS(Table21[[#This Row],[Erorr 3]])</f>
        <v>17.069999999999993</v>
      </c>
      <c r="Q1029" s="17">
        <f>Table21[[#This Row],[Abs Erorr 3]]/Table21[[#This Row],[Adj Close]]</f>
        <v>9.8545202632490433E-2</v>
      </c>
    </row>
    <row r="1030" spans="1:17" x14ac:dyDescent="0.3">
      <c r="A1030" s="5">
        <v>44958.291666666664</v>
      </c>
      <c r="B1030" s="25">
        <v>181.41</v>
      </c>
      <c r="C1030" s="11">
        <f t="shared" si="81"/>
        <v>173.22</v>
      </c>
      <c r="D1030" s="29">
        <f>Table21[[#This Row],[Adj Close]]-Table21[[#This Row],[Naive Trend ]]</f>
        <v>8.1899999999999977</v>
      </c>
      <c r="E1030" s="12">
        <f t="shared" si="80"/>
        <v>67.076099999999968</v>
      </c>
      <c r="F1030" s="12">
        <f>ABS(Table21[[#This Row],[Erorr 1]])</f>
        <v>8.1899999999999977</v>
      </c>
      <c r="G1030" s="13">
        <f>Table21[[#This Row],[Abs Erorr 1]]/Table21[[#This Row],[Adj Close]]</f>
        <v>4.5146353563750609E-2</v>
      </c>
      <c r="H1030" s="11">
        <f t="shared" ref="H1030:H1093" si="83">AVERAGE(B1027:B1029)</f>
        <v>172.59333333333333</v>
      </c>
      <c r="I1030" s="14">
        <f>(Table21[[#This Row],[Adj Close]]-Table21[[#This Row],[3-MA]])</f>
        <v>8.8166666666666629</v>
      </c>
      <c r="J1030" s="10">
        <f t="shared" si="82"/>
        <v>77.733611111111045</v>
      </c>
      <c r="K1030" s="10">
        <f>ABS(Table21[[#This Row],[Erorr 2]])</f>
        <v>8.8166666666666629</v>
      </c>
      <c r="L1030" s="13">
        <f>Table21[[#This Row],[Abs Erorr 2]]/Table21[[#This Row],[Adj Close]]</f>
        <v>4.8600775407456387E-2</v>
      </c>
      <c r="M1030" s="11">
        <f t="shared" si="79"/>
        <v>161.06166666666667</v>
      </c>
      <c r="N1030" s="16">
        <f>Table21[[#This Row],[Adj Close]]-Table21[[#This Row],[6-MA]]</f>
        <v>20.348333333333329</v>
      </c>
      <c r="O1030" s="17">
        <f>(Table21[[#This Row],[Adj Close]]-M1030)^2</f>
        <v>414.0546694444443</v>
      </c>
      <c r="P1030" s="17">
        <f>ABS(Table21[[#This Row],[Erorr 3]])</f>
        <v>20.348333333333329</v>
      </c>
      <c r="Q1030" s="17">
        <f>Table21[[#This Row],[Abs Erorr 3]]/Table21[[#This Row],[Adj Close]]</f>
        <v>0.11216764970692536</v>
      </c>
    </row>
    <row r="1031" spans="1:17" x14ac:dyDescent="0.3">
      <c r="A1031" s="9">
        <v>44959.291666666664</v>
      </c>
      <c r="B1031" s="26">
        <v>188.27</v>
      </c>
      <c r="C1031" s="11">
        <f t="shared" si="81"/>
        <v>181.41</v>
      </c>
      <c r="D1031" s="29">
        <f>Table21[[#This Row],[Adj Close]]-Table21[[#This Row],[Naive Trend ]]</f>
        <v>6.8600000000000136</v>
      </c>
      <c r="E1031" s="12">
        <f t="shared" si="80"/>
        <v>47.059600000000188</v>
      </c>
      <c r="F1031" s="12">
        <f>ABS(Table21[[#This Row],[Erorr 1]])</f>
        <v>6.8600000000000136</v>
      </c>
      <c r="G1031" s="13">
        <f>Table21[[#This Row],[Abs Erorr 1]]/Table21[[#This Row],[Adj Close]]</f>
        <v>3.6437031922239405E-2</v>
      </c>
      <c r="H1031" s="11">
        <f t="shared" si="83"/>
        <v>173.76333333333332</v>
      </c>
      <c r="I1031" s="14">
        <f>(Table21[[#This Row],[Adj Close]]-Table21[[#This Row],[3-MA]])</f>
        <v>14.506666666666689</v>
      </c>
      <c r="J1031" s="10">
        <f t="shared" si="82"/>
        <v>210.44337777777844</v>
      </c>
      <c r="K1031" s="10">
        <f>ABS(Table21[[#This Row],[Erorr 2]])</f>
        <v>14.506666666666689</v>
      </c>
      <c r="L1031" s="13">
        <f>Table21[[#This Row],[Abs Erorr 2]]/Table21[[#This Row],[Adj Close]]</f>
        <v>7.7052460119332283E-2</v>
      </c>
      <c r="M1031" s="11">
        <f t="shared" si="79"/>
        <v>167.315</v>
      </c>
      <c r="N1031" s="16">
        <f>Table21[[#This Row],[Adj Close]]-Table21[[#This Row],[6-MA]]</f>
        <v>20.955000000000013</v>
      </c>
      <c r="O1031" s="17">
        <f>(Table21[[#This Row],[Adj Close]]-M1031)^2</f>
        <v>439.11202500000053</v>
      </c>
      <c r="P1031" s="17">
        <f>ABS(Table21[[#This Row],[Erorr 3]])</f>
        <v>20.955000000000013</v>
      </c>
      <c r="Q1031" s="17">
        <f>Table21[[#This Row],[Abs Erorr 3]]/Table21[[#This Row],[Adj Close]]</f>
        <v>0.11130291602485798</v>
      </c>
    </row>
    <row r="1032" spans="1:17" x14ac:dyDescent="0.3">
      <c r="A1032" s="5">
        <v>44960.291666666664</v>
      </c>
      <c r="B1032" s="25">
        <v>189.98</v>
      </c>
      <c r="C1032" s="11">
        <f t="shared" si="81"/>
        <v>188.27</v>
      </c>
      <c r="D1032" s="29">
        <f>Table21[[#This Row],[Adj Close]]-Table21[[#This Row],[Naive Trend ]]</f>
        <v>1.7099999999999795</v>
      </c>
      <c r="E1032" s="12">
        <f t="shared" si="80"/>
        <v>2.92409999999993</v>
      </c>
      <c r="F1032" s="12">
        <f>ABS(Table21[[#This Row],[Erorr 1]])</f>
        <v>1.7099999999999795</v>
      </c>
      <c r="G1032" s="13">
        <f>Table21[[#This Row],[Abs Erorr 1]]/Table21[[#This Row],[Adj Close]]</f>
        <v>9.0009474681544358E-3</v>
      </c>
      <c r="H1032" s="11">
        <f t="shared" si="83"/>
        <v>180.96666666666667</v>
      </c>
      <c r="I1032" s="14">
        <f>(Table21[[#This Row],[Adj Close]]-Table21[[#This Row],[3-MA]])</f>
        <v>9.0133333333333212</v>
      </c>
      <c r="J1032" s="10">
        <f t="shared" si="82"/>
        <v>81.240177777777561</v>
      </c>
      <c r="K1032" s="10">
        <f>ABS(Table21[[#This Row],[Erorr 2]])</f>
        <v>9.0133333333333212</v>
      </c>
      <c r="L1032" s="13">
        <f>Table21[[#This Row],[Abs Erorr 2]]/Table21[[#This Row],[Adj Close]]</f>
        <v>4.7443590553391521E-2</v>
      </c>
      <c r="M1032" s="11">
        <f t="shared" si="79"/>
        <v>174.62166666666667</v>
      </c>
      <c r="N1032" s="16">
        <f>Table21[[#This Row],[Adj Close]]-Table21[[#This Row],[6-MA]]</f>
        <v>15.35833333333332</v>
      </c>
      <c r="O1032" s="17">
        <f>(Table21[[#This Row],[Adj Close]]-M1032)^2</f>
        <v>235.87840277777738</v>
      </c>
      <c r="P1032" s="17">
        <f>ABS(Table21[[#This Row],[Erorr 3]])</f>
        <v>15.35833333333332</v>
      </c>
      <c r="Q1032" s="17">
        <f>Table21[[#This Row],[Abs Erorr 3]]/Table21[[#This Row],[Adj Close]]</f>
        <v>8.0841843001017585E-2</v>
      </c>
    </row>
    <row r="1033" spans="1:17" x14ac:dyDescent="0.3">
      <c r="A1033" s="9">
        <v>44963.291666666664</v>
      </c>
      <c r="B1033" s="26">
        <v>194.76</v>
      </c>
      <c r="C1033" s="11">
        <f t="shared" si="81"/>
        <v>189.98</v>
      </c>
      <c r="D1033" s="29">
        <f>Table21[[#This Row],[Adj Close]]-Table21[[#This Row],[Naive Trend ]]</f>
        <v>4.7800000000000011</v>
      </c>
      <c r="E1033" s="12">
        <f t="shared" si="80"/>
        <v>22.848400000000012</v>
      </c>
      <c r="F1033" s="12">
        <f>ABS(Table21[[#This Row],[Erorr 1]])</f>
        <v>4.7800000000000011</v>
      </c>
      <c r="G1033" s="13">
        <f>Table21[[#This Row],[Abs Erorr 1]]/Table21[[#This Row],[Adj Close]]</f>
        <v>2.4543027315670575E-2</v>
      </c>
      <c r="H1033" s="11">
        <f t="shared" si="83"/>
        <v>186.55333333333331</v>
      </c>
      <c r="I1033" s="14">
        <f>(Table21[[#This Row],[Adj Close]]-Table21[[#This Row],[3-MA]])</f>
        <v>8.2066666666666777</v>
      </c>
      <c r="J1033" s="10">
        <f t="shared" si="82"/>
        <v>67.34937777777796</v>
      </c>
      <c r="K1033" s="10">
        <f>ABS(Table21[[#This Row],[Erorr 2]])</f>
        <v>8.2066666666666777</v>
      </c>
      <c r="L1033" s="13">
        <f>Table21[[#This Row],[Abs Erorr 2]]/Table21[[#This Row],[Adj Close]]</f>
        <v>4.2137331416444226E-2</v>
      </c>
      <c r="M1033" s="11">
        <f t="shared" ref="M1033:M1096" si="84">AVERAGE(B1027:B1032)</f>
        <v>179.5733333333333</v>
      </c>
      <c r="N1033" s="16">
        <f>Table21[[#This Row],[Adj Close]]-Table21[[#This Row],[6-MA]]</f>
        <v>15.186666666666696</v>
      </c>
      <c r="O1033" s="17">
        <f>(Table21[[#This Row],[Adj Close]]-M1033)^2</f>
        <v>230.63484444444532</v>
      </c>
      <c r="P1033" s="17">
        <f>ABS(Table21[[#This Row],[Erorr 3]])</f>
        <v>15.186666666666696</v>
      </c>
      <c r="Q1033" s="17">
        <f>Table21[[#This Row],[Abs Erorr 3]]/Table21[[#This Row],[Adj Close]]</f>
        <v>7.7976312726774993E-2</v>
      </c>
    </row>
    <row r="1034" spans="1:17" x14ac:dyDescent="0.3">
      <c r="A1034" s="5">
        <v>44964.291666666664</v>
      </c>
      <c r="B1034" s="25">
        <v>196.81</v>
      </c>
      <c r="C1034" s="11">
        <f t="shared" si="81"/>
        <v>194.76</v>
      </c>
      <c r="D1034" s="29">
        <f>Table21[[#This Row],[Adj Close]]-Table21[[#This Row],[Naive Trend ]]</f>
        <v>2.0500000000000114</v>
      </c>
      <c r="E1034" s="12">
        <f t="shared" si="80"/>
        <v>4.2025000000000468</v>
      </c>
      <c r="F1034" s="12">
        <f>ABS(Table21[[#This Row],[Erorr 1]])</f>
        <v>2.0500000000000114</v>
      </c>
      <c r="G1034" s="13">
        <f>Table21[[#This Row],[Abs Erorr 1]]/Table21[[#This Row],[Adj Close]]</f>
        <v>1.0416137391392771E-2</v>
      </c>
      <c r="H1034" s="11">
        <f t="shared" si="83"/>
        <v>191.00333333333333</v>
      </c>
      <c r="I1034" s="14">
        <f>(Table21[[#This Row],[Adj Close]]-Table21[[#This Row],[3-MA]])</f>
        <v>5.806666666666672</v>
      </c>
      <c r="J1034" s="10">
        <f t="shared" si="82"/>
        <v>33.717377777777841</v>
      </c>
      <c r="K1034" s="10">
        <f>ABS(Table21[[#This Row],[Erorr 2]])</f>
        <v>5.806666666666672</v>
      </c>
      <c r="L1034" s="13">
        <f>Table21[[#This Row],[Abs Erorr 2]]/Table21[[#This Row],[Adj Close]]</f>
        <v>2.950392087122947E-2</v>
      </c>
      <c r="M1034" s="11">
        <f t="shared" si="84"/>
        <v>182.38333333333333</v>
      </c>
      <c r="N1034" s="16">
        <f>Table21[[#This Row],[Adj Close]]-Table21[[#This Row],[6-MA]]</f>
        <v>14.426666666666677</v>
      </c>
      <c r="O1034" s="17">
        <f>(Table21[[#This Row],[Adj Close]]-M1034)^2</f>
        <v>208.12871111111139</v>
      </c>
      <c r="P1034" s="17">
        <f>ABS(Table21[[#This Row],[Erorr 3]])</f>
        <v>14.426666666666677</v>
      </c>
      <c r="Q1034" s="17">
        <f>Table21[[#This Row],[Abs Erorr 3]]/Table21[[#This Row],[Adj Close]]</f>
        <v>7.3302508341378372E-2</v>
      </c>
    </row>
    <row r="1035" spans="1:17" x14ac:dyDescent="0.3">
      <c r="A1035" s="9">
        <v>44965.291666666664</v>
      </c>
      <c r="B1035" s="26">
        <v>201.29</v>
      </c>
      <c r="C1035" s="11">
        <f t="shared" si="81"/>
        <v>196.81</v>
      </c>
      <c r="D1035" s="29">
        <f>Table21[[#This Row],[Adj Close]]-Table21[[#This Row],[Naive Trend ]]</f>
        <v>4.4799999999999898</v>
      </c>
      <c r="E1035" s="12">
        <f t="shared" si="80"/>
        <v>20.070399999999907</v>
      </c>
      <c r="F1035" s="12">
        <f>ABS(Table21[[#This Row],[Erorr 1]])</f>
        <v>4.4799999999999898</v>
      </c>
      <c r="G1035" s="13">
        <f>Table21[[#This Row],[Abs Erorr 1]]/Table21[[#This Row],[Adj Close]]</f>
        <v>2.2256445923791494E-2</v>
      </c>
      <c r="H1035" s="11">
        <f t="shared" si="83"/>
        <v>193.85</v>
      </c>
      <c r="I1035" s="14">
        <f>(Table21[[#This Row],[Adj Close]]-Table21[[#This Row],[3-MA]])</f>
        <v>7.4399999999999977</v>
      </c>
      <c r="J1035" s="10">
        <f t="shared" si="82"/>
        <v>55.353599999999965</v>
      </c>
      <c r="K1035" s="10">
        <f>ABS(Table21[[#This Row],[Erorr 2]])</f>
        <v>7.4399999999999977</v>
      </c>
      <c r="L1035" s="13">
        <f>Table21[[#This Row],[Abs Erorr 2]]/Table21[[#This Row],[Adj Close]]</f>
        <v>3.6961597694868092E-2</v>
      </c>
      <c r="M1035" s="11">
        <f t="shared" si="84"/>
        <v>187.40833333333333</v>
      </c>
      <c r="N1035" s="16">
        <f>Table21[[#This Row],[Adj Close]]-Table21[[#This Row],[6-MA]]</f>
        <v>13.881666666666661</v>
      </c>
      <c r="O1035" s="17">
        <f>(Table21[[#This Row],[Adj Close]]-M1035)^2</f>
        <v>192.70066944444429</v>
      </c>
      <c r="P1035" s="17">
        <f>ABS(Table21[[#This Row],[Erorr 3]])</f>
        <v>13.881666666666661</v>
      </c>
      <c r="Q1035" s="17">
        <f>Table21[[#This Row],[Abs Erorr 3]]/Table21[[#This Row],[Adj Close]]</f>
        <v>6.8963518638117449E-2</v>
      </c>
    </row>
    <row r="1036" spans="1:17" x14ac:dyDescent="0.3">
      <c r="A1036" s="5">
        <v>44966.291666666664</v>
      </c>
      <c r="B1036" s="25">
        <v>207.32</v>
      </c>
      <c r="C1036" s="11">
        <f t="shared" si="81"/>
        <v>201.29</v>
      </c>
      <c r="D1036" s="29">
        <f>Table21[[#This Row],[Adj Close]]-Table21[[#This Row],[Naive Trend ]]</f>
        <v>6.0300000000000011</v>
      </c>
      <c r="E1036" s="12">
        <f t="shared" si="80"/>
        <v>36.360900000000015</v>
      </c>
      <c r="F1036" s="12">
        <f>ABS(Table21[[#This Row],[Erorr 1]])</f>
        <v>6.0300000000000011</v>
      </c>
      <c r="G1036" s="13">
        <f>Table21[[#This Row],[Abs Erorr 1]]/Table21[[#This Row],[Adj Close]]</f>
        <v>2.9085471734516696E-2</v>
      </c>
      <c r="H1036" s="11">
        <f t="shared" si="83"/>
        <v>197.62</v>
      </c>
      <c r="I1036" s="14">
        <f>(Table21[[#This Row],[Adj Close]]-Table21[[#This Row],[3-MA]])</f>
        <v>9.6999999999999886</v>
      </c>
      <c r="J1036" s="10">
        <f t="shared" si="82"/>
        <v>94.089999999999776</v>
      </c>
      <c r="K1036" s="10">
        <f>ABS(Table21[[#This Row],[Erorr 2]])</f>
        <v>9.6999999999999886</v>
      </c>
      <c r="L1036" s="13">
        <f>Table21[[#This Row],[Abs Erorr 2]]/Table21[[#This Row],[Adj Close]]</f>
        <v>4.6787574763650343E-2</v>
      </c>
      <c r="M1036" s="11">
        <f t="shared" si="84"/>
        <v>192.08666666666667</v>
      </c>
      <c r="N1036" s="16">
        <f>Table21[[#This Row],[Adj Close]]-Table21[[#This Row],[6-MA]]</f>
        <v>15.23333333333332</v>
      </c>
      <c r="O1036" s="17">
        <f>(Table21[[#This Row],[Adj Close]]-M1036)^2</f>
        <v>232.05444444444404</v>
      </c>
      <c r="P1036" s="17">
        <f>ABS(Table21[[#This Row],[Erorr 3]])</f>
        <v>15.23333333333332</v>
      </c>
      <c r="Q1036" s="17">
        <f>Table21[[#This Row],[Abs Erorr 3]]/Table21[[#This Row],[Adj Close]]</f>
        <v>7.3477394044633035E-2</v>
      </c>
    </row>
    <row r="1037" spans="1:17" x14ac:dyDescent="0.3">
      <c r="A1037" s="9">
        <v>44967.291666666664</v>
      </c>
      <c r="B1037" s="26">
        <v>196.89</v>
      </c>
      <c r="C1037" s="11">
        <f t="shared" si="81"/>
        <v>207.32</v>
      </c>
      <c r="D1037" s="29">
        <f>Table21[[#This Row],[Adj Close]]-Table21[[#This Row],[Naive Trend ]]</f>
        <v>-10.430000000000007</v>
      </c>
      <c r="E1037" s="12">
        <f t="shared" si="80"/>
        <v>108.78490000000014</v>
      </c>
      <c r="F1037" s="12">
        <f>ABS(Table21[[#This Row],[Erorr 1]])</f>
        <v>10.430000000000007</v>
      </c>
      <c r="G1037" s="13">
        <f>Table21[[#This Row],[Abs Erorr 1]]/Table21[[#This Row],[Adj Close]]</f>
        <v>5.2973741683173384E-2</v>
      </c>
      <c r="H1037" s="11">
        <f t="shared" si="83"/>
        <v>201.8066666666667</v>
      </c>
      <c r="I1037" s="14">
        <f>(Table21[[#This Row],[Adj Close]]-Table21[[#This Row],[3-MA]])</f>
        <v>-4.916666666666714</v>
      </c>
      <c r="J1037" s="10">
        <f t="shared" si="82"/>
        <v>24.173611111111576</v>
      </c>
      <c r="K1037" s="10">
        <f>ABS(Table21[[#This Row],[Erorr 2]])</f>
        <v>4.916666666666714</v>
      </c>
      <c r="L1037" s="13">
        <f>Table21[[#This Row],[Abs Erorr 2]]/Table21[[#This Row],[Adj Close]]</f>
        <v>2.4971642372221617E-2</v>
      </c>
      <c r="M1037" s="11">
        <f t="shared" si="84"/>
        <v>196.40499999999997</v>
      </c>
      <c r="N1037" s="16">
        <f>Table21[[#This Row],[Adj Close]]-Table21[[#This Row],[6-MA]]</f>
        <v>0.48500000000001364</v>
      </c>
      <c r="O1037" s="17">
        <f>(Table21[[#This Row],[Adj Close]]-M1037)^2</f>
        <v>0.23522500000001323</v>
      </c>
      <c r="P1037" s="17">
        <f>ABS(Table21[[#This Row],[Erorr 3]])</f>
        <v>0.48500000000001364</v>
      </c>
      <c r="Q1037" s="17">
        <f>Table21[[#This Row],[Abs Erorr 3]]/Table21[[#This Row],[Adj Close]]</f>
        <v>2.4633043831581779E-3</v>
      </c>
    </row>
    <row r="1038" spans="1:17" x14ac:dyDescent="0.3">
      <c r="A1038" s="5">
        <v>44970.291666666664</v>
      </c>
      <c r="B1038" s="25">
        <v>194.64</v>
      </c>
      <c r="C1038" s="11">
        <f t="shared" si="81"/>
        <v>196.89</v>
      </c>
      <c r="D1038" s="29">
        <f>Table21[[#This Row],[Adj Close]]-Table21[[#This Row],[Naive Trend ]]</f>
        <v>-2.25</v>
      </c>
      <c r="E1038" s="12">
        <f t="shared" si="80"/>
        <v>5.0625</v>
      </c>
      <c r="F1038" s="12">
        <f>ABS(Table21[[#This Row],[Erorr 1]])</f>
        <v>2.25</v>
      </c>
      <c r="G1038" s="13">
        <f>Table21[[#This Row],[Abs Erorr 1]]/Table21[[#This Row],[Adj Close]]</f>
        <v>1.155980271270037E-2</v>
      </c>
      <c r="H1038" s="11">
        <f t="shared" si="83"/>
        <v>201.83333333333334</v>
      </c>
      <c r="I1038" s="14">
        <f>(Table21[[#This Row],[Adj Close]]-Table21[[#This Row],[3-MA]])</f>
        <v>-7.1933333333333564</v>
      </c>
      <c r="J1038" s="10">
        <f t="shared" si="82"/>
        <v>51.744044444444775</v>
      </c>
      <c r="K1038" s="10">
        <f>ABS(Table21[[#This Row],[Erorr 2]])</f>
        <v>7.1933333333333564</v>
      </c>
      <c r="L1038" s="13">
        <f>Table21[[#This Row],[Abs Erorr 2]]/Table21[[#This Row],[Adj Close]]</f>
        <v>3.6957117413344412E-2</v>
      </c>
      <c r="M1038" s="11">
        <f t="shared" si="84"/>
        <v>197.84166666666661</v>
      </c>
      <c r="N1038" s="16">
        <f>Table21[[#This Row],[Adj Close]]-Table21[[#This Row],[6-MA]]</f>
        <v>-3.2016666666666254</v>
      </c>
      <c r="O1038" s="17">
        <f>(Table21[[#This Row],[Adj Close]]-M1038)^2</f>
        <v>10.250669444444179</v>
      </c>
      <c r="P1038" s="17">
        <f>ABS(Table21[[#This Row],[Erorr 3]])</f>
        <v>3.2016666666666254</v>
      </c>
      <c r="Q1038" s="17">
        <f>Table21[[#This Row],[Abs Erorr 3]]/Table21[[#This Row],[Adj Close]]</f>
        <v>1.6449171119331203E-2</v>
      </c>
    </row>
    <row r="1039" spans="1:17" x14ac:dyDescent="0.3">
      <c r="A1039" s="9">
        <v>44971.291666666664</v>
      </c>
      <c r="B1039" s="26">
        <v>209.25</v>
      </c>
      <c r="C1039" s="11">
        <f t="shared" si="81"/>
        <v>194.64</v>
      </c>
      <c r="D1039" s="29">
        <f>Table21[[#This Row],[Adj Close]]-Table21[[#This Row],[Naive Trend ]]</f>
        <v>14.610000000000014</v>
      </c>
      <c r="E1039" s="12">
        <f t="shared" si="80"/>
        <v>213.4521000000004</v>
      </c>
      <c r="F1039" s="12">
        <f>ABS(Table21[[#This Row],[Erorr 1]])</f>
        <v>14.610000000000014</v>
      </c>
      <c r="G1039" s="13">
        <f>Table21[[#This Row],[Abs Erorr 1]]/Table21[[#This Row],[Adj Close]]</f>
        <v>6.9820788530466013E-2</v>
      </c>
      <c r="H1039" s="11">
        <f t="shared" si="83"/>
        <v>199.61666666666665</v>
      </c>
      <c r="I1039" s="14">
        <f>(Table21[[#This Row],[Adj Close]]-Table21[[#This Row],[3-MA]])</f>
        <v>9.6333333333333542</v>
      </c>
      <c r="J1039" s="10">
        <f t="shared" si="82"/>
        <v>92.80111111111151</v>
      </c>
      <c r="K1039" s="10">
        <f>ABS(Table21[[#This Row],[Erorr 2]])</f>
        <v>9.6333333333333542</v>
      </c>
      <c r="L1039" s="13">
        <f>Table21[[#This Row],[Abs Erorr 2]]/Table21[[#This Row],[Adj Close]]</f>
        <v>4.6037435284747213E-2</v>
      </c>
      <c r="M1039" s="11">
        <f t="shared" si="84"/>
        <v>198.61833333333334</v>
      </c>
      <c r="N1039" s="16">
        <f>Table21[[#This Row],[Adj Close]]-Table21[[#This Row],[6-MA]]</f>
        <v>10.631666666666661</v>
      </c>
      <c r="O1039" s="17">
        <f>(Table21[[#This Row],[Adj Close]]-M1039)^2</f>
        <v>113.03233611111098</v>
      </c>
      <c r="P1039" s="17">
        <f>ABS(Table21[[#This Row],[Erorr 3]])</f>
        <v>10.631666666666661</v>
      </c>
      <c r="Q1039" s="17">
        <f>Table21[[#This Row],[Abs Erorr 3]]/Table21[[#This Row],[Adj Close]]</f>
        <v>5.0808442851453577E-2</v>
      </c>
    </row>
    <row r="1040" spans="1:17" x14ac:dyDescent="0.3">
      <c r="A1040" s="5">
        <v>44972.291666666664</v>
      </c>
      <c r="B1040" s="25">
        <v>214.24</v>
      </c>
      <c r="C1040" s="11">
        <f t="shared" si="81"/>
        <v>209.25</v>
      </c>
      <c r="D1040" s="29">
        <f>Table21[[#This Row],[Adj Close]]-Table21[[#This Row],[Naive Trend ]]</f>
        <v>4.9900000000000091</v>
      </c>
      <c r="E1040" s="12">
        <f t="shared" si="80"/>
        <v>24.900100000000091</v>
      </c>
      <c r="F1040" s="12">
        <f>ABS(Table21[[#This Row],[Erorr 1]])</f>
        <v>4.9900000000000091</v>
      </c>
      <c r="G1040" s="13">
        <f>Table21[[#This Row],[Abs Erorr 1]]/Table21[[#This Row],[Adj Close]]</f>
        <v>2.3291635548917142E-2</v>
      </c>
      <c r="H1040" s="11">
        <f t="shared" si="83"/>
        <v>200.26</v>
      </c>
      <c r="I1040" s="14">
        <f>(Table21[[#This Row],[Adj Close]]-Table21[[#This Row],[3-MA]])</f>
        <v>13.980000000000018</v>
      </c>
      <c r="J1040" s="10">
        <f t="shared" si="82"/>
        <v>195.44040000000052</v>
      </c>
      <c r="K1040" s="10">
        <f>ABS(Table21[[#This Row],[Erorr 2]])</f>
        <v>13.980000000000018</v>
      </c>
      <c r="L1040" s="13">
        <f>Table21[[#This Row],[Abs Erorr 2]]/Table21[[#This Row],[Adj Close]]</f>
        <v>6.5253920836445184E-2</v>
      </c>
      <c r="M1040" s="11">
        <f t="shared" si="84"/>
        <v>201.03333333333333</v>
      </c>
      <c r="N1040" s="16">
        <f>Table21[[#This Row],[Adj Close]]-Table21[[#This Row],[6-MA]]</f>
        <v>13.206666666666678</v>
      </c>
      <c r="O1040" s="17">
        <f>(Table21[[#This Row],[Adj Close]]-M1040)^2</f>
        <v>174.41604444444474</v>
      </c>
      <c r="P1040" s="17">
        <f>ABS(Table21[[#This Row],[Erorr 3]])</f>
        <v>13.206666666666678</v>
      </c>
      <c r="Q1040" s="17">
        <f>Table21[[#This Row],[Abs Erorr 3]]/Table21[[#This Row],[Adj Close]]</f>
        <v>6.1644261886980384E-2</v>
      </c>
    </row>
    <row r="1041" spans="1:17" x14ac:dyDescent="0.3">
      <c r="A1041" s="9">
        <v>44973.291666666664</v>
      </c>
      <c r="B1041" s="26">
        <v>202.04</v>
      </c>
      <c r="C1041" s="11">
        <f t="shared" si="81"/>
        <v>214.24</v>
      </c>
      <c r="D1041" s="29">
        <f>Table21[[#This Row],[Adj Close]]-Table21[[#This Row],[Naive Trend ]]</f>
        <v>-12.200000000000017</v>
      </c>
      <c r="E1041" s="12">
        <f t="shared" si="80"/>
        <v>148.84000000000043</v>
      </c>
      <c r="F1041" s="12">
        <f>ABS(Table21[[#This Row],[Erorr 1]])</f>
        <v>12.200000000000017</v>
      </c>
      <c r="G1041" s="13">
        <f>Table21[[#This Row],[Abs Erorr 1]]/Table21[[#This Row],[Adj Close]]</f>
        <v>6.0384082359928815E-2</v>
      </c>
      <c r="H1041" s="11">
        <f t="shared" si="83"/>
        <v>206.04333333333332</v>
      </c>
      <c r="I1041" s="14">
        <f>(Table21[[#This Row],[Adj Close]]-Table21[[#This Row],[3-MA]])</f>
        <v>-4.0033333333333303</v>
      </c>
      <c r="J1041" s="10">
        <f t="shared" si="82"/>
        <v>16.026677777777753</v>
      </c>
      <c r="K1041" s="10">
        <f>ABS(Table21[[#This Row],[Erorr 2]])</f>
        <v>4.0033333333333303</v>
      </c>
      <c r="L1041" s="13">
        <f>Table21[[#This Row],[Abs Erorr 2]]/Table21[[#This Row],[Adj Close]]</f>
        <v>1.9814558173299003E-2</v>
      </c>
      <c r="M1041" s="11">
        <f t="shared" si="84"/>
        <v>203.93833333333336</v>
      </c>
      <c r="N1041" s="16">
        <f>Table21[[#This Row],[Adj Close]]-Table21[[#This Row],[6-MA]]</f>
        <v>-1.898333333333369</v>
      </c>
      <c r="O1041" s="17">
        <f>(Table21[[#This Row],[Adj Close]]-M1041)^2</f>
        <v>3.6036694444445798</v>
      </c>
      <c r="P1041" s="17">
        <f>ABS(Table21[[#This Row],[Erorr 3]])</f>
        <v>1.898333333333369</v>
      </c>
      <c r="Q1041" s="17">
        <f>Table21[[#This Row],[Abs Erorr 3]]/Table21[[#This Row],[Adj Close]]</f>
        <v>9.3958292087377212E-3</v>
      </c>
    </row>
    <row r="1042" spans="1:17" x14ac:dyDescent="0.3">
      <c r="A1042" s="5">
        <v>44974.291666666664</v>
      </c>
      <c r="B1042" s="25">
        <v>208.31</v>
      </c>
      <c r="C1042" s="11">
        <f t="shared" si="81"/>
        <v>202.04</v>
      </c>
      <c r="D1042" s="29">
        <f>Table21[[#This Row],[Adj Close]]-Table21[[#This Row],[Naive Trend ]]</f>
        <v>6.2700000000000102</v>
      </c>
      <c r="E1042" s="12">
        <f t="shared" si="80"/>
        <v>39.312900000000127</v>
      </c>
      <c r="F1042" s="12">
        <f>ABS(Table21[[#This Row],[Erorr 1]])</f>
        <v>6.2700000000000102</v>
      </c>
      <c r="G1042" s="13">
        <f>Table21[[#This Row],[Abs Erorr 1]]/Table21[[#This Row],[Adj Close]]</f>
        <v>3.0099371129566559E-2</v>
      </c>
      <c r="H1042" s="11">
        <f t="shared" si="83"/>
        <v>208.51</v>
      </c>
      <c r="I1042" s="14">
        <f>(Table21[[#This Row],[Adj Close]]-Table21[[#This Row],[3-MA]])</f>
        <v>-0.19999999999998863</v>
      </c>
      <c r="J1042" s="10">
        <f t="shared" si="82"/>
        <v>3.9999999999995456E-2</v>
      </c>
      <c r="K1042" s="10">
        <f>ABS(Table21[[#This Row],[Erorr 2]])</f>
        <v>0.19999999999998863</v>
      </c>
      <c r="L1042" s="13">
        <f>Table21[[#This Row],[Abs Erorr 2]]/Table21[[#This Row],[Adj Close]]</f>
        <v>9.6010753204353431E-4</v>
      </c>
      <c r="M1042" s="11">
        <f t="shared" si="84"/>
        <v>204.0633333333333</v>
      </c>
      <c r="N1042" s="16">
        <f>Table21[[#This Row],[Adj Close]]-Table21[[#This Row],[6-MA]]</f>
        <v>4.2466666666666981</v>
      </c>
      <c r="O1042" s="17">
        <f>(Table21[[#This Row],[Adj Close]]-M1042)^2</f>
        <v>18.034177777778044</v>
      </c>
      <c r="P1042" s="17">
        <f>ABS(Table21[[#This Row],[Erorr 3]])</f>
        <v>4.2466666666666981</v>
      </c>
      <c r="Q1042" s="17">
        <f>Table21[[#This Row],[Abs Erorr 3]]/Table21[[#This Row],[Adj Close]]</f>
        <v>2.0386283263725689E-2</v>
      </c>
    </row>
    <row r="1043" spans="1:17" x14ac:dyDescent="0.3">
      <c r="A1043" s="9">
        <v>44978.291666666664</v>
      </c>
      <c r="B1043" s="26">
        <v>197.37</v>
      </c>
      <c r="C1043" s="11">
        <f t="shared" si="81"/>
        <v>208.31</v>
      </c>
      <c r="D1043" s="29">
        <f>Table21[[#This Row],[Adj Close]]-Table21[[#This Row],[Naive Trend ]]</f>
        <v>-10.939999999999998</v>
      </c>
      <c r="E1043" s="12">
        <f t="shared" si="80"/>
        <v>119.68359999999996</v>
      </c>
      <c r="F1043" s="12">
        <f>ABS(Table21[[#This Row],[Erorr 1]])</f>
        <v>10.939999999999998</v>
      </c>
      <c r="G1043" s="13">
        <f>Table21[[#This Row],[Abs Erorr 1]]/Table21[[#This Row],[Adj Close]]</f>
        <v>5.5428889902214104E-2</v>
      </c>
      <c r="H1043" s="11">
        <f t="shared" si="83"/>
        <v>208.19666666666663</v>
      </c>
      <c r="I1043" s="14">
        <f>(Table21[[#This Row],[Adj Close]]-Table21[[#This Row],[3-MA]])</f>
        <v>-10.826666666666625</v>
      </c>
      <c r="J1043" s="10">
        <f t="shared" si="82"/>
        <v>117.21671111111021</v>
      </c>
      <c r="K1043" s="10">
        <f>ABS(Table21[[#This Row],[Erorr 2]])</f>
        <v>10.826666666666625</v>
      </c>
      <c r="L1043" s="13">
        <f>Table21[[#This Row],[Abs Erorr 2]]/Table21[[#This Row],[Adj Close]]</f>
        <v>5.485467227373271E-2</v>
      </c>
      <c r="M1043" s="11">
        <f t="shared" si="84"/>
        <v>204.22833333333332</v>
      </c>
      <c r="N1043" s="16">
        <f>Table21[[#This Row],[Adj Close]]-Table21[[#This Row],[6-MA]]</f>
        <v>-6.8583333333333201</v>
      </c>
      <c r="O1043" s="17">
        <f>(Table21[[#This Row],[Adj Close]]-M1043)^2</f>
        <v>47.036736111110926</v>
      </c>
      <c r="P1043" s="17">
        <f>ABS(Table21[[#This Row],[Erorr 3]])</f>
        <v>6.8583333333333201</v>
      </c>
      <c r="Q1043" s="17">
        <f>Table21[[#This Row],[Abs Erorr 3]]/Table21[[#This Row],[Adj Close]]</f>
        <v>3.4748610900001621E-2</v>
      </c>
    </row>
    <row r="1044" spans="1:17" x14ac:dyDescent="0.3">
      <c r="A1044" s="5">
        <v>44979.291666666664</v>
      </c>
      <c r="B1044" s="25">
        <v>200.86</v>
      </c>
      <c r="C1044" s="11">
        <f t="shared" si="81"/>
        <v>197.37</v>
      </c>
      <c r="D1044" s="29">
        <f>Table21[[#This Row],[Adj Close]]-Table21[[#This Row],[Naive Trend ]]</f>
        <v>3.4900000000000091</v>
      </c>
      <c r="E1044" s="12">
        <f t="shared" si="80"/>
        <v>12.180100000000063</v>
      </c>
      <c r="F1044" s="12">
        <f>ABS(Table21[[#This Row],[Erorr 1]])</f>
        <v>3.4900000000000091</v>
      </c>
      <c r="G1044" s="13">
        <f>Table21[[#This Row],[Abs Erorr 1]]/Table21[[#This Row],[Adj Close]]</f>
        <v>1.7375286269043159E-2</v>
      </c>
      <c r="H1044" s="11">
        <f t="shared" si="83"/>
        <v>202.57333333333335</v>
      </c>
      <c r="I1044" s="14">
        <f>(Table21[[#This Row],[Adj Close]]-Table21[[#This Row],[3-MA]])</f>
        <v>-1.7133333333333383</v>
      </c>
      <c r="J1044" s="10">
        <f t="shared" si="82"/>
        <v>2.9355111111111278</v>
      </c>
      <c r="K1044" s="10">
        <f>ABS(Table21[[#This Row],[Erorr 2]])</f>
        <v>1.7133333333333383</v>
      </c>
      <c r="L1044" s="13">
        <f>Table21[[#This Row],[Abs Erorr 2]]/Table21[[#This Row],[Adj Close]]</f>
        <v>8.5299877194729562E-3</v>
      </c>
      <c r="M1044" s="11">
        <f t="shared" si="84"/>
        <v>204.30833333333331</v>
      </c>
      <c r="N1044" s="16">
        <f>Table21[[#This Row],[Adj Close]]-Table21[[#This Row],[6-MA]]</f>
        <v>-3.4483333333332951</v>
      </c>
      <c r="O1044" s="17">
        <f>(Table21[[#This Row],[Adj Close]]-M1044)^2</f>
        <v>11.891002777777514</v>
      </c>
      <c r="P1044" s="17">
        <f>ABS(Table21[[#This Row],[Erorr 3]])</f>
        <v>3.4483333333332951</v>
      </c>
      <c r="Q1044" s="17">
        <f>Table21[[#This Row],[Abs Erorr 3]]/Table21[[#This Row],[Adj Close]]</f>
        <v>1.7167844933452629E-2</v>
      </c>
    </row>
    <row r="1045" spans="1:17" x14ac:dyDescent="0.3">
      <c r="A1045" s="9">
        <v>44980.291666666664</v>
      </c>
      <c r="B1045" s="26">
        <v>202.07</v>
      </c>
      <c r="C1045" s="11">
        <f t="shared" si="81"/>
        <v>200.86</v>
      </c>
      <c r="D1045" s="29">
        <f>Table21[[#This Row],[Adj Close]]-Table21[[#This Row],[Naive Trend ]]</f>
        <v>1.2099999999999795</v>
      </c>
      <c r="E1045" s="12">
        <f t="shared" si="80"/>
        <v>1.4640999999999504</v>
      </c>
      <c r="F1045" s="12">
        <f>ABS(Table21[[#This Row],[Erorr 1]])</f>
        <v>1.2099999999999795</v>
      </c>
      <c r="G1045" s="13">
        <f>Table21[[#This Row],[Abs Erorr 1]]/Table21[[#This Row],[Adj Close]]</f>
        <v>5.9880239520957073E-3</v>
      </c>
      <c r="H1045" s="11">
        <f t="shared" si="83"/>
        <v>202.17999999999998</v>
      </c>
      <c r="I1045" s="14">
        <f>(Table21[[#This Row],[Adj Close]]-Table21[[#This Row],[3-MA]])</f>
        <v>-0.10999999999998522</v>
      </c>
      <c r="J1045" s="10">
        <f t="shared" si="82"/>
        <v>1.2099999999996749E-2</v>
      </c>
      <c r="K1045" s="10">
        <f>ABS(Table21[[#This Row],[Erorr 2]])</f>
        <v>0.10999999999998522</v>
      </c>
      <c r="L1045" s="13">
        <f>Table21[[#This Row],[Abs Erorr 2]]/Table21[[#This Row],[Adj Close]]</f>
        <v>5.4436581382681854E-4</v>
      </c>
      <c r="M1045" s="11">
        <f t="shared" si="84"/>
        <v>205.34500000000003</v>
      </c>
      <c r="N1045" s="16">
        <f>Table21[[#This Row],[Adj Close]]-Table21[[#This Row],[6-MA]]</f>
        <v>-3.2750000000000341</v>
      </c>
      <c r="O1045" s="17">
        <f>(Table21[[#This Row],[Adj Close]]-M1045)^2</f>
        <v>10.725625000000223</v>
      </c>
      <c r="P1045" s="17">
        <f>ABS(Table21[[#This Row],[Erorr 3]])</f>
        <v>3.2750000000000341</v>
      </c>
      <c r="Q1045" s="17">
        <f>Table21[[#This Row],[Abs Erorr 3]]/Table21[[#This Row],[Adj Close]]</f>
        <v>1.6207254911664443E-2</v>
      </c>
    </row>
    <row r="1046" spans="1:17" x14ac:dyDescent="0.3">
      <c r="A1046" s="5">
        <v>44981.291666666664</v>
      </c>
      <c r="B1046" s="25">
        <v>196.88</v>
      </c>
      <c r="C1046" s="11">
        <f t="shared" si="81"/>
        <v>202.07</v>
      </c>
      <c r="D1046" s="29">
        <f>Table21[[#This Row],[Adj Close]]-Table21[[#This Row],[Naive Trend ]]</f>
        <v>-5.1899999999999977</v>
      </c>
      <c r="E1046" s="12">
        <f t="shared" si="80"/>
        <v>26.936099999999975</v>
      </c>
      <c r="F1046" s="12">
        <f>ABS(Table21[[#This Row],[Erorr 1]])</f>
        <v>5.1899999999999977</v>
      </c>
      <c r="G1046" s="13">
        <f>Table21[[#This Row],[Abs Erorr 1]]/Table21[[#This Row],[Adj Close]]</f>
        <v>2.636123527021535E-2</v>
      </c>
      <c r="H1046" s="11">
        <f t="shared" si="83"/>
        <v>200.1</v>
      </c>
      <c r="I1046" s="14">
        <f>(Table21[[#This Row],[Adj Close]]-Table21[[#This Row],[3-MA]])</f>
        <v>-3.2199999999999989</v>
      </c>
      <c r="J1046" s="10">
        <f t="shared" si="82"/>
        <v>10.368399999999992</v>
      </c>
      <c r="K1046" s="10">
        <f>ABS(Table21[[#This Row],[Erorr 2]])</f>
        <v>3.2199999999999989</v>
      </c>
      <c r="L1046" s="13">
        <f>Table21[[#This Row],[Abs Erorr 2]]/Table21[[#This Row],[Adj Close]]</f>
        <v>1.6355140186915883E-2</v>
      </c>
      <c r="M1046" s="11">
        <f t="shared" si="84"/>
        <v>204.14833333333331</v>
      </c>
      <c r="N1046" s="16">
        <f>Table21[[#This Row],[Adj Close]]-Table21[[#This Row],[6-MA]]</f>
        <v>-7.2683333333333167</v>
      </c>
      <c r="O1046" s="17">
        <f>(Table21[[#This Row],[Adj Close]]-M1046)^2</f>
        <v>52.828669444444202</v>
      </c>
      <c r="P1046" s="17">
        <f>ABS(Table21[[#This Row],[Erorr 3]])</f>
        <v>7.2683333333333167</v>
      </c>
      <c r="Q1046" s="17">
        <f>Table21[[#This Row],[Abs Erorr 3]]/Table21[[#This Row],[Adj Close]]</f>
        <v>3.6917580929161503E-2</v>
      </c>
    </row>
    <row r="1047" spans="1:17" x14ac:dyDescent="0.3">
      <c r="A1047" s="9">
        <v>44984.291666666664</v>
      </c>
      <c r="B1047" s="26">
        <v>207.63</v>
      </c>
      <c r="C1047" s="11">
        <f t="shared" si="81"/>
        <v>196.88</v>
      </c>
      <c r="D1047" s="29">
        <f>Table21[[#This Row],[Adj Close]]-Table21[[#This Row],[Naive Trend ]]</f>
        <v>10.75</v>
      </c>
      <c r="E1047" s="12">
        <f t="shared" si="80"/>
        <v>115.5625</v>
      </c>
      <c r="F1047" s="12">
        <f>ABS(Table21[[#This Row],[Erorr 1]])</f>
        <v>10.75</v>
      </c>
      <c r="G1047" s="13">
        <f>Table21[[#This Row],[Abs Erorr 1]]/Table21[[#This Row],[Adj Close]]</f>
        <v>5.1774791696768289E-2</v>
      </c>
      <c r="H1047" s="11">
        <f t="shared" si="83"/>
        <v>199.93666666666664</v>
      </c>
      <c r="I1047" s="14">
        <f>(Table21[[#This Row],[Adj Close]]-Table21[[#This Row],[3-MA]])</f>
        <v>7.6933333333333564</v>
      </c>
      <c r="J1047" s="10">
        <f t="shared" si="82"/>
        <v>59.187377777778131</v>
      </c>
      <c r="K1047" s="10">
        <f>ABS(Table21[[#This Row],[Erorr 2]])</f>
        <v>7.6933333333333564</v>
      </c>
      <c r="L1047" s="13">
        <f>Table21[[#This Row],[Abs Erorr 2]]/Table21[[#This Row],[Adj Close]]</f>
        <v>3.7053091236012893E-2</v>
      </c>
      <c r="M1047" s="11">
        <f t="shared" si="84"/>
        <v>201.25500000000002</v>
      </c>
      <c r="N1047" s="16">
        <f>Table21[[#This Row],[Adj Close]]-Table21[[#This Row],[6-MA]]</f>
        <v>6.3749999999999716</v>
      </c>
      <c r="O1047" s="17">
        <f>(Table21[[#This Row],[Adj Close]]-M1047)^2</f>
        <v>40.640624999999638</v>
      </c>
      <c r="P1047" s="17">
        <f>ABS(Table21[[#This Row],[Erorr 3]])</f>
        <v>6.3749999999999716</v>
      </c>
      <c r="Q1047" s="17">
        <f>Table21[[#This Row],[Abs Erorr 3]]/Table21[[#This Row],[Adj Close]]</f>
        <v>3.0703655541106642E-2</v>
      </c>
    </row>
    <row r="1048" spans="1:17" x14ac:dyDescent="0.3">
      <c r="A1048" s="5">
        <v>44985.291666666664</v>
      </c>
      <c r="B1048" s="25">
        <v>205.71</v>
      </c>
      <c r="C1048" s="11">
        <f t="shared" si="81"/>
        <v>207.63</v>
      </c>
      <c r="D1048" s="29">
        <f>Table21[[#This Row],[Adj Close]]-Table21[[#This Row],[Naive Trend ]]</f>
        <v>-1.9199999999999875</v>
      </c>
      <c r="E1048" s="12">
        <f t="shared" si="80"/>
        <v>3.6863999999999519</v>
      </c>
      <c r="F1048" s="12">
        <f>ABS(Table21[[#This Row],[Erorr 1]])</f>
        <v>1.9199999999999875</v>
      </c>
      <c r="G1048" s="13">
        <f>Table21[[#This Row],[Abs Erorr 1]]/Table21[[#This Row],[Adj Close]]</f>
        <v>9.3335277818287262E-3</v>
      </c>
      <c r="H1048" s="11">
        <f t="shared" si="83"/>
        <v>202.1933333333333</v>
      </c>
      <c r="I1048" s="14">
        <f>(Table21[[#This Row],[Adj Close]]-Table21[[#This Row],[3-MA]])</f>
        <v>3.5166666666667084</v>
      </c>
      <c r="J1048" s="10">
        <f t="shared" si="82"/>
        <v>12.366944444444737</v>
      </c>
      <c r="K1048" s="10">
        <f>ABS(Table21[[#This Row],[Erorr 2]])</f>
        <v>3.5166666666667084</v>
      </c>
      <c r="L1048" s="13">
        <f>Table21[[#This Row],[Abs Erorr 2]]/Table21[[#This Row],[Adj Close]]</f>
        <v>1.7095263558731751E-2</v>
      </c>
      <c r="M1048" s="11">
        <f t="shared" si="84"/>
        <v>202.18666666666664</v>
      </c>
      <c r="N1048" s="16">
        <f>Table21[[#This Row],[Adj Close]]-Table21[[#This Row],[6-MA]]</f>
        <v>3.523333333333369</v>
      </c>
      <c r="O1048" s="17">
        <f>(Table21[[#This Row],[Adj Close]]-M1048)^2</f>
        <v>12.413877777778028</v>
      </c>
      <c r="P1048" s="17">
        <f>ABS(Table21[[#This Row],[Erorr 3]])</f>
        <v>3.523333333333369</v>
      </c>
      <c r="Q1048" s="17">
        <f>Table21[[#This Row],[Abs Erorr 3]]/Table21[[#This Row],[Adj Close]]</f>
        <v>1.7127671641307515E-2</v>
      </c>
    </row>
    <row r="1049" spans="1:17" x14ac:dyDescent="0.3">
      <c r="A1049" s="9">
        <v>44986.291666666664</v>
      </c>
      <c r="B1049" s="26">
        <v>202.77</v>
      </c>
      <c r="C1049" s="11">
        <f t="shared" si="81"/>
        <v>205.71</v>
      </c>
      <c r="D1049" s="29">
        <f>Table21[[#This Row],[Adj Close]]-Table21[[#This Row],[Naive Trend ]]</f>
        <v>-2.9399999999999977</v>
      </c>
      <c r="E1049" s="12">
        <f t="shared" si="80"/>
        <v>8.6435999999999868</v>
      </c>
      <c r="F1049" s="12">
        <f>ABS(Table21[[#This Row],[Erorr 1]])</f>
        <v>2.9399999999999977</v>
      </c>
      <c r="G1049" s="13">
        <f>Table21[[#This Row],[Abs Erorr 1]]/Table21[[#This Row],[Adj Close]]</f>
        <v>1.4499186270158296E-2</v>
      </c>
      <c r="H1049" s="11">
        <f t="shared" si="83"/>
        <v>203.40666666666667</v>
      </c>
      <c r="I1049" s="14">
        <f>(Table21[[#This Row],[Adj Close]]-Table21[[#This Row],[3-MA]])</f>
        <v>-0.63666666666665606</v>
      </c>
      <c r="J1049" s="10">
        <f t="shared" si="82"/>
        <v>0.40534444444443091</v>
      </c>
      <c r="K1049" s="10">
        <f>ABS(Table21[[#This Row],[Erorr 2]])</f>
        <v>0.63666666666665606</v>
      </c>
      <c r="L1049" s="13">
        <f>Table21[[#This Row],[Abs Erorr 2]]/Table21[[#This Row],[Adj Close]]</f>
        <v>3.1398464598641615E-3</v>
      </c>
      <c r="M1049" s="11">
        <f t="shared" si="84"/>
        <v>201.75333333333333</v>
      </c>
      <c r="N1049" s="16">
        <f>Table21[[#This Row],[Adj Close]]-Table21[[#This Row],[6-MA]]</f>
        <v>1.0166666666666799</v>
      </c>
      <c r="O1049" s="17">
        <f>(Table21[[#This Row],[Adj Close]]-M1049)^2</f>
        <v>1.0336111111111381</v>
      </c>
      <c r="P1049" s="17">
        <f>ABS(Table21[[#This Row],[Erorr 3]])</f>
        <v>1.0166666666666799</v>
      </c>
      <c r="Q1049" s="17">
        <f>Table21[[#This Row],[Abs Erorr 3]]/Table21[[#This Row],[Adj Close]]</f>
        <v>5.0138909437622914E-3</v>
      </c>
    </row>
    <row r="1050" spans="1:17" x14ac:dyDescent="0.3">
      <c r="A1050" s="5">
        <v>44987.291666666664</v>
      </c>
      <c r="B1050" s="25">
        <v>190.9</v>
      </c>
      <c r="C1050" s="11">
        <f t="shared" si="81"/>
        <v>202.77</v>
      </c>
      <c r="D1050" s="29">
        <f>Table21[[#This Row],[Adj Close]]-Table21[[#This Row],[Naive Trend ]]</f>
        <v>-11.870000000000005</v>
      </c>
      <c r="E1050" s="12">
        <f t="shared" si="80"/>
        <v>140.8969000000001</v>
      </c>
      <c r="F1050" s="12">
        <f>ABS(Table21[[#This Row],[Erorr 1]])</f>
        <v>11.870000000000005</v>
      </c>
      <c r="G1050" s="13">
        <f>Table21[[#This Row],[Abs Erorr 1]]/Table21[[#This Row],[Adj Close]]</f>
        <v>6.2179151388161366E-2</v>
      </c>
      <c r="H1050" s="11">
        <f t="shared" si="83"/>
        <v>205.37</v>
      </c>
      <c r="I1050" s="14">
        <f>(Table21[[#This Row],[Adj Close]]-Table21[[#This Row],[3-MA]])</f>
        <v>-14.469999999999999</v>
      </c>
      <c r="J1050" s="10">
        <f t="shared" si="82"/>
        <v>209.38089999999997</v>
      </c>
      <c r="K1050" s="10">
        <f>ABS(Table21[[#This Row],[Erorr 2]])</f>
        <v>14.469999999999999</v>
      </c>
      <c r="L1050" s="13">
        <f>Table21[[#This Row],[Abs Erorr 2]]/Table21[[#This Row],[Adj Close]]</f>
        <v>7.5798847564169713E-2</v>
      </c>
      <c r="M1050" s="11">
        <f t="shared" si="84"/>
        <v>202.65333333333334</v>
      </c>
      <c r="N1050" s="16">
        <f>Table21[[#This Row],[Adj Close]]-Table21[[#This Row],[6-MA]]</f>
        <v>-11.75333333333333</v>
      </c>
      <c r="O1050" s="17">
        <f>(Table21[[#This Row],[Adj Close]]-M1050)^2</f>
        <v>138.14084444444438</v>
      </c>
      <c r="P1050" s="17">
        <f>ABS(Table21[[#This Row],[Erorr 3]])</f>
        <v>11.75333333333333</v>
      </c>
      <c r="Q1050" s="17">
        <f>Table21[[#This Row],[Abs Erorr 3]]/Table21[[#This Row],[Adj Close]]</f>
        <v>6.1568011175135308E-2</v>
      </c>
    </row>
    <row r="1051" spans="1:17" x14ac:dyDescent="0.3">
      <c r="A1051" s="9">
        <v>44988.291666666664</v>
      </c>
      <c r="B1051" s="26">
        <v>197.79</v>
      </c>
      <c r="C1051" s="11">
        <f t="shared" si="81"/>
        <v>190.9</v>
      </c>
      <c r="D1051" s="29">
        <f>Table21[[#This Row],[Adj Close]]-Table21[[#This Row],[Naive Trend ]]</f>
        <v>6.8899999999999864</v>
      </c>
      <c r="E1051" s="12">
        <f t="shared" si="80"/>
        <v>47.472099999999813</v>
      </c>
      <c r="F1051" s="12">
        <f>ABS(Table21[[#This Row],[Erorr 1]])</f>
        <v>6.8899999999999864</v>
      </c>
      <c r="G1051" s="13">
        <f>Table21[[#This Row],[Abs Erorr 1]]/Table21[[#This Row],[Adj Close]]</f>
        <v>3.4834925931543491E-2</v>
      </c>
      <c r="H1051" s="11">
        <f t="shared" si="83"/>
        <v>199.79333333333332</v>
      </c>
      <c r="I1051" s="14">
        <f>(Table21[[#This Row],[Adj Close]]-Table21[[#This Row],[3-MA]])</f>
        <v>-2.0033333333333303</v>
      </c>
      <c r="J1051" s="10">
        <f t="shared" si="82"/>
        <v>4.0133444444444324</v>
      </c>
      <c r="K1051" s="10">
        <f>ABS(Table21[[#This Row],[Erorr 2]])</f>
        <v>2.0033333333333303</v>
      </c>
      <c r="L1051" s="13">
        <f>Table21[[#This Row],[Abs Erorr 2]]/Table21[[#This Row],[Adj Close]]</f>
        <v>1.0128587559195766E-2</v>
      </c>
      <c r="M1051" s="11">
        <f t="shared" si="84"/>
        <v>200.99333333333334</v>
      </c>
      <c r="N1051" s="16">
        <f>Table21[[#This Row],[Adj Close]]-Table21[[#This Row],[6-MA]]</f>
        <v>-3.2033333333333474</v>
      </c>
      <c r="O1051" s="17">
        <f>(Table21[[#This Row],[Adj Close]]-M1051)^2</f>
        <v>10.261344444444534</v>
      </c>
      <c r="P1051" s="17">
        <f>ABS(Table21[[#This Row],[Erorr 3]])</f>
        <v>3.2033333333333474</v>
      </c>
      <c r="Q1051" s="17">
        <f>Table21[[#This Row],[Abs Erorr 3]]/Table21[[#This Row],[Adj Close]]</f>
        <v>1.6195628360045237E-2</v>
      </c>
    </row>
    <row r="1052" spans="1:17" x14ac:dyDescent="0.3">
      <c r="A1052" s="5">
        <v>44991.291666666664</v>
      </c>
      <c r="B1052" s="25">
        <v>193.81</v>
      </c>
      <c r="C1052" s="11">
        <f t="shared" si="81"/>
        <v>197.79</v>
      </c>
      <c r="D1052" s="29">
        <f>Table21[[#This Row],[Adj Close]]-Table21[[#This Row],[Naive Trend ]]</f>
        <v>-3.9799999999999898</v>
      </c>
      <c r="E1052" s="12">
        <f t="shared" si="80"/>
        <v>15.840399999999919</v>
      </c>
      <c r="F1052" s="12">
        <f>ABS(Table21[[#This Row],[Erorr 1]])</f>
        <v>3.9799999999999898</v>
      </c>
      <c r="G1052" s="13">
        <f>Table21[[#This Row],[Abs Erorr 1]]/Table21[[#This Row],[Adj Close]]</f>
        <v>2.05355760796656E-2</v>
      </c>
      <c r="H1052" s="11">
        <f t="shared" si="83"/>
        <v>197.15333333333334</v>
      </c>
      <c r="I1052" s="14">
        <f>(Table21[[#This Row],[Adj Close]]-Table21[[#This Row],[3-MA]])</f>
        <v>-3.3433333333333337</v>
      </c>
      <c r="J1052" s="10">
        <f t="shared" si="82"/>
        <v>11.17787777777778</v>
      </c>
      <c r="K1052" s="10">
        <f>ABS(Table21[[#This Row],[Erorr 2]])</f>
        <v>3.3433333333333337</v>
      </c>
      <c r="L1052" s="13">
        <f>Table21[[#This Row],[Abs Erorr 2]]/Table21[[#This Row],[Adj Close]]</f>
        <v>1.7250571865916792E-2</v>
      </c>
      <c r="M1052" s="11">
        <f t="shared" si="84"/>
        <v>200.28</v>
      </c>
      <c r="N1052" s="16">
        <f>Table21[[#This Row],[Adj Close]]-Table21[[#This Row],[6-MA]]</f>
        <v>-6.4699999999999989</v>
      </c>
      <c r="O1052" s="17">
        <f>(Table21[[#This Row],[Adj Close]]-M1052)^2</f>
        <v>41.860899999999987</v>
      </c>
      <c r="P1052" s="17">
        <f>ABS(Table21[[#This Row],[Erorr 3]])</f>
        <v>6.4699999999999989</v>
      </c>
      <c r="Q1052" s="17">
        <f>Table21[[#This Row],[Abs Erorr 3]]/Table21[[#This Row],[Adj Close]]</f>
        <v>3.3383210360662496E-2</v>
      </c>
    </row>
    <row r="1053" spans="1:17" x14ac:dyDescent="0.3">
      <c r="A1053" s="9">
        <v>44992.291666666664</v>
      </c>
      <c r="B1053" s="26">
        <v>187.71</v>
      </c>
      <c r="C1053" s="11">
        <f t="shared" si="81"/>
        <v>193.81</v>
      </c>
      <c r="D1053" s="29">
        <f>Table21[[#This Row],[Adj Close]]-Table21[[#This Row],[Naive Trend ]]</f>
        <v>-6.0999999999999943</v>
      </c>
      <c r="E1053" s="12">
        <f t="shared" si="80"/>
        <v>37.20999999999993</v>
      </c>
      <c r="F1053" s="12">
        <f>ABS(Table21[[#This Row],[Erorr 1]])</f>
        <v>6.0999999999999943</v>
      </c>
      <c r="G1053" s="13">
        <f>Table21[[#This Row],[Abs Erorr 1]]/Table21[[#This Row],[Adj Close]]</f>
        <v>3.2496936764157443E-2</v>
      </c>
      <c r="H1053" s="11">
        <f t="shared" si="83"/>
        <v>194.16666666666666</v>
      </c>
      <c r="I1053" s="14">
        <f>(Table21[[#This Row],[Adj Close]]-Table21[[#This Row],[3-MA]])</f>
        <v>-6.4566666666666492</v>
      </c>
      <c r="J1053" s="10">
        <f t="shared" si="82"/>
        <v>41.688544444444219</v>
      </c>
      <c r="K1053" s="10">
        <f>ABS(Table21[[#This Row],[Erorr 2]])</f>
        <v>6.4566666666666492</v>
      </c>
      <c r="L1053" s="13">
        <f>Table21[[#This Row],[Abs Erorr 2]]/Table21[[#This Row],[Adj Close]]</f>
        <v>3.4397030880968779E-2</v>
      </c>
      <c r="M1053" s="11">
        <f t="shared" si="84"/>
        <v>199.76833333333332</v>
      </c>
      <c r="N1053" s="16">
        <f>Table21[[#This Row],[Adj Close]]-Table21[[#This Row],[6-MA]]</f>
        <v>-12.058333333333309</v>
      </c>
      <c r="O1053" s="17">
        <f>(Table21[[#This Row],[Adj Close]]-M1053)^2</f>
        <v>145.40340277777719</v>
      </c>
      <c r="P1053" s="17">
        <f>ABS(Table21[[#This Row],[Erorr 3]])</f>
        <v>12.058333333333309</v>
      </c>
      <c r="Q1053" s="17">
        <f>Table21[[#This Row],[Abs Erorr 3]]/Table21[[#This Row],[Adj Close]]</f>
        <v>6.4239163248272918E-2</v>
      </c>
    </row>
    <row r="1054" spans="1:17" x14ac:dyDescent="0.3">
      <c r="A1054" s="5">
        <v>44993.291666666664</v>
      </c>
      <c r="B1054" s="25">
        <v>182</v>
      </c>
      <c r="C1054" s="11">
        <f t="shared" si="81"/>
        <v>187.71</v>
      </c>
      <c r="D1054" s="29">
        <f>Table21[[#This Row],[Adj Close]]-Table21[[#This Row],[Naive Trend ]]</f>
        <v>-5.710000000000008</v>
      </c>
      <c r="E1054" s="12">
        <f t="shared" si="80"/>
        <v>32.604100000000088</v>
      </c>
      <c r="F1054" s="12">
        <f>ABS(Table21[[#This Row],[Erorr 1]])</f>
        <v>5.710000000000008</v>
      </c>
      <c r="G1054" s="13">
        <f>Table21[[#This Row],[Abs Erorr 1]]/Table21[[#This Row],[Adj Close]]</f>
        <v>3.1373626373626416E-2</v>
      </c>
      <c r="H1054" s="11">
        <f t="shared" si="83"/>
        <v>193.10333333333335</v>
      </c>
      <c r="I1054" s="14">
        <f>(Table21[[#This Row],[Adj Close]]-Table21[[#This Row],[3-MA]])</f>
        <v>-11.103333333333353</v>
      </c>
      <c r="J1054" s="10">
        <f t="shared" si="82"/>
        <v>123.28401111111155</v>
      </c>
      <c r="K1054" s="10">
        <f>ABS(Table21[[#This Row],[Erorr 2]])</f>
        <v>11.103333333333353</v>
      </c>
      <c r="L1054" s="13">
        <f>Table21[[#This Row],[Abs Erorr 2]]/Table21[[#This Row],[Adj Close]]</f>
        <v>6.1007326007326113E-2</v>
      </c>
      <c r="M1054" s="11">
        <f t="shared" si="84"/>
        <v>196.44833333333335</v>
      </c>
      <c r="N1054" s="16">
        <f>Table21[[#This Row],[Adj Close]]-Table21[[#This Row],[6-MA]]</f>
        <v>-14.448333333333352</v>
      </c>
      <c r="O1054" s="17">
        <f>(Table21[[#This Row],[Adj Close]]-M1054)^2</f>
        <v>208.75433611111166</v>
      </c>
      <c r="P1054" s="17">
        <f>ABS(Table21[[#This Row],[Erorr 3]])</f>
        <v>14.448333333333352</v>
      </c>
      <c r="Q1054" s="17">
        <f>Table21[[#This Row],[Abs Erorr 3]]/Table21[[#This Row],[Adj Close]]</f>
        <v>7.9386446886446985E-2</v>
      </c>
    </row>
    <row r="1055" spans="1:17" x14ac:dyDescent="0.3">
      <c r="A1055" s="9">
        <v>44994.291666666664</v>
      </c>
      <c r="B1055" s="26">
        <v>172.92</v>
      </c>
      <c r="C1055" s="11">
        <f t="shared" si="81"/>
        <v>182</v>
      </c>
      <c r="D1055" s="29">
        <f>Table21[[#This Row],[Adj Close]]-Table21[[#This Row],[Naive Trend ]]</f>
        <v>-9.0800000000000125</v>
      </c>
      <c r="E1055" s="12">
        <f t="shared" si="80"/>
        <v>82.446400000000224</v>
      </c>
      <c r="F1055" s="12">
        <f>ABS(Table21[[#This Row],[Erorr 1]])</f>
        <v>9.0800000000000125</v>
      </c>
      <c r="G1055" s="13">
        <f>Table21[[#This Row],[Abs Erorr 1]]/Table21[[#This Row],[Adj Close]]</f>
        <v>5.2509831135785411E-2</v>
      </c>
      <c r="H1055" s="11">
        <f t="shared" si="83"/>
        <v>187.84</v>
      </c>
      <c r="I1055" s="14">
        <f>(Table21[[#This Row],[Adj Close]]-Table21[[#This Row],[3-MA]])</f>
        <v>-14.920000000000016</v>
      </c>
      <c r="J1055" s="10">
        <f t="shared" si="82"/>
        <v>222.60640000000046</v>
      </c>
      <c r="K1055" s="10">
        <f>ABS(Table21[[#This Row],[Erorr 2]])</f>
        <v>14.920000000000016</v>
      </c>
      <c r="L1055" s="13">
        <f>Table21[[#This Row],[Abs Erorr 2]]/Table21[[#This Row],[Adj Close]]</f>
        <v>8.628267406893371E-2</v>
      </c>
      <c r="M1055" s="11">
        <f t="shared" si="84"/>
        <v>192.49666666666667</v>
      </c>
      <c r="N1055" s="16">
        <f>Table21[[#This Row],[Adj Close]]-Table21[[#This Row],[6-MA]]</f>
        <v>-19.576666666666682</v>
      </c>
      <c r="O1055" s="17">
        <f>(Table21[[#This Row],[Adj Close]]-M1055)^2</f>
        <v>383.24587777777839</v>
      </c>
      <c r="P1055" s="17">
        <f>ABS(Table21[[#This Row],[Erorr 3]])</f>
        <v>19.576666666666682</v>
      </c>
      <c r="Q1055" s="17">
        <f>Table21[[#This Row],[Abs Erorr 3]]/Table21[[#This Row],[Adj Close]]</f>
        <v>0.11321227542601599</v>
      </c>
    </row>
    <row r="1056" spans="1:17" x14ac:dyDescent="0.3">
      <c r="A1056" s="5">
        <v>44995.291666666664</v>
      </c>
      <c r="B1056" s="25">
        <v>173.44</v>
      </c>
      <c r="C1056" s="11">
        <f t="shared" si="81"/>
        <v>172.92</v>
      </c>
      <c r="D1056" s="29">
        <f>Table21[[#This Row],[Adj Close]]-Table21[[#This Row],[Naive Trend ]]</f>
        <v>0.52000000000001023</v>
      </c>
      <c r="E1056" s="12">
        <f t="shared" si="80"/>
        <v>0.27040000000001063</v>
      </c>
      <c r="F1056" s="12">
        <f>ABS(Table21[[#This Row],[Erorr 1]])</f>
        <v>0.52000000000001023</v>
      </c>
      <c r="G1056" s="13">
        <f>Table21[[#This Row],[Abs Erorr 1]]/Table21[[#This Row],[Adj Close]]</f>
        <v>2.9981549815498746E-3</v>
      </c>
      <c r="H1056" s="11">
        <f t="shared" si="83"/>
        <v>180.87666666666667</v>
      </c>
      <c r="I1056" s="14">
        <f>(Table21[[#This Row],[Adj Close]]-Table21[[#This Row],[3-MA]])</f>
        <v>-7.4366666666666674</v>
      </c>
      <c r="J1056" s="10">
        <f t="shared" si="82"/>
        <v>55.304011111111123</v>
      </c>
      <c r="K1056" s="10">
        <f>ABS(Table21[[#This Row],[Erorr 2]])</f>
        <v>7.4366666666666674</v>
      </c>
      <c r="L1056" s="13">
        <f>Table21[[#This Row],[Abs Erorr 2]]/Table21[[#This Row],[Adj Close]]</f>
        <v>4.2877460024600252E-2</v>
      </c>
      <c r="M1056" s="11">
        <f t="shared" si="84"/>
        <v>187.52166666666668</v>
      </c>
      <c r="N1056" s="16">
        <f>Table21[[#This Row],[Adj Close]]-Table21[[#This Row],[6-MA]]</f>
        <v>-14.081666666666678</v>
      </c>
      <c r="O1056" s="17">
        <f>(Table21[[#This Row],[Adj Close]]-M1056)^2</f>
        <v>198.29333611111142</v>
      </c>
      <c r="P1056" s="17">
        <f>ABS(Table21[[#This Row],[Erorr 3]])</f>
        <v>14.081666666666678</v>
      </c>
      <c r="Q1056" s="17">
        <f>Table21[[#This Row],[Abs Erorr 3]]/Table21[[#This Row],[Adj Close]]</f>
        <v>8.119042127921286E-2</v>
      </c>
    </row>
    <row r="1057" spans="1:17" x14ac:dyDescent="0.3">
      <c r="A1057" s="9">
        <v>44998.291666666664</v>
      </c>
      <c r="B1057" s="26">
        <v>174.48</v>
      </c>
      <c r="C1057" s="11">
        <f t="shared" si="81"/>
        <v>173.44</v>
      </c>
      <c r="D1057" s="29">
        <f>Table21[[#This Row],[Adj Close]]-Table21[[#This Row],[Naive Trend ]]</f>
        <v>1.039999999999992</v>
      </c>
      <c r="E1057" s="12">
        <f t="shared" si="80"/>
        <v>1.0815999999999835</v>
      </c>
      <c r="F1057" s="12">
        <f>ABS(Table21[[#This Row],[Erorr 1]])</f>
        <v>1.039999999999992</v>
      </c>
      <c r="G1057" s="13">
        <f>Table21[[#This Row],[Abs Erorr 1]]/Table21[[#This Row],[Adj Close]]</f>
        <v>5.9605685465382403E-3</v>
      </c>
      <c r="H1057" s="11">
        <f t="shared" si="83"/>
        <v>176.11999999999998</v>
      </c>
      <c r="I1057" s="14">
        <f>(Table21[[#This Row],[Adj Close]]-Table21[[#This Row],[3-MA]])</f>
        <v>-1.6399999999999864</v>
      </c>
      <c r="J1057" s="10">
        <f t="shared" si="82"/>
        <v>2.6895999999999551</v>
      </c>
      <c r="K1057" s="10">
        <f>ABS(Table21[[#This Row],[Erorr 2]])</f>
        <v>1.6399999999999864</v>
      </c>
      <c r="L1057" s="13">
        <f>Table21[[#This Row],[Abs Erorr 2]]/Table21[[#This Row],[Adj Close]]</f>
        <v>9.399358092617988E-3</v>
      </c>
      <c r="M1057" s="11">
        <f t="shared" si="84"/>
        <v>184.61166666666668</v>
      </c>
      <c r="N1057" s="16">
        <f>Table21[[#This Row],[Adj Close]]-Table21[[#This Row],[6-MA]]</f>
        <v>-10.131666666666689</v>
      </c>
      <c r="O1057" s="17">
        <f>(Table21[[#This Row],[Adj Close]]-M1057)^2</f>
        <v>102.6506694444449</v>
      </c>
      <c r="P1057" s="17">
        <f>ABS(Table21[[#This Row],[Erorr 3]])</f>
        <v>10.131666666666689</v>
      </c>
      <c r="Q1057" s="17">
        <f>Table21[[#This Row],[Abs Erorr 3]]/Table21[[#This Row],[Adj Close]]</f>
        <v>5.8067782362830639E-2</v>
      </c>
    </row>
    <row r="1058" spans="1:17" x14ac:dyDescent="0.3">
      <c r="A1058" s="5">
        <v>44999.291666666664</v>
      </c>
      <c r="B1058" s="25">
        <v>183.26</v>
      </c>
      <c r="C1058" s="11">
        <f t="shared" si="81"/>
        <v>174.48</v>
      </c>
      <c r="D1058" s="29">
        <f>Table21[[#This Row],[Adj Close]]-Table21[[#This Row],[Naive Trend ]]</f>
        <v>8.7800000000000011</v>
      </c>
      <c r="E1058" s="12">
        <f t="shared" si="80"/>
        <v>77.088400000000021</v>
      </c>
      <c r="F1058" s="12">
        <f>ABS(Table21[[#This Row],[Erorr 1]])</f>
        <v>8.7800000000000011</v>
      </c>
      <c r="G1058" s="13">
        <f>Table21[[#This Row],[Abs Erorr 1]]/Table21[[#This Row],[Adj Close]]</f>
        <v>4.7910073120157159E-2</v>
      </c>
      <c r="H1058" s="11">
        <f t="shared" si="83"/>
        <v>173.61333333333334</v>
      </c>
      <c r="I1058" s="14">
        <f>(Table21[[#This Row],[Adj Close]]-Table21[[#This Row],[3-MA]])</f>
        <v>9.646666666666647</v>
      </c>
      <c r="J1058" s="10">
        <f t="shared" si="82"/>
        <v>93.058177777777402</v>
      </c>
      <c r="K1058" s="10">
        <f>ABS(Table21[[#This Row],[Erorr 2]])</f>
        <v>9.646666666666647</v>
      </c>
      <c r="L1058" s="13">
        <f>Table21[[#This Row],[Abs Erorr 2]]/Table21[[#This Row],[Adj Close]]</f>
        <v>5.2639237513186991E-2</v>
      </c>
      <c r="M1058" s="11">
        <f t="shared" si="84"/>
        <v>180.72666666666666</v>
      </c>
      <c r="N1058" s="16">
        <f>Table21[[#This Row],[Adj Close]]-Table21[[#This Row],[6-MA]]</f>
        <v>2.5333333333333314</v>
      </c>
      <c r="O1058" s="17">
        <f>(Table21[[#This Row],[Adj Close]]-M1058)^2</f>
        <v>6.4177777777777685</v>
      </c>
      <c r="P1058" s="17">
        <f>ABS(Table21[[#This Row],[Erorr 3]])</f>
        <v>2.5333333333333314</v>
      </c>
      <c r="Q1058" s="17">
        <f>Table21[[#This Row],[Abs Erorr 3]]/Table21[[#This Row],[Adj Close]]</f>
        <v>1.3823711302702889E-2</v>
      </c>
    </row>
    <row r="1059" spans="1:17" x14ac:dyDescent="0.3">
      <c r="A1059" s="9">
        <v>45000.291666666664</v>
      </c>
      <c r="B1059" s="26">
        <v>180.45</v>
      </c>
      <c r="C1059" s="11">
        <f t="shared" si="81"/>
        <v>183.26</v>
      </c>
      <c r="D1059" s="29">
        <f>Table21[[#This Row],[Adj Close]]-Table21[[#This Row],[Naive Trend ]]</f>
        <v>-2.8100000000000023</v>
      </c>
      <c r="E1059" s="12">
        <f t="shared" si="80"/>
        <v>7.896100000000013</v>
      </c>
      <c r="F1059" s="12">
        <f>ABS(Table21[[#This Row],[Erorr 1]])</f>
        <v>2.8100000000000023</v>
      </c>
      <c r="G1059" s="13">
        <f>Table21[[#This Row],[Abs Erorr 1]]/Table21[[#This Row],[Adj Close]]</f>
        <v>1.5572180659462469E-2</v>
      </c>
      <c r="H1059" s="11">
        <f t="shared" si="83"/>
        <v>177.05999999999997</v>
      </c>
      <c r="I1059" s="14">
        <f>(Table21[[#This Row],[Adj Close]]-Table21[[#This Row],[3-MA]])</f>
        <v>3.3900000000000148</v>
      </c>
      <c r="J1059" s="10">
        <f t="shared" si="82"/>
        <v>11.4921000000001</v>
      </c>
      <c r="K1059" s="10">
        <f>ABS(Table21[[#This Row],[Erorr 2]])</f>
        <v>3.3900000000000148</v>
      </c>
      <c r="L1059" s="13">
        <f>Table21[[#This Row],[Abs Erorr 2]]/Table21[[#This Row],[Adj Close]]</f>
        <v>1.8786367414796425E-2</v>
      </c>
      <c r="M1059" s="11">
        <f t="shared" si="84"/>
        <v>178.96833333333333</v>
      </c>
      <c r="N1059" s="16">
        <f>Table21[[#This Row],[Adj Close]]-Table21[[#This Row],[6-MA]]</f>
        <v>1.4816666666666549</v>
      </c>
      <c r="O1059" s="17">
        <f>(Table21[[#This Row],[Adj Close]]-M1059)^2</f>
        <v>2.1953361111110765</v>
      </c>
      <c r="P1059" s="17">
        <f>ABS(Table21[[#This Row],[Erorr 3]])</f>
        <v>1.4816666666666549</v>
      </c>
      <c r="Q1059" s="17">
        <f>Table21[[#This Row],[Abs Erorr 3]]/Table21[[#This Row],[Adj Close]]</f>
        <v>8.2109540962408151E-3</v>
      </c>
    </row>
    <row r="1060" spans="1:17" x14ac:dyDescent="0.3">
      <c r="A1060" s="5">
        <v>45001.291666666664</v>
      </c>
      <c r="B1060" s="25">
        <v>184.13</v>
      </c>
      <c r="C1060" s="11">
        <f t="shared" si="81"/>
        <v>180.45</v>
      </c>
      <c r="D1060" s="29">
        <f>Table21[[#This Row],[Adj Close]]-Table21[[#This Row],[Naive Trend ]]</f>
        <v>3.6800000000000068</v>
      </c>
      <c r="E1060" s="12">
        <f t="shared" si="80"/>
        <v>13.54240000000005</v>
      </c>
      <c r="F1060" s="12">
        <f>ABS(Table21[[#This Row],[Erorr 1]])</f>
        <v>3.6800000000000068</v>
      </c>
      <c r="G1060" s="13">
        <f>Table21[[#This Row],[Abs Erorr 1]]/Table21[[#This Row],[Adj Close]]</f>
        <v>1.9985879541628233E-2</v>
      </c>
      <c r="H1060" s="11">
        <f t="shared" si="83"/>
        <v>179.39666666666668</v>
      </c>
      <c r="I1060" s="14">
        <f>(Table21[[#This Row],[Adj Close]]-Table21[[#This Row],[3-MA]])</f>
        <v>4.7333333333333201</v>
      </c>
      <c r="J1060" s="10">
        <f t="shared" si="82"/>
        <v>22.404444444444319</v>
      </c>
      <c r="K1060" s="10">
        <f>ABS(Table21[[#This Row],[Erorr 2]])</f>
        <v>4.7333333333333201</v>
      </c>
      <c r="L1060" s="13">
        <f>Table21[[#This Row],[Abs Erorr 2]]/Table21[[#This Row],[Adj Close]]</f>
        <v>2.5706475497384022E-2</v>
      </c>
      <c r="M1060" s="11">
        <f t="shared" si="84"/>
        <v>177.75833333333333</v>
      </c>
      <c r="N1060" s="16">
        <f>Table21[[#This Row],[Adj Close]]-Table21[[#This Row],[6-MA]]</f>
        <v>6.3716666666666697</v>
      </c>
      <c r="O1060" s="17">
        <f>(Table21[[#This Row],[Adj Close]]-M1060)^2</f>
        <v>40.598136111111153</v>
      </c>
      <c r="P1060" s="17">
        <f>ABS(Table21[[#This Row],[Erorr 3]])</f>
        <v>6.3716666666666697</v>
      </c>
      <c r="Q1060" s="17">
        <f>Table21[[#This Row],[Abs Erorr 3]]/Table21[[#This Row],[Adj Close]]</f>
        <v>3.4604174586795579E-2</v>
      </c>
    </row>
    <row r="1061" spans="1:17" x14ac:dyDescent="0.3">
      <c r="A1061" s="9">
        <v>45002.291666666664</v>
      </c>
      <c r="B1061" s="26">
        <v>180.13</v>
      </c>
      <c r="C1061" s="11">
        <f t="shared" si="81"/>
        <v>184.13</v>
      </c>
      <c r="D1061" s="29">
        <f>Table21[[#This Row],[Adj Close]]-Table21[[#This Row],[Naive Trend ]]</f>
        <v>-4</v>
      </c>
      <c r="E1061" s="12">
        <f t="shared" si="80"/>
        <v>16</v>
      </c>
      <c r="F1061" s="12">
        <f>ABS(Table21[[#This Row],[Erorr 1]])</f>
        <v>4</v>
      </c>
      <c r="G1061" s="13">
        <f>Table21[[#This Row],[Abs Erorr 1]]/Table21[[#This Row],[Adj Close]]</f>
        <v>2.2206184422361629E-2</v>
      </c>
      <c r="H1061" s="11">
        <f t="shared" si="83"/>
        <v>182.61333333333332</v>
      </c>
      <c r="I1061" s="14">
        <f>(Table21[[#This Row],[Adj Close]]-Table21[[#This Row],[3-MA]])</f>
        <v>-2.4833333333333201</v>
      </c>
      <c r="J1061" s="10">
        <f t="shared" si="82"/>
        <v>6.1669444444443782</v>
      </c>
      <c r="K1061" s="10">
        <f>ABS(Table21[[#This Row],[Erorr 2]])</f>
        <v>2.4833333333333201</v>
      </c>
      <c r="L1061" s="13">
        <f>Table21[[#This Row],[Abs Erorr 2]]/Table21[[#This Row],[Adj Close]]</f>
        <v>1.3786339495549436E-2</v>
      </c>
      <c r="M1061" s="11">
        <f t="shared" si="84"/>
        <v>178.11333333333332</v>
      </c>
      <c r="N1061" s="16">
        <f>Table21[[#This Row],[Adj Close]]-Table21[[#This Row],[6-MA]]</f>
        <v>2.0166666666666799</v>
      </c>
      <c r="O1061" s="17">
        <f>(Table21[[#This Row],[Adj Close]]-M1061)^2</f>
        <v>4.0669444444444975</v>
      </c>
      <c r="P1061" s="17">
        <f>ABS(Table21[[#This Row],[Erorr 3]])</f>
        <v>2.0166666666666799</v>
      </c>
      <c r="Q1061" s="17">
        <f>Table21[[#This Row],[Abs Erorr 3]]/Table21[[#This Row],[Adj Close]]</f>
        <v>1.1195617979607395E-2</v>
      </c>
    </row>
    <row r="1062" spans="1:17" x14ac:dyDescent="0.3">
      <c r="A1062" s="5">
        <v>45005.291666666664</v>
      </c>
      <c r="B1062" s="25">
        <v>183.25</v>
      </c>
      <c r="C1062" s="11">
        <f t="shared" si="81"/>
        <v>180.13</v>
      </c>
      <c r="D1062" s="29">
        <f>Table21[[#This Row],[Adj Close]]-Table21[[#This Row],[Naive Trend ]]</f>
        <v>3.1200000000000045</v>
      </c>
      <c r="E1062" s="12">
        <f t="shared" si="80"/>
        <v>9.7344000000000293</v>
      </c>
      <c r="F1062" s="12">
        <f>ABS(Table21[[#This Row],[Erorr 1]])</f>
        <v>3.1200000000000045</v>
      </c>
      <c r="G1062" s="13">
        <f>Table21[[#This Row],[Abs Erorr 1]]/Table21[[#This Row],[Adj Close]]</f>
        <v>1.7025920873124174E-2</v>
      </c>
      <c r="H1062" s="11">
        <f t="shared" si="83"/>
        <v>181.57000000000002</v>
      </c>
      <c r="I1062" s="14">
        <f>(Table21[[#This Row],[Adj Close]]-Table21[[#This Row],[3-MA]])</f>
        <v>1.6799999999999784</v>
      </c>
      <c r="J1062" s="10">
        <f t="shared" si="82"/>
        <v>2.8223999999999276</v>
      </c>
      <c r="K1062" s="10">
        <f>ABS(Table21[[#This Row],[Erorr 2]])</f>
        <v>1.6799999999999784</v>
      </c>
      <c r="L1062" s="13">
        <f>Table21[[#This Row],[Abs Erorr 2]]/Table21[[#This Row],[Adj Close]]</f>
        <v>9.1678035470667309E-3</v>
      </c>
      <c r="M1062" s="11">
        <f t="shared" si="84"/>
        <v>179.31499999999997</v>
      </c>
      <c r="N1062" s="16">
        <f>Table21[[#This Row],[Adj Close]]-Table21[[#This Row],[6-MA]]</f>
        <v>3.9350000000000307</v>
      </c>
      <c r="O1062" s="17">
        <f>(Table21[[#This Row],[Adj Close]]-M1062)^2</f>
        <v>15.484225000000242</v>
      </c>
      <c r="P1062" s="17">
        <f>ABS(Table21[[#This Row],[Erorr 3]])</f>
        <v>3.9350000000000307</v>
      </c>
      <c r="Q1062" s="17">
        <f>Table21[[#This Row],[Abs Erorr 3]]/Table21[[#This Row],[Adj Close]]</f>
        <v>2.1473396998635912E-2</v>
      </c>
    </row>
    <row r="1063" spans="1:17" x14ac:dyDescent="0.3">
      <c r="A1063" s="9">
        <v>45006.291666666664</v>
      </c>
      <c r="B1063" s="26">
        <v>197.58</v>
      </c>
      <c r="C1063" s="11">
        <f t="shared" si="81"/>
        <v>183.25</v>
      </c>
      <c r="D1063" s="29">
        <f>Table21[[#This Row],[Adj Close]]-Table21[[#This Row],[Naive Trend ]]</f>
        <v>14.330000000000013</v>
      </c>
      <c r="E1063" s="12">
        <f t="shared" si="80"/>
        <v>205.34890000000036</v>
      </c>
      <c r="F1063" s="12">
        <f>ABS(Table21[[#This Row],[Erorr 1]])</f>
        <v>14.330000000000013</v>
      </c>
      <c r="G1063" s="13">
        <f>Table21[[#This Row],[Abs Erorr 1]]/Table21[[#This Row],[Adj Close]]</f>
        <v>7.2527583763538878E-2</v>
      </c>
      <c r="H1063" s="11">
        <f t="shared" si="83"/>
        <v>182.50333333333333</v>
      </c>
      <c r="I1063" s="14">
        <f>(Table21[[#This Row],[Adj Close]]-Table21[[#This Row],[3-MA]])</f>
        <v>15.076666666666682</v>
      </c>
      <c r="J1063" s="10">
        <f t="shared" si="82"/>
        <v>227.30587777777825</v>
      </c>
      <c r="K1063" s="10">
        <f>ABS(Table21[[#This Row],[Erorr 2]])</f>
        <v>15.076666666666682</v>
      </c>
      <c r="L1063" s="13">
        <f>Table21[[#This Row],[Abs Erorr 2]]/Table21[[#This Row],[Adj Close]]</f>
        <v>7.630664372237414E-2</v>
      </c>
      <c r="M1063" s="11">
        <f t="shared" si="84"/>
        <v>180.95000000000002</v>
      </c>
      <c r="N1063" s="16">
        <f>Table21[[#This Row],[Adj Close]]-Table21[[#This Row],[6-MA]]</f>
        <v>16.629999999999995</v>
      </c>
      <c r="O1063" s="17">
        <f>(Table21[[#This Row],[Adj Close]]-M1063)^2</f>
        <v>276.55689999999987</v>
      </c>
      <c r="P1063" s="17">
        <f>ABS(Table21[[#This Row],[Erorr 3]])</f>
        <v>16.629999999999995</v>
      </c>
      <c r="Q1063" s="17">
        <f>Table21[[#This Row],[Abs Erorr 3]]/Table21[[#This Row],[Adj Close]]</f>
        <v>8.4168438101022341E-2</v>
      </c>
    </row>
    <row r="1064" spans="1:17" x14ac:dyDescent="0.3">
      <c r="A1064" s="5">
        <v>45007.291666666664</v>
      </c>
      <c r="B1064" s="25">
        <v>191.15</v>
      </c>
      <c r="C1064" s="11">
        <f t="shared" si="81"/>
        <v>197.58</v>
      </c>
      <c r="D1064" s="29">
        <f>Table21[[#This Row],[Adj Close]]-Table21[[#This Row],[Naive Trend ]]</f>
        <v>-6.4300000000000068</v>
      </c>
      <c r="E1064" s="12">
        <f t="shared" si="80"/>
        <v>41.344900000000088</v>
      </c>
      <c r="F1064" s="12">
        <f>ABS(Table21[[#This Row],[Erorr 1]])</f>
        <v>6.4300000000000068</v>
      </c>
      <c r="G1064" s="13">
        <f>Table21[[#This Row],[Abs Erorr 1]]/Table21[[#This Row],[Adj Close]]</f>
        <v>3.363850379283289E-2</v>
      </c>
      <c r="H1064" s="11">
        <f t="shared" si="83"/>
        <v>186.98666666666668</v>
      </c>
      <c r="I1064" s="14">
        <f>(Table21[[#This Row],[Adj Close]]-Table21[[#This Row],[3-MA]])</f>
        <v>4.1633333333333269</v>
      </c>
      <c r="J1064" s="10">
        <f t="shared" si="82"/>
        <v>17.333344444444389</v>
      </c>
      <c r="K1064" s="10">
        <f>ABS(Table21[[#This Row],[Erorr 2]])</f>
        <v>4.1633333333333269</v>
      </c>
      <c r="L1064" s="13">
        <f>Table21[[#This Row],[Abs Erorr 2]]/Table21[[#This Row],[Adj Close]]</f>
        <v>2.1780451652280024E-2</v>
      </c>
      <c r="M1064" s="11">
        <f t="shared" si="84"/>
        <v>184.79999999999998</v>
      </c>
      <c r="N1064" s="16">
        <f>Table21[[#This Row],[Adj Close]]-Table21[[#This Row],[6-MA]]</f>
        <v>6.3500000000000227</v>
      </c>
      <c r="O1064" s="17">
        <f>(Table21[[#This Row],[Adj Close]]-M1064)^2</f>
        <v>40.322500000000289</v>
      </c>
      <c r="P1064" s="17">
        <f>ABS(Table21[[#This Row],[Erorr 3]])</f>
        <v>6.3500000000000227</v>
      </c>
      <c r="Q1064" s="17">
        <f>Table21[[#This Row],[Abs Erorr 3]]/Table21[[#This Row],[Adj Close]]</f>
        <v>3.3219984305519347E-2</v>
      </c>
    </row>
    <row r="1065" spans="1:17" x14ac:dyDescent="0.3">
      <c r="A1065" s="9">
        <v>45008.291666666664</v>
      </c>
      <c r="B1065" s="26">
        <v>192.22</v>
      </c>
      <c r="C1065" s="11">
        <f t="shared" si="81"/>
        <v>191.15</v>
      </c>
      <c r="D1065" s="29">
        <f>Table21[[#This Row],[Adj Close]]-Table21[[#This Row],[Naive Trend ]]</f>
        <v>1.0699999999999932</v>
      </c>
      <c r="E1065" s="12">
        <f t="shared" si="80"/>
        <v>1.1448999999999854</v>
      </c>
      <c r="F1065" s="12">
        <f>ABS(Table21[[#This Row],[Erorr 1]])</f>
        <v>1.0699999999999932</v>
      </c>
      <c r="G1065" s="13">
        <f>Table21[[#This Row],[Abs Erorr 1]]/Table21[[#This Row],[Adj Close]]</f>
        <v>5.566538341483681E-3</v>
      </c>
      <c r="H1065" s="11">
        <f t="shared" si="83"/>
        <v>190.66</v>
      </c>
      <c r="I1065" s="14">
        <f>(Table21[[#This Row],[Adj Close]]-Table21[[#This Row],[3-MA]])</f>
        <v>1.5600000000000023</v>
      </c>
      <c r="J1065" s="10">
        <f t="shared" si="82"/>
        <v>2.4336000000000073</v>
      </c>
      <c r="K1065" s="10">
        <f>ABS(Table21[[#This Row],[Erorr 2]])</f>
        <v>1.5600000000000023</v>
      </c>
      <c r="L1065" s="13">
        <f>Table21[[#This Row],[Abs Erorr 2]]/Table21[[#This Row],[Adj Close]]</f>
        <v>8.115700759546365E-3</v>
      </c>
      <c r="M1065" s="11">
        <f t="shared" si="84"/>
        <v>186.11500000000001</v>
      </c>
      <c r="N1065" s="16">
        <f>Table21[[#This Row],[Adj Close]]-Table21[[#This Row],[6-MA]]</f>
        <v>6.1049999999999898</v>
      </c>
      <c r="O1065" s="17">
        <f>(Table21[[#This Row],[Adj Close]]-M1065)^2</f>
        <v>37.271024999999874</v>
      </c>
      <c r="P1065" s="17">
        <f>ABS(Table21[[#This Row],[Erorr 3]])</f>
        <v>6.1049999999999898</v>
      </c>
      <c r="Q1065" s="17">
        <f>Table21[[#This Row],[Abs Erorr 3]]/Table21[[#This Row],[Adj Close]]</f>
        <v>3.1760482780147696E-2</v>
      </c>
    </row>
    <row r="1066" spans="1:17" x14ac:dyDescent="0.3">
      <c r="A1066" s="5">
        <v>45009.291666666664</v>
      </c>
      <c r="B1066" s="25">
        <v>190.41</v>
      </c>
      <c r="C1066" s="11">
        <f t="shared" si="81"/>
        <v>192.22</v>
      </c>
      <c r="D1066" s="29">
        <f>Table21[[#This Row],[Adj Close]]-Table21[[#This Row],[Naive Trend ]]</f>
        <v>-1.8100000000000023</v>
      </c>
      <c r="E1066" s="12">
        <f t="shared" si="80"/>
        <v>3.2761000000000084</v>
      </c>
      <c r="F1066" s="12">
        <f>ABS(Table21[[#This Row],[Erorr 1]])</f>
        <v>1.8100000000000023</v>
      </c>
      <c r="G1066" s="13">
        <f>Table21[[#This Row],[Abs Erorr 1]]/Table21[[#This Row],[Adj Close]]</f>
        <v>9.5058032666351672E-3</v>
      </c>
      <c r="H1066" s="11">
        <f t="shared" si="83"/>
        <v>193.65</v>
      </c>
      <c r="I1066" s="14">
        <f>(Table21[[#This Row],[Adj Close]]-Table21[[#This Row],[3-MA]])</f>
        <v>-3.2400000000000091</v>
      </c>
      <c r="J1066" s="10">
        <f t="shared" si="82"/>
        <v>10.497600000000059</v>
      </c>
      <c r="K1066" s="10">
        <f>ABS(Table21[[#This Row],[Erorr 2]])</f>
        <v>3.2400000000000091</v>
      </c>
      <c r="L1066" s="13">
        <f>Table21[[#This Row],[Abs Erorr 2]]/Table21[[#This Row],[Adj Close]]</f>
        <v>1.7015913029777896E-2</v>
      </c>
      <c r="M1066" s="11">
        <f t="shared" si="84"/>
        <v>188.07666666666668</v>
      </c>
      <c r="N1066" s="16">
        <f>Table21[[#This Row],[Adj Close]]-Table21[[#This Row],[6-MA]]</f>
        <v>2.3333333333333144</v>
      </c>
      <c r="O1066" s="17">
        <f>(Table21[[#This Row],[Adj Close]]-M1066)^2</f>
        <v>5.4444444444443558</v>
      </c>
      <c r="P1066" s="17">
        <f>ABS(Table21[[#This Row],[Erorr 3]])</f>
        <v>2.3333333333333144</v>
      </c>
      <c r="Q1066" s="17">
        <f>Table21[[#This Row],[Abs Erorr 3]]/Table21[[#This Row],[Adj Close]]</f>
        <v>1.2254258354778187E-2</v>
      </c>
    </row>
    <row r="1067" spans="1:17" x14ac:dyDescent="0.3">
      <c r="A1067" s="9">
        <v>45012.291666666664</v>
      </c>
      <c r="B1067" s="26">
        <v>191.81</v>
      </c>
      <c r="C1067" s="11">
        <f t="shared" si="81"/>
        <v>190.41</v>
      </c>
      <c r="D1067" s="29">
        <f>Table21[[#This Row],[Adj Close]]-Table21[[#This Row],[Naive Trend ]]</f>
        <v>1.4000000000000057</v>
      </c>
      <c r="E1067" s="12">
        <f t="shared" si="80"/>
        <v>1.960000000000016</v>
      </c>
      <c r="F1067" s="12">
        <f>ABS(Table21[[#This Row],[Erorr 1]])</f>
        <v>1.4000000000000057</v>
      </c>
      <c r="G1067" s="13">
        <f>Table21[[#This Row],[Abs Erorr 1]]/Table21[[#This Row],[Adj Close]]</f>
        <v>7.2988895260935596E-3</v>
      </c>
      <c r="H1067" s="11">
        <f t="shared" si="83"/>
        <v>191.26</v>
      </c>
      <c r="I1067" s="14">
        <f>(Table21[[#This Row],[Adj Close]]-Table21[[#This Row],[3-MA]])</f>
        <v>0.55000000000001137</v>
      </c>
      <c r="J1067" s="10">
        <f t="shared" si="82"/>
        <v>0.30250000000001248</v>
      </c>
      <c r="K1067" s="10">
        <f>ABS(Table21[[#This Row],[Erorr 2]])</f>
        <v>0.55000000000001137</v>
      </c>
      <c r="L1067" s="13">
        <f>Table21[[#This Row],[Abs Erorr 2]]/Table21[[#This Row],[Adj Close]]</f>
        <v>2.8674208852510889E-3</v>
      </c>
      <c r="M1067" s="11">
        <f t="shared" si="84"/>
        <v>189.12333333333333</v>
      </c>
      <c r="N1067" s="16">
        <f>Table21[[#This Row],[Adj Close]]-Table21[[#This Row],[6-MA]]</f>
        <v>2.6866666666666674</v>
      </c>
      <c r="O1067" s="17">
        <f>(Table21[[#This Row],[Adj Close]]-M1067)^2</f>
        <v>7.2181777777777816</v>
      </c>
      <c r="P1067" s="17">
        <f>ABS(Table21[[#This Row],[Erorr 3]])</f>
        <v>2.6866666666666674</v>
      </c>
      <c r="Q1067" s="17">
        <f>Table21[[#This Row],[Abs Erorr 3]]/Table21[[#This Row],[Adj Close]]</f>
        <v>1.4006916566741396E-2</v>
      </c>
    </row>
    <row r="1068" spans="1:17" x14ac:dyDescent="0.3">
      <c r="A1068" s="5">
        <v>45013.291666666664</v>
      </c>
      <c r="B1068" s="25">
        <v>189.19</v>
      </c>
      <c r="C1068" s="11">
        <f t="shared" si="81"/>
        <v>191.81</v>
      </c>
      <c r="D1068" s="29">
        <f>Table21[[#This Row],[Adj Close]]-Table21[[#This Row],[Naive Trend ]]</f>
        <v>-2.6200000000000045</v>
      </c>
      <c r="E1068" s="12">
        <f t="shared" si="80"/>
        <v>6.8644000000000238</v>
      </c>
      <c r="F1068" s="12">
        <f>ABS(Table21[[#This Row],[Erorr 1]])</f>
        <v>2.6200000000000045</v>
      </c>
      <c r="G1068" s="13">
        <f>Table21[[#This Row],[Abs Erorr 1]]/Table21[[#This Row],[Adj Close]]</f>
        <v>1.3848512077805405E-2</v>
      </c>
      <c r="H1068" s="11">
        <f t="shared" si="83"/>
        <v>191.48000000000002</v>
      </c>
      <c r="I1068" s="14">
        <f>(Table21[[#This Row],[Adj Close]]-Table21[[#This Row],[3-MA]])</f>
        <v>-2.2900000000000205</v>
      </c>
      <c r="J1068" s="10">
        <f t="shared" si="82"/>
        <v>5.2441000000000937</v>
      </c>
      <c r="K1068" s="10">
        <f>ABS(Table21[[#This Row],[Erorr 2]])</f>
        <v>2.2900000000000205</v>
      </c>
      <c r="L1068" s="13">
        <f>Table21[[#This Row],[Abs Erorr 2]]/Table21[[#This Row],[Adj Close]]</f>
        <v>1.2104233838997941E-2</v>
      </c>
      <c r="M1068" s="11">
        <f t="shared" si="84"/>
        <v>191.07000000000002</v>
      </c>
      <c r="N1068" s="16">
        <f>Table21[[#This Row],[Adj Close]]-Table21[[#This Row],[6-MA]]</f>
        <v>-1.8800000000000239</v>
      </c>
      <c r="O1068" s="17">
        <f>(Table21[[#This Row],[Adj Close]]-M1068)^2</f>
        <v>3.5344000000000899</v>
      </c>
      <c r="P1068" s="17">
        <f>ABS(Table21[[#This Row],[Erorr 3]])</f>
        <v>1.8800000000000239</v>
      </c>
      <c r="Q1068" s="17">
        <f>Table21[[#This Row],[Abs Erorr 3]]/Table21[[#This Row],[Adj Close]]</f>
        <v>9.9371002695703998E-3</v>
      </c>
    </row>
    <row r="1069" spans="1:17" x14ac:dyDescent="0.3">
      <c r="A1069" s="9">
        <v>45014.291666666664</v>
      </c>
      <c r="B1069" s="26">
        <v>193.88</v>
      </c>
      <c r="C1069" s="11">
        <f t="shared" si="81"/>
        <v>189.19</v>
      </c>
      <c r="D1069" s="29">
        <f>Table21[[#This Row],[Adj Close]]-Table21[[#This Row],[Naive Trend ]]</f>
        <v>4.6899999999999977</v>
      </c>
      <c r="E1069" s="12">
        <f t="shared" si="80"/>
        <v>21.996099999999977</v>
      </c>
      <c r="F1069" s="12">
        <f>ABS(Table21[[#This Row],[Erorr 1]])</f>
        <v>4.6899999999999977</v>
      </c>
      <c r="G1069" s="13">
        <f>Table21[[#This Row],[Abs Erorr 1]]/Table21[[#This Row],[Adj Close]]</f>
        <v>2.419022075510624E-2</v>
      </c>
      <c r="H1069" s="11">
        <f t="shared" si="83"/>
        <v>190.47000000000003</v>
      </c>
      <c r="I1069" s="14">
        <f>(Table21[[#This Row],[Adj Close]]-Table21[[#This Row],[3-MA]])</f>
        <v>3.4099999999999682</v>
      </c>
      <c r="J1069" s="10">
        <f t="shared" si="82"/>
        <v>11.628099999999783</v>
      </c>
      <c r="K1069" s="10">
        <f>ABS(Table21[[#This Row],[Erorr 2]])</f>
        <v>3.4099999999999682</v>
      </c>
      <c r="L1069" s="13">
        <f>Table21[[#This Row],[Abs Erorr 2]]/Table21[[#This Row],[Adj Close]]</f>
        <v>1.7588198885908644E-2</v>
      </c>
      <c r="M1069" s="11">
        <f t="shared" si="84"/>
        <v>192.06000000000003</v>
      </c>
      <c r="N1069" s="16">
        <f>Table21[[#This Row],[Adj Close]]-Table21[[#This Row],[6-MA]]</f>
        <v>1.8199999999999648</v>
      </c>
      <c r="O1069" s="17">
        <f>(Table21[[#This Row],[Adj Close]]-M1069)^2</f>
        <v>3.3123999999998719</v>
      </c>
      <c r="P1069" s="17">
        <f>ABS(Table21[[#This Row],[Erorr 3]])</f>
        <v>1.8199999999999648</v>
      </c>
      <c r="Q1069" s="17">
        <f>Table21[[#This Row],[Abs Erorr 3]]/Table21[[#This Row],[Adj Close]]</f>
        <v>9.3872498452649313E-3</v>
      </c>
    </row>
    <row r="1070" spans="1:17" x14ac:dyDescent="0.3">
      <c r="A1070" s="5">
        <v>45015.291666666664</v>
      </c>
      <c r="B1070" s="25">
        <v>195.28</v>
      </c>
      <c r="C1070" s="11">
        <f t="shared" si="81"/>
        <v>193.88</v>
      </c>
      <c r="D1070" s="29">
        <f>Table21[[#This Row],[Adj Close]]-Table21[[#This Row],[Naive Trend ]]</f>
        <v>1.4000000000000057</v>
      </c>
      <c r="E1070" s="12">
        <f t="shared" si="80"/>
        <v>1.960000000000016</v>
      </c>
      <c r="F1070" s="12">
        <f>ABS(Table21[[#This Row],[Erorr 1]])</f>
        <v>1.4000000000000057</v>
      </c>
      <c r="G1070" s="13">
        <f>Table21[[#This Row],[Abs Erorr 1]]/Table21[[#This Row],[Adj Close]]</f>
        <v>7.1691929537075257E-3</v>
      </c>
      <c r="H1070" s="11">
        <f t="shared" si="83"/>
        <v>191.62666666666667</v>
      </c>
      <c r="I1070" s="14">
        <f>(Table21[[#This Row],[Adj Close]]-Table21[[#This Row],[3-MA]])</f>
        <v>3.653333333333336</v>
      </c>
      <c r="J1070" s="10">
        <f t="shared" si="82"/>
        <v>13.346844444444464</v>
      </c>
      <c r="K1070" s="10">
        <f>ABS(Table21[[#This Row],[Erorr 2]])</f>
        <v>3.653333333333336</v>
      </c>
      <c r="L1070" s="13">
        <f>Table21[[#This Row],[Abs Erorr 2]]/Table21[[#This Row],[Adj Close]]</f>
        <v>1.8708179707770053E-2</v>
      </c>
      <c r="M1070" s="11">
        <f t="shared" si="84"/>
        <v>191.4433333333333</v>
      </c>
      <c r="N1070" s="16">
        <f>Table21[[#This Row],[Adj Close]]-Table21[[#This Row],[6-MA]]</f>
        <v>3.8366666666667015</v>
      </c>
      <c r="O1070" s="17">
        <f>(Table21[[#This Row],[Adj Close]]-M1070)^2</f>
        <v>14.720011111111379</v>
      </c>
      <c r="P1070" s="17">
        <f>ABS(Table21[[#This Row],[Erorr 3]])</f>
        <v>3.8366666666667015</v>
      </c>
      <c r="Q1070" s="17">
        <f>Table21[[#This Row],[Abs Erorr 3]]/Table21[[#This Row],[Adj Close]]</f>
        <v>1.9647002594565248E-2</v>
      </c>
    </row>
    <row r="1071" spans="1:17" x14ac:dyDescent="0.3">
      <c r="A1071" s="9">
        <v>45016.291666666664</v>
      </c>
      <c r="B1071" s="26">
        <v>207.46</v>
      </c>
      <c r="C1071" s="11">
        <f t="shared" si="81"/>
        <v>195.28</v>
      </c>
      <c r="D1071" s="29">
        <f>Table21[[#This Row],[Adj Close]]-Table21[[#This Row],[Naive Trend ]]</f>
        <v>12.180000000000007</v>
      </c>
      <c r="E1071" s="12">
        <f t="shared" si="80"/>
        <v>148.35240000000016</v>
      </c>
      <c r="F1071" s="12">
        <f>ABS(Table21[[#This Row],[Erorr 1]])</f>
        <v>12.180000000000007</v>
      </c>
      <c r="G1071" s="13">
        <f>Table21[[#This Row],[Abs Erorr 1]]/Table21[[#This Row],[Adj Close]]</f>
        <v>5.8710112792827562E-2</v>
      </c>
      <c r="H1071" s="11">
        <f t="shared" si="83"/>
        <v>192.78333333333333</v>
      </c>
      <c r="I1071" s="14">
        <f>(Table21[[#This Row],[Adj Close]]-Table21[[#This Row],[3-MA]])</f>
        <v>14.676666666666677</v>
      </c>
      <c r="J1071" s="10">
        <f t="shared" si="82"/>
        <v>215.40454444444472</v>
      </c>
      <c r="K1071" s="10">
        <f>ABS(Table21[[#This Row],[Erorr 2]])</f>
        <v>14.676666666666677</v>
      </c>
      <c r="L1071" s="13">
        <f>Table21[[#This Row],[Abs Erorr 2]]/Table21[[#This Row],[Adj Close]]</f>
        <v>7.0744561200552766E-2</v>
      </c>
      <c r="M1071" s="11">
        <f t="shared" si="84"/>
        <v>192.13166666666669</v>
      </c>
      <c r="N1071" s="16">
        <f>Table21[[#This Row],[Adj Close]]-Table21[[#This Row],[6-MA]]</f>
        <v>15.328333333333319</v>
      </c>
      <c r="O1071" s="17">
        <f>(Table21[[#This Row],[Adj Close]]-M1071)^2</f>
        <v>234.95780277777735</v>
      </c>
      <c r="P1071" s="17">
        <f>ABS(Table21[[#This Row],[Erorr 3]])</f>
        <v>15.328333333333319</v>
      </c>
      <c r="Q1071" s="17">
        <f>Table21[[#This Row],[Abs Erorr 3]]/Table21[[#This Row],[Adj Close]]</f>
        <v>7.388572897586676E-2</v>
      </c>
    </row>
    <row r="1072" spans="1:17" x14ac:dyDescent="0.3">
      <c r="A1072" s="5">
        <v>45019.291666666664</v>
      </c>
      <c r="B1072" s="25">
        <v>194.77</v>
      </c>
      <c r="C1072" s="11">
        <f t="shared" si="81"/>
        <v>207.46</v>
      </c>
      <c r="D1072" s="29">
        <f>Table21[[#This Row],[Adj Close]]-Table21[[#This Row],[Naive Trend ]]</f>
        <v>-12.689999999999998</v>
      </c>
      <c r="E1072" s="12">
        <f t="shared" si="80"/>
        <v>161.03609999999995</v>
      </c>
      <c r="F1072" s="12">
        <f>ABS(Table21[[#This Row],[Erorr 1]])</f>
        <v>12.689999999999998</v>
      </c>
      <c r="G1072" s="13">
        <f>Table21[[#This Row],[Abs Erorr 1]]/Table21[[#This Row],[Adj Close]]</f>
        <v>6.5153771114648026E-2</v>
      </c>
      <c r="H1072" s="11">
        <f t="shared" si="83"/>
        <v>198.87333333333333</v>
      </c>
      <c r="I1072" s="14">
        <f>(Table21[[#This Row],[Adj Close]]-Table21[[#This Row],[3-MA]])</f>
        <v>-4.1033333333333246</v>
      </c>
      <c r="J1072" s="10">
        <f t="shared" si="82"/>
        <v>16.837344444444373</v>
      </c>
      <c r="K1072" s="10">
        <f>ABS(Table21[[#This Row],[Erorr 2]])</f>
        <v>4.1033333333333246</v>
      </c>
      <c r="L1072" s="13">
        <f>Table21[[#This Row],[Abs Erorr 2]]/Table21[[#This Row],[Adj Close]]</f>
        <v>2.1067583987951555E-2</v>
      </c>
      <c r="M1072" s="11">
        <f t="shared" si="84"/>
        <v>194.67166666666665</v>
      </c>
      <c r="N1072" s="16">
        <f>Table21[[#This Row],[Adj Close]]-Table21[[#This Row],[6-MA]]</f>
        <v>9.8333333333357587E-2</v>
      </c>
      <c r="O1072" s="17">
        <f>(Table21[[#This Row],[Adj Close]]-M1072)^2</f>
        <v>9.6694444444492145E-3</v>
      </c>
      <c r="P1072" s="17">
        <f>ABS(Table21[[#This Row],[Erorr 3]])</f>
        <v>9.8333333333357587E-2</v>
      </c>
      <c r="Q1072" s="17">
        <f>Table21[[#This Row],[Abs Erorr 3]]/Table21[[#This Row],[Adj Close]]</f>
        <v>5.0486899077556901E-4</v>
      </c>
    </row>
    <row r="1073" spans="1:17" x14ac:dyDescent="0.3">
      <c r="A1073" s="9">
        <v>45020.291666666664</v>
      </c>
      <c r="B1073" s="26">
        <v>192.58</v>
      </c>
      <c r="C1073" s="11">
        <f t="shared" si="81"/>
        <v>194.77</v>
      </c>
      <c r="D1073" s="29">
        <f>Table21[[#This Row],[Adj Close]]-Table21[[#This Row],[Naive Trend ]]</f>
        <v>-2.1899999999999977</v>
      </c>
      <c r="E1073" s="12">
        <f t="shared" si="80"/>
        <v>4.7960999999999903</v>
      </c>
      <c r="F1073" s="12">
        <f>ABS(Table21[[#This Row],[Erorr 1]])</f>
        <v>2.1899999999999977</v>
      </c>
      <c r="G1073" s="13">
        <f>Table21[[#This Row],[Abs Erorr 1]]/Table21[[#This Row],[Adj Close]]</f>
        <v>1.1371897393291088E-2</v>
      </c>
      <c r="H1073" s="11">
        <f t="shared" si="83"/>
        <v>199.17</v>
      </c>
      <c r="I1073" s="14">
        <f>(Table21[[#This Row],[Adj Close]]-Table21[[#This Row],[3-MA]])</f>
        <v>-6.589999999999975</v>
      </c>
      <c r="J1073" s="10">
        <f t="shared" si="82"/>
        <v>43.428099999999674</v>
      </c>
      <c r="K1073" s="10">
        <f>ABS(Table21[[#This Row],[Erorr 2]])</f>
        <v>6.589999999999975</v>
      </c>
      <c r="L1073" s="13">
        <f>Table21[[#This Row],[Abs Erorr 2]]/Table21[[#This Row],[Adj Close]]</f>
        <v>3.4219545124104134E-2</v>
      </c>
      <c r="M1073" s="11">
        <f t="shared" si="84"/>
        <v>195.39833333333334</v>
      </c>
      <c r="N1073" s="16">
        <f>Table21[[#This Row],[Adj Close]]-Table21[[#This Row],[6-MA]]</f>
        <v>-2.818333333333328</v>
      </c>
      <c r="O1073" s="17">
        <f>(Table21[[#This Row],[Adj Close]]-M1073)^2</f>
        <v>7.9430027777777479</v>
      </c>
      <c r="P1073" s="17">
        <f>ABS(Table21[[#This Row],[Erorr 3]])</f>
        <v>2.818333333333328</v>
      </c>
      <c r="Q1073" s="17">
        <f>Table21[[#This Row],[Abs Erorr 3]]/Table21[[#This Row],[Adj Close]]</f>
        <v>1.4634610724547345E-2</v>
      </c>
    </row>
    <row r="1074" spans="1:17" x14ac:dyDescent="0.3">
      <c r="A1074" s="5">
        <v>45021.291666666664</v>
      </c>
      <c r="B1074" s="25">
        <v>185.52</v>
      </c>
      <c r="C1074" s="11">
        <f t="shared" si="81"/>
        <v>192.58</v>
      </c>
      <c r="D1074" s="29">
        <f>Table21[[#This Row],[Adj Close]]-Table21[[#This Row],[Naive Trend ]]</f>
        <v>-7.0600000000000023</v>
      </c>
      <c r="E1074" s="12">
        <f t="shared" si="80"/>
        <v>49.843600000000031</v>
      </c>
      <c r="F1074" s="12">
        <f>ABS(Table21[[#This Row],[Erorr 1]])</f>
        <v>7.0600000000000023</v>
      </c>
      <c r="G1074" s="13">
        <f>Table21[[#This Row],[Abs Erorr 1]]/Table21[[#This Row],[Adj Close]]</f>
        <v>3.8055196205260898E-2</v>
      </c>
      <c r="H1074" s="11">
        <f t="shared" si="83"/>
        <v>198.27</v>
      </c>
      <c r="I1074" s="14">
        <f>(Table21[[#This Row],[Adj Close]]-Table21[[#This Row],[3-MA]])</f>
        <v>-12.75</v>
      </c>
      <c r="J1074" s="10">
        <f t="shared" si="82"/>
        <v>162.5625</v>
      </c>
      <c r="K1074" s="10">
        <f>ABS(Table21[[#This Row],[Erorr 2]])</f>
        <v>12.75</v>
      </c>
      <c r="L1074" s="13">
        <f>Table21[[#This Row],[Abs Erorr 2]]/Table21[[#This Row],[Adj Close]]</f>
        <v>6.8725743855109961E-2</v>
      </c>
      <c r="M1074" s="11">
        <f t="shared" si="84"/>
        <v>195.52666666666667</v>
      </c>
      <c r="N1074" s="16">
        <f>Table21[[#This Row],[Adj Close]]-Table21[[#This Row],[6-MA]]</f>
        <v>-10.006666666666661</v>
      </c>
      <c r="O1074" s="17">
        <f>(Table21[[#This Row],[Adj Close]]-M1074)^2</f>
        <v>100.13337777777765</v>
      </c>
      <c r="P1074" s="17">
        <f>ABS(Table21[[#This Row],[Erorr 3]])</f>
        <v>10.006666666666661</v>
      </c>
      <c r="Q1074" s="17">
        <f>Table21[[#This Row],[Abs Erorr 3]]/Table21[[#This Row],[Adj Close]]</f>
        <v>5.393847922955293E-2</v>
      </c>
    </row>
    <row r="1075" spans="1:17" x14ac:dyDescent="0.3">
      <c r="A1075" s="9">
        <v>45022.291666666664</v>
      </c>
      <c r="B1075" s="26">
        <v>185.06</v>
      </c>
      <c r="C1075" s="11">
        <f t="shared" si="81"/>
        <v>185.52</v>
      </c>
      <c r="D1075" s="29">
        <f>Table21[[#This Row],[Adj Close]]-Table21[[#This Row],[Naive Trend ]]</f>
        <v>-0.46000000000000796</v>
      </c>
      <c r="E1075" s="12">
        <f t="shared" si="80"/>
        <v>0.21160000000000731</v>
      </c>
      <c r="F1075" s="12">
        <f>ABS(Table21[[#This Row],[Erorr 1]])</f>
        <v>0.46000000000000796</v>
      </c>
      <c r="G1075" s="13">
        <f>Table21[[#This Row],[Abs Erorr 1]]/Table21[[#This Row],[Adj Close]]</f>
        <v>2.4856803198962927E-3</v>
      </c>
      <c r="H1075" s="11">
        <f t="shared" si="83"/>
        <v>190.95666666666668</v>
      </c>
      <c r="I1075" s="14">
        <f>(Table21[[#This Row],[Adj Close]]-Table21[[#This Row],[3-MA]])</f>
        <v>-5.8966666666666754</v>
      </c>
      <c r="J1075" s="10">
        <f t="shared" si="82"/>
        <v>34.770677777777884</v>
      </c>
      <c r="K1075" s="10">
        <f>ABS(Table21[[#This Row],[Erorr 2]])</f>
        <v>5.8966666666666754</v>
      </c>
      <c r="L1075" s="13">
        <f>Table21[[#This Row],[Abs Erorr 2]]/Table21[[#This Row],[Adj Close]]</f>
        <v>3.1863539752872989E-2</v>
      </c>
      <c r="M1075" s="11">
        <f t="shared" si="84"/>
        <v>194.91499999999999</v>
      </c>
      <c r="N1075" s="16">
        <f>Table21[[#This Row],[Adj Close]]-Table21[[#This Row],[6-MA]]</f>
        <v>-9.8549999999999898</v>
      </c>
      <c r="O1075" s="17">
        <f>(Table21[[#This Row],[Adj Close]]-M1075)^2</f>
        <v>97.121024999999804</v>
      </c>
      <c r="P1075" s="17">
        <f>ABS(Table21[[#This Row],[Erorr 3]])</f>
        <v>9.8549999999999898</v>
      </c>
      <c r="Q1075" s="17">
        <f>Table21[[#This Row],[Abs Erorr 3]]/Table21[[#This Row],[Adj Close]]</f>
        <v>5.3252999027342429E-2</v>
      </c>
    </row>
    <row r="1076" spans="1:17" x14ac:dyDescent="0.3">
      <c r="A1076" s="5">
        <v>45026.291666666664</v>
      </c>
      <c r="B1076" s="25">
        <v>184.51</v>
      </c>
      <c r="C1076" s="11">
        <f t="shared" si="81"/>
        <v>185.06</v>
      </c>
      <c r="D1076" s="29">
        <f>Table21[[#This Row],[Adj Close]]-Table21[[#This Row],[Naive Trend ]]</f>
        <v>-0.55000000000001137</v>
      </c>
      <c r="E1076" s="12">
        <f t="shared" si="80"/>
        <v>0.30250000000001248</v>
      </c>
      <c r="F1076" s="12">
        <f>ABS(Table21[[#This Row],[Erorr 1]])</f>
        <v>0.55000000000001137</v>
      </c>
      <c r="G1076" s="13">
        <f>Table21[[#This Row],[Abs Erorr 1]]/Table21[[#This Row],[Adj Close]]</f>
        <v>2.980868245623605E-3</v>
      </c>
      <c r="H1076" s="11">
        <f t="shared" si="83"/>
        <v>187.72000000000003</v>
      </c>
      <c r="I1076" s="14">
        <f>(Table21[[#This Row],[Adj Close]]-Table21[[#This Row],[3-MA]])</f>
        <v>-3.2100000000000364</v>
      </c>
      <c r="J1076" s="10">
        <f t="shared" si="82"/>
        <v>10.304100000000233</v>
      </c>
      <c r="K1076" s="10">
        <f>ABS(Table21[[#This Row],[Erorr 2]])</f>
        <v>3.2100000000000364</v>
      </c>
      <c r="L1076" s="13">
        <f>Table21[[#This Row],[Abs Erorr 2]]/Table21[[#This Row],[Adj Close]]</f>
        <v>1.7397431033548516E-2</v>
      </c>
      <c r="M1076" s="11">
        <f t="shared" si="84"/>
        <v>193.44500000000002</v>
      </c>
      <c r="N1076" s="16">
        <f>Table21[[#This Row],[Adj Close]]-Table21[[#This Row],[6-MA]]</f>
        <v>-8.9350000000000307</v>
      </c>
      <c r="O1076" s="17">
        <f>(Table21[[#This Row],[Adj Close]]-M1076)^2</f>
        <v>79.834225000000544</v>
      </c>
      <c r="P1076" s="17">
        <f>ABS(Table21[[#This Row],[Erorr 3]])</f>
        <v>8.9350000000000307</v>
      </c>
      <c r="Q1076" s="17">
        <f>Table21[[#This Row],[Abs Erorr 3]]/Table21[[#This Row],[Adj Close]]</f>
        <v>4.842555959026628E-2</v>
      </c>
    </row>
    <row r="1077" spans="1:17" x14ac:dyDescent="0.3">
      <c r="A1077" s="9">
        <v>45027.291666666664</v>
      </c>
      <c r="B1077" s="26">
        <v>186.79</v>
      </c>
      <c r="C1077" s="11">
        <f t="shared" si="81"/>
        <v>184.51</v>
      </c>
      <c r="D1077" s="29">
        <f>Table21[[#This Row],[Adj Close]]-Table21[[#This Row],[Naive Trend ]]</f>
        <v>2.2800000000000011</v>
      </c>
      <c r="E1077" s="12">
        <f t="shared" si="80"/>
        <v>5.1984000000000048</v>
      </c>
      <c r="F1077" s="12">
        <f>ABS(Table21[[#This Row],[Erorr 1]])</f>
        <v>2.2800000000000011</v>
      </c>
      <c r="G1077" s="13">
        <f>Table21[[#This Row],[Abs Erorr 1]]/Table21[[#This Row],[Adj Close]]</f>
        <v>1.2206220889769265E-2</v>
      </c>
      <c r="H1077" s="11">
        <f t="shared" si="83"/>
        <v>185.03</v>
      </c>
      <c r="I1077" s="14">
        <f>(Table21[[#This Row],[Adj Close]]-Table21[[#This Row],[3-MA]])</f>
        <v>1.7599999999999909</v>
      </c>
      <c r="J1077" s="10">
        <f t="shared" si="82"/>
        <v>3.0975999999999679</v>
      </c>
      <c r="K1077" s="10">
        <f>ABS(Table21[[#This Row],[Erorr 2]])</f>
        <v>1.7599999999999909</v>
      </c>
      <c r="L1077" s="13">
        <f>Table21[[#This Row],[Abs Erorr 2]]/Table21[[#This Row],[Adj Close]]</f>
        <v>9.4223459499972757E-3</v>
      </c>
      <c r="M1077" s="11">
        <f t="shared" si="84"/>
        <v>191.65</v>
      </c>
      <c r="N1077" s="16">
        <f>Table21[[#This Row],[Adj Close]]-Table21[[#This Row],[6-MA]]</f>
        <v>-4.8600000000000136</v>
      </c>
      <c r="O1077" s="17">
        <f>(Table21[[#This Row],[Adj Close]]-M1077)^2</f>
        <v>23.619600000000133</v>
      </c>
      <c r="P1077" s="17">
        <f>ABS(Table21[[#This Row],[Erorr 3]])</f>
        <v>4.8600000000000136</v>
      </c>
      <c r="Q1077" s="17">
        <f>Table21[[#This Row],[Abs Erorr 3]]/Table21[[#This Row],[Adj Close]]</f>
        <v>2.6018523475560863E-2</v>
      </c>
    </row>
    <row r="1078" spans="1:17" x14ac:dyDescent="0.3">
      <c r="A1078" s="5">
        <v>45028.291666666664</v>
      </c>
      <c r="B1078" s="25">
        <v>180.54</v>
      </c>
      <c r="C1078" s="11">
        <f t="shared" si="81"/>
        <v>186.79</v>
      </c>
      <c r="D1078" s="29">
        <f>Table21[[#This Row],[Adj Close]]-Table21[[#This Row],[Naive Trend ]]</f>
        <v>-6.25</v>
      </c>
      <c r="E1078" s="12">
        <f t="shared" si="80"/>
        <v>39.0625</v>
      </c>
      <c r="F1078" s="12">
        <f>ABS(Table21[[#This Row],[Erorr 1]])</f>
        <v>6.25</v>
      </c>
      <c r="G1078" s="13">
        <f>Table21[[#This Row],[Abs Erorr 1]]/Table21[[#This Row],[Adj Close]]</f>
        <v>3.4618367120859646E-2</v>
      </c>
      <c r="H1078" s="11">
        <f t="shared" si="83"/>
        <v>185.45333333333335</v>
      </c>
      <c r="I1078" s="14">
        <f>(Table21[[#This Row],[Adj Close]]-Table21[[#This Row],[3-MA]])</f>
        <v>-4.9133333333333553</v>
      </c>
      <c r="J1078" s="10">
        <f t="shared" si="82"/>
        <v>24.14084444444466</v>
      </c>
      <c r="K1078" s="10">
        <f>ABS(Table21[[#This Row],[Erorr 2]])</f>
        <v>4.9133333333333553</v>
      </c>
      <c r="L1078" s="13">
        <f>Table21[[#This Row],[Abs Erorr 2]]/Table21[[#This Row],[Adj Close]]</f>
        <v>2.7214652339278583E-2</v>
      </c>
      <c r="M1078" s="11">
        <f t="shared" si="84"/>
        <v>188.20500000000001</v>
      </c>
      <c r="N1078" s="16">
        <f>Table21[[#This Row],[Adj Close]]-Table21[[#This Row],[6-MA]]</f>
        <v>-7.6650000000000205</v>
      </c>
      <c r="O1078" s="17">
        <f>(Table21[[#This Row],[Adj Close]]-M1078)^2</f>
        <v>58.752225000000315</v>
      </c>
      <c r="P1078" s="17">
        <f>ABS(Table21[[#This Row],[Erorr 3]])</f>
        <v>7.6650000000000205</v>
      </c>
      <c r="Q1078" s="17">
        <f>Table21[[#This Row],[Abs Erorr 3]]/Table21[[#This Row],[Adj Close]]</f>
        <v>4.2455965437022382E-2</v>
      </c>
    </row>
    <row r="1079" spans="1:17" x14ac:dyDescent="0.3">
      <c r="A1079" s="9">
        <v>45029.291666666664</v>
      </c>
      <c r="B1079" s="26">
        <v>185.9</v>
      </c>
      <c r="C1079" s="11">
        <f t="shared" si="81"/>
        <v>180.54</v>
      </c>
      <c r="D1079" s="29">
        <f>Table21[[#This Row],[Adj Close]]-Table21[[#This Row],[Naive Trend ]]</f>
        <v>5.3600000000000136</v>
      </c>
      <c r="E1079" s="12">
        <f t="shared" si="80"/>
        <v>28.729600000000147</v>
      </c>
      <c r="F1079" s="12">
        <f>ABS(Table21[[#This Row],[Erorr 1]])</f>
        <v>5.3600000000000136</v>
      </c>
      <c r="G1079" s="13">
        <f>Table21[[#This Row],[Abs Erorr 1]]/Table21[[#This Row],[Adj Close]]</f>
        <v>2.8832705755782752E-2</v>
      </c>
      <c r="H1079" s="11">
        <f t="shared" si="83"/>
        <v>183.94666666666663</v>
      </c>
      <c r="I1079" s="14">
        <f>(Table21[[#This Row],[Adj Close]]-Table21[[#This Row],[3-MA]])</f>
        <v>1.9533333333333758</v>
      </c>
      <c r="J1079" s="10">
        <f t="shared" si="82"/>
        <v>3.8155111111112769</v>
      </c>
      <c r="K1079" s="10">
        <f>ABS(Table21[[#This Row],[Erorr 2]])</f>
        <v>1.9533333333333758</v>
      </c>
      <c r="L1079" s="13">
        <f>Table21[[#This Row],[Abs Erorr 2]]/Table21[[#This Row],[Adj Close]]</f>
        <v>1.0507441276672275E-2</v>
      </c>
      <c r="M1079" s="11">
        <f t="shared" si="84"/>
        <v>185.83333333333334</v>
      </c>
      <c r="N1079" s="16">
        <f>Table21[[#This Row],[Adj Close]]-Table21[[#This Row],[6-MA]]</f>
        <v>6.6666666666662877E-2</v>
      </c>
      <c r="O1079" s="17">
        <f>(Table21[[#This Row],[Adj Close]]-M1079)^2</f>
        <v>4.4444444444439388E-3</v>
      </c>
      <c r="P1079" s="17">
        <f>ABS(Table21[[#This Row],[Erorr 3]])</f>
        <v>6.6666666666662877E-2</v>
      </c>
      <c r="Q1079" s="17">
        <f>Table21[[#This Row],[Abs Erorr 3]]/Table21[[#This Row],[Adj Close]]</f>
        <v>3.5861574323110747E-4</v>
      </c>
    </row>
    <row r="1080" spans="1:17" x14ac:dyDescent="0.3">
      <c r="A1080" s="5">
        <v>45030.291666666664</v>
      </c>
      <c r="B1080" s="25">
        <v>185</v>
      </c>
      <c r="C1080" s="11">
        <f t="shared" si="81"/>
        <v>185.9</v>
      </c>
      <c r="D1080" s="29">
        <f>Table21[[#This Row],[Adj Close]]-Table21[[#This Row],[Naive Trend ]]</f>
        <v>-0.90000000000000568</v>
      </c>
      <c r="E1080" s="12">
        <f t="shared" si="80"/>
        <v>0.81000000000001027</v>
      </c>
      <c r="F1080" s="12">
        <f>ABS(Table21[[#This Row],[Erorr 1]])</f>
        <v>0.90000000000000568</v>
      </c>
      <c r="G1080" s="13">
        <f>Table21[[#This Row],[Abs Erorr 1]]/Table21[[#This Row],[Adj Close]]</f>
        <v>4.8648648648648958E-3</v>
      </c>
      <c r="H1080" s="11">
        <f t="shared" si="83"/>
        <v>184.41</v>
      </c>
      <c r="I1080" s="14">
        <f>(Table21[[#This Row],[Adj Close]]-Table21[[#This Row],[3-MA]])</f>
        <v>0.59000000000000341</v>
      </c>
      <c r="J1080" s="10">
        <f t="shared" si="82"/>
        <v>0.34810000000000402</v>
      </c>
      <c r="K1080" s="10">
        <f>ABS(Table21[[#This Row],[Erorr 2]])</f>
        <v>0.59000000000000341</v>
      </c>
      <c r="L1080" s="13">
        <f>Table21[[#This Row],[Abs Erorr 2]]/Table21[[#This Row],[Adj Close]]</f>
        <v>3.1891891891892075E-3</v>
      </c>
      <c r="M1080" s="11">
        <f t="shared" si="84"/>
        <v>184.72</v>
      </c>
      <c r="N1080" s="16">
        <f>Table21[[#This Row],[Adj Close]]-Table21[[#This Row],[6-MA]]</f>
        <v>0.28000000000000114</v>
      </c>
      <c r="O1080" s="17">
        <f>(Table21[[#This Row],[Adj Close]]-M1080)^2</f>
        <v>7.8400000000000636E-2</v>
      </c>
      <c r="P1080" s="17">
        <f>ABS(Table21[[#This Row],[Erorr 3]])</f>
        <v>0.28000000000000114</v>
      </c>
      <c r="Q1080" s="17">
        <f>Table21[[#This Row],[Abs Erorr 3]]/Table21[[#This Row],[Adj Close]]</f>
        <v>1.5135135135135197E-3</v>
      </c>
    </row>
    <row r="1081" spans="1:17" x14ac:dyDescent="0.3">
      <c r="A1081" s="9">
        <v>45033.291666666664</v>
      </c>
      <c r="B1081" s="26">
        <v>187.04</v>
      </c>
      <c r="C1081" s="11">
        <f t="shared" si="81"/>
        <v>185</v>
      </c>
      <c r="D1081" s="29">
        <f>Table21[[#This Row],[Adj Close]]-Table21[[#This Row],[Naive Trend ]]</f>
        <v>2.039999999999992</v>
      </c>
      <c r="E1081" s="12">
        <f t="shared" si="80"/>
        <v>4.1615999999999671</v>
      </c>
      <c r="F1081" s="12">
        <f>ABS(Table21[[#This Row],[Erorr 1]])</f>
        <v>2.039999999999992</v>
      </c>
      <c r="G1081" s="13">
        <f>Table21[[#This Row],[Abs Erorr 1]]/Table21[[#This Row],[Adj Close]]</f>
        <v>1.0906757912745894E-2</v>
      </c>
      <c r="H1081" s="11">
        <f t="shared" si="83"/>
        <v>183.81333333333336</v>
      </c>
      <c r="I1081" s="14">
        <f>(Table21[[#This Row],[Adj Close]]-Table21[[#This Row],[3-MA]])</f>
        <v>3.226666666666631</v>
      </c>
      <c r="J1081" s="10">
        <f t="shared" si="82"/>
        <v>10.411377777777547</v>
      </c>
      <c r="K1081" s="10">
        <f>ABS(Table21[[#This Row],[Erorr 2]])</f>
        <v>3.226666666666631</v>
      </c>
      <c r="L1081" s="13">
        <f>Table21[[#This Row],[Abs Erorr 2]]/Table21[[#This Row],[Adj Close]]</f>
        <v>1.7251211861990117E-2</v>
      </c>
      <c r="M1081" s="11">
        <f t="shared" si="84"/>
        <v>184.63333333333333</v>
      </c>
      <c r="N1081" s="16">
        <f>Table21[[#This Row],[Adj Close]]-Table21[[#This Row],[6-MA]]</f>
        <v>2.4066666666666663</v>
      </c>
      <c r="O1081" s="17">
        <f>(Table21[[#This Row],[Adj Close]]-M1081)^2</f>
        <v>5.7920444444444428</v>
      </c>
      <c r="P1081" s="17">
        <f>ABS(Table21[[#This Row],[Erorr 3]])</f>
        <v>2.4066666666666663</v>
      </c>
      <c r="Q1081" s="17">
        <f>Table21[[#This Row],[Abs Erorr 3]]/Table21[[#This Row],[Adj Close]]</f>
        <v>1.2867122897063016E-2</v>
      </c>
    </row>
    <row r="1082" spans="1:17" x14ac:dyDescent="0.3">
      <c r="A1082" s="5">
        <v>45034.291666666664</v>
      </c>
      <c r="B1082" s="25">
        <v>184.31</v>
      </c>
      <c r="C1082" s="11">
        <f t="shared" si="81"/>
        <v>187.04</v>
      </c>
      <c r="D1082" s="29">
        <f>Table21[[#This Row],[Adj Close]]-Table21[[#This Row],[Naive Trend ]]</f>
        <v>-2.7299999999999898</v>
      </c>
      <c r="E1082" s="12">
        <f t="shared" si="80"/>
        <v>7.4528999999999446</v>
      </c>
      <c r="F1082" s="12">
        <f>ABS(Table21[[#This Row],[Erorr 1]])</f>
        <v>2.7299999999999898</v>
      </c>
      <c r="G1082" s="13">
        <f>Table21[[#This Row],[Abs Erorr 1]]/Table21[[#This Row],[Adj Close]]</f>
        <v>1.4812001519179586E-2</v>
      </c>
      <c r="H1082" s="11">
        <f t="shared" si="83"/>
        <v>185.98</v>
      </c>
      <c r="I1082" s="14">
        <f>(Table21[[#This Row],[Adj Close]]-Table21[[#This Row],[3-MA]])</f>
        <v>-1.6699999999999875</v>
      </c>
      <c r="J1082" s="10">
        <f t="shared" si="82"/>
        <v>2.7888999999999582</v>
      </c>
      <c r="K1082" s="10">
        <f>ABS(Table21[[#This Row],[Erorr 2]])</f>
        <v>1.6699999999999875</v>
      </c>
      <c r="L1082" s="13">
        <f>Table21[[#This Row],[Abs Erorr 2]]/Table21[[#This Row],[Adj Close]]</f>
        <v>9.0608214421354638E-3</v>
      </c>
      <c r="M1082" s="11">
        <f t="shared" si="84"/>
        <v>184.96333333333334</v>
      </c>
      <c r="N1082" s="16">
        <f>Table21[[#This Row],[Adj Close]]-Table21[[#This Row],[6-MA]]</f>
        <v>-0.65333333333333599</v>
      </c>
      <c r="O1082" s="17">
        <f>(Table21[[#This Row],[Adj Close]]-M1082)^2</f>
        <v>0.42684444444444791</v>
      </c>
      <c r="P1082" s="17">
        <f>ABS(Table21[[#This Row],[Erorr 3]])</f>
        <v>0.65333333333333599</v>
      </c>
      <c r="Q1082" s="17">
        <f>Table21[[#This Row],[Abs Erorr 3]]/Table21[[#This Row],[Adj Close]]</f>
        <v>3.54475250031651E-3</v>
      </c>
    </row>
    <row r="1083" spans="1:17" x14ac:dyDescent="0.3">
      <c r="A1083" s="9">
        <v>45035.291666666664</v>
      </c>
      <c r="B1083" s="26">
        <v>180.59</v>
      </c>
      <c r="C1083" s="11">
        <f t="shared" si="81"/>
        <v>184.31</v>
      </c>
      <c r="D1083" s="29">
        <f>Table21[[#This Row],[Adj Close]]-Table21[[#This Row],[Naive Trend ]]</f>
        <v>-3.7199999999999989</v>
      </c>
      <c r="E1083" s="12">
        <f t="shared" si="80"/>
        <v>13.838399999999991</v>
      </c>
      <c r="F1083" s="12">
        <f>ABS(Table21[[#This Row],[Erorr 1]])</f>
        <v>3.7199999999999989</v>
      </c>
      <c r="G1083" s="13">
        <f>Table21[[#This Row],[Abs Erorr 1]]/Table21[[#This Row],[Adj Close]]</f>
        <v>2.0599147239603516E-2</v>
      </c>
      <c r="H1083" s="11">
        <f t="shared" si="83"/>
        <v>185.44999999999996</v>
      </c>
      <c r="I1083" s="14">
        <f>(Table21[[#This Row],[Adj Close]]-Table21[[#This Row],[3-MA]])</f>
        <v>-4.8599999999999568</v>
      </c>
      <c r="J1083" s="10">
        <f t="shared" si="82"/>
        <v>23.619599999999579</v>
      </c>
      <c r="K1083" s="10">
        <f>ABS(Table21[[#This Row],[Erorr 2]])</f>
        <v>4.8599999999999568</v>
      </c>
      <c r="L1083" s="13">
        <f>Table21[[#This Row],[Abs Erorr 2]]/Table21[[#This Row],[Adj Close]]</f>
        <v>2.6911789135610813E-2</v>
      </c>
      <c r="M1083" s="11">
        <f t="shared" si="84"/>
        <v>184.92999999999998</v>
      </c>
      <c r="N1083" s="16">
        <f>Table21[[#This Row],[Adj Close]]-Table21[[#This Row],[6-MA]]</f>
        <v>-4.339999999999975</v>
      </c>
      <c r="O1083" s="17">
        <f>(Table21[[#This Row],[Adj Close]]-M1083)^2</f>
        <v>18.835599999999783</v>
      </c>
      <c r="P1083" s="17">
        <f>ABS(Table21[[#This Row],[Erorr 3]])</f>
        <v>4.339999999999975</v>
      </c>
      <c r="Q1083" s="17">
        <f>Table21[[#This Row],[Abs Erorr 3]]/Table21[[#This Row],[Adj Close]]</f>
        <v>2.403233844620397E-2</v>
      </c>
    </row>
    <row r="1084" spans="1:17" x14ac:dyDescent="0.3">
      <c r="A1084" s="5">
        <v>45036.291666666664</v>
      </c>
      <c r="B1084" s="25">
        <v>162.99</v>
      </c>
      <c r="C1084" s="11">
        <f t="shared" si="81"/>
        <v>180.59</v>
      </c>
      <c r="D1084" s="29">
        <f>Table21[[#This Row],[Adj Close]]-Table21[[#This Row],[Naive Trend ]]</f>
        <v>-17.599999999999994</v>
      </c>
      <c r="E1084" s="12">
        <f t="shared" si="80"/>
        <v>309.75999999999982</v>
      </c>
      <c r="F1084" s="12">
        <f>ABS(Table21[[#This Row],[Erorr 1]])</f>
        <v>17.599999999999994</v>
      </c>
      <c r="G1084" s="13">
        <f>Table21[[#This Row],[Abs Erorr 1]]/Table21[[#This Row],[Adj Close]]</f>
        <v>0.1079820847904779</v>
      </c>
      <c r="H1084" s="11">
        <f t="shared" si="83"/>
        <v>183.98000000000002</v>
      </c>
      <c r="I1084" s="14">
        <f>(Table21[[#This Row],[Adj Close]]-Table21[[#This Row],[3-MA]])</f>
        <v>-20.990000000000009</v>
      </c>
      <c r="J1084" s="10">
        <f t="shared" si="82"/>
        <v>440.58010000000036</v>
      </c>
      <c r="K1084" s="10">
        <f>ABS(Table21[[#This Row],[Erorr 2]])</f>
        <v>20.990000000000009</v>
      </c>
      <c r="L1084" s="13">
        <f>Table21[[#This Row],[Abs Erorr 2]]/Table21[[#This Row],[Adj Close]]</f>
        <v>0.12878090680409846</v>
      </c>
      <c r="M1084" s="11">
        <f t="shared" si="84"/>
        <v>183.89666666666665</v>
      </c>
      <c r="N1084" s="16">
        <f>Table21[[#This Row],[Adj Close]]-Table21[[#This Row],[6-MA]]</f>
        <v>-20.906666666666638</v>
      </c>
      <c r="O1084" s="17">
        <f>(Table21[[#This Row],[Adj Close]]-M1084)^2</f>
        <v>437.08871111110989</v>
      </c>
      <c r="P1084" s="17">
        <f>ABS(Table21[[#This Row],[Erorr 3]])</f>
        <v>20.906666666666638</v>
      </c>
      <c r="Q1084" s="17">
        <f>Table21[[#This Row],[Abs Erorr 3]]/Table21[[#This Row],[Adj Close]]</f>
        <v>0.12826962799353725</v>
      </c>
    </row>
    <row r="1085" spans="1:17" x14ac:dyDescent="0.3">
      <c r="A1085" s="9">
        <v>45037.291666666664</v>
      </c>
      <c r="B1085" s="26">
        <v>165.08</v>
      </c>
      <c r="C1085" s="11">
        <f t="shared" si="81"/>
        <v>162.99</v>
      </c>
      <c r="D1085" s="29">
        <f>Table21[[#This Row],[Adj Close]]-Table21[[#This Row],[Naive Trend ]]</f>
        <v>2.0900000000000034</v>
      </c>
      <c r="E1085" s="12">
        <f t="shared" si="80"/>
        <v>4.3681000000000143</v>
      </c>
      <c r="F1085" s="12">
        <f>ABS(Table21[[#This Row],[Erorr 1]])</f>
        <v>2.0900000000000034</v>
      </c>
      <c r="G1085" s="13">
        <f>Table21[[#This Row],[Abs Erorr 1]]/Table21[[#This Row],[Adj Close]]</f>
        <v>1.2660528228737601E-2</v>
      </c>
      <c r="H1085" s="11">
        <f t="shared" si="83"/>
        <v>175.96333333333334</v>
      </c>
      <c r="I1085" s="14">
        <f>(Table21[[#This Row],[Adj Close]]-Table21[[#This Row],[3-MA]])</f>
        <v>-10.883333333333326</v>
      </c>
      <c r="J1085" s="10">
        <f t="shared" si="82"/>
        <v>118.44694444444428</v>
      </c>
      <c r="K1085" s="10">
        <f>ABS(Table21[[#This Row],[Erorr 2]])</f>
        <v>10.883333333333326</v>
      </c>
      <c r="L1085" s="13">
        <f>Table21[[#This Row],[Abs Erorr 2]]/Table21[[#This Row],[Adj Close]]</f>
        <v>6.5927631047572849E-2</v>
      </c>
      <c r="M1085" s="11">
        <f t="shared" si="84"/>
        <v>180.97166666666666</v>
      </c>
      <c r="N1085" s="16">
        <f>Table21[[#This Row],[Adj Close]]-Table21[[#This Row],[6-MA]]</f>
        <v>-15.891666666666652</v>
      </c>
      <c r="O1085" s="17">
        <f>(Table21[[#This Row],[Adj Close]]-M1085)^2</f>
        <v>252.54506944444395</v>
      </c>
      <c r="P1085" s="17">
        <f>ABS(Table21[[#This Row],[Erorr 3]])</f>
        <v>15.891666666666652</v>
      </c>
      <c r="Q1085" s="17">
        <f>Table21[[#This Row],[Abs Erorr 3]]/Table21[[#This Row],[Adj Close]]</f>
        <v>9.6266456667474257E-2</v>
      </c>
    </row>
    <row r="1086" spans="1:17" x14ac:dyDescent="0.3">
      <c r="A1086" s="5">
        <v>45040.291666666664</v>
      </c>
      <c r="B1086" s="25">
        <v>162.55000000000001</v>
      </c>
      <c r="C1086" s="11">
        <f t="shared" si="81"/>
        <v>165.08</v>
      </c>
      <c r="D1086" s="29">
        <f>Table21[[#This Row],[Adj Close]]-Table21[[#This Row],[Naive Trend ]]</f>
        <v>-2.5300000000000011</v>
      </c>
      <c r="E1086" s="12">
        <f t="shared" si="80"/>
        <v>6.4009000000000054</v>
      </c>
      <c r="F1086" s="12">
        <f>ABS(Table21[[#This Row],[Erorr 1]])</f>
        <v>2.5300000000000011</v>
      </c>
      <c r="G1086" s="13">
        <f>Table21[[#This Row],[Abs Erorr 1]]/Table21[[#This Row],[Adj Close]]</f>
        <v>1.5564441710243009E-2</v>
      </c>
      <c r="H1086" s="11">
        <f t="shared" si="83"/>
        <v>169.55333333333337</v>
      </c>
      <c r="I1086" s="14">
        <f>(Table21[[#This Row],[Adj Close]]-Table21[[#This Row],[3-MA]])</f>
        <v>-7.0033333333333587</v>
      </c>
      <c r="J1086" s="10">
        <f t="shared" si="82"/>
        <v>49.046677777778136</v>
      </c>
      <c r="K1086" s="10">
        <f>ABS(Table21[[#This Row],[Erorr 2]])</f>
        <v>7.0033333333333587</v>
      </c>
      <c r="L1086" s="13">
        <f>Table21[[#This Row],[Abs Erorr 2]]/Table21[[#This Row],[Adj Close]]</f>
        <v>4.3084179226904697E-2</v>
      </c>
      <c r="M1086" s="11">
        <f t="shared" si="84"/>
        <v>177.50166666666667</v>
      </c>
      <c r="N1086" s="16">
        <f>Table21[[#This Row],[Adj Close]]-Table21[[#This Row],[6-MA]]</f>
        <v>-14.951666666666654</v>
      </c>
      <c r="O1086" s="17">
        <f>(Table21[[#This Row],[Adj Close]]-M1086)^2</f>
        <v>223.55233611111072</v>
      </c>
      <c r="P1086" s="17">
        <f>ABS(Table21[[#This Row],[Erorr 3]])</f>
        <v>14.951666666666654</v>
      </c>
      <c r="Q1086" s="17">
        <f>Table21[[#This Row],[Abs Erorr 3]]/Table21[[#This Row],[Adj Close]]</f>
        <v>9.1981954270480795E-2</v>
      </c>
    </row>
    <row r="1087" spans="1:17" x14ac:dyDescent="0.3">
      <c r="A1087" s="9">
        <v>45041.291666666664</v>
      </c>
      <c r="B1087" s="26">
        <v>160.66999999999999</v>
      </c>
      <c r="C1087" s="11">
        <f t="shared" si="81"/>
        <v>162.55000000000001</v>
      </c>
      <c r="D1087" s="29">
        <f>Table21[[#This Row],[Adj Close]]-Table21[[#This Row],[Naive Trend ]]</f>
        <v>-1.8800000000000239</v>
      </c>
      <c r="E1087" s="12">
        <f t="shared" si="80"/>
        <v>3.5344000000000899</v>
      </c>
      <c r="F1087" s="12">
        <f>ABS(Table21[[#This Row],[Erorr 1]])</f>
        <v>1.8800000000000239</v>
      </c>
      <c r="G1087" s="13">
        <f>Table21[[#This Row],[Abs Erorr 1]]/Table21[[#This Row],[Adj Close]]</f>
        <v>1.1701002053899446E-2</v>
      </c>
      <c r="H1087" s="11">
        <f t="shared" si="83"/>
        <v>163.54000000000002</v>
      </c>
      <c r="I1087" s="14">
        <f>(Table21[[#This Row],[Adj Close]]-Table21[[#This Row],[3-MA]])</f>
        <v>-2.870000000000033</v>
      </c>
      <c r="J1087" s="10">
        <f t="shared" si="82"/>
        <v>8.2369000000001886</v>
      </c>
      <c r="K1087" s="10">
        <f>ABS(Table21[[#This Row],[Erorr 2]])</f>
        <v>2.870000000000033</v>
      </c>
      <c r="L1087" s="13">
        <f>Table21[[#This Row],[Abs Erorr 2]]/Table21[[#This Row],[Adj Close]]</f>
        <v>1.7862699943984772E-2</v>
      </c>
      <c r="M1087" s="11">
        <f t="shared" si="84"/>
        <v>173.76000000000002</v>
      </c>
      <c r="N1087" s="16">
        <f>Table21[[#This Row],[Adj Close]]-Table21[[#This Row],[6-MA]]</f>
        <v>-13.090000000000032</v>
      </c>
      <c r="O1087" s="17">
        <f>(Table21[[#This Row],[Adj Close]]-M1087)^2</f>
        <v>171.34810000000084</v>
      </c>
      <c r="P1087" s="17">
        <f>ABS(Table21[[#This Row],[Erorr 3]])</f>
        <v>13.090000000000032</v>
      </c>
      <c r="Q1087" s="17">
        <f>Table21[[#This Row],[Abs Erorr 3]]/Table21[[#This Row],[Adj Close]]</f>
        <v>8.1471338768905416E-2</v>
      </c>
    </row>
    <row r="1088" spans="1:17" x14ac:dyDescent="0.3">
      <c r="A1088" s="5">
        <v>45042.291666666664</v>
      </c>
      <c r="B1088" s="25">
        <v>153.75</v>
      </c>
      <c r="C1088" s="11">
        <f t="shared" si="81"/>
        <v>160.66999999999999</v>
      </c>
      <c r="D1088" s="29">
        <f>Table21[[#This Row],[Adj Close]]-Table21[[#This Row],[Naive Trend ]]</f>
        <v>-6.9199999999999875</v>
      </c>
      <c r="E1088" s="12">
        <f t="shared" si="80"/>
        <v>47.886399999999824</v>
      </c>
      <c r="F1088" s="12">
        <f>ABS(Table21[[#This Row],[Erorr 1]])</f>
        <v>6.9199999999999875</v>
      </c>
      <c r="G1088" s="13">
        <f>Table21[[#This Row],[Abs Erorr 1]]/Table21[[#This Row],[Adj Close]]</f>
        <v>4.500813008130073E-2</v>
      </c>
      <c r="H1088" s="11">
        <f t="shared" si="83"/>
        <v>162.76666666666665</v>
      </c>
      <c r="I1088" s="14">
        <f>(Table21[[#This Row],[Adj Close]]-Table21[[#This Row],[3-MA]])</f>
        <v>-9.0166666666666515</v>
      </c>
      <c r="J1088" s="10">
        <f t="shared" si="82"/>
        <v>81.300277777777509</v>
      </c>
      <c r="K1088" s="10">
        <f>ABS(Table21[[#This Row],[Erorr 2]])</f>
        <v>9.0166666666666515</v>
      </c>
      <c r="L1088" s="13">
        <f>Table21[[#This Row],[Abs Erorr 2]]/Table21[[#This Row],[Adj Close]]</f>
        <v>5.8644986449864399E-2</v>
      </c>
      <c r="M1088" s="11">
        <f t="shared" si="84"/>
        <v>169.36499999999998</v>
      </c>
      <c r="N1088" s="16">
        <f>Table21[[#This Row],[Adj Close]]-Table21[[#This Row],[6-MA]]</f>
        <v>-15.614999999999981</v>
      </c>
      <c r="O1088" s="17">
        <f>(Table21[[#This Row],[Adj Close]]-M1088)^2</f>
        <v>243.82822499999941</v>
      </c>
      <c r="P1088" s="17">
        <f>ABS(Table21[[#This Row],[Erorr 3]])</f>
        <v>15.614999999999981</v>
      </c>
      <c r="Q1088" s="17">
        <f>Table21[[#This Row],[Abs Erorr 3]]/Table21[[#This Row],[Adj Close]]</f>
        <v>0.10156097560975597</v>
      </c>
    </row>
    <row r="1089" spans="1:17" x14ac:dyDescent="0.3">
      <c r="A1089" s="9">
        <v>45043.291666666664</v>
      </c>
      <c r="B1089" s="26">
        <v>160.19</v>
      </c>
      <c r="C1089" s="11">
        <f t="shared" si="81"/>
        <v>153.75</v>
      </c>
      <c r="D1089" s="29">
        <f>Table21[[#This Row],[Adj Close]]-Table21[[#This Row],[Naive Trend ]]</f>
        <v>6.4399999999999977</v>
      </c>
      <c r="E1089" s="12">
        <f t="shared" si="80"/>
        <v>41.473599999999969</v>
      </c>
      <c r="F1089" s="12">
        <f>ABS(Table21[[#This Row],[Erorr 1]])</f>
        <v>6.4399999999999977</v>
      </c>
      <c r="G1089" s="13">
        <f>Table21[[#This Row],[Abs Erorr 1]]/Table21[[#This Row],[Adj Close]]</f>
        <v>4.0202259816467932E-2</v>
      </c>
      <c r="H1089" s="11">
        <f t="shared" si="83"/>
        <v>158.99</v>
      </c>
      <c r="I1089" s="14">
        <f>(Table21[[#This Row],[Adj Close]]-Table21[[#This Row],[3-MA]])</f>
        <v>1.1999999999999886</v>
      </c>
      <c r="J1089" s="10">
        <f t="shared" si="82"/>
        <v>1.4399999999999726</v>
      </c>
      <c r="K1089" s="10">
        <f>ABS(Table21[[#This Row],[Erorr 2]])</f>
        <v>1.1999999999999886</v>
      </c>
      <c r="L1089" s="13">
        <f>Table21[[#This Row],[Abs Erorr 2]]/Table21[[#This Row],[Adj Close]]</f>
        <v>7.4911043136274965E-3</v>
      </c>
      <c r="M1089" s="11">
        <f t="shared" si="84"/>
        <v>164.27166666666668</v>
      </c>
      <c r="N1089" s="16">
        <f>Table21[[#This Row],[Adj Close]]-Table21[[#This Row],[6-MA]]</f>
        <v>-4.0816666666666777</v>
      </c>
      <c r="O1089" s="17">
        <f>(Table21[[#This Row],[Adj Close]]-M1089)^2</f>
        <v>16.660002777777869</v>
      </c>
      <c r="P1089" s="17">
        <f>ABS(Table21[[#This Row],[Erorr 3]])</f>
        <v>4.0816666666666777</v>
      </c>
      <c r="Q1089" s="17">
        <f>Table21[[#This Row],[Abs Erorr 3]]/Table21[[#This Row],[Adj Close]]</f>
        <v>2.5480158977880502E-2</v>
      </c>
    </row>
    <row r="1090" spans="1:17" x14ac:dyDescent="0.3">
      <c r="A1090" s="5">
        <v>45044.291666666664</v>
      </c>
      <c r="B1090" s="25">
        <v>164.31</v>
      </c>
      <c r="C1090" s="11">
        <f t="shared" si="81"/>
        <v>160.19</v>
      </c>
      <c r="D1090" s="29">
        <f>Table21[[#This Row],[Adj Close]]-Table21[[#This Row],[Naive Trend ]]</f>
        <v>4.1200000000000045</v>
      </c>
      <c r="E1090" s="12">
        <f t="shared" si="80"/>
        <v>16.974400000000038</v>
      </c>
      <c r="F1090" s="12">
        <f>ABS(Table21[[#This Row],[Erorr 1]])</f>
        <v>4.1200000000000045</v>
      </c>
      <c r="G1090" s="13">
        <f>Table21[[#This Row],[Abs Erorr 1]]/Table21[[#This Row],[Adj Close]]</f>
        <v>2.507455419633622E-2</v>
      </c>
      <c r="H1090" s="11">
        <f t="shared" si="83"/>
        <v>158.20333333333332</v>
      </c>
      <c r="I1090" s="14">
        <f>(Table21[[#This Row],[Adj Close]]-Table21[[#This Row],[3-MA]])</f>
        <v>6.1066666666666833</v>
      </c>
      <c r="J1090" s="10">
        <f t="shared" si="82"/>
        <v>37.291377777777981</v>
      </c>
      <c r="K1090" s="10">
        <f>ABS(Table21[[#This Row],[Erorr 2]])</f>
        <v>6.1066666666666833</v>
      </c>
      <c r="L1090" s="13">
        <f>Table21[[#This Row],[Abs Erorr 2]]/Table21[[#This Row],[Adj Close]]</f>
        <v>3.7165520459294527E-2</v>
      </c>
      <c r="M1090" s="11">
        <f t="shared" si="84"/>
        <v>160.87166666666667</v>
      </c>
      <c r="N1090" s="16">
        <f>Table21[[#This Row],[Adj Close]]-Table21[[#This Row],[6-MA]]</f>
        <v>3.4383333333333326</v>
      </c>
      <c r="O1090" s="17">
        <f>(Table21[[#This Row],[Adj Close]]-M1090)^2</f>
        <v>11.822136111111107</v>
      </c>
      <c r="P1090" s="17">
        <f>ABS(Table21[[#This Row],[Erorr 3]])</f>
        <v>3.4383333333333326</v>
      </c>
      <c r="Q1090" s="17">
        <f>Table21[[#This Row],[Abs Erorr 3]]/Table21[[#This Row],[Adj Close]]</f>
        <v>2.0925892114499012E-2</v>
      </c>
    </row>
    <row r="1091" spans="1:17" x14ac:dyDescent="0.3">
      <c r="A1091" s="9">
        <v>45047.291666666664</v>
      </c>
      <c r="B1091" s="26">
        <v>161.83000000000001</v>
      </c>
      <c r="C1091" s="11">
        <f t="shared" si="81"/>
        <v>164.31</v>
      </c>
      <c r="D1091" s="29">
        <f>Table21[[#This Row],[Adj Close]]-Table21[[#This Row],[Naive Trend ]]</f>
        <v>-2.4799999999999898</v>
      </c>
      <c r="E1091" s="12">
        <f t="shared" ref="E1091:E1154" si="85">(B1091-C1091)^2</f>
        <v>6.1503999999999497</v>
      </c>
      <c r="F1091" s="12">
        <f>ABS(Table21[[#This Row],[Erorr 1]])</f>
        <v>2.4799999999999898</v>
      </c>
      <c r="G1091" s="13">
        <f>Table21[[#This Row],[Abs Erorr 1]]/Table21[[#This Row],[Adj Close]]</f>
        <v>1.5324723475251743E-2</v>
      </c>
      <c r="H1091" s="11">
        <f t="shared" si="83"/>
        <v>159.41666666666666</v>
      </c>
      <c r="I1091" s="14">
        <f>(Table21[[#This Row],[Adj Close]]-Table21[[#This Row],[3-MA]])</f>
        <v>2.4133333333333553</v>
      </c>
      <c r="J1091" s="10">
        <f t="shared" si="82"/>
        <v>5.8241777777778836</v>
      </c>
      <c r="K1091" s="10">
        <f>ABS(Table21[[#This Row],[Erorr 2]])</f>
        <v>2.4133333333333553</v>
      </c>
      <c r="L1091" s="13">
        <f>Table21[[#This Row],[Abs Erorr 2]]/Table21[[#This Row],[Adj Close]]</f>
        <v>1.4912768543121516E-2</v>
      </c>
      <c r="M1091" s="11">
        <f t="shared" si="84"/>
        <v>161.09166666666667</v>
      </c>
      <c r="N1091" s="16">
        <f>Table21[[#This Row],[Adj Close]]-Table21[[#This Row],[6-MA]]</f>
        <v>0.73833333333334394</v>
      </c>
      <c r="O1091" s="17">
        <f>(Table21[[#This Row],[Adj Close]]-M1091)^2</f>
        <v>0.54513611111112681</v>
      </c>
      <c r="P1091" s="17">
        <f>ABS(Table21[[#This Row],[Erorr 3]])</f>
        <v>0.73833333333334394</v>
      </c>
      <c r="Q1091" s="17">
        <f>Table21[[#This Row],[Abs Erorr 3]]/Table21[[#This Row],[Adj Close]]</f>
        <v>4.5624008733445211E-3</v>
      </c>
    </row>
    <row r="1092" spans="1:17" x14ac:dyDescent="0.3">
      <c r="A1092" s="5">
        <v>45048.291666666664</v>
      </c>
      <c r="B1092" s="25">
        <v>160.31</v>
      </c>
      <c r="C1092" s="11">
        <f t="shared" ref="C1092:C1155" si="86">B1091</f>
        <v>161.83000000000001</v>
      </c>
      <c r="D1092" s="29">
        <f>Table21[[#This Row],[Adj Close]]-Table21[[#This Row],[Naive Trend ]]</f>
        <v>-1.5200000000000102</v>
      </c>
      <c r="E1092" s="12">
        <f t="shared" si="85"/>
        <v>2.3104000000000311</v>
      </c>
      <c r="F1092" s="12">
        <f>ABS(Table21[[#This Row],[Erorr 1]])</f>
        <v>1.5200000000000102</v>
      </c>
      <c r="G1092" s="13">
        <f>Table21[[#This Row],[Abs Erorr 1]]/Table21[[#This Row],[Adj Close]]</f>
        <v>9.4816293431477152E-3</v>
      </c>
      <c r="H1092" s="11">
        <f t="shared" si="83"/>
        <v>162.11000000000001</v>
      </c>
      <c r="I1092" s="14">
        <f>(Table21[[#This Row],[Adj Close]]-Table21[[#This Row],[3-MA]])</f>
        <v>-1.8000000000000114</v>
      </c>
      <c r="J1092" s="10">
        <f t="shared" si="82"/>
        <v>3.2400000000000411</v>
      </c>
      <c r="K1092" s="10">
        <f>ABS(Table21[[#This Row],[Erorr 2]])</f>
        <v>1.8000000000000114</v>
      </c>
      <c r="L1092" s="13">
        <f>Table21[[#This Row],[Abs Erorr 2]]/Table21[[#This Row],[Adj Close]]</f>
        <v>1.1228245274780184E-2</v>
      </c>
      <c r="M1092" s="11">
        <f t="shared" si="84"/>
        <v>160.55000000000001</v>
      </c>
      <c r="N1092" s="16">
        <f>Table21[[#This Row],[Adj Close]]-Table21[[#This Row],[6-MA]]</f>
        <v>-0.24000000000000909</v>
      </c>
      <c r="O1092" s="17">
        <f>(Table21[[#This Row],[Adj Close]]-M1092)^2</f>
        <v>5.7600000000004363E-2</v>
      </c>
      <c r="P1092" s="17">
        <f>ABS(Table21[[#This Row],[Erorr 3]])</f>
        <v>0.24000000000000909</v>
      </c>
      <c r="Q1092" s="17">
        <f>Table21[[#This Row],[Abs Erorr 3]]/Table21[[#This Row],[Adj Close]]</f>
        <v>1.4970993699707385E-3</v>
      </c>
    </row>
    <row r="1093" spans="1:17" x14ac:dyDescent="0.3">
      <c r="A1093" s="9">
        <v>45049.291666666664</v>
      </c>
      <c r="B1093" s="26">
        <v>160.61000000000001</v>
      </c>
      <c r="C1093" s="11">
        <f t="shared" si="86"/>
        <v>160.31</v>
      </c>
      <c r="D1093" s="29">
        <f>Table21[[#This Row],[Adj Close]]-Table21[[#This Row],[Naive Trend ]]</f>
        <v>0.30000000000001137</v>
      </c>
      <c r="E1093" s="12">
        <f t="shared" si="85"/>
        <v>9.0000000000006825E-2</v>
      </c>
      <c r="F1093" s="12">
        <f>ABS(Table21[[#This Row],[Erorr 1]])</f>
        <v>0.30000000000001137</v>
      </c>
      <c r="G1093" s="13">
        <f>Table21[[#This Row],[Abs Erorr 1]]/Table21[[#This Row],[Adj Close]]</f>
        <v>1.8678787124090115E-3</v>
      </c>
      <c r="H1093" s="11">
        <f t="shared" si="83"/>
        <v>162.15</v>
      </c>
      <c r="I1093" s="14">
        <f>(Table21[[#This Row],[Adj Close]]-Table21[[#This Row],[3-MA]])</f>
        <v>-1.539999999999992</v>
      </c>
      <c r="J1093" s="10">
        <f t="shared" ref="J1093:J1156" si="87">(B1093-H1093)^2</f>
        <v>2.3715999999999755</v>
      </c>
      <c r="K1093" s="10">
        <f>ABS(Table21[[#This Row],[Erorr 2]])</f>
        <v>1.539999999999992</v>
      </c>
      <c r="L1093" s="13">
        <f>Table21[[#This Row],[Abs Erorr 2]]/Table21[[#This Row],[Adj Close]]</f>
        <v>9.5884440570325122E-3</v>
      </c>
      <c r="M1093" s="11">
        <f t="shared" si="84"/>
        <v>160.17666666666665</v>
      </c>
      <c r="N1093" s="16">
        <f>Table21[[#This Row],[Adj Close]]-Table21[[#This Row],[6-MA]]</f>
        <v>0.43333333333336554</v>
      </c>
      <c r="O1093" s="17">
        <f>(Table21[[#This Row],[Adj Close]]-M1093)^2</f>
        <v>0.18777777777780569</v>
      </c>
      <c r="P1093" s="17">
        <f>ABS(Table21[[#This Row],[Erorr 3]])</f>
        <v>0.43333333333336554</v>
      </c>
      <c r="Q1093" s="17">
        <f>Table21[[#This Row],[Abs Erorr 3]]/Table21[[#This Row],[Adj Close]]</f>
        <v>2.6980470290353374E-3</v>
      </c>
    </row>
    <row r="1094" spans="1:17" x14ac:dyDescent="0.3">
      <c r="A1094" s="5">
        <v>45050.291666666664</v>
      </c>
      <c r="B1094" s="25">
        <v>161.19999999999999</v>
      </c>
      <c r="C1094" s="11">
        <f t="shared" si="86"/>
        <v>160.61000000000001</v>
      </c>
      <c r="D1094" s="29">
        <f>Table21[[#This Row],[Adj Close]]-Table21[[#This Row],[Naive Trend ]]</f>
        <v>0.58999999999997499</v>
      </c>
      <c r="E1094" s="12">
        <f t="shared" si="85"/>
        <v>0.34809999999997049</v>
      </c>
      <c r="F1094" s="12">
        <f>ABS(Table21[[#This Row],[Erorr 1]])</f>
        <v>0.58999999999997499</v>
      </c>
      <c r="G1094" s="13">
        <f>Table21[[#This Row],[Abs Erorr 1]]/Table21[[#This Row],[Adj Close]]</f>
        <v>3.6600496277914086E-3</v>
      </c>
      <c r="H1094" s="11">
        <f t="shared" ref="H1094:H1157" si="88">AVERAGE(B1091:B1093)</f>
        <v>160.91666666666666</v>
      </c>
      <c r="I1094" s="14">
        <f>(Table21[[#This Row],[Adj Close]]-Table21[[#This Row],[3-MA]])</f>
        <v>0.28333333333333144</v>
      </c>
      <c r="J1094" s="10">
        <f t="shared" si="87"/>
        <v>8.0277777777776699E-2</v>
      </c>
      <c r="K1094" s="10">
        <f>ABS(Table21[[#This Row],[Erorr 2]])</f>
        <v>0.28333333333333144</v>
      </c>
      <c r="L1094" s="13">
        <f>Table21[[#This Row],[Abs Erorr 2]]/Table21[[#This Row],[Adj Close]]</f>
        <v>1.7576509511993267E-3</v>
      </c>
      <c r="M1094" s="11">
        <f t="shared" si="84"/>
        <v>160.16666666666669</v>
      </c>
      <c r="N1094" s="16">
        <f>Table21[[#This Row],[Adj Close]]-Table21[[#This Row],[6-MA]]</f>
        <v>1.033333333333303</v>
      </c>
      <c r="O1094" s="17">
        <f>(Table21[[#This Row],[Adj Close]]-M1094)^2</f>
        <v>1.0677777777777151</v>
      </c>
      <c r="P1094" s="17">
        <f>ABS(Table21[[#This Row],[Erorr 3]])</f>
        <v>1.033333333333303</v>
      </c>
      <c r="Q1094" s="17">
        <f>Table21[[#This Row],[Abs Erorr 3]]/Table21[[#This Row],[Adj Close]]</f>
        <v>6.4102564102562227E-3</v>
      </c>
    </row>
    <row r="1095" spans="1:17" x14ac:dyDescent="0.3">
      <c r="A1095" s="9">
        <v>45051.291666666664</v>
      </c>
      <c r="B1095" s="26">
        <v>170.06</v>
      </c>
      <c r="C1095" s="11">
        <f t="shared" si="86"/>
        <v>161.19999999999999</v>
      </c>
      <c r="D1095" s="29">
        <f>Table21[[#This Row],[Adj Close]]-Table21[[#This Row],[Naive Trend ]]</f>
        <v>8.8600000000000136</v>
      </c>
      <c r="E1095" s="12">
        <f t="shared" si="85"/>
        <v>78.499600000000243</v>
      </c>
      <c r="F1095" s="12">
        <f>ABS(Table21[[#This Row],[Erorr 1]])</f>
        <v>8.8600000000000136</v>
      </c>
      <c r="G1095" s="13">
        <f>Table21[[#This Row],[Abs Erorr 1]]/Table21[[#This Row],[Adj Close]]</f>
        <v>5.2099259085028896E-2</v>
      </c>
      <c r="H1095" s="11">
        <f t="shared" si="88"/>
        <v>160.70666666666668</v>
      </c>
      <c r="I1095" s="14">
        <f>(Table21[[#This Row],[Adj Close]]-Table21[[#This Row],[3-MA]])</f>
        <v>9.3533333333333246</v>
      </c>
      <c r="J1095" s="10">
        <f t="shared" si="87"/>
        <v>87.484844444444278</v>
      </c>
      <c r="K1095" s="10">
        <f>ABS(Table21[[#This Row],[Erorr 2]])</f>
        <v>9.3533333333333246</v>
      </c>
      <c r="L1095" s="13">
        <f>Table21[[#This Row],[Abs Erorr 2]]/Table21[[#This Row],[Adj Close]]</f>
        <v>5.5000196009251587E-2</v>
      </c>
      <c r="M1095" s="11">
        <f t="shared" si="84"/>
        <v>161.40833333333333</v>
      </c>
      <c r="N1095" s="16">
        <f>Table21[[#This Row],[Adj Close]]-Table21[[#This Row],[6-MA]]</f>
        <v>8.6516666666666708</v>
      </c>
      <c r="O1095" s="17">
        <f>(Table21[[#This Row],[Adj Close]]-M1095)^2</f>
        <v>74.851336111111181</v>
      </c>
      <c r="P1095" s="17">
        <f>ABS(Table21[[#This Row],[Erorr 3]])</f>
        <v>8.6516666666666708</v>
      </c>
      <c r="Q1095" s="17">
        <f>Table21[[#This Row],[Abs Erorr 3]]/Table21[[#This Row],[Adj Close]]</f>
        <v>5.0874201262299606E-2</v>
      </c>
    </row>
    <row r="1096" spans="1:17" x14ac:dyDescent="0.3">
      <c r="A1096" s="5">
        <v>45054.291666666664</v>
      </c>
      <c r="B1096" s="25">
        <v>171.79</v>
      </c>
      <c r="C1096" s="11">
        <f t="shared" si="86"/>
        <v>170.06</v>
      </c>
      <c r="D1096" s="29">
        <f>Table21[[#This Row],[Adj Close]]-Table21[[#This Row],[Naive Trend ]]</f>
        <v>1.7299999999999898</v>
      </c>
      <c r="E1096" s="12">
        <f t="shared" si="85"/>
        <v>2.9928999999999646</v>
      </c>
      <c r="F1096" s="12">
        <f>ABS(Table21[[#This Row],[Erorr 1]])</f>
        <v>1.7299999999999898</v>
      </c>
      <c r="G1096" s="13">
        <f>Table21[[#This Row],[Abs Erorr 1]]/Table21[[#This Row],[Adj Close]]</f>
        <v>1.0070434833226555E-2</v>
      </c>
      <c r="H1096" s="11">
        <f t="shared" si="88"/>
        <v>163.95666666666668</v>
      </c>
      <c r="I1096" s="14">
        <f>(Table21[[#This Row],[Adj Close]]-Table21[[#This Row],[3-MA]])</f>
        <v>7.8333333333333144</v>
      </c>
      <c r="J1096" s="10">
        <f t="shared" si="87"/>
        <v>61.361111111110816</v>
      </c>
      <c r="K1096" s="10">
        <f>ABS(Table21[[#This Row],[Erorr 2]])</f>
        <v>7.8333333333333144</v>
      </c>
      <c r="L1096" s="13">
        <f>Table21[[#This Row],[Abs Erorr 2]]/Table21[[#This Row],[Adj Close]]</f>
        <v>4.5598308011719629E-2</v>
      </c>
      <c r="M1096" s="11">
        <f t="shared" si="84"/>
        <v>163.05333333333331</v>
      </c>
      <c r="N1096" s="16">
        <f>Table21[[#This Row],[Adj Close]]-Table21[[#This Row],[6-MA]]</f>
        <v>8.7366666666666788</v>
      </c>
      <c r="O1096" s="17">
        <f>(Table21[[#This Row],[Adj Close]]-M1096)^2</f>
        <v>76.329344444444658</v>
      </c>
      <c r="P1096" s="17">
        <f>ABS(Table21[[#This Row],[Erorr 3]])</f>
        <v>8.7366666666666788</v>
      </c>
      <c r="Q1096" s="17">
        <f>Table21[[#This Row],[Abs Erorr 3]]/Table21[[#This Row],[Adj Close]]</f>
        <v>5.085666608456068E-2</v>
      </c>
    </row>
    <row r="1097" spans="1:17" x14ac:dyDescent="0.3">
      <c r="A1097" s="9">
        <v>45055.291666666664</v>
      </c>
      <c r="B1097" s="26">
        <v>169.15</v>
      </c>
      <c r="C1097" s="11">
        <f t="shared" si="86"/>
        <v>171.79</v>
      </c>
      <c r="D1097" s="29">
        <f>Table21[[#This Row],[Adj Close]]-Table21[[#This Row],[Naive Trend ]]</f>
        <v>-2.6399999999999864</v>
      </c>
      <c r="E1097" s="12">
        <f t="shared" si="85"/>
        <v>6.9695999999999279</v>
      </c>
      <c r="F1097" s="12">
        <f>ABS(Table21[[#This Row],[Erorr 1]])</f>
        <v>2.6399999999999864</v>
      </c>
      <c r="G1097" s="13">
        <f>Table21[[#This Row],[Abs Erorr 1]]/Table21[[#This Row],[Adj Close]]</f>
        <v>1.5607449009754575E-2</v>
      </c>
      <c r="H1097" s="11">
        <f t="shared" si="88"/>
        <v>167.68333333333331</v>
      </c>
      <c r="I1097" s="14">
        <f>(Table21[[#This Row],[Adj Close]]-Table21[[#This Row],[3-MA]])</f>
        <v>1.466666666666697</v>
      </c>
      <c r="J1097" s="10">
        <f t="shared" si="87"/>
        <v>2.1511111111112</v>
      </c>
      <c r="K1097" s="10">
        <f>ABS(Table21[[#This Row],[Erorr 2]])</f>
        <v>1.466666666666697</v>
      </c>
      <c r="L1097" s="13">
        <f>Table21[[#This Row],[Abs Erorr 2]]/Table21[[#This Row],[Adj Close]]</f>
        <v>8.6708050054194324E-3</v>
      </c>
      <c r="M1097" s="11">
        <f t="shared" ref="M1097:M1160" si="89">AVERAGE(B1091:B1096)</f>
        <v>164.29999999999998</v>
      </c>
      <c r="N1097" s="16">
        <f>Table21[[#This Row],[Adj Close]]-Table21[[#This Row],[6-MA]]</f>
        <v>4.8500000000000227</v>
      </c>
      <c r="O1097" s="17">
        <f>(Table21[[#This Row],[Adj Close]]-M1097)^2</f>
        <v>23.522500000000221</v>
      </c>
      <c r="P1097" s="17">
        <f>ABS(Table21[[#This Row],[Erorr 3]])</f>
        <v>4.8500000000000227</v>
      </c>
      <c r="Q1097" s="17">
        <f>Table21[[#This Row],[Abs Erorr 3]]/Table21[[#This Row],[Adj Close]]</f>
        <v>2.8672775642920617E-2</v>
      </c>
    </row>
    <row r="1098" spans="1:17" x14ac:dyDescent="0.3">
      <c r="A1098" s="5">
        <v>45056.291666666664</v>
      </c>
      <c r="B1098" s="25">
        <v>168.54</v>
      </c>
      <c r="C1098" s="11">
        <f t="shared" si="86"/>
        <v>169.15</v>
      </c>
      <c r="D1098" s="29">
        <f>Table21[[#This Row],[Adj Close]]-Table21[[#This Row],[Naive Trend ]]</f>
        <v>-0.61000000000001364</v>
      </c>
      <c r="E1098" s="12">
        <f t="shared" si="85"/>
        <v>0.37210000000001664</v>
      </c>
      <c r="F1098" s="12">
        <f>ABS(Table21[[#This Row],[Erorr 1]])</f>
        <v>0.61000000000001364</v>
      </c>
      <c r="G1098" s="13">
        <f>Table21[[#This Row],[Abs Erorr 1]]/Table21[[#This Row],[Adj Close]]</f>
        <v>3.6193188560579904E-3</v>
      </c>
      <c r="H1098" s="11">
        <f t="shared" si="88"/>
        <v>170.33333333333334</v>
      </c>
      <c r="I1098" s="14">
        <f>(Table21[[#This Row],[Adj Close]]-Table21[[#This Row],[3-MA]])</f>
        <v>-1.7933333333333508</v>
      </c>
      <c r="J1098" s="10">
        <f t="shared" si="87"/>
        <v>3.2160444444445071</v>
      </c>
      <c r="K1098" s="10">
        <f>ABS(Table21[[#This Row],[Erorr 2]])</f>
        <v>1.7933333333333508</v>
      </c>
      <c r="L1098" s="13">
        <f>Table21[[#This Row],[Abs Erorr 2]]/Table21[[#This Row],[Adj Close]]</f>
        <v>1.0640401882837018E-2</v>
      </c>
      <c r="M1098" s="11">
        <f t="shared" si="89"/>
        <v>165.52</v>
      </c>
      <c r="N1098" s="16">
        <f>Table21[[#This Row],[Adj Close]]-Table21[[#This Row],[6-MA]]</f>
        <v>3.0199999999999818</v>
      </c>
      <c r="O1098" s="17">
        <f>(Table21[[#This Row],[Adj Close]]-M1098)^2</f>
        <v>9.1203999999998899</v>
      </c>
      <c r="P1098" s="17">
        <f>ABS(Table21[[#This Row],[Erorr 3]])</f>
        <v>3.0199999999999818</v>
      </c>
      <c r="Q1098" s="17">
        <f>Table21[[#This Row],[Abs Erorr 3]]/Table21[[#This Row],[Adj Close]]</f>
        <v>1.7918594992286589E-2</v>
      </c>
    </row>
    <row r="1099" spans="1:17" x14ac:dyDescent="0.3">
      <c r="A1099" s="9">
        <v>45057.291666666664</v>
      </c>
      <c r="B1099" s="26">
        <v>172.08</v>
      </c>
      <c r="C1099" s="11">
        <f t="shared" si="86"/>
        <v>168.54</v>
      </c>
      <c r="D1099" s="29">
        <f>Table21[[#This Row],[Adj Close]]-Table21[[#This Row],[Naive Trend ]]</f>
        <v>3.5400000000000205</v>
      </c>
      <c r="E1099" s="12">
        <f t="shared" si="85"/>
        <v>12.531600000000145</v>
      </c>
      <c r="F1099" s="12">
        <f>ABS(Table21[[#This Row],[Erorr 1]])</f>
        <v>3.5400000000000205</v>
      </c>
      <c r="G1099" s="13">
        <f>Table21[[#This Row],[Abs Erorr 1]]/Table21[[#This Row],[Adj Close]]</f>
        <v>2.0571827057182822E-2</v>
      </c>
      <c r="H1099" s="11">
        <f t="shared" si="88"/>
        <v>169.82666666666668</v>
      </c>
      <c r="I1099" s="14">
        <f>(Table21[[#This Row],[Adj Close]]-Table21[[#This Row],[3-MA]])</f>
        <v>2.2533333333333303</v>
      </c>
      <c r="J1099" s="10">
        <f t="shared" si="87"/>
        <v>5.0775111111110975</v>
      </c>
      <c r="K1099" s="10">
        <f>ABS(Table21[[#This Row],[Erorr 2]])</f>
        <v>2.2533333333333303</v>
      </c>
      <c r="L1099" s="13">
        <f>Table21[[#This Row],[Abs Erorr 2]]/Table21[[#This Row],[Adj Close]]</f>
        <v>1.3094684642801779E-2</v>
      </c>
      <c r="M1099" s="11">
        <f t="shared" si="89"/>
        <v>166.89166666666665</v>
      </c>
      <c r="N1099" s="16">
        <f>Table21[[#This Row],[Adj Close]]-Table21[[#This Row],[6-MA]]</f>
        <v>5.188333333333361</v>
      </c>
      <c r="O1099" s="17">
        <f>(Table21[[#This Row],[Adj Close]]-M1099)^2</f>
        <v>26.918802777778065</v>
      </c>
      <c r="P1099" s="17">
        <f>ABS(Table21[[#This Row],[Erorr 3]])</f>
        <v>5.188333333333361</v>
      </c>
      <c r="Q1099" s="17">
        <f>Table21[[#This Row],[Abs Erorr 3]]/Table21[[#This Row],[Adj Close]]</f>
        <v>3.0150705098404E-2</v>
      </c>
    </row>
    <row r="1100" spans="1:17" x14ac:dyDescent="0.3">
      <c r="A1100" s="5">
        <v>45058.291666666664</v>
      </c>
      <c r="B1100" s="25">
        <v>167.98</v>
      </c>
      <c r="C1100" s="11">
        <f t="shared" si="86"/>
        <v>172.08</v>
      </c>
      <c r="D1100" s="29">
        <f>Table21[[#This Row],[Adj Close]]-Table21[[#This Row],[Naive Trend ]]</f>
        <v>-4.1000000000000227</v>
      </c>
      <c r="E1100" s="12">
        <f t="shared" si="85"/>
        <v>16.810000000000187</v>
      </c>
      <c r="F1100" s="12">
        <f>ABS(Table21[[#This Row],[Erorr 1]])</f>
        <v>4.1000000000000227</v>
      </c>
      <c r="G1100" s="13">
        <f>Table21[[#This Row],[Abs Erorr 1]]/Table21[[#This Row],[Adj Close]]</f>
        <v>2.4407667579473883E-2</v>
      </c>
      <c r="H1100" s="11">
        <f t="shared" si="88"/>
        <v>169.92333333333332</v>
      </c>
      <c r="I1100" s="14">
        <f>(Table21[[#This Row],[Adj Close]]-Table21[[#This Row],[3-MA]])</f>
        <v>-1.943333333333328</v>
      </c>
      <c r="J1100" s="10">
        <f t="shared" si="87"/>
        <v>3.7765444444444238</v>
      </c>
      <c r="K1100" s="10">
        <f>ABS(Table21[[#This Row],[Erorr 2]])</f>
        <v>1.943333333333328</v>
      </c>
      <c r="L1100" s="13">
        <f>Table21[[#This Row],[Abs Erorr 2]]/Table21[[#This Row],[Adj Close]]</f>
        <v>1.1568837560026957E-2</v>
      </c>
      <c r="M1100" s="11">
        <f t="shared" si="89"/>
        <v>168.80333333333331</v>
      </c>
      <c r="N1100" s="16">
        <f>Table21[[#This Row],[Adj Close]]-Table21[[#This Row],[6-MA]]</f>
        <v>-0.82333333333332348</v>
      </c>
      <c r="O1100" s="17">
        <f>(Table21[[#This Row],[Adj Close]]-M1100)^2</f>
        <v>0.67787777777776159</v>
      </c>
      <c r="P1100" s="17">
        <f>ABS(Table21[[#This Row],[Erorr 3]])</f>
        <v>0.82333333333332348</v>
      </c>
      <c r="Q1100" s="17">
        <f>Table21[[#This Row],[Abs Erorr 3]]/Table21[[#This Row],[Adj Close]]</f>
        <v>4.9013771480731251E-3</v>
      </c>
    </row>
    <row r="1101" spans="1:17" x14ac:dyDescent="0.3">
      <c r="A1101" s="9">
        <v>45061.291666666664</v>
      </c>
      <c r="B1101" s="26">
        <v>166.35</v>
      </c>
      <c r="C1101" s="11">
        <f t="shared" si="86"/>
        <v>167.98</v>
      </c>
      <c r="D1101" s="29">
        <f>Table21[[#This Row],[Adj Close]]-Table21[[#This Row],[Naive Trend ]]</f>
        <v>-1.6299999999999955</v>
      </c>
      <c r="E1101" s="12">
        <f t="shared" si="85"/>
        <v>2.6568999999999852</v>
      </c>
      <c r="F1101" s="12">
        <f>ABS(Table21[[#This Row],[Erorr 1]])</f>
        <v>1.6299999999999955</v>
      </c>
      <c r="G1101" s="13">
        <f>Table21[[#This Row],[Abs Erorr 1]]/Table21[[#This Row],[Adj Close]]</f>
        <v>9.798617373008689E-3</v>
      </c>
      <c r="H1101" s="11">
        <f t="shared" si="88"/>
        <v>169.53333333333333</v>
      </c>
      <c r="I1101" s="14">
        <f>(Table21[[#This Row],[Adj Close]]-Table21[[#This Row],[3-MA]])</f>
        <v>-3.1833333333333371</v>
      </c>
      <c r="J1101" s="10">
        <f t="shared" si="87"/>
        <v>10.133611111111135</v>
      </c>
      <c r="K1101" s="10">
        <f>ABS(Table21[[#This Row],[Erorr 2]])</f>
        <v>3.1833333333333371</v>
      </c>
      <c r="L1101" s="13">
        <f>Table21[[#This Row],[Abs Erorr 2]]/Table21[[#This Row],[Adj Close]]</f>
        <v>1.9136359082256311E-2</v>
      </c>
      <c r="M1101" s="11">
        <f t="shared" si="89"/>
        <v>169.93333333333334</v>
      </c>
      <c r="N1101" s="16">
        <f>Table21[[#This Row],[Adj Close]]-Table21[[#This Row],[6-MA]]</f>
        <v>-3.5833333333333428</v>
      </c>
      <c r="O1101" s="17">
        <f>(Table21[[#This Row],[Adj Close]]-M1101)^2</f>
        <v>12.840277777777846</v>
      </c>
      <c r="P1101" s="17">
        <f>ABS(Table21[[#This Row],[Erorr 3]])</f>
        <v>3.5833333333333428</v>
      </c>
      <c r="Q1101" s="17">
        <f>Table21[[#This Row],[Abs Erorr 3]]/Table21[[#This Row],[Adj Close]]</f>
        <v>2.1540927762749282E-2</v>
      </c>
    </row>
    <row r="1102" spans="1:17" x14ac:dyDescent="0.3">
      <c r="A1102" s="5">
        <v>45062.291666666664</v>
      </c>
      <c r="B1102" s="25">
        <v>166.52</v>
      </c>
      <c r="C1102" s="11">
        <f t="shared" si="86"/>
        <v>166.35</v>
      </c>
      <c r="D1102" s="29">
        <f>Table21[[#This Row],[Adj Close]]-Table21[[#This Row],[Naive Trend ]]</f>
        <v>0.17000000000001592</v>
      </c>
      <c r="E1102" s="12">
        <f t="shared" si="85"/>
        <v>2.8900000000005411E-2</v>
      </c>
      <c r="F1102" s="12">
        <f>ABS(Table21[[#This Row],[Erorr 1]])</f>
        <v>0.17000000000001592</v>
      </c>
      <c r="G1102" s="13">
        <f>Table21[[#This Row],[Abs Erorr 1]]/Table21[[#This Row],[Adj Close]]</f>
        <v>1.0208983905838091E-3</v>
      </c>
      <c r="H1102" s="11">
        <f t="shared" si="88"/>
        <v>168.80333333333331</v>
      </c>
      <c r="I1102" s="14">
        <f>(Table21[[#This Row],[Adj Close]]-Table21[[#This Row],[3-MA]])</f>
        <v>-2.283333333333303</v>
      </c>
      <c r="J1102" s="10">
        <f t="shared" si="87"/>
        <v>5.2136111111109731</v>
      </c>
      <c r="K1102" s="10">
        <f>ABS(Table21[[#This Row],[Erorr 2]])</f>
        <v>2.283333333333303</v>
      </c>
      <c r="L1102" s="13">
        <f>Table21[[#This Row],[Abs Erorr 2]]/Table21[[#This Row],[Adj Close]]</f>
        <v>1.3712066618624206E-2</v>
      </c>
      <c r="M1102" s="11">
        <f t="shared" si="89"/>
        <v>169.31500000000003</v>
      </c>
      <c r="N1102" s="16">
        <f>Table21[[#This Row],[Adj Close]]-Table21[[#This Row],[6-MA]]</f>
        <v>-2.7950000000000159</v>
      </c>
      <c r="O1102" s="17">
        <f>(Table21[[#This Row],[Adj Close]]-M1102)^2</f>
        <v>7.812025000000089</v>
      </c>
      <c r="P1102" s="17">
        <f>ABS(Table21[[#This Row],[Erorr 3]])</f>
        <v>2.7950000000000159</v>
      </c>
      <c r="Q1102" s="17">
        <f>Table21[[#This Row],[Abs Erorr 3]]/Table21[[#This Row],[Adj Close]]</f>
        <v>1.6784770598126445E-2</v>
      </c>
    </row>
    <row r="1103" spans="1:17" x14ac:dyDescent="0.3">
      <c r="A1103" s="9">
        <v>45063.291666666664</v>
      </c>
      <c r="B1103" s="26">
        <v>173.86</v>
      </c>
      <c r="C1103" s="11">
        <f t="shared" si="86"/>
        <v>166.52</v>
      </c>
      <c r="D1103" s="29">
        <f>Table21[[#This Row],[Adj Close]]-Table21[[#This Row],[Naive Trend ]]</f>
        <v>7.3400000000000034</v>
      </c>
      <c r="E1103" s="12">
        <f t="shared" si="85"/>
        <v>53.875600000000048</v>
      </c>
      <c r="F1103" s="12">
        <f>ABS(Table21[[#This Row],[Erorr 1]])</f>
        <v>7.3400000000000034</v>
      </c>
      <c r="G1103" s="13">
        <f>Table21[[#This Row],[Abs Erorr 1]]/Table21[[#This Row],[Adj Close]]</f>
        <v>4.2217876452317976E-2</v>
      </c>
      <c r="H1103" s="11">
        <f t="shared" si="88"/>
        <v>166.95000000000002</v>
      </c>
      <c r="I1103" s="14">
        <f>(Table21[[#This Row],[Adj Close]]-Table21[[#This Row],[3-MA]])</f>
        <v>6.9099999999999966</v>
      </c>
      <c r="J1103" s="10">
        <f t="shared" si="87"/>
        <v>47.748099999999951</v>
      </c>
      <c r="K1103" s="10">
        <f>ABS(Table21[[#This Row],[Erorr 2]])</f>
        <v>6.9099999999999966</v>
      </c>
      <c r="L1103" s="13">
        <f>Table21[[#This Row],[Abs Erorr 2]]/Table21[[#This Row],[Adj Close]]</f>
        <v>3.9744622109743451E-2</v>
      </c>
      <c r="M1103" s="11">
        <f t="shared" si="89"/>
        <v>168.43666666666667</v>
      </c>
      <c r="N1103" s="16">
        <f>Table21[[#This Row],[Adj Close]]-Table21[[#This Row],[6-MA]]</f>
        <v>5.4233333333333462</v>
      </c>
      <c r="O1103" s="17">
        <f>(Table21[[#This Row],[Adj Close]]-M1103)^2</f>
        <v>29.412544444444585</v>
      </c>
      <c r="P1103" s="17">
        <f>ABS(Table21[[#This Row],[Erorr 3]])</f>
        <v>5.4233333333333462</v>
      </c>
      <c r="Q1103" s="17">
        <f>Table21[[#This Row],[Abs Erorr 3]]/Table21[[#This Row],[Adj Close]]</f>
        <v>3.1193680739292223E-2</v>
      </c>
    </row>
    <row r="1104" spans="1:17" x14ac:dyDescent="0.3">
      <c r="A1104" s="5">
        <v>45064.291666666664</v>
      </c>
      <c r="B1104" s="25">
        <v>176.89</v>
      </c>
      <c r="C1104" s="11">
        <f t="shared" si="86"/>
        <v>173.86</v>
      </c>
      <c r="D1104" s="29">
        <f>Table21[[#This Row],[Adj Close]]-Table21[[#This Row],[Naive Trend ]]</f>
        <v>3.0299999999999727</v>
      </c>
      <c r="E1104" s="12">
        <f t="shared" si="85"/>
        <v>9.1808999999998342</v>
      </c>
      <c r="F1104" s="12">
        <f>ABS(Table21[[#This Row],[Erorr 1]])</f>
        <v>3.0299999999999727</v>
      </c>
      <c r="G1104" s="13">
        <f>Table21[[#This Row],[Abs Erorr 1]]/Table21[[#This Row],[Adj Close]]</f>
        <v>1.7129289388885596E-2</v>
      </c>
      <c r="H1104" s="11">
        <f t="shared" si="88"/>
        <v>168.91</v>
      </c>
      <c r="I1104" s="14">
        <f>(Table21[[#This Row],[Adj Close]]-Table21[[#This Row],[3-MA]])</f>
        <v>7.9799999999999898</v>
      </c>
      <c r="J1104" s="10">
        <f t="shared" si="87"/>
        <v>63.680399999999835</v>
      </c>
      <c r="K1104" s="10">
        <f>ABS(Table21[[#This Row],[Erorr 2]])</f>
        <v>7.9799999999999898</v>
      </c>
      <c r="L1104" s="13">
        <f>Table21[[#This Row],[Abs Erorr 2]]/Table21[[#This Row],[Adj Close]]</f>
        <v>4.5112781954887167E-2</v>
      </c>
      <c r="M1104" s="11">
        <f t="shared" si="89"/>
        <v>169.22166666666666</v>
      </c>
      <c r="N1104" s="16">
        <f>Table21[[#This Row],[Adj Close]]-Table21[[#This Row],[6-MA]]</f>
        <v>7.6683333333333223</v>
      </c>
      <c r="O1104" s="17">
        <f>(Table21[[#This Row],[Adj Close]]-M1104)^2</f>
        <v>58.803336111110944</v>
      </c>
      <c r="P1104" s="17">
        <f>ABS(Table21[[#This Row],[Erorr 3]])</f>
        <v>7.6683333333333223</v>
      </c>
      <c r="Q1104" s="17">
        <f>Table21[[#This Row],[Abs Erorr 3]]/Table21[[#This Row],[Adj Close]]</f>
        <v>4.335085834887966E-2</v>
      </c>
    </row>
    <row r="1105" spans="1:17" x14ac:dyDescent="0.3">
      <c r="A1105" s="9">
        <v>45065.291666666664</v>
      </c>
      <c r="B1105" s="26">
        <v>180.14</v>
      </c>
      <c r="C1105" s="11">
        <f t="shared" si="86"/>
        <v>176.89</v>
      </c>
      <c r="D1105" s="29">
        <f>Table21[[#This Row],[Adj Close]]-Table21[[#This Row],[Naive Trend ]]</f>
        <v>3.25</v>
      </c>
      <c r="E1105" s="12">
        <f t="shared" si="85"/>
        <v>10.5625</v>
      </c>
      <c r="F1105" s="12">
        <f>ABS(Table21[[#This Row],[Erorr 1]])</f>
        <v>3.25</v>
      </c>
      <c r="G1105" s="13">
        <f>Table21[[#This Row],[Abs Erorr 1]]/Table21[[#This Row],[Adj Close]]</f>
        <v>1.8041523259686911E-2</v>
      </c>
      <c r="H1105" s="11">
        <f t="shared" si="88"/>
        <v>172.42333333333332</v>
      </c>
      <c r="I1105" s="14">
        <f>(Table21[[#This Row],[Adj Close]]-Table21[[#This Row],[3-MA]])</f>
        <v>7.7166666666666686</v>
      </c>
      <c r="J1105" s="10">
        <f t="shared" si="87"/>
        <v>59.54694444444447</v>
      </c>
      <c r="K1105" s="10">
        <f>ABS(Table21[[#This Row],[Erorr 2]])</f>
        <v>7.7166666666666686</v>
      </c>
      <c r="L1105" s="13">
        <f>Table21[[#This Row],[Abs Erorr 2]]/Table21[[#This Row],[Adj Close]]</f>
        <v>4.2837052662743805E-2</v>
      </c>
      <c r="M1105" s="11">
        <f t="shared" si="89"/>
        <v>170.61333333333332</v>
      </c>
      <c r="N1105" s="16">
        <f>Table21[[#This Row],[Adj Close]]-Table21[[#This Row],[6-MA]]</f>
        <v>9.5266666666666708</v>
      </c>
      <c r="O1105" s="17">
        <f>(Table21[[#This Row],[Adj Close]]-M1105)^2</f>
        <v>90.757377777777862</v>
      </c>
      <c r="P1105" s="17">
        <f>ABS(Table21[[#This Row],[Erorr 3]])</f>
        <v>9.5266666666666708</v>
      </c>
      <c r="Q1105" s="17">
        <f>Table21[[#This Row],[Abs Erorr 3]]/Table21[[#This Row],[Adj Close]]</f>
        <v>5.2884793308907913E-2</v>
      </c>
    </row>
    <row r="1106" spans="1:17" x14ac:dyDescent="0.3">
      <c r="A1106" s="5">
        <v>45068.291666666664</v>
      </c>
      <c r="B1106" s="25">
        <v>188.87</v>
      </c>
      <c r="C1106" s="11">
        <f t="shared" si="86"/>
        <v>180.14</v>
      </c>
      <c r="D1106" s="29">
        <f>Table21[[#This Row],[Adj Close]]-Table21[[#This Row],[Naive Trend ]]</f>
        <v>8.7300000000000182</v>
      </c>
      <c r="E1106" s="12">
        <f t="shared" si="85"/>
        <v>76.212900000000317</v>
      </c>
      <c r="F1106" s="12">
        <f>ABS(Table21[[#This Row],[Erorr 1]])</f>
        <v>8.7300000000000182</v>
      </c>
      <c r="G1106" s="13">
        <f>Table21[[#This Row],[Abs Erorr 1]]/Table21[[#This Row],[Adj Close]]</f>
        <v>4.6222269285752203E-2</v>
      </c>
      <c r="H1106" s="11">
        <f t="shared" si="88"/>
        <v>176.96333333333334</v>
      </c>
      <c r="I1106" s="14">
        <f>(Table21[[#This Row],[Adj Close]]-Table21[[#This Row],[3-MA]])</f>
        <v>11.906666666666666</v>
      </c>
      <c r="J1106" s="10">
        <f t="shared" si="87"/>
        <v>141.76871111111109</v>
      </c>
      <c r="K1106" s="10">
        <f>ABS(Table21[[#This Row],[Erorr 2]])</f>
        <v>11.906666666666666</v>
      </c>
      <c r="L1106" s="13">
        <f>Table21[[#This Row],[Abs Erorr 2]]/Table21[[#This Row],[Adj Close]]</f>
        <v>6.3041598277474797E-2</v>
      </c>
      <c r="M1106" s="11">
        <f t="shared" si="89"/>
        <v>171.95666666666668</v>
      </c>
      <c r="N1106" s="16">
        <f>Table21[[#This Row],[Adj Close]]-Table21[[#This Row],[6-MA]]</f>
        <v>16.913333333333327</v>
      </c>
      <c r="O1106" s="17">
        <f>(Table21[[#This Row],[Adj Close]]-M1106)^2</f>
        <v>286.06084444444423</v>
      </c>
      <c r="P1106" s="17">
        <f>ABS(Table21[[#This Row],[Erorr 3]])</f>
        <v>16.913333333333327</v>
      </c>
      <c r="Q1106" s="17">
        <f>Table21[[#This Row],[Abs Erorr 3]]/Table21[[#This Row],[Adj Close]]</f>
        <v>8.955013148373657E-2</v>
      </c>
    </row>
    <row r="1107" spans="1:17" x14ac:dyDescent="0.3">
      <c r="A1107" s="9">
        <v>45069.291666666664</v>
      </c>
      <c r="B1107" s="26">
        <v>185.77</v>
      </c>
      <c r="C1107" s="11">
        <f t="shared" si="86"/>
        <v>188.87</v>
      </c>
      <c r="D1107" s="29">
        <f>Table21[[#This Row],[Adj Close]]-Table21[[#This Row],[Naive Trend ]]</f>
        <v>-3.0999999999999943</v>
      </c>
      <c r="E1107" s="12">
        <f t="shared" si="85"/>
        <v>9.6099999999999639</v>
      </c>
      <c r="F1107" s="12">
        <f>ABS(Table21[[#This Row],[Erorr 1]])</f>
        <v>3.0999999999999943</v>
      </c>
      <c r="G1107" s="13">
        <f>Table21[[#This Row],[Abs Erorr 1]]/Table21[[#This Row],[Adj Close]]</f>
        <v>1.6687301501857103E-2</v>
      </c>
      <c r="H1107" s="11">
        <f t="shared" si="88"/>
        <v>181.96666666666667</v>
      </c>
      <c r="I1107" s="14">
        <f>(Table21[[#This Row],[Adj Close]]-Table21[[#This Row],[3-MA]])</f>
        <v>3.8033333333333417</v>
      </c>
      <c r="J1107" s="10">
        <f t="shared" si="87"/>
        <v>14.465344444444508</v>
      </c>
      <c r="K1107" s="10">
        <f>ABS(Table21[[#This Row],[Erorr 2]])</f>
        <v>3.8033333333333417</v>
      </c>
      <c r="L1107" s="13">
        <f>Table21[[#This Row],[Abs Erorr 2]]/Table21[[#This Row],[Adj Close]]</f>
        <v>2.0473345175934445E-2</v>
      </c>
      <c r="M1107" s="11">
        <f t="shared" si="89"/>
        <v>175.43833333333336</v>
      </c>
      <c r="N1107" s="16">
        <f>Table21[[#This Row],[Adj Close]]-Table21[[#This Row],[6-MA]]</f>
        <v>10.331666666666649</v>
      </c>
      <c r="O1107" s="17">
        <f>(Table21[[#This Row],[Adj Close]]-M1107)^2</f>
        <v>106.74333611111075</v>
      </c>
      <c r="P1107" s="17">
        <f>ABS(Table21[[#This Row],[Erorr 3]])</f>
        <v>10.331666666666649</v>
      </c>
      <c r="Q1107" s="17">
        <f>Table21[[#This Row],[Abs Erorr 3]]/Table21[[#This Row],[Adj Close]]</f>
        <v>5.5615366672049568E-2</v>
      </c>
    </row>
    <row r="1108" spans="1:17" x14ac:dyDescent="0.3">
      <c r="A1108" s="5">
        <v>45070.291666666664</v>
      </c>
      <c r="B1108" s="25">
        <v>182.9</v>
      </c>
      <c r="C1108" s="11">
        <f t="shared" si="86"/>
        <v>185.77</v>
      </c>
      <c r="D1108" s="29">
        <f>Table21[[#This Row],[Adj Close]]-Table21[[#This Row],[Naive Trend ]]</f>
        <v>-2.8700000000000045</v>
      </c>
      <c r="E1108" s="12">
        <f t="shared" si="85"/>
        <v>8.236900000000027</v>
      </c>
      <c r="F1108" s="12">
        <f>ABS(Table21[[#This Row],[Erorr 1]])</f>
        <v>2.8700000000000045</v>
      </c>
      <c r="G1108" s="13">
        <f>Table21[[#This Row],[Abs Erorr 1]]/Table21[[#This Row],[Adj Close]]</f>
        <v>1.569163477310008E-2</v>
      </c>
      <c r="H1108" s="11">
        <f t="shared" si="88"/>
        <v>184.92666666666665</v>
      </c>
      <c r="I1108" s="14">
        <f>(Table21[[#This Row],[Adj Close]]-Table21[[#This Row],[3-MA]])</f>
        <v>-2.0266666666666424</v>
      </c>
      <c r="J1108" s="10">
        <f t="shared" si="87"/>
        <v>4.1073777777776792</v>
      </c>
      <c r="K1108" s="10">
        <f>ABS(Table21[[#This Row],[Erorr 2]])</f>
        <v>2.0266666666666424</v>
      </c>
      <c r="L1108" s="13">
        <f>Table21[[#This Row],[Abs Erorr 2]]/Table21[[#This Row],[Adj Close]]</f>
        <v>1.1080736285766224E-2</v>
      </c>
      <c r="M1108" s="11">
        <f t="shared" si="89"/>
        <v>178.67499999999998</v>
      </c>
      <c r="N1108" s="16">
        <f>Table21[[#This Row],[Adj Close]]-Table21[[#This Row],[6-MA]]</f>
        <v>4.2250000000000227</v>
      </c>
      <c r="O1108" s="17">
        <f>(Table21[[#This Row],[Adj Close]]-M1108)^2</f>
        <v>17.850625000000193</v>
      </c>
      <c r="P1108" s="17">
        <f>ABS(Table21[[#This Row],[Erorr 3]])</f>
        <v>4.2250000000000227</v>
      </c>
      <c r="Q1108" s="17">
        <f>Table21[[#This Row],[Abs Erorr 3]]/Table21[[#This Row],[Adj Close]]</f>
        <v>2.3100054674685743E-2</v>
      </c>
    </row>
    <row r="1109" spans="1:17" x14ac:dyDescent="0.3">
      <c r="A1109" s="9">
        <v>45071.291666666664</v>
      </c>
      <c r="B1109" s="26">
        <v>184.47</v>
      </c>
      <c r="C1109" s="11">
        <f t="shared" si="86"/>
        <v>182.9</v>
      </c>
      <c r="D1109" s="29">
        <f>Table21[[#This Row],[Adj Close]]-Table21[[#This Row],[Naive Trend ]]</f>
        <v>1.5699999999999932</v>
      </c>
      <c r="E1109" s="12">
        <f t="shared" si="85"/>
        <v>2.4648999999999788</v>
      </c>
      <c r="F1109" s="12">
        <f>ABS(Table21[[#This Row],[Erorr 1]])</f>
        <v>1.5699999999999932</v>
      </c>
      <c r="G1109" s="13">
        <f>Table21[[#This Row],[Abs Erorr 1]]/Table21[[#This Row],[Adj Close]]</f>
        <v>8.5108689759852175E-3</v>
      </c>
      <c r="H1109" s="11">
        <f t="shared" si="88"/>
        <v>185.84666666666666</v>
      </c>
      <c r="I1109" s="14">
        <f>(Table21[[#This Row],[Adj Close]]-Table21[[#This Row],[3-MA]])</f>
        <v>-1.3766666666666652</v>
      </c>
      <c r="J1109" s="10">
        <f t="shared" si="87"/>
        <v>1.895211111111107</v>
      </c>
      <c r="K1109" s="10">
        <f>ABS(Table21[[#This Row],[Erorr 2]])</f>
        <v>1.3766666666666652</v>
      </c>
      <c r="L1109" s="13">
        <f>Table21[[#This Row],[Abs Erorr 2]]/Table21[[#This Row],[Adj Close]]</f>
        <v>7.4628214163097806E-3</v>
      </c>
      <c r="M1109" s="11">
        <f t="shared" si="89"/>
        <v>181.405</v>
      </c>
      <c r="N1109" s="16">
        <f>Table21[[#This Row],[Adj Close]]-Table21[[#This Row],[6-MA]]</f>
        <v>3.0649999999999977</v>
      </c>
      <c r="O1109" s="17">
        <f>(Table21[[#This Row],[Adj Close]]-M1109)^2</f>
        <v>9.3942249999999863</v>
      </c>
      <c r="P1109" s="17">
        <f>ABS(Table21[[#This Row],[Erorr 3]])</f>
        <v>3.0649999999999977</v>
      </c>
      <c r="Q1109" s="17">
        <f>Table21[[#This Row],[Abs Erorr 3]]/Table21[[#This Row],[Adj Close]]</f>
        <v>1.6615167777958465E-2</v>
      </c>
    </row>
    <row r="1110" spans="1:17" x14ac:dyDescent="0.3">
      <c r="A1110" s="5">
        <v>45072.291666666664</v>
      </c>
      <c r="B1110" s="25">
        <v>193.17</v>
      </c>
      <c r="C1110" s="11">
        <f t="shared" si="86"/>
        <v>184.47</v>
      </c>
      <c r="D1110" s="29">
        <f>Table21[[#This Row],[Adj Close]]-Table21[[#This Row],[Naive Trend ]]</f>
        <v>8.6999999999999886</v>
      </c>
      <c r="E1110" s="12">
        <f t="shared" si="85"/>
        <v>75.689999999999799</v>
      </c>
      <c r="F1110" s="12">
        <f>ABS(Table21[[#This Row],[Erorr 1]])</f>
        <v>8.6999999999999886</v>
      </c>
      <c r="G1110" s="13">
        <f>Table21[[#This Row],[Abs Erorr 1]]/Table21[[#This Row],[Adj Close]]</f>
        <v>4.5038049386550649E-2</v>
      </c>
      <c r="H1110" s="11">
        <f t="shared" si="88"/>
        <v>184.38</v>
      </c>
      <c r="I1110" s="14">
        <f>(Table21[[#This Row],[Adj Close]]-Table21[[#This Row],[3-MA]])</f>
        <v>8.789999999999992</v>
      </c>
      <c r="J1110" s="10">
        <f t="shared" si="87"/>
        <v>77.264099999999857</v>
      </c>
      <c r="K1110" s="10">
        <f>ABS(Table21[[#This Row],[Erorr 2]])</f>
        <v>8.789999999999992</v>
      </c>
      <c r="L1110" s="13">
        <f>Table21[[#This Row],[Abs Erorr 2]]/Table21[[#This Row],[Adj Close]]</f>
        <v>4.5503960242273607E-2</v>
      </c>
      <c r="M1110" s="11">
        <f t="shared" si="89"/>
        <v>183.17333333333332</v>
      </c>
      <c r="N1110" s="16">
        <f>Table21[[#This Row],[Adj Close]]-Table21[[#This Row],[6-MA]]</f>
        <v>9.9966666666666697</v>
      </c>
      <c r="O1110" s="17">
        <f>(Table21[[#This Row],[Adj Close]]-M1110)^2</f>
        <v>99.933344444444501</v>
      </c>
      <c r="P1110" s="17">
        <f>ABS(Table21[[#This Row],[Erorr 3]])</f>
        <v>9.9966666666666697</v>
      </c>
      <c r="Q1110" s="17">
        <f>Table21[[#This Row],[Abs Erorr 3]]/Table21[[#This Row],[Adj Close]]</f>
        <v>5.1750616900484908E-2</v>
      </c>
    </row>
    <row r="1111" spans="1:17" x14ac:dyDescent="0.3">
      <c r="A1111" s="9">
        <v>45076.291666666664</v>
      </c>
      <c r="B1111" s="26">
        <v>201.16</v>
      </c>
      <c r="C1111" s="11">
        <f t="shared" si="86"/>
        <v>193.17</v>
      </c>
      <c r="D1111" s="29">
        <f>Table21[[#This Row],[Adj Close]]-Table21[[#This Row],[Naive Trend ]]</f>
        <v>7.9900000000000091</v>
      </c>
      <c r="E1111" s="12">
        <f t="shared" si="85"/>
        <v>63.840100000000149</v>
      </c>
      <c r="F1111" s="12">
        <f>ABS(Table21[[#This Row],[Erorr 1]])</f>
        <v>7.9900000000000091</v>
      </c>
      <c r="G1111" s="13">
        <f>Table21[[#This Row],[Abs Erorr 1]]/Table21[[#This Row],[Adj Close]]</f>
        <v>3.9719626168224345E-2</v>
      </c>
      <c r="H1111" s="11">
        <f t="shared" si="88"/>
        <v>186.84666666666666</v>
      </c>
      <c r="I1111" s="14">
        <f>(Table21[[#This Row],[Adj Close]]-Table21[[#This Row],[3-MA]])</f>
        <v>14.313333333333333</v>
      </c>
      <c r="J1111" s="10">
        <f t="shared" si="87"/>
        <v>204.87151111111109</v>
      </c>
      <c r="K1111" s="10">
        <f>ABS(Table21[[#This Row],[Erorr 2]])</f>
        <v>14.313333333333333</v>
      </c>
      <c r="L1111" s="13">
        <f>Table21[[#This Row],[Abs Erorr 2]]/Table21[[#This Row],[Adj Close]]</f>
        <v>7.1153973619672559E-2</v>
      </c>
      <c r="M1111" s="11">
        <f t="shared" si="89"/>
        <v>185.88666666666666</v>
      </c>
      <c r="N1111" s="16">
        <f>Table21[[#This Row],[Adj Close]]-Table21[[#This Row],[6-MA]]</f>
        <v>15.273333333333341</v>
      </c>
      <c r="O1111" s="17">
        <f>(Table21[[#This Row],[Adj Close]]-M1111)^2</f>
        <v>233.27471111111134</v>
      </c>
      <c r="P1111" s="17">
        <f>ABS(Table21[[#This Row],[Erorr 3]])</f>
        <v>15.273333333333341</v>
      </c>
      <c r="Q1111" s="17">
        <f>Table21[[#This Row],[Abs Erorr 3]]/Table21[[#This Row],[Adj Close]]</f>
        <v>7.5926294160535604E-2</v>
      </c>
    </row>
    <row r="1112" spans="1:17" x14ac:dyDescent="0.3">
      <c r="A1112" s="5">
        <v>45077.291666666664</v>
      </c>
      <c r="B1112" s="25">
        <v>203.93</v>
      </c>
      <c r="C1112" s="11">
        <f t="shared" si="86"/>
        <v>201.16</v>
      </c>
      <c r="D1112" s="29">
        <f>Table21[[#This Row],[Adj Close]]-Table21[[#This Row],[Naive Trend ]]</f>
        <v>2.7700000000000102</v>
      </c>
      <c r="E1112" s="12">
        <f t="shared" si="85"/>
        <v>7.6729000000000571</v>
      </c>
      <c r="F1112" s="12">
        <f>ABS(Table21[[#This Row],[Erorr 1]])</f>
        <v>2.7700000000000102</v>
      </c>
      <c r="G1112" s="13">
        <f>Table21[[#This Row],[Abs Erorr 1]]/Table21[[#This Row],[Adj Close]]</f>
        <v>1.3583092237532537E-2</v>
      </c>
      <c r="H1112" s="11">
        <f t="shared" si="88"/>
        <v>192.93333333333331</v>
      </c>
      <c r="I1112" s="14">
        <f>(Table21[[#This Row],[Adj Close]]-Table21[[#This Row],[3-MA]])</f>
        <v>10.996666666666698</v>
      </c>
      <c r="J1112" s="10">
        <f t="shared" si="87"/>
        <v>120.92667777777847</v>
      </c>
      <c r="K1112" s="10">
        <f>ABS(Table21[[#This Row],[Erorr 2]])</f>
        <v>10.996666666666698</v>
      </c>
      <c r="L1112" s="13">
        <f>Table21[[#This Row],[Abs Erorr 2]]/Table21[[#This Row],[Adj Close]]</f>
        <v>5.3923731999542479E-2</v>
      </c>
      <c r="M1112" s="11">
        <f t="shared" si="89"/>
        <v>189.39</v>
      </c>
      <c r="N1112" s="16">
        <f>Table21[[#This Row],[Adj Close]]-Table21[[#This Row],[6-MA]]</f>
        <v>14.54000000000002</v>
      </c>
      <c r="O1112" s="17">
        <f>(Table21[[#This Row],[Adj Close]]-M1112)^2</f>
        <v>211.41160000000059</v>
      </c>
      <c r="P1112" s="17">
        <f>ABS(Table21[[#This Row],[Erorr 3]])</f>
        <v>14.54000000000002</v>
      </c>
      <c r="Q1112" s="17">
        <f>Table21[[#This Row],[Abs Erorr 3]]/Table21[[#This Row],[Adj Close]]</f>
        <v>7.1298975138528023E-2</v>
      </c>
    </row>
    <row r="1113" spans="1:17" x14ac:dyDescent="0.3">
      <c r="A1113" s="9">
        <v>45078.291666666664</v>
      </c>
      <c r="B1113" s="26">
        <v>207.52</v>
      </c>
      <c r="C1113" s="11">
        <f t="shared" si="86"/>
        <v>203.93</v>
      </c>
      <c r="D1113" s="29">
        <f>Table21[[#This Row],[Adj Close]]-Table21[[#This Row],[Naive Trend ]]</f>
        <v>3.5900000000000034</v>
      </c>
      <c r="E1113" s="12">
        <f t="shared" si="85"/>
        <v>12.888100000000025</v>
      </c>
      <c r="F1113" s="12">
        <f>ABS(Table21[[#This Row],[Erorr 1]])</f>
        <v>3.5900000000000034</v>
      </c>
      <c r="G1113" s="13">
        <f>Table21[[#This Row],[Abs Erorr 1]]/Table21[[#This Row],[Adj Close]]</f>
        <v>1.7299537393986139E-2</v>
      </c>
      <c r="H1113" s="11">
        <f t="shared" si="88"/>
        <v>199.42</v>
      </c>
      <c r="I1113" s="14">
        <f>(Table21[[#This Row],[Adj Close]]-Table21[[#This Row],[3-MA]])</f>
        <v>8.1000000000000227</v>
      </c>
      <c r="J1113" s="10">
        <f t="shared" si="87"/>
        <v>65.610000000000369</v>
      </c>
      <c r="K1113" s="10">
        <f>ABS(Table21[[#This Row],[Erorr 2]])</f>
        <v>8.1000000000000227</v>
      </c>
      <c r="L1113" s="13">
        <f>Table21[[#This Row],[Abs Erorr 2]]/Table21[[#This Row],[Adj Close]]</f>
        <v>3.9032382420971581E-2</v>
      </c>
      <c r="M1113" s="11">
        <f t="shared" si="89"/>
        <v>191.89999999999998</v>
      </c>
      <c r="N1113" s="16">
        <f>Table21[[#This Row],[Adj Close]]-Table21[[#This Row],[6-MA]]</f>
        <v>15.620000000000033</v>
      </c>
      <c r="O1113" s="17">
        <f>(Table21[[#This Row],[Adj Close]]-M1113)^2</f>
        <v>243.98440000000102</v>
      </c>
      <c r="P1113" s="17">
        <f>ABS(Table21[[#This Row],[Erorr 3]])</f>
        <v>15.620000000000033</v>
      </c>
      <c r="Q1113" s="17">
        <f>Table21[[#This Row],[Abs Erorr 3]]/Table21[[#This Row],[Adj Close]]</f>
        <v>7.5269853508095758E-2</v>
      </c>
    </row>
    <row r="1114" spans="1:17" x14ac:dyDescent="0.3">
      <c r="A1114" s="5">
        <v>45079.291666666664</v>
      </c>
      <c r="B1114" s="25">
        <v>213.97</v>
      </c>
      <c r="C1114" s="11">
        <f t="shared" si="86"/>
        <v>207.52</v>
      </c>
      <c r="D1114" s="29">
        <f>Table21[[#This Row],[Adj Close]]-Table21[[#This Row],[Naive Trend ]]</f>
        <v>6.4499999999999886</v>
      </c>
      <c r="E1114" s="12">
        <f t="shared" si="85"/>
        <v>41.60249999999985</v>
      </c>
      <c r="F1114" s="12">
        <f>ABS(Table21[[#This Row],[Erorr 1]])</f>
        <v>6.4499999999999886</v>
      </c>
      <c r="G1114" s="13">
        <f>Table21[[#This Row],[Abs Erorr 1]]/Table21[[#This Row],[Adj Close]]</f>
        <v>3.0144412768145015E-2</v>
      </c>
      <c r="H1114" s="11">
        <f t="shared" si="88"/>
        <v>204.20333333333335</v>
      </c>
      <c r="I1114" s="14">
        <f>(Table21[[#This Row],[Adj Close]]-Table21[[#This Row],[3-MA]])</f>
        <v>9.7666666666666515</v>
      </c>
      <c r="J1114" s="10">
        <f t="shared" si="87"/>
        <v>95.387777777777487</v>
      </c>
      <c r="K1114" s="10">
        <f>ABS(Table21[[#This Row],[Erorr 2]])</f>
        <v>9.7666666666666515</v>
      </c>
      <c r="L1114" s="13">
        <f>Table21[[#This Row],[Abs Erorr 2]]/Table21[[#This Row],[Adj Close]]</f>
        <v>4.564502811920667E-2</v>
      </c>
      <c r="M1114" s="11">
        <f t="shared" si="89"/>
        <v>195.52499999999998</v>
      </c>
      <c r="N1114" s="16">
        <f>Table21[[#This Row],[Adj Close]]-Table21[[#This Row],[6-MA]]</f>
        <v>18.445000000000022</v>
      </c>
      <c r="O1114" s="17">
        <f>(Table21[[#This Row],[Adj Close]]-M1114)^2</f>
        <v>340.21802500000081</v>
      </c>
      <c r="P1114" s="17">
        <f>ABS(Table21[[#This Row],[Erorr 3]])</f>
        <v>18.445000000000022</v>
      </c>
      <c r="Q1114" s="17">
        <f>Table21[[#This Row],[Abs Erorr 3]]/Table21[[#This Row],[Adj Close]]</f>
        <v>8.6203673412160689E-2</v>
      </c>
    </row>
    <row r="1115" spans="1:17" x14ac:dyDescent="0.3">
      <c r="A1115" s="9">
        <v>45082.291666666664</v>
      </c>
      <c r="B1115" s="26">
        <v>217.61</v>
      </c>
      <c r="C1115" s="11">
        <f t="shared" si="86"/>
        <v>213.97</v>
      </c>
      <c r="D1115" s="29">
        <f>Table21[[#This Row],[Adj Close]]-Table21[[#This Row],[Naive Trend ]]</f>
        <v>3.6400000000000148</v>
      </c>
      <c r="E1115" s="12">
        <f t="shared" si="85"/>
        <v>13.249600000000108</v>
      </c>
      <c r="F1115" s="12">
        <f>ABS(Table21[[#This Row],[Erorr 1]])</f>
        <v>3.6400000000000148</v>
      </c>
      <c r="G1115" s="13">
        <f>Table21[[#This Row],[Abs Erorr 1]]/Table21[[#This Row],[Adj Close]]</f>
        <v>1.672717246450078E-2</v>
      </c>
      <c r="H1115" s="11">
        <f t="shared" si="88"/>
        <v>208.47333333333336</v>
      </c>
      <c r="I1115" s="14">
        <f>(Table21[[#This Row],[Adj Close]]-Table21[[#This Row],[3-MA]])</f>
        <v>9.1366666666666561</v>
      </c>
      <c r="J1115" s="10">
        <f t="shared" si="87"/>
        <v>83.478677777777577</v>
      </c>
      <c r="K1115" s="10">
        <f>ABS(Table21[[#This Row],[Erorr 2]])</f>
        <v>9.1366666666666561</v>
      </c>
      <c r="L1115" s="13">
        <f>Table21[[#This Row],[Abs Erorr 2]]/Table21[[#This Row],[Adj Close]]</f>
        <v>4.1986428319776919E-2</v>
      </c>
      <c r="M1115" s="11">
        <f t="shared" si="89"/>
        <v>200.70333333333335</v>
      </c>
      <c r="N1115" s="16">
        <f>Table21[[#This Row],[Adj Close]]-Table21[[#This Row],[6-MA]]</f>
        <v>16.906666666666666</v>
      </c>
      <c r="O1115" s="17">
        <f>(Table21[[#This Row],[Adj Close]]-M1115)^2</f>
        <v>285.83537777777775</v>
      </c>
      <c r="P1115" s="17">
        <f>ABS(Table21[[#This Row],[Erorr 3]])</f>
        <v>16.906666666666666</v>
      </c>
      <c r="Q1115" s="17">
        <f>Table21[[#This Row],[Abs Erorr 3]]/Table21[[#This Row],[Adj Close]]</f>
        <v>7.7692508003615018E-2</v>
      </c>
    </row>
    <row r="1116" spans="1:17" x14ac:dyDescent="0.3">
      <c r="A1116" s="5">
        <v>45083.291666666664</v>
      </c>
      <c r="B1116" s="25">
        <v>221.31</v>
      </c>
      <c r="C1116" s="11">
        <f t="shared" si="86"/>
        <v>217.61</v>
      </c>
      <c r="D1116" s="29">
        <f>Table21[[#This Row],[Adj Close]]-Table21[[#This Row],[Naive Trend ]]</f>
        <v>3.6999999999999886</v>
      </c>
      <c r="E1116" s="12">
        <f t="shared" si="85"/>
        <v>13.689999999999916</v>
      </c>
      <c r="F1116" s="12">
        <f>ABS(Table21[[#This Row],[Erorr 1]])</f>
        <v>3.6999999999999886</v>
      </c>
      <c r="G1116" s="13">
        <f>Table21[[#This Row],[Abs Erorr 1]]/Table21[[#This Row],[Adj Close]]</f>
        <v>1.6718629976051641E-2</v>
      </c>
      <c r="H1116" s="11">
        <f t="shared" si="88"/>
        <v>213.03333333333333</v>
      </c>
      <c r="I1116" s="14">
        <f>(Table21[[#This Row],[Adj Close]]-Table21[[#This Row],[3-MA]])</f>
        <v>8.2766666666666708</v>
      </c>
      <c r="J1116" s="10">
        <f t="shared" si="87"/>
        <v>68.503211111111185</v>
      </c>
      <c r="K1116" s="10">
        <f>ABS(Table21[[#This Row],[Erorr 2]])</f>
        <v>8.2766666666666708</v>
      </c>
      <c r="L1116" s="13">
        <f>Table21[[#This Row],[Abs Erorr 2]]/Table21[[#This Row],[Adj Close]]</f>
        <v>3.7398520928411144E-2</v>
      </c>
      <c r="M1116" s="11">
        <f t="shared" si="89"/>
        <v>206.22666666666669</v>
      </c>
      <c r="N1116" s="16">
        <f>Table21[[#This Row],[Adj Close]]-Table21[[#This Row],[6-MA]]</f>
        <v>15.083333333333314</v>
      </c>
      <c r="O1116" s="17">
        <f>(Table21[[#This Row],[Adj Close]]-M1116)^2</f>
        <v>227.50694444444386</v>
      </c>
      <c r="P1116" s="17">
        <f>ABS(Table21[[#This Row],[Erorr 3]])</f>
        <v>15.083333333333314</v>
      </c>
      <c r="Q1116" s="17">
        <f>Table21[[#This Row],[Abs Erorr 3]]/Table21[[#This Row],[Adj Close]]</f>
        <v>6.8154775352823257E-2</v>
      </c>
    </row>
    <row r="1117" spans="1:17" x14ac:dyDescent="0.3">
      <c r="A1117" s="9">
        <v>45084.291666666664</v>
      </c>
      <c r="B1117" s="26">
        <v>224.57</v>
      </c>
      <c r="C1117" s="11">
        <f t="shared" si="86"/>
        <v>221.31</v>
      </c>
      <c r="D1117" s="29">
        <f>Table21[[#This Row],[Adj Close]]-Table21[[#This Row],[Naive Trend ]]</f>
        <v>3.2599999999999909</v>
      </c>
      <c r="E1117" s="12">
        <f t="shared" si="85"/>
        <v>10.627599999999941</v>
      </c>
      <c r="F1117" s="12">
        <f>ABS(Table21[[#This Row],[Erorr 1]])</f>
        <v>3.2599999999999909</v>
      </c>
      <c r="G1117" s="13">
        <f>Table21[[#This Row],[Abs Erorr 1]]/Table21[[#This Row],[Adj Close]]</f>
        <v>1.4516631785189433E-2</v>
      </c>
      <c r="H1117" s="11">
        <f t="shared" si="88"/>
        <v>217.63000000000002</v>
      </c>
      <c r="I1117" s="14">
        <f>(Table21[[#This Row],[Adj Close]]-Table21[[#This Row],[3-MA]])</f>
        <v>6.9399999999999693</v>
      </c>
      <c r="J1117" s="10">
        <f t="shared" si="87"/>
        <v>48.163599999999576</v>
      </c>
      <c r="K1117" s="10">
        <f>ABS(Table21[[#This Row],[Erorr 2]])</f>
        <v>6.9399999999999693</v>
      </c>
      <c r="L1117" s="13">
        <f>Table21[[#This Row],[Abs Erorr 2]]/Table21[[#This Row],[Adj Close]]</f>
        <v>3.0903504475219171E-2</v>
      </c>
      <c r="M1117" s="11">
        <f t="shared" si="89"/>
        <v>210.91666666666666</v>
      </c>
      <c r="N1117" s="16">
        <f>Table21[[#This Row],[Adj Close]]-Table21[[#This Row],[6-MA]]</f>
        <v>13.653333333333336</v>
      </c>
      <c r="O1117" s="17">
        <f>(Table21[[#This Row],[Adj Close]]-M1117)^2</f>
        <v>186.41351111111118</v>
      </c>
      <c r="P1117" s="17">
        <f>ABS(Table21[[#This Row],[Erorr 3]])</f>
        <v>13.653333333333336</v>
      </c>
      <c r="Q1117" s="17">
        <f>Table21[[#This Row],[Abs Erorr 3]]/Table21[[#This Row],[Adj Close]]</f>
        <v>6.0797672589096213E-2</v>
      </c>
    </row>
    <row r="1118" spans="1:17" x14ac:dyDescent="0.3">
      <c r="A1118" s="5">
        <v>45085.291666666664</v>
      </c>
      <c r="B1118" s="25">
        <v>234.86</v>
      </c>
      <c r="C1118" s="11">
        <f t="shared" si="86"/>
        <v>224.57</v>
      </c>
      <c r="D1118" s="29">
        <f>Table21[[#This Row],[Adj Close]]-Table21[[#This Row],[Naive Trend ]]</f>
        <v>10.29000000000002</v>
      </c>
      <c r="E1118" s="12">
        <f t="shared" si="85"/>
        <v>105.88410000000042</v>
      </c>
      <c r="F1118" s="12">
        <f>ABS(Table21[[#This Row],[Erorr 1]])</f>
        <v>10.29000000000002</v>
      </c>
      <c r="G1118" s="13">
        <f>Table21[[#This Row],[Abs Erorr 1]]/Table21[[#This Row],[Adj Close]]</f>
        <v>4.3813335604189818E-2</v>
      </c>
      <c r="H1118" s="11">
        <f t="shared" si="88"/>
        <v>221.16333333333333</v>
      </c>
      <c r="I1118" s="14">
        <f>(Table21[[#This Row],[Adj Close]]-Table21[[#This Row],[3-MA]])</f>
        <v>13.696666666666687</v>
      </c>
      <c r="J1118" s="10">
        <f t="shared" si="87"/>
        <v>187.59867777777833</v>
      </c>
      <c r="K1118" s="10">
        <f>ABS(Table21[[#This Row],[Erorr 2]])</f>
        <v>13.696666666666687</v>
      </c>
      <c r="L1118" s="13">
        <f>Table21[[#This Row],[Abs Erorr 2]]/Table21[[#This Row],[Adj Close]]</f>
        <v>5.8318430838229948E-2</v>
      </c>
      <c r="M1118" s="11">
        <f t="shared" si="89"/>
        <v>214.81833333333336</v>
      </c>
      <c r="N1118" s="16">
        <f>Table21[[#This Row],[Adj Close]]-Table21[[#This Row],[6-MA]]</f>
        <v>20.041666666666657</v>
      </c>
      <c r="O1118" s="17">
        <f>(Table21[[#This Row],[Adj Close]]-M1118)^2</f>
        <v>401.66840277777737</v>
      </c>
      <c r="P1118" s="17">
        <f>ABS(Table21[[#This Row],[Erorr 3]])</f>
        <v>20.041666666666657</v>
      </c>
      <c r="Q1118" s="17">
        <f>Table21[[#This Row],[Abs Erorr 3]]/Table21[[#This Row],[Adj Close]]</f>
        <v>8.533452553294156E-2</v>
      </c>
    </row>
    <row r="1119" spans="1:17" x14ac:dyDescent="0.3">
      <c r="A1119" s="9">
        <v>45086.291666666664</v>
      </c>
      <c r="B1119" s="26">
        <v>244.4</v>
      </c>
      <c r="C1119" s="11">
        <f t="shared" si="86"/>
        <v>234.86</v>
      </c>
      <c r="D1119" s="29">
        <f>Table21[[#This Row],[Adj Close]]-Table21[[#This Row],[Naive Trend ]]</f>
        <v>9.539999999999992</v>
      </c>
      <c r="E1119" s="12">
        <f t="shared" si="85"/>
        <v>91.011599999999845</v>
      </c>
      <c r="F1119" s="12">
        <f>ABS(Table21[[#This Row],[Erorr 1]])</f>
        <v>9.539999999999992</v>
      </c>
      <c r="G1119" s="13">
        <f>Table21[[#This Row],[Abs Erorr 1]]/Table21[[#This Row],[Adj Close]]</f>
        <v>3.9034369885433684E-2</v>
      </c>
      <c r="H1119" s="11">
        <f t="shared" si="88"/>
        <v>226.91333333333333</v>
      </c>
      <c r="I1119" s="14">
        <f>(Table21[[#This Row],[Adj Close]]-Table21[[#This Row],[3-MA]])</f>
        <v>17.486666666666679</v>
      </c>
      <c r="J1119" s="10">
        <f t="shared" si="87"/>
        <v>305.78351111111152</v>
      </c>
      <c r="K1119" s="10">
        <f>ABS(Table21[[#This Row],[Erorr 2]])</f>
        <v>17.486666666666679</v>
      </c>
      <c r="L1119" s="13">
        <f>Table21[[#This Row],[Abs Erorr 2]]/Table21[[#This Row],[Adj Close]]</f>
        <v>7.1549372613202447E-2</v>
      </c>
      <c r="M1119" s="11">
        <f t="shared" si="89"/>
        <v>219.97333333333336</v>
      </c>
      <c r="N1119" s="16">
        <f>Table21[[#This Row],[Adj Close]]-Table21[[#This Row],[6-MA]]</f>
        <v>24.426666666666648</v>
      </c>
      <c r="O1119" s="17">
        <f>(Table21[[#This Row],[Adj Close]]-M1119)^2</f>
        <v>596.6620444444435</v>
      </c>
      <c r="P1119" s="17">
        <f>ABS(Table21[[#This Row],[Erorr 3]])</f>
        <v>24.426666666666648</v>
      </c>
      <c r="Q1119" s="17">
        <f>Table21[[#This Row],[Abs Erorr 3]]/Table21[[#This Row],[Adj Close]]</f>
        <v>9.9945444626295607E-2</v>
      </c>
    </row>
    <row r="1120" spans="1:17" x14ac:dyDescent="0.3">
      <c r="A1120" s="5">
        <v>45089.291666666664</v>
      </c>
      <c r="B1120" s="25">
        <v>249.83</v>
      </c>
      <c r="C1120" s="11">
        <f t="shared" si="86"/>
        <v>244.4</v>
      </c>
      <c r="D1120" s="29">
        <f>Table21[[#This Row],[Adj Close]]-Table21[[#This Row],[Naive Trend ]]</f>
        <v>5.4300000000000068</v>
      </c>
      <c r="E1120" s="12">
        <f t="shared" si="85"/>
        <v>29.484900000000074</v>
      </c>
      <c r="F1120" s="12">
        <f>ABS(Table21[[#This Row],[Erorr 1]])</f>
        <v>5.4300000000000068</v>
      </c>
      <c r="G1120" s="13">
        <f>Table21[[#This Row],[Abs Erorr 1]]/Table21[[#This Row],[Adj Close]]</f>
        <v>2.1734779650162135E-2</v>
      </c>
      <c r="H1120" s="11">
        <f t="shared" si="88"/>
        <v>234.61</v>
      </c>
      <c r="I1120" s="14">
        <f>(Table21[[#This Row],[Adj Close]]-Table21[[#This Row],[3-MA]])</f>
        <v>15.219999999999999</v>
      </c>
      <c r="J1120" s="10">
        <f t="shared" si="87"/>
        <v>231.64839999999995</v>
      </c>
      <c r="K1120" s="10">
        <f>ABS(Table21[[#This Row],[Erorr 2]])</f>
        <v>15.219999999999999</v>
      </c>
      <c r="L1120" s="13">
        <f>Table21[[#This Row],[Abs Erorr 2]]/Table21[[#This Row],[Adj Close]]</f>
        <v>6.092142657006764E-2</v>
      </c>
      <c r="M1120" s="11">
        <f t="shared" si="89"/>
        <v>226.12000000000003</v>
      </c>
      <c r="N1120" s="16">
        <f>Table21[[#This Row],[Adj Close]]-Table21[[#This Row],[6-MA]]</f>
        <v>23.70999999999998</v>
      </c>
      <c r="O1120" s="17">
        <f>(Table21[[#This Row],[Adj Close]]-M1120)^2</f>
        <v>562.16409999999905</v>
      </c>
      <c r="P1120" s="17">
        <f>ABS(Table21[[#This Row],[Erorr 3]])</f>
        <v>23.70999999999998</v>
      </c>
      <c r="Q1120" s="17">
        <f>Table21[[#This Row],[Abs Erorr 3]]/Table21[[#This Row],[Adj Close]]</f>
        <v>9.4904535083856933E-2</v>
      </c>
    </row>
    <row r="1121" spans="1:17" x14ac:dyDescent="0.3">
      <c r="A1121" s="9">
        <v>45090.291666666664</v>
      </c>
      <c r="B1121" s="26">
        <v>258.70999999999998</v>
      </c>
      <c r="C1121" s="11">
        <f t="shared" si="86"/>
        <v>249.83</v>
      </c>
      <c r="D1121" s="29">
        <f>Table21[[#This Row],[Adj Close]]-Table21[[#This Row],[Naive Trend ]]</f>
        <v>8.879999999999967</v>
      </c>
      <c r="E1121" s="12">
        <f t="shared" si="85"/>
        <v>78.854399999999416</v>
      </c>
      <c r="F1121" s="12">
        <f>ABS(Table21[[#This Row],[Erorr 1]])</f>
        <v>8.879999999999967</v>
      </c>
      <c r="G1121" s="13">
        <f>Table21[[#This Row],[Abs Erorr 1]]/Table21[[#This Row],[Adj Close]]</f>
        <v>3.4324146727996475E-2</v>
      </c>
      <c r="H1121" s="11">
        <f t="shared" si="88"/>
        <v>243.03</v>
      </c>
      <c r="I1121" s="14">
        <f>(Table21[[#This Row],[Adj Close]]-Table21[[#This Row],[3-MA]])</f>
        <v>15.679999999999978</v>
      </c>
      <c r="J1121" s="10">
        <f t="shared" si="87"/>
        <v>245.86239999999933</v>
      </c>
      <c r="K1121" s="10">
        <f>ABS(Table21[[#This Row],[Erorr 2]])</f>
        <v>15.679999999999978</v>
      </c>
      <c r="L1121" s="13">
        <f>Table21[[#This Row],[Abs Erorr 2]]/Table21[[#This Row],[Adj Close]]</f>
        <v>6.0608403231417342E-2</v>
      </c>
      <c r="M1121" s="11">
        <f t="shared" si="89"/>
        <v>232.09666666666666</v>
      </c>
      <c r="N1121" s="16">
        <f>Table21[[#This Row],[Adj Close]]-Table21[[#This Row],[6-MA]]</f>
        <v>26.613333333333316</v>
      </c>
      <c r="O1121" s="17">
        <f>(Table21[[#This Row],[Adj Close]]-M1121)^2</f>
        <v>708.26951111111021</v>
      </c>
      <c r="P1121" s="17">
        <f>ABS(Table21[[#This Row],[Erorr 3]])</f>
        <v>26.613333333333316</v>
      </c>
      <c r="Q1121" s="17">
        <f>Table21[[#This Row],[Abs Erorr 3]]/Table21[[#This Row],[Adj Close]]</f>
        <v>0.10286936466829004</v>
      </c>
    </row>
    <row r="1122" spans="1:17" x14ac:dyDescent="0.3">
      <c r="A1122" s="5">
        <v>45091.291666666664</v>
      </c>
      <c r="B1122" s="25">
        <v>256.79000000000002</v>
      </c>
      <c r="C1122" s="11">
        <f t="shared" si="86"/>
        <v>258.70999999999998</v>
      </c>
      <c r="D1122" s="29">
        <f>Table21[[#This Row],[Adj Close]]-Table21[[#This Row],[Naive Trend ]]</f>
        <v>-1.9199999999999591</v>
      </c>
      <c r="E1122" s="12">
        <f t="shared" si="85"/>
        <v>3.6863999999998427</v>
      </c>
      <c r="F1122" s="12">
        <f>ABS(Table21[[#This Row],[Erorr 1]])</f>
        <v>1.9199999999999591</v>
      </c>
      <c r="G1122" s="13">
        <f>Table21[[#This Row],[Abs Erorr 1]]/Table21[[#This Row],[Adj Close]]</f>
        <v>7.4769266715992017E-3</v>
      </c>
      <c r="H1122" s="11">
        <f t="shared" si="88"/>
        <v>250.98000000000002</v>
      </c>
      <c r="I1122" s="14">
        <f>(Table21[[#This Row],[Adj Close]]-Table21[[#This Row],[3-MA]])</f>
        <v>5.8100000000000023</v>
      </c>
      <c r="J1122" s="10">
        <f t="shared" si="87"/>
        <v>33.756100000000025</v>
      </c>
      <c r="K1122" s="10">
        <f>ABS(Table21[[#This Row],[Erorr 2]])</f>
        <v>5.8100000000000023</v>
      </c>
      <c r="L1122" s="13">
        <f>Table21[[#This Row],[Abs Erorr 2]]/Table21[[#This Row],[Adj Close]]</f>
        <v>2.2625491646870992E-2</v>
      </c>
      <c r="M1122" s="11">
        <f t="shared" si="89"/>
        <v>238.94666666666669</v>
      </c>
      <c r="N1122" s="16">
        <f>Table21[[#This Row],[Adj Close]]-Table21[[#This Row],[6-MA]]</f>
        <v>17.843333333333334</v>
      </c>
      <c r="O1122" s="17">
        <f>(Table21[[#This Row],[Adj Close]]-M1122)^2</f>
        <v>318.38454444444443</v>
      </c>
      <c r="P1122" s="17">
        <f>ABS(Table21[[#This Row],[Erorr 3]])</f>
        <v>17.843333333333334</v>
      </c>
      <c r="Q1122" s="17">
        <f>Table21[[#This Row],[Abs Erorr 3]]/Table21[[#This Row],[Adj Close]]</f>
        <v>6.9486091099082256E-2</v>
      </c>
    </row>
    <row r="1123" spans="1:17" x14ac:dyDescent="0.3">
      <c r="A1123" s="9">
        <v>45092.291666666664</v>
      </c>
      <c r="B1123" s="26">
        <v>255.9</v>
      </c>
      <c r="C1123" s="11">
        <f t="shared" si="86"/>
        <v>256.79000000000002</v>
      </c>
      <c r="D1123" s="29">
        <f>Table21[[#This Row],[Adj Close]]-Table21[[#This Row],[Naive Trend ]]</f>
        <v>-0.89000000000001478</v>
      </c>
      <c r="E1123" s="12">
        <f t="shared" si="85"/>
        <v>0.79210000000002634</v>
      </c>
      <c r="F1123" s="12">
        <f>ABS(Table21[[#This Row],[Erorr 1]])</f>
        <v>0.89000000000001478</v>
      </c>
      <c r="G1123" s="13">
        <f>Table21[[#This Row],[Abs Erorr 1]]/Table21[[#This Row],[Adj Close]]</f>
        <v>3.4779210629152591E-3</v>
      </c>
      <c r="H1123" s="11">
        <f t="shared" si="88"/>
        <v>255.10999999999999</v>
      </c>
      <c r="I1123" s="14">
        <f>(Table21[[#This Row],[Adj Close]]-Table21[[#This Row],[3-MA]])</f>
        <v>0.79000000000002046</v>
      </c>
      <c r="J1123" s="10">
        <f t="shared" si="87"/>
        <v>0.6241000000000323</v>
      </c>
      <c r="K1123" s="10">
        <f>ABS(Table21[[#This Row],[Erorr 2]])</f>
        <v>0.79000000000002046</v>
      </c>
      <c r="L1123" s="13">
        <f>Table21[[#This Row],[Abs Erorr 2]]/Table21[[#This Row],[Adj Close]]</f>
        <v>3.0871434153967193E-3</v>
      </c>
      <c r="M1123" s="11">
        <f t="shared" si="89"/>
        <v>244.86</v>
      </c>
      <c r="N1123" s="16">
        <f>Table21[[#This Row],[Adj Close]]-Table21[[#This Row],[6-MA]]</f>
        <v>11.039999999999992</v>
      </c>
      <c r="O1123" s="17">
        <f>(Table21[[#This Row],[Adj Close]]-M1123)^2</f>
        <v>121.88159999999982</v>
      </c>
      <c r="P1123" s="17">
        <f>ABS(Table21[[#This Row],[Erorr 3]])</f>
        <v>11.039999999999992</v>
      </c>
      <c r="Q1123" s="17">
        <f>Table21[[#This Row],[Abs Erorr 3]]/Table21[[#This Row],[Adj Close]]</f>
        <v>4.3141852286049207E-2</v>
      </c>
    </row>
    <row r="1124" spans="1:17" x14ac:dyDescent="0.3">
      <c r="A1124" s="5">
        <v>45093.291666666664</v>
      </c>
      <c r="B1124" s="25">
        <v>260.54000000000002</v>
      </c>
      <c r="C1124" s="11">
        <f t="shared" si="86"/>
        <v>255.9</v>
      </c>
      <c r="D1124" s="29">
        <f>Table21[[#This Row],[Adj Close]]-Table21[[#This Row],[Naive Trend ]]</f>
        <v>4.6400000000000148</v>
      </c>
      <c r="E1124" s="12">
        <f t="shared" si="85"/>
        <v>21.529600000000137</v>
      </c>
      <c r="F1124" s="12">
        <f>ABS(Table21[[#This Row],[Erorr 1]])</f>
        <v>4.6400000000000148</v>
      </c>
      <c r="G1124" s="13">
        <f>Table21[[#This Row],[Abs Erorr 1]]/Table21[[#This Row],[Adj Close]]</f>
        <v>1.7809165579181756E-2</v>
      </c>
      <c r="H1124" s="11">
        <f t="shared" si="88"/>
        <v>257.13333333333333</v>
      </c>
      <c r="I1124" s="14">
        <f>(Table21[[#This Row],[Adj Close]]-Table21[[#This Row],[3-MA]])</f>
        <v>3.4066666666666947</v>
      </c>
      <c r="J1124" s="10">
        <f t="shared" si="87"/>
        <v>11.605377777777969</v>
      </c>
      <c r="K1124" s="10">
        <f>ABS(Table21[[#This Row],[Erorr 2]])</f>
        <v>3.4066666666666947</v>
      </c>
      <c r="L1124" s="13">
        <f>Table21[[#This Row],[Abs Erorr 2]]/Table21[[#This Row],[Adj Close]]</f>
        <v>1.3075407487014256E-2</v>
      </c>
      <c r="M1124" s="11">
        <f t="shared" si="89"/>
        <v>250.08166666666668</v>
      </c>
      <c r="N1124" s="16">
        <f>Table21[[#This Row],[Adj Close]]-Table21[[#This Row],[6-MA]]</f>
        <v>10.458333333333343</v>
      </c>
      <c r="O1124" s="17">
        <f>(Table21[[#This Row],[Adj Close]]-M1124)^2</f>
        <v>109.37673611111131</v>
      </c>
      <c r="P1124" s="17">
        <f>ABS(Table21[[#This Row],[Erorr 3]])</f>
        <v>10.458333333333343</v>
      </c>
      <c r="Q1124" s="17">
        <f>Table21[[#This Row],[Abs Erorr 3]]/Table21[[#This Row],[Adj Close]]</f>
        <v>4.0140989227501887E-2</v>
      </c>
    </row>
    <row r="1125" spans="1:17" x14ac:dyDescent="0.3">
      <c r="A1125" s="9">
        <v>45097.291666666664</v>
      </c>
      <c r="B1125" s="26">
        <v>274.45</v>
      </c>
      <c r="C1125" s="11">
        <f t="shared" si="86"/>
        <v>260.54000000000002</v>
      </c>
      <c r="D1125" s="29">
        <f>Table21[[#This Row],[Adj Close]]-Table21[[#This Row],[Naive Trend ]]</f>
        <v>13.909999999999968</v>
      </c>
      <c r="E1125" s="12">
        <f t="shared" si="85"/>
        <v>193.48809999999912</v>
      </c>
      <c r="F1125" s="12">
        <f>ABS(Table21[[#This Row],[Erorr 1]])</f>
        <v>13.909999999999968</v>
      </c>
      <c r="G1125" s="13">
        <f>Table21[[#This Row],[Abs Erorr 1]]/Table21[[#This Row],[Adj Close]]</f>
        <v>5.0683184550919906E-2</v>
      </c>
      <c r="H1125" s="11">
        <f t="shared" si="88"/>
        <v>257.74333333333334</v>
      </c>
      <c r="I1125" s="14">
        <f>(Table21[[#This Row],[Adj Close]]-Table21[[#This Row],[3-MA]])</f>
        <v>16.706666666666649</v>
      </c>
      <c r="J1125" s="10">
        <f t="shared" si="87"/>
        <v>279.11271111111051</v>
      </c>
      <c r="K1125" s="10">
        <f>ABS(Table21[[#This Row],[Erorr 2]])</f>
        <v>16.706666666666649</v>
      </c>
      <c r="L1125" s="13">
        <f>Table21[[#This Row],[Abs Erorr 2]]/Table21[[#This Row],[Adj Close]]</f>
        <v>6.0873261674864822E-2</v>
      </c>
      <c r="M1125" s="11">
        <f t="shared" si="89"/>
        <v>254.36166666666668</v>
      </c>
      <c r="N1125" s="16">
        <f>Table21[[#This Row],[Adj Close]]-Table21[[#This Row],[6-MA]]</f>
        <v>20.08833333333331</v>
      </c>
      <c r="O1125" s="17">
        <f>(Table21[[#This Row],[Adj Close]]-M1125)^2</f>
        <v>403.54113611111018</v>
      </c>
      <c r="P1125" s="17">
        <f>ABS(Table21[[#This Row],[Erorr 3]])</f>
        <v>20.08833333333331</v>
      </c>
      <c r="Q1125" s="17">
        <f>Table21[[#This Row],[Abs Erorr 3]]/Table21[[#This Row],[Adj Close]]</f>
        <v>7.3194874597680121E-2</v>
      </c>
    </row>
    <row r="1126" spans="1:17" x14ac:dyDescent="0.3">
      <c r="A1126" s="5">
        <v>45098.291666666664</v>
      </c>
      <c r="B1126" s="25">
        <v>259.45999999999998</v>
      </c>
      <c r="C1126" s="11">
        <f t="shared" si="86"/>
        <v>274.45</v>
      </c>
      <c r="D1126" s="29">
        <f>Table21[[#This Row],[Adj Close]]-Table21[[#This Row],[Naive Trend ]]</f>
        <v>-14.990000000000009</v>
      </c>
      <c r="E1126" s="12">
        <f t="shared" si="85"/>
        <v>224.70010000000028</v>
      </c>
      <c r="F1126" s="12">
        <f>ABS(Table21[[#This Row],[Erorr 1]])</f>
        <v>14.990000000000009</v>
      </c>
      <c r="G1126" s="13">
        <f>Table21[[#This Row],[Abs Erorr 1]]/Table21[[#This Row],[Adj Close]]</f>
        <v>5.777383797117093E-2</v>
      </c>
      <c r="H1126" s="11">
        <f t="shared" si="88"/>
        <v>263.63000000000005</v>
      </c>
      <c r="I1126" s="14">
        <f>(Table21[[#This Row],[Adj Close]]-Table21[[#This Row],[3-MA]])</f>
        <v>-4.1700000000000728</v>
      </c>
      <c r="J1126" s="10">
        <f t="shared" si="87"/>
        <v>17.388900000000607</v>
      </c>
      <c r="K1126" s="10">
        <f>ABS(Table21[[#This Row],[Erorr 2]])</f>
        <v>4.1700000000000728</v>
      </c>
      <c r="L1126" s="13">
        <f>Table21[[#This Row],[Abs Erorr 2]]/Table21[[#This Row],[Adj Close]]</f>
        <v>1.6071841516997122E-2</v>
      </c>
      <c r="M1126" s="11">
        <f t="shared" si="89"/>
        <v>259.37</v>
      </c>
      <c r="N1126" s="16">
        <f>Table21[[#This Row],[Adj Close]]-Table21[[#This Row],[6-MA]]</f>
        <v>8.9999999999974989E-2</v>
      </c>
      <c r="O1126" s="17">
        <f>(Table21[[#This Row],[Adj Close]]-M1126)^2</f>
        <v>8.099999999995498E-3</v>
      </c>
      <c r="P1126" s="17">
        <f>ABS(Table21[[#This Row],[Erorr 3]])</f>
        <v>8.9999999999974989E-2</v>
      </c>
      <c r="Q1126" s="17">
        <f>Table21[[#This Row],[Abs Erorr 3]]/Table21[[#This Row],[Adj Close]]</f>
        <v>3.4687427734515915E-4</v>
      </c>
    </row>
    <row r="1127" spans="1:17" x14ac:dyDescent="0.3">
      <c r="A1127" s="9">
        <v>45099.291666666664</v>
      </c>
      <c r="B1127" s="26">
        <v>264.61</v>
      </c>
      <c r="C1127" s="11">
        <f t="shared" si="86"/>
        <v>259.45999999999998</v>
      </c>
      <c r="D1127" s="29">
        <f>Table21[[#This Row],[Adj Close]]-Table21[[#This Row],[Naive Trend ]]</f>
        <v>5.1500000000000341</v>
      </c>
      <c r="E1127" s="12">
        <f t="shared" si="85"/>
        <v>26.522500000000353</v>
      </c>
      <c r="F1127" s="12">
        <f>ABS(Table21[[#This Row],[Erorr 1]])</f>
        <v>5.1500000000000341</v>
      </c>
      <c r="G1127" s="13">
        <f>Table21[[#This Row],[Abs Erorr 1]]/Table21[[#This Row],[Adj Close]]</f>
        <v>1.9462605343713517E-2</v>
      </c>
      <c r="H1127" s="11">
        <f t="shared" si="88"/>
        <v>264.81666666666666</v>
      </c>
      <c r="I1127" s="14">
        <f>(Table21[[#This Row],[Adj Close]]-Table21[[#This Row],[3-MA]])</f>
        <v>-0.20666666666664923</v>
      </c>
      <c r="J1127" s="10">
        <f t="shared" si="87"/>
        <v>4.2711111111103907E-2</v>
      </c>
      <c r="K1127" s="10">
        <f>ABS(Table21[[#This Row],[Erorr 2]])</f>
        <v>0.20666666666664923</v>
      </c>
      <c r="L1127" s="13">
        <f>Table21[[#This Row],[Abs Erorr 2]]/Table21[[#This Row],[Adj Close]]</f>
        <v>7.8102364486092447E-4</v>
      </c>
      <c r="M1127" s="11">
        <f t="shared" si="89"/>
        <v>260.97500000000002</v>
      </c>
      <c r="N1127" s="16">
        <f>Table21[[#This Row],[Adj Close]]-Table21[[#This Row],[6-MA]]</f>
        <v>3.6349999999999909</v>
      </c>
      <c r="O1127" s="17">
        <f>(Table21[[#This Row],[Adj Close]]-M1127)^2</f>
        <v>13.213224999999934</v>
      </c>
      <c r="P1127" s="17">
        <f>ABS(Table21[[#This Row],[Erorr 3]])</f>
        <v>3.6349999999999909</v>
      </c>
      <c r="Q1127" s="17">
        <f>Table21[[#This Row],[Abs Erorr 3]]/Table21[[#This Row],[Adj Close]]</f>
        <v>1.3737198140659804E-2</v>
      </c>
    </row>
    <row r="1128" spans="1:17" x14ac:dyDescent="0.3">
      <c r="A1128" s="5">
        <v>45100.291666666664</v>
      </c>
      <c r="B1128" s="25">
        <v>256.60000000000002</v>
      </c>
      <c r="C1128" s="11">
        <f t="shared" si="86"/>
        <v>264.61</v>
      </c>
      <c r="D1128" s="29">
        <f>Table21[[#This Row],[Adj Close]]-Table21[[#This Row],[Naive Trend ]]</f>
        <v>-8.0099999999999909</v>
      </c>
      <c r="E1128" s="12">
        <f t="shared" si="85"/>
        <v>64.160099999999858</v>
      </c>
      <c r="F1128" s="12">
        <f>ABS(Table21[[#This Row],[Erorr 1]])</f>
        <v>8.0099999999999909</v>
      </c>
      <c r="G1128" s="13">
        <f>Table21[[#This Row],[Abs Erorr 1]]/Table21[[#This Row],[Adj Close]]</f>
        <v>3.1215900233826931E-2</v>
      </c>
      <c r="H1128" s="11">
        <f t="shared" si="88"/>
        <v>266.17333333333335</v>
      </c>
      <c r="I1128" s="14">
        <f>(Table21[[#This Row],[Adj Close]]-Table21[[#This Row],[3-MA]])</f>
        <v>-9.5733333333333235</v>
      </c>
      <c r="J1128" s="10">
        <f t="shared" si="87"/>
        <v>91.648711111110927</v>
      </c>
      <c r="K1128" s="10">
        <f>ABS(Table21[[#This Row],[Erorr 2]])</f>
        <v>9.5733333333333235</v>
      </c>
      <c r="L1128" s="13">
        <f>Table21[[#This Row],[Abs Erorr 2]]/Table21[[#This Row],[Adj Close]]</f>
        <v>3.73083917900753E-2</v>
      </c>
      <c r="M1128" s="11">
        <f t="shared" si="89"/>
        <v>261.95833333333331</v>
      </c>
      <c r="N1128" s="16">
        <f>Table21[[#This Row],[Adj Close]]-Table21[[#This Row],[6-MA]]</f>
        <v>-5.3583333333332916</v>
      </c>
      <c r="O1128" s="17">
        <f>(Table21[[#This Row],[Adj Close]]-M1128)^2</f>
        <v>28.711736111110664</v>
      </c>
      <c r="P1128" s="17">
        <f>ABS(Table21[[#This Row],[Erorr 3]])</f>
        <v>5.3583333333332916</v>
      </c>
      <c r="Q1128" s="17">
        <f>Table21[[#This Row],[Abs Erorr 3]]/Table21[[#This Row],[Adj Close]]</f>
        <v>2.088204728500893E-2</v>
      </c>
    </row>
    <row r="1129" spans="1:17" x14ac:dyDescent="0.3">
      <c r="A1129" s="9">
        <v>45103.291666666664</v>
      </c>
      <c r="B1129" s="26">
        <v>241.05</v>
      </c>
      <c r="C1129" s="11">
        <f t="shared" si="86"/>
        <v>256.60000000000002</v>
      </c>
      <c r="D1129" s="29">
        <f>Table21[[#This Row],[Adj Close]]-Table21[[#This Row],[Naive Trend ]]</f>
        <v>-15.550000000000011</v>
      </c>
      <c r="E1129" s="12">
        <f t="shared" si="85"/>
        <v>241.80250000000035</v>
      </c>
      <c r="F1129" s="12">
        <f>ABS(Table21[[#This Row],[Erorr 1]])</f>
        <v>15.550000000000011</v>
      </c>
      <c r="G1129" s="13">
        <f>Table21[[#This Row],[Abs Erorr 1]]/Table21[[#This Row],[Adj Close]]</f>
        <v>6.4509437875959391E-2</v>
      </c>
      <c r="H1129" s="11">
        <f t="shared" si="88"/>
        <v>260.2233333333333</v>
      </c>
      <c r="I1129" s="14">
        <f>(Table21[[#This Row],[Adj Close]]-Table21[[#This Row],[3-MA]])</f>
        <v>-19.173333333333289</v>
      </c>
      <c r="J1129" s="10">
        <f t="shared" si="87"/>
        <v>367.61671111110945</v>
      </c>
      <c r="K1129" s="10">
        <f>ABS(Table21[[#This Row],[Erorr 2]])</f>
        <v>19.173333333333289</v>
      </c>
      <c r="L1129" s="13">
        <f>Table21[[#This Row],[Abs Erorr 2]]/Table21[[#This Row],[Adj Close]]</f>
        <v>7.9540897462490309E-2</v>
      </c>
      <c r="M1129" s="11">
        <f t="shared" si="89"/>
        <v>261.92666666666668</v>
      </c>
      <c r="N1129" s="16">
        <f>Table21[[#This Row],[Adj Close]]-Table21[[#This Row],[6-MA]]</f>
        <v>-20.876666666666665</v>
      </c>
      <c r="O1129" s="17">
        <f>(Table21[[#This Row],[Adj Close]]-M1129)^2</f>
        <v>435.83521111111105</v>
      </c>
      <c r="P1129" s="17">
        <f>ABS(Table21[[#This Row],[Erorr 3]])</f>
        <v>20.876666666666665</v>
      </c>
      <c r="Q1129" s="17">
        <f>Table21[[#This Row],[Abs Erorr 3]]/Table21[[#This Row],[Adj Close]]</f>
        <v>8.6607204591025361E-2</v>
      </c>
    </row>
    <row r="1130" spans="1:17" x14ac:dyDescent="0.3">
      <c r="A1130" s="5">
        <v>45104.291666666664</v>
      </c>
      <c r="B1130" s="25">
        <v>250.21</v>
      </c>
      <c r="C1130" s="11">
        <f t="shared" si="86"/>
        <v>241.05</v>
      </c>
      <c r="D1130" s="29">
        <f>Table21[[#This Row],[Adj Close]]-Table21[[#This Row],[Naive Trend ]]</f>
        <v>9.1599999999999966</v>
      </c>
      <c r="E1130" s="12">
        <f t="shared" si="85"/>
        <v>83.905599999999936</v>
      </c>
      <c r="F1130" s="12">
        <f>ABS(Table21[[#This Row],[Erorr 1]])</f>
        <v>9.1599999999999966</v>
      </c>
      <c r="G1130" s="13">
        <f>Table21[[#This Row],[Abs Erorr 1]]/Table21[[#This Row],[Adj Close]]</f>
        <v>3.6609248231485536E-2</v>
      </c>
      <c r="H1130" s="11">
        <f t="shared" si="88"/>
        <v>254.08666666666667</v>
      </c>
      <c r="I1130" s="14">
        <f>(Table21[[#This Row],[Adj Close]]-Table21[[#This Row],[3-MA]])</f>
        <v>-3.8766666666666652</v>
      </c>
      <c r="J1130" s="10">
        <f t="shared" si="87"/>
        <v>15.028544444444433</v>
      </c>
      <c r="K1130" s="10">
        <f>ABS(Table21[[#This Row],[Erorr 2]])</f>
        <v>3.8766666666666652</v>
      </c>
      <c r="L1130" s="13">
        <f>Table21[[#This Row],[Abs Erorr 2]]/Table21[[#This Row],[Adj Close]]</f>
        <v>1.5493651998987511E-2</v>
      </c>
      <c r="M1130" s="11">
        <f t="shared" si="89"/>
        <v>259.45166666666665</v>
      </c>
      <c r="N1130" s="16">
        <f>Table21[[#This Row],[Adj Close]]-Table21[[#This Row],[6-MA]]</f>
        <v>-9.2416666666666458</v>
      </c>
      <c r="O1130" s="17">
        <f>(Table21[[#This Row],[Adj Close]]-M1130)^2</f>
        <v>85.408402777777397</v>
      </c>
      <c r="P1130" s="17">
        <f>ABS(Table21[[#This Row],[Erorr 3]])</f>
        <v>9.2416666666666458</v>
      </c>
      <c r="Q1130" s="17">
        <f>Table21[[#This Row],[Abs Erorr 3]]/Table21[[#This Row],[Adj Close]]</f>
        <v>3.6935640728454677E-2</v>
      </c>
    </row>
    <row r="1131" spans="1:17" x14ac:dyDescent="0.3">
      <c r="A1131" s="9">
        <v>45105.291666666664</v>
      </c>
      <c r="B1131" s="26">
        <v>256.24</v>
      </c>
      <c r="C1131" s="11">
        <f t="shared" si="86"/>
        <v>250.21</v>
      </c>
      <c r="D1131" s="29">
        <f>Table21[[#This Row],[Adj Close]]-Table21[[#This Row],[Naive Trend ]]</f>
        <v>6.0300000000000011</v>
      </c>
      <c r="E1131" s="12">
        <f t="shared" si="85"/>
        <v>36.360900000000015</v>
      </c>
      <c r="F1131" s="12">
        <f>ABS(Table21[[#This Row],[Erorr 1]])</f>
        <v>6.0300000000000011</v>
      </c>
      <c r="G1131" s="13">
        <f>Table21[[#This Row],[Abs Erorr 1]]/Table21[[#This Row],[Adj Close]]</f>
        <v>2.353262566344053E-2</v>
      </c>
      <c r="H1131" s="11">
        <f t="shared" si="88"/>
        <v>249.28666666666666</v>
      </c>
      <c r="I1131" s="14">
        <f>(Table21[[#This Row],[Adj Close]]-Table21[[#This Row],[3-MA]])</f>
        <v>6.9533333333333474</v>
      </c>
      <c r="J1131" s="10">
        <f t="shared" si="87"/>
        <v>48.348844444444637</v>
      </c>
      <c r="K1131" s="10">
        <f>ABS(Table21[[#This Row],[Erorr 2]])</f>
        <v>6.9533333333333474</v>
      </c>
      <c r="L1131" s="13">
        <f>Table21[[#This Row],[Abs Erorr 2]]/Table21[[#This Row],[Adj Close]]</f>
        <v>2.7136018316161987E-2</v>
      </c>
      <c r="M1131" s="11">
        <f t="shared" si="89"/>
        <v>257.72999999999996</v>
      </c>
      <c r="N1131" s="16">
        <f>Table21[[#This Row],[Adj Close]]-Table21[[#This Row],[6-MA]]</f>
        <v>-1.4899999999999523</v>
      </c>
      <c r="O1131" s="17">
        <f>(Table21[[#This Row],[Adj Close]]-M1131)^2</f>
        <v>2.2200999999998579</v>
      </c>
      <c r="P1131" s="17">
        <f>ABS(Table21[[#This Row],[Erorr 3]])</f>
        <v>1.4899999999999523</v>
      </c>
      <c r="Q1131" s="17">
        <f>Table21[[#This Row],[Abs Erorr 3]]/Table21[[#This Row],[Adj Close]]</f>
        <v>5.8148610677487989E-3</v>
      </c>
    </row>
    <row r="1132" spans="1:17" x14ac:dyDescent="0.3">
      <c r="A1132" s="5">
        <v>45106.291666666664</v>
      </c>
      <c r="B1132" s="25">
        <v>257.5</v>
      </c>
      <c r="C1132" s="11">
        <f t="shared" si="86"/>
        <v>256.24</v>
      </c>
      <c r="D1132" s="29">
        <f>Table21[[#This Row],[Adj Close]]-Table21[[#This Row],[Naive Trend ]]</f>
        <v>1.2599999999999909</v>
      </c>
      <c r="E1132" s="12">
        <f t="shared" si="85"/>
        <v>1.587599999999977</v>
      </c>
      <c r="F1132" s="12">
        <f>ABS(Table21[[#This Row],[Erorr 1]])</f>
        <v>1.2599999999999909</v>
      </c>
      <c r="G1132" s="13">
        <f>Table21[[#This Row],[Abs Erorr 1]]/Table21[[#This Row],[Adj Close]]</f>
        <v>4.89320388349511E-3</v>
      </c>
      <c r="H1132" s="11">
        <f t="shared" si="88"/>
        <v>249.16666666666666</v>
      </c>
      <c r="I1132" s="14">
        <f>(Table21[[#This Row],[Adj Close]]-Table21[[#This Row],[3-MA]])</f>
        <v>8.3333333333333428</v>
      </c>
      <c r="J1132" s="10">
        <f t="shared" si="87"/>
        <v>69.444444444444599</v>
      </c>
      <c r="K1132" s="10">
        <f>ABS(Table21[[#This Row],[Erorr 2]])</f>
        <v>8.3333333333333428</v>
      </c>
      <c r="L1132" s="13">
        <f>Table21[[#This Row],[Abs Erorr 2]]/Table21[[#This Row],[Adj Close]]</f>
        <v>3.2362459546925605E-2</v>
      </c>
      <c r="M1132" s="11">
        <f t="shared" si="89"/>
        <v>254.69500000000002</v>
      </c>
      <c r="N1132" s="16">
        <f>Table21[[#This Row],[Adj Close]]-Table21[[#This Row],[6-MA]]</f>
        <v>2.8049999999999784</v>
      </c>
      <c r="O1132" s="17">
        <f>(Table21[[#This Row],[Adj Close]]-M1132)^2</f>
        <v>7.8680249999998786</v>
      </c>
      <c r="P1132" s="17">
        <f>ABS(Table21[[#This Row],[Erorr 3]])</f>
        <v>2.8049999999999784</v>
      </c>
      <c r="Q1132" s="17">
        <f>Table21[[#This Row],[Abs Erorr 3]]/Table21[[#This Row],[Adj Close]]</f>
        <v>1.0893203883495062E-2</v>
      </c>
    </row>
    <row r="1133" spans="1:17" x14ac:dyDescent="0.3">
      <c r="A1133" s="9">
        <v>45107.291666666664</v>
      </c>
      <c r="B1133" s="26">
        <v>261.77</v>
      </c>
      <c r="C1133" s="11">
        <f t="shared" si="86"/>
        <v>257.5</v>
      </c>
      <c r="D1133" s="29">
        <f>Table21[[#This Row],[Adj Close]]-Table21[[#This Row],[Naive Trend ]]</f>
        <v>4.2699999999999818</v>
      </c>
      <c r="E1133" s="12">
        <f t="shared" si="85"/>
        <v>18.232899999999844</v>
      </c>
      <c r="F1133" s="12">
        <f>ABS(Table21[[#This Row],[Erorr 1]])</f>
        <v>4.2699999999999818</v>
      </c>
      <c r="G1133" s="13">
        <f>Table21[[#This Row],[Abs Erorr 1]]/Table21[[#This Row],[Adj Close]]</f>
        <v>1.6312029644344202E-2</v>
      </c>
      <c r="H1133" s="11">
        <f t="shared" si="88"/>
        <v>254.65</v>
      </c>
      <c r="I1133" s="14">
        <f>(Table21[[#This Row],[Adj Close]]-Table21[[#This Row],[3-MA]])</f>
        <v>7.1199999999999761</v>
      </c>
      <c r="J1133" s="10">
        <f t="shared" si="87"/>
        <v>50.694399999999661</v>
      </c>
      <c r="K1133" s="10">
        <f>ABS(Table21[[#This Row],[Erorr 2]])</f>
        <v>7.1199999999999761</v>
      </c>
      <c r="L1133" s="13">
        <f>Table21[[#This Row],[Abs Erorr 2]]/Table21[[#This Row],[Adj Close]]</f>
        <v>2.7199449898766003E-2</v>
      </c>
      <c r="M1133" s="11">
        <f t="shared" si="89"/>
        <v>254.36833333333334</v>
      </c>
      <c r="N1133" s="16">
        <f>Table21[[#This Row],[Adj Close]]-Table21[[#This Row],[6-MA]]</f>
        <v>7.4016666666666424</v>
      </c>
      <c r="O1133" s="17">
        <f>(Table21[[#This Row],[Adj Close]]-M1133)^2</f>
        <v>54.784669444444084</v>
      </c>
      <c r="P1133" s="17">
        <f>ABS(Table21[[#This Row],[Erorr 3]])</f>
        <v>7.4016666666666424</v>
      </c>
      <c r="Q1133" s="17">
        <f>Table21[[#This Row],[Abs Erorr 3]]/Table21[[#This Row],[Adj Close]]</f>
        <v>2.8275458099349209E-2</v>
      </c>
    </row>
    <row r="1134" spans="1:17" x14ac:dyDescent="0.3">
      <c r="A1134" s="5">
        <v>45110.291666666664</v>
      </c>
      <c r="B1134" s="25">
        <v>279.82</v>
      </c>
      <c r="C1134" s="11">
        <f t="shared" si="86"/>
        <v>261.77</v>
      </c>
      <c r="D1134" s="29">
        <f>Table21[[#This Row],[Adj Close]]-Table21[[#This Row],[Naive Trend ]]</f>
        <v>18.050000000000011</v>
      </c>
      <c r="E1134" s="12">
        <f t="shared" si="85"/>
        <v>325.80250000000041</v>
      </c>
      <c r="F1134" s="12">
        <f>ABS(Table21[[#This Row],[Erorr 1]])</f>
        <v>18.050000000000011</v>
      </c>
      <c r="G1134" s="13">
        <f>Table21[[#This Row],[Abs Erorr 1]]/Table21[[#This Row],[Adj Close]]</f>
        <v>6.4505753698806415E-2</v>
      </c>
      <c r="H1134" s="11">
        <f t="shared" si="88"/>
        <v>258.50333333333333</v>
      </c>
      <c r="I1134" s="14">
        <f>(Table21[[#This Row],[Adj Close]]-Table21[[#This Row],[3-MA]])</f>
        <v>21.316666666666663</v>
      </c>
      <c r="J1134" s="10">
        <f t="shared" si="87"/>
        <v>454.4002777777776</v>
      </c>
      <c r="K1134" s="10">
        <f>ABS(Table21[[#This Row],[Erorr 2]])</f>
        <v>21.316666666666663</v>
      </c>
      <c r="L1134" s="13">
        <f>Table21[[#This Row],[Abs Erorr 2]]/Table21[[#This Row],[Adj Close]]</f>
        <v>7.6179925190003092E-2</v>
      </c>
      <c r="M1134" s="11">
        <f t="shared" si="89"/>
        <v>253.89499999999998</v>
      </c>
      <c r="N1134" s="16">
        <f>Table21[[#This Row],[Adj Close]]-Table21[[#This Row],[6-MA]]</f>
        <v>25.925000000000011</v>
      </c>
      <c r="O1134" s="17">
        <f>(Table21[[#This Row],[Adj Close]]-M1134)^2</f>
        <v>672.1056250000006</v>
      </c>
      <c r="P1134" s="17">
        <f>ABS(Table21[[#This Row],[Erorr 3]])</f>
        <v>25.925000000000011</v>
      </c>
      <c r="Q1134" s="17">
        <f>Table21[[#This Row],[Abs Erorr 3]]/Table21[[#This Row],[Adj Close]]</f>
        <v>9.2648845686512799E-2</v>
      </c>
    </row>
    <row r="1135" spans="1:17" x14ac:dyDescent="0.3">
      <c r="A1135" s="9">
        <v>45112.291666666664</v>
      </c>
      <c r="B1135" s="26">
        <v>282.48</v>
      </c>
      <c r="C1135" s="11">
        <f t="shared" si="86"/>
        <v>279.82</v>
      </c>
      <c r="D1135" s="29">
        <f>Table21[[#This Row],[Adj Close]]-Table21[[#This Row],[Naive Trend ]]</f>
        <v>2.660000000000025</v>
      </c>
      <c r="E1135" s="12">
        <f t="shared" si="85"/>
        <v>7.0756000000001329</v>
      </c>
      <c r="F1135" s="12">
        <f>ABS(Table21[[#This Row],[Erorr 1]])</f>
        <v>2.660000000000025</v>
      </c>
      <c r="G1135" s="13">
        <f>Table21[[#This Row],[Abs Erorr 1]]/Table21[[#This Row],[Adj Close]]</f>
        <v>9.4165958651940846E-3</v>
      </c>
      <c r="H1135" s="11">
        <f t="shared" si="88"/>
        <v>266.36333333333329</v>
      </c>
      <c r="I1135" s="14">
        <f>(Table21[[#This Row],[Adj Close]]-Table21[[#This Row],[3-MA]])</f>
        <v>16.116666666666731</v>
      </c>
      <c r="J1135" s="10">
        <f t="shared" si="87"/>
        <v>259.74694444444651</v>
      </c>
      <c r="K1135" s="10">
        <f>ABS(Table21[[#This Row],[Erorr 2]])</f>
        <v>16.116666666666731</v>
      </c>
      <c r="L1135" s="13">
        <f>Table21[[#This Row],[Abs Erorr 2]]/Table21[[#This Row],[Adj Close]]</f>
        <v>5.705418672708415E-2</v>
      </c>
      <c r="M1135" s="11">
        <f t="shared" si="89"/>
        <v>257.76499999999999</v>
      </c>
      <c r="N1135" s="16">
        <f>Table21[[#This Row],[Adj Close]]-Table21[[#This Row],[6-MA]]</f>
        <v>24.715000000000032</v>
      </c>
      <c r="O1135" s="17">
        <f>(Table21[[#This Row],[Adj Close]]-M1135)^2</f>
        <v>610.83122500000161</v>
      </c>
      <c r="P1135" s="17">
        <f>ABS(Table21[[#This Row],[Erorr 3]])</f>
        <v>24.715000000000032</v>
      </c>
      <c r="Q1135" s="17">
        <f>Table21[[#This Row],[Abs Erorr 3]]/Table21[[#This Row],[Adj Close]]</f>
        <v>8.7492919852733039E-2</v>
      </c>
    </row>
    <row r="1136" spans="1:17" x14ac:dyDescent="0.3">
      <c r="A1136" s="5">
        <v>45113.291666666664</v>
      </c>
      <c r="B1136" s="25">
        <v>276.54000000000002</v>
      </c>
      <c r="C1136" s="11">
        <f t="shared" si="86"/>
        <v>282.48</v>
      </c>
      <c r="D1136" s="29">
        <f>Table21[[#This Row],[Adj Close]]-Table21[[#This Row],[Naive Trend ]]</f>
        <v>-5.9399999999999977</v>
      </c>
      <c r="E1136" s="12">
        <f t="shared" si="85"/>
        <v>35.283599999999971</v>
      </c>
      <c r="F1136" s="12">
        <f>ABS(Table21[[#This Row],[Erorr 1]])</f>
        <v>5.9399999999999977</v>
      </c>
      <c r="G1136" s="13">
        <f>Table21[[#This Row],[Abs Erorr 1]]/Table21[[#This Row],[Adj Close]]</f>
        <v>2.1479713603818607E-2</v>
      </c>
      <c r="H1136" s="11">
        <f t="shared" si="88"/>
        <v>274.69</v>
      </c>
      <c r="I1136" s="14">
        <f>(Table21[[#This Row],[Adj Close]]-Table21[[#This Row],[3-MA]])</f>
        <v>1.8500000000000227</v>
      </c>
      <c r="J1136" s="10">
        <f t="shared" si="87"/>
        <v>3.4225000000000843</v>
      </c>
      <c r="K1136" s="10">
        <f>ABS(Table21[[#This Row],[Erorr 2]])</f>
        <v>1.8500000000000227</v>
      </c>
      <c r="L1136" s="13">
        <f>Table21[[#This Row],[Abs Erorr 2]]/Table21[[#This Row],[Adj Close]]</f>
        <v>6.6898097924351727E-3</v>
      </c>
      <c r="M1136" s="11">
        <f t="shared" si="89"/>
        <v>264.67</v>
      </c>
      <c r="N1136" s="16">
        <f>Table21[[#This Row],[Adj Close]]-Table21[[#This Row],[6-MA]]</f>
        <v>11.870000000000005</v>
      </c>
      <c r="O1136" s="17">
        <f>(Table21[[#This Row],[Adj Close]]-M1136)^2</f>
        <v>140.8969000000001</v>
      </c>
      <c r="P1136" s="17">
        <f>ABS(Table21[[#This Row],[Erorr 3]])</f>
        <v>11.870000000000005</v>
      </c>
      <c r="Q1136" s="17">
        <f>Table21[[#This Row],[Abs Erorr 3]]/Table21[[#This Row],[Adj Close]]</f>
        <v>4.2923266073624081E-2</v>
      </c>
    </row>
    <row r="1137" spans="1:17" x14ac:dyDescent="0.3">
      <c r="A1137" s="9">
        <v>45114.291666666664</v>
      </c>
      <c r="B1137" s="26">
        <v>274.43</v>
      </c>
      <c r="C1137" s="11">
        <f t="shared" si="86"/>
        <v>276.54000000000002</v>
      </c>
      <c r="D1137" s="29">
        <f>Table21[[#This Row],[Adj Close]]-Table21[[#This Row],[Naive Trend ]]</f>
        <v>-2.1100000000000136</v>
      </c>
      <c r="E1137" s="12">
        <f t="shared" si="85"/>
        <v>4.4521000000000575</v>
      </c>
      <c r="F1137" s="12">
        <f>ABS(Table21[[#This Row],[Erorr 1]])</f>
        <v>2.1100000000000136</v>
      </c>
      <c r="G1137" s="13">
        <f>Table21[[#This Row],[Abs Erorr 1]]/Table21[[#This Row],[Adj Close]]</f>
        <v>7.6886637758263078E-3</v>
      </c>
      <c r="H1137" s="11">
        <f t="shared" si="88"/>
        <v>279.61333333333329</v>
      </c>
      <c r="I1137" s="14">
        <f>(Table21[[#This Row],[Adj Close]]-Table21[[#This Row],[3-MA]])</f>
        <v>-5.1833333333332803</v>
      </c>
      <c r="J1137" s="10">
        <f t="shared" si="87"/>
        <v>26.866944444443895</v>
      </c>
      <c r="K1137" s="10">
        <f>ABS(Table21[[#This Row],[Erorr 2]])</f>
        <v>5.1833333333332803</v>
      </c>
      <c r="L1137" s="13">
        <f>Table21[[#This Row],[Abs Erorr 2]]/Table21[[#This Row],[Adj Close]]</f>
        <v>1.8887633762100644E-2</v>
      </c>
      <c r="M1137" s="11">
        <f t="shared" si="89"/>
        <v>269.05833333333334</v>
      </c>
      <c r="N1137" s="16">
        <f>Table21[[#This Row],[Adj Close]]-Table21[[#This Row],[6-MA]]</f>
        <v>5.3716666666666697</v>
      </c>
      <c r="O1137" s="17">
        <f>(Table21[[#This Row],[Adj Close]]-M1137)^2</f>
        <v>28.85480277777781</v>
      </c>
      <c r="P1137" s="17">
        <f>ABS(Table21[[#This Row],[Erorr 3]])</f>
        <v>5.3716666666666697</v>
      </c>
      <c r="Q1137" s="17">
        <f>Table21[[#This Row],[Abs Erorr 3]]/Table21[[#This Row],[Adj Close]]</f>
        <v>1.9573904699437632E-2</v>
      </c>
    </row>
    <row r="1138" spans="1:17" x14ac:dyDescent="0.3">
      <c r="A1138" s="5">
        <v>45117.291666666664</v>
      </c>
      <c r="B1138" s="25">
        <v>269.61</v>
      </c>
      <c r="C1138" s="11">
        <f t="shared" si="86"/>
        <v>274.43</v>
      </c>
      <c r="D1138" s="29">
        <f>Table21[[#This Row],[Adj Close]]-Table21[[#This Row],[Naive Trend ]]</f>
        <v>-4.8199999999999932</v>
      </c>
      <c r="E1138" s="12">
        <f t="shared" si="85"/>
        <v>23.232399999999934</v>
      </c>
      <c r="F1138" s="12">
        <f>ABS(Table21[[#This Row],[Erorr 1]])</f>
        <v>4.8199999999999932</v>
      </c>
      <c r="G1138" s="13">
        <f>Table21[[#This Row],[Abs Erorr 1]]/Table21[[#This Row],[Adj Close]]</f>
        <v>1.7877675160416873E-2</v>
      </c>
      <c r="H1138" s="11">
        <f t="shared" si="88"/>
        <v>277.81666666666666</v>
      </c>
      <c r="I1138" s="14">
        <f>(Table21[[#This Row],[Adj Close]]-Table21[[#This Row],[3-MA]])</f>
        <v>-8.2066666666666492</v>
      </c>
      <c r="J1138" s="10">
        <f t="shared" si="87"/>
        <v>67.349377777777491</v>
      </c>
      <c r="K1138" s="10">
        <f>ABS(Table21[[#This Row],[Erorr 2]])</f>
        <v>8.2066666666666492</v>
      </c>
      <c r="L1138" s="13">
        <f>Table21[[#This Row],[Abs Erorr 2]]/Table21[[#This Row],[Adj Close]]</f>
        <v>3.0439029215038941E-2</v>
      </c>
      <c r="M1138" s="11">
        <f t="shared" si="89"/>
        <v>272.08999999999997</v>
      </c>
      <c r="N1138" s="16">
        <f>Table21[[#This Row],[Adj Close]]-Table21[[#This Row],[6-MA]]</f>
        <v>-2.4799999999999613</v>
      </c>
      <c r="O1138" s="17">
        <f>(Table21[[#This Row],[Adj Close]]-M1138)^2</f>
        <v>6.1503999999998085</v>
      </c>
      <c r="P1138" s="17">
        <f>ABS(Table21[[#This Row],[Erorr 3]])</f>
        <v>2.4799999999999613</v>
      </c>
      <c r="Q1138" s="17">
        <f>Table21[[#This Row],[Abs Erorr 3]]/Table21[[#This Row],[Adj Close]]</f>
        <v>9.1984718667703757E-3</v>
      </c>
    </row>
    <row r="1139" spans="1:17" x14ac:dyDescent="0.3">
      <c r="A1139" s="9">
        <v>45118.291666666664</v>
      </c>
      <c r="B1139" s="26">
        <v>269.79000000000002</v>
      </c>
      <c r="C1139" s="11">
        <f t="shared" si="86"/>
        <v>269.61</v>
      </c>
      <c r="D1139" s="29">
        <f>Table21[[#This Row],[Adj Close]]-Table21[[#This Row],[Naive Trend ]]</f>
        <v>0.18000000000000682</v>
      </c>
      <c r="E1139" s="12">
        <f t="shared" si="85"/>
        <v>3.2400000000002455E-2</v>
      </c>
      <c r="F1139" s="12">
        <f>ABS(Table21[[#This Row],[Erorr 1]])</f>
        <v>0.18000000000000682</v>
      </c>
      <c r="G1139" s="13">
        <f>Table21[[#This Row],[Abs Erorr 1]]/Table21[[#This Row],[Adj Close]]</f>
        <v>6.6718558879130731E-4</v>
      </c>
      <c r="H1139" s="11">
        <f t="shared" si="88"/>
        <v>273.5266666666667</v>
      </c>
      <c r="I1139" s="14">
        <f>(Table21[[#This Row],[Adj Close]]-Table21[[#This Row],[3-MA]])</f>
        <v>-3.7366666666666788</v>
      </c>
      <c r="J1139" s="10">
        <f t="shared" si="87"/>
        <v>13.962677777777868</v>
      </c>
      <c r="K1139" s="10">
        <f>ABS(Table21[[#This Row],[Erorr 2]])</f>
        <v>3.7366666666666788</v>
      </c>
      <c r="L1139" s="13">
        <f>Table21[[#This Row],[Abs Erorr 2]]/Table21[[#This Row],[Adj Close]]</f>
        <v>1.3850278611759808E-2</v>
      </c>
      <c r="M1139" s="11">
        <f t="shared" si="89"/>
        <v>274.10833333333335</v>
      </c>
      <c r="N1139" s="16">
        <f>Table21[[#This Row],[Adj Close]]-Table21[[#This Row],[6-MA]]</f>
        <v>-4.318333333333328</v>
      </c>
      <c r="O1139" s="17">
        <f>(Table21[[#This Row],[Adj Close]]-M1139)^2</f>
        <v>18.64800277777773</v>
      </c>
      <c r="P1139" s="17">
        <f>ABS(Table21[[#This Row],[Erorr 3]])</f>
        <v>4.318333333333328</v>
      </c>
      <c r="Q1139" s="17">
        <f>Table21[[#This Row],[Abs Erorr 3]]/Table21[[#This Row],[Adj Close]]</f>
        <v>1.6006276486650088E-2</v>
      </c>
    </row>
    <row r="1140" spans="1:17" x14ac:dyDescent="0.3">
      <c r="A1140" s="5">
        <v>45119.291666666664</v>
      </c>
      <c r="B1140" s="25">
        <v>271.99</v>
      </c>
      <c r="C1140" s="11">
        <f t="shared" si="86"/>
        <v>269.79000000000002</v>
      </c>
      <c r="D1140" s="29">
        <f>Table21[[#This Row],[Adj Close]]-Table21[[#This Row],[Naive Trend ]]</f>
        <v>2.1999999999999886</v>
      </c>
      <c r="E1140" s="12">
        <f t="shared" si="85"/>
        <v>4.8399999999999501</v>
      </c>
      <c r="F1140" s="12">
        <f>ABS(Table21[[#This Row],[Erorr 1]])</f>
        <v>2.1999999999999886</v>
      </c>
      <c r="G1140" s="13">
        <f>Table21[[#This Row],[Abs Erorr 1]]/Table21[[#This Row],[Adj Close]]</f>
        <v>8.0885326666421137E-3</v>
      </c>
      <c r="H1140" s="11">
        <f t="shared" si="88"/>
        <v>271.27666666666664</v>
      </c>
      <c r="I1140" s="14">
        <f>(Table21[[#This Row],[Adj Close]]-Table21[[#This Row],[3-MA]])</f>
        <v>0.71333333333336668</v>
      </c>
      <c r="J1140" s="10">
        <f t="shared" si="87"/>
        <v>0.50884444444449206</v>
      </c>
      <c r="K1140" s="10">
        <f>ABS(Table21[[#This Row],[Erorr 2]])</f>
        <v>0.71333333333336668</v>
      </c>
      <c r="L1140" s="13">
        <f>Table21[[#This Row],[Abs Erorr 2]]/Table21[[#This Row],[Adj Close]]</f>
        <v>2.6226454403962154E-3</v>
      </c>
      <c r="M1140" s="11">
        <f t="shared" si="89"/>
        <v>275.44499999999999</v>
      </c>
      <c r="N1140" s="16">
        <f>Table21[[#This Row],[Adj Close]]-Table21[[#This Row],[6-MA]]</f>
        <v>-3.4549999999999841</v>
      </c>
      <c r="O1140" s="17">
        <f>(Table21[[#This Row],[Adj Close]]-M1140)^2</f>
        <v>11.93702499999989</v>
      </c>
      <c r="P1140" s="17">
        <f>ABS(Table21[[#This Row],[Erorr 3]])</f>
        <v>3.4549999999999841</v>
      </c>
      <c r="Q1140" s="17">
        <f>Table21[[#This Row],[Abs Erorr 3]]/Table21[[#This Row],[Adj Close]]</f>
        <v>1.2702672892385691E-2</v>
      </c>
    </row>
    <row r="1141" spans="1:17" x14ac:dyDescent="0.3">
      <c r="A1141" s="9">
        <v>45120.291666666664</v>
      </c>
      <c r="B1141" s="26">
        <v>277.89999999999998</v>
      </c>
      <c r="C1141" s="11">
        <f t="shared" si="86"/>
        <v>271.99</v>
      </c>
      <c r="D1141" s="29">
        <f>Table21[[#This Row],[Adj Close]]-Table21[[#This Row],[Naive Trend ]]</f>
        <v>5.9099999999999682</v>
      </c>
      <c r="E1141" s="12">
        <f t="shared" si="85"/>
        <v>34.928099999999624</v>
      </c>
      <c r="F1141" s="12">
        <f>ABS(Table21[[#This Row],[Erorr 1]])</f>
        <v>5.9099999999999682</v>
      </c>
      <c r="G1141" s="13">
        <f>Table21[[#This Row],[Abs Erorr 1]]/Table21[[#This Row],[Adj Close]]</f>
        <v>2.1266642677221909E-2</v>
      </c>
      <c r="H1141" s="11">
        <f t="shared" si="88"/>
        <v>270.46333333333337</v>
      </c>
      <c r="I1141" s="14">
        <f>(Table21[[#This Row],[Adj Close]]-Table21[[#This Row],[3-MA]])</f>
        <v>7.4366666666666106</v>
      </c>
      <c r="J1141" s="10">
        <f t="shared" si="87"/>
        <v>55.304011111110277</v>
      </c>
      <c r="K1141" s="10">
        <f>ABS(Table21[[#This Row],[Erorr 2]])</f>
        <v>7.4366666666666106</v>
      </c>
      <c r="L1141" s="13">
        <f>Table21[[#This Row],[Abs Erorr 2]]/Table21[[#This Row],[Adj Close]]</f>
        <v>2.6760225500779458E-2</v>
      </c>
      <c r="M1141" s="11">
        <f t="shared" si="89"/>
        <v>274.14</v>
      </c>
      <c r="N1141" s="16">
        <f>Table21[[#This Row],[Adj Close]]-Table21[[#This Row],[6-MA]]</f>
        <v>3.7599999999999909</v>
      </c>
      <c r="O1141" s="17">
        <f>(Table21[[#This Row],[Adj Close]]-M1141)^2</f>
        <v>14.137599999999932</v>
      </c>
      <c r="P1141" s="17">
        <f>ABS(Table21[[#This Row],[Erorr 3]])</f>
        <v>3.7599999999999909</v>
      </c>
      <c r="Q1141" s="17">
        <f>Table21[[#This Row],[Abs Erorr 3]]/Table21[[#This Row],[Adj Close]]</f>
        <v>1.3530046779417024E-2</v>
      </c>
    </row>
    <row r="1142" spans="1:17" x14ac:dyDescent="0.3">
      <c r="A1142" s="5">
        <v>45121.291666666664</v>
      </c>
      <c r="B1142" s="25">
        <v>281.38</v>
      </c>
      <c r="C1142" s="11">
        <f t="shared" si="86"/>
        <v>277.89999999999998</v>
      </c>
      <c r="D1142" s="29">
        <f>Table21[[#This Row],[Adj Close]]-Table21[[#This Row],[Naive Trend ]]</f>
        <v>3.4800000000000182</v>
      </c>
      <c r="E1142" s="12">
        <f t="shared" si="85"/>
        <v>12.110400000000126</v>
      </c>
      <c r="F1142" s="12">
        <f>ABS(Table21[[#This Row],[Erorr 1]])</f>
        <v>3.4800000000000182</v>
      </c>
      <c r="G1142" s="13">
        <f>Table21[[#This Row],[Abs Erorr 1]]/Table21[[#This Row],[Adj Close]]</f>
        <v>1.2367616746037452E-2</v>
      </c>
      <c r="H1142" s="11">
        <f t="shared" si="88"/>
        <v>273.22666666666663</v>
      </c>
      <c r="I1142" s="14">
        <f>(Table21[[#This Row],[Adj Close]]-Table21[[#This Row],[3-MA]])</f>
        <v>8.1533333333333644</v>
      </c>
      <c r="J1142" s="10">
        <f t="shared" si="87"/>
        <v>66.47684444444495</v>
      </c>
      <c r="K1142" s="10">
        <f>ABS(Table21[[#This Row],[Erorr 2]])</f>
        <v>8.1533333333333644</v>
      </c>
      <c r="L1142" s="13">
        <f>Table21[[#This Row],[Abs Erorr 2]]/Table21[[#This Row],[Adj Close]]</f>
        <v>2.8976236169355903E-2</v>
      </c>
      <c r="M1142" s="11">
        <f t="shared" si="89"/>
        <v>273.37666666666672</v>
      </c>
      <c r="N1142" s="16">
        <f>Table21[[#This Row],[Adj Close]]-Table21[[#This Row],[6-MA]]</f>
        <v>8.0033333333332735</v>
      </c>
      <c r="O1142" s="17">
        <f>(Table21[[#This Row],[Adj Close]]-M1142)^2</f>
        <v>64.053344444443482</v>
      </c>
      <c r="P1142" s="17">
        <f>ABS(Table21[[#This Row],[Erorr 3]])</f>
        <v>8.0033333333332735</v>
      </c>
      <c r="Q1142" s="17">
        <f>Table21[[#This Row],[Abs Erorr 3]]/Table21[[#This Row],[Adj Close]]</f>
        <v>2.8443149240647073E-2</v>
      </c>
    </row>
    <row r="1143" spans="1:17" x14ac:dyDescent="0.3">
      <c r="A1143" s="9">
        <v>45124.291666666664</v>
      </c>
      <c r="B1143" s="26">
        <v>290.38</v>
      </c>
      <c r="C1143" s="11">
        <f t="shared" si="86"/>
        <v>281.38</v>
      </c>
      <c r="D1143" s="29">
        <f>Table21[[#This Row],[Adj Close]]-Table21[[#This Row],[Naive Trend ]]</f>
        <v>9</v>
      </c>
      <c r="E1143" s="12">
        <f t="shared" si="85"/>
        <v>81</v>
      </c>
      <c r="F1143" s="12">
        <f>ABS(Table21[[#This Row],[Erorr 1]])</f>
        <v>9</v>
      </c>
      <c r="G1143" s="13">
        <f>Table21[[#This Row],[Abs Erorr 1]]/Table21[[#This Row],[Adj Close]]</f>
        <v>3.0993870101246643E-2</v>
      </c>
      <c r="H1143" s="11">
        <f t="shared" si="88"/>
        <v>277.08999999999997</v>
      </c>
      <c r="I1143" s="14">
        <f>(Table21[[#This Row],[Adj Close]]-Table21[[#This Row],[3-MA]])</f>
        <v>13.29000000000002</v>
      </c>
      <c r="J1143" s="10">
        <f t="shared" si="87"/>
        <v>176.62410000000054</v>
      </c>
      <c r="K1143" s="10">
        <f>ABS(Table21[[#This Row],[Erorr 2]])</f>
        <v>13.29000000000002</v>
      </c>
      <c r="L1143" s="13">
        <f>Table21[[#This Row],[Abs Erorr 2]]/Table21[[#This Row],[Adj Close]]</f>
        <v>4.5767614849507615E-2</v>
      </c>
      <c r="M1143" s="11">
        <f t="shared" si="89"/>
        <v>274.18333333333334</v>
      </c>
      <c r="N1143" s="16">
        <f>Table21[[#This Row],[Adj Close]]-Table21[[#This Row],[6-MA]]</f>
        <v>16.196666666666658</v>
      </c>
      <c r="O1143" s="17">
        <f>(Table21[[#This Row],[Adj Close]]-M1143)^2</f>
        <v>262.33201111111083</v>
      </c>
      <c r="P1143" s="17">
        <f>ABS(Table21[[#This Row],[Erorr 3]])</f>
        <v>16.196666666666658</v>
      </c>
      <c r="Q1143" s="17">
        <f>Table21[[#This Row],[Abs Erorr 3]]/Table21[[#This Row],[Adj Close]]</f>
        <v>5.5777486971095316E-2</v>
      </c>
    </row>
    <row r="1144" spans="1:17" x14ac:dyDescent="0.3">
      <c r="A1144" s="5">
        <v>45125.291666666664</v>
      </c>
      <c r="B1144" s="25">
        <v>293.33999999999997</v>
      </c>
      <c r="C1144" s="11">
        <f t="shared" si="86"/>
        <v>290.38</v>
      </c>
      <c r="D1144" s="29">
        <f>Table21[[#This Row],[Adj Close]]-Table21[[#This Row],[Naive Trend ]]</f>
        <v>2.9599999999999795</v>
      </c>
      <c r="E1144" s="12">
        <f t="shared" si="85"/>
        <v>8.7615999999998788</v>
      </c>
      <c r="F1144" s="12">
        <f>ABS(Table21[[#This Row],[Erorr 1]])</f>
        <v>2.9599999999999795</v>
      </c>
      <c r="G1144" s="13">
        <f>Table21[[#This Row],[Abs Erorr 1]]/Table21[[#This Row],[Adj Close]]</f>
        <v>1.0090679757278174E-2</v>
      </c>
      <c r="H1144" s="11">
        <f t="shared" si="88"/>
        <v>283.21999999999997</v>
      </c>
      <c r="I1144" s="14">
        <f>(Table21[[#This Row],[Adj Close]]-Table21[[#This Row],[3-MA]])</f>
        <v>10.120000000000005</v>
      </c>
      <c r="J1144" s="10">
        <f t="shared" si="87"/>
        <v>102.41440000000009</v>
      </c>
      <c r="K1144" s="10">
        <f>ABS(Table21[[#This Row],[Erorr 2]])</f>
        <v>10.120000000000005</v>
      </c>
      <c r="L1144" s="13">
        <f>Table21[[#This Row],[Abs Erorr 2]]/Table21[[#This Row],[Adj Close]]</f>
        <v>3.449921592691077E-2</v>
      </c>
      <c r="M1144" s="11">
        <f t="shared" si="89"/>
        <v>276.8416666666667</v>
      </c>
      <c r="N1144" s="16">
        <f>Table21[[#This Row],[Adj Close]]-Table21[[#This Row],[6-MA]]</f>
        <v>16.498333333333278</v>
      </c>
      <c r="O1144" s="17">
        <f>(Table21[[#This Row],[Adj Close]]-M1144)^2</f>
        <v>272.19500277777593</v>
      </c>
      <c r="P1144" s="17">
        <f>ABS(Table21[[#This Row],[Erorr 3]])</f>
        <v>16.498333333333278</v>
      </c>
      <c r="Q1144" s="17">
        <f>Table21[[#This Row],[Abs Erorr 3]]/Table21[[#This Row],[Adj Close]]</f>
        <v>5.6243039930910475E-2</v>
      </c>
    </row>
    <row r="1145" spans="1:17" x14ac:dyDescent="0.3">
      <c r="A1145" s="9">
        <v>45126.291666666664</v>
      </c>
      <c r="B1145" s="26">
        <v>291.26</v>
      </c>
      <c r="C1145" s="11">
        <f t="shared" si="86"/>
        <v>293.33999999999997</v>
      </c>
      <c r="D1145" s="29">
        <f>Table21[[#This Row],[Adj Close]]-Table21[[#This Row],[Naive Trend ]]</f>
        <v>-2.0799999999999841</v>
      </c>
      <c r="E1145" s="12">
        <f t="shared" si="85"/>
        <v>4.3263999999999339</v>
      </c>
      <c r="F1145" s="12">
        <f>ABS(Table21[[#This Row],[Erorr 1]])</f>
        <v>2.0799999999999841</v>
      </c>
      <c r="G1145" s="13">
        <f>Table21[[#This Row],[Abs Erorr 1]]/Table21[[#This Row],[Adj Close]]</f>
        <v>7.1413857034951043E-3</v>
      </c>
      <c r="H1145" s="11">
        <f t="shared" si="88"/>
        <v>288.36666666666662</v>
      </c>
      <c r="I1145" s="14">
        <f>(Table21[[#This Row],[Adj Close]]-Table21[[#This Row],[3-MA]])</f>
        <v>2.8933333333333735</v>
      </c>
      <c r="J1145" s="10">
        <f t="shared" si="87"/>
        <v>8.3713777777780098</v>
      </c>
      <c r="K1145" s="10">
        <f>ABS(Table21[[#This Row],[Erorr 2]])</f>
        <v>2.8933333333333735</v>
      </c>
      <c r="L1145" s="13">
        <f>Table21[[#This Row],[Abs Erorr 2]]/Table21[[#This Row],[Adj Close]]</f>
        <v>9.9338506260158409E-3</v>
      </c>
      <c r="M1145" s="11">
        <f t="shared" si="89"/>
        <v>280.79666666666668</v>
      </c>
      <c r="N1145" s="16">
        <f>Table21[[#This Row],[Adj Close]]-Table21[[#This Row],[6-MA]]</f>
        <v>10.46333333333331</v>
      </c>
      <c r="O1145" s="17">
        <f>(Table21[[#This Row],[Adj Close]]-M1145)^2</f>
        <v>109.48134444444395</v>
      </c>
      <c r="P1145" s="17">
        <f>ABS(Table21[[#This Row],[Erorr 3]])</f>
        <v>10.46333333333331</v>
      </c>
      <c r="Q1145" s="17">
        <f>Table21[[#This Row],[Abs Erorr 3]]/Table21[[#This Row],[Adj Close]]</f>
        <v>3.5924374556524447E-2</v>
      </c>
    </row>
    <row r="1146" spans="1:17" x14ac:dyDescent="0.3">
      <c r="A1146" s="5">
        <v>45127.291666666664</v>
      </c>
      <c r="B1146" s="25">
        <v>262.89999999999998</v>
      </c>
      <c r="C1146" s="11">
        <f t="shared" si="86"/>
        <v>291.26</v>
      </c>
      <c r="D1146" s="29">
        <f>Table21[[#This Row],[Adj Close]]-Table21[[#This Row],[Naive Trend ]]</f>
        <v>-28.360000000000014</v>
      </c>
      <c r="E1146" s="12">
        <f t="shared" si="85"/>
        <v>804.28960000000075</v>
      </c>
      <c r="F1146" s="12">
        <f>ABS(Table21[[#This Row],[Erorr 1]])</f>
        <v>28.360000000000014</v>
      </c>
      <c r="G1146" s="13">
        <f>Table21[[#This Row],[Abs Erorr 1]]/Table21[[#This Row],[Adj Close]]</f>
        <v>0.10787371624191713</v>
      </c>
      <c r="H1146" s="11">
        <f t="shared" si="88"/>
        <v>291.66000000000003</v>
      </c>
      <c r="I1146" s="14">
        <f>(Table21[[#This Row],[Adj Close]]-Table21[[#This Row],[3-MA]])</f>
        <v>-28.760000000000048</v>
      </c>
      <c r="J1146" s="10">
        <f t="shared" si="87"/>
        <v>827.13760000000275</v>
      </c>
      <c r="K1146" s="10">
        <f>ABS(Table21[[#This Row],[Erorr 2]])</f>
        <v>28.760000000000048</v>
      </c>
      <c r="L1146" s="13">
        <f>Table21[[#This Row],[Abs Erorr 2]]/Table21[[#This Row],[Adj Close]]</f>
        <v>0.10939520730315729</v>
      </c>
      <c r="M1146" s="11">
        <f t="shared" si="89"/>
        <v>284.375</v>
      </c>
      <c r="N1146" s="16">
        <f>Table21[[#This Row],[Adj Close]]-Table21[[#This Row],[6-MA]]</f>
        <v>-21.475000000000023</v>
      </c>
      <c r="O1146" s="17">
        <f>(Table21[[#This Row],[Adj Close]]-M1146)^2</f>
        <v>461.17562500000099</v>
      </c>
      <c r="P1146" s="17">
        <f>ABS(Table21[[#This Row],[Erorr 3]])</f>
        <v>21.475000000000023</v>
      </c>
      <c r="Q1146" s="17">
        <f>Table21[[#This Row],[Abs Erorr 3]]/Table21[[#This Row],[Adj Close]]</f>
        <v>8.1685051350323404E-2</v>
      </c>
    </row>
    <row r="1147" spans="1:17" x14ac:dyDescent="0.3">
      <c r="A1147" s="9">
        <v>45128.291666666664</v>
      </c>
      <c r="B1147" s="26">
        <v>260.02</v>
      </c>
      <c r="C1147" s="11">
        <f t="shared" si="86"/>
        <v>262.89999999999998</v>
      </c>
      <c r="D1147" s="29">
        <f>Table21[[#This Row],[Adj Close]]-Table21[[#This Row],[Naive Trend ]]</f>
        <v>-2.8799999999999955</v>
      </c>
      <c r="E1147" s="12">
        <f t="shared" si="85"/>
        <v>8.2943999999999747</v>
      </c>
      <c r="F1147" s="12">
        <f>ABS(Table21[[#This Row],[Erorr 1]])</f>
        <v>2.8799999999999955</v>
      </c>
      <c r="G1147" s="13">
        <f>Table21[[#This Row],[Abs Erorr 1]]/Table21[[#This Row],[Adj Close]]</f>
        <v>1.1076071071456025E-2</v>
      </c>
      <c r="H1147" s="11">
        <f t="shared" si="88"/>
        <v>282.49999999999994</v>
      </c>
      <c r="I1147" s="14">
        <f>(Table21[[#This Row],[Adj Close]]-Table21[[#This Row],[3-MA]])</f>
        <v>-22.479999999999961</v>
      </c>
      <c r="J1147" s="10">
        <f t="shared" si="87"/>
        <v>505.35039999999827</v>
      </c>
      <c r="K1147" s="10">
        <f>ABS(Table21[[#This Row],[Erorr 2]])</f>
        <v>22.479999999999961</v>
      </c>
      <c r="L1147" s="13">
        <f>Table21[[#This Row],[Abs Erorr 2]]/Table21[[#This Row],[Adj Close]]</f>
        <v>8.6454888085531742E-2</v>
      </c>
      <c r="M1147" s="11">
        <f t="shared" si="89"/>
        <v>282.85999999999996</v>
      </c>
      <c r="N1147" s="16">
        <f>Table21[[#This Row],[Adj Close]]-Table21[[#This Row],[6-MA]]</f>
        <v>-22.839999999999975</v>
      </c>
      <c r="O1147" s="17">
        <f>(Table21[[#This Row],[Adj Close]]-M1147)^2</f>
        <v>521.6655999999989</v>
      </c>
      <c r="P1147" s="17">
        <f>ABS(Table21[[#This Row],[Erorr 3]])</f>
        <v>22.839999999999975</v>
      </c>
      <c r="Q1147" s="17">
        <f>Table21[[#This Row],[Abs Erorr 3]]/Table21[[#This Row],[Adj Close]]</f>
        <v>8.7839396969463801E-2</v>
      </c>
    </row>
    <row r="1148" spans="1:17" x14ac:dyDescent="0.3">
      <c r="A1148" s="5">
        <v>45131.291666666664</v>
      </c>
      <c r="B1148" s="25">
        <v>269.06</v>
      </c>
      <c r="C1148" s="11">
        <f t="shared" si="86"/>
        <v>260.02</v>
      </c>
      <c r="D1148" s="29">
        <f>Table21[[#This Row],[Adj Close]]-Table21[[#This Row],[Naive Trend ]]</f>
        <v>9.0400000000000205</v>
      </c>
      <c r="E1148" s="12">
        <f t="shared" si="85"/>
        <v>81.721600000000365</v>
      </c>
      <c r="F1148" s="12">
        <f>ABS(Table21[[#This Row],[Erorr 1]])</f>
        <v>9.0400000000000205</v>
      </c>
      <c r="G1148" s="13">
        <f>Table21[[#This Row],[Abs Erorr 1]]/Table21[[#This Row],[Adj Close]]</f>
        <v>3.3598453876458857E-2</v>
      </c>
      <c r="H1148" s="11">
        <f t="shared" si="88"/>
        <v>271.39333333333332</v>
      </c>
      <c r="I1148" s="14">
        <f>(Table21[[#This Row],[Adj Close]]-Table21[[#This Row],[3-MA]])</f>
        <v>-2.3333333333333144</v>
      </c>
      <c r="J1148" s="10">
        <f t="shared" si="87"/>
        <v>5.4444444444443558</v>
      </c>
      <c r="K1148" s="10">
        <f>ABS(Table21[[#This Row],[Erorr 2]])</f>
        <v>2.3333333333333144</v>
      </c>
      <c r="L1148" s="13">
        <f>Table21[[#This Row],[Abs Erorr 2]]/Table21[[#This Row],[Adj Close]]</f>
        <v>8.6721672984959274E-3</v>
      </c>
      <c r="M1148" s="11">
        <f t="shared" si="89"/>
        <v>279.87999999999994</v>
      </c>
      <c r="N1148" s="16">
        <f>Table21[[#This Row],[Adj Close]]-Table21[[#This Row],[6-MA]]</f>
        <v>-10.819999999999936</v>
      </c>
      <c r="O1148" s="17">
        <f>(Table21[[#This Row],[Adj Close]]-M1148)^2</f>
        <v>117.07239999999862</v>
      </c>
      <c r="P1148" s="17">
        <f>ABS(Table21[[#This Row],[Erorr 3]])</f>
        <v>10.819999999999936</v>
      </c>
      <c r="Q1148" s="17">
        <f>Table21[[#This Row],[Abs Erorr 3]]/Table21[[#This Row],[Adj Close]]</f>
        <v>4.0214078644168351E-2</v>
      </c>
    </row>
    <row r="1149" spans="1:17" x14ac:dyDescent="0.3">
      <c r="A1149" s="9">
        <v>45132.291666666664</v>
      </c>
      <c r="B1149" s="26">
        <v>265.27999999999997</v>
      </c>
      <c r="C1149" s="11">
        <f t="shared" si="86"/>
        <v>269.06</v>
      </c>
      <c r="D1149" s="29">
        <f>Table21[[#This Row],[Adj Close]]-Table21[[#This Row],[Naive Trend ]]</f>
        <v>-3.7800000000000296</v>
      </c>
      <c r="E1149" s="12">
        <f t="shared" si="85"/>
        <v>14.288400000000223</v>
      </c>
      <c r="F1149" s="12">
        <f>ABS(Table21[[#This Row],[Erorr 1]])</f>
        <v>3.7800000000000296</v>
      </c>
      <c r="G1149" s="13">
        <f>Table21[[#This Row],[Abs Erorr 1]]/Table21[[#This Row],[Adj Close]]</f>
        <v>1.4249095295536904E-2</v>
      </c>
      <c r="H1149" s="11">
        <f t="shared" si="88"/>
        <v>263.99333333333334</v>
      </c>
      <c r="I1149" s="14">
        <f>(Table21[[#This Row],[Adj Close]]-Table21[[#This Row],[3-MA]])</f>
        <v>1.2866666666666333</v>
      </c>
      <c r="J1149" s="10">
        <f t="shared" si="87"/>
        <v>1.6555111111110252</v>
      </c>
      <c r="K1149" s="10">
        <f>ABS(Table21[[#This Row],[Erorr 2]])</f>
        <v>1.2866666666666333</v>
      </c>
      <c r="L1149" s="13">
        <f>Table21[[#This Row],[Abs Erorr 2]]/Table21[[#This Row],[Adj Close]]</f>
        <v>4.85022114997977E-3</v>
      </c>
      <c r="M1149" s="11">
        <f t="shared" si="89"/>
        <v>277.82666666666665</v>
      </c>
      <c r="N1149" s="16">
        <f>Table21[[#This Row],[Adj Close]]-Table21[[#This Row],[6-MA]]</f>
        <v>-12.546666666666681</v>
      </c>
      <c r="O1149" s="17">
        <f>(Table21[[#This Row],[Adj Close]]-M1149)^2</f>
        <v>157.4188444444448</v>
      </c>
      <c r="P1149" s="17">
        <f>ABS(Table21[[#This Row],[Erorr 3]])</f>
        <v>12.546666666666681</v>
      </c>
      <c r="Q1149" s="17">
        <f>Table21[[#This Row],[Abs Erorr 3]]/Table21[[#This Row],[Adj Close]]</f>
        <v>4.7295938882187437E-2</v>
      </c>
    </row>
    <row r="1150" spans="1:17" x14ac:dyDescent="0.3">
      <c r="A1150" s="5">
        <v>45133.291666666664</v>
      </c>
      <c r="B1150" s="25">
        <v>264.35000000000002</v>
      </c>
      <c r="C1150" s="11">
        <f t="shared" si="86"/>
        <v>265.27999999999997</v>
      </c>
      <c r="D1150" s="29">
        <f>Table21[[#This Row],[Adj Close]]-Table21[[#This Row],[Naive Trend ]]</f>
        <v>-0.92999999999994998</v>
      </c>
      <c r="E1150" s="12">
        <f t="shared" si="85"/>
        <v>0.86489999999990697</v>
      </c>
      <c r="F1150" s="12">
        <f>ABS(Table21[[#This Row],[Erorr 1]])</f>
        <v>0.92999999999994998</v>
      </c>
      <c r="G1150" s="13">
        <f>Table21[[#This Row],[Abs Erorr 1]]/Table21[[#This Row],[Adj Close]]</f>
        <v>3.5180631738223941E-3</v>
      </c>
      <c r="H1150" s="11">
        <f t="shared" si="88"/>
        <v>264.78666666666663</v>
      </c>
      <c r="I1150" s="14">
        <f>(Table21[[#This Row],[Adj Close]]-Table21[[#This Row],[3-MA]])</f>
        <v>-0.43666666666661058</v>
      </c>
      <c r="J1150" s="10">
        <f t="shared" si="87"/>
        <v>0.19067777777772879</v>
      </c>
      <c r="K1150" s="10">
        <f>ABS(Table21[[#This Row],[Erorr 2]])</f>
        <v>0.43666666666661058</v>
      </c>
      <c r="L1150" s="13">
        <f>Table21[[#This Row],[Abs Erorr 2]]/Table21[[#This Row],[Adj Close]]</f>
        <v>1.6518504507910367E-3</v>
      </c>
      <c r="M1150" s="11">
        <f t="shared" si="89"/>
        <v>273.64333333333332</v>
      </c>
      <c r="N1150" s="16">
        <f>Table21[[#This Row],[Adj Close]]-Table21[[#This Row],[6-MA]]</f>
        <v>-9.2933333333332939</v>
      </c>
      <c r="O1150" s="17">
        <f>(Table21[[#This Row],[Adj Close]]-M1150)^2</f>
        <v>86.366044444443716</v>
      </c>
      <c r="P1150" s="17">
        <f>ABS(Table21[[#This Row],[Erorr 3]])</f>
        <v>9.2933333333332939</v>
      </c>
      <c r="Q1150" s="17">
        <f>Table21[[#This Row],[Abs Erorr 3]]/Table21[[#This Row],[Adj Close]]</f>
        <v>3.5155412647373908E-2</v>
      </c>
    </row>
    <row r="1151" spans="1:17" x14ac:dyDescent="0.3">
      <c r="A1151" s="9">
        <v>45134.291666666664</v>
      </c>
      <c r="B1151" s="26">
        <v>255.71</v>
      </c>
      <c r="C1151" s="11">
        <f t="shared" si="86"/>
        <v>264.35000000000002</v>
      </c>
      <c r="D1151" s="29">
        <f>Table21[[#This Row],[Adj Close]]-Table21[[#This Row],[Naive Trend ]]</f>
        <v>-8.6400000000000148</v>
      </c>
      <c r="E1151" s="12">
        <f t="shared" si="85"/>
        <v>74.649600000000262</v>
      </c>
      <c r="F1151" s="12">
        <f>ABS(Table21[[#This Row],[Erorr 1]])</f>
        <v>8.6400000000000148</v>
      </c>
      <c r="G1151" s="13">
        <f>Table21[[#This Row],[Abs Erorr 1]]/Table21[[#This Row],[Adj Close]]</f>
        <v>3.3788275781158401E-2</v>
      </c>
      <c r="H1151" s="11">
        <f t="shared" si="88"/>
        <v>266.22999999999996</v>
      </c>
      <c r="I1151" s="14">
        <f>(Table21[[#This Row],[Adj Close]]-Table21[[#This Row],[3-MA]])</f>
        <v>-10.519999999999953</v>
      </c>
      <c r="J1151" s="10">
        <f t="shared" si="87"/>
        <v>110.67039999999902</v>
      </c>
      <c r="K1151" s="10">
        <f>ABS(Table21[[#This Row],[Erorr 2]])</f>
        <v>10.519999999999953</v>
      </c>
      <c r="L1151" s="13">
        <f>Table21[[#This Row],[Abs Erorr 2]]/Table21[[#This Row],[Adj Close]]</f>
        <v>4.1140354307613911E-2</v>
      </c>
      <c r="M1151" s="11">
        <f t="shared" si="89"/>
        <v>268.81166666666667</v>
      </c>
      <c r="N1151" s="16">
        <f>Table21[[#This Row],[Adj Close]]-Table21[[#This Row],[6-MA]]</f>
        <v>-13.101666666666659</v>
      </c>
      <c r="O1151" s="17">
        <f>(Table21[[#This Row],[Adj Close]]-M1151)^2</f>
        <v>171.65366944444426</v>
      </c>
      <c r="P1151" s="17">
        <f>ABS(Table21[[#This Row],[Erorr 3]])</f>
        <v>13.101666666666659</v>
      </c>
      <c r="Q1151" s="17">
        <f>Table21[[#This Row],[Abs Erorr 3]]/Table21[[#This Row],[Adj Close]]</f>
        <v>5.123642668126651E-2</v>
      </c>
    </row>
    <row r="1152" spans="1:17" x14ac:dyDescent="0.3">
      <c r="A1152" s="5">
        <v>45135.291666666664</v>
      </c>
      <c r="B1152" s="25">
        <v>266.44</v>
      </c>
      <c r="C1152" s="11">
        <f t="shared" si="86"/>
        <v>255.71</v>
      </c>
      <c r="D1152" s="29">
        <f>Table21[[#This Row],[Adj Close]]-Table21[[#This Row],[Naive Trend ]]</f>
        <v>10.72999999999999</v>
      </c>
      <c r="E1152" s="12">
        <f t="shared" si="85"/>
        <v>115.13289999999978</v>
      </c>
      <c r="F1152" s="12">
        <f>ABS(Table21[[#This Row],[Erorr 1]])</f>
        <v>10.72999999999999</v>
      </c>
      <c r="G1152" s="13">
        <f>Table21[[#This Row],[Abs Erorr 1]]/Table21[[#This Row],[Adj Close]]</f>
        <v>4.0271730971325588E-2</v>
      </c>
      <c r="H1152" s="11">
        <f t="shared" si="88"/>
        <v>261.78000000000003</v>
      </c>
      <c r="I1152" s="14">
        <f>(Table21[[#This Row],[Adj Close]]-Table21[[#This Row],[3-MA]])</f>
        <v>4.6599999999999682</v>
      </c>
      <c r="J1152" s="10">
        <f t="shared" si="87"/>
        <v>21.715599999999704</v>
      </c>
      <c r="K1152" s="10">
        <f>ABS(Table21[[#This Row],[Erorr 2]])</f>
        <v>4.6599999999999682</v>
      </c>
      <c r="L1152" s="13">
        <f>Table21[[#This Row],[Abs Erorr 2]]/Table21[[#This Row],[Adj Close]]</f>
        <v>1.7489866386428344E-2</v>
      </c>
      <c r="M1152" s="11">
        <f t="shared" si="89"/>
        <v>262.88666666666671</v>
      </c>
      <c r="N1152" s="16">
        <f>Table21[[#This Row],[Adj Close]]-Table21[[#This Row],[6-MA]]</f>
        <v>3.5533333333332848</v>
      </c>
      <c r="O1152" s="17">
        <f>(Table21[[#This Row],[Adj Close]]-M1152)^2</f>
        <v>12.626177777777434</v>
      </c>
      <c r="P1152" s="17">
        <f>ABS(Table21[[#This Row],[Erorr 3]])</f>
        <v>3.5533333333332848</v>
      </c>
      <c r="Q1152" s="17">
        <f>Table21[[#This Row],[Abs Erorr 3]]/Table21[[#This Row],[Adj Close]]</f>
        <v>1.3336335885502495E-2</v>
      </c>
    </row>
    <row r="1153" spans="1:17" x14ac:dyDescent="0.3">
      <c r="A1153" s="9">
        <v>45138.291666666664</v>
      </c>
      <c r="B1153" s="26">
        <v>267.43</v>
      </c>
      <c r="C1153" s="11">
        <f t="shared" si="86"/>
        <v>266.44</v>
      </c>
      <c r="D1153" s="29">
        <f>Table21[[#This Row],[Adj Close]]-Table21[[#This Row],[Naive Trend ]]</f>
        <v>0.99000000000000909</v>
      </c>
      <c r="E1153" s="12">
        <f t="shared" si="85"/>
        <v>0.98010000000001796</v>
      </c>
      <c r="F1153" s="12">
        <f>ABS(Table21[[#This Row],[Erorr 1]])</f>
        <v>0.99000000000000909</v>
      </c>
      <c r="G1153" s="13">
        <f>Table21[[#This Row],[Abs Erorr 1]]/Table21[[#This Row],[Adj Close]]</f>
        <v>3.7019033017986354E-3</v>
      </c>
      <c r="H1153" s="11">
        <f t="shared" si="88"/>
        <v>262.16666666666669</v>
      </c>
      <c r="I1153" s="14">
        <f>(Table21[[#This Row],[Adj Close]]-Table21[[#This Row],[3-MA]])</f>
        <v>5.2633333333333212</v>
      </c>
      <c r="J1153" s="10">
        <f t="shared" si="87"/>
        <v>27.702677777777652</v>
      </c>
      <c r="K1153" s="10">
        <f>ABS(Table21[[#This Row],[Erorr 2]])</f>
        <v>5.2633333333333212</v>
      </c>
      <c r="L1153" s="13">
        <f>Table21[[#This Row],[Abs Erorr 2]]/Table21[[#This Row],[Adj Close]]</f>
        <v>1.9681162671851778E-2</v>
      </c>
      <c r="M1153" s="11">
        <f t="shared" si="89"/>
        <v>263.47666666666669</v>
      </c>
      <c r="N1153" s="16">
        <f>Table21[[#This Row],[Adj Close]]-Table21[[#This Row],[6-MA]]</f>
        <v>3.9533333333333189</v>
      </c>
      <c r="O1153" s="17">
        <f>(Table21[[#This Row],[Adj Close]]-M1153)^2</f>
        <v>15.628844444444331</v>
      </c>
      <c r="P1153" s="17">
        <f>ABS(Table21[[#This Row],[Erorr 3]])</f>
        <v>3.9533333333333189</v>
      </c>
      <c r="Q1153" s="17">
        <f>Table21[[#This Row],[Abs Erorr 3]]/Table21[[#This Row],[Adj Close]]</f>
        <v>1.4782684565431399E-2</v>
      </c>
    </row>
    <row r="1154" spans="1:17" x14ac:dyDescent="0.3">
      <c r="A1154" s="5">
        <v>45139.291666666664</v>
      </c>
      <c r="B1154" s="25">
        <v>261.07</v>
      </c>
      <c r="C1154" s="11">
        <f t="shared" si="86"/>
        <v>267.43</v>
      </c>
      <c r="D1154" s="29">
        <f>Table21[[#This Row],[Adj Close]]-Table21[[#This Row],[Naive Trend ]]</f>
        <v>-6.3600000000000136</v>
      </c>
      <c r="E1154" s="12">
        <f t="shared" si="85"/>
        <v>40.449600000000174</v>
      </c>
      <c r="F1154" s="12">
        <f>ABS(Table21[[#This Row],[Erorr 1]])</f>
        <v>6.3600000000000136</v>
      </c>
      <c r="G1154" s="13">
        <f>Table21[[#This Row],[Abs Erorr 1]]/Table21[[#This Row],[Adj Close]]</f>
        <v>2.4361282414678109E-2</v>
      </c>
      <c r="H1154" s="11">
        <f t="shared" si="88"/>
        <v>263.19333333333333</v>
      </c>
      <c r="I1154" s="14">
        <f>(Table21[[#This Row],[Adj Close]]-Table21[[#This Row],[3-MA]])</f>
        <v>-2.1233333333333348</v>
      </c>
      <c r="J1154" s="10">
        <f t="shared" si="87"/>
        <v>4.5085444444444507</v>
      </c>
      <c r="K1154" s="10">
        <f>ABS(Table21[[#This Row],[Erorr 2]])</f>
        <v>2.1233333333333348</v>
      </c>
      <c r="L1154" s="13">
        <f>Table21[[#This Row],[Abs Erorr 2]]/Table21[[#This Row],[Adj Close]]</f>
        <v>8.1331954392819348E-3</v>
      </c>
      <c r="M1154" s="11">
        <f t="shared" si="89"/>
        <v>264.71166666666664</v>
      </c>
      <c r="N1154" s="16">
        <f>Table21[[#This Row],[Adj Close]]-Table21[[#This Row],[6-MA]]</f>
        <v>-3.6416666666666515</v>
      </c>
      <c r="O1154" s="17">
        <f>(Table21[[#This Row],[Adj Close]]-M1154)^2</f>
        <v>13.261736111111</v>
      </c>
      <c r="P1154" s="17">
        <f>ABS(Table21[[#This Row],[Erorr 3]])</f>
        <v>3.6416666666666515</v>
      </c>
      <c r="Q1154" s="17">
        <f>Table21[[#This Row],[Abs Erorr 3]]/Table21[[#This Row],[Adj Close]]</f>
        <v>1.3949004736915967E-2</v>
      </c>
    </row>
    <row r="1155" spans="1:17" x14ac:dyDescent="0.3">
      <c r="A1155" s="9">
        <v>45140.291666666664</v>
      </c>
      <c r="B1155" s="26">
        <v>254.11</v>
      </c>
      <c r="C1155" s="11">
        <f t="shared" si="86"/>
        <v>261.07</v>
      </c>
      <c r="D1155" s="29">
        <f>Table21[[#This Row],[Adj Close]]-Table21[[#This Row],[Naive Trend ]]</f>
        <v>-6.9599999999999795</v>
      </c>
      <c r="E1155" s="12">
        <f t="shared" ref="E1155:E1218" si="90">(B1155-C1155)^2</f>
        <v>48.441599999999717</v>
      </c>
      <c r="F1155" s="12">
        <f>ABS(Table21[[#This Row],[Erorr 1]])</f>
        <v>6.9599999999999795</v>
      </c>
      <c r="G1155" s="13">
        <f>Table21[[#This Row],[Abs Erorr 1]]/Table21[[#This Row],[Adj Close]]</f>
        <v>2.7389713116366846E-2</v>
      </c>
      <c r="H1155" s="11">
        <f t="shared" si="88"/>
        <v>264.98</v>
      </c>
      <c r="I1155" s="14">
        <f>(Table21[[#This Row],[Adj Close]]-Table21[[#This Row],[3-MA]])</f>
        <v>-10.870000000000005</v>
      </c>
      <c r="J1155" s="10">
        <f t="shared" si="87"/>
        <v>118.15690000000009</v>
      </c>
      <c r="K1155" s="10">
        <f>ABS(Table21[[#This Row],[Erorr 2]])</f>
        <v>10.870000000000005</v>
      </c>
      <c r="L1155" s="13">
        <f>Table21[[#This Row],[Abs Erorr 2]]/Table21[[#This Row],[Adj Close]]</f>
        <v>4.2776750226279976E-2</v>
      </c>
      <c r="M1155" s="11">
        <f t="shared" si="89"/>
        <v>263.38</v>
      </c>
      <c r="N1155" s="16">
        <f>Table21[[#This Row],[Adj Close]]-Table21[[#This Row],[6-MA]]</f>
        <v>-9.2699999999999818</v>
      </c>
      <c r="O1155" s="17">
        <f>(Table21[[#This Row],[Adj Close]]-M1155)^2</f>
        <v>85.932899999999663</v>
      </c>
      <c r="P1155" s="17">
        <f>ABS(Table21[[#This Row],[Erorr 3]])</f>
        <v>9.2699999999999818</v>
      </c>
      <c r="Q1155" s="17">
        <f>Table21[[#This Row],[Abs Erorr 3]]/Table21[[#This Row],[Adj Close]]</f>
        <v>3.6480264452402426E-2</v>
      </c>
    </row>
    <row r="1156" spans="1:17" x14ac:dyDescent="0.3">
      <c r="A1156" s="5">
        <v>45141.291666666664</v>
      </c>
      <c r="B1156" s="25">
        <v>259.32</v>
      </c>
      <c r="C1156" s="11">
        <f t="shared" ref="C1156:C1219" si="91">B1155</f>
        <v>254.11</v>
      </c>
      <c r="D1156" s="29">
        <f>Table21[[#This Row],[Adj Close]]-Table21[[#This Row],[Naive Trend ]]</f>
        <v>5.2099999999999795</v>
      </c>
      <c r="E1156" s="12">
        <f t="shared" si="90"/>
        <v>27.144099999999789</v>
      </c>
      <c r="F1156" s="12">
        <f>ABS(Table21[[#This Row],[Erorr 1]])</f>
        <v>5.2099999999999795</v>
      </c>
      <c r="G1156" s="13">
        <f>Table21[[#This Row],[Abs Erorr 1]]/Table21[[#This Row],[Adj Close]]</f>
        <v>2.0091007249729984E-2</v>
      </c>
      <c r="H1156" s="11">
        <f t="shared" si="88"/>
        <v>260.87</v>
      </c>
      <c r="I1156" s="14">
        <f>(Table21[[#This Row],[Adj Close]]-Table21[[#This Row],[3-MA]])</f>
        <v>-1.5500000000000114</v>
      </c>
      <c r="J1156" s="10">
        <f t="shared" si="87"/>
        <v>2.4025000000000354</v>
      </c>
      <c r="K1156" s="10">
        <f>ABS(Table21[[#This Row],[Erorr 2]])</f>
        <v>1.5500000000000114</v>
      </c>
      <c r="L1156" s="13">
        <f>Table21[[#This Row],[Abs Erorr 2]]/Table21[[#This Row],[Adj Close]]</f>
        <v>5.9771710627796217E-3</v>
      </c>
      <c r="M1156" s="11">
        <f t="shared" si="89"/>
        <v>261.51833333333337</v>
      </c>
      <c r="N1156" s="16">
        <f>Table21[[#This Row],[Adj Close]]-Table21[[#This Row],[6-MA]]</f>
        <v>-2.1983333333333803</v>
      </c>
      <c r="O1156" s="17">
        <f>(Table21[[#This Row],[Adj Close]]-M1156)^2</f>
        <v>4.832669444444651</v>
      </c>
      <c r="P1156" s="17">
        <f>ABS(Table21[[#This Row],[Erorr 3]])</f>
        <v>2.1983333333333803</v>
      </c>
      <c r="Q1156" s="17">
        <f>Table21[[#This Row],[Abs Erorr 3]]/Table21[[#This Row],[Adj Close]]</f>
        <v>8.477299604092936E-3</v>
      </c>
    </row>
    <row r="1157" spans="1:17" x14ac:dyDescent="0.3">
      <c r="A1157" s="9">
        <v>45142.291666666664</v>
      </c>
      <c r="B1157" s="26">
        <v>253.86</v>
      </c>
      <c r="C1157" s="11">
        <f t="shared" si="91"/>
        <v>259.32</v>
      </c>
      <c r="D1157" s="29">
        <f>Table21[[#This Row],[Adj Close]]-Table21[[#This Row],[Naive Trend ]]</f>
        <v>-5.4599999999999795</v>
      </c>
      <c r="E1157" s="12">
        <f t="shared" si="90"/>
        <v>29.811599999999778</v>
      </c>
      <c r="F1157" s="12">
        <f>ABS(Table21[[#This Row],[Erorr 1]])</f>
        <v>5.4599999999999795</v>
      </c>
      <c r="G1157" s="13">
        <f>Table21[[#This Row],[Abs Erorr 1]]/Table21[[#This Row],[Adj Close]]</f>
        <v>2.150791774994083E-2</v>
      </c>
      <c r="H1157" s="11">
        <f t="shared" si="88"/>
        <v>258.16666666666669</v>
      </c>
      <c r="I1157" s="14">
        <f>(Table21[[#This Row],[Adj Close]]-Table21[[#This Row],[3-MA]])</f>
        <v>-4.306666666666672</v>
      </c>
      <c r="J1157" s="10">
        <f t="shared" ref="J1157:J1220" si="92">(B1157-H1157)^2</f>
        <v>18.547377777777822</v>
      </c>
      <c r="K1157" s="10">
        <f>ABS(Table21[[#This Row],[Erorr 2]])</f>
        <v>4.306666666666672</v>
      </c>
      <c r="L1157" s="13">
        <f>Table21[[#This Row],[Abs Erorr 2]]/Table21[[#This Row],[Adj Close]]</f>
        <v>1.6964731216681132E-2</v>
      </c>
      <c r="M1157" s="11">
        <f t="shared" si="89"/>
        <v>260.67999999999995</v>
      </c>
      <c r="N1157" s="16">
        <f>Table21[[#This Row],[Adj Close]]-Table21[[#This Row],[6-MA]]</f>
        <v>-6.8199999999999363</v>
      </c>
      <c r="O1157" s="17">
        <f>(Table21[[#This Row],[Adj Close]]-M1157)^2</f>
        <v>46.512399999999133</v>
      </c>
      <c r="P1157" s="17">
        <f>ABS(Table21[[#This Row],[Erorr 3]])</f>
        <v>6.8199999999999363</v>
      </c>
      <c r="Q1157" s="17">
        <f>Table21[[#This Row],[Abs Erorr 3]]/Table21[[#This Row],[Adj Close]]</f>
        <v>2.6865201292050483E-2</v>
      </c>
    </row>
    <row r="1158" spans="1:17" x14ac:dyDescent="0.3">
      <c r="A1158" s="5">
        <v>45145.291666666664</v>
      </c>
      <c r="B1158" s="25">
        <v>251.45</v>
      </c>
      <c r="C1158" s="11">
        <f t="shared" si="91"/>
        <v>253.86</v>
      </c>
      <c r="D1158" s="29">
        <f>Table21[[#This Row],[Adj Close]]-Table21[[#This Row],[Naive Trend ]]</f>
        <v>-2.410000000000025</v>
      </c>
      <c r="E1158" s="12">
        <f t="shared" si="90"/>
        <v>5.8081000000001204</v>
      </c>
      <c r="F1158" s="12">
        <f>ABS(Table21[[#This Row],[Erorr 1]])</f>
        <v>2.410000000000025</v>
      </c>
      <c r="G1158" s="13">
        <f>Table21[[#This Row],[Abs Erorr 1]]/Table21[[#This Row],[Adj Close]]</f>
        <v>9.5844104195666139E-3</v>
      </c>
      <c r="H1158" s="11">
        <f t="shared" ref="H1158:H1221" si="93">AVERAGE(B1155:B1157)</f>
        <v>255.76333333333335</v>
      </c>
      <c r="I1158" s="14">
        <f>(Table21[[#This Row],[Adj Close]]-Table21[[#This Row],[3-MA]])</f>
        <v>-4.313333333333361</v>
      </c>
      <c r="J1158" s="10">
        <f t="shared" si="92"/>
        <v>18.604844444444684</v>
      </c>
      <c r="K1158" s="10">
        <f>ABS(Table21[[#This Row],[Erorr 2]])</f>
        <v>4.313333333333361</v>
      </c>
      <c r="L1158" s="13">
        <f>Table21[[#This Row],[Abs Erorr 2]]/Table21[[#This Row],[Adj Close]]</f>
        <v>1.7153841055213209E-2</v>
      </c>
      <c r="M1158" s="11">
        <f t="shared" si="89"/>
        <v>260.37166666666667</v>
      </c>
      <c r="N1158" s="16">
        <f>Table21[[#This Row],[Adj Close]]-Table21[[#This Row],[6-MA]]</f>
        <v>-8.9216666666666811</v>
      </c>
      <c r="O1158" s="17">
        <f>(Table21[[#This Row],[Adj Close]]-M1158)^2</f>
        <v>79.596136111111363</v>
      </c>
      <c r="P1158" s="17">
        <f>ABS(Table21[[#This Row],[Erorr 3]])</f>
        <v>8.9216666666666811</v>
      </c>
      <c r="Q1158" s="17">
        <f>Table21[[#This Row],[Abs Erorr 3]]/Table21[[#This Row],[Adj Close]]</f>
        <v>3.5480877576721741E-2</v>
      </c>
    </row>
    <row r="1159" spans="1:17" x14ac:dyDescent="0.3">
      <c r="A1159" s="9">
        <v>45146.291666666664</v>
      </c>
      <c r="B1159" s="26">
        <v>249.7</v>
      </c>
      <c r="C1159" s="11">
        <f t="shared" si="91"/>
        <v>251.45</v>
      </c>
      <c r="D1159" s="29">
        <f>Table21[[#This Row],[Adj Close]]-Table21[[#This Row],[Naive Trend ]]</f>
        <v>-1.75</v>
      </c>
      <c r="E1159" s="12">
        <f t="shared" si="90"/>
        <v>3.0625</v>
      </c>
      <c r="F1159" s="12">
        <f>ABS(Table21[[#This Row],[Erorr 1]])</f>
        <v>1.75</v>
      </c>
      <c r="G1159" s="13">
        <f>Table21[[#This Row],[Abs Erorr 1]]/Table21[[#This Row],[Adj Close]]</f>
        <v>7.0084100921105333E-3</v>
      </c>
      <c r="H1159" s="11">
        <f t="shared" si="93"/>
        <v>254.87666666666669</v>
      </c>
      <c r="I1159" s="14">
        <f>(Table21[[#This Row],[Adj Close]]-Table21[[#This Row],[3-MA]])</f>
        <v>-5.1766666666667049</v>
      </c>
      <c r="J1159" s="10">
        <f t="shared" si="92"/>
        <v>26.797877777778176</v>
      </c>
      <c r="K1159" s="10">
        <f>ABS(Table21[[#This Row],[Erorr 2]])</f>
        <v>5.1766666666667049</v>
      </c>
      <c r="L1159" s="13">
        <f>Table21[[#This Row],[Abs Erorr 2]]/Table21[[#This Row],[Adj Close]]</f>
        <v>2.073154452009093E-2</v>
      </c>
      <c r="M1159" s="11">
        <f t="shared" si="89"/>
        <v>257.87333333333333</v>
      </c>
      <c r="N1159" s="16">
        <f>Table21[[#This Row],[Adj Close]]-Table21[[#This Row],[6-MA]]</f>
        <v>-8.1733333333333462</v>
      </c>
      <c r="O1159" s="17">
        <f>(Table21[[#This Row],[Adj Close]]-M1159)^2</f>
        <v>66.803377777777982</v>
      </c>
      <c r="P1159" s="17">
        <f>ABS(Table21[[#This Row],[Erorr 3]])</f>
        <v>8.1733333333333462</v>
      </c>
      <c r="Q1159" s="17">
        <f>Table21[[#This Row],[Abs Erorr 3]]/Table21[[#This Row],[Adj Close]]</f>
        <v>3.2732612468295341E-2</v>
      </c>
    </row>
    <row r="1160" spans="1:17" x14ac:dyDescent="0.3">
      <c r="A1160" s="5">
        <v>45147.291666666664</v>
      </c>
      <c r="B1160" s="25">
        <v>242.19</v>
      </c>
      <c r="C1160" s="11">
        <f t="shared" si="91"/>
        <v>249.7</v>
      </c>
      <c r="D1160" s="29">
        <f>Table21[[#This Row],[Adj Close]]-Table21[[#This Row],[Naive Trend ]]</f>
        <v>-7.5099999999999909</v>
      </c>
      <c r="E1160" s="12">
        <f t="shared" si="90"/>
        <v>56.400099999999867</v>
      </c>
      <c r="F1160" s="12">
        <f>ABS(Table21[[#This Row],[Erorr 1]])</f>
        <v>7.5099999999999909</v>
      </c>
      <c r="G1160" s="13">
        <f>Table21[[#This Row],[Abs Erorr 1]]/Table21[[#This Row],[Adj Close]]</f>
        <v>3.1008712168132422E-2</v>
      </c>
      <c r="H1160" s="11">
        <f t="shared" si="93"/>
        <v>251.67</v>
      </c>
      <c r="I1160" s="14">
        <f>(Table21[[#This Row],[Adj Close]]-Table21[[#This Row],[3-MA]])</f>
        <v>-9.4799999999999898</v>
      </c>
      <c r="J1160" s="10">
        <f t="shared" si="92"/>
        <v>89.870399999999805</v>
      </c>
      <c r="K1160" s="10">
        <f>ABS(Table21[[#This Row],[Erorr 2]])</f>
        <v>9.4799999999999898</v>
      </c>
      <c r="L1160" s="13">
        <f>Table21[[#This Row],[Abs Erorr 2]]/Table21[[#This Row],[Adj Close]]</f>
        <v>3.9142821751517363E-2</v>
      </c>
      <c r="M1160" s="11">
        <f t="shared" si="89"/>
        <v>254.91833333333338</v>
      </c>
      <c r="N1160" s="16">
        <f>Table21[[#This Row],[Adj Close]]-Table21[[#This Row],[6-MA]]</f>
        <v>-12.728333333333381</v>
      </c>
      <c r="O1160" s="17">
        <f>(Table21[[#This Row],[Adj Close]]-M1160)^2</f>
        <v>162.01046944444568</v>
      </c>
      <c r="P1160" s="17">
        <f>ABS(Table21[[#This Row],[Erorr 3]])</f>
        <v>12.728333333333381</v>
      </c>
      <c r="Q1160" s="17">
        <f>Table21[[#This Row],[Abs Erorr 3]]/Table21[[#This Row],[Adj Close]]</f>
        <v>5.2555156419890919E-2</v>
      </c>
    </row>
    <row r="1161" spans="1:17" x14ac:dyDescent="0.3">
      <c r="A1161" s="9">
        <v>45148.291666666664</v>
      </c>
      <c r="B1161" s="26">
        <v>245.34</v>
      </c>
      <c r="C1161" s="11">
        <f t="shared" si="91"/>
        <v>242.19</v>
      </c>
      <c r="D1161" s="29">
        <f>Table21[[#This Row],[Adj Close]]-Table21[[#This Row],[Naive Trend ]]</f>
        <v>3.1500000000000057</v>
      </c>
      <c r="E1161" s="12">
        <f t="shared" si="90"/>
        <v>9.922500000000035</v>
      </c>
      <c r="F1161" s="12">
        <f>ABS(Table21[[#This Row],[Erorr 1]])</f>
        <v>3.1500000000000057</v>
      </c>
      <c r="G1161" s="13">
        <f>Table21[[#This Row],[Abs Erorr 1]]/Table21[[#This Row],[Adj Close]]</f>
        <v>1.2839325018341915E-2</v>
      </c>
      <c r="H1161" s="11">
        <f t="shared" si="93"/>
        <v>247.77999999999997</v>
      </c>
      <c r="I1161" s="14">
        <f>(Table21[[#This Row],[Adj Close]]-Table21[[#This Row],[3-MA]])</f>
        <v>-2.4399999999999693</v>
      </c>
      <c r="J1161" s="10">
        <f t="shared" si="92"/>
        <v>5.9535999999998506</v>
      </c>
      <c r="K1161" s="10">
        <f>ABS(Table21[[#This Row],[Erorr 2]])</f>
        <v>2.4399999999999693</v>
      </c>
      <c r="L1161" s="13">
        <f>Table21[[#This Row],[Abs Erorr 2]]/Table21[[#This Row],[Adj Close]]</f>
        <v>9.9453819189694679E-3</v>
      </c>
      <c r="M1161" s="11">
        <f t="shared" ref="M1161:M1224" si="94">AVERAGE(B1155:B1160)</f>
        <v>251.77166666666668</v>
      </c>
      <c r="N1161" s="16">
        <f>Table21[[#This Row],[Adj Close]]-Table21[[#This Row],[6-MA]]</f>
        <v>-6.431666666666672</v>
      </c>
      <c r="O1161" s="17">
        <f>(Table21[[#This Row],[Adj Close]]-M1161)^2</f>
        <v>41.366336111111181</v>
      </c>
      <c r="P1161" s="17">
        <f>ABS(Table21[[#This Row],[Erorr 3]])</f>
        <v>6.431666666666672</v>
      </c>
      <c r="Q1161" s="17">
        <f>Table21[[#This Row],[Abs Erorr 3]]/Table21[[#This Row],[Adj Close]]</f>
        <v>2.6215320235863177E-2</v>
      </c>
    </row>
    <row r="1162" spans="1:17" x14ac:dyDescent="0.3">
      <c r="A1162" s="5">
        <v>45149.291666666664</v>
      </c>
      <c r="B1162" s="25">
        <v>242.65</v>
      </c>
      <c r="C1162" s="11">
        <f t="shared" si="91"/>
        <v>245.34</v>
      </c>
      <c r="D1162" s="29">
        <f>Table21[[#This Row],[Adj Close]]-Table21[[#This Row],[Naive Trend ]]</f>
        <v>-2.6899999999999977</v>
      </c>
      <c r="E1162" s="12">
        <f t="shared" si="90"/>
        <v>7.236099999999988</v>
      </c>
      <c r="F1162" s="12">
        <f>ABS(Table21[[#This Row],[Erorr 1]])</f>
        <v>2.6899999999999977</v>
      </c>
      <c r="G1162" s="13">
        <f>Table21[[#This Row],[Abs Erorr 1]]/Table21[[#This Row],[Adj Close]]</f>
        <v>1.1085926231197188E-2</v>
      </c>
      <c r="H1162" s="11">
        <f t="shared" si="93"/>
        <v>245.74333333333334</v>
      </c>
      <c r="I1162" s="14">
        <f>(Table21[[#This Row],[Adj Close]]-Table21[[#This Row],[3-MA]])</f>
        <v>-3.0933333333333337</v>
      </c>
      <c r="J1162" s="10">
        <f t="shared" si="92"/>
        <v>9.5687111111111136</v>
      </c>
      <c r="K1162" s="10">
        <f>ABS(Table21[[#This Row],[Erorr 2]])</f>
        <v>3.0933333333333337</v>
      </c>
      <c r="L1162" s="13">
        <f>Table21[[#This Row],[Abs Erorr 2]]/Table21[[#This Row],[Adj Close]]</f>
        <v>1.2748128305515491E-2</v>
      </c>
      <c r="M1162" s="11">
        <f t="shared" si="94"/>
        <v>250.31000000000003</v>
      </c>
      <c r="N1162" s="16">
        <f>Table21[[#This Row],[Adj Close]]-Table21[[#This Row],[6-MA]]</f>
        <v>-7.660000000000025</v>
      </c>
      <c r="O1162" s="17">
        <f>(Table21[[#This Row],[Adj Close]]-M1162)^2</f>
        <v>58.675600000000387</v>
      </c>
      <c r="P1162" s="17">
        <f>ABS(Table21[[#This Row],[Erorr 3]])</f>
        <v>7.660000000000025</v>
      </c>
      <c r="Q1162" s="17">
        <f>Table21[[#This Row],[Abs Erorr 3]]/Table21[[#This Row],[Adj Close]]</f>
        <v>3.1568102204821862E-2</v>
      </c>
    </row>
    <row r="1163" spans="1:17" x14ac:dyDescent="0.3">
      <c r="A1163" s="9">
        <v>45152.291666666664</v>
      </c>
      <c r="B1163" s="26">
        <v>239.76</v>
      </c>
      <c r="C1163" s="11">
        <f t="shared" si="91"/>
        <v>242.65</v>
      </c>
      <c r="D1163" s="29">
        <f>Table21[[#This Row],[Adj Close]]-Table21[[#This Row],[Naive Trend ]]</f>
        <v>-2.8900000000000148</v>
      </c>
      <c r="E1163" s="12">
        <f t="shared" si="90"/>
        <v>8.3521000000000853</v>
      </c>
      <c r="F1163" s="12">
        <f>ABS(Table21[[#This Row],[Erorr 1]])</f>
        <v>2.8900000000000148</v>
      </c>
      <c r="G1163" s="13">
        <f>Table21[[#This Row],[Abs Erorr 1]]/Table21[[#This Row],[Adj Close]]</f>
        <v>1.2053720387053782E-2</v>
      </c>
      <c r="H1163" s="11">
        <f t="shared" si="93"/>
        <v>243.39333333333332</v>
      </c>
      <c r="I1163" s="14">
        <f>(Table21[[#This Row],[Adj Close]]-Table21[[#This Row],[3-MA]])</f>
        <v>-3.6333333333333258</v>
      </c>
      <c r="J1163" s="10">
        <f t="shared" si="92"/>
        <v>13.201111111111056</v>
      </c>
      <c r="K1163" s="10">
        <f>ABS(Table21[[#This Row],[Erorr 2]])</f>
        <v>3.6333333333333258</v>
      </c>
      <c r="L1163" s="13">
        <f>Table21[[#This Row],[Abs Erorr 2]]/Table21[[#This Row],[Adj Close]]</f>
        <v>1.5154042931820679E-2</v>
      </c>
      <c r="M1163" s="11">
        <f t="shared" si="94"/>
        <v>247.53166666666667</v>
      </c>
      <c r="N1163" s="16">
        <f>Table21[[#This Row],[Adj Close]]-Table21[[#This Row],[6-MA]]</f>
        <v>-7.7716666666666754</v>
      </c>
      <c r="O1163" s="17">
        <f>(Table21[[#This Row],[Adj Close]]-M1163)^2</f>
        <v>60.398802777777917</v>
      </c>
      <c r="P1163" s="17">
        <f>ABS(Table21[[#This Row],[Erorr 3]])</f>
        <v>7.7716666666666754</v>
      </c>
      <c r="Q1163" s="17">
        <f>Table21[[#This Row],[Abs Erorr 3]]/Table21[[#This Row],[Adj Close]]</f>
        <v>3.241435880324773E-2</v>
      </c>
    </row>
    <row r="1164" spans="1:17" x14ac:dyDescent="0.3">
      <c r="A1164" s="5">
        <v>45153.291666666664</v>
      </c>
      <c r="B1164" s="25">
        <v>232.96</v>
      </c>
      <c r="C1164" s="11">
        <f t="shared" si="91"/>
        <v>239.76</v>
      </c>
      <c r="D1164" s="29">
        <f>Table21[[#This Row],[Adj Close]]-Table21[[#This Row],[Naive Trend ]]</f>
        <v>-6.7999999999999829</v>
      </c>
      <c r="E1164" s="12">
        <f t="shared" si="90"/>
        <v>46.239999999999768</v>
      </c>
      <c r="F1164" s="12">
        <f>ABS(Table21[[#This Row],[Erorr 1]])</f>
        <v>6.7999999999999829</v>
      </c>
      <c r="G1164" s="13">
        <f>Table21[[#This Row],[Abs Erorr 1]]/Table21[[#This Row],[Adj Close]]</f>
        <v>2.9189560439560367E-2</v>
      </c>
      <c r="H1164" s="11">
        <f t="shared" si="93"/>
        <v>242.58333333333334</v>
      </c>
      <c r="I1164" s="14">
        <f>(Table21[[#This Row],[Adj Close]]-Table21[[#This Row],[3-MA]])</f>
        <v>-9.6233333333333348</v>
      </c>
      <c r="J1164" s="10">
        <f t="shared" si="92"/>
        <v>92.608544444444476</v>
      </c>
      <c r="K1164" s="10">
        <f>ABS(Table21[[#This Row],[Erorr 2]])</f>
        <v>9.6233333333333348</v>
      </c>
      <c r="L1164" s="13">
        <f>Table21[[#This Row],[Abs Erorr 2]]/Table21[[#This Row],[Adj Close]]</f>
        <v>4.1308951465201471E-2</v>
      </c>
      <c r="M1164" s="11">
        <f t="shared" si="94"/>
        <v>245.18166666666664</v>
      </c>
      <c r="N1164" s="16">
        <f>Table21[[#This Row],[Adj Close]]-Table21[[#This Row],[6-MA]]</f>
        <v>-12.221666666666636</v>
      </c>
      <c r="O1164" s="17">
        <f>(Table21[[#This Row],[Adj Close]]-M1164)^2</f>
        <v>149.36913611111035</v>
      </c>
      <c r="P1164" s="17">
        <f>ABS(Table21[[#This Row],[Erorr 3]])</f>
        <v>12.221666666666636</v>
      </c>
      <c r="Q1164" s="17">
        <f>Table21[[#This Row],[Abs Erorr 3]]/Table21[[#This Row],[Adj Close]]</f>
        <v>5.2462511446886309E-2</v>
      </c>
    </row>
    <row r="1165" spans="1:17" x14ac:dyDescent="0.3">
      <c r="A1165" s="9">
        <v>45154.291666666664</v>
      </c>
      <c r="B1165" s="26">
        <v>225.6</v>
      </c>
      <c r="C1165" s="11">
        <f t="shared" si="91"/>
        <v>232.96</v>
      </c>
      <c r="D1165" s="29">
        <f>Table21[[#This Row],[Adj Close]]-Table21[[#This Row],[Naive Trend ]]</f>
        <v>-7.3600000000000136</v>
      </c>
      <c r="E1165" s="12">
        <f t="shared" si="90"/>
        <v>54.169600000000202</v>
      </c>
      <c r="F1165" s="12">
        <f>ABS(Table21[[#This Row],[Erorr 1]])</f>
        <v>7.3600000000000136</v>
      </c>
      <c r="G1165" s="13">
        <f>Table21[[#This Row],[Abs Erorr 1]]/Table21[[#This Row],[Adj Close]]</f>
        <v>3.2624113475177366E-2</v>
      </c>
      <c r="H1165" s="11">
        <f t="shared" si="93"/>
        <v>238.45666666666668</v>
      </c>
      <c r="I1165" s="14">
        <f>(Table21[[#This Row],[Adj Close]]-Table21[[#This Row],[3-MA]])</f>
        <v>-12.856666666666683</v>
      </c>
      <c r="J1165" s="10">
        <f t="shared" si="92"/>
        <v>165.29387777777822</v>
      </c>
      <c r="K1165" s="10">
        <f>ABS(Table21[[#This Row],[Erorr 2]])</f>
        <v>12.856666666666683</v>
      </c>
      <c r="L1165" s="13">
        <f>Table21[[#This Row],[Abs Erorr 2]]/Table21[[#This Row],[Adj Close]]</f>
        <v>5.6988770685579275E-2</v>
      </c>
      <c r="M1165" s="11">
        <f t="shared" si="94"/>
        <v>242.1</v>
      </c>
      <c r="N1165" s="16">
        <f>Table21[[#This Row],[Adj Close]]-Table21[[#This Row],[6-MA]]</f>
        <v>-16.5</v>
      </c>
      <c r="O1165" s="17">
        <f>(Table21[[#This Row],[Adj Close]]-M1165)^2</f>
        <v>272.25</v>
      </c>
      <c r="P1165" s="17">
        <f>ABS(Table21[[#This Row],[Erorr 3]])</f>
        <v>16.5</v>
      </c>
      <c r="Q1165" s="17">
        <f>Table21[[#This Row],[Abs Erorr 3]]/Table21[[#This Row],[Adj Close]]</f>
        <v>7.3138297872340427E-2</v>
      </c>
    </row>
    <row r="1166" spans="1:17" x14ac:dyDescent="0.3">
      <c r="A1166" s="5">
        <v>45155.291666666664</v>
      </c>
      <c r="B1166" s="25">
        <v>219.22</v>
      </c>
      <c r="C1166" s="11">
        <f t="shared" si="91"/>
        <v>225.6</v>
      </c>
      <c r="D1166" s="29">
        <f>Table21[[#This Row],[Adj Close]]-Table21[[#This Row],[Naive Trend ]]</f>
        <v>-6.3799999999999955</v>
      </c>
      <c r="E1166" s="12">
        <f t="shared" si="90"/>
        <v>40.704399999999943</v>
      </c>
      <c r="F1166" s="12">
        <f>ABS(Table21[[#This Row],[Erorr 1]])</f>
        <v>6.3799999999999955</v>
      </c>
      <c r="G1166" s="13">
        <f>Table21[[#This Row],[Abs Erorr 1]]/Table21[[#This Row],[Adj Close]]</f>
        <v>2.910318401605691E-2</v>
      </c>
      <c r="H1166" s="11">
        <f t="shared" si="93"/>
        <v>232.77333333333334</v>
      </c>
      <c r="I1166" s="14">
        <f>(Table21[[#This Row],[Adj Close]]-Table21[[#This Row],[3-MA]])</f>
        <v>-13.553333333333342</v>
      </c>
      <c r="J1166" s="10">
        <f t="shared" si="92"/>
        <v>183.69284444444466</v>
      </c>
      <c r="K1166" s="10">
        <f>ABS(Table21[[#This Row],[Erorr 2]])</f>
        <v>13.553333333333342</v>
      </c>
      <c r="L1166" s="13">
        <f>Table21[[#This Row],[Abs Erorr 2]]/Table21[[#This Row],[Adj Close]]</f>
        <v>6.1825259252501333E-2</v>
      </c>
      <c r="M1166" s="11">
        <f t="shared" si="94"/>
        <v>238.08333333333329</v>
      </c>
      <c r="N1166" s="16">
        <f>Table21[[#This Row],[Adj Close]]-Table21[[#This Row],[6-MA]]</f>
        <v>-18.863333333333287</v>
      </c>
      <c r="O1166" s="17">
        <f>(Table21[[#This Row],[Adj Close]]-M1166)^2</f>
        <v>355.82534444444269</v>
      </c>
      <c r="P1166" s="17">
        <f>ABS(Table21[[#This Row],[Erorr 3]])</f>
        <v>18.863333333333287</v>
      </c>
      <c r="Q1166" s="17">
        <f>Table21[[#This Row],[Abs Erorr 3]]/Table21[[#This Row],[Adj Close]]</f>
        <v>8.6047501748623703E-2</v>
      </c>
    </row>
    <row r="1167" spans="1:17" x14ac:dyDescent="0.3">
      <c r="A1167" s="9">
        <v>45156.291666666664</v>
      </c>
      <c r="B1167" s="26">
        <v>215.49</v>
      </c>
      <c r="C1167" s="11">
        <f t="shared" si="91"/>
        <v>219.22</v>
      </c>
      <c r="D1167" s="29">
        <f>Table21[[#This Row],[Adj Close]]-Table21[[#This Row],[Naive Trend ]]</f>
        <v>-3.7299999999999898</v>
      </c>
      <c r="E1167" s="12">
        <f t="shared" si="90"/>
        <v>13.912899999999924</v>
      </c>
      <c r="F1167" s="12">
        <f>ABS(Table21[[#This Row],[Erorr 1]])</f>
        <v>3.7299999999999898</v>
      </c>
      <c r="G1167" s="13">
        <f>Table21[[#This Row],[Abs Erorr 1]]/Table21[[#This Row],[Adj Close]]</f>
        <v>1.7309387906631349E-2</v>
      </c>
      <c r="H1167" s="11">
        <f t="shared" si="93"/>
        <v>225.92666666666665</v>
      </c>
      <c r="I1167" s="14">
        <f>(Table21[[#This Row],[Adj Close]]-Table21[[#This Row],[3-MA]])</f>
        <v>-10.436666666666639</v>
      </c>
      <c r="J1167" s="10">
        <f t="shared" si="92"/>
        <v>108.92401111111053</v>
      </c>
      <c r="K1167" s="10">
        <f>ABS(Table21[[#This Row],[Erorr 2]])</f>
        <v>10.436666666666639</v>
      </c>
      <c r="L1167" s="13">
        <f>Table21[[#This Row],[Abs Erorr 2]]/Table21[[#This Row],[Adj Close]]</f>
        <v>4.843225517038674E-2</v>
      </c>
      <c r="M1167" s="11">
        <f t="shared" si="94"/>
        <v>234.255</v>
      </c>
      <c r="N1167" s="16">
        <f>Table21[[#This Row],[Adj Close]]-Table21[[#This Row],[6-MA]]</f>
        <v>-18.764999999999986</v>
      </c>
      <c r="O1167" s="17">
        <f>(Table21[[#This Row],[Adj Close]]-M1167)^2</f>
        <v>352.12522499999949</v>
      </c>
      <c r="P1167" s="17">
        <f>ABS(Table21[[#This Row],[Erorr 3]])</f>
        <v>18.764999999999986</v>
      </c>
      <c r="Q1167" s="17">
        <f>Table21[[#This Row],[Abs Erorr 3]]/Table21[[#This Row],[Adj Close]]</f>
        <v>8.7080606988723303E-2</v>
      </c>
    </row>
    <row r="1168" spans="1:17" x14ac:dyDescent="0.3">
      <c r="A1168" s="5">
        <v>45159.291666666664</v>
      </c>
      <c r="B1168" s="25">
        <v>231.28</v>
      </c>
      <c r="C1168" s="11">
        <f t="shared" si="91"/>
        <v>215.49</v>
      </c>
      <c r="D1168" s="29">
        <f>Table21[[#This Row],[Adj Close]]-Table21[[#This Row],[Naive Trend ]]</f>
        <v>15.789999999999992</v>
      </c>
      <c r="E1168" s="12">
        <f t="shared" si="90"/>
        <v>249.32409999999976</v>
      </c>
      <c r="F1168" s="12">
        <f>ABS(Table21[[#This Row],[Erorr 1]])</f>
        <v>15.789999999999992</v>
      </c>
      <c r="G1168" s="13">
        <f>Table21[[#This Row],[Abs Erorr 1]]/Table21[[#This Row],[Adj Close]]</f>
        <v>6.8272224143894805E-2</v>
      </c>
      <c r="H1168" s="11">
        <f t="shared" si="93"/>
        <v>220.10333333333332</v>
      </c>
      <c r="I1168" s="14">
        <f>(Table21[[#This Row],[Adj Close]]-Table21[[#This Row],[3-MA]])</f>
        <v>11.176666666666677</v>
      </c>
      <c r="J1168" s="10">
        <f t="shared" si="92"/>
        <v>124.917877777778</v>
      </c>
      <c r="K1168" s="10">
        <f>ABS(Table21[[#This Row],[Erorr 2]])</f>
        <v>11.176666666666677</v>
      </c>
      <c r="L1168" s="13">
        <f>Table21[[#This Row],[Abs Erorr 2]]/Table21[[#This Row],[Adj Close]]</f>
        <v>4.8325262308313195E-2</v>
      </c>
      <c r="M1168" s="11">
        <f t="shared" si="94"/>
        <v>229.28</v>
      </c>
      <c r="N1168" s="16">
        <f>Table21[[#This Row],[Adj Close]]-Table21[[#This Row],[6-MA]]</f>
        <v>2</v>
      </c>
      <c r="O1168" s="17">
        <f>(Table21[[#This Row],[Adj Close]]-M1168)^2</f>
        <v>4</v>
      </c>
      <c r="P1168" s="17">
        <f>ABS(Table21[[#This Row],[Erorr 3]])</f>
        <v>2</v>
      </c>
      <c r="Q1168" s="17">
        <f>Table21[[#This Row],[Abs Erorr 3]]/Table21[[#This Row],[Adj Close]]</f>
        <v>8.6475268073331023E-3</v>
      </c>
    </row>
    <row r="1169" spans="1:17" x14ac:dyDescent="0.3">
      <c r="A1169" s="9">
        <v>45160.291666666664</v>
      </c>
      <c r="B1169" s="26">
        <v>233.19</v>
      </c>
      <c r="C1169" s="11">
        <f t="shared" si="91"/>
        <v>231.28</v>
      </c>
      <c r="D1169" s="29">
        <f>Table21[[#This Row],[Adj Close]]-Table21[[#This Row],[Naive Trend ]]</f>
        <v>1.9099999999999966</v>
      </c>
      <c r="E1169" s="12">
        <f t="shared" si="90"/>
        <v>3.648099999999987</v>
      </c>
      <c r="F1169" s="12">
        <f>ABS(Table21[[#This Row],[Erorr 1]])</f>
        <v>1.9099999999999966</v>
      </c>
      <c r="G1169" s="13">
        <f>Table21[[#This Row],[Abs Erorr 1]]/Table21[[#This Row],[Adj Close]]</f>
        <v>8.1907457438140426E-3</v>
      </c>
      <c r="H1169" s="11">
        <f t="shared" si="93"/>
        <v>221.99666666666667</v>
      </c>
      <c r="I1169" s="14">
        <f>(Table21[[#This Row],[Adj Close]]-Table21[[#This Row],[3-MA]])</f>
        <v>11.193333333333328</v>
      </c>
      <c r="J1169" s="10">
        <f t="shared" si="92"/>
        <v>125.29071111111099</v>
      </c>
      <c r="K1169" s="10">
        <f>ABS(Table21[[#This Row],[Erorr 2]])</f>
        <v>11.193333333333328</v>
      </c>
      <c r="L1169" s="13">
        <f>Table21[[#This Row],[Abs Erorr 2]]/Table21[[#This Row],[Adj Close]]</f>
        <v>4.800091484769213E-2</v>
      </c>
      <c r="M1169" s="11">
        <f t="shared" si="94"/>
        <v>227.38500000000002</v>
      </c>
      <c r="N1169" s="16">
        <f>Table21[[#This Row],[Adj Close]]-Table21[[#This Row],[6-MA]]</f>
        <v>5.8049999999999784</v>
      </c>
      <c r="O1169" s="17">
        <f>(Table21[[#This Row],[Adj Close]]-M1169)^2</f>
        <v>33.698024999999753</v>
      </c>
      <c r="P1169" s="17">
        <f>ABS(Table21[[#This Row],[Erorr 3]])</f>
        <v>5.8049999999999784</v>
      </c>
      <c r="Q1169" s="17">
        <f>Table21[[#This Row],[Abs Erorr 3]]/Table21[[#This Row],[Adj Close]]</f>
        <v>2.4893863373214881E-2</v>
      </c>
    </row>
    <row r="1170" spans="1:17" x14ac:dyDescent="0.3">
      <c r="A1170" s="5">
        <v>45161.291666666664</v>
      </c>
      <c r="B1170" s="25">
        <v>236.86</v>
      </c>
      <c r="C1170" s="11">
        <f t="shared" si="91"/>
        <v>233.19</v>
      </c>
      <c r="D1170" s="29">
        <f>Table21[[#This Row],[Adj Close]]-Table21[[#This Row],[Naive Trend ]]</f>
        <v>3.6700000000000159</v>
      </c>
      <c r="E1170" s="12">
        <f t="shared" si="90"/>
        <v>13.468900000000117</v>
      </c>
      <c r="F1170" s="12">
        <f>ABS(Table21[[#This Row],[Erorr 1]])</f>
        <v>3.6700000000000159</v>
      </c>
      <c r="G1170" s="13">
        <f>Table21[[#This Row],[Abs Erorr 1]]/Table21[[#This Row],[Adj Close]]</f>
        <v>1.5494384868698875E-2</v>
      </c>
      <c r="H1170" s="11">
        <f t="shared" si="93"/>
        <v>226.65333333333334</v>
      </c>
      <c r="I1170" s="14">
        <f>(Table21[[#This Row],[Adj Close]]-Table21[[#This Row],[3-MA]])</f>
        <v>10.206666666666678</v>
      </c>
      <c r="J1170" s="10">
        <f t="shared" si="92"/>
        <v>104.17604444444467</v>
      </c>
      <c r="K1170" s="10">
        <f>ABS(Table21[[#This Row],[Erorr 2]])</f>
        <v>10.206666666666678</v>
      </c>
      <c r="L1170" s="13">
        <f>Table21[[#This Row],[Abs Erorr 2]]/Table21[[#This Row],[Adj Close]]</f>
        <v>4.3091559008134245E-2</v>
      </c>
      <c r="M1170" s="11">
        <f t="shared" si="94"/>
        <v>226.29</v>
      </c>
      <c r="N1170" s="16">
        <f>Table21[[#This Row],[Adj Close]]-Table21[[#This Row],[6-MA]]</f>
        <v>10.570000000000022</v>
      </c>
      <c r="O1170" s="17">
        <f>(Table21[[#This Row],[Adj Close]]-M1170)^2</f>
        <v>111.72490000000046</v>
      </c>
      <c r="P1170" s="17">
        <f>ABS(Table21[[#This Row],[Erorr 3]])</f>
        <v>10.570000000000022</v>
      </c>
      <c r="Q1170" s="17">
        <f>Table21[[#This Row],[Abs Erorr 3]]/Table21[[#This Row],[Adj Close]]</f>
        <v>4.4625517183146252E-2</v>
      </c>
    </row>
    <row r="1171" spans="1:17" x14ac:dyDescent="0.3">
      <c r="A1171" s="9">
        <v>45162.291666666664</v>
      </c>
      <c r="B1171" s="26">
        <v>230.04</v>
      </c>
      <c r="C1171" s="11">
        <f t="shared" si="91"/>
        <v>236.86</v>
      </c>
      <c r="D1171" s="29">
        <f>Table21[[#This Row],[Adj Close]]-Table21[[#This Row],[Naive Trend ]]</f>
        <v>-6.8200000000000216</v>
      </c>
      <c r="E1171" s="12">
        <f t="shared" si="90"/>
        <v>46.512400000000298</v>
      </c>
      <c r="F1171" s="12">
        <f>ABS(Table21[[#This Row],[Erorr 1]])</f>
        <v>6.8200000000000216</v>
      </c>
      <c r="G1171" s="13">
        <f>Table21[[#This Row],[Abs Erorr 1]]/Table21[[#This Row],[Adj Close]]</f>
        <v>2.9647017909928804E-2</v>
      </c>
      <c r="H1171" s="11">
        <f t="shared" si="93"/>
        <v>233.77666666666667</v>
      </c>
      <c r="I1171" s="14">
        <f>(Table21[[#This Row],[Adj Close]]-Table21[[#This Row],[3-MA]])</f>
        <v>-3.7366666666666788</v>
      </c>
      <c r="J1171" s="10">
        <f t="shared" si="92"/>
        <v>13.962677777777868</v>
      </c>
      <c r="K1171" s="10">
        <f>ABS(Table21[[#This Row],[Erorr 2]])</f>
        <v>3.7366666666666788</v>
      </c>
      <c r="L1171" s="13">
        <f>Table21[[#This Row],[Abs Erorr 2]]/Table21[[#This Row],[Adj Close]]</f>
        <v>1.6243551846055811E-2</v>
      </c>
      <c r="M1171" s="11">
        <f t="shared" si="94"/>
        <v>226.93999999999997</v>
      </c>
      <c r="N1171" s="16">
        <f>Table21[[#This Row],[Adj Close]]-Table21[[#This Row],[6-MA]]</f>
        <v>3.1000000000000227</v>
      </c>
      <c r="O1171" s="17">
        <f>(Table21[[#This Row],[Adj Close]]-M1171)^2</f>
        <v>9.6100000000001415</v>
      </c>
      <c r="P1171" s="17">
        <f>ABS(Table21[[#This Row],[Erorr 3]])</f>
        <v>3.1000000000000227</v>
      </c>
      <c r="Q1171" s="17">
        <f>Table21[[#This Row],[Abs Erorr 3]]/Table21[[#This Row],[Adj Close]]</f>
        <v>1.3475917231785876E-2</v>
      </c>
    </row>
    <row r="1172" spans="1:17" x14ac:dyDescent="0.3">
      <c r="A1172" s="5">
        <v>45163.291666666664</v>
      </c>
      <c r="B1172" s="25">
        <v>238.59</v>
      </c>
      <c r="C1172" s="11">
        <f t="shared" si="91"/>
        <v>230.04</v>
      </c>
      <c r="D1172" s="29">
        <f>Table21[[#This Row],[Adj Close]]-Table21[[#This Row],[Naive Trend ]]</f>
        <v>8.5500000000000114</v>
      </c>
      <c r="E1172" s="12">
        <f t="shared" si="90"/>
        <v>73.102500000000191</v>
      </c>
      <c r="F1172" s="12">
        <f>ABS(Table21[[#This Row],[Erorr 1]])</f>
        <v>8.5500000000000114</v>
      </c>
      <c r="G1172" s="13">
        <f>Table21[[#This Row],[Abs Erorr 1]]/Table21[[#This Row],[Adj Close]]</f>
        <v>3.5835533760845015E-2</v>
      </c>
      <c r="H1172" s="11">
        <f t="shared" si="93"/>
        <v>233.36333333333334</v>
      </c>
      <c r="I1172" s="14">
        <f>(Table21[[#This Row],[Adj Close]]-Table21[[#This Row],[3-MA]])</f>
        <v>5.2266666666666595</v>
      </c>
      <c r="J1172" s="10">
        <f t="shared" si="92"/>
        <v>27.318044444444368</v>
      </c>
      <c r="K1172" s="10">
        <f>ABS(Table21[[#This Row],[Erorr 2]])</f>
        <v>5.2266666666666595</v>
      </c>
      <c r="L1172" s="13">
        <f>Table21[[#This Row],[Abs Erorr 2]]/Table21[[#This Row],[Adj Close]]</f>
        <v>2.1906478338013576E-2</v>
      </c>
      <c r="M1172" s="11">
        <f t="shared" si="94"/>
        <v>227.67999999999998</v>
      </c>
      <c r="N1172" s="16">
        <f>Table21[[#This Row],[Adj Close]]-Table21[[#This Row],[6-MA]]</f>
        <v>10.910000000000025</v>
      </c>
      <c r="O1172" s="17">
        <f>(Table21[[#This Row],[Adj Close]]-M1172)^2</f>
        <v>119.02810000000055</v>
      </c>
      <c r="P1172" s="17">
        <f>ABS(Table21[[#This Row],[Erorr 3]])</f>
        <v>10.910000000000025</v>
      </c>
      <c r="Q1172" s="17">
        <f>Table21[[#This Row],[Abs Erorr 3]]/Table21[[#This Row],[Adj Close]]</f>
        <v>4.5726979336937951E-2</v>
      </c>
    </row>
    <row r="1173" spans="1:17" x14ac:dyDescent="0.3">
      <c r="A1173" s="9">
        <v>45166.291666666664</v>
      </c>
      <c r="B1173" s="26">
        <v>238.82</v>
      </c>
      <c r="C1173" s="11">
        <f t="shared" si="91"/>
        <v>238.59</v>
      </c>
      <c r="D1173" s="29">
        <f>Table21[[#This Row],[Adj Close]]-Table21[[#This Row],[Naive Trend ]]</f>
        <v>0.22999999999998977</v>
      </c>
      <c r="E1173" s="12">
        <f t="shared" si="90"/>
        <v>5.2899999999995291E-2</v>
      </c>
      <c r="F1173" s="12">
        <f>ABS(Table21[[#This Row],[Erorr 1]])</f>
        <v>0.22999999999998977</v>
      </c>
      <c r="G1173" s="13">
        <f>Table21[[#This Row],[Abs Erorr 1]]/Table21[[#This Row],[Adj Close]]</f>
        <v>9.6306841973029802E-4</v>
      </c>
      <c r="H1173" s="11">
        <f t="shared" si="93"/>
        <v>235.16333333333333</v>
      </c>
      <c r="I1173" s="14">
        <f>(Table21[[#This Row],[Adj Close]]-Table21[[#This Row],[3-MA]])</f>
        <v>3.6566666666666663</v>
      </c>
      <c r="J1173" s="10">
        <f t="shared" si="92"/>
        <v>13.371211111111108</v>
      </c>
      <c r="K1173" s="10">
        <f>ABS(Table21[[#This Row],[Erorr 2]])</f>
        <v>3.6566666666666663</v>
      </c>
      <c r="L1173" s="13">
        <f>Table21[[#This Row],[Abs Erorr 2]]/Table21[[#This Row],[Adj Close]]</f>
        <v>1.5311392122379476E-2</v>
      </c>
      <c r="M1173" s="11">
        <f t="shared" si="94"/>
        <v>230.90833333333333</v>
      </c>
      <c r="N1173" s="16">
        <f>Table21[[#This Row],[Adj Close]]-Table21[[#This Row],[6-MA]]</f>
        <v>7.9116666666666617</v>
      </c>
      <c r="O1173" s="17">
        <f>(Table21[[#This Row],[Adj Close]]-M1173)^2</f>
        <v>62.594469444444364</v>
      </c>
      <c r="P1173" s="17">
        <f>ABS(Table21[[#This Row],[Erorr 3]])</f>
        <v>7.9116666666666617</v>
      </c>
      <c r="Q1173" s="17">
        <f>Table21[[#This Row],[Abs Erorr 3]]/Table21[[#This Row],[Adj Close]]</f>
        <v>3.3128157887390763E-2</v>
      </c>
    </row>
    <row r="1174" spans="1:17" x14ac:dyDescent="0.3">
      <c r="A1174" s="5">
        <v>45167.291666666664</v>
      </c>
      <c r="B1174" s="25">
        <v>257.18</v>
      </c>
      <c r="C1174" s="11">
        <f t="shared" si="91"/>
        <v>238.82</v>
      </c>
      <c r="D1174" s="29">
        <f>Table21[[#This Row],[Adj Close]]-Table21[[#This Row],[Naive Trend ]]</f>
        <v>18.360000000000014</v>
      </c>
      <c r="E1174" s="12">
        <f t="shared" si="90"/>
        <v>337.08960000000047</v>
      </c>
      <c r="F1174" s="12">
        <f>ABS(Table21[[#This Row],[Erorr 1]])</f>
        <v>18.360000000000014</v>
      </c>
      <c r="G1174" s="13">
        <f>Table21[[#This Row],[Abs Erorr 1]]/Table21[[#This Row],[Adj Close]]</f>
        <v>7.1389688156155276E-2</v>
      </c>
      <c r="H1174" s="11">
        <f t="shared" si="93"/>
        <v>235.81666666666669</v>
      </c>
      <c r="I1174" s="14">
        <f>(Table21[[#This Row],[Adj Close]]-Table21[[#This Row],[3-MA]])</f>
        <v>21.363333333333316</v>
      </c>
      <c r="J1174" s="10">
        <f t="shared" si="92"/>
        <v>456.39201111111038</v>
      </c>
      <c r="K1174" s="10">
        <f>ABS(Table21[[#This Row],[Erorr 2]])</f>
        <v>21.363333333333316</v>
      </c>
      <c r="L1174" s="13">
        <f>Table21[[#This Row],[Abs Erorr 2]]/Table21[[#This Row],[Adj Close]]</f>
        <v>8.3067630971822515E-2</v>
      </c>
      <c r="M1174" s="11">
        <f t="shared" si="94"/>
        <v>234.79666666666665</v>
      </c>
      <c r="N1174" s="16">
        <f>Table21[[#This Row],[Adj Close]]-Table21[[#This Row],[6-MA]]</f>
        <v>22.383333333333354</v>
      </c>
      <c r="O1174" s="17">
        <f>(Table21[[#This Row],[Adj Close]]-M1174)^2</f>
        <v>501.01361111111203</v>
      </c>
      <c r="P1174" s="17">
        <f>ABS(Table21[[#This Row],[Erorr 3]])</f>
        <v>22.383333333333354</v>
      </c>
      <c r="Q1174" s="17">
        <f>Table21[[#This Row],[Abs Erorr 3]]/Table21[[#This Row],[Adj Close]]</f>
        <v>8.7033724758275741E-2</v>
      </c>
    </row>
    <row r="1175" spans="1:17" x14ac:dyDescent="0.3">
      <c r="A1175" s="9">
        <v>45168.291666666664</v>
      </c>
      <c r="B1175" s="26">
        <v>256.89999999999998</v>
      </c>
      <c r="C1175" s="11">
        <f t="shared" si="91"/>
        <v>257.18</v>
      </c>
      <c r="D1175" s="29">
        <f>Table21[[#This Row],[Adj Close]]-Table21[[#This Row],[Naive Trend ]]</f>
        <v>-0.28000000000002956</v>
      </c>
      <c r="E1175" s="12">
        <f t="shared" si="90"/>
        <v>7.8400000000016554E-2</v>
      </c>
      <c r="F1175" s="12">
        <f>ABS(Table21[[#This Row],[Erorr 1]])</f>
        <v>0.28000000000002956</v>
      </c>
      <c r="G1175" s="13">
        <f>Table21[[#This Row],[Abs Erorr 1]]/Table21[[#This Row],[Adj Close]]</f>
        <v>1.0899182561309054E-3</v>
      </c>
      <c r="H1175" s="11">
        <f t="shared" si="93"/>
        <v>244.86333333333332</v>
      </c>
      <c r="I1175" s="14">
        <f>(Table21[[#This Row],[Adj Close]]-Table21[[#This Row],[3-MA]])</f>
        <v>12.036666666666662</v>
      </c>
      <c r="J1175" s="10">
        <f t="shared" si="92"/>
        <v>144.88134444444432</v>
      </c>
      <c r="K1175" s="10">
        <f>ABS(Table21[[#This Row],[Erorr 2]])</f>
        <v>12.036666666666662</v>
      </c>
      <c r="L1175" s="13">
        <f>Table21[[#This Row],[Abs Erorr 2]]/Table21[[#This Row],[Adj Close]]</f>
        <v>4.6853509796289071E-2</v>
      </c>
      <c r="M1175" s="11">
        <f t="shared" si="94"/>
        <v>239.11333333333334</v>
      </c>
      <c r="N1175" s="16">
        <f>Table21[[#This Row],[Adj Close]]-Table21[[#This Row],[6-MA]]</f>
        <v>17.786666666666633</v>
      </c>
      <c r="O1175" s="17">
        <f>(Table21[[#This Row],[Adj Close]]-M1175)^2</f>
        <v>316.36551111110992</v>
      </c>
      <c r="P1175" s="17">
        <f>ABS(Table21[[#This Row],[Erorr 3]])</f>
        <v>17.786666666666633</v>
      </c>
      <c r="Q1175" s="17">
        <f>Table21[[#This Row],[Abs Erorr 3]]/Table21[[#This Row],[Adj Close]]</f>
        <v>6.923575969897483E-2</v>
      </c>
    </row>
    <row r="1176" spans="1:17" x14ac:dyDescent="0.3">
      <c r="A1176" s="5">
        <v>45169.291666666664</v>
      </c>
      <c r="B1176" s="25">
        <v>258.08</v>
      </c>
      <c r="C1176" s="11">
        <f t="shared" si="91"/>
        <v>256.89999999999998</v>
      </c>
      <c r="D1176" s="29">
        <f>Table21[[#This Row],[Adj Close]]-Table21[[#This Row],[Naive Trend ]]</f>
        <v>1.1800000000000068</v>
      </c>
      <c r="E1176" s="12">
        <f t="shared" si="90"/>
        <v>1.3924000000000161</v>
      </c>
      <c r="F1176" s="12">
        <f>ABS(Table21[[#This Row],[Erorr 1]])</f>
        <v>1.1800000000000068</v>
      </c>
      <c r="G1176" s="13">
        <f>Table21[[#This Row],[Abs Erorr 1]]/Table21[[#This Row],[Adj Close]]</f>
        <v>4.5722256664600391E-3</v>
      </c>
      <c r="H1176" s="11">
        <f t="shared" si="93"/>
        <v>250.96666666666667</v>
      </c>
      <c r="I1176" s="14">
        <f>(Table21[[#This Row],[Adj Close]]-Table21[[#This Row],[3-MA]])</f>
        <v>7.1133333333333155</v>
      </c>
      <c r="J1176" s="10">
        <f t="shared" si="92"/>
        <v>50.599511111110857</v>
      </c>
      <c r="K1176" s="10">
        <f>ABS(Table21[[#This Row],[Erorr 2]])</f>
        <v>7.1133333333333155</v>
      </c>
      <c r="L1176" s="13">
        <f>Table21[[#This Row],[Abs Erorr 2]]/Table21[[#This Row],[Adj Close]]</f>
        <v>2.7562512915891645E-2</v>
      </c>
      <c r="M1176" s="11">
        <f t="shared" si="94"/>
        <v>243.06499999999997</v>
      </c>
      <c r="N1176" s="16">
        <f>Table21[[#This Row],[Adj Close]]-Table21[[#This Row],[6-MA]]</f>
        <v>15.015000000000015</v>
      </c>
      <c r="O1176" s="17">
        <f>(Table21[[#This Row],[Adj Close]]-M1176)^2</f>
        <v>225.45022500000044</v>
      </c>
      <c r="P1176" s="17">
        <f>ABS(Table21[[#This Row],[Erorr 3]])</f>
        <v>15.015000000000015</v>
      </c>
      <c r="Q1176" s="17">
        <f>Table21[[#This Row],[Abs Erorr 3]]/Table21[[#This Row],[Adj Close]]</f>
        <v>5.8179634221946747E-2</v>
      </c>
    </row>
    <row r="1177" spans="1:17" x14ac:dyDescent="0.3">
      <c r="A1177" s="9">
        <v>45170.291666666664</v>
      </c>
      <c r="B1177" s="26">
        <v>245.01</v>
      </c>
      <c r="C1177" s="11">
        <f t="shared" si="91"/>
        <v>258.08</v>
      </c>
      <c r="D1177" s="29">
        <f>Table21[[#This Row],[Adj Close]]-Table21[[#This Row],[Naive Trend ]]</f>
        <v>-13.069999999999993</v>
      </c>
      <c r="E1177" s="12">
        <f t="shared" si="90"/>
        <v>170.82489999999981</v>
      </c>
      <c r="F1177" s="12">
        <f>ABS(Table21[[#This Row],[Erorr 1]])</f>
        <v>13.069999999999993</v>
      </c>
      <c r="G1177" s="13">
        <f>Table21[[#This Row],[Abs Erorr 1]]/Table21[[#This Row],[Adj Close]]</f>
        <v>5.3344761438308616E-2</v>
      </c>
      <c r="H1177" s="11">
        <f t="shared" si="93"/>
        <v>257.3866666666666</v>
      </c>
      <c r="I1177" s="14">
        <f>(Table21[[#This Row],[Adj Close]]-Table21[[#This Row],[3-MA]])</f>
        <v>-12.376666666666608</v>
      </c>
      <c r="J1177" s="10">
        <f t="shared" si="92"/>
        <v>153.18187777777632</v>
      </c>
      <c r="K1177" s="10">
        <f>ABS(Table21[[#This Row],[Erorr 2]])</f>
        <v>12.376666666666608</v>
      </c>
      <c r="L1177" s="13">
        <f>Table21[[#This Row],[Abs Erorr 2]]/Table21[[#This Row],[Adj Close]]</f>
        <v>5.0514944968232355E-2</v>
      </c>
      <c r="M1177" s="11">
        <f t="shared" si="94"/>
        <v>246.60166666666669</v>
      </c>
      <c r="N1177" s="16">
        <f>Table21[[#This Row],[Adj Close]]-Table21[[#This Row],[6-MA]]</f>
        <v>-1.591666666666697</v>
      </c>
      <c r="O1177" s="17">
        <f>(Table21[[#This Row],[Adj Close]]-M1177)^2</f>
        <v>2.5334027777778743</v>
      </c>
      <c r="P1177" s="17">
        <f>ABS(Table21[[#This Row],[Erorr 3]])</f>
        <v>1.591666666666697</v>
      </c>
      <c r="Q1177" s="17">
        <f>Table21[[#This Row],[Abs Erorr 3]]/Table21[[#This Row],[Adj Close]]</f>
        <v>6.4963334829872127E-3</v>
      </c>
    </row>
    <row r="1178" spans="1:17" x14ac:dyDescent="0.3">
      <c r="A1178" s="5">
        <v>45174.291666666664</v>
      </c>
      <c r="B1178" s="25">
        <v>256.49</v>
      </c>
      <c r="C1178" s="11">
        <f t="shared" si="91"/>
        <v>245.01</v>
      </c>
      <c r="D1178" s="29">
        <f>Table21[[#This Row],[Adj Close]]-Table21[[#This Row],[Naive Trend ]]</f>
        <v>11.480000000000018</v>
      </c>
      <c r="E1178" s="12">
        <f t="shared" si="90"/>
        <v>131.79040000000043</v>
      </c>
      <c r="F1178" s="12">
        <f>ABS(Table21[[#This Row],[Erorr 1]])</f>
        <v>11.480000000000018</v>
      </c>
      <c r="G1178" s="13">
        <f>Table21[[#This Row],[Abs Erorr 1]]/Table21[[#This Row],[Adj Close]]</f>
        <v>4.4758080237046347E-2</v>
      </c>
      <c r="H1178" s="11">
        <f t="shared" si="93"/>
        <v>253.33</v>
      </c>
      <c r="I1178" s="14">
        <f>(Table21[[#This Row],[Adj Close]]-Table21[[#This Row],[3-MA]])</f>
        <v>3.1599999999999966</v>
      </c>
      <c r="J1178" s="10">
        <f t="shared" si="92"/>
        <v>9.9855999999999785</v>
      </c>
      <c r="K1178" s="10">
        <f>ABS(Table21[[#This Row],[Erorr 2]])</f>
        <v>3.1599999999999966</v>
      </c>
      <c r="L1178" s="13">
        <f>Table21[[#This Row],[Abs Erorr 2]]/Table21[[#This Row],[Adj Close]]</f>
        <v>1.2320168427618997E-2</v>
      </c>
      <c r="M1178" s="11">
        <f t="shared" si="94"/>
        <v>249.09666666666666</v>
      </c>
      <c r="N1178" s="16">
        <f>Table21[[#This Row],[Adj Close]]-Table21[[#This Row],[6-MA]]</f>
        <v>7.3933333333333451</v>
      </c>
      <c r="O1178" s="17">
        <f>(Table21[[#This Row],[Adj Close]]-M1178)^2</f>
        <v>54.66137777777795</v>
      </c>
      <c r="P1178" s="17">
        <f>ABS(Table21[[#This Row],[Erorr 3]])</f>
        <v>7.3933333333333451</v>
      </c>
      <c r="Q1178" s="17">
        <f>Table21[[#This Row],[Abs Erorr 3]]/Table21[[#This Row],[Adj Close]]</f>
        <v>2.8825035413986295E-2</v>
      </c>
    </row>
    <row r="1179" spans="1:17" x14ac:dyDescent="0.3">
      <c r="A1179" s="9">
        <v>45175.291666666664</v>
      </c>
      <c r="B1179" s="26">
        <v>251.92</v>
      </c>
      <c r="C1179" s="11">
        <f t="shared" si="91"/>
        <v>256.49</v>
      </c>
      <c r="D1179" s="29">
        <f>Table21[[#This Row],[Adj Close]]-Table21[[#This Row],[Naive Trend ]]</f>
        <v>-4.5700000000000216</v>
      </c>
      <c r="E1179" s="12">
        <f t="shared" si="90"/>
        <v>20.884900000000197</v>
      </c>
      <c r="F1179" s="12">
        <f>ABS(Table21[[#This Row],[Erorr 1]])</f>
        <v>4.5700000000000216</v>
      </c>
      <c r="G1179" s="13">
        <f>Table21[[#This Row],[Abs Erorr 1]]/Table21[[#This Row],[Adj Close]]</f>
        <v>1.8140679580819396E-2</v>
      </c>
      <c r="H1179" s="11">
        <f t="shared" si="93"/>
        <v>253.1933333333333</v>
      </c>
      <c r="I1179" s="14">
        <f>(Table21[[#This Row],[Adj Close]]-Table21[[#This Row],[3-MA]])</f>
        <v>-1.2733333333333121</v>
      </c>
      <c r="J1179" s="10">
        <f t="shared" si="92"/>
        <v>1.6213777777777236</v>
      </c>
      <c r="K1179" s="10">
        <f>ABS(Table21[[#This Row],[Erorr 2]])</f>
        <v>1.2733333333333121</v>
      </c>
      <c r="L1179" s="13">
        <f>Table21[[#This Row],[Abs Erorr 2]]/Table21[[#This Row],[Adj Close]]</f>
        <v>5.0545146607387749E-3</v>
      </c>
      <c r="M1179" s="11">
        <f t="shared" si="94"/>
        <v>252.08</v>
      </c>
      <c r="N1179" s="16">
        <f>Table21[[#This Row],[Adj Close]]-Table21[[#This Row],[6-MA]]</f>
        <v>-0.16000000000002501</v>
      </c>
      <c r="O1179" s="17">
        <f>(Table21[[#This Row],[Adj Close]]-M1179)^2</f>
        <v>2.5600000000008005E-2</v>
      </c>
      <c r="P1179" s="17">
        <f>ABS(Table21[[#This Row],[Erorr 3]])</f>
        <v>0.16000000000002501</v>
      </c>
      <c r="Q1179" s="17">
        <f>Table21[[#This Row],[Abs Erorr 3]]/Table21[[#This Row],[Adj Close]]</f>
        <v>6.3512226103534862E-4</v>
      </c>
    </row>
    <row r="1180" spans="1:17" x14ac:dyDescent="0.3">
      <c r="A1180" s="5">
        <v>45176.291666666664</v>
      </c>
      <c r="B1180" s="25">
        <v>251.49</v>
      </c>
      <c r="C1180" s="11">
        <f t="shared" si="91"/>
        <v>251.92</v>
      </c>
      <c r="D1180" s="29">
        <f>Table21[[#This Row],[Adj Close]]-Table21[[#This Row],[Naive Trend ]]</f>
        <v>-0.4299999999999784</v>
      </c>
      <c r="E1180" s="12">
        <f t="shared" si="90"/>
        <v>0.18489999999998141</v>
      </c>
      <c r="F1180" s="12">
        <f>ABS(Table21[[#This Row],[Erorr 1]])</f>
        <v>0.4299999999999784</v>
      </c>
      <c r="G1180" s="13">
        <f>Table21[[#This Row],[Abs Erorr 1]]/Table21[[#This Row],[Adj Close]]</f>
        <v>1.7098095351702986E-3</v>
      </c>
      <c r="H1180" s="11">
        <f t="shared" si="93"/>
        <v>251.14</v>
      </c>
      <c r="I1180" s="14">
        <f>(Table21[[#This Row],[Adj Close]]-Table21[[#This Row],[3-MA]])</f>
        <v>0.35000000000002274</v>
      </c>
      <c r="J1180" s="10">
        <f t="shared" si="92"/>
        <v>0.12250000000001592</v>
      </c>
      <c r="K1180" s="10">
        <f>ABS(Table21[[#This Row],[Erorr 2]])</f>
        <v>0.35000000000002274</v>
      </c>
      <c r="L1180" s="13">
        <f>Table21[[#This Row],[Abs Erorr 2]]/Table21[[#This Row],[Adj Close]]</f>
        <v>1.3917054356038917E-3</v>
      </c>
      <c r="M1180" s="11">
        <f t="shared" si="94"/>
        <v>254.26333333333332</v>
      </c>
      <c r="N1180" s="16">
        <f>Table21[[#This Row],[Adj Close]]-Table21[[#This Row],[6-MA]]</f>
        <v>-2.7733333333333121</v>
      </c>
      <c r="O1180" s="17">
        <f>(Table21[[#This Row],[Adj Close]]-M1180)^2</f>
        <v>7.6913777777776602</v>
      </c>
      <c r="P1180" s="17">
        <f>ABS(Table21[[#This Row],[Erorr 3]])</f>
        <v>2.7733333333333121</v>
      </c>
      <c r="Q1180" s="17">
        <f>Table21[[#This Row],[Abs Erorr 3]]/Table21[[#This Row],[Adj Close]]</f>
        <v>1.1027608784974798E-2</v>
      </c>
    </row>
    <row r="1181" spans="1:17" x14ac:dyDescent="0.3">
      <c r="A1181" s="9">
        <v>45177.291666666664</v>
      </c>
      <c r="B1181" s="26">
        <v>248.5</v>
      </c>
      <c r="C1181" s="11">
        <f t="shared" si="91"/>
        <v>251.49</v>
      </c>
      <c r="D1181" s="29">
        <f>Table21[[#This Row],[Adj Close]]-Table21[[#This Row],[Naive Trend ]]</f>
        <v>-2.9900000000000091</v>
      </c>
      <c r="E1181" s="12">
        <f t="shared" si="90"/>
        <v>8.9401000000000543</v>
      </c>
      <c r="F1181" s="12">
        <f>ABS(Table21[[#This Row],[Erorr 1]])</f>
        <v>2.9900000000000091</v>
      </c>
      <c r="G1181" s="13">
        <f>Table21[[#This Row],[Abs Erorr 1]]/Table21[[#This Row],[Adj Close]]</f>
        <v>1.2032193158953758E-2</v>
      </c>
      <c r="H1181" s="11">
        <f t="shared" si="93"/>
        <v>253.29999999999998</v>
      </c>
      <c r="I1181" s="14">
        <f>(Table21[[#This Row],[Adj Close]]-Table21[[#This Row],[3-MA]])</f>
        <v>-4.7999999999999829</v>
      </c>
      <c r="J1181" s="10">
        <f t="shared" si="92"/>
        <v>23.039999999999836</v>
      </c>
      <c r="K1181" s="10">
        <f>ABS(Table21[[#This Row],[Erorr 2]])</f>
        <v>4.7999999999999829</v>
      </c>
      <c r="L1181" s="13">
        <f>Table21[[#This Row],[Abs Erorr 2]]/Table21[[#This Row],[Adj Close]]</f>
        <v>1.9315895372233331E-2</v>
      </c>
      <c r="M1181" s="11">
        <f t="shared" si="94"/>
        <v>253.31500000000003</v>
      </c>
      <c r="N1181" s="16">
        <f>Table21[[#This Row],[Adj Close]]-Table21[[#This Row],[6-MA]]</f>
        <v>-4.8150000000000261</v>
      </c>
      <c r="O1181" s="17">
        <f>(Table21[[#This Row],[Adj Close]]-M1181)^2</f>
        <v>23.18422500000025</v>
      </c>
      <c r="P1181" s="17">
        <f>ABS(Table21[[#This Row],[Erorr 3]])</f>
        <v>4.8150000000000261</v>
      </c>
      <c r="Q1181" s="17">
        <f>Table21[[#This Row],[Abs Erorr 3]]/Table21[[#This Row],[Adj Close]]</f>
        <v>1.9376257545271735E-2</v>
      </c>
    </row>
    <row r="1182" spans="1:17" x14ac:dyDescent="0.3">
      <c r="A1182" s="5">
        <v>45180.291666666664</v>
      </c>
      <c r="B1182" s="25">
        <v>273.58</v>
      </c>
      <c r="C1182" s="11">
        <f t="shared" si="91"/>
        <v>248.5</v>
      </c>
      <c r="D1182" s="29">
        <f>Table21[[#This Row],[Adj Close]]-Table21[[#This Row],[Naive Trend ]]</f>
        <v>25.079999999999984</v>
      </c>
      <c r="E1182" s="12">
        <f t="shared" si="90"/>
        <v>629.00639999999919</v>
      </c>
      <c r="F1182" s="12">
        <f>ABS(Table21[[#This Row],[Erorr 1]])</f>
        <v>25.079999999999984</v>
      </c>
      <c r="G1182" s="13">
        <f>Table21[[#This Row],[Abs Erorr 1]]/Table21[[#This Row],[Adj Close]]</f>
        <v>9.1673367936252595E-2</v>
      </c>
      <c r="H1182" s="11">
        <f t="shared" si="93"/>
        <v>250.63666666666666</v>
      </c>
      <c r="I1182" s="14">
        <f>(Table21[[#This Row],[Adj Close]]-Table21[[#This Row],[3-MA]])</f>
        <v>22.943333333333328</v>
      </c>
      <c r="J1182" s="10">
        <f t="shared" si="92"/>
        <v>526.3965444444442</v>
      </c>
      <c r="K1182" s="10">
        <f>ABS(Table21[[#This Row],[Erorr 2]])</f>
        <v>22.943333333333328</v>
      </c>
      <c r="L1182" s="13">
        <f>Table21[[#This Row],[Abs Erorr 2]]/Table21[[#This Row],[Adj Close]]</f>
        <v>8.3863342836952001E-2</v>
      </c>
      <c r="M1182" s="11">
        <f t="shared" si="94"/>
        <v>251.91499999999996</v>
      </c>
      <c r="N1182" s="16">
        <f>Table21[[#This Row],[Adj Close]]-Table21[[#This Row],[6-MA]]</f>
        <v>21.66500000000002</v>
      </c>
      <c r="O1182" s="17">
        <f>(Table21[[#This Row],[Adj Close]]-M1182)^2</f>
        <v>469.37222500000087</v>
      </c>
      <c r="P1182" s="17">
        <f>ABS(Table21[[#This Row],[Erorr 3]])</f>
        <v>21.66500000000002</v>
      </c>
      <c r="Q1182" s="17">
        <f>Table21[[#This Row],[Abs Erorr 3]]/Table21[[#This Row],[Adj Close]]</f>
        <v>7.9190730316543681E-2</v>
      </c>
    </row>
    <row r="1183" spans="1:17" x14ac:dyDescent="0.3">
      <c r="A1183" s="9">
        <v>45181.291666666664</v>
      </c>
      <c r="B1183" s="26">
        <v>267.48</v>
      </c>
      <c r="C1183" s="11">
        <f t="shared" si="91"/>
        <v>273.58</v>
      </c>
      <c r="D1183" s="29">
        <f>Table21[[#This Row],[Adj Close]]-Table21[[#This Row],[Naive Trend ]]</f>
        <v>-6.0999999999999659</v>
      </c>
      <c r="E1183" s="12">
        <f t="shared" si="90"/>
        <v>37.209999999999582</v>
      </c>
      <c r="F1183" s="12">
        <f>ABS(Table21[[#This Row],[Erorr 1]])</f>
        <v>6.0999999999999659</v>
      </c>
      <c r="G1183" s="13">
        <f>Table21[[#This Row],[Abs Erorr 1]]/Table21[[#This Row],[Adj Close]]</f>
        <v>2.2805443397637078E-2</v>
      </c>
      <c r="H1183" s="11">
        <f t="shared" si="93"/>
        <v>257.85666666666663</v>
      </c>
      <c r="I1183" s="14">
        <f>(Table21[[#This Row],[Adj Close]]-Table21[[#This Row],[3-MA]])</f>
        <v>9.6233333333333917</v>
      </c>
      <c r="J1183" s="10">
        <f t="shared" si="92"/>
        <v>92.60854444444557</v>
      </c>
      <c r="K1183" s="10">
        <f>ABS(Table21[[#This Row],[Erorr 2]])</f>
        <v>9.6233333333333917</v>
      </c>
      <c r="L1183" s="13">
        <f>Table21[[#This Row],[Abs Erorr 2]]/Table21[[#This Row],[Adj Close]]</f>
        <v>3.5977767808185249E-2</v>
      </c>
      <c r="M1183" s="11">
        <f t="shared" si="94"/>
        <v>254.49833333333331</v>
      </c>
      <c r="N1183" s="16">
        <f>Table21[[#This Row],[Adj Close]]-Table21[[#This Row],[6-MA]]</f>
        <v>12.981666666666712</v>
      </c>
      <c r="O1183" s="17">
        <f>(Table21[[#This Row],[Adj Close]]-M1183)^2</f>
        <v>168.5236694444456</v>
      </c>
      <c r="P1183" s="17">
        <f>ABS(Table21[[#This Row],[Erorr 3]])</f>
        <v>12.981666666666712</v>
      </c>
      <c r="Q1183" s="17">
        <f>Table21[[#This Row],[Abs Erorr 3]]/Table21[[#This Row],[Adj Close]]</f>
        <v>4.8533223667813333E-2</v>
      </c>
    </row>
    <row r="1184" spans="1:17" x14ac:dyDescent="0.3">
      <c r="A1184" s="5">
        <v>45182.291666666664</v>
      </c>
      <c r="B1184" s="25">
        <v>271.3</v>
      </c>
      <c r="C1184" s="11">
        <f t="shared" si="91"/>
        <v>267.48</v>
      </c>
      <c r="D1184" s="29">
        <f>Table21[[#This Row],[Adj Close]]-Table21[[#This Row],[Naive Trend ]]</f>
        <v>3.8199999999999932</v>
      </c>
      <c r="E1184" s="12">
        <f t="shared" si="90"/>
        <v>14.592399999999948</v>
      </c>
      <c r="F1184" s="12">
        <f>ABS(Table21[[#This Row],[Erorr 1]])</f>
        <v>3.8199999999999932</v>
      </c>
      <c r="G1184" s="13">
        <f>Table21[[#This Row],[Abs Erorr 1]]/Table21[[#This Row],[Adj Close]]</f>
        <v>1.4080353851824523E-2</v>
      </c>
      <c r="H1184" s="11">
        <f t="shared" si="93"/>
        <v>263.18666666666667</v>
      </c>
      <c r="I1184" s="14">
        <f>(Table21[[#This Row],[Adj Close]]-Table21[[#This Row],[3-MA]])</f>
        <v>8.1133333333333439</v>
      </c>
      <c r="J1184" s="10">
        <f t="shared" si="92"/>
        <v>65.826177777777943</v>
      </c>
      <c r="K1184" s="10">
        <f>ABS(Table21[[#This Row],[Erorr 2]])</f>
        <v>8.1133333333333439</v>
      </c>
      <c r="L1184" s="13">
        <f>Table21[[#This Row],[Abs Erorr 2]]/Table21[[#This Row],[Adj Close]]</f>
        <v>2.9905393783020064E-2</v>
      </c>
      <c r="M1184" s="11">
        <f t="shared" si="94"/>
        <v>258.24333333333334</v>
      </c>
      <c r="N1184" s="16">
        <f>Table21[[#This Row],[Adj Close]]-Table21[[#This Row],[6-MA]]</f>
        <v>13.056666666666672</v>
      </c>
      <c r="O1184" s="17">
        <f>(Table21[[#This Row],[Adj Close]]-M1184)^2</f>
        <v>170.47654444444458</v>
      </c>
      <c r="P1184" s="17">
        <f>ABS(Table21[[#This Row],[Erorr 3]])</f>
        <v>13.056666666666672</v>
      </c>
      <c r="Q1184" s="17">
        <f>Table21[[#This Row],[Abs Erorr 3]]/Table21[[#This Row],[Adj Close]]</f>
        <v>4.8126305442929125E-2</v>
      </c>
    </row>
    <row r="1185" spans="1:17" x14ac:dyDescent="0.3">
      <c r="A1185" s="9">
        <v>45183.291666666664</v>
      </c>
      <c r="B1185" s="26">
        <v>276.04000000000002</v>
      </c>
      <c r="C1185" s="11">
        <f t="shared" si="91"/>
        <v>271.3</v>
      </c>
      <c r="D1185" s="29">
        <f>Table21[[#This Row],[Adj Close]]-Table21[[#This Row],[Naive Trend ]]</f>
        <v>4.7400000000000091</v>
      </c>
      <c r="E1185" s="12">
        <f t="shared" si="90"/>
        <v>22.467600000000086</v>
      </c>
      <c r="F1185" s="12">
        <f>ABS(Table21[[#This Row],[Erorr 1]])</f>
        <v>4.7400000000000091</v>
      </c>
      <c r="G1185" s="13">
        <f>Table21[[#This Row],[Abs Erorr 1]]/Table21[[#This Row],[Adj Close]]</f>
        <v>1.717142443124188E-2</v>
      </c>
      <c r="H1185" s="11">
        <f t="shared" si="93"/>
        <v>270.78666666666663</v>
      </c>
      <c r="I1185" s="14">
        <f>(Table21[[#This Row],[Adj Close]]-Table21[[#This Row],[3-MA]])</f>
        <v>5.2533333333333871</v>
      </c>
      <c r="J1185" s="10">
        <f t="shared" si="92"/>
        <v>27.597511111111675</v>
      </c>
      <c r="K1185" s="10">
        <f>ABS(Table21[[#This Row],[Erorr 2]])</f>
        <v>5.2533333333333871</v>
      </c>
      <c r="L1185" s="13">
        <f>Table21[[#This Row],[Abs Erorr 2]]/Table21[[#This Row],[Adj Close]]</f>
        <v>1.9031058300729556E-2</v>
      </c>
      <c r="M1185" s="11">
        <f t="shared" si="94"/>
        <v>260.71166666666664</v>
      </c>
      <c r="N1185" s="16">
        <f>Table21[[#This Row],[Adj Close]]-Table21[[#This Row],[6-MA]]</f>
        <v>15.328333333333376</v>
      </c>
      <c r="O1185" s="17">
        <f>(Table21[[#This Row],[Adj Close]]-M1185)^2</f>
        <v>234.95780277777908</v>
      </c>
      <c r="P1185" s="17">
        <f>ABS(Table21[[#This Row],[Erorr 3]])</f>
        <v>15.328333333333376</v>
      </c>
      <c r="Q1185" s="17">
        <f>Table21[[#This Row],[Abs Erorr 3]]/Table21[[#This Row],[Adj Close]]</f>
        <v>5.5529391875573736E-2</v>
      </c>
    </row>
    <row r="1186" spans="1:17" x14ac:dyDescent="0.3">
      <c r="A1186" s="5">
        <v>45184.291666666664</v>
      </c>
      <c r="B1186" s="25">
        <v>274.39</v>
      </c>
      <c r="C1186" s="11">
        <f t="shared" si="91"/>
        <v>276.04000000000002</v>
      </c>
      <c r="D1186" s="29">
        <f>Table21[[#This Row],[Adj Close]]-Table21[[#This Row],[Naive Trend ]]</f>
        <v>-1.6500000000000341</v>
      </c>
      <c r="E1186" s="12">
        <f t="shared" si="90"/>
        <v>2.7225000000001125</v>
      </c>
      <c r="F1186" s="12">
        <f>ABS(Table21[[#This Row],[Erorr 1]])</f>
        <v>1.6500000000000341</v>
      </c>
      <c r="G1186" s="13">
        <f>Table21[[#This Row],[Abs Erorr 1]]/Table21[[#This Row],[Adj Close]]</f>
        <v>6.0133386785233946E-3</v>
      </c>
      <c r="H1186" s="11">
        <f t="shared" si="93"/>
        <v>271.60666666666663</v>
      </c>
      <c r="I1186" s="14">
        <f>(Table21[[#This Row],[Adj Close]]-Table21[[#This Row],[3-MA]])</f>
        <v>2.7833333333333599</v>
      </c>
      <c r="J1186" s="10">
        <f t="shared" si="92"/>
        <v>7.7469444444445923</v>
      </c>
      <c r="K1186" s="10">
        <f>ABS(Table21[[#This Row],[Erorr 2]])</f>
        <v>2.7833333333333599</v>
      </c>
      <c r="L1186" s="13">
        <f>Table21[[#This Row],[Abs Erorr 2]]/Table21[[#This Row],[Adj Close]]</f>
        <v>1.0143712720337331E-2</v>
      </c>
      <c r="M1186" s="11">
        <f t="shared" si="94"/>
        <v>264.73166666666663</v>
      </c>
      <c r="N1186" s="16">
        <f>Table21[[#This Row],[Adj Close]]-Table21[[#This Row],[6-MA]]</f>
        <v>9.6583333333333599</v>
      </c>
      <c r="O1186" s="17">
        <f>(Table21[[#This Row],[Adj Close]]-M1186)^2</f>
        <v>93.283402777778292</v>
      </c>
      <c r="P1186" s="17">
        <f>ABS(Table21[[#This Row],[Erorr 3]])</f>
        <v>9.6583333333333599</v>
      </c>
      <c r="Q1186" s="17">
        <f>Table21[[#This Row],[Abs Erorr 3]]/Table21[[#This Row],[Adj Close]]</f>
        <v>3.5199290547517623E-2</v>
      </c>
    </row>
    <row r="1187" spans="1:17" x14ac:dyDescent="0.3">
      <c r="A1187" s="9">
        <v>45187.291666666664</v>
      </c>
      <c r="B1187" s="26">
        <v>265.27999999999997</v>
      </c>
      <c r="C1187" s="11">
        <f t="shared" si="91"/>
        <v>274.39</v>
      </c>
      <c r="D1187" s="29">
        <f>Table21[[#This Row],[Adj Close]]-Table21[[#This Row],[Naive Trend ]]</f>
        <v>-9.1100000000000136</v>
      </c>
      <c r="E1187" s="12">
        <f t="shared" si="90"/>
        <v>82.992100000000249</v>
      </c>
      <c r="F1187" s="12">
        <f>ABS(Table21[[#This Row],[Erorr 1]])</f>
        <v>9.1100000000000136</v>
      </c>
      <c r="G1187" s="13">
        <f>Table21[[#This Row],[Abs Erorr 1]]/Table21[[#This Row],[Adj Close]]</f>
        <v>3.4341073582629729E-2</v>
      </c>
      <c r="H1187" s="11">
        <f t="shared" si="93"/>
        <v>273.91000000000003</v>
      </c>
      <c r="I1187" s="14">
        <f>(Table21[[#This Row],[Adj Close]]-Table21[[#This Row],[3-MA]])</f>
        <v>-8.6300000000000523</v>
      </c>
      <c r="J1187" s="10">
        <f t="shared" si="92"/>
        <v>74.476900000000896</v>
      </c>
      <c r="K1187" s="10">
        <f>ABS(Table21[[#This Row],[Erorr 2]])</f>
        <v>8.6300000000000523</v>
      </c>
      <c r="L1187" s="13">
        <f>Table21[[#This Row],[Abs Erorr 2]]/Table21[[#This Row],[Adj Close]]</f>
        <v>3.2531664656212503E-2</v>
      </c>
      <c r="M1187" s="11">
        <f t="shared" si="94"/>
        <v>268.54833333333335</v>
      </c>
      <c r="N1187" s="16">
        <f>Table21[[#This Row],[Adj Close]]-Table21[[#This Row],[6-MA]]</f>
        <v>-3.2683333333333735</v>
      </c>
      <c r="O1187" s="17">
        <f>(Table21[[#This Row],[Adj Close]]-M1187)^2</f>
        <v>10.68200277777804</v>
      </c>
      <c r="P1187" s="17">
        <f>ABS(Table21[[#This Row],[Erorr 3]])</f>
        <v>3.2683333333333735</v>
      </c>
      <c r="Q1187" s="17">
        <f>Table21[[#This Row],[Abs Erorr 3]]/Table21[[#This Row],[Adj Close]]</f>
        <v>1.2320315641335094E-2</v>
      </c>
    </row>
    <row r="1188" spans="1:17" x14ac:dyDescent="0.3">
      <c r="A1188" s="5">
        <v>45188.291666666664</v>
      </c>
      <c r="B1188" s="25">
        <v>266.5</v>
      </c>
      <c r="C1188" s="11">
        <f t="shared" si="91"/>
        <v>265.27999999999997</v>
      </c>
      <c r="D1188" s="29">
        <f>Table21[[#This Row],[Adj Close]]-Table21[[#This Row],[Naive Trend ]]</f>
        <v>1.2200000000000273</v>
      </c>
      <c r="E1188" s="12">
        <f t="shared" si="90"/>
        <v>1.4884000000000666</v>
      </c>
      <c r="F1188" s="12">
        <f>ABS(Table21[[#This Row],[Erorr 1]])</f>
        <v>1.2200000000000273</v>
      </c>
      <c r="G1188" s="13">
        <f>Table21[[#This Row],[Abs Erorr 1]]/Table21[[#This Row],[Adj Close]]</f>
        <v>4.5778611632271192E-3</v>
      </c>
      <c r="H1188" s="11">
        <f t="shared" si="93"/>
        <v>271.90333333333336</v>
      </c>
      <c r="I1188" s="14">
        <f>(Table21[[#This Row],[Adj Close]]-Table21[[#This Row],[3-MA]])</f>
        <v>-5.4033333333333644</v>
      </c>
      <c r="J1188" s="10">
        <f t="shared" si="92"/>
        <v>29.196011111111446</v>
      </c>
      <c r="K1188" s="10">
        <f>ABS(Table21[[#This Row],[Erorr 2]])</f>
        <v>5.4033333333333644</v>
      </c>
      <c r="L1188" s="13">
        <f>Table21[[#This Row],[Abs Erorr 2]]/Table21[[#This Row],[Adj Close]]</f>
        <v>2.0275171982489171E-2</v>
      </c>
      <c r="M1188" s="11">
        <f t="shared" si="94"/>
        <v>271.34499999999997</v>
      </c>
      <c r="N1188" s="16">
        <f>Table21[[#This Row],[Adj Close]]-Table21[[#This Row],[6-MA]]</f>
        <v>-4.8449999999999704</v>
      </c>
      <c r="O1188" s="17">
        <f>(Table21[[#This Row],[Adj Close]]-M1188)^2</f>
        <v>23.474024999999713</v>
      </c>
      <c r="P1188" s="17">
        <f>ABS(Table21[[#This Row],[Erorr 3]])</f>
        <v>4.8449999999999704</v>
      </c>
      <c r="Q1188" s="17">
        <f>Table21[[#This Row],[Abs Erorr 3]]/Table21[[#This Row],[Adj Close]]</f>
        <v>1.8180112570356361E-2</v>
      </c>
    </row>
    <row r="1189" spans="1:17" x14ac:dyDescent="0.3">
      <c r="A1189" s="9">
        <v>45189.291666666664</v>
      </c>
      <c r="B1189" s="26">
        <v>262.58999999999997</v>
      </c>
      <c r="C1189" s="11">
        <f t="shared" si="91"/>
        <v>266.5</v>
      </c>
      <c r="D1189" s="29">
        <f>Table21[[#This Row],[Adj Close]]-Table21[[#This Row],[Naive Trend ]]</f>
        <v>-3.910000000000025</v>
      </c>
      <c r="E1189" s="12">
        <f t="shared" si="90"/>
        <v>15.288100000000195</v>
      </c>
      <c r="F1189" s="12">
        <f>ABS(Table21[[#This Row],[Erorr 1]])</f>
        <v>3.910000000000025</v>
      </c>
      <c r="G1189" s="13">
        <f>Table21[[#This Row],[Abs Erorr 1]]/Table21[[#This Row],[Adj Close]]</f>
        <v>1.4890132906812998E-2</v>
      </c>
      <c r="H1189" s="11">
        <f t="shared" si="93"/>
        <v>268.7233333333333</v>
      </c>
      <c r="I1189" s="14">
        <f>(Table21[[#This Row],[Adj Close]]-Table21[[#This Row],[3-MA]])</f>
        <v>-6.1333333333333258</v>
      </c>
      <c r="J1189" s="10">
        <f t="shared" si="92"/>
        <v>37.617777777777683</v>
      </c>
      <c r="K1189" s="10">
        <f>ABS(Table21[[#This Row],[Erorr 2]])</f>
        <v>6.1333333333333258</v>
      </c>
      <c r="L1189" s="13">
        <f>Table21[[#This Row],[Abs Erorr 2]]/Table21[[#This Row],[Adj Close]]</f>
        <v>2.3357071226373153E-2</v>
      </c>
      <c r="M1189" s="11">
        <f t="shared" si="94"/>
        <v>270.16500000000002</v>
      </c>
      <c r="N1189" s="16">
        <f>Table21[[#This Row],[Adj Close]]-Table21[[#This Row],[6-MA]]</f>
        <v>-7.5750000000000455</v>
      </c>
      <c r="O1189" s="17">
        <f>(Table21[[#This Row],[Adj Close]]-M1189)^2</f>
        <v>57.380625000000691</v>
      </c>
      <c r="P1189" s="17">
        <f>ABS(Table21[[#This Row],[Erorr 3]])</f>
        <v>7.5750000000000455</v>
      </c>
      <c r="Q1189" s="17">
        <f>Table21[[#This Row],[Abs Erorr 3]]/Table21[[#This Row],[Adj Close]]</f>
        <v>2.8847252370615965E-2</v>
      </c>
    </row>
    <row r="1190" spans="1:17" x14ac:dyDescent="0.3">
      <c r="A1190" s="5">
        <v>45190.291666666664</v>
      </c>
      <c r="B1190" s="25">
        <v>255.7</v>
      </c>
      <c r="C1190" s="11">
        <f t="shared" si="91"/>
        <v>262.58999999999997</v>
      </c>
      <c r="D1190" s="29">
        <f>Table21[[#This Row],[Adj Close]]-Table21[[#This Row],[Naive Trend ]]</f>
        <v>-6.8899999999999864</v>
      </c>
      <c r="E1190" s="12">
        <f t="shared" si="90"/>
        <v>47.472099999999813</v>
      </c>
      <c r="F1190" s="12">
        <f>ABS(Table21[[#This Row],[Erorr 1]])</f>
        <v>6.8899999999999864</v>
      </c>
      <c r="G1190" s="13">
        <f>Table21[[#This Row],[Abs Erorr 1]]/Table21[[#This Row],[Adj Close]]</f>
        <v>2.6945639421196661E-2</v>
      </c>
      <c r="H1190" s="11">
        <f t="shared" si="93"/>
        <v>264.78999999999996</v>
      </c>
      <c r="I1190" s="14">
        <f>(Table21[[#This Row],[Adj Close]]-Table21[[#This Row],[3-MA]])</f>
        <v>-9.089999999999975</v>
      </c>
      <c r="J1190" s="10">
        <f t="shared" si="92"/>
        <v>82.628099999999549</v>
      </c>
      <c r="K1190" s="10">
        <f>ABS(Table21[[#This Row],[Erorr 2]])</f>
        <v>9.089999999999975</v>
      </c>
      <c r="L1190" s="13">
        <f>Table21[[#This Row],[Abs Erorr 2]]/Table21[[#This Row],[Adj Close]]</f>
        <v>3.5549472037543897E-2</v>
      </c>
      <c r="M1190" s="11">
        <f t="shared" si="94"/>
        <v>269.34999999999997</v>
      </c>
      <c r="N1190" s="16">
        <f>Table21[[#This Row],[Adj Close]]-Table21[[#This Row],[6-MA]]</f>
        <v>-13.649999999999977</v>
      </c>
      <c r="O1190" s="17">
        <f>(Table21[[#This Row],[Adj Close]]-M1190)^2</f>
        <v>186.32249999999937</v>
      </c>
      <c r="P1190" s="17">
        <f>ABS(Table21[[#This Row],[Erorr 3]])</f>
        <v>13.649999999999977</v>
      </c>
      <c r="Q1190" s="17">
        <f>Table21[[#This Row],[Abs Erorr 3]]/Table21[[#This Row],[Adj Close]]</f>
        <v>5.3382870551427368E-2</v>
      </c>
    </row>
    <row r="1191" spans="1:17" x14ac:dyDescent="0.3">
      <c r="A1191" s="9">
        <v>45191.291666666664</v>
      </c>
      <c r="B1191" s="26">
        <v>244.88</v>
      </c>
      <c r="C1191" s="11">
        <f t="shared" si="91"/>
        <v>255.7</v>
      </c>
      <c r="D1191" s="29">
        <f>Table21[[#This Row],[Adj Close]]-Table21[[#This Row],[Naive Trend ]]</f>
        <v>-10.819999999999993</v>
      </c>
      <c r="E1191" s="12">
        <f t="shared" si="90"/>
        <v>117.07239999999985</v>
      </c>
      <c r="F1191" s="12">
        <f>ABS(Table21[[#This Row],[Erorr 1]])</f>
        <v>10.819999999999993</v>
      </c>
      <c r="G1191" s="13">
        <f>Table21[[#This Row],[Abs Erorr 1]]/Table21[[#This Row],[Adj Close]]</f>
        <v>4.4184906893172136E-2</v>
      </c>
      <c r="H1191" s="11">
        <f t="shared" si="93"/>
        <v>261.59666666666664</v>
      </c>
      <c r="I1191" s="14">
        <f>(Table21[[#This Row],[Adj Close]]-Table21[[#This Row],[3-MA]])</f>
        <v>-16.71666666666664</v>
      </c>
      <c r="J1191" s="10">
        <f t="shared" si="92"/>
        <v>279.44694444444355</v>
      </c>
      <c r="K1191" s="10">
        <f>ABS(Table21[[#This Row],[Erorr 2]])</f>
        <v>16.71666666666664</v>
      </c>
      <c r="L1191" s="13">
        <f>Table21[[#This Row],[Abs Erorr 2]]/Table21[[#This Row],[Adj Close]]</f>
        <v>6.8264728302297614E-2</v>
      </c>
      <c r="M1191" s="11">
        <f t="shared" si="94"/>
        <v>266.75</v>
      </c>
      <c r="N1191" s="16">
        <f>Table21[[#This Row],[Adj Close]]-Table21[[#This Row],[6-MA]]</f>
        <v>-21.870000000000005</v>
      </c>
      <c r="O1191" s="17">
        <f>(Table21[[#This Row],[Adj Close]]-M1191)^2</f>
        <v>478.29690000000022</v>
      </c>
      <c r="P1191" s="17">
        <f>ABS(Table21[[#This Row],[Erorr 3]])</f>
        <v>21.870000000000005</v>
      </c>
      <c r="Q1191" s="17">
        <f>Table21[[#This Row],[Abs Erorr 3]]/Table21[[#This Row],[Adj Close]]</f>
        <v>8.9309049330284246E-2</v>
      </c>
    </row>
    <row r="1192" spans="1:17" x14ac:dyDescent="0.3">
      <c r="A1192" s="5">
        <v>45194.291666666664</v>
      </c>
      <c r="B1192" s="25">
        <v>246.99</v>
      </c>
      <c r="C1192" s="11">
        <f t="shared" si="91"/>
        <v>244.88</v>
      </c>
      <c r="D1192" s="29">
        <f>Table21[[#This Row],[Adj Close]]-Table21[[#This Row],[Naive Trend ]]</f>
        <v>2.1100000000000136</v>
      </c>
      <c r="E1192" s="12">
        <f t="shared" si="90"/>
        <v>4.4521000000000575</v>
      </c>
      <c r="F1192" s="12">
        <f>ABS(Table21[[#This Row],[Erorr 1]])</f>
        <v>2.1100000000000136</v>
      </c>
      <c r="G1192" s="13">
        <f>Table21[[#This Row],[Abs Erorr 1]]/Table21[[#This Row],[Adj Close]]</f>
        <v>8.5428559860723664E-3</v>
      </c>
      <c r="H1192" s="11">
        <f t="shared" si="93"/>
        <v>254.39</v>
      </c>
      <c r="I1192" s="14">
        <f>(Table21[[#This Row],[Adj Close]]-Table21[[#This Row],[3-MA]])</f>
        <v>-7.3999999999999773</v>
      </c>
      <c r="J1192" s="10">
        <f t="shared" si="92"/>
        <v>54.759999999999664</v>
      </c>
      <c r="K1192" s="10">
        <f>ABS(Table21[[#This Row],[Erorr 2]])</f>
        <v>7.3999999999999773</v>
      </c>
      <c r="L1192" s="13">
        <f>Table21[[#This Row],[Abs Erorr 2]]/Table21[[#This Row],[Adj Close]]</f>
        <v>2.9960727154945452E-2</v>
      </c>
      <c r="M1192" s="11">
        <f t="shared" si="94"/>
        <v>261.55666666666667</v>
      </c>
      <c r="N1192" s="16">
        <f>Table21[[#This Row],[Adj Close]]-Table21[[#This Row],[6-MA]]</f>
        <v>-14.566666666666663</v>
      </c>
      <c r="O1192" s="17">
        <f>(Table21[[#This Row],[Adj Close]]-M1192)^2</f>
        <v>212.18777777777765</v>
      </c>
      <c r="P1192" s="17">
        <f>ABS(Table21[[#This Row],[Erorr 3]])</f>
        <v>14.566666666666663</v>
      </c>
      <c r="Q1192" s="17">
        <f>Table21[[#This Row],[Abs Erorr 3]]/Table21[[#This Row],[Adj Close]]</f>
        <v>5.8976746696897293E-2</v>
      </c>
    </row>
    <row r="1193" spans="1:17" x14ac:dyDescent="0.3">
      <c r="A1193" s="9">
        <v>45195.291666666664</v>
      </c>
      <c r="B1193" s="26">
        <v>244.12</v>
      </c>
      <c r="C1193" s="11">
        <f t="shared" si="91"/>
        <v>246.99</v>
      </c>
      <c r="D1193" s="29">
        <f>Table21[[#This Row],[Adj Close]]-Table21[[#This Row],[Naive Trend ]]</f>
        <v>-2.8700000000000045</v>
      </c>
      <c r="E1193" s="12">
        <f t="shared" si="90"/>
        <v>8.236900000000027</v>
      </c>
      <c r="F1193" s="12">
        <f>ABS(Table21[[#This Row],[Erorr 1]])</f>
        <v>2.8700000000000045</v>
      </c>
      <c r="G1193" s="13">
        <f>Table21[[#This Row],[Abs Erorr 1]]/Table21[[#This Row],[Adj Close]]</f>
        <v>1.175651319023433E-2</v>
      </c>
      <c r="H1193" s="11">
        <f t="shared" si="93"/>
        <v>249.18999999999997</v>
      </c>
      <c r="I1193" s="14">
        <f>(Table21[[#This Row],[Adj Close]]-Table21[[#This Row],[3-MA]])</f>
        <v>-5.0699999999999648</v>
      </c>
      <c r="J1193" s="10">
        <f t="shared" si="92"/>
        <v>25.704899999999643</v>
      </c>
      <c r="K1193" s="10">
        <f>ABS(Table21[[#This Row],[Erorr 2]])</f>
        <v>5.0699999999999648</v>
      </c>
      <c r="L1193" s="13">
        <f>Table21[[#This Row],[Abs Erorr 2]]/Table21[[#This Row],[Adj Close]]</f>
        <v>2.0768474520727366E-2</v>
      </c>
      <c r="M1193" s="11">
        <f t="shared" si="94"/>
        <v>256.98999999999995</v>
      </c>
      <c r="N1193" s="16">
        <f>Table21[[#This Row],[Adj Close]]-Table21[[#This Row],[6-MA]]</f>
        <v>-12.869999999999948</v>
      </c>
      <c r="O1193" s="17">
        <f>(Table21[[#This Row],[Adj Close]]-M1193)^2</f>
        <v>165.63689999999866</v>
      </c>
      <c r="P1193" s="17">
        <f>ABS(Table21[[#This Row],[Erorr 3]])</f>
        <v>12.869999999999948</v>
      </c>
      <c r="Q1193" s="17">
        <f>Table21[[#This Row],[Abs Erorr 3]]/Table21[[#This Row],[Adj Close]]</f>
        <v>5.2719973783385006E-2</v>
      </c>
    </row>
    <row r="1194" spans="1:17" x14ac:dyDescent="0.3">
      <c r="A1194" s="5">
        <v>45196.291666666664</v>
      </c>
      <c r="B1194" s="25">
        <v>240.5</v>
      </c>
      <c r="C1194" s="11">
        <f t="shared" si="91"/>
        <v>244.12</v>
      </c>
      <c r="D1194" s="29">
        <f>Table21[[#This Row],[Adj Close]]-Table21[[#This Row],[Naive Trend ]]</f>
        <v>-3.6200000000000045</v>
      </c>
      <c r="E1194" s="12">
        <f t="shared" si="90"/>
        <v>13.104400000000034</v>
      </c>
      <c r="F1194" s="12">
        <f>ABS(Table21[[#This Row],[Erorr 1]])</f>
        <v>3.6200000000000045</v>
      </c>
      <c r="G1194" s="13">
        <f>Table21[[#This Row],[Abs Erorr 1]]/Table21[[#This Row],[Adj Close]]</f>
        <v>1.5051975051975071E-2</v>
      </c>
      <c r="H1194" s="11">
        <f t="shared" si="93"/>
        <v>245.33</v>
      </c>
      <c r="I1194" s="14">
        <f>(Table21[[#This Row],[Adj Close]]-Table21[[#This Row],[3-MA]])</f>
        <v>-4.8300000000000125</v>
      </c>
      <c r="J1194" s="10">
        <f t="shared" si="92"/>
        <v>23.328900000000122</v>
      </c>
      <c r="K1194" s="10">
        <f>ABS(Table21[[#This Row],[Erorr 2]])</f>
        <v>4.8300000000000125</v>
      </c>
      <c r="L1194" s="13">
        <f>Table21[[#This Row],[Abs Erorr 2]]/Table21[[#This Row],[Adj Close]]</f>
        <v>2.0083160083160134E-2</v>
      </c>
      <c r="M1194" s="11">
        <f t="shared" si="94"/>
        <v>253.46333333333337</v>
      </c>
      <c r="N1194" s="16">
        <f>Table21[[#This Row],[Adj Close]]-Table21[[#This Row],[6-MA]]</f>
        <v>-12.963333333333367</v>
      </c>
      <c r="O1194" s="17">
        <f>(Table21[[#This Row],[Adj Close]]-M1194)^2</f>
        <v>168.04801111111198</v>
      </c>
      <c r="P1194" s="17">
        <f>ABS(Table21[[#This Row],[Erorr 3]])</f>
        <v>12.963333333333367</v>
      </c>
      <c r="Q1194" s="17">
        <f>Table21[[#This Row],[Abs Erorr 3]]/Table21[[#This Row],[Adj Close]]</f>
        <v>5.390159390159404E-2</v>
      </c>
    </row>
    <row r="1195" spans="1:17" x14ac:dyDescent="0.3">
      <c r="A1195" s="9">
        <v>45197.291666666664</v>
      </c>
      <c r="B1195" s="26">
        <v>246.38</v>
      </c>
      <c r="C1195" s="11">
        <f t="shared" si="91"/>
        <v>240.5</v>
      </c>
      <c r="D1195" s="29">
        <f>Table21[[#This Row],[Adj Close]]-Table21[[#This Row],[Naive Trend ]]</f>
        <v>5.8799999999999955</v>
      </c>
      <c r="E1195" s="12">
        <f t="shared" si="90"/>
        <v>34.574399999999947</v>
      </c>
      <c r="F1195" s="12">
        <f>ABS(Table21[[#This Row],[Erorr 1]])</f>
        <v>5.8799999999999955</v>
      </c>
      <c r="G1195" s="13">
        <f>Table21[[#This Row],[Abs Erorr 1]]/Table21[[#This Row],[Adj Close]]</f>
        <v>2.3865573504342867E-2</v>
      </c>
      <c r="H1195" s="11">
        <f t="shared" si="93"/>
        <v>243.87</v>
      </c>
      <c r="I1195" s="14">
        <f>(Table21[[#This Row],[Adj Close]]-Table21[[#This Row],[3-MA]])</f>
        <v>2.5099999999999909</v>
      </c>
      <c r="J1195" s="10">
        <f t="shared" si="92"/>
        <v>6.3000999999999543</v>
      </c>
      <c r="K1195" s="10">
        <f>ABS(Table21[[#This Row],[Erorr 2]])</f>
        <v>2.5099999999999909</v>
      </c>
      <c r="L1195" s="13">
        <f>Table21[[#This Row],[Abs Erorr 2]]/Table21[[#This Row],[Adj Close]]</f>
        <v>1.0187515220391229E-2</v>
      </c>
      <c r="M1195" s="11">
        <f t="shared" si="94"/>
        <v>249.13</v>
      </c>
      <c r="N1195" s="16">
        <f>Table21[[#This Row],[Adj Close]]-Table21[[#This Row],[6-MA]]</f>
        <v>-2.75</v>
      </c>
      <c r="O1195" s="17">
        <f>(Table21[[#This Row],[Adj Close]]-M1195)^2</f>
        <v>7.5625</v>
      </c>
      <c r="P1195" s="17">
        <f>ABS(Table21[[#This Row],[Erorr 3]])</f>
        <v>2.75</v>
      </c>
      <c r="Q1195" s="17">
        <f>Table21[[#This Row],[Abs Erorr 3]]/Table21[[#This Row],[Adj Close]]</f>
        <v>1.1161620261384854E-2</v>
      </c>
    </row>
    <row r="1196" spans="1:17" x14ac:dyDescent="0.3">
      <c r="A1196" s="5">
        <v>45198.291666666664</v>
      </c>
      <c r="B1196" s="25">
        <v>250.22</v>
      </c>
      <c r="C1196" s="11">
        <f t="shared" si="91"/>
        <v>246.38</v>
      </c>
      <c r="D1196" s="29">
        <f>Table21[[#This Row],[Adj Close]]-Table21[[#This Row],[Naive Trend ]]</f>
        <v>3.8400000000000034</v>
      </c>
      <c r="E1196" s="12">
        <f t="shared" si="90"/>
        <v>14.745600000000026</v>
      </c>
      <c r="F1196" s="12">
        <f>ABS(Table21[[#This Row],[Erorr 1]])</f>
        <v>3.8400000000000034</v>
      </c>
      <c r="G1196" s="13">
        <f>Table21[[#This Row],[Abs Erorr 1]]/Table21[[#This Row],[Adj Close]]</f>
        <v>1.5346495084325807E-2</v>
      </c>
      <c r="H1196" s="11">
        <f t="shared" si="93"/>
        <v>243.66666666666666</v>
      </c>
      <c r="I1196" s="14">
        <f>(Table21[[#This Row],[Adj Close]]-Table21[[#This Row],[3-MA]])</f>
        <v>6.5533333333333417</v>
      </c>
      <c r="J1196" s="10">
        <f t="shared" si="92"/>
        <v>42.946177777777891</v>
      </c>
      <c r="K1196" s="10">
        <f>ABS(Table21[[#This Row],[Erorr 2]])</f>
        <v>6.5533333333333417</v>
      </c>
      <c r="L1196" s="13">
        <f>Table21[[#This Row],[Abs Erorr 2]]/Table21[[#This Row],[Adj Close]]</f>
        <v>2.6190285881757421E-2</v>
      </c>
      <c r="M1196" s="11">
        <f t="shared" si="94"/>
        <v>246.42833333333337</v>
      </c>
      <c r="N1196" s="16">
        <f>Table21[[#This Row],[Adj Close]]-Table21[[#This Row],[6-MA]]</f>
        <v>3.7916666666666288</v>
      </c>
      <c r="O1196" s="17">
        <f>(Table21[[#This Row],[Adj Close]]-M1196)^2</f>
        <v>14.376736111110823</v>
      </c>
      <c r="P1196" s="17">
        <f>ABS(Table21[[#This Row],[Erorr 3]])</f>
        <v>3.7916666666666288</v>
      </c>
      <c r="Q1196" s="17">
        <f>Table21[[#This Row],[Abs Erorr 3]]/Table21[[#This Row],[Adj Close]]</f>
        <v>1.5153331734739943E-2</v>
      </c>
    </row>
    <row r="1197" spans="1:17" x14ac:dyDescent="0.3">
      <c r="A1197" s="9">
        <v>45201.291666666664</v>
      </c>
      <c r="B1197" s="26">
        <v>251.6</v>
      </c>
      <c r="C1197" s="11">
        <f t="shared" si="91"/>
        <v>250.22</v>
      </c>
      <c r="D1197" s="29">
        <f>Table21[[#This Row],[Adj Close]]-Table21[[#This Row],[Naive Trend ]]</f>
        <v>1.3799999999999955</v>
      </c>
      <c r="E1197" s="12">
        <f t="shared" si="90"/>
        <v>1.9043999999999874</v>
      </c>
      <c r="F1197" s="12">
        <f>ABS(Table21[[#This Row],[Erorr 1]])</f>
        <v>1.3799999999999955</v>
      </c>
      <c r="G1197" s="13">
        <f>Table21[[#This Row],[Abs Erorr 1]]/Table21[[#This Row],[Adj Close]]</f>
        <v>5.4848966613672313E-3</v>
      </c>
      <c r="H1197" s="11">
        <f t="shared" si="93"/>
        <v>245.70000000000002</v>
      </c>
      <c r="I1197" s="14">
        <f>(Table21[[#This Row],[Adj Close]]-Table21[[#This Row],[3-MA]])</f>
        <v>5.8999999999999773</v>
      </c>
      <c r="J1197" s="10">
        <f t="shared" si="92"/>
        <v>34.809999999999732</v>
      </c>
      <c r="K1197" s="10">
        <f>ABS(Table21[[#This Row],[Erorr 2]])</f>
        <v>5.8999999999999773</v>
      </c>
      <c r="L1197" s="13">
        <f>Table21[[#This Row],[Abs Erorr 2]]/Table21[[#This Row],[Adj Close]]</f>
        <v>2.3449920508743949E-2</v>
      </c>
      <c r="M1197" s="11">
        <f t="shared" si="94"/>
        <v>245.51499999999999</v>
      </c>
      <c r="N1197" s="16">
        <f>Table21[[#This Row],[Adj Close]]-Table21[[#This Row],[6-MA]]</f>
        <v>6.085000000000008</v>
      </c>
      <c r="O1197" s="17">
        <f>(Table21[[#This Row],[Adj Close]]-M1197)^2</f>
        <v>37.027225000000094</v>
      </c>
      <c r="P1197" s="17">
        <f>ABS(Table21[[#This Row],[Erorr 3]])</f>
        <v>6.085000000000008</v>
      </c>
      <c r="Q1197" s="17">
        <f>Table21[[#This Row],[Abs Erorr 3]]/Table21[[#This Row],[Adj Close]]</f>
        <v>2.418521462639113E-2</v>
      </c>
    </row>
    <row r="1198" spans="1:17" x14ac:dyDescent="0.3">
      <c r="A1198" s="5">
        <v>45202.291666666664</v>
      </c>
      <c r="B1198" s="25">
        <v>246.53</v>
      </c>
      <c r="C1198" s="11">
        <f t="shared" si="91"/>
        <v>251.6</v>
      </c>
      <c r="D1198" s="29">
        <f>Table21[[#This Row],[Adj Close]]-Table21[[#This Row],[Naive Trend ]]</f>
        <v>-5.0699999999999932</v>
      </c>
      <c r="E1198" s="12">
        <f t="shared" si="90"/>
        <v>25.704899999999931</v>
      </c>
      <c r="F1198" s="12">
        <f>ABS(Table21[[#This Row],[Erorr 1]])</f>
        <v>5.0699999999999932</v>
      </c>
      <c r="G1198" s="13">
        <f>Table21[[#This Row],[Abs Erorr 1]]/Table21[[#This Row],[Adj Close]]</f>
        <v>2.0565448424126852E-2</v>
      </c>
      <c r="H1198" s="11">
        <f t="shared" si="93"/>
        <v>249.4</v>
      </c>
      <c r="I1198" s="14">
        <f>(Table21[[#This Row],[Adj Close]]-Table21[[#This Row],[3-MA]])</f>
        <v>-2.8700000000000045</v>
      </c>
      <c r="J1198" s="10">
        <f t="shared" si="92"/>
        <v>8.236900000000027</v>
      </c>
      <c r="K1198" s="10">
        <f>ABS(Table21[[#This Row],[Erorr 2]])</f>
        <v>2.8700000000000045</v>
      </c>
      <c r="L1198" s="13">
        <f>Table21[[#This Row],[Abs Erorr 2]]/Table21[[#This Row],[Adj Close]]</f>
        <v>1.1641585202612277E-2</v>
      </c>
      <c r="M1198" s="11">
        <f t="shared" si="94"/>
        <v>246.63499999999999</v>
      </c>
      <c r="N1198" s="16">
        <f>Table21[[#This Row],[Adj Close]]-Table21[[#This Row],[6-MA]]</f>
        <v>-0.10499999999998977</v>
      </c>
      <c r="O1198" s="17">
        <f>(Table21[[#This Row],[Adj Close]]-M1198)^2</f>
        <v>1.1024999999997851E-2</v>
      </c>
      <c r="P1198" s="17">
        <f>ABS(Table21[[#This Row],[Erorr 3]])</f>
        <v>0.10499999999998977</v>
      </c>
      <c r="Q1198" s="17">
        <f>Table21[[#This Row],[Abs Erorr 3]]/Table21[[#This Row],[Adj Close]]</f>
        <v>4.2591165375406549E-4</v>
      </c>
    </row>
    <row r="1199" spans="1:17" x14ac:dyDescent="0.3">
      <c r="A1199" s="9">
        <v>45203.291666666664</v>
      </c>
      <c r="B1199" s="26">
        <v>261.16000000000003</v>
      </c>
      <c r="C1199" s="11">
        <f t="shared" si="91"/>
        <v>246.53</v>
      </c>
      <c r="D1199" s="29">
        <f>Table21[[#This Row],[Adj Close]]-Table21[[#This Row],[Naive Trend ]]</f>
        <v>14.630000000000024</v>
      </c>
      <c r="E1199" s="12">
        <f t="shared" si="90"/>
        <v>214.03690000000068</v>
      </c>
      <c r="F1199" s="12">
        <f>ABS(Table21[[#This Row],[Erorr 1]])</f>
        <v>14.630000000000024</v>
      </c>
      <c r="G1199" s="13">
        <f>Table21[[#This Row],[Abs Erorr 1]]/Table21[[#This Row],[Adj Close]]</f>
        <v>5.601929851432081E-2</v>
      </c>
      <c r="H1199" s="11">
        <f t="shared" si="93"/>
        <v>249.45000000000002</v>
      </c>
      <c r="I1199" s="14">
        <f>(Table21[[#This Row],[Adj Close]]-Table21[[#This Row],[3-MA]])</f>
        <v>11.710000000000008</v>
      </c>
      <c r="J1199" s="10">
        <f t="shared" si="92"/>
        <v>137.1241000000002</v>
      </c>
      <c r="K1199" s="10">
        <f>ABS(Table21[[#This Row],[Erorr 2]])</f>
        <v>11.710000000000008</v>
      </c>
      <c r="L1199" s="13">
        <f>Table21[[#This Row],[Abs Erorr 2]]/Table21[[#This Row],[Adj Close]]</f>
        <v>4.483841323326699E-2</v>
      </c>
      <c r="M1199" s="11">
        <f t="shared" si="94"/>
        <v>246.55833333333331</v>
      </c>
      <c r="N1199" s="16">
        <f>Table21[[#This Row],[Adj Close]]-Table21[[#This Row],[6-MA]]</f>
        <v>14.601666666666716</v>
      </c>
      <c r="O1199" s="17">
        <f>(Table21[[#This Row],[Adj Close]]-M1199)^2</f>
        <v>213.20866944444589</v>
      </c>
      <c r="P1199" s="17">
        <f>ABS(Table21[[#This Row],[Erorr 3]])</f>
        <v>14.601666666666716</v>
      </c>
      <c r="Q1199" s="17">
        <f>Table21[[#This Row],[Abs Erorr 3]]/Table21[[#This Row],[Adj Close]]</f>
        <v>5.5910808189105203E-2</v>
      </c>
    </row>
    <row r="1200" spans="1:17" x14ac:dyDescent="0.3">
      <c r="A1200" s="5">
        <v>45204.291666666664</v>
      </c>
      <c r="B1200" s="25">
        <v>260.05</v>
      </c>
      <c r="C1200" s="11">
        <f t="shared" si="91"/>
        <v>261.16000000000003</v>
      </c>
      <c r="D1200" s="29">
        <f>Table21[[#This Row],[Adj Close]]-Table21[[#This Row],[Naive Trend ]]</f>
        <v>-1.1100000000000136</v>
      </c>
      <c r="E1200" s="12">
        <f t="shared" si="90"/>
        <v>1.2321000000000304</v>
      </c>
      <c r="F1200" s="12">
        <f>ABS(Table21[[#This Row],[Erorr 1]])</f>
        <v>1.1100000000000136</v>
      </c>
      <c r="G1200" s="13">
        <f>Table21[[#This Row],[Abs Erorr 1]]/Table21[[#This Row],[Adj Close]]</f>
        <v>4.2684099211690585E-3</v>
      </c>
      <c r="H1200" s="11">
        <f t="shared" si="93"/>
        <v>253.09666666666666</v>
      </c>
      <c r="I1200" s="14">
        <f>(Table21[[#This Row],[Adj Close]]-Table21[[#This Row],[3-MA]])</f>
        <v>6.9533333333333474</v>
      </c>
      <c r="J1200" s="10">
        <f t="shared" si="92"/>
        <v>48.348844444444637</v>
      </c>
      <c r="K1200" s="10">
        <f>ABS(Table21[[#This Row],[Erorr 2]])</f>
        <v>6.9533333333333474</v>
      </c>
      <c r="L1200" s="13">
        <f>Table21[[#This Row],[Abs Erorr 2]]/Table21[[#This Row],[Adj Close]]</f>
        <v>2.6738447734410101E-2</v>
      </c>
      <c r="M1200" s="11">
        <f t="shared" si="94"/>
        <v>249.39833333333334</v>
      </c>
      <c r="N1200" s="16">
        <f>Table21[[#This Row],[Adj Close]]-Table21[[#This Row],[6-MA]]</f>
        <v>10.651666666666671</v>
      </c>
      <c r="O1200" s="17">
        <f>(Table21[[#This Row],[Adj Close]]-M1200)^2</f>
        <v>113.45800277777786</v>
      </c>
      <c r="P1200" s="17">
        <f>ABS(Table21[[#This Row],[Erorr 3]])</f>
        <v>10.651666666666671</v>
      </c>
      <c r="Q1200" s="17">
        <f>Table21[[#This Row],[Abs Erorr 3]]/Table21[[#This Row],[Adj Close]]</f>
        <v>4.096007178106776E-2</v>
      </c>
    </row>
    <row r="1201" spans="1:17" x14ac:dyDescent="0.3">
      <c r="A1201" s="9">
        <v>45205.291666666664</v>
      </c>
      <c r="B1201" s="26">
        <v>260.52999999999997</v>
      </c>
      <c r="C1201" s="11">
        <f t="shared" si="91"/>
        <v>260.05</v>
      </c>
      <c r="D1201" s="29">
        <f>Table21[[#This Row],[Adj Close]]-Table21[[#This Row],[Naive Trend ]]</f>
        <v>0.47999999999996135</v>
      </c>
      <c r="E1201" s="12">
        <f t="shared" si="90"/>
        <v>0.23039999999996288</v>
      </c>
      <c r="F1201" s="12">
        <f>ABS(Table21[[#This Row],[Erorr 1]])</f>
        <v>0.47999999999996135</v>
      </c>
      <c r="G1201" s="13">
        <f>Table21[[#This Row],[Abs Erorr 1]]/Table21[[#This Row],[Adj Close]]</f>
        <v>1.8423981883083E-3</v>
      </c>
      <c r="H1201" s="11">
        <f t="shared" si="93"/>
        <v>255.91333333333333</v>
      </c>
      <c r="I1201" s="14">
        <f>(Table21[[#This Row],[Adj Close]]-Table21[[#This Row],[3-MA]])</f>
        <v>4.6166666666666458</v>
      </c>
      <c r="J1201" s="10">
        <f t="shared" si="92"/>
        <v>21.313611111110919</v>
      </c>
      <c r="K1201" s="10">
        <f>ABS(Table21[[#This Row],[Erorr 2]])</f>
        <v>4.6166666666666458</v>
      </c>
      <c r="L1201" s="13">
        <f>Table21[[#This Row],[Abs Erorr 2]]/Table21[[#This Row],[Adj Close]]</f>
        <v>1.7720288130605482E-2</v>
      </c>
      <c r="M1201" s="11">
        <f t="shared" si="94"/>
        <v>252.65666666666667</v>
      </c>
      <c r="N1201" s="16">
        <f>Table21[[#This Row],[Adj Close]]-Table21[[#This Row],[6-MA]]</f>
        <v>7.8733333333333064</v>
      </c>
      <c r="O1201" s="17">
        <f>(Table21[[#This Row],[Adj Close]]-M1201)^2</f>
        <v>61.989377777777356</v>
      </c>
      <c r="P1201" s="17">
        <f>ABS(Table21[[#This Row],[Erorr 3]])</f>
        <v>7.8733333333333064</v>
      </c>
      <c r="Q1201" s="17">
        <f>Table21[[#This Row],[Abs Erorr 3]]/Table21[[#This Row],[Adj Close]]</f>
        <v>3.0220448061003751E-2</v>
      </c>
    </row>
    <row r="1202" spans="1:17" x14ac:dyDescent="0.3">
      <c r="A1202" s="5">
        <v>45208.291666666664</v>
      </c>
      <c r="B1202" s="25">
        <v>259.67</v>
      </c>
      <c r="C1202" s="11">
        <f t="shared" si="91"/>
        <v>260.52999999999997</v>
      </c>
      <c r="D1202" s="29">
        <f>Table21[[#This Row],[Adj Close]]-Table21[[#This Row],[Naive Trend ]]</f>
        <v>-0.8599999999999568</v>
      </c>
      <c r="E1202" s="12">
        <f t="shared" si="90"/>
        <v>0.73959999999992565</v>
      </c>
      <c r="F1202" s="12">
        <f>ABS(Table21[[#This Row],[Erorr 1]])</f>
        <v>0.8599999999999568</v>
      </c>
      <c r="G1202" s="13">
        <f>Table21[[#This Row],[Abs Erorr 1]]/Table21[[#This Row],[Adj Close]]</f>
        <v>3.3118958678320823E-3</v>
      </c>
      <c r="H1202" s="11">
        <f t="shared" si="93"/>
        <v>260.58</v>
      </c>
      <c r="I1202" s="14">
        <f>(Table21[[#This Row],[Adj Close]]-Table21[[#This Row],[3-MA]])</f>
        <v>-0.90999999999996817</v>
      </c>
      <c r="J1202" s="10">
        <f t="shared" si="92"/>
        <v>0.8280999999999421</v>
      </c>
      <c r="K1202" s="10">
        <f>ABS(Table21[[#This Row],[Erorr 2]])</f>
        <v>0.90999999999996817</v>
      </c>
      <c r="L1202" s="13">
        <f>Table21[[#This Row],[Abs Erorr 2]]/Table21[[#This Row],[Adj Close]]</f>
        <v>3.5044479531712099E-3</v>
      </c>
      <c r="M1202" s="11">
        <f t="shared" si="94"/>
        <v>255.01499999999999</v>
      </c>
      <c r="N1202" s="16">
        <f>Table21[[#This Row],[Adj Close]]-Table21[[#This Row],[6-MA]]</f>
        <v>4.6550000000000296</v>
      </c>
      <c r="O1202" s="17">
        <f>(Table21[[#This Row],[Adj Close]]-M1202)^2</f>
        <v>21.669025000000275</v>
      </c>
      <c r="P1202" s="17">
        <f>ABS(Table21[[#This Row],[Erorr 3]])</f>
        <v>4.6550000000000296</v>
      </c>
      <c r="Q1202" s="17">
        <f>Table21[[#This Row],[Abs Erorr 3]]/Table21[[#This Row],[Adj Close]]</f>
        <v>1.7926599145068854E-2</v>
      </c>
    </row>
    <row r="1203" spans="1:17" x14ac:dyDescent="0.3">
      <c r="A1203" s="9">
        <v>45209.291666666664</v>
      </c>
      <c r="B1203" s="26">
        <v>263.62</v>
      </c>
      <c r="C1203" s="11">
        <f t="shared" si="91"/>
        <v>259.67</v>
      </c>
      <c r="D1203" s="29">
        <f>Table21[[#This Row],[Adj Close]]-Table21[[#This Row],[Naive Trend ]]</f>
        <v>3.9499999999999886</v>
      </c>
      <c r="E1203" s="12">
        <f t="shared" si="90"/>
        <v>15.60249999999991</v>
      </c>
      <c r="F1203" s="12">
        <f>ABS(Table21[[#This Row],[Erorr 1]])</f>
        <v>3.9499999999999886</v>
      </c>
      <c r="G1203" s="13">
        <f>Table21[[#This Row],[Abs Erorr 1]]/Table21[[#This Row],[Adj Close]]</f>
        <v>1.49836886427433E-2</v>
      </c>
      <c r="H1203" s="11">
        <f t="shared" si="93"/>
        <v>260.08333333333331</v>
      </c>
      <c r="I1203" s="14">
        <f>(Table21[[#This Row],[Adj Close]]-Table21[[#This Row],[3-MA]])</f>
        <v>3.5366666666666902</v>
      </c>
      <c r="J1203" s="10">
        <f t="shared" si="92"/>
        <v>12.508011111111278</v>
      </c>
      <c r="K1203" s="10">
        <f>ABS(Table21[[#This Row],[Erorr 2]])</f>
        <v>3.5366666666666902</v>
      </c>
      <c r="L1203" s="13">
        <f>Table21[[#This Row],[Abs Erorr 2]]/Table21[[#This Row],[Adj Close]]</f>
        <v>1.3415775232025985E-2</v>
      </c>
      <c r="M1203" s="11">
        <f t="shared" si="94"/>
        <v>256.58999999999997</v>
      </c>
      <c r="N1203" s="16">
        <f>Table21[[#This Row],[Adj Close]]-Table21[[#This Row],[6-MA]]</f>
        <v>7.0300000000000296</v>
      </c>
      <c r="O1203" s="17">
        <f>(Table21[[#This Row],[Adj Close]]-M1203)^2</f>
        <v>49.420900000000415</v>
      </c>
      <c r="P1203" s="17">
        <f>ABS(Table21[[#This Row],[Erorr 3]])</f>
        <v>7.0300000000000296</v>
      </c>
      <c r="Q1203" s="17">
        <f>Table21[[#This Row],[Abs Erorr 3]]/Table21[[#This Row],[Adj Close]]</f>
        <v>2.6667172445186363E-2</v>
      </c>
    </row>
    <row r="1204" spans="1:17" x14ac:dyDescent="0.3">
      <c r="A1204" s="5">
        <v>45210.291666666664</v>
      </c>
      <c r="B1204" s="25">
        <v>262.99</v>
      </c>
      <c r="C1204" s="11">
        <f t="shared" si="91"/>
        <v>263.62</v>
      </c>
      <c r="D1204" s="29">
        <f>Table21[[#This Row],[Adj Close]]-Table21[[#This Row],[Naive Trend ]]</f>
        <v>-0.62999999999999545</v>
      </c>
      <c r="E1204" s="12">
        <f t="shared" si="90"/>
        <v>0.39689999999999426</v>
      </c>
      <c r="F1204" s="12">
        <f>ABS(Table21[[#This Row],[Erorr 1]])</f>
        <v>0.62999999999999545</v>
      </c>
      <c r="G1204" s="13">
        <f>Table21[[#This Row],[Abs Erorr 1]]/Table21[[#This Row],[Adj Close]]</f>
        <v>2.395528347085423E-3</v>
      </c>
      <c r="H1204" s="11">
        <f t="shared" si="93"/>
        <v>261.27333333333337</v>
      </c>
      <c r="I1204" s="14">
        <f>(Table21[[#This Row],[Adj Close]]-Table21[[#This Row],[3-MA]])</f>
        <v>1.7166666666666401</v>
      </c>
      <c r="J1204" s="10">
        <f t="shared" si="92"/>
        <v>2.9469444444443536</v>
      </c>
      <c r="K1204" s="10">
        <f>ABS(Table21[[#This Row],[Erorr 2]])</f>
        <v>1.7166666666666401</v>
      </c>
      <c r="L1204" s="13">
        <f>Table21[[#This Row],[Abs Erorr 2]]/Table21[[#This Row],[Adj Close]]</f>
        <v>6.527497876978745E-3</v>
      </c>
      <c r="M1204" s="11">
        <f t="shared" si="94"/>
        <v>258.59333333333331</v>
      </c>
      <c r="N1204" s="16">
        <f>Table21[[#This Row],[Adj Close]]-Table21[[#This Row],[6-MA]]</f>
        <v>4.3966666666667038</v>
      </c>
      <c r="O1204" s="17">
        <f>(Table21[[#This Row],[Adj Close]]-M1204)^2</f>
        <v>19.330677777778103</v>
      </c>
      <c r="P1204" s="17">
        <f>ABS(Table21[[#This Row],[Erorr 3]])</f>
        <v>4.3966666666667038</v>
      </c>
      <c r="Q1204" s="17">
        <f>Table21[[#This Row],[Abs Erorr 3]]/Table21[[#This Row],[Adj Close]]</f>
        <v>1.6717999416961494E-2</v>
      </c>
    </row>
    <row r="1205" spans="1:17" x14ac:dyDescent="0.3">
      <c r="A1205" s="9">
        <v>45211.291666666664</v>
      </c>
      <c r="B1205" s="26">
        <v>258.87</v>
      </c>
      <c r="C1205" s="11">
        <f t="shared" si="91"/>
        <v>262.99</v>
      </c>
      <c r="D1205" s="29">
        <f>Table21[[#This Row],[Adj Close]]-Table21[[#This Row],[Naive Trend ]]</f>
        <v>-4.1200000000000045</v>
      </c>
      <c r="E1205" s="12">
        <f t="shared" si="90"/>
        <v>16.974400000000038</v>
      </c>
      <c r="F1205" s="12">
        <f>ABS(Table21[[#This Row],[Erorr 1]])</f>
        <v>4.1200000000000045</v>
      </c>
      <c r="G1205" s="13">
        <f>Table21[[#This Row],[Abs Erorr 1]]/Table21[[#This Row],[Adj Close]]</f>
        <v>1.5915324294047222E-2</v>
      </c>
      <c r="H1205" s="11">
        <f t="shared" si="93"/>
        <v>262.09333333333331</v>
      </c>
      <c r="I1205" s="14">
        <f>(Table21[[#This Row],[Adj Close]]-Table21[[#This Row],[3-MA]])</f>
        <v>-3.2233333333333007</v>
      </c>
      <c r="J1205" s="10">
        <f t="shared" si="92"/>
        <v>10.389877777777567</v>
      </c>
      <c r="K1205" s="10">
        <f>ABS(Table21[[#This Row],[Erorr 2]])</f>
        <v>3.2233333333333007</v>
      </c>
      <c r="L1205" s="13">
        <f>Table21[[#This Row],[Abs Erorr 2]]/Table21[[#This Row],[Adj Close]]</f>
        <v>1.2451552259177582E-2</v>
      </c>
      <c r="M1205" s="11">
        <f t="shared" si="94"/>
        <v>261.3366666666667</v>
      </c>
      <c r="N1205" s="16">
        <f>Table21[[#This Row],[Adj Close]]-Table21[[#This Row],[6-MA]]</f>
        <v>-2.466666666666697</v>
      </c>
      <c r="O1205" s="17">
        <f>(Table21[[#This Row],[Adj Close]]-M1205)^2</f>
        <v>6.0844444444445944</v>
      </c>
      <c r="P1205" s="17">
        <f>ABS(Table21[[#This Row],[Erorr 3]])</f>
        <v>2.466666666666697</v>
      </c>
      <c r="Q1205" s="17">
        <f>Table21[[#This Row],[Abs Erorr 3]]/Table21[[#This Row],[Adj Close]]</f>
        <v>9.5285922148827477E-3</v>
      </c>
    </row>
    <row r="1206" spans="1:17" x14ac:dyDescent="0.3">
      <c r="A1206" s="5">
        <v>45212.291666666664</v>
      </c>
      <c r="B1206" s="25">
        <v>251.12</v>
      </c>
      <c r="C1206" s="11">
        <f t="shared" si="91"/>
        <v>258.87</v>
      </c>
      <c r="D1206" s="29">
        <f>Table21[[#This Row],[Adj Close]]-Table21[[#This Row],[Naive Trend ]]</f>
        <v>-7.75</v>
      </c>
      <c r="E1206" s="12">
        <f t="shared" si="90"/>
        <v>60.0625</v>
      </c>
      <c r="F1206" s="12">
        <f>ABS(Table21[[#This Row],[Erorr 1]])</f>
        <v>7.75</v>
      </c>
      <c r="G1206" s="13">
        <f>Table21[[#This Row],[Abs Erorr 1]]/Table21[[#This Row],[Adj Close]]</f>
        <v>3.0861739407454604E-2</v>
      </c>
      <c r="H1206" s="11">
        <f t="shared" si="93"/>
        <v>261.82666666666665</v>
      </c>
      <c r="I1206" s="14">
        <f>(Table21[[#This Row],[Adj Close]]-Table21[[#This Row],[3-MA]])</f>
        <v>-10.706666666666649</v>
      </c>
      <c r="J1206" s="10">
        <f t="shared" si="92"/>
        <v>114.63271111111074</v>
      </c>
      <c r="K1206" s="10">
        <f>ABS(Table21[[#This Row],[Erorr 2]])</f>
        <v>10.706666666666649</v>
      </c>
      <c r="L1206" s="13">
        <f>Table21[[#This Row],[Abs Erorr 2]]/Table21[[#This Row],[Adj Close]]</f>
        <v>4.2635658914728612E-2</v>
      </c>
      <c r="M1206" s="11">
        <f t="shared" si="94"/>
        <v>260.95499999999998</v>
      </c>
      <c r="N1206" s="16">
        <f>Table21[[#This Row],[Adj Close]]-Table21[[#This Row],[6-MA]]</f>
        <v>-9.8349999999999795</v>
      </c>
      <c r="O1206" s="17">
        <f>(Table21[[#This Row],[Adj Close]]-M1206)^2</f>
        <v>96.727224999999592</v>
      </c>
      <c r="P1206" s="17">
        <f>ABS(Table21[[#This Row],[Erorr 3]])</f>
        <v>9.8349999999999795</v>
      </c>
      <c r="Q1206" s="17">
        <f>Table21[[#This Row],[Abs Erorr 3]]/Table21[[#This Row],[Adj Close]]</f>
        <v>3.9164542848040697E-2</v>
      </c>
    </row>
    <row r="1207" spans="1:17" x14ac:dyDescent="0.3">
      <c r="A1207" s="9">
        <v>45215.291666666664</v>
      </c>
      <c r="B1207" s="26">
        <v>253.92</v>
      </c>
      <c r="C1207" s="11">
        <f t="shared" si="91"/>
        <v>251.12</v>
      </c>
      <c r="D1207" s="29">
        <f>Table21[[#This Row],[Adj Close]]-Table21[[#This Row],[Naive Trend ]]</f>
        <v>2.7999999999999829</v>
      </c>
      <c r="E1207" s="12">
        <f t="shared" si="90"/>
        <v>7.8399999999999048</v>
      </c>
      <c r="F1207" s="12">
        <f>ABS(Table21[[#This Row],[Erorr 1]])</f>
        <v>2.7999999999999829</v>
      </c>
      <c r="G1207" s="13">
        <f>Table21[[#This Row],[Abs Erorr 1]]/Table21[[#This Row],[Adj Close]]</f>
        <v>1.1027095148078068E-2</v>
      </c>
      <c r="H1207" s="11">
        <f t="shared" si="93"/>
        <v>257.66000000000003</v>
      </c>
      <c r="I1207" s="14">
        <f>(Table21[[#This Row],[Adj Close]]-Table21[[#This Row],[3-MA]])</f>
        <v>-3.7400000000000375</v>
      </c>
      <c r="J1207" s="10">
        <f t="shared" si="92"/>
        <v>13.987600000000281</v>
      </c>
      <c r="K1207" s="10">
        <f>ABS(Table21[[#This Row],[Erorr 2]])</f>
        <v>3.7400000000000375</v>
      </c>
      <c r="L1207" s="13">
        <f>Table21[[#This Row],[Abs Erorr 2]]/Table21[[#This Row],[Adj Close]]</f>
        <v>1.47290485192188E-2</v>
      </c>
      <c r="M1207" s="11">
        <f t="shared" si="94"/>
        <v>259.46666666666664</v>
      </c>
      <c r="N1207" s="16">
        <f>Table21[[#This Row],[Adj Close]]-Table21[[#This Row],[6-MA]]</f>
        <v>-5.5466666666666526</v>
      </c>
      <c r="O1207" s="17">
        <f>(Table21[[#This Row],[Adj Close]]-M1207)^2</f>
        <v>30.765511111110957</v>
      </c>
      <c r="P1207" s="17">
        <f>ABS(Table21[[#This Row],[Erorr 3]])</f>
        <v>5.5466666666666526</v>
      </c>
      <c r="Q1207" s="17">
        <f>Table21[[#This Row],[Abs Erorr 3]]/Table21[[#This Row],[Adj Close]]</f>
        <v>2.1844150388573774E-2</v>
      </c>
    </row>
    <row r="1208" spans="1:17" x14ac:dyDescent="0.3">
      <c r="A1208" s="5">
        <v>45216.291666666664</v>
      </c>
      <c r="B1208" s="25">
        <v>254.85</v>
      </c>
      <c r="C1208" s="11">
        <f t="shared" si="91"/>
        <v>253.92</v>
      </c>
      <c r="D1208" s="29">
        <f>Table21[[#This Row],[Adj Close]]-Table21[[#This Row],[Naive Trend ]]</f>
        <v>0.93000000000000682</v>
      </c>
      <c r="E1208" s="12">
        <f t="shared" si="90"/>
        <v>0.86490000000001266</v>
      </c>
      <c r="F1208" s="12">
        <f>ABS(Table21[[#This Row],[Erorr 1]])</f>
        <v>0.93000000000000682</v>
      </c>
      <c r="G1208" s="13">
        <f>Table21[[#This Row],[Abs Erorr 1]]/Table21[[#This Row],[Adj Close]]</f>
        <v>3.6492054149499975E-3</v>
      </c>
      <c r="H1208" s="11">
        <f t="shared" si="93"/>
        <v>254.63666666666666</v>
      </c>
      <c r="I1208" s="14">
        <f>(Table21[[#This Row],[Adj Close]]-Table21[[#This Row],[3-MA]])</f>
        <v>0.21333333333333826</v>
      </c>
      <c r="J1208" s="10">
        <f t="shared" si="92"/>
        <v>4.5511111111113216E-2</v>
      </c>
      <c r="K1208" s="10">
        <f>ABS(Table21[[#This Row],[Erorr 2]])</f>
        <v>0.21333333333333826</v>
      </c>
      <c r="L1208" s="13">
        <f>Table21[[#This Row],[Abs Erorr 2]]/Table21[[#This Row],[Adj Close]]</f>
        <v>8.370937152573603E-4</v>
      </c>
      <c r="M1208" s="11">
        <f t="shared" si="94"/>
        <v>258.36500000000001</v>
      </c>
      <c r="N1208" s="16">
        <f>Table21[[#This Row],[Adj Close]]-Table21[[#This Row],[6-MA]]</f>
        <v>-3.5150000000000148</v>
      </c>
      <c r="O1208" s="17">
        <f>(Table21[[#This Row],[Adj Close]]-M1208)^2</f>
        <v>12.355225000000104</v>
      </c>
      <c r="P1208" s="17">
        <f>ABS(Table21[[#This Row],[Erorr 3]])</f>
        <v>3.5150000000000148</v>
      </c>
      <c r="Q1208" s="17">
        <f>Table21[[#This Row],[Abs Erorr 3]]/Table21[[#This Row],[Adj Close]]</f>
        <v>1.379242691779484E-2</v>
      </c>
    </row>
    <row r="1209" spans="1:17" x14ac:dyDescent="0.3">
      <c r="A1209" s="9">
        <v>45217.291666666664</v>
      </c>
      <c r="B1209" s="26">
        <v>242.68</v>
      </c>
      <c r="C1209" s="11">
        <f t="shared" si="91"/>
        <v>254.85</v>
      </c>
      <c r="D1209" s="29">
        <f>Table21[[#This Row],[Adj Close]]-Table21[[#This Row],[Naive Trend ]]</f>
        <v>-12.169999999999987</v>
      </c>
      <c r="E1209" s="12">
        <f t="shared" si="90"/>
        <v>148.10889999999969</v>
      </c>
      <c r="F1209" s="12">
        <f>ABS(Table21[[#This Row],[Erorr 1]])</f>
        <v>12.169999999999987</v>
      </c>
      <c r="G1209" s="13">
        <f>Table21[[#This Row],[Abs Erorr 1]]/Table21[[#This Row],[Adj Close]]</f>
        <v>5.0148343497609965E-2</v>
      </c>
      <c r="H1209" s="11">
        <f t="shared" si="93"/>
        <v>253.29666666666665</v>
      </c>
      <c r="I1209" s="14">
        <f>(Table21[[#This Row],[Adj Close]]-Table21[[#This Row],[3-MA]])</f>
        <v>-10.616666666666646</v>
      </c>
      <c r="J1209" s="10">
        <f t="shared" si="92"/>
        <v>112.71361111111067</v>
      </c>
      <c r="K1209" s="10">
        <f>ABS(Table21[[#This Row],[Erorr 2]])</f>
        <v>10.616666666666646</v>
      </c>
      <c r="L1209" s="13">
        <f>Table21[[#This Row],[Abs Erorr 2]]/Table21[[#This Row],[Adj Close]]</f>
        <v>4.3747596285918268E-2</v>
      </c>
      <c r="M1209" s="11">
        <f t="shared" si="94"/>
        <v>257.56166666666667</v>
      </c>
      <c r="N1209" s="16">
        <f>Table21[[#This Row],[Adj Close]]-Table21[[#This Row],[6-MA]]</f>
        <v>-14.881666666666661</v>
      </c>
      <c r="O1209" s="17">
        <f>(Table21[[#This Row],[Adj Close]]-M1209)^2</f>
        <v>221.46400277777761</v>
      </c>
      <c r="P1209" s="17">
        <f>ABS(Table21[[#This Row],[Erorr 3]])</f>
        <v>14.881666666666661</v>
      </c>
      <c r="Q1209" s="17">
        <f>Table21[[#This Row],[Abs Erorr 3]]/Table21[[#This Row],[Adj Close]]</f>
        <v>6.1322180099994482E-2</v>
      </c>
    </row>
    <row r="1210" spans="1:17" x14ac:dyDescent="0.3">
      <c r="A1210" s="5">
        <v>45218.291666666664</v>
      </c>
      <c r="B1210" s="25">
        <v>220.11</v>
      </c>
      <c r="C1210" s="11">
        <f t="shared" si="91"/>
        <v>242.68</v>
      </c>
      <c r="D1210" s="29">
        <f>Table21[[#This Row],[Adj Close]]-Table21[[#This Row],[Naive Trend ]]</f>
        <v>-22.569999999999993</v>
      </c>
      <c r="E1210" s="12">
        <f t="shared" si="90"/>
        <v>509.40489999999971</v>
      </c>
      <c r="F1210" s="12">
        <f>ABS(Table21[[#This Row],[Erorr 1]])</f>
        <v>22.569999999999993</v>
      </c>
      <c r="G1210" s="13">
        <f>Table21[[#This Row],[Abs Erorr 1]]/Table21[[#This Row],[Adj Close]]</f>
        <v>0.10253963927127342</v>
      </c>
      <c r="H1210" s="11">
        <f t="shared" si="93"/>
        <v>250.48333333333335</v>
      </c>
      <c r="I1210" s="14">
        <f>(Table21[[#This Row],[Adj Close]]-Table21[[#This Row],[3-MA]])</f>
        <v>-30.373333333333335</v>
      </c>
      <c r="J1210" s="10">
        <f t="shared" si="92"/>
        <v>922.53937777777787</v>
      </c>
      <c r="K1210" s="10">
        <f>ABS(Table21[[#This Row],[Erorr 2]])</f>
        <v>30.373333333333335</v>
      </c>
      <c r="L1210" s="13">
        <f>Table21[[#This Row],[Abs Erorr 2]]/Table21[[#This Row],[Adj Close]]</f>
        <v>0.13799161025547832</v>
      </c>
      <c r="M1210" s="11">
        <f t="shared" si="94"/>
        <v>254.07166666666669</v>
      </c>
      <c r="N1210" s="16">
        <f>Table21[[#This Row],[Adj Close]]-Table21[[#This Row],[6-MA]]</f>
        <v>-33.961666666666673</v>
      </c>
      <c r="O1210" s="17">
        <f>(Table21[[#This Row],[Adj Close]]-M1210)^2</f>
        <v>1153.3948027777783</v>
      </c>
      <c r="P1210" s="17">
        <f>ABS(Table21[[#This Row],[Erorr 3]])</f>
        <v>33.961666666666673</v>
      </c>
      <c r="Q1210" s="17">
        <f>Table21[[#This Row],[Abs Erorr 3]]/Table21[[#This Row],[Adj Close]]</f>
        <v>0.1542940650886678</v>
      </c>
    </row>
    <row r="1211" spans="1:17" x14ac:dyDescent="0.3">
      <c r="A1211" s="9">
        <v>45219.291666666664</v>
      </c>
      <c r="B1211" s="26">
        <v>211.99</v>
      </c>
      <c r="C1211" s="11">
        <f t="shared" si="91"/>
        <v>220.11</v>
      </c>
      <c r="D1211" s="29">
        <f>Table21[[#This Row],[Adj Close]]-Table21[[#This Row],[Naive Trend ]]</f>
        <v>-8.1200000000000045</v>
      </c>
      <c r="E1211" s="12">
        <f t="shared" si="90"/>
        <v>65.934400000000068</v>
      </c>
      <c r="F1211" s="12">
        <f>ABS(Table21[[#This Row],[Erorr 1]])</f>
        <v>8.1200000000000045</v>
      </c>
      <c r="G1211" s="13">
        <f>Table21[[#This Row],[Abs Erorr 1]]/Table21[[#This Row],[Adj Close]]</f>
        <v>3.8303693570451457E-2</v>
      </c>
      <c r="H1211" s="11">
        <f t="shared" si="93"/>
        <v>239.21333333333334</v>
      </c>
      <c r="I1211" s="14">
        <f>(Table21[[#This Row],[Adj Close]]-Table21[[#This Row],[3-MA]])</f>
        <v>-27.223333333333329</v>
      </c>
      <c r="J1211" s="10">
        <f t="shared" si="92"/>
        <v>741.10987777777757</v>
      </c>
      <c r="K1211" s="10">
        <f>ABS(Table21[[#This Row],[Erorr 2]])</f>
        <v>27.223333333333329</v>
      </c>
      <c r="L1211" s="13">
        <f>Table21[[#This Row],[Abs Erorr 2]]/Table21[[#This Row],[Adj Close]]</f>
        <v>0.1284180071387015</v>
      </c>
      <c r="M1211" s="11">
        <f t="shared" si="94"/>
        <v>246.92500000000004</v>
      </c>
      <c r="N1211" s="16">
        <f>Table21[[#This Row],[Adj Close]]-Table21[[#This Row],[6-MA]]</f>
        <v>-34.935000000000031</v>
      </c>
      <c r="O1211" s="17">
        <f>(Table21[[#This Row],[Adj Close]]-M1211)^2</f>
        <v>1220.4542250000022</v>
      </c>
      <c r="P1211" s="17">
        <f>ABS(Table21[[#This Row],[Erorr 3]])</f>
        <v>34.935000000000031</v>
      </c>
      <c r="Q1211" s="17">
        <f>Table21[[#This Row],[Abs Erorr 3]]/Table21[[#This Row],[Adj Close]]</f>
        <v>0.16479550922213326</v>
      </c>
    </row>
    <row r="1212" spans="1:17" x14ac:dyDescent="0.3">
      <c r="A1212" s="5">
        <v>45222.291666666664</v>
      </c>
      <c r="B1212" s="25">
        <v>212.08</v>
      </c>
      <c r="C1212" s="11">
        <f t="shared" si="91"/>
        <v>211.99</v>
      </c>
      <c r="D1212" s="29">
        <f>Table21[[#This Row],[Adj Close]]-Table21[[#This Row],[Naive Trend ]]</f>
        <v>9.0000000000003411E-2</v>
      </c>
      <c r="E1212" s="12">
        <f t="shared" si="90"/>
        <v>8.1000000000006137E-3</v>
      </c>
      <c r="F1212" s="12">
        <f>ABS(Table21[[#This Row],[Erorr 1]])</f>
        <v>9.0000000000003411E-2</v>
      </c>
      <c r="G1212" s="13">
        <f>Table21[[#This Row],[Abs Erorr 1]]/Table21[[#This Row],[Adj Close]]</f>
        <v>4.2436816295739064E-4</v>
      </c>
      <c r="H1212" s="11">
        <f t="shared" si="93"/>
        <v>224.92666666666665</v>
      </c>
      <c r="I1212" s="14">
        <f>(Table21[[#This Row],[Adj Close]]-Table21[[#This Row],[3-MA]])</f>
        <v>-12.846666666666636</v>
      </c>
      <c r="J1212" s="10">
        <f t="shared" si="92"/>
        <v>165.03684444444366</v>
      </c>
      <c r="K1212" s="10">
        <f>ABS(Table21[[#This Row],[Erorr 2]])</f>
        <v>12.846666666666636</v>
      </c>
      <c r="L1212" s="13">
        <f>Table21[[#This Row],[Abs Erorr 2]]/Table21[[#This Row],[Adj Close]]</f>
        <v>6.0574625927322871E-2</v>
      </c>
      <c r="M1212" s="11">
        <f t="shared" si="94"/>
        <v>239.11166666666665</v>
      </c>
      <c r="N1212" s="16">
        <f>Table21[[#This Row],[Adj Close]]-Table21[[#This Row],[6-MA]]</f>
        <v>-27.031666666666638</v>
      </c>
      <c r="O1212" s="17">
        <f>(Table21[[#This Row],[Adj Close]]-M1212)^2</f>
        <v>730.71100277777623</v>
      </c>
      <c r="P1212" s="17">
        <f>ABS(Table21[[#This Row],[Erorr 3]])</f>
        <v>27.031666666666638</v>
      </c>
      <c r="Q1212" s="17">
        <f>Table21[[#This Row],[Abs Erorr 3]]/Table21[[#This Row],[Adj Close]]</f>
        <v>0.12745976361121575</v>
      </c>
    </row>
    <row r="1213" spans="1:17" x14ac:dyDescent="0.3">
      <c r="A1213" s="9">
        <v>45223.291666666664</v>
      </c>
      <c r="B1213" s="26">
        <v>216.52</v>
      </c>
      <c r="C1213" s="11">
        <f t="shared" si="91"/>
        <v>212.08</v>
      </c>
      <c r="D1213" s="29">
        <f>Table21[[#This Row],[Adj Close]]-Table21[[#This Row],[Naive Trend ]]</f>
        <v>4.4399999999999977</v>
      </c>
      <c r="E1213" s="12">
        <f t="shared" si="90"/>
        <v>19.713599999999978</v>
      </c>
      <c r="F1213" s="12">
        <f>ABS(Table21[[#This Row],[Erorr 1]])</f>
        <v>4.4399999999999977</v>
      </c>
      <c r="G1213" s="13">
        <f>Table21[[#This Row],[Abs Erorr 1]]/Table21[[#This Row],[Adj Close]]</f>
        <v>2.0506188804729344E-2</v>
      </c>
      <c r="H1213" s="11">
        <f t="shared" si="93"/>
        <v>214.72666666666669</v>
      </c>
      <c r="I1213" s="14">
        <f>(Table21[[#This Row],[Adj Close]]-Table21[[#This Row],[3-MA]])</f>
        <v>1.7933333333333223</v>
      </c>
      <c r="J1213" s="10">
        <f t="shared" si="92"/>
        <v>3.216044444444405</v>
      </c>
      <c r="K1213" s="10">
        <f>ABS(Table21[[#This Row],[Erorr 2]])</f>
        <v>1.7933333333333223</v>
      </c>
      <c r="L1213" s="13">
        <f>Table21[[#This Row],[Abs Erorr 2]]/Table21[[#This Row],[Adj Close]]</f>
        <v>8.2825297124206644E-3</v>
      </c>
      <c r="M1213" s="11">
        <f t="shared" si="94"/>
        <v>232.60500000000002</v>
      </c>
      <c r="N1213" s="16">
        <f>Table21[[#This Row],[Adj Close]]-Table21[[#This Row],[6-MA]]</f>
        <v>-16.085000000000008</v>
      </c>
      <c r="O1213" s="17">
        <f>(Table21[[#This Row],[Adj Close]]-M1213)^2</f>
        <v>258.72722500000026</v>
      </c>
      <c r="P1213" s="17">
        <f>ABS(Table21[[#This Row],[Erorr 3]])</f>
        <v>16.085000000000008</v>
      </c>
      <c r="Q1213" s="17">
        <f>Table21[[#This Row],[Abs Erorr 3]]/Table21[[#This Row],[Adj Close]]</f>
        <v>7.4288749307223387E-2</v>
      </c>
    </row>
    <row r="1214" spans="1:17" x14ac:dyDescent="0.3">
      <c r="A1214" s="5">
        <v>45224.291666666664</v>
      </c>
      <c r="B1214" s="25">
        <v>212.42</v>
      </c>
      <c r="C1214" s="11">
        <f t="shared" si="91"/>
        <v>216.52</v>
      </c>
      <c r="D1214" s="29">
        <f>Table21[[#This Row],[Adj Close]]-Table21[[#This Row],[Naive Trend ]]</f>
        <v>-4.1000000000000227</v>
      </c>
      <c r="E1214" s="12">
        <f t="shared" si="90"/>
        <v>16.810000000000187</v>
      </c>
      <c r="F1214" s="12">
        <f>ABS(Table21[[#This Row],[Erorr 1]])</f>
        <v>4.1000000000000227</v>
      </c>
      <c r="G1214" s="13">
        <f>Table21[[#This Row],[Abs Erorr 1]]/Table21[[#This Row],[Adj Close]]</f>
        <v>1.9301384050466167E-2</v>
      </c>
      <c r="H1214" s="11">
        <f t="shared" si="93"/>
        <v>213.53</v>
      </c>
      <c r="I1214" s="14">
        <f>(Table21[[#This Row],[Adj Close]]-Table21[[#This Row],[3-MA]])</f>
        <v>-1.1100000000000136</v>
      </c>
      <c r="J1214" s="10">
        <f t="shared" si="92"/>
        <v>1.2321000000000304</v>
      </c>
      <c r="K1214" s="10">
        <f>ABS(Table21[[#This Row],[Erorr 2]])</f>
        <v>1.1100000000000136</v>
      </c>
      <c r="L1214" s="13">
        <f>Table21[[#This Row],[Abs Erorr 2]]/Table21[[#This Row],[Adj Close]]</f>
        <v>5.2254966575652657E-3</v>
      </c>
      <c r="M1214" s="11">
        <f t="shared" si="94"/>
        <v>226.37166666666667</v>
      </c>
      <c r="N1214" s="16">
        <f>Table21[[#This Row],[Adj Close]]-Table21[[#This Row],[6-MA]]</f>
        <v>-13.951666666666682</v>
      </c>
      <c r="O1214" s="17">
        <f>(Table21[[#This Row],[Adj Close]]-M1214)^2</f>
        <v>194.64900277777821</v>
      </c>
      <c r="P1214" s="17">
        <f>ABS(Table21[[#This Row],[Erorr 3]])</f>
        <v>13.951666666666682</v>
      </c>
      <c r="Q1214" s="17">
        <f>Table21[[#This Row],[Abs Erorr 3]]/Table21[[#This Row],[Adj Close]]</f>
        <v>6.5679628409126653E-2</v>
      </c>
    </row>
    <row r="1215" spans="1:17" x14ac:dyDescent="0.3">
      <c r="A1215" s="9">
        <v>45225.291666666664</v>
      </c>
      <c r="B1215" s="26">
        <v>205.76</v>
      </c>
      <c r="C1215" s="11">
        <f t="shared" si="91"/>
        <v>212.42</v>
      </c>
      <c r="D1215" s="29">
        <f>Table21[[#This Row],[Adj Close]]-Table21[[#This Row],[Naive Trend ]]</f>
        <v>-6.6599999999999966</v>
      </c>
      <c r="E1215" s="12">
        <f t="shared" si="90"/>
        <v>44.355599999999953</v>
      </c>
      <c r="F1215" s="12">
        <f>ABS(Table21[[#This Row],[Erorr 1]])</f>
        <v>6.6599999999999966</v>
      </c>
      <c r="G1215" s="13">
        <f>Table21[[#This Row],[Abs Erorr 1]]/Table21[[#This Row],[Adj Close]]</f>
        <v>3.2367807153965769E-2</v>
      </c>
      <c r="H1215" s="11">
        <f t="shared" si="93"/>
        <v>213.67333333333332</v>
      </c>
      <c r="I1215" s="14">
        <f>(Table21[[#This Row],[Adj Close]]-Table21[[#This Row],[3-MA]])</f>
        <v>-7.9133333333333269</v>
      </c>
      <c r="J1215" s="10">
        <f t="shared" si="92"/>
        <v>62.620844444444344</v>
      </c>
      <c r="K1215" s="10">
        <f>ABS(Table21[[#This Row],[Erorr 2]])</f>
        <v>7.9133333333333269</v>
      </c>
      <c r="L1215" s="13">
        <f>Table21[[#This Row],[Abs Erorr 2]]/Table21[[#This Row],[Adj Close]]</f>
        <v>3.8459046137895254E-2</v>
      </c>
      <c r="M1215" s="11">
        <f t="shared" si="94"/>
        <v>219.30000000000004</v>
      </c>
      <c r="N1215" s="16">
        <f>Table21[[#This Row],[Adj Close]]-Table21[[#This Row],[6-MA]]</f>
        <v>-13.540000000000049</v>
      </c>
      <c r="O1215" s="17">
        <f>(Table21[[#This Row],[Adj Close]]-M1215)^2</f>
        <v>183.33160000000132</v>
      </c>
      <c r="P1215" s="17">
        <f>ABS(Table21[[#This Row],[Erorr 3]])</f>
        <v>13.540000000000049</v>
      </c>
      <c r="Q1215" s="17">
        <f>Table21[[#This Row],[Abs Erorr 3]]/Table21[[#This Row],[Adj Close]]</f>
        <v>6.5804821150855605E-2</v>
      </c>
    </row>
    <row r="1216" spans="1:17" x14ac:dyDescent="0.3">
      <c r="A1216" s="5">
        <v>45226.291666666664</v>
      </c>
      <c r="B1216" s="25">
        <v>207.3</v>
      </c>
      <c r="C1216" s="11">
        <f t="shared" si="91"/>
        <v>205.76</v>
      </c>
      <c r="D1216" s="29">
        <f>Table21[[#This Row],[Adj Close]]-Table21[[#This Row],[Naive Trend ]]</f>
        <v>1.5400000000000205</v>
      </c>
      <c r="E1216" s="12">
        <f t="shared" si="90"/>
        <v>2.371600000000063</v>
      </c>
      <c r="F1216" s="12">
        <f>ABS(Table21[[#This Row],[Erorr 1]])</f>
        <v>1.5400000000000205</v>
      </c>
      <c r="G1216" s="13">
        <f>Table21[[#This Row],[Abs Erorr 1]]/Table21[[#This Row],[Adj Close]]</f>
        <v>7.4288470815244588E-3</v>
      </c>
      <c r="H1216" s="11">
        <f t="shared" si="93"/>
        <v>211.56666666666669</v>
      </c>
      <c r="I1216" s="14">
        <f>(Table21[[#This Row],[Adj Close]]-Table21[[#This Row],[3-MA]])</f>
        <v>-4.2666666666666799</v>
      </c>
      <c r="J1216" s="10">
        <f t="shared" si="92"/>
        <v>18.204444444444558</v>
      </c>
      <c r="K1216" s="10">
        <f>ABS(Table21[[#This Row],[Erorr 2]])</f>
        <v>4.2666666666666799</v>
      </c>
      <c r="L1216" s="13">
        <f>Table21[[#This Row],[Abs Erorr 2]]/Table21[[#This Row],[Adj Close]]</f>
        <v>2.0582087152275347E-2</v>
      </c>
      <c r="M1216" s="11">
        <f t="shared" si="94"/>
        <v>213.14666666666668</v>
      </c>
      <c r="N1216" s="16">
        <f>Table21[[#This Row],[Adj Close]]-Table21[[#This Row],[6-MA]]</f>
        <v>-5.846666666666664</v>
      </c>
      <c r="O1216" s="17">
        <f>(Table21[[#This Row],[Adj Close]]-M1216)^2</f>
        <v>34.183511111111081</v>
      </c>
      <c r="P1216" s="17">
        <f>ABS(Table21[[#This Row],[Erorr 3]])</f>
        <v>5.846666666666664</v>
      </c>
      <c r="Q1216" s="17">
        <f>Table21[[#This Row],[Abs Erorr 3]]/Table21[[#This Row],[Adj Close]]</f>
        <v>2.8203891300852213E-2</v>
      </c>
    </row>
    <row r="1217" spans="1:17" x14ac:dyDescent="0.3">
      <c r="A1217" s="9">
        <v>45229.291666666664</v>
      </c>
      <c r="B1217" s="26">
        <v>197.36</v>
      </c>
      <c r="C1217" s="11">
        <f t="shared" si="91"/>
        <v>207.3</v>
      </c>
      <c r="D1217" s="29">
        <f>Table21[[#This Row],[Adj Close]]-Table21[[#This Row],[Naive Trend ]]</f>
        <v>-9.9399999999999977</v>
      </c>
      <c r="E1217" s="12">
        <f t="shared" si="90"/>
        <v>98.80359999999996</v>
      </c>
      <c r="F1217" s="12">
        <f>ABS(Table21[[#This Row],[Erorr 1]])</f>
        <v>9.9399999999999977</v>
      </c>
      <c r="G1217" s="13">
        <f>Table21[[#This Row],[Abs Erorr 1]]/Table21[[#This Row],[Adj Close]]</f>
        <v>5.0364815565464113E-2</v>
      </c>
      <c r="H1217" s="11">
        <f t="shared" si="93"/>
        <v>208.49333333333334</v>
      </c>
      <c r="I1217" s="14">
        <f>(Table21[[#This Row],[Adj Close]]-Table21[[#This Row],[3-MA]])</f>
        <v>-11.133333333333326</v>
      </c>
      <c r="J1217" s="10">
        <f t="shared" si="92"/>
        <v>123.95111111111095</v>
      </c>
      <c r="K1217" s="10">
        <f>ABS(Table21[[#This Row],[Erorr 2]])</f>
        <v>11.133333333333326</v>
      </c>
      <c r="L1217" s="13">
        <f>Table21[[#This Row],[Abs Erorr 2]]/Table21[[#This Row],[Adj Close]]</f>
        <v>5.6411295770841738E-2</v>
      </c>
      <c r="M1217" s="11">
        <f t="shared" si="94"/>
        <v>211.01166666666666</v>
      </c>
      <c r="N1217" s="16">
        <f>Table21[[#This Row],[Adj Close]]-Table21[[#This Row],[6-MA]]</f>
        <v>-13.651666666666642</v>
      </c>
      <c r="O1217" s="17">
        <f>(Table21[[#This Row],[Adj Close]]-M1217)^2</f>
        <v>186.36800277777712</v>
      </c>
      <c r="P1217" s="17">
        <f>ABS(Table21[[#This Row],[Erorr 3]])</f>
        <v>13.651666666666642</v>
      </c>
      <c r="Q1217" s="17">
        <f>Table21[[#This Row],[Abs Erorr 3]]/Table21[[#This Row],[Adj Close]]</f>
        <v>6.9171395757329959E-2</v>
      </c>
    </row>
    <row r="1218" spans="1:17" x14ac:dyDescent="0.3">
      <c r="A1218" s="5">
        <v>45230.291666666664</v>
      </c>
      <c r="B1218" s="25">
        <v>200.84</v>
      </c>
      <c r="C1218" s="11">
        <f t="shared" si="91"/>
        <v>197.36</v>
      </c>
      <c r="D1218" s="29">
        <f>Table21[[#This Row],[Adj Close]]-Table21[[#This Row],[Naive Trend ]]</f>
        <v>3.4799999999999898</v>
      </c>
      <c r="E1218" s="12">
        <f t="shared" si="90"/>
        <v>12.110399999999929</v>
      </c>
      <c r="F1218" s="12">
        <f>ABS(Table21[[#This Row],[Erorr 1]])</f>
        <v>3.4799999999999898</v>
      </c>
      <c r="G1218" s="13">
        <f>Table21[[#This Row],[Abs Erorr 1]]/Table21[[#This Row],[Adj Close]]</f>
        <v>1.7327225652260456E-2</v>
      </c>
      <c r="H1218" s="11">
        <f t="shared" si="93"/>
        <v>203.47333333333336</v>
      </c>
      <c r="I1218" s="14">
        <f>(Table21[[#This Row],[Adj Close]]-Table21[[#This Row],[3-MA]])</f>
        <v>-2.6333333333333542</v>
      </c>
      <c r="J1218" s="10">
        <f t="shared" si="92"/>
        <v>6.9344444444445541</v>
      </c>
      <c r="K1218" s="10">
        <f>ABS(Table21[[#This Row],[Erorr 2]])</f>
        <v>2.6333333333333542</v>
      </c>
      <c r="L1218" s="13">
        <f>Table21[[#This Row],[Abs Erorr 2]]/Table21[[#This Row],[Adj Close]]</f>
        <v>1.3111597955254701E-2</v>
      </c>
      <c r="M1218" s="11">
        <f t="shared" si="94"/>
        <v>208.57333333333335</v>
      </c>
      <c r="N1218" s="16">
        <f>Table21[[#This Row],[Adj Close]]-Table21[[#This Row],[6-MA]]</f>
        <v>-7.7333333333333485</v>
      </c>
      <c r="O1218" s="17">
        <f>(Table21[[#This Row],[Adj Close]]-M1218)^2</f>
        <v>59.804444444444677</v>
      </c>
      <c r="P1218" s="17">
        <f>ABS(Table21[[#This Row],[Erorr 3]])</f>
        <v>7.7333333333333485</v>
      </c>
      <c r="Q1218" s="17">
        <f>Table21[[#This Row],[Abs Erorr 3]]/Table21[[#This Row],[Adj Close]]</f>
        <v>3.8504945893912311E-2</v>
      </c>
    </row>
    <row r="1219" spans="1:17" x14ac:dyDescent="0.3">
      <c r="A1219" s="9">
        <v>45231.291666666664</v>
      </c>
      <c r="B1219" s="26">
        <v>205.66</v>
      </c>
      <c r="C1219" s="11">
        <f t="shared" si="91"/>
        <v>200.84</v>
      </c>
      <c r="D1219" s="29">
        <f>Table21[[#This Row],[Adj Close]]-Table21[[#This Row],[Naive Trend ]]</f>
        <v>4.8199999999999932</v>
      </c>
      <c r="E1219" s="12">
        <f t="shared" ref="E1219:E1282" si="95">(B1219-C1219)^2</f>
        <v>23.232399999999934</v>
      </c>
      <c r="F1219" s="12">
        <f>ABS(Table21[[#This Row],[Erorr 1]])</f>
        <v>4.8199999999999932</v>
      </c>
      <c r="G1219" s="13">
        <f>Table21[[#This Row],[Abs Erorr 1]]/Table21[[#This Row],[Adj Close]]</f>
        <v>2.3436740250899511E-2</v>
      </c>
      <c r="H1219" s="11">
        <f t="shared" si="93"/>
        <v>201.83333333333334</v>
      </c>
      <c r="I1219" s="14">
        <f>(Table21[[#This Row],[Adj Close]]-Table21[[#This Row],[3-MA]])</f>
        <v>3.8266666666666538</v>
      </c>
      <c r="J1219" s="10">
        <f t="shared" si="92"/>
        <v>14.64337777777768</v>
      </c>
      <c r="K1219" s="10">
        <f>ABS(Table21[[#This Row],[Erorr 2]])</f>
        <v>3.8266666666666538</v>
      </c>
      <c r="L1219" s="13">
        <f>Table21[[#This Row],[Abs Erorr 2]]/Table21[[#This Row],[Adj Close]]</f>
        <v>1.8606761969593766E-2</v>
      </c>
      <c r="M1219" s="11">
        <f t="shared" si="94"/>
        <v>206.70000000000002</v>
      </c>
      <c r="N1219" s="16">
        <f>Table21[[#This Row],[Adj Close]]-Table21[[#This Row],[6-MA]]</f>
        <v>-1.0400000000000205</v>
      </c>
      <c r="O1219" s="17">
        <f>(Table21[[#This Row],[Adj Close]]-M1219)^2</f>
        <v>1.0816000000000425</v>
      </c>
      <c r="P1219" s="17">
        <f>ABS(Table21[[#This Row],[Erorr 3]])</f>
        <v>1.0400000000000205</v>
      </c>
      <c r="Q1219" s="17">
        <f>Table21[[#This Row],[Abs Erorr 3]]/Table21[[#This Row],[Adj Close]]</f>
        <v>5.0568900126423243E-3</v>
      </c>
    </row>
    <row r="1220" spans="1:17" x14ac:dyDescent="0.3">
      <c r="A1220" s="5">
        <v>45232.291666666664</v>
      </c>
      <c r="B1220" s="25">
        <v>218.51</v>
      </c>
      <c r="C1220" s="11">
        <f t="shared" ref="C1220:C1283" si="96">B1219</f>
        <v>205.66</v>
      </c>
      <c r="D1220" s="29">
        <f>Table21[[#This Row],[Adj Close]]-Table21[[#This Row],[Naive Trend ]]</f>
        <v>12.849999999999994</v>
      </c>
      <c r="E1220" s="12">
        <f t="shared" si="95"/>
        <v>165.12249999999986</v>
      </c>
      <c r="F1220" s="12">
        <f>ABS(Table21[[#This Row],[Erorr 1]])</f>
        <v>12.849999999999994</v>
      </c>
      <c r="G1220" s="13">
        <f>Table21[[#This Row],[Abs Erorr 1]]/Table21[[#This Row],[Adj Close]]</f>
        <v>5.8807377236739712E-2</v>
      </c>
      <c r="H1220" s="11">
        <f t="shared" si="93"/>
        <v>201.28666666666666</v>
      </c>
      <c r="I1220" s="14">
        <f>(Table21[[#This Row],[Adj Close]]-Table21[[#This Row],[3-MA]])</f>
        <v>17.223333333333329</v>
      </c>
      <c r="J1220" s="10">
        <f t="shared" si="92"/>
        <v>296.64321111111099</v>
      </c>
      <c r="K1220" s="10">
        <f>ABS(Table21[[#This Row],[Erorr 2]])</f>
        <v>17.223333333333329</v>
      </c>
      <c r="L1220" s="13">
        <f>Table21[[#This Row],[Abs Erorr 2]]/Table21[[#This Row],[Adj Close]]</f>
        <v>7.8821716778789672E-2</v>
      </c>
      <c r="M1220" s="11">
        <f t="shared" si="94"/>
        <v>204.89000000000001</v>
      </c>
      <c r="N1220" s="16">
        <f>Table21[[#This Row],[Adj Close]]-Table21[[#This Row],[6-MA]]</f>
        <v>13.619999999999976</v>
      </c>
      <c r="O1220" s="17">
        <f>(Table21[[#This Row],[Adj Close]]-M1220)^2</f>
        <v>185.50439999999935</v>
      </c>
      <c r="P1220" s="17">
        <f>ABS(Table21[[#This Row],[Erorr 3]])</f>
        <v>13.619999999999976</v>
      </c>
      <c r="Q1220" s="17">
        <f>Table21[[#This Row],[Abs Erorr 3]]/Table21[[#This Row],[Adj Close]]</f>
        <v>6.2331243421353606E-2</v>
      </c>
    </row>
    <row r="1221" spans="1:17" x14ac:dyDescent="0.3">
      <c r="A1221" s="9">
        <v>45233.291666666664</v>
      </c>
      <c r="B1221" s="26">
        <v>219.96</v>
      </c>
      <c r="C1221" s="11">
        <f t="shared" si="96"/>
        <v>218.51</v>
      </c>
      <c r="D1221" s="29">
        <f>Table21[[#This Row],[Adj Close]]-Table21[[#This Row],[Naive Trend ]]</f>
        <v>1.4500000000000171</v>
      </c>
      <c r="E1221" s="12">
        <f t="shared" si="95"/>
        <v>2.1025000000000493</v>
      </c>
      <c r="F1221" s="12">
        <f>ABS(Table21[[#This Row],[Erorr 1]])</f>
        <v>1.4500000000000171</v>
      </c>
      <c r="G1221" s="13">
        <f>Table21[[#This Row],[Abs Erorr 1]]/Table21[[#This Row],[Adj Close]]</f>
        <v>6.5921076559375203E-3</v>
      </c>
      <c r="H1221" s="11">
        <f t="shared" si="93"/>
        <v>208.33666666666667</v>
      </c>
      <c r="I1221" s="14">
        <f>(Table21[[#This Row],[Adj Close]]-Table21[[#This Row],[3-MA]])</f>
        <v>11.623333333333335</v>
      </c>
      <c r="J1221" s="10">
        <f t="shared" ref="J1221:J1284" si="97">(B1221-H1221)^2</f>
        <v>135.10187777777782</v>
      </c>
      <c r="K1221" s="10">
        <f>ABS(Table21[[#This Row],[Erorr 2]])</f>
        <v>11.623333333333335</v>
      </c>
      <c r="L1221" s="13">
        <f>Table21[[#This Row],[Abs Erorr 2]]/Table21[[#This Row],[Adj Close]]</f>
        <v>5.2842941140813483E-2</v>
      </c>
      <c r="M1221" s="11">
        <f t="shared" si="94"/>
        <v>205.905</v>
      </c>
      <c r="N1221" s="16">
        <f>Table21[[#This Row],[Adj Close]]-Table21[[#This Row],[6-MA]]</f>
        <v>14.055000000000007</v>
      </c>
      <c r="O1221" s="17">
        <f>(Table21[[#This Row],[Adj Close]]-M1221)^2</f>
        <v>197.5430250000002</v>
      </c>
      <c r="P1221" s="17">
        <f>ABS(Table21[[#This Row],[Erorr 3]])</f>
        <v>14.055000000000007</v>
      </c>
      <c r="Q1221" s="17">
        <f>Table21[[#This Row],[Abs Erorr 3]]/Table21[[#This Row],[Adj Close]]</f>
        <v>6.3897981451172967E-2</v>
      </c>
    </row>
    <row r="1222" spans="1:17" x14ac:dyDescent="0.3">
      <c r="A1222" s="5">
        <v>45236.291666666664</v>
      </c>
      <c r="B1222" s="25">
        <v>219.27</v>
      </c>
      <c r="C1222" s="11">
        <f t="shared" si="96"/>
        <v>219.96</v>
      </c>
      <c r="D1222" s="29">
        <f>Table21[[#This Row],[Adj Close]]-Table21[[#This Row],[Naive Trend ]]</f>
        <v>-0.68999999999999773</v>
      </c>
      <c r="E1222" s="12">
        <f t="shared" si="95"/>
        <v>0.47609999999999686</v>
      </c>
      <c r="F1222" s="12">
        <f>ABS(Table21[[#This Row],[Erorr 1]])</f>
        <v>0.68999999999999773</v>
      </c>
      <c r="G1222" s="13">
        <f>Table21[[#This Row],[Abs Erorr 1]]/Table21[[#This Row],[Adj Close]]</f>
        <v>3.1468053085237273E-3</v>
      </c>
      <c r="H1222" s="11">
        <f t="shared" ref="H1222:H1285" si="98">AVERAGE(B1219:B1221)</f>
        <v>214.71</v>
      </c>
      <c r="I1222" s="14">
        <f>(Table21[[#This Row],[Adj Close]]-Table21[[#This Row],[3-MA]])</f>
        <v>4.5600000000000023</v>
      </c>
      <c r="J1222" s="10">
        <f t="shared" si="97"/>
        <v>20.793600000000019</v>
      </c>
      <c r="K1222" s="10">
        <f>ABS(Table21[[#This Row],[Erorr 2]])</f>
        <v>4.5600000000000023</v>
      </c>
      <c r="L1222" s="13">
        <f>Table21[[#This Row],[Abs Erorr 2]]/Table21[[#This Row],[Adj Close]]</f>
        <v>2.0796278560678626E-2</v>
      </c>
      <c r="M1222" s="11">
        <f t="shared" si="94"/>
        <v>208.27166666666668</v>
      </c>
      <c r="N1222" s="16">
        <f>Table21[[#This Row],[Adj Close]]-Table21[[#This Row],[6-MA]]</f>
        <v>10.998333333333335</v>
      </c>
      <c r="O1222" s="17">
        <f>(Table21[[#This Row],[Adj Close]]-M1222)^2</f>
        <v>120.96333611111115</v>
      </c>
      <c r="P1222" s="17">
        <f>ABS(Table21[[#This Row],[Erorr 3]])</f>
        <v>10.998333333333335</v>
      </c>
      <c r="Q1222" s="17">
        <f>Table21[[#This Row],[Abs Erorr 3]]/Table21[[#This Row],[Adj Close]]</f>
        <v>5.015886046122741E-2</v>
      </c>
    </row>
    <row r="1223" spans="1:17" x14ac:dyDescent="0.3">
      <c r="A1223" s="9">
        <v>45237.291666666664</v>
      </c>
      <c r="B1223" s="26">
        <v>222.18</v>
      </c>
      <c r="C1223" s="11">
        <f t="shared" si="96"/>
        <v>219.27</v>
      </c>
      <c r="D1223" s="29">
        <f>Table21[[#This Row],[Adj Close]]-Table21[[#This Row],[Naive Trend ]]</f>
        <v>2.9099999999999966</v>
      </c>
      <c r="E1223" s="12">
        <f t="shared" si="95"/>
        <v>8.4680999999999802</v>
      </c>
      <c r="F1223" s="12">
        <f>ABS(Table21[[#This Row],[Erorr 1]])</f>
        <v>2.9099999999999966</v>
      </c>
      <c r="G1223" s="13">
        <f>Table21[[#This Row],[Abs Erorr 1]]/Table21[[#This Row],[Adj Close]]</f>
        <v>1.309748852281932E-2</v>
      </c>
      <c r="H1223" s="11">
        <f t="shared" si="98"/>
        <v>219.24666666666667</v>
      </c>
      <c r="I1223" s="14">
        <f>(Table21[[#This Row],[Adj Close]]-Table21[[#This Row],[3-MA]])</f>
        <v>2.9333333333333371</v>
      </c>
      <c r="J1223" s="10">
        <f t="shared" si="97"/>
        <v>8.6044444444444661</v>
      </c>
      <c r="K1223" s="10">
        <f>ABS(Table21[[#This Row],[Erorr 2]])</f>
        <v>2.9333333333333371</v>
      </c>
      <c r="L1223" s="13">
        <f>Table21[[#This Row],[Abs Erorr 2]]/Table21[[#This Row],[Adj Close]]</f>
        <v>1.3202508476610572E-2</v>
      </c>
      <c r="M1223" s="11">
        <f t="shared" si="94"/>
        <v>210.26666666666665</v>
      </c>
      <c r="N1223" s="16">
        <f>Table21[[#This Row],[Adj Close]]-Table21[[#This Row],[6-MA]]</f>
        <v>11.913333333333355</v>
      </c>
      <c r="O1223" s="17">
        <f>(Table21[[#This Row],[Adj Close]]-M1223)^2</f>
        <v>141.92751111111164</v>
      </c>
      <c r="P1223" s="17">
        <f>ABS(Table21[[#This Row],[Erorr 3]])</f>
        <v>11.913333333333355</v>
      </c>
      <c r="Q1223" s="17">
        <f>Table21[[#This Row],[Abs Erorr 3]]/Table21[[#This Row],[Adj Close]]</f>
        <v>5.3620187835688879E-2</v>
      </c>
    </row>
    <row r="1224" spans="1:17" x14ac:dyDescent="0.3">
      <c r="A1224" s="5">
        <v>45238.291666666664</v>
      </c>
      <c r="B1224" s="25">
        <v>222.11</v>
      </c>
      <c r="C1224" s="11">
        <f t="shared" si="96"/>
        <v>222.18</v>
      </c>
      <c r="D1224" s="29">
        <f>Table21[[#This Row],[Adj Close]]-Table21[[#This Row],[Naive Trend ]]</f>
        <v>-6.9999999999993179E-2</v>
      </c>
      <c r="E1224" s="12">
        <f t="shared" si="95"/>
        <v>4.8999999999990449E-3</v>
      </c>
      <c r="F1224" s="12">
        <f>ABS(Table21[[#This Row],[Erorr 1]])</f>
        <v>6.9999999999993179E-2</v>
      </c>
      <c r="G1224" s="13">
        <f>Table21[[#This Row],[Abs Erorr 1]]/Table21[[#This Row],[Adj Close]]</f>
        <v>3.1515915537343289E-4</v>
      </c>
      <c r="H1224" s="11">
        <f t="shared" si="98"/>
        <v>220.47000000000003</v>
      </c>
      <c r="I1224" s="14">
        <f>(Table21[[#This Row],[Adj Close]]-Table21[[#This Row],[3-MA]])</f>
        <v>1.6399999999999864</v>
      </c>
      <c r="J1224" s="10">
        <f t="shared" si="97"/>
        <v>2.6895999999999551</v>
      </c>
      <c r="K1224" s="10">
        <f>ABS(Table21[[#This Row],[Erorr 2]])</f>
        <v>1.6399999999999864</v>
      </c>
      <c r="L1224" s="13">
        <f>Table21[[#This Row],[Abs Erorr 2]]/Table21[[#This Row],[Adj Close]]</f>
        <v>7.3837287830353709E-3</v>
      </c>
      <c r="M1224" s="11">
        <f t="shared" si="94"/>
        <v>214.40333333333334</v>
      </c>
      <c r="N1224" s="16">
        <f>Table21[[#This Row],[Adj Close]]-Table21[[#This Row],[6-MA]]</f>
        <v>7.7066666666666777</v>
      </c>
      <c r="O1224" s="17">
        <f>(Table21[[#This Row],[Adj Close]]-M1224)^2</f>
        <v>59.392711111111282</v>
      </c>
      <c r="P1224" s="17">
        <f>ABS(Table21[[#This Row],[Erorr 3]])</f>
        <v>7.7066666666666777</v>
      </c>
      <c r="Q1224" s="17">
        <f>Table21[[#This Row],[Abs Erorr 3]]/Table21[[#This Row],[Adj Close]]</f>
        <v>3.4697522248735659E-2</v>
      </c>
    </row>
    <row r="1225" spans="1:17" x14ac:dyDescent="0.3">
      <c r="A1225" s="9">
        <v>45239.291666666664</v>
      </c>
      <c r="B1225" s="26">
        <v>209.98</v>
      </c>
      <c r="C1225" s="11">
        <f t="shared" si="96"/>
        <v>222.11</v>
      </c>
      <c r="D1225" s="29">
        <f>Table21[[#This Row],[Adj Close]]-Table21[[#This Row],[Naive Trend ]]</f>
        <v>-12.130000000000024</v>
      </c>
      <c r="E1225" s="12">
        <f t="shared" si="95"/>
        <v>147.13690000000057</v>
      </c>
      <c r="F1225" s="12">
        <f>ABS(Table21[[#This Row],[Erorr 1]])</f>
        <v>12.130000000000024</v>
      </c>
      <c r="G1225" s="13">
        <f>Table21[[#This Row],[Abs Erorr 1]]/Table21[[#This Row],[Adj Close]]</f>
        <v>5.7767406419659134E-2</v>
      </c>
      <c r="H1225" s="11">
        <f t="shared" si="98"/>
        <v>221.1866666666667</v>
      </c>
      <c r="I1225" s="14">
        <f>(Table21[[#This Row],[Adj Close]]-Table21[[#This Row],[3-MA]])</f>
        <v>-11.206666666666706</v>
      </c>
      <c r="J1225" s="10">
        <f t="shared" si="97"/>
        <v>125.58937777777867</v>
      </c>
      <c r="K1225" s="10">
        <f>ABS(Table21[[#This Row],[Erorr 2]])</f>
        <v>11.206666666666706</v>
      </c>
      <c r="L1225" s="13">
        <f>Table21[[#This Row],[Abs Erorr 2]]/Table21[[#This Row],[Adj Close]]</f>
        <v>5.3370162237673623E-2</v>
      </c>
      <c r="M1225" s="11">
        <f t="shared" ref="M1225:M1288" si="99">AVERAGE(B1219:B1224)</f>
        <v>217.94833333333335</v>
      </c>
      <c r="N1225" s="16">
        <f>Table21[[#This Row],[Adj Close]]-Table21[[#This Row],[6-MA]]</f>
        <v>-7.9683333333333621</v>
      </c>
      <c r="O1225" s="17">
        <f>(Table21[[#This Row],[Adj Close]]-M1225)^2</f>
        <v>63.494336111111572</v>
      </c>
      <c r="P1225" s="17">
        <f>ABS(Table21[[#This Row],[Erorr 3]])</f>
        <v>7.9683333333333621</v>
      </c>
      <c r="Q1225" s="17">
        <f>Table21[[#This Row],[Abs Erorr 3]]/Table21[[#This Row],[Adj Close]]</f>
        <v>3.7948058545258415E-2</v>
      </c>
    </row>
    <row r="1226" spans="1:17" x14ac:dyDescent="0.3">
      <c r="A1226" s="5">
        <v>45240.291666666664</v>
      </c>
      <c r="B1226" s="25">
        <v>214.65</v>
      </c>
      <c r="C1226" s="11">
        <f t="shared" si="96"/>
        <v>209.98</v>
      </c>
      <c r="D1226" s="29">
        <f>Table21[[#This Row],[Adj Close]]-Table21[[#This Row],[Naive Trend ]]</f>
        <v>4.6700000000000159</v>
      </c>
      <c r="E1226" s="12">
        <f t="shared" si="95"/>
        <v>21.808900000000147</v>
      </c>
      <c r="F1226" s="12">
        <f>ABS(Table21[[#This Row],[Erorr 1]])</f>
        <v>4.6700000000000159</v>
      </c>
      <c r="G1226" s="13">
        <f>Table21[[#This Row],[Abs Erorr 1]]/Table21[[#This Row],[Adj Close]]</f>
        <v>2.1756347542511139E-2</v>
      </c>
      <c r="H1226" s="11">
        <f t="shared" si="98"/>
        <v>218.09</v>
      </c>
      <c r="I1226" s="14">
        <f>(Table21[[#This Row],[Adj Close]]-Table21[[#This Row],[3-MA]])</f>
        <v>-3.4399999999999977</v>
      </c>
      <c r="J1226" s="10">
        <f t="shared" si="97"/>
        <v>11.833599999999985</v>
      </c>
      <c r="K1226" s="10">
        <f>ABS(Table21[[#This Row],[Erorr 2]])</f>
        <v>3.4399999999999977</v>
      </c>
      <c r="L1226" s="13">
        <f>Table21[[#This Row],[Abs Erorr 2]]/Table21[[#This Row],[Adj Close]]</f>
        <v>1.6026088982063813E-2</v>
      </c>
      <c r="M1226" s="11">
        <f t="shared" si="99"/>
        <v>218.66833333333338</v>
      </c>
      <c r="N1226" s="16">
        <f>Table21[[#This Row],[Adj Close]]-Table21[[#This Row],[6-MA]]</f>
        <v>-4.0183333333333735</v>
      </c>
      <c r="O1226" s="17">
        <f>(Table21[[#This Row],[Adj Close]]-M1226)^2</f>
        <v>16.147002777778102</v>
      </c>
      <c r="P1226" s="17">
        <f>ABS(Table21[[#This Row],[Erorr 3]])</f>
        <v>4.0183333333333735</v>
      </c>
      <c r="Q1226" s="17">
        <f>Table21[[#This Row],[Abs Erorr 3]]/Table21[[#This Row],[Adj Close]]</f>
        <v>1.8720397546393541E-2</v>
      </c>
    </row>
    <row r="1227" spans="1:17" x14ac:dyDescent="0.3">
      <c r="A1227" s="9">
        <v>45243.291666666664</v>
      </c>
      <c r="B1227" s="26">
        <v>223.71</v>
      </c>
      <c r="C1227" s="11">
        <f t="shared" si="96"/>
        <v>214.65</v>
      </c>
      <c r="D1227" s="29">
        <f>Table21[[#This Row],[Adj Close]]-Table21[[#This Row],[Naive Trend ]]</f>
        <v>9.0600000000000023</v>
      </c>
      <c r="E1227" s="12">
        <f t="shared" si="95"/>
        <v>82.083600000000047</v>
      </c>
      <c r="F1227" s="12">
        <f>ABS(Table21[[#This Row],[Erorr 1]])</f>
        <v>9.0600000000000023</v>
      </c>
      <c r="G1227" s="13">
        <f>Table21[[#This Row],[Abs Erorr 1]]/Table21[[#This Row],[Adj Close]]</f>
        <v>4.049886013142015E-2</v>
      </c>
      <c r="H1227" s="11">
        <f t="shared" si="98"/>
        <v>215.58</v>
      </c>
      <c r="I1227" s="14">
        <f>(Table21[[#This Row],[Adj Close]]-Table21[[#This Row],[3-MA]])</f>
        <v>8.1299999999999955</v>
      </c>
      <c r="J1227" s="10">
        <f t="shared" si="97"/>
        <v>66.09689999999992</v>
      </c>
      <c r="K1227" s="10">
        <f>ABS(Table21[[#This Row],[Erorr 2]])</f>
        <v>8.1299999999999955</v>
      </c>
      <c r="L1227" s="13">
        <f>Table21[[#This Row],[Abs Erorr 2]]/Table21[[#This Row],[Adj Close]]</f>
        <v>3.63416923695856E-2</v>
      </c>
      <c r="M1227" s="11">
        <f t="shared" si="99"/>
        <v>218.02500000000001</v>
      </c>
      <c r="N1227" s="16">
        <f>Table21[[#This Row],[Adj Close]]-Table21[[#This Row],[6-MA]]</f>
        <v>5.6850000000000023</v>
      </c>
      <c r="O1227" s="17">
        <f>(Table21[[#This Row],[Adj Close]]-M1227)^2</f>
        <v>32.319225000000024</v>
      </c>
      <c r="P1227" s="17">
        <f>ABS(Table21[[#This Row],[Erorr 3]])</f>
        <v>5.6850000000000023</v>
      </c>
      <c r="Q1227" s="17">
        <f>Table21[[#This Row],[Abs Erorr 3]]/Table21[[#This Row],[Adj Close]]</f>
        <v>2.541236422153682E-2</v>
      </c>
    </row>
    <row r="1228" spans="1:17" x14ac:dyDescent="0.3">
      <c r="A1228" s="5">
        <v>45244.291666666664</v>
      </c>
      <c r="B1228" s="25">
        <v>237.41</v>
      </c>
      <c r="C1228" s="11">
        <f t="shared" si="96"/>
        <v>223.71</v>
      </c>
      <c r="D1228" s="29">
        <f>Table21[[#This Row],[Adj Close]]-Table21[[#This Row],[Naive Trend ]]</f>
        <v>13.699999999999989</v>
      </c>
      <c r="E1228" s="12">
        <f t="shared" si="95"/>
        <v>187.68999999999969</v>
      </c>
      <c r="F1228" s="12">
        <f>ABS(Table21[[#This Row],[Erorr 1]])</f>
        <v>13.699999999999989</v>
      </c>
      <c r="G1228" s="13">
        <f>Table21[[#This Row],[Abs Erorr 1]]/Table21[[#This Row],[Adj Close]]</f>
        <v>5.7706078092750891E-2</v>
      </c>
      <c r="H1228" s="11">
        <f t="shared" si="98"/>
        <v>216.11333333333334</v>
      </c>
      <c r="I1228" s="14">
        <f>(Table21[[#This Row],[Adj Close]]-Table21[[#This Row],[3-MA]])</f>
        <v>21.296666666666653</v>
      </c>
      <c r="J1228" s="10">
        <f t="shared" si="97"/>
        <v>453.5480111111105</v>
      </c>
      <c r="K1228" s="10">
        <f>ABS(Table21[[#This Row],[Erorr 2]])</f>
        <v>21.296666666666653</v>
      </c>
      <c r="L1228" s="13">
        <f>Table21[[#This Row],[Abs Erorr 2]]/Table21[[#This Row],[Adj Close]]</f>
        <v>8.9704168597222744E-2</v>
      </c>
      <c r="M1228" s="11">
        <f t="shared" si="99"/>
        <v>218.65</v>
      </c>
      <c r="N1228" s="16">
        <f>Table21[[#This Row],[Adj Close]]-Table21[[#This Row],[6-MA]]</f>
        <v>18.759999999999991</v>
      </c>
      <c r="O1228" s="17">
        <f>(Table21[[#This Row],[Adj Close]]-M1228)^2</f>
        <v>351.93759999999963</v>
      </c>
      <c r="P1228" s="17">
        <f>ABS(Table21[[#This Row],[Erorr 3]])</f>
        <v>18.759999999999991</v>
      </c>
      <c r="Q1228" s="17">
        <f>Table21[[#This Row],[Abs Erorr 3]]/Table21[[#This Row],[Adj Close]]</f>
        <v>7.9019417884672052E-2</v>
      </c>
    </row>
    <row r="1229" spans="1:17" x14ac:dyDescent="0.3">
      <c r="A1229" s="9">
        <v>45245.291666666664</v>
      </c>
      <c r="B1229" s="26">
        <v>242.84</v>
      </c>
      <c r="C1229" s="11">
        <f t="shared" si="96"/>
        <v>237.41</v>
      </c>
      <c r="D1229" s="29">
        <f>Table21[[#This Row],[Adj Close]]-Table21[[#This Row],[Naive Trend ]]</f>
        <v>5.4300000000000068</v>
      </c>
      <c r="E1229" s="12">
        <f t="shared" si="95"/>
        <v>29.484900000000074</v>
      </c>
      <c r="F1229" s="12">
        <f>ABS(Table21[[#This Row],[Erorr 1]])</f>
        <v>5.4300000000000068</v>
      </c>
      <c r="G1229" s="13">
        <f>Table21[[#This Row],[Abs Erorr 1]]/Table21[[#This Row],[Adj Close]]</f>
        <v>2.2360401910723138E-2</v>
      </c>
      <c r="H1229" s="11">
        <f t="shared" si="98"/>
        <v>225.25666666666666</v>
      </c>
      <c r="I1229" s="14">
        <f>(Table21[[#This Row],[Adj Close]]-Table21[[#This Row],[3-MA]])</f>
        <v>17.583333333333343</v>
      </c>
      <c r="J1229" s="10">
        <f t="shared" si="97"/>
        <v>309.17361111111143</v>
      </c>
      <c r="K1229" s="10">
        <f>ABS(Table21[[#This Row],[Erorr 2]])</f>
        <v>17.583333333333343</v>
      </c>
      <c r="L1229" s="13">
        <f>Table21[[#This Row],[Abs Erorr 2]]/Table21[[#This Row],[Adj Close]]</f>
        <v>7.2407071871740003E-2</v>
      </c>
      <c r="M1229" s="11">
        <f t="shared" si="99"/>
        <v>221.67333333333332</v>
      </c>
      <c r="N1229" s="16">
        <f>Table21[[#This Row],[Adj Close]]-Table21[[#This Row],[6-MA]]</f>
        <v>21.166666666666686</v>
      </c>
      <c r="O1229" s="17">
        <f>(Table21[[#This Row],[Adj Close]]-M1229)^2</f>
        <v>448.02777777777857</v>
      </c>
      <c r="P1229" s="17">
        <f>ABS(Table21[[#This Row],[Erorr 3]])</f>
        <v>21.166666666666686</v>
      </c>
      <c r="Q1229" s="17">
        <f>Table21[[#This Row],[Abs Erorr 3]]/Table21[[#This Row],[Adj Close]]</f>
        <v>8.716301542854013E-2</v>
      </c>
    </row>
    <row r="1230" spans="1:17" x14ac:dyDescent="0.3">
      <c r="A1230" s="5">
        <v>45246.291666666664</v>
      </c>
      <c r="B1230" s="25">
        <v>233.59</v>
      </c>
      <c r="C1230" s="11">
        <f t="shared" si="96"/>
        <v>242.84</v>
      </c>
      <c r="D1230" s="29">
        <f>Table21[[#This Row],[Adj Close]]-Table21[[#This Row],[Naive Trend ]]</f>
        <v>-9.25</v>
      </c>
      <c r="E1230" s="12">
        <f t="shared" si="95"/>
        <v>85.5625</v>
      </c>
      <c r="F1230" s="12">
        <f>ABS(Table21[[#This Row],[Erorr 1]])</f>
        <v>9.25</v>
      </c>
      <c r="G1230" s="13">
        <f>Table21[[#This Row],[Abs Erorr 1]]/Table21[[#This Row],[Adj Close]]</f>
        <v>3.9599297915150475E-2</v>
      </c>
      <c r="H1230" s="11">
        <f t="shared" si="98"/>
        <v>234.65333333333334</v>
      </c>
      <c r="I1230" s="14">
        <f>(Table21[[#This Row],[Adj Close]]-Table21[[#This Row],[3-MA]])</f>
        <v>-1.0633333333333326</v>
      </c>
      <c r="J1230" s="10">
        <f t="shared" si="97"/>
        <v>1.1306777777777761</v>
      </c>
      <c r="K1230" s="10">
        <f>ABS(Table21[[#This Row],[Erorr 2]])</f>
        <v>1.0633333333333326</v>
      </c>
      <c r="L1230" s="13">
        <f>Table21[[#This Row],[Abs Erorr 2]]/Table21[[#This Row],[Adj Close]]</f>
        <v>4.5521355080839617E-3</v>
      </c>
      <c r="M1230" s="11">
        <f t="shared" si="99"/>
        <v>225.11666666666667</v>
      </c>
      <c r="N1230" s="16">
        <f>Table21[[#This Row],[Adj Close]]-Table21[[#This Row],[6-MA]]</f>
        <v>8.4733333333333292</v>
      </c>
      <c r="O1230" s="17">
        <f>(Table21[[#This Row],[Adj Close]]-M1230)^2</f>
        <v>71.797377777777712</v>
      </c>
      <c r="P1230" s="17">
        <f>ABS(Table21[[#This Row],[Erorr 3]])</f>
        <v>8.4733333333333292</v>
      </c>
      <c r="Q1230" s="17">
        <f>Table21[[#This Row],[Abs Erorr 3]]/Table21[[#This Row],[Adj Close]]</f>
        <v>3.6274383892004491E-2</v>
      </c>
    </row>
    <row r="1231" spans="1:17" x14ac:dyDescent="0.3">
      <c r="A1231" s="9">
        <v>45247.291666666664</v>
      </c>
      <c r="B1231" s="26">
        <v>234.3</v>
      </c>
      <c r="C1231" s="11">
        <f t="shared" si="96"/>
        <v>233.59</v>
      </c>
      <c r="D1231" s="29">
        <f>Table21[[#This Row],[Adj Close]]-Table21[[#This Row],[Naive Trend ]]</f>
        <v>0.71000000000000796</v>
      </c>
      <c r="E1231" s="12">
        <f t="shared" si="95"/>
        <v>0.50410000000001132</v>
      </c>
      <c r="F1231" s="12">
        <f>ABS(Table21[[#This Row],[Erorr 1]])</f>
        <v>0.71000000000000796</v>
      </c>
      <c r="G1231" s="13">
        <f>Table21[[#This Row],[Abs Erorr 1]]/Table21[[#This Row],[Adj Close]]</f>
        <v>3.0303030303030641E-3</v>
      </c>
      <c r="H1231" s="11">
        <f t="shared" si="98"/>
        <v>237.94666666666669</v>
      </c>
      <c r="I1231" s="14">
        <f>(Table21[[#This Row],[Adj Close]]-Table21[[#This Row],[3-MA]])</f>
        <v>-3.6466666666666754</v>
      </c>
      <c r="J1231" s="10">
        <f t="shared" si="97"/>
        <v>13.298177777777841</v>
      </c>
      <c r="K1231" s="10">
        <f>ABS(Table21[[#This Row],[Erorr 2]])</f>
        <v>3.6466666666666754</v>
      </c>
      <c r="L1231" s="13">
        <f>Table21[[#This Row],[Abs Erorr 2]]/Table21[[#This Row],[Adj Close]]</f>
        <v>1.5564091620429685E-2</v>
      </c>
      <c r="M1231" s="11">
        <f t="shared" si="99"/>
        <v>227.02999999999997</v>
      </c>
      <c r="N1231" s="16">
        <f>Table21[[#This Row],[Adj Close]]-Table21[[#This Row],[6-MA]]</f>
        <v>7.2700000000000387</v>
      </c>
      <c r="O1231" s="17">
        <f>(Table21[[#This Row],[Adj Close]]-M1231)^2</f>
        <v>52.85290000000056</v>
      </c>
      <c r="P1231" s="17">
        <f>ABS(Table21[[#This Row],[Erorr 3]])</f>
        <v>7.2700000000000387</v>
      </c>
      <c r="Q1231" s="17">
        <f>Table21[[#This Row],[Abs Erorr 3]]/Table21[[#This Row],[Adj Close]]</f>
        <v>3.1028595817328374E-2</v>
      </c>
    </row>
    <row r="1232" spans="1:17" x14ac:dyDescent="0.3">
      <c r="A1232" s="5">
        <v>45250.291666666664</v>
      </c>
      <c r="B1232" s="25">
        <v>235.6</v>
      </c>
      <c r="C1232" s="11">
        <f t="shared" si="96"/>
        <v>234.3</v>
      </c>
      <c r="D1232" s="29">
        <f>Table21[[#This Row],[Adj Close]]-Table21[[#This Row],[Naive Trend ]]</f>
        <v>1.2999999999999829</v>
      </c>
      <c r="E1232" s="12">
        <f t="shared" si="95"/>
        <v>1.6899999999999558</v>
      </c>
      <c r="F1232" s="12">
        <f>ABS(Table21[[#This Row],[Erorr 1]])</f>
        <v>1.2999999999999829</v>
      </c>
      <c r="G1232" s="13">
        <f>Table21[[#This Row],[Abs Erorr 1]]/Table21[[#This Row],[Adj Close]]</f>
        <v>5.5178268251272625E-3</v>
      </c>
      <c r="H1232" s="11">
        <f t="shared" si="98"/>
        <v>236.91</v>
      </c>
      <c r="I1232" s="14">
        <f>(Table21[[#This Row],[Adj Close]]-Table21[[#This Row],[3-MA]])</f>
        <v>-1.3100000000000023</v>
      </c>
      <c r="J1232" s="10">
        <f t="shared" si="97"/>
        <v>1.716100000000006</v>
      </c>
      <c r="K1232" s="10">
        <f>ABS(Table21[[#This Row],[Erorr 2]])</f>
        <v>1.3100000000000023</v>
      </c>
      <c r="L1232" s="13">
        <f>Table21[[#This Row],[Abs Erorr 2]]/Table21[[#This Row],[Adj Close]]</f>
        <v>5.5602716468590926E-3</v>
      </c>
      <c r="M1232" s="11">
        <f t="shared" si="99"/>
        <v>231.08333333333334</v>
      </c>
      <c r="N1232" s="16">
        <f>Table21[[#This Row],[Adj Close]]-Table21[[#This Row],[6-MA]]</f>
        <v>4.5166666666666515</v>
      </c>
      <c r="O1232" s="17">
        <f>(Table21[[#This Row],[Adj Close]]-M1232)^2</f>
        <v>20.400277777777642</v>
      </c>
      <c r="P1232" s="17">
        <f>ABS(Table21[[#This Row],[Erorr 3]])</f>
        <v>4.5166666666666515</v>
      </c>
      <c r="Q1232" s="17">
        <f>Table21[[#This Row],[Abs Erorr 3]]/Table21[[#This Row],[Adj Close]]</f>
        <v>1.9170911148839776E-2</v>
      </c>
    </row>
    <row r="1233" spans="1:17" x14ac:dyDescent="0.3">
      <c r="A1233" s="9">
        <v>45251.291666666664</v>
      </c>
      <c r="B1233" s="26">
        <v>241.2</v>
      </c>
      <c r="C1233" s="11">
        <f t="shared" si="96"/>
        <v>235.6</v>
      </c>
      <c r="D1233" s="29">
        <f>Table21[[#This Row],[Adj Close]]-Table21[[#This Row],[Naive Trend ]]</f>
        <v>5.5999999999999943</v>
      </c>
      <c r="E1233" s="12">
        <f t="shared" si="95"/>
        <v>31.359999999999935</v>
      </c>
      <c r="F1233" s="12">
        <f>ABS(Table21[[#This Row],[Erorr 1]])</f>
        <v>5.5999999999999943</v>
      </c>
      <c r="G1233" s="13">
        <f>Table21[[#This Row],[Abs Erorr 1]]/Table21[[#This Row],[Adj Close]]</f>
        <v>2.321724709784409E-2</v>
      </c>
      <c r="H1233" s="11">
        <f t="shared" si="98"/>
        <v>234.49666666666667</v>
      </c>
      <c r="I1233" s="14">
        <f>(Table21[[#This Row],[Adj Close]]-Table21[[#This Row],[3-MA]])</f>
        <v>6.7033333333333189</v>
      </c>
      <c r="J1233" s="10">
        <f t="shared" si="97"/>
        <v>44.934677777777587</v>
      </c>
      <c r="K1233" s="10">
        <f>ABS(Table21[[#This Row],[Erorr 2]])</f>
        <v>6.7033333333333189</v>
      </c>
      <c r="L1233" s="13">
        <f>Table21[[#This Row],[Abs Erorr 2]]/Table21[[#This Row],[Adj Close]]</f>
        <v>2.7791597567716913E-2</v>
      </c>
      <c r="M1233" s="11">
        <f t="shared" si="99"/>
        <v>234.57500000000002</v>
      </c>
      <c r="N1233" s="16">
        <f>Table21[[#This Row],[Adj Close]]-Table21[[#This Row],[6-MA]]</f>
        <v>6.6249999999999716</v>
      </c>
      <c r="O1233" s="17">
        <f>(Table21[[#This Row],[Adj Close]]-M1233)^2</f>
        <v>43.890624999999623</v>
      </c>
      <c r="P1233" s="17">
        <f>ABS(Table21[[#This Row],[Erorr 3]])</f>
        <v>6.6249999999999716</v>
      </c>
      <c r="Q1233" s="17">
        <f>Table21[[#This Row],[Abs Erorr 3]]/Table21[[#This Row],[Adj Close]]</f>
        <v>2.7466832504145819E-2</v>
      </c>
    </row>
    <row r="1234" spans="1:17" x14ac:dyDescent="0.3">
      <c r="A1234" s="5">
        <v>45252.291666666664</v>
      </c>
      <c r="B1234" s="25">
        <v>234.21</v>
      </c>
      <c r="C1234" s="11">
        <f t="shared" si="96"/>
        <v>241.2</v>
      </c>
      <c r="D1234" s="29">
        <f>Table21[[#This Row],[Adj Close]]-Table21[[#This Row],[Naive Trend ]]</f>
        <v>-6.9899999999999807</v>
      </c>
      <c r="E1234" s="12">
        <f t="shared" si="95"/>
        <v>48.860099999999733</v>
      </c>
      <c r="F1234" s="12">
        <f>ABS(Table21[[#This Row],[Erorr 1]])</f>
        <v>6.9899999999999807</v>
      </c>
      <c r="G1234" s="13">
        <f>Table21[[#This Row],[Abs Erorr 1]]/Table21[[#This Row],[Adj Close]]</f>
        <v>2.9845010887664832E-2</v>
      </c>
      <c r="H1234" s="11">
        <f t="shared" si="98"/>
        <v>237.0333333333333</v>
      </c>
      <c r="I1234" s="14">
        <f>(Table21[[#This Row],[Adj Close]]-Table21[[#This Row],[3-MA]])</f>
        <v>-2.8233333333332951</v>
      </c>
      <c r="J1234" s="10">
        <f t="shared" si="97"/>
        <v>7.971211111110895</v>
      </c>
      <c r="K1234" s="10">
        <f>ABS(Table21[[#This Row],[Erorr 2]])</f>
        <v>2.8233333333332951</v>
      </c>
      <c r="L1234" s="13">
        <f>Table21[[#This Row],[Abs Erorr 2]]/Table21[[#This Row],[Adj Close]]</f>
        <v>1.2054708737173028E-2</v>
      </c>
      <c r="M1234" s="11">
        <f t="shared" si="99"/>
        <v>237.49</v>
      </c>
      <c r="N1234" s="16">
        <f>Table21[[#This Row],[Adj Close]]-Table21[[#This Row],[6-MA]]</f>
        <v>-3.2800000000000011</v>
      </c>
      <c r="O1234" s="17">
        <f>(Table21[[#This Row],[Adj Close]]-M1234)^2</f>
        <v>10.758400000000007</v>
      </c>
      <c r="P1234" s="17">
        <f>ABS(Table21[[#This Row],[Erorr 3]])</f>
        <v>3.2800000000000011</v>
      </c>
      <c r="Q1234" s="17">
        <f>Table21[[#This Row],[Abs Erorr 3]]/Table21[[#This Row],[Adj Close]]</f>
        <v>1.400452585286709E-2</v>
      </c>
    </row>
    <row r="1235" spans="1:17" x14ac:dyDescent="0.3">
      <c r="A1235" s="9">
        <v>45254.291666666664</v>
      </c>
      <c r="B1235" s="26">
        <v>235.45</v>
      </c>
      <c r="C1235" s="11">
        <f t="shared" si="96"/>
        <v>234.21</v>
      </c>
      <c r="D1235" s="29">
        <f>Table21[[#This Row],[Adj Close]]-Table21[[#This Row],[Naive Trend ]]</f>
        <v>1.2399999999999807</v>
      </c>
      <c r="E1235" s="12">
        <f t="shared" si="95"/>
        <v>1.5375999999999521</v>
      </c>
      <c r="F1235" s="12">
        <f>ABS(Table21[[#This Row],[Erorr 1]])</f>
        <v>1.2399999999999807</v>
      </c>
      <c r="G1235" s="13">
        <f>Table21[[#This Row],[Abs Erorr 1]]/Table21[[#This Row],[Adj Close]]</f>
        <v>5.2665109365044836E-3</v>
      </c>
      <c r="H1235" s="11">
        <f t="shared" si="98"/>
        <v>237.00333333333333</v>
      </c>
      <c r="I1235" s="14">
        <f>(Table21[[#This Row],[Adj Close]]-Table21[[#This Row],[3-MA]])</f>
        <v>-1.5533333333333417</v>
      </c>
      <c r="J1235" s="10">
        <f t="shared" si="97"/>
        <v>2.4128444444444703</v>
      </c>
      <c r="K1235" s="10">
        <f>ABS(Table21[[#This Row],[Erorr 2]])</f>
        <v>1.5533333333333417</v>
      </c>
      <c r="L1235" s="13">
        <f>Table21[[#This Row],[Abs Erorr 2]]/Table21[[#This Row],[Adj Close]]</f>
        <v>6.5972959580944644E-3</v>
      </c>
      <c r="M1235" s="11">
        <f t="shared" si="99"/>
        <v>236.95666666666668</v>
      </c>
      <c r="N1235" s="16">
        <f>Table21[[#This Row],[Adj Close]]-Table21[[#This Row],[6-MA]]</f>
        <v>-1.506666666666689</v>
      </c>
      <c r="O1235" s="17">
        <f>(Table21[[#This Row],[Adj Close]]-M1235)^2</f>
        <v>2.2700444444445118</v>
      </c>
      <c r="P1235" s="17">
        <f>ABS(Table21[[#This Row],[Erorr 3]])</f>
        <v>1.506666666666689</v>
      </c>
      <c r="Q1235" s="17">
        <f>Table21[[#This Row],[Abs Erorr 3]]/Table21[[#This Row],[Adj Close]]</f>
        <v>6.3990939336024174E-3</v>
      </c>
    </row>
    <row r="1236" spans="1:17" x14ac:dyDescent="0.3">
      <c r="A1236" s="5">
        <v>45257.291666666664</v>
      </c>
      <c r="B1236" s="25">
        <v>236.08</v>
      </c>
      <c r="C1236" s="11">
        <f t="shared" si="96"/>
        <v>235.45</v>
      </c>
      <c r="D1236" s="29">
        <f>Table21[[#This Row],[Adj Close]]-Table21[[#This Row],[Naive Trend ]]</f>
        <v>0.63000000000002387</v>
      </c>
      <c r="E1236" s="12">
        <f t="shared" si="95"/>
        <v>0.39690000000003006</v>
      </c>
      <c r="F1236" s="12">
        <f>ABS(Table21[[#This Row],[Erorr 1]])</f>
        <v>0.63000000000002387</v>
      </c>
      <c r="G1236" s="13">
        <f>Table21[[#This Row],[Abs Erorr 1]]/Table21[[#This Row],[Adj Close]]</f>
        <v>2.6685869196883421E-3</v>
      </c>
      <c r="H1236" s="11">
        <f t="shared" si="98"/>
        <v>236.95333333333329</v>
      </c>
      <c r="I1236" s="14">
        <f>(Table21[[#This Row],[Adj Close]]-Table21[[#This Row],[3-MA]])</f>
        <v>-0.87333333333327801</v>
      </c>
      <c r="J1236" s="10">
        <f t="shared" si="97"/>
        <v>0.76271111111101442</v>
      </c>
      <c r="K1236" s="10">
        <f>ABS(Table21[[#This Row],[Erorr 2]])</f>
        <v>0.87333333333327801</v>
      </c>
      <c r="L1236" s="13">
        <f>Table21[[#This Row],[Abs Erorr 2]]/Table21[[#This Row],[Adj Close]]</f>
        <v>3.6993109680332004E-3</v>
      </c>
      <c r="M1236" s="11">
        <f t="shared" si="99"/>
        <v>235.72500000000002</v>
      </c>
      <c r="N1236" s="16">
        <f>Table21[[#This Row],[Adj Close]]-Table21[[#This Row],[6-MA]]</f>
        <v>0.35499999999998977</v>
      </c>
      <c r="O1236" s="17">
        <f>(Table21[[#This Row],[Adj Close]]-M1236)^2</f>
        <v>0.12602499999999273</v>
      </c>
      <c r="P1236" s="17">
        <f>ABS(Table21[[#This Row],[Erorr 3]])</f>
        <v>0.35499999999998977</v>
      </c>
      <c r="Q1236" s="17">
        <f>Table21[[#This Row],[Abs Erorr 3]]/Table21[[#This Row],[Adj Close]]</f>
        <v>1.5037275499830132E-3</v>
      </c>
    </row>
    <row r="1237" spans="1:17" x14ac:dyDescent="0.3">
      <c r="A1237" s="9">
        <v>45258.291666666664</v>
      </c>
      <c r="B1237" s="26">
        <v>246.72</v>
      </c>
      <c r="C1237" s="11">
        <f t="shared" si="96"/>
        <v>236.08</v>
      </c>
      <c r="D1237" s="29">
        <f>Table21[[#This Row],[Adj Close]]-Table21[[#This Row],[Naive Trend ]]</f>
        <v>10.639999999999986</v>
      </c>
      <c r="E1237" s="12">
        <f t="shared" si="95"/>
        <v>113.20959999999971</v>
      </c>
      <c r="F1237" s="12">
        <f>ABS(Table21[[#This Row],[Erorr 1]])</f>
        <v>10.639999999999986</v>
      </c>
      <c r="G1237" s="13">
        <f>Table21[[#This Row],[Abs Erorr 1]]/Table21[[#This Row],[Adj Close]]</f>
        <v>4.3125810635538206E-2</v>
      </c>
      <c r="H1237" s="11">
        <f t="shared" si="98"/>
        <v>235.24666666666667</v>
      </c>
      <c r="I1237" s="14">
        <f>(Table21[[#This Row],[Adj Close]]-Table21[[#This Row],[3-MA]])</f>
        <v>11.473333333333329</v>
      </c>
      <c r="J1237" s="10">
        <f t="shared" si="97"/>
        <v>131.63737777777769</v>
      </c>
      <c r="K1237" s="10">
        <f>ABS(Table21[[#This Row],[Erorr 2]])</f>
        <v>11.473333333333329</v>
      </c>
      <c r="L1237" s="13">
        <f>Table21[[#This Row],[Abs Erorr 2]]/Table21[[#This Row],[Adj Close]]</f>
        <v>4.6503458711629898E-2</v>
      </c>
      <c r="M1237" s="11">
        <f t="shared" si="99"/>
        <v>236.14</v>
      </c>
      <c r="N1237" s="16">
        <f>Table21[[#This Row],[Adj Close]]-Table21[[#This Row],[6-MA]]</f>
        <v>10.580000000000013</v>
      </c>
      <c r="O1237" s="17">
        <f>(Table21[[#This Row],[Adj Close]]-M1237)^2</f>
        <v>111.93640000000026</v>
      </c>
      <c r="P1237" s="17">
        <f>ABS(Table21[[#This Row],[Erorr 3]])</f>
        <v>10.580000000000013</v>
      </c>
      <c r="Q1237" s="17">
        <f>Table21[[#This Row],[Abs Erorr 3]]/Table21[[#This Row],[Adj Close]]</f>
        <v>4.2882619974059712E-2</v>
      </c>
    </row>
    <row r="1238" spans="1:17" x14ac:dyDescent="0.3">
      <c r="A1238" s="5">
        <v>45259.291666666664</v>
      </c>
      <c r="B1238" s="25">
        <v>244.14</v>
      </c>
      <c r="C1238" s="11">
        <f t="shared" si="96"/>
        <v>246.72</v>
      </c>
      <c r="D1238" s="29">
        <f>Table21[[#This Row],[Adj Close]]-Table21[[#This Row],[Naive Trend ]]</f>
        <v>-2.5800000000000125</v>
      </c>
      <c r="E1238" s="12">
        <f t="shared" si="95"/>
        <v>6.6564000000000645</v>
      </c>
      <c r="F1238" s="12">
        <f>ABS(Table21[[#This Row],[Erorr 1]])</f>
        <v>2.5800000000000125</v>
      </c>
      <c r="G1238" s="13">
        <f>Table21[[#This Row],[Abs Erorr 1]]/Table21[[#This Row],[Adj Close]]</f>
        <v>1.0567707053330109E-2</v>
      </c>
      <c r="H1238" s="11">
        <f t="shared" si="98"/>
        <v>239.41666666666666</v>
      </c>
      <c r="I1238" s="14">
        <f>(Table21[[#This Row],[Adj Close]]-Table21[[#This Row],[3-MA]])</f>
        <v>4.7233333333333292</v>
      </c>
      <c r="J1238" s="10">
        <f t="shared" si="97"/>
        <v>22.309877777777739</v>
      </c>
      <c r="K1238" s="10">
        <f>ABS(Table21[[#This Row],[Erorr 2]])</f>
        <v>4.7233333333333292</v>
      </c>
      <c r="L1238" s="13">
        <f>Table21[[#This Row],[Abs Erorr 2]]/Table21[[#This Row],[Adj Close]]</f>
        <v>1.9346822861199844E-2</v>
      </c>
      <c r="M1238" s="11">
        <f t="shared" si="99"/>
        <v>238.21</v>
      </c>
      <c r="N1238" s="16">
        <f>Table21[[#This Row],[Adj Close]]-Table21[[#This Row],[6-MA]]</f>
        <v>5.9299999999999784</v>
      </c>
      <c r="O1238" s="17">
        <f>(Table21[[#This Row],[Adj Close]]-M1238)^2</f>
        <v>35.164899999999747</v>
      </c>
      <c r="P1238" s="17">
        <f>ABS(Table21[[#This Row],[Erorr 3]])</f>
        <v>5.9299999999999784</v>
      </c>
      <c r="Q1238" s="17">
        <f>Table21[[#This Row],[Abs Erorr 3]]/Table21[[#This Row],[Adj Close]]</f>
        <v>2.4289342180715896E-2</v>
      </c>
    </row>
    <row r="1239" spans="1:17" x14ac:dyDescent="0.3">
      <c r="A1239" s="9">
        <v>45260.291666666664</v>
      </c>
      <c r="B1239" s="26">
        <v>240.08</v>
      </c>
      <c r="C1239" s="11">
        <f t="shared" si="96"/>
        <v>244.14</v>
      </c>
      <c r="D1239" s="29">
        <f>Table21[[#This Row],[Adj Close]]-Table21[[#This Row],[Naive Trend ]]</f>
        <v>-4.0599999999999739</v>
      </c>
      <c r="E1239" s="12">
        <f t="shared" si="95"/>
        <v>16.483599999999786</v>
      </c>
      <c r="F1239" s="12">
        <f>ABS(Table21[[#This Row],[Erorr 1]])</f>
        <v>4.0599999999999739</v>
      </c>
      <c r="G1239" s="13">
        <f>Table21[[#This Row],[Abs Erorr 1]]/Table21[[#This Row],[Adj Close]]</f>
        <v>1.6911029656780964E-2</v>
      </c>
      <c r="H1239" s="11">
        <f t="shared" si="98"/>
        <v>242.31333333333336</v>
      </c>
      <c r="I1239" s="14">
        <f>(Table21[[#This Row],[Adj Close]]-Table21[[#This Row],[3-MA]])</f>
        <v>-2.2333333333333485</v>
      </c>
      <c r="J1239" s="10">
        <f t="shared" si="97"/>
        <v>4.9877777777778451</v>
      </c>
      <c r="K1239" s="10">
        <f>ABS(Table21[[#This Row],[Erorr 2]])</f>
        <v>2.2333333333333485</v>
      </c>
      <c r="L1239" s="13">
        <f>Table21[[#This Row],[Abs Erorr 2]]/Table21[[#This Row],[Adj Close]]</f>
        <v>9.3024547373098485E-3</v>
      </c>
      <c r="M1239" s="11">
        <f t="shared" si="99"/>
        <v>239.6333333333333</v>
      </c>
      <c r="N1239" s="16">
        <f>Table21[[#This Row],[Adj Close]]-Table21[[#This Row],[6-MA]]</f>
        <v>0.44666666666671517</v>
      </c>
      <c r="O1239" s="17">
        <f>(Table21[[#This Row],[Adj Close]]-M1239)^2</f>
        <v>0.19951111111115444</v>
      </c>
      <c r="P1239" s="17">
        <f>ABS(Table21[[#This Row],[Erorr 3]])</f>
        <v>0.44666666666671517</v>
      </c>
      <c r="Q1239" s="17">
        <f>Table21[[#This Row],[Abs Erorr 3]]/Table21[[#This Row],[Adj Close]]</f>
        <v>1.8604909474621591E-3</v>
      </c>
    </row>
    <row r="1240" spans="1:17" x14ac:dyDescent="0.3">
      <c r="A1240" s="5">
        <v>45261.291666666664</v>
      </c>
      <c r="B1240" s="25">
        <v>238.83</v>
      </c>
      <c r="C1240" s="11">
        <f t="shared" si="96"/>
        <v>240.08</v>
      </c>
      <c r="D1240" s="29">
        <f>Table21[[#This Row],[Adj Close]]-Table21[[#This Row],[Naive Trend ]]</f>
        <v>-1.25</v>
      </c>
      <c r="E1240" s="12">
        <f t="shared" si="95"/>
        <v>1.5625</v>
      </c>
      <c r="F1240" s="12">
        <f>ABS(Table21[[#This Row],[Erorr 1]])</f>
        <v>1.25</v>
      </c>
      <c r="G1240" s="13">
        <f>Table21[[#This Row],[Abs Erorr 1]]/Table21[[#This Row],[Adj Close]]</f>
        <v>5.2338483440103837E-3</v>
      </c>
      <c r="H1240" s="11">
        <f t="shared" si="98"/>
        <v>243.64666666666668</v>
      </c>
      <c r="I1240" s="14">
        <f>(Table21[[#This Row],[Adj Close]]-Table21[[#This Row],[3-MA]])</f>
        <v>-4.8166666666666629</v>
      </c>
      <c r="J1240" s="10">
        <f t="shared" si="97"/>
        <v>23.200277777777742</v>
      </c>
      <c r="K1240" s="10">
        <f>ABS(Table21[[#This Row],[Erorr 2]])</f>
        <v>4.8166666666666629</v>
      </c>
      <c r="L1240" s="13">
        <f>Table21[[#This Row],[Abs Erorr 2]]/Table21[[#This Row],[Adj Close]]</f>
        <v>2.0167762285586664E-2</v>
      </c>
      <c r="M1240" s="11">
        <f t="shared" si="99"/>
        <v>239.44666666666663</v>
      </c>
      <c r="N1240" s="16">
        <f>Table21[[#This Row],[Adj Close]]-Table21[[#This Row],[6-MA]]</f>
        <v>-0.6166666666666174</v>
      </c>
      <c r="O1240" s="17">
        <f>(Table21[[#This Row],[Adj Close]]-M1240)^2</f>
        <v>0.38027777777771704</v>
      </c>
      <c r="P1240" s="17">
        <f>ABS(Table21[[#This Row],[Erorr 3]])</f>
        <v>0.6166666666666174</v>
      </c>
      <c r="Q1240" s="17">
        <f>Table21[[#This Row],[Abs Erorr 3]]/Table21[[#This Row],[Adj Close]]</f>
        <v>2.582031849711583E-3</v>
      </c>
    </row>
    <row r="1241" spans="1:17" x14ac:dyDescent="0.3">
      <c r="A1241" s="9">
        <v>45264.291666666664</v>
      </c>
      <c r="B1241" s="26">
        <v>235.58</v>
      </c>
      <c r="C1241" s="11">
        <f t="shared" si="96"/>
        <v>238.83</v>
      </c>
      <c r="D1241" s="29">
        <f>Table21[[#This Row],[Adj Close]]-Table21[[#This Row],[Naive Trend ]]</f>
        <v>-3.25</v>
      </c>
      <c r="E1241" s="12">
        <f t="shared" si="95"/>
        <v>10.5625</v>
      </c>
      <c r="F1241" s="12">
        <f>ABS(Table21[[#This Row],[Erorr 1]])</f>
        <v>3.25</v>
      </c>
      <c r="G1241" s="13">
        <f>Table21[[#This Row],[Abs Erorr 1]]/Table21[[#This Row],[Adj Close]]</f>
        <v>1.3795738178113592E-2</v>
      </c>
      <c r="H1241" s="11">
        <f t="shared" si="98"/>
        <v>241.01666666666668</v>
      </c>
      <c r="I1241" s="14">
        <f>(Table21[[#This Row],[Adj Close]]-Table21[[#This Row],[3-MA]])</f>
        <v>-5.4366666666666674</v>
      </c>
      <c r="J1241" s="10">
        <f t="shared" si="97"/>
        <v>29.557344444444453</v>
      </c>
      <c r="K1241" s="10">
        <f>ABS(Table21[[#This Row],[Erorr 2]])</f>
        <v>5.4366666666666674</v>
      </c>
      <c r="L1241" s="13">
        <f>Table21[[#This Row],[Abs Erorr 2]]/Table21[[#This Row],[Adj Close]]</f>
        <v>2.3077793813849508E-2</v>
      </c>
      <c r="M1241" s="11">
        <f t="shared" si="99"/>
        <v>240.21666666666667</v>
      </c>
      <c r="N1241" s="16">
        <f>Table21[[#This Row],[Adj Close]]-Table21[[#This Row],[6-MA]]</f>
        <v>-4.6366666666666561</v>
      </c>
      <c r="O1241" s="17">
        <f>(Table21[[#This Row],[Adj Close]]-M1241)^2</f>
        <v>21.498677777777679</v>
      </c>
      <c r="P1241" s="17">
        <f>ABS(Table21[[#This Row],[Erorr 3]])</f>
        <v>4.6366666666666561</v>
      </c>
      <c r="Q1241" s="17">
        <f>Table21[[#This Row],[Abs Erorr 3]]/Table21[[#This Row],[Adj Close]]</f>
        <v>1.9681919800775344E-2</v>
      </c>
    </row>
    <row r="1242" spans="1:17" x14ac:dyDescent="0.3">
      <c r="A1242" s="5">
        <v>45265.291666666664</v>
      </c>
      <c r="B1242" s="25">
        <v>238.72</v>
      </c>
      <c r="C1242" s="11">
        <f t="shared" si="96"/>
        <v>235.58</v>
      </c>
      <c r="D1242" s="29">
        <f>Table21[[#This Row],[Adj Close]]-Table21[[#This Row],[Naive Trend ]]</f>
        <v>3.1399999999999864</v>
      </c>
      <c r="E1242" s="12">
        <f t="shared" si="95"/>
        <v>9.8595999999999151</v>
      </c>
      <c r="F1242" s="12">
        <f>ABS(Table21[[#This Row],[Erorr 1]])</f>
        <v>3.1399999999999864</v>
      </c>
      <c r="G1242" s="13">
        <f>Table21[[#This Row],[Abs Erorr 1]]/Table21[[#This Row],[Adj Close]]</f>
        <v>1.3153485254691632E-2</v>
      </c>
      <c r="H1242" s="11">
        <f t="shared" si="98"/>
        <v>238.16333333333333</v>
      </c>
      <c r="I1242" s="14">
        <f>(Table21[[#This Row],[Adj Close]]-Table21[[#This Row],[3-MA]])</f>
        <v>0.55666666666667197</v>
      </c>
      <c r="J1242" s="10">
        <f t="shared" si="97"/>
        <v>0.30987777777778369</v>
      </c>
      <c r="K1242" s="10">
        <f>ABS(Table21[[#This Row],[Erorr 2]])</f>
        <v>0.55666666666667197</v>
      </c>
      <c r="L1242" s="13">
        <f>Table21[[#This Row],[Abs Erorr 2]]/Table21[[#This Row],[Adj Close]]</f>
        <v>2.3318811438784851E-3</v>
      </c>
      <c r="M1242" s="11">
        <f t="shared" si="99"/>
        <v>240.23833333333334</v>
      </c>
      <c r="N1242" s="16">
        <f>Table21[[#This Row],[Adj Close]]-Table21[[#This Row],[6-MA]]</f>
        <v>-1.5183333333333451</v>
      </c>
      <c r="O1242" s="17">
        <f>(Table21[[#This Row],[Adj Close]]-M1242)^2</f>
        <v>2.305336111111147</v>
      </c>
      <c r="P1242" s="17">
        <f>ABS(Table21[[#This Row],[Erorr 3]])</f>
        <v>1.5183333333333451</v>
      </c>
      <c r="Q1242" s="17">
        <f>Table21[[#This Row],[Abs Erorr 3]]/Table21[[#This Row],[Adj Close]]</f>
        <v>6.360310545129629E-3</v>
      </c>
    </row>
    <row r="1243" spans="1:17" x14ac:dyDescent="0.3">
      <c r="A1243" s="9">
        <v>45266.291666666664</v>
      </c>
      <c r="B1243" s="26">
        <v>239.37</v>
      </c>
      <c r="C1243" s="11">
        <f t="shared" si="96"/>
        <v>238.72</v>
      </c>
      <c r="D1243" s="29">
        <f>Table21[[#This Row],[Adj Close]]-Table21[[#This Row],[Naive Trend ]]</f>
        <v>0.65000000000000568</v>
      </c>
      <c r="E1243" s="12">
        <f t="shared" si="95"/>
        <v>0.42250000000000737</v>
      </c>
      <c r="F1243" s="12">
        <f>ABS(Table21[[#This Row],[Erorr 1]])</f>
        <v>0.65000000000000568</v>
      </c>
      <c r="G1243" s="13">
        <f>Table21[[#This Row],[Abs Erorr 1]]/Table21[[#This Row],[Adj Close]]</f>
        <v>2.7154614195597014E-3</v>
      </c>
      <c r="H1243" s="11">
        <f t="shared" si="98"/>
        <v>237.71</v>
      </c>
      <c r="I1243" s="14">
        <f>(Table21[[#This Row],[Adj Close]]-Table21[[#This Row],[3-MA]])</f>
        <v>1.6599999999999966</v>
      </c>
      <c r="J1243" s="10">
        <f t="shared" si="97"/>
        <v>2.7555999999999887</v>
      </c>
      <c r="K1243" s="10">
        <f>ABS(Table21[[#This Row],[Erorr 2]])</f>
        <v>1.6599999999999966</v>
      </c>
      <c r="L1243" s="13">
        <f>Table21[[#This Row],[Abs Erorr 2]]/Table21[[#This Row],[Adj Close]]</f>
        <v>6.9348707022600852E-3</v>
      </c>
      <c r="M1243" s="11">
        <f t="shared" si="99"/>
        <v>240.67833333333337</v>
      </c>
      <c r="N1243" s="16">
        <f>Table21[[#This Row],[Adj Close]]-Table21[[#This Row],[6-MA]]</f>
        <v>-1.3083333333333655</v>
      </c>
      <c r="O1243" s="17">
        <f>(Table21[[#This Row],[Adj Close]]-M1243)^2</f>
        <v>1.7117361111111955</v>
      </c>
      <c r="P1243" s="17">
        <f>ABS(Table21[[#This Row],[Erorr 3]])</f>
        <v>1.3083333333333655</v>
      </c>
      <c r="Q1243" s="17">
        <f>Table21[[#This Row],[Abs Erorr 3]]/Table21[[#This Row],[Adj Close]]</f>
        <v>5.465736447062562E-3</v>
      </c>
    </row>
    <row r="1244" spans="1:17" x14ac:dyDescent="0.3">
      <c r="A1244" s="5">
        <v>45267.291666666664</v>
      </c>
      <c r="B1244" s="25">
        <v>242.64</v>
      </c>
      <c r="C1244" s="11">
        <f t="shared" si="96"/>
        <v>239.37</v>
      </c>
      <c r="D1244" s="29">
        <f>Table21[[#This Row],[Adj Close]]-Table21[[#This Row],[Naive Trend ]]</f>
        <v>3.2699999999999818</v>
      </c>
      <c r="E1244" s="12">
        <f t="shared" si="95"/>
        <v>10.692899999999881</v>
      </c>
      <c r="F1244" s="12">
        <f>ABS(Table21[[#This Row],[Erorr 1]])</f>
        <v>3.2699999999999818</v>
      </c>
      <c r="G1244" s="13">
        <f>Table21[[#This Row],[Abs Erorr 1]]/Table21[[#This Row],[Adj Close]]</f>
        <v>1.3476755687438106E-2</v>
      </c>
      <c r="H1244" s="11">
        <f t="shared" si="98"/>
        <v>237.89000000000001</v>
      </c>
      <c r="I1244" s="14">
        <f>(Table21[[#This Row],[Adj Close]]-Table21[[#This Row],[3-MA]])</f>
        <v>4.7499999999999716</v>
      </c>
      <c r="J1244" s="10">
        <f t="shared" si="97"/>
        <v>22.56249999999973</v>
      </c>
      <c r="K1244" s="10">
        <f>ABS(Table21[[#This Row],[Erorr 2]])</f>
        <v>4.7499999999999716</v>
      </c>
      <c r="L1244" s="13">
        <f>Table21[[#This Row],[Abs Erorr 2]]/Table21[[#This Row],[Adj Close]]</f>
        <v>1.9576327068908557E-2</v>
      </c>
      <c r="M1244" s="11">
        <f t="shared" si="99"/>
        <v>239.45333333333338</v>
      </c>
      <c r="N1244" s="16">
        <f>Table21[[#This Row],[Adj Close]]-Table21[[#This Row],[6-MA]]</f>
        <v>3.1866666666666106</v>
      </c>
      <c r="O1244" s="17">
        <f>(Table21[[#This Row],[Adj Close]]-M1244)^2</f>
        <v>10.154844444444088</v>
      </c>
      <c r="P1244" s="17">
        <f>ABS(Table21[[#This Row],[Erorr 3]])</f>
        <v>3.1866666666666106</v>
      </c>
      <c r="Q1244" s="17">
        <f>Table21[[#This Row],[Abs Erorr 3]]/Table21[[#This Row],[Adj Close]]</f>
        <v>1.3133311352895692E-2</v>
      </c>
    </row>
    <row r="1245" spans="1:17" x14ac:dyDescent="0.3">
      <c r="A1245" s="9">
        <v>45268.291666666664</v>
      </c>
      <c r="B1245" s="26">
        <v>243.84</v>
      </c>
      <c r="C1245" s="11">
        <f t="shared" si="96"/>
        <v>242.64</v>
      </c>
      <c r="D1245" s="29">
        <f>Table21[[#This Row],[Adj Close]]-Table21[[#This Row],[Naive Trend ]]</f>
        <v>1.2000000000000171</v>
      </c>
      <c r="E1245" s="12">
        <f t="shared" si="95"/>
        <v>1.440000000000041</v>
      </c>
      <c r="F1245" s="12">
        <f>ABS(Table21[[#This Row],[Erorr 1]])</f>
        <v>1.2000000000000171</v>
      </c>
      <c r="G1245" s="13">
        <f>Table21[[#This Row],[Abs Erorr 1]]/Table21[[#This Row],[Adj Close]]</f>
        <v>4.9212598425197552E-3</v>
      </c>
      <c r="H1245" s="11">
        <f t="shared" si="98"/>
        <v>240.24333333333334</v>
      </c>
      <c r="I1245" s="14">
        <f>(Table21[[#This Row],[Adj Close]]-Table21[[#This Row],[3-MA]])</f>
        <v>3.596666666666664</v>
      </c>
      <c r="J1245" s="10">
        <f t="shared" si="97"/>
        <v>12.936011111111092</v>
      </c>
      <c r="K1245" s="10">
        <f>ABS(Table21[[#This Row],[Erorr 2]])</f>
        <v>3.596666666666664</v>
      </c>
      <c r="L1245" s="13">
        <f>Table21[[#This Row],[Abs Erorr 2]]/Table21[[#This Row],[Adj Close]]</f>
        <v>1.4750109361329823E-2</v>
      </c>
      <c r="M1245" s="11">
        <f t="shared" si="99"/>
        <v>239.20333333333329</v>
      </c>
      <c r="N1245" s="16">
        <f>Table21[[#This Row],[Adj Close]]-Table21[[#This Row],[6-MA]]</f>
        <v>4.6366666666667129</v>
      </c>
      <c r="O1245" s="17">
        <f>(Table21[[#This Row],[Adj Close]]-M1245)^2</f>
        <v>21.498677777778205</v>
      </c>
      <c r="P1245" s="17">
        <f>ABS(Table21[[#This Row],[Erorr 3]])</f>
        <v>4.6366666666667129</v>
      </c>
      <c r="Q1245" s="17">
        <f>Table21[[#This Row],[Abs Erorr 3]]/Table21[[#This Row],[Adj Close]]</f>
        <v>1.9015201224847084E-2</v>
      </c>
    </row>
    <row r="1246" spans="1:17" x14ac:dyDescent="0.3">
      <c r="A1246" s="5">
        <v>45271.291666666664</v>
      </c>
      <c r="B1246" s="25">
        <v>239.74</v>
      </c>
      <c r="C1246" s="11">
        <f t="shared" si="96"/>
        <v>243.84</v>
      </c>
      <c r="D1246" s="29">
        <f>Table21[[#This Row],[Adj Close]]-Table21[[#This Row],[Naive Trend ]]</f>
        <v>-4.0999999999999943</v>
      </c>
      <c r="E1246" s="12">
        <f t="shared" si="95"/>
        <v>16.809999999999953</v>
      </c>
      <c r="F1246" s="12">
        <f>ABS(Table21[[#This Row],[Erorr 1]])</f>
        <v>4.0999999999999943</v>
      </c>
      <c r="G1246" s="13">
        <f>Table21[[#This Row],[Abs Erorr 1]]/Table21[[#This Row],[Adj Close]]</f>
        <v>1.7101860348711081E-2</v>
      </c>
      <c r="H1246" s="11">
        <f t="shared" si="98"/>
        <v>241.95000000000002</v>
      </c>
      <c r="I1246" s="14">
        <f>(Table21[[#This Row],[Adj Close]]-Table21[[#This Row],[3-MA]])</f>
        <v>-2.210000000000008</v>
      </c>
      <c r="J1246" s="10">
        <f t="shared" si="97"/>
        <v>4.8841000000000347</v>
      </c>
      <c r="K1246" s="10">
        <f>ABS(Table21[[#This Row],[Erorr 2]])</f>
        <v>2.210000000000008</v>
      </c>
      <c r="L1246" s="13">
        <f>Table21[[#This Row],[Abs Erorr 2]]/Table21[[#This Row],[Adj Close]]</f>
        <v>9.2183198465004088E-3</v>
      </c>
      <c r="M1246" s="11">
        <f t="shared" si="99"/>
        <v>239.82999999999996</v>
      </c>
      <c r="N1246" s="16">
        <f>Table21[[#This Row],[Adj Close]]-Table21[[#This Row],[6-MA]]</f>
        <v>-8.9999999999946567E-2</v>
      </c>
      <c r="O1246" s="17">
        <f>(Table21[[#This Row],[Adj Close]]-M1246)^2</f>
        <v>8.0999999999903823E-3</v>
      </c>
      <c r="P1246" s="17">
        <f>ABS(Table21[[#This Row],[Erorr 3]])</f>
        <v>8.9999999999946567E-2</v>
      </c>
      <c r="Q1246" s="17">
        <f>Table21[[#This Row],[Abs Erorr 3]]/Table21[[#This Row],[Adj Close]]</f>
        <v>3.7540669058124036E-4</v>
      </c>
    </row>
    <row r="1247" spans="1:17" x14ac:dyDescent="0.3">
      <c r="A1247" s="9">
        <v>45272.291666666664</v>
      </c>
      <c r="B1247" s="26">
        <v>237.01</v>
      </c>
      <c r="C1247" s="11">
        <f t="shared" si="96"/>
        <v>239.74</v>
      </c>
      <c r="D1247" s="29">
        <f>Table21[[#This Row],[Adj Close]]-Table21[[#This Row],[Naive Trend ]]</f>
        <v>-2.7300000000000182</v>
      </c>
      <c r="E1247" s="12">
        <f t="shared" si="95"/>
        <v>7.4529000000000991</v>
      </c>
      <c r="F1247" s="12">
        <f>ABS(Table21[[#This Row],[Erorr 1]])</f>
        <v>2.7300000000000182</v>
      </c>
      <c r="G1247" s="13">
        <f>Table21[[#This Row],[Abs Erorr 1]]/Table21[[#This Row],[Adj Close]]</f>
        <v>1.1518501329057924E-2</v>
      </c>
      <c r="H1247" s="11">
        <f t="shared" si="98"/>
        <v>242.07333333333335</v>
      </c>
      <c r="I1247" s="14">
        <f>(Table21[[#This Row],[Adj Close]]-Table21[[#This Row],[3-MA]])</f>
        <v>-5.063333333333361</v>
      </c>
      <c r="J1247" s="10">
        <f t="shared" si="97"/>
        <v>25.637344444444725</v>
      </c>
      <c r="K1247" s="10">
        <f>ABS(Table21[[#This Row],[Erorr 2]])</f>
        <v>5.063333333333361</v>
      </c>
      <c r="L1247" s="13">
        <f>Table21[[#This Row],[Abs Erorr 2]]/Table21[[#This Row],[Adj Close]]</f>
        <v>2.1363374259876635E-2</v>
      </c>
      <c r="M1247" s="11">
        <f t="shared" si="99"/>
        <v>239.98166666666668</v>
      </c>
      <c r="N1247" s="16">
        <f>Table21[[#This Row],[Adj Close]]-Table21[[#This Row],[6-MA]]</f>
        <v>-2.9716666666666924</v>
      </c>
      <c r="O1247" s="17">
        <f>(Table21[[#This Row],[Adj Close]]-M1247)^2</f>
        <v>8.8308027777779312</v>
      </c>
      <c r="P1247" s="17">
        <f>ABS(Table21[[#This Row],[Erorr 3]])</f>
        <v>2.9716666666666924</v>
      </c>
      <c r="Q1247" s="17">
        <f>Table21[[#This Row],[Abs Erorr 3]]/Table21[[#This Row],[Adj Close]]</f>
        <v>1.2538148882607032E-2</v>
      </c>
    </row>
    <row r="1248" spans="1:17" x14ac:dyDescent="0.3">
      <c r="A1248" s="5">
        <v>45273.291666666664</v>
      </c>
      <c r="B1248" s="25">
        <v>239.29</v>
      </c>
      <c r="C1248" s="11">
        <f t="shared" si="96"/>
        <v>237.01</v>
      </c>
      <c r="D1248" s="29">
        <f>Table21[[#This Row],[Adj Close]]-Table21[[#This Row],[Naive Trend ]]</f>
        <v>2.2800000000000011</v>
      </c>
      <c r="E1248" s="12">
        <f t="shared" si="95"/>
        <v>5.1984000000000048</v>
      </c>
      <c r="F1248" s="12">
        <f>ABS(Table21[[#This Row],[Erorr 1]])</f>
        <v>2.2800000000000011</v>
      </c>
      <c r="G1248" s="13">
        <f>Table21[[#This Row],[Abs Erorr 1]]/Table21[[#This Row],[Adj Close]]</f>
        <v>9.528187554849769E-3</v>
      </c>
      <c r="H1248" s="11">
        <f t="shared" si="98"/>
        <v>240.19666666666669</v>
      </c>
      <c r="I1248" s="14">
        <f>(Table21[[#This Row],[Adj Close]]-Table21[[#This Row],[3-MA]])</f>
        <v>-0.90666666666669471</v>
      </c>
      <c r="J1248" s="10">
        <f t="shared" si="97"/>
        <v>0.82204444444449531</v>
      </c>
      <c r="K1248" s="10">
        <f>ABS(Table21[[#This Row],[Erorr 2]])</f>
        <v>0.90666666666669471</v>
      </c>
      <c r="L1248" s="13">
        <f>Table21[[#This Row],[Abs Erorr 2]]/Table21[[#This Row],[Adj Close]]</f>
        <v>3.7889868639169825E-3</v>
      </c>
      <c r="M1248" s="11">
        <f t="shared" si="99"/>
        <v>240.22</v>
      </c>
      <c r="N1248" s="16">
        <f>Table21[[#This Row],[Adj Close]]-Table21[[#This Row],[6-MA]]</f>
        <v>-0.93000000000000682</v>
      </c>
      <c r="O1248" s="17">
        <f>(Table21[[#This Row],[Adj Close]]-M1248)^2</f>
        <v>0.86490000000001266</v>
      </c>
      <c r="P1248" s="17">
        <f>ABS(Table21[[#This Row],[Erorr 3]])</f>
        <v>0.93000000000000682</v>
      </c>
      <c r="Q1248" s="17">
        <f>Table21[[#This Row],[Abs Erorr 3]]/Table21[[#This Row],[Adj Close]]</f>
        <v>3.8864975552676956E-3</v>
      </c>
    </row>
    <row r="1249" spans="1:17" x14ac:dyDescent="0.3">
      <c r="A1249" s="9">
        <v>45274.291666666664</v>
      </c>
      <c r="B1249" s="26">
        <v>251.05</v>
      </c>
      <c r="C1249" s="11">
        <f t="shared" si="96"/>
        <v>239.29</v>
      </c>
      <c r="D1249" s="29">
        <f>Table21[[#This Row],[Adj Close]]-Table21[[#This Row],[Naive Trend ]]</f>
        <v>11.760000000000019</v>
      </c>
      <c r="E1249" s="12">
        <f t="shared" si="95"/>
        <v>138.29760000000044</v>
      </c>
      <c r="F1249" s="12">
        <f>ABS(Table21[[#This Row],[Erorr 1]])</f>
        <v>11.760000000000019</v>
      </c>
      <c r="G1249" s="13">
        <f>Table21[[#This Row],[Abs Erorr 1]]/Table21[[#This Row],[Adj Close]]</f>
        <v>4.6843258315076755E-2</v>
      </c>
      <c r="H1249" s="11">
        <f t="shared" si="98"/>
        <v>238.67999999999998</v>
      </c>
      <c r="I1249" s="14">
        <f>(Table21[[#This Row],[Adj Close]]-Table21[[#This Row],[3-MA]])</f>
        <v>12.370000000000033</v>
      </c>
      <c r="J1249" s="10">
        <f t="shared" si="97"/>
        <v>153.01690000000082</v>
      </c>
      <c r="K1249" s="10">
        <f>ABS(Table21[[#This Row],[Erorr 2]])</f>
        <v>12.370000000000033</v>
      </c>
      <c r="L1249" s="13">
        <f>Table21[[#This Row],[Abs Erorr 2]]/Table21[[#This Row],[Adj Close]]</f>
        <v>4.9273053176658164E-2</v>
      </c>
      <c r="M1249" s="11">
        <f t="shared" si="99"/>
        <v>240.31499999999997</v>
      </c>
      <c r="N1249" s="16">
        <f>Table21[[#This Row],[Adj Close]]-Table21[[#This Row],[6-MA]]</f>
        <v>10.735000000000042</v>
      </c>
      <c r="O1249" s="17">
        <f>(Table21[[#This Row],[Adj Close]]-M1249)^2</f>
        <v>115.2402250000009</v>
      </c>
      <c r="P1249" s="17">
        <f>ABS(Table21[[#This Row],[Erorr 3]])</f>
        <v>10.735000000000042</v>
      </c>
      <c r="Q1249" s="17">
        <f>Table21[[#This Row],[Abs Erorr 3]]/Table21[[#This Row],[Adj Close]]</f>
        <v>4.2760406293567185E-2</v>
      </c>
    </row>
    <row r="1250" spans="1:17" x14ac:dyDescent="0.3">
      <c r="A1250" s="5">
        <v>45275.291666666664</v>
      </c>
      <c r="B1250" s="25">
        <v>253.5</v>
      </c>
      <c r="C1250" s="11">
        <f t="shared" si="96"/>
        <v>251.05</v>
      </c>
      <c r="D1250" s="29">
        <f>Table21[[#This Row],[Adj Close]]-Table21[[#This Row],[Naive Trend ]]</f>
        <v>2.4499999999999886</v>
      </c>
      <c r="E1250" s="12">
        <f t="shared" si="95"/>
        <v>6.0024999999999444</v>
      </c>
      <c r="F1250" s="12">
        <f>ABS(Table21[[#This Row],[Erorr 1]])</f>
        <v>2.4499999999999886</v>
      </c>
      <c r="G1250" s="13">
        <f>Table21[[#This Row],[Abs Erorr 1]]/Table21[[#This Row],[Adj Close]]</f>
        <v>9.6646942800788505E-3</v>
      </c>
      <c r="H1250" s="11">
        <f t="shared" si="98"/>
        <v>242.44999999999996</v>
      </c>
      <c r="I1250" s="14">
        <f>(Table21[[#This Row],[Adj Close]]-Table21[[#This Row],[3-MA]])</f>
        <v>11.05000000000004</v>
      </c>
      <c r="J1250" s="10">
        <f t="shared" si="97"/>
        <v>122.10250000000087</v>
      </c>
      <c r="K1250" s="10">
        <f>ABS(Table21[[#This Row],[Erorr 2]])</f>
        <v>11.05000000000004</v>
      </c>
      <c r="L1250" s="13">
        <f>Table21[[#This Row],[Abs Erorr 2]]/Table21[[#This Row],[Adj Close]]</f>
        <v>4.3589743589743747E-2</v>
      </c>
      <c r="M1250" s="11">
        <f t="shared" si="99"/>
        <v>242.26166666666666</v>
      </c>
      <c r="N1250" s="16">
        <f>Table21[[#This Row],[Adj Close]]-Table21[[#This Row],[6-MA]]</f>
        <v>11.238333333333344</v>
      </c>
      <c r="O1250" s="17">
        <f>(Table21[[#This Row],[Adj Close]]-M1250)^2</f>
        <v>126.30013611111134</v>
      </c>
      <c r="P1250" s="17">
        <f>ABS(Table21[[#This Row],[Erorr 3]])</f>
        <v>11.238333333333344</v>
      </c>
      <c r="Q1250" s="17">
        <f>Table21[[#This Row],[Abs Erorr 3]]/Table21[[#This Row],[Adj Close]]</f>
        <v>4.4332675871137449E-2</v>
      </c>
    </row>
    <row r="1251" spans="1:17" x14ac:dyDescent="0.3">
      <c r="A1251" s="9">
        <v>45278.291666666664</v>
      </c>
      <c r="B1251" s="26">
        <v>252.08</v>
      </c>
      <c r="C1251" s="11">
        <f t="shared" si="96"/>
        <v>253.5</v>
      </c>
      <c r="D1251" s="29">
        <f>Table21[[#This Row],[Adj Close]]-Table21[[#This Row],[Naive Trend ]]</f>
        <v>-1.4199999999999875</v>
      </c>
      <c r="E1251" s="12">
        <f t="shared" si="95"/>
        <v>2.0163999999999644</v>
      </c>
      <c r="F1251" s="12">
        <f>ABS(Table21[[#This Row],[Erorr 1]])</f>
        <v>1.4199999999999875</v>
      </c>
      <c r="G1251" s="13">
        <f>Table21[[#This Row],[Abs Erorr 1]]/Table21[[#This Row],[Adj Close]]</f>
        <v>5.6331323389399689E-3</v>
      </c>
      <c r="H1251" s="11">
        <f t="shared" si="98"/>
        <v>247.94666666666669</v>
      </c>
      <c r="I1251" s="14">
        <f>(Table21[[#This Row],[Adj Close]]-Table21[[#This Row],[3-MA]])</f>
        <v>4.1333333333333258</v>
      </c>
      <c r="J1251" s="10">
        <f t="shared" si="97"/>
        <v>17.084444444444383</v>
      </c>
      <c r="K1251" s="10">
        <f>ABS(Table21[[#This Row],[Erorr 2]])</f>
        <v>4.1333333333333258</v>
      </c>
      <c r="L1251" s="13">
        <f>Table21[[#This Row],[Abs Erorr 2]]/Table21[[#This Row],[Adj Close]]</f>
        <v>1.6396911033534297E-2</v>
      </c>
      <c r="M1251" s="11">
        <f t="shared" si="99"/>
        <v>244.07166666666669</v>
      </c>
      <c r="N1251" s="16">
        <f>Table21[[#This Row],[Adj Close]]-Table21[[#This Row],[6-MA]]</f>
        <v>8.0083333333333258</v>
      </c>
      <c r="O1251" s="17">
        <f>(Table21[[#This Row],[Adj Close]]-M1251)^2</f>
        <v>64.133402777777661</v>
      </c>
      <c r="P1251" s="17">
        <f>ABS(Table21[[#This Row],[Erorr 3]])</f>
        <v>8.0083333333333258</v>
      </c>
      <c r="Q1251" s="17">
        <f>Table21[[#This Row],[Abs Erorr 3]]/Table21[[#This Row],[Adj Close]]</f>
        <v>3.1769015127472731E-2</v>
      </c>
    </row>
    <row r="1252" spans="1:17" x14ac:dyDescent="0.3">
      <c r="A1252" s="5">
        <v>45279.291666666664</v>
      </c>
      <c r="B1252" s="25">
        <v>257.22000000000003</v>
      </c>
      <c r="C1252" s="11">
        <f t="shared" si="96"/>
        <v>252.08</v>
      </c>
      <c r="D1252" s="29">
        <f>Table21[[#This Row],[Adj Close]]-Table21[[#This Row],[Naive Trend ]]</f>
        <v>5.1400000000000148</v>
      </c>
      <c r="E1252" s="12">
        <f t="shared" si="95"/>
        <v>26.419600000000152</v>
      </c>
      <c r="F1252" s="12">
        <f>ABS(Table21[[#This Row],[Erorr 1]])</f>
        <v>5.1400000000000148</v>
      </c>
      <c r="G1252" s="13">
        <f>Table21[[#This Row],[Abs Erorr 1]]/Table21[[#This Row],[Adj Close]]</f>
        <v>1.9982894020682738E-2</v>
      </c>
      <c r="H1252" s="11">
        <f t="shared" si="98"/>
        <v>252.21</v>
      </c>
      <c r="I1252" s="14">
        <f>(Table21[[#This Row],[Adj Close]]-Table21[[#This Row],[3-MA]])</f>
        <v>5.0100000000000193</v>
      </c>
      <c r="J1252" s="10">
        <f t="shared" si="97"/>
        <v>25.100100000000193</v>
      </c>
      <c r="K1252" s="10">
        <f>ABS(Table21[[#This Row],[Erorr 2]])</f>
        <v>5.0100000000000193</v>
      </c>
      <c r="L1252" s="13">
        <f>Table21[[#This Row],[Abs Erorr 2]]/Table21[[#This Row],[Adj Close]]</f>
        <v>1.9477490086307513E-2</v>
      </c>
      <c r="M1252" s="11">
        <f t="shared" si="99"/>
        <v>245.44499999999996</v>
      </c>
      <c r="N1252" s="16">
        <f>Table21[[#This Row],[Adj Close]]-Table21[[#This Row],[6-MA]]</f>
        <v>11.775000000000063</v>
      </c>
      <c r="O1252" s="17">
        <f>(Table21[[#This Row],[Adj Close]]-M1252)^2</f>
        <v>138.65062500000147</v>
      </c>
      <c r="P1252" s="17">
        <f>ABS(Table21[[#This Row],[Erorr 3]])</f>
        <v>11.775000000000063</v>
      </c>
      <c r="Q1252" s="17">
        <f>Table21[[#This Row],[Abs Erorr 3]]/Table21[[#This Row],[Adj Close]]</f>
        <v>4.5777933286680901E-2</v>
      </c>
    </row>
    <row r="1253" spans="1:17" x14ac:dyDescent="0.3">
      <c r="A1253" s="9">
        <v>45280.291666666664</v>
      </c>
      <c r="B1253" s="26">
        <v>247.14</v>
      </c>
      <c r="C1253" s="11">
        <f t="shared" si="96"/>
        <v>257.22000000000003</v>
      </c>
      <c r="D1253" s="29">
        <f>Table21[[#This Row],[Adj Close]]-Table21[[#This Row],[Naive Trend ]]</f>
        <v>-10.080000000000041</v>
      </c>
      <c r="E1253" s="12">
        <f t="shared" si="95"/>
        <v>101.60640000000083</v>
      </c>
      <c r="F1253" s="12">
        <f>ABS(Table21[[#This Row],[Erorr 1]])</f>
        <v>10.080000000000041</v>
      </c>
      <c r="G1253" s="13">
        <f>Table21[[#This Row],[Abs Erorr 1]]/Table21[[#This Row],[Adj Close]]</f>
        <v>4.0786598689002355E-2</v>
      </c>
      <c r="H1253" s="11">
        <f t="shared" si="98"/>
        <v>254.26666666666668</v>
      </c>
      <c r="I1253" s="14">
        <f>(Table21[[#This Row],[Adj Close]]-Table21[[#This Row],[3-MA]])</f>
        <v>-7.1266666666666936</v>
      </c>
      <c r="J1253" s="10">
        <f t="shared" si="97"/>
        <v>50.789377777778164</v>
      </c>
      <c r="K1253" s="10">
        <f>ABS(Table21[[#This Row],[Erorr 2]])</f>
        <v>7.1266666666666936</v>
      </c>
      <c r="L1253" s="13">
        <f>Table21[[#This Row],[Abs Erorr 2]]/Table21[[#This Row],[Adj Close]]</f>
        <v>2.8836556877343586E-2</v>
      </c>
      <c r="M1253" s="11">
        <f t="shared" si="99"/>
        <v>248.35833333333332</v>
      </c>
      <c r="N1253" s="16">
        <f>Table21[[#This Row],[Adj Close]]-Table21[[#This Row],[6-MA]]</f>
        <v>-1.2183333333333337</v>
      </c>
      <c r="O1253" s="17">
        <f>(Table21[[#This Row],[Adj Close]]-M1253)^2</f>
        <v>1.484336111111112</v>
      </c>
      <c r="P1253" s="17">
        <f>ABS(Table21[[#This Row],[Erorr 3]])</f>
        <v>1.2183333333333337</v>
      </c>
      <c r="Q1253" s="17">
        <f>Table21[[#This Row],[Abs Erorr 3]]/Table21[[#This Row],[Adj Close]]</f>
        <v>4.9297294381052594E-3</v>
      </c>
    </row>
    <row r="1254" spans="1:17" x14ac:dyDescent="0.3">
      <c r="A1254" s="5">
        <v>45281.291666666664</v>
      </c>
      <c r="B1254" s="25">
        <v>254.5</v>
      </c>
      <c r="C1254" s="11">
        <f t="shared" si="96"/>
        <v>247.14</v>
      </c>
      <c r="D1254" s="29">
        <f>Table21[[#This Row],[Adj Close]]-Table21[[#This Row],[Naive Trend ]]</f>
        <v>7.3600000000000136</v>
      </c>
      <c r="E1254" s="12">
        <f t="shared" si="95"/>
        <v>54.169600000000202</v>
      </c>
      <c r="F1254" s="12">
        <f>ABS(Table21[[#This Row],[Erorr 1]])</f>
        <v>7.3600000000000136</v>
      </c>
      <c r="G1254" s="13">
        <f>Table21[[#This Row],[Abs Erorr 1]]/Table21[[#This Row],[Adj Close]]</f>
        <v>2.8919449901768226E-2</v>
      </c>
      <c r="H1254" s="11">
        <f t="shared" si="98"/>
        <v>252.14666666666668</v>
      </c>
      <c r="I1254" s="14">
        <f>(Table21[[#This Row],[Adj Close]]-Table21[[#This Row],[3-MA]])</f>
        <v>2.3533333333333246</v>
      </c>
      <c r="J1254" s="10">
        <f t="shared" si="97"/>
        <v>5.5381777777777366</v>
      </c>
      <c r="K1254" s="10">
        <f>ABS(Table21[[#This Row],[Erorr 2]])</f>
        <v>2.3533333333333246</v>
      </c>
      <c r="L1254" s="13">
        <f>Table21[[#This Row],[Abs Erorr 2]]/Table21[[#This Row],[Adj Close]]</f>
        <v>9.2468893254747525E-3</v>
      </c>
      <c r="M1254" s="11">
        <f t="shared" si="99"/>
        <v>250.04666666666671</v>
      </c>
      <c r="N1254" s="16">
        <f>Table21[[#This Row],[Adj Close]]-Table21[[#This Row],[6-MA]]</f>
        <v>4.4533333333332905</v>
      </c>
      <c r="O1254" s="17">
        <f>(Table21[[#This Row],[Adj Close]]-M1254)^2</f>
        <v>19.832177777777396</v>
      </c>
      <c r="P1254" s="17">
        <f>ABS(Table21[[#This Row],[Erorr 3]])</f>
        <v>4.4533333333332905</v>
      </c>
      <c r="Q1254" s="17">
        <f>Table21[[#This Row],[Abs Erorr 3]]/Table21[[#This Row],[Adj Close]]</f>
        <v>1.74983628028813E-2</v>
      </c>
    </row>
    <row r="1255" spans="1:17" x14ac:dyDescent="0.3">
      <c r="A1255" s="9">
        <v>45282.291666666664</v>
      </c>
      <c r="B1255" s="26">
        <v>252.54</v>
      </c>
      <c r="C1255" s="11">
        <f t="shared" si="96"/>
        <v>254.5</v>
      </c>
      <c r="D1255" s="29">
        <f>Table21[[#This Row],[Adj Close]]-Table21[[#This Row],[Naive Trend ]]</f>
        <v>-1.960000000000008</v>
      </c>
      <c r="E1255" s="12">
        <f t="shared" si="95"/>
        <v>3.8416000000000312</v>
      </c>
      <c r="F1255" s="12">
        <f>ABS(Table21[[#This Row],[Erorr 1]])</f>
        <v>1.960000000000008</v>
      </c>
      <c r="G1255" s="13">
        <f>Table21[[#This Row],[Abs Erorr 1]]/Table21[[#This Row],[Adj Close]]</f>
        <v>7.7611467490298885E-3</v>
      </c>
      <c r="H1255" s="11">
        <f t="shared" si="98"/>
        <v>252.95333333333335</v>
      </c>
      <c r="I1255" s="14">
        <f>(Table21[[#This Row],[Adj Close]]-Table21[[#This Row],[3-MA]])</f>
        <v>-0.41333333333335531</v>
      </c>
      <c r="J1255" s="10">
        <f t="shared" si="97"/>
        <v>0.17084444444446262</v>
      </c>
      <c r="K1255" s="10">
        <f>ABS(Table21[[#This Row],[Erorr 2]])</f>
        <v>0.41333333333335531</v>
      </c>
      <c r="L1255" s="13">
        <f>Table21[[#This Row],[Abs Erorr 2]]/Table21[[#This Row],[Adj Close]]</f>
        <v>1.6367044164621656E-3</v>
      </c>
      <c r="M1255" s="11">
        <f t="shared" si="99"/>
        <v>252.58166666666668</v>
      </c>
      <c r="N1255" s="16">
        <f>Table21[[#This Row],[Adj Close]]-Table21[[#This Row],[6-MA]]</f>
        <v>-4.1666666666685614E-2</v>
      </c>
      <c r="O1255" s="17">
        <f>(Table21[[#This Row],[Adj Close]]-M1255)^2</f>
        <v>1.73611111111269E-3</v>
      </c>
      <c r="P1255" s="17">
        <f>ABS(Table21[[#This Row],[Erorr 3]])</f>
        <v>4.1666666666685614E-2</v>
      </c>
      <c r="Q1255" s="17">
        <f>Table21[[#This Row],[Abs Erorr 3]]/Table21[[#This Row],[Adj Close]]</f>
        <v>1.6499036456278456E-4</v>
      </c>
    </row>
    <row r="1256" spans="1:17" x14ac:dyDescent="0.3">
      <c r="A1256" s="5">
        <v>45286.291666666664</v>
      </c>
      <c r="B1256" s="25">
        <v>256.61</v>
      </c>
      <c r="C1256" s="11">
        <f t="shared" si="96"/>
        <v>252.54</v>
      </c>
      <c r="D1256" s="29">
        <f>Table21[[#This Row],[Adj Close]]-Table21[[#This Row],[Naive Trend ]]</f>
        <v>4.0700000000000216</v>
      </c>
      <c r="E1256" s="12">
        <f t="shared" si="95"/>
        <v>16.564900000000176</v>
      </c>
      <c r="F1256" s="12">
        <f>ABS(Table21[[#This Row],[Erorr 1]])</f>
        <v>4.0700000000000216</v>
      </c>
      <c r="G1256" s="13">
        <f>Table21[[#This Row],[Abs Erorr 1]]/Table21[[#This Row],[Adj Close]]</f>
        <v>1.5860644557889488E-2</v>
      </c>
      <c r="H1256" s="11">
        <f t="shared" si="98"/>
        <v>251.39333333333332</v>
      </c>
      <c r="I1256" s="14">
        <f>(Table21[[#This Row],[Adj Close]]-Table21[[#This Row],[3-MA]])</f>
        <v>5.216666666666697</v>
      </c>
      <c r="J1256" s="10">
        <f t="shared" si="97"/>
        <v>27.213611111111426</v>
      </c>
      <c r="K1256" s="10">
        <f>ABS(Table21[[#This Row],[Erorr 2]])</f>
        <v>5.216666666666697</v>
      </c>
      <c r="L1256" s="13">
        <f>Table21[[#This Row],[Abs Erorr 2]]/Table21[[#This Row],[Adj Close]]</f>
        <v>2.0329163581570074E-2</v>
      </c>
      <c r="M1256" s="11">
        <f t="shared" si="99"/>
        <v>252.83</v>
      </c>
      <c r="N1256" s="16">
        <f>Table21[[#This Row],[Adj Close]]-Table21[[#This Row],[6-MA]]</f>
        <v>3.7800000000000011</v>
      </c>
      <c r="O1256" s="17">
        <f>(Table21[[#This Row],[Adj Close]]-M1256)^2</f>
        <v>14.288400000000008</v>
      </c>
      <c r="P1256" s="17">
        <f>ABS(Table21[[#This Row],[Erorr 3]])</f>
        <v>3.7800000000000011</v>
      </c>
      <c r="Q1256" s="17">
        <f>Table21[[#This Row],[Abs Erorr 3]]/Table21[[#This Row],[Adj Close]]</f>
        <v>1.4730524921086478E-2</v>
      </c>
    </row>
    <row r="1257" spans="1:17" x14ac:dyDescent="0.3">
      <c r="A1257" s="9">
        <v>45287.291666666664</v>
      </c>
      <c r="B1257" s="26">
        <v>261.44</v>
      </c>
      <c r="C1257" s="11">
        <f t="shared" si="96"/>
        <v>256.61</v>
      </c>
      <c r="D1257" s="29">
        <f>Table21[[#This Row],[Adj Close]]-Table21[[#This Row],[Naive Trend ]]</f>
        <v>4.8299999999999841</v>
      </c>
      <c r="E1257" s="12">
        <f t="shared" si="95"/>
        <v>23.328899999999845</v>
      </c>
      <c r="F1257" s="12">
        <f>ABS(Table21[[#This Row],[Erorr 1]])</f>
        <v>4.8299999999999841</v>
      </c>
      <c r="G1257" s="13">
        <f>Table21[[#This Row],[Abs Erorr 1]]/Table21[[#This Row],[Adj Close]]</f>
        <v>1.8474602203182314E-2</v>
      </c>
      <c r="H1257" s="11">
        <f t="shared" si="98"/>
        <v>254.54999999999998</v>
      </c>
      <c r="I1257" s="14">
        <f>(Table21[[#This Row],[Adj Close]]-Table21[[#This Row],[3-MA]])</f>
        <v>6.8900000000000148</v>
      </c>
      <c r="J1257" s="10">
        <f t="shared" si="97"/>
        <v>47.472100000000204</v>
      </c>
      <c r="K1257" s="10">
        <f>ABS(Table21[[#This Row],[Erorr 2]])</f>
        <v>6.8900000000000148</v>
      </c>
      <c r="L1257" s="13">
        <f>Table21[[#This Row],[Abs Erorr 2]]/Table21[[#This Row],[Adj Close]]</f>
        <v>2.6354039167686714E-2</v>
      </c>
      <c r="M1257" s="11">
        <f t="shared" si="99"/>
        <v>253.34833333333336</v>
      </c>
      <c r="N1257" s="16">
        <f>Table21[[#This Row],[Adj Close]]-Table21[[#This Row],[6-MA]]</f>
        <v>8.0916666666666401</v>
      </c>
      <c r="O1257" s="17">
        <f>(Table21[[#This Row],[Adj Close]]-M1257)^2</f>
        <v>65.475069444444017</v>
      </c>
      <c r="P1257" s="17">
        <f>ABS(Table21[[#This Row],[Erorr 3]])</f>
        <v>8.0916666666666401</v>
      </c>
      <c r="Q1257" s="17">
        <f>Table21[[#This Row],[Abs Erorr 3]]/Table21[[#This Row],[Adj Close]]</f>
        <v>3.0950377396980724E-2</v>
      </c>
    </row>
    <row r="1258" spans="1:17" x14ac:dyDescent="0.3">
      <c r="A1258" s="5">
        <v>45288.291666666664</v>
      </c>
      <c r="B1258" s="25">
        <v>253.18</v>
      </c>
      <c r="C1258" s="11">
        <f t="shared" si="96"/>
        <v>261.44</v>
      </c>
      <c r="D1258" s="29">
        <f>Table21[[#This Row],[Adj Close]]-Table21[[#This Row],[Naive Trend ]]</f>
        <v>-8.2599999999999909</v>
      </c>
      <c r="E1258" s="12">
        <f t="shared" si="95"/>
        <v>68.227599999999853</v>
      </c>
      <c r="F1258" s="12">
        <f>ABS(Table21[[#This Row],[Erorr 1]])</f>
        <v>8.2599999999999909</v>
      </c>
      <c r="G1258" s="13">
        <f>Table21[[#This Row],[Abs Erorr 1]]/Table21[[#This Row],[Adj Close]]</f>
        <v>3.2625009874397627E-2</v>
      </c>
      <c r="H1258" s="11">
        <f t="shared" si="98"/>
        <v>256.86333333333329</v>
      </c>
      <c r="I1258" s="14">
        <f>(Table21[[#This Row],[Adj Close]]-Table21[[#This Row],[3-MA]])</f>
        <v>-3.6833333333332803</v>
      </c>
      <c r="J1258" s="10">
        <f t="shared" si="97"/>
        <v>13.566944444444054</v>
      </c>
      <c r="K1258" s="10">
        <f>ABS(Table21[[#This Row],[Erorr 2]])</f>
        <v>3.6833333333332803</v>
      </c>
      <c r="L1258" s="13">
        <f>Table21[[#This Row],[Abs Erorr 2]]/Table21[[#This Row],[Adj Close]]</f>
        <v>1.4548279221633938E-2</v>
      </c>
      <c r="M1258" s="11">
        <f t="shared" si="99"/>
        <v>254.90833333333333</v>
      </c>
      <c r="N1258" s="16">
        <f>Table21[[#This Row],[Adj Close]]-Table21[[#This Row],[6-MA]]</f>
        <v>-1.7283333333333246</v>
      </c>
      <c r="O1258" s="17">
        <f>(Table21[[#This Row],[Adj Close]]-M1258)^2</f>
        <v>2.9871361111110808</v>
      </c>
      <c r="P1258" s="17">
        <f>ABS(Table21[[#This Row],[Erorr 3]])</f>
        <v>1.7283333333333246</v>
      </c>
      <c r="Q1258" s="17">
        <f>Table21[[#This Row],[Abs Erorr 3]]/Table21[[#This Row],[Adj Close]]</f>
        <v>6.8265002501513728E-3</v>
      </c>
    </row>
    <row r="1259" spans="1:17" x14ac:dyDescent="0.3">
      <c r="A1259" s="9">
        <v>45289.291666666664</v>
      </c>
      <c r="B1259" s="26">
        <v>248.48</v>
      </c>
      <c r="C1259" s="11">
        <f t="shared" si="96"/>
        <v>253.18</v>
      </c>
      <c r="D1259" s="29">
        <f>Table21[[#This Row],[Adj Close]]-Table21[[#This Row],[Naive Trend ]]</f>
        <v>-4.7000000000000171</v>
      </c>
      <c r="E1259" s="12">
        <f t="shared" si="95"/>
        <v>22.09000000000016</v>
      </c>
      <c r="F1259" s="12">
        <f>ABS(Table21[[#This Row],[Erorr 1]])</f>
        <v>4.7000000000000171</v>
      </c>
      <c r="G1259" s="13">
        <f>Table21[[#This Row],[Abs Erorr 1]]/Table21[[#This Row],[Adj Close]]</f>
        <v>1.8915003219575087E-2</v>
      </c>
      <c r="H1259" s="11">
        <f t="shared" si="98"/>
        <v>257.07666666666665</v>
      </c>
      <c r="I1259" s="14">
        <f>(Table21[[#This Row],[Adj Close]]-Table21[[#This Row],[3-MA]])</f>
        <v>-8.596666666666664</v>
      </c>
      <c r="J1259" s="10">
        <f t="shared" si="97"/>
        <v>73.902677777777726</v>
      </c>
      <c r="K1259" s="10">
        <f>ABS(Table21[[#This Row],[Erorr 2]])</f>
        <v>8.596666666666664</v>
      </c>
      <c r="L1259" s="13">
        <f>Table21[[#This Row],[Abs Erorr 2]]/Table21[[#This Row],[Adj Close]]</f>
        <v>3.459701652715174E-2</v>
      </c>
      <c r="M1259" s="11">
        <f t="shared" si="99"/>
        <v>254.23500000000001</v>
      </c>
      <c r="N1259" s="16">
        <f>Table21[[#This Row],[Adj Close]]-Table21[[#This Row],[6-MA]]</f>
        <v>-5.7550000000000239</v>
      </c>
      <c r="O1259" s="17">
        <f>(Table21[[#This Row],[Adj Close]]-M1259)^2</f>
        <v>33.120025000000275</v>
      </c>
      <c r="P1259" s="17">
        <f>ABS(Table21[[#This Row],[Erorr 3]])</f>
        <v>5.7550000000000239</v>
      </c>
      <c r="Q1259" s="17">
        <f>Table21[[#This Row],[Abs Erorr 3]]/Table21[[#This Row],[Adj Close]]</f>
        <v>2.3160817772054185E-2</v>
      </c>
    </row>
    <row r="1260" spans="1:17" x14ac:dyDescent="0.3">
      <c r="A1260" s="5">
        <v>45293.291666666664</v>
      </c>
      <c r="B1260" s="25">
        <v>248.42</v>
      </c>
      <c r="C1260" s="11">
        <f t="shared" si="96"/>
        <v>248.48</v>
      </c>
      <c r="D1260" s="29">
        <f>Table21[[#This Row],[Adj Close]]-Table21[[#This Row],[Naive Trend ]]</f>
        <v>-6.0000000000002274E-2</v>
      </c>
      <c r="E1260" s="12">
        <f t="shared" si="95"/>
        <v>3.6000000000002727E-3</v>
      </c>
      <c r="F1260" s="12">
        <f>ABS(Table21[[#This Row],[Erorr 1]])</f>
        <v>6.0000000000002274E-2</v>
      </c>
      <c r="G1260" s="13">
        <f>Table21[[#This Row],[Abs Erorr 1]]/Table21[[#This Row],[Adj Close]]</f>
        <v>2.4152644714597163E-4</v>
      </c>
      <c r="H1260" s="11">
        <f t="shared" si="98"/>
        <v>254.36666666666667</v>
      </c>
      <c r="I1260" s="14">
        <f>(Table21[[#This Row],[Adj Close]]-Table21[[#This Row],[3-MA]])</f>
        <v>-5.9466666666666868</v>
      </c>
      <c r="J1260" s="10">
        <f t="shared" si="97"/>
        <v>35.362844444444683</v>
      </c>
      <c r="K1260" s="10">
        <f>ABS(Table21[[#This Row],[Erorr 2]])</f>
        <v>5.9466666666666868</v>
      </c>
      <c r="L1260" s="13">
        <f>Table21[[#This Row],[Abs Erorr 2]]/Table21[[#This Row],[Adj Close]]</f>
        <v>2.3937954539355474E-2</v>
      </c>
      <c r="M1260" s="11">
        <f t="shared" si="99"/>
        <v>254.45833333333334</v>
      </c>
      <c r="N1260" s="16">
        <f>Table21[[#This Row],[Adj Close]]-Table21[[#This Row],[6-MA]]</f>
        <v>-6.0383333333333553</v>
      </c>
      <c r="O1260" s="17">
        <f>(Table21[[#This Row],[Adj Close]]-M1260)^2</f>
        <v>36.46146944444471</v>
      </c>
      <c r="P1260" s="17">
        <f>ABS(Table21[[#This Row],[Erorr 3]])</f>
        <v>6.0383333333333553</v>
      </c>
      <c r="Q1260" s="17">
        <f>Table21[[#This Row],[Abs Erorr 3]]/Table21[[#This Row],[Adj Close]]</f>
        <v>2.4306953278050703E-2</v>
      </c>
    </row>
    <row r="1261" spans="1:17" x14ac:dyDescent="0.3">
      <c r="A1261" s="9">
        <v>45294.291666666664</v>
      </c>
      <c r="B1261" s="26">
        <v>238.45</v>
      </c>
      <c r="C1261" s="11">
        <f t="shared" si="96"/>
        <v>248.42</v>
      </c>
      <c r="D1261" s="29">
        <f>Table21[[#This Row],[Adj Close]]-Table21[[#This Row],[Naive Trend ]]</f>
        <v>-9.9699999999999989</v>
      </c>
      <c r="E1261" s="12">
        <f t="shared" si="95"/>
        <v>99.400899999999979</v>
      </c>
      <c r="F1261" s="12">
        <f>ABS(Table21[[#This Row],[Erorr 1]])</f>
        <v>9.9699999999999989</v>
      </c>
      <c r="G1261" s="13">
        <f>Table21[[#This Row],[Abs Erorr 1]]/Table21[[#This Row],[Adj Close]]</f>
        <v>4.1811700566156428E-2</v>
      </c>
      <c r="H1261" s="11">
        <f t="shared" si="98"/>
        <v>250.02666666666664</v>
      </c>
      <c r="I1261" s="14">
        <f>(Table21[[#This Row],[Adj Close]]-Table21[[#This Row],[3-MA]])</f>
        <v>-11.576666666666654</v>
      </c>
      <c r="J1261" s="10">
        <f t="shared" si="97"/>
        <v>134.01921111111082</v>
      </c>
      <c r="K1261" s="10">
        <f>ABS(Table21[[#This Row],[Erorr 2]])</f>
        <v>11.576666666666654</v>
      </c>
      <c r="L1261" s="13">
        <f>Table21[[#This Row],[Abs Erorr 2]]/Table21[[#This Row],[Adj Close]]</f>
        <v>4.8549661005102343E-2</v>
      </c>
      <c r="M1261" s="11">
        <f t="shared" si="99"/>
        <v>253.44500000000002</v>
      </c>
      <c r="N1261" s="16">
        <f>Table21[[#This Row],[Adj Close]]-Table21[[#This Row],[6-MA]]</f>
        <v>-14.995000000000033</v>
      </c>
      <c r="O1261" s="17">
        <f>(Table21[[#This Row],[Adj Close]]-M1261)^2</f>
        <v>224.85002500000098</v>
      </c>
      <c r="P1261" s="17">
        <f>ABS(Table21[[#This Row],[Erorr 3]])</f>
        <v>14.995000000000033</v>
      </c>
      <c r="Q1261" s="17">
        <f>Table21[[#This Row],[Abs Erorr 3]]/Table21[[#This Row],[Adj Close]]</f>
        <v>6.2885300901656671E-2</v>
      </c>
    </row>
    <row r="1262" spans="1:17" x14ac:dyDescent="0.3">
      <c r="A1262" s="5">
        <v>45295.291666666664</v>
      </c>
      <c r="B1262" s="25">
        <v>237.93</v>
      </c>
      <c r="C1262" s="11">
        <f t="shared" si="96"/>
        <v>238.45</v>
      </c>
      <c r="D1262" s="29">
        <f>Table21[[#This Row],[Adj Close]]-Table21[[#This Row],[Naive Trend ]]</f>
        <v>-0.51999999999998181</v>
      </c>
      <c r="E1262" s="12">
        <f t="shared" si="95"/>
        <v>0.2703999999999811</v>
      </c>
      <c r="F1262" s="12">
        <f>ABS(Table21[[#This Row],[Erorr 1]])</f>
        <v>0.51999999999998181</v>
      </c>
      <c r="G1262" s="13">
        <f>Table21[[#This Row],[Abs Erorr 1]]/Table21[[#This Row],[Adj Close]]</f>
        <v>2.1855167486234681E-3</v>
      </c>
      <c r="H1262" s="11">
        <f t="shared" si="98"/>
        <v>245.11666666666665</v>
      </c>
      <c r="I1262" s="14">
        <f>(Table21[[#This Row],[Adj Close]]-Table21[[#This Row],[3-MA]])</f>
        <v>-7.186666666666639</v>
      </c>
      <c r="J1262" s="10">
        <f t="shared" si="97"/>
        <v>51.648177777777377</v>
      </c>
      <c r="K1262" s="10">
        <f>ABS(Table21[[#This Row],[Erorr 2]])</f>
        <v>7.186666666666639</v>
      </c>
      <c r="L1262" s="13">
        <f>Table21[[#This Row],[Abs Erorr 2]]/Table21[[#This Row],[Adj Close]]</f>
        <v>3.0204962243797078E-2</v>
      </c>
      <c r="M1262" s="11">
        <f t="shared" si="99"/>
        <v>251.09666666666669</v>
      </c>
      <c r="N1262" s="16">
        <f>Table21[[#This Row],[Adj Close]]-Table21[[#This Row],[6-MA]]</f>
        <v>-13.166666666666686</v>
      </c>
      <c r="O1262" s="17">
        <f>(Table21[[#This Row],[Adj Close]]-M1262)^2</f>
        <v>173.3611111111116</v>
      </c>
      <c r="P1262" s="17">
        <f>ABS(Table21[[#This Row],[Erorr 3]])</f>
        <v>13.166666666666686</v>
      </c>
      <c r="Q1262" s="17">
        <f>Table21[[#This Row],[Abs Erorr 3]]/Table21[[#This Row],[Adj Close]]</f>
        <v>5.5338404852968037E-2</v>
      </c>
    </row>
    <row r="1263" spans="1:17" x14ac:dyDescent="0.3">
      <c r="A1263" s="9">
        <v>45296.291666666664</v>
      </c>
      <c r="B1263" s="26">
        <v>237.49</v>
      </c>
      <c r="C1263" s="11">
        <f t="shared" si="96"/>
        <v>237.93</v>
      </c>
      <c r="D1263" s="29">
        <f>Table21[[#This Row],[Adj Close]]-Table21[[#This Row],[Naive Trend ]]</f>
        <v>-0.43999999999999773</v>
      </c>
      <c r="E1263" s="12">
        <f t="shared" si="95"/>
        <v>0.193599999999998</v>
      </c>
      <c r="F1263" s="12">
        <f>ABS(Table21[[#This Row],[Erorr 1]])</f>
        <v>0.43999999999999773</v>
      </c>
      <c r="G1263" s="13">
        <f>Table21[[#This Row],[Abs Erorr 1]]/Table21[[#This Row],[Adj Close]]</f>
        <v>1.8527095877721072E-3</v>
      </c>
      <c r="H1263" s="11">
        <f t="shared" si="98"/>
        <v>241.6</v>
      </c>
      <c r="I1263" s="14">
        <f>(Table21[[#This Row],[Adj Close]]-Table21[[#This Row],[3-MA]])</f>
        <v>-4.1099999999999852</v>
      </c>
      <c r="J1263" s="10">
        <f t="shared" si="97"/>
        <v>16.892099999999878</v>
      </c>
      <c r="K1263" s="10">
        <f>ABS(Table21[[#This Row],[Erorr 2]])</f>
        <v>4.1099999999999852</v>
      </c>
      <c r="L1263" s="13">
        <f>Table21[[#This Row],[Abs Erorr 2]]/Table21[[#This Row],[Adj Close]]</f>
        <v>1.7305991831234935E-2</v>
      </c>
      <c r="M1263" s="11">
        <f t="shared" si="99"/>
        <v>247.98333333333335</v>
      </c>
      <c r="N1263" s="16">
        <f>Table21[[#This Row],[Adj Close]]-Table21[[#This Row],[6-MA]]</f>
        <v>-10.493333333333339</v>
      </c>
      <c r="O1263" s="17">
        <f>(Table21[[#This Row],[Adj Close]]-M1263)^2</f>
        <v>110.11004444444457</v>
      </c>
      <c r="P1263" s="17">
        <f>ABS(Table21[[#This Row],[Erorr 3]])</f>
        <v>10.493333333333339</v>
      </c>
      <c r="Q1263" s="17">
        <f>Table21[[#This Row],[Abs Erorr 3]]/Table21[[#This Row],[Adj Close]]</f>
        <v>4.4184316532625958E-2</v>
      </c>
    </row>
    <row r="1264" spans="1:17" x14ac:dyDescent="0.3">
      <c r="A1264" s="5">
        <v>45299.291666666664</v>
      </c>
      <c r="B1264" s="25">
        <v>240.45</v>
      </c>
      <c r="C1264" s="11">
        <f t="shared" si="96"/>
        <v>237.49</v>
      </c>
      <c r="D1264" s="29">
        <f>Table21[[#This Row],[Adj Close]]-Table21[[#This Row],[Naive Trend ]]</f>
        <v>2.9599999999999795</v>
      </c>
      <c r="E1264" s="12">
        <f t="shared" si="95"/>
        <v>8.7615999999998788</v>
      </c>
      <c r="F1264" s="12">
        <f>ABS(Table21[[#This Row],[Erorr 1]])</f>
        <v>2.9599999999999795</v>
      </c>
      <c r="G1264" s="13">
        <f>Table21[[#This Row],[Abs Erorr 1]]/Table21[[#This Row],[Adj Close]]</f>
        <v>1.231025161156157E-2</v>
      </c>
      <c r="H1264" s="11">
        <f t="shared" si="98"/>
        <v>237.95666666666668</v>
      </c>
      <c r="I1264" s="14">
        <f>(Table21[[#This Row],[Adj Close]]-Table21[[#This Row],[3-MA]])</f>
        <v>2.493333333333311</v>
      </c>
      <c r="J1264" s="10">
        <f t="shared" si="97"/>
        <v>6.2167111111109996</v>
      </c>
      <c r="K1264" s="10">
        <f>ABS(Table21[[#This Row],[Erorr 2]])</f>
        <v>2.493333333333311</v>
      </c>
      <c r="L1264" s="13">
        <f>Table21[[#This Row],[Abs Erorr 2]]/Table21[[#This Row],[Adj Close]]</f>
        <v>1.0369446177306348E-2</v>
      </c>
      <c r="M1264" s="11">
        <f t="shared" si="99"/>
        <v>243.99166666666667</v>
      </c>
      <c r="N1264" s="16">
        <f>Table21[[#This Row],[Adj Close]]-Table21[[#This Row],[6-MA]]</f>
        <v>-3.5416666666666856</v>
      </c>
      <c r="O1264" s="17">
        <f>(Table21[[#This Row],[Adj Close]]-M1264)^2</f>
        <v>12.543402777777912</v>
      </c>
      <c r="P1264" s="17">
        <f>ABS(Table21[[#This Row],[Erorr 3]])</f>
        <v>3.5416666666666856</v>
      </c>
      <c r="Q1264" s="17">
        <f>Table21[[#This Row],[Abs Erorr 3]]/Table21[[#This Row],[Adj Close]]</f>
        <v>1.4729326956401272E-2</v>
      </c>
    </row>
    <row r="1265" spans="1:17" x14ac:dyDescent="0.3">
      <c r="A1265" s="9">
        <v>45300.291666666664</v>
      </c>
      <c r="B1265" s="26">
        <v>234.96</v>
      </c>
      <c r="C1265" s="11">
        <f t="shared" si="96"/>
        <v>240.45</v>
      </c>
      <c r="D1265" s="29">
        <f>Table21[[#This Row],[Adj Close]]-Table21[[#This Row],[Naive Trend ]]</f>
        <v>-5.4899999999999807</v>
      </c>
      <c r="E1265" s="12">
        <f t="shared" si="95"/>
        <v>30.140099999999787</v>
      </c>
      <c r="F1265" s="12">
        <f>ABS(Table21[[#This Row],[Erorr 1]])</f>
        <v>5.4899999999999807</v>
      </c>
      <c r="G1265" s="13">
        <f>Table21[[#This Row],[Abs Erorr 1]]/Table21[[#This Row],[Adj Close]]</f>
        <v>2.3365679264555586E-2</v>
      </c>
      <c r="H1265" s="11">
        <f t="shared" si="98"/>
        <v>238.62333333333333</v>
      </c>
      <c r="I1265" s="14">
        <f>(Table21[[#This Row],[Adj Close]]-Table21[[#This Row],[3-MA]])</f>
        <v>-3.6633333333333269</v>
      </c>
      <c r="J1265" s="10">
        <f t="shared" si="97"/>
        <v>13.420011111111064</v>
      </c>
      <c r="K1265" s="10">
        <f>ABS(Table21[[#This Row],[Erorr 2]])</f>
        <v>3.6633333333333269</v>
      </c>
      <c r="L1265" s="13">
        <f>Table21[[#This Row],[Abs Erorr 2]]/Table21[[#This Row],[Adj Close]]</f>
        <v>1.5591306321643373E-2</v>
      </c>
      <c r="M1265" s="11">
        <f t="shared" si="99"/>
        <v>241.87</v>
      </c>
      <c r="N1265" s="16">
        <f>Table21[[#This Row],[Adj Close]]-Table21[[#This Row],[6-MA]]</f>
        <v>-6.9099999999999966</v>
      </c>
      <c r="O1265" s="17">
        <f>(Table21[[#This Row],[Adj Close]]-M1265)^2</f>
        <v>47.748099999999951</v>
      </c>
      <c r="P1265" s="17">
        <f>ABS(Table21[[#This Row],[Erorr 3]])</f>
        <v>6.9099999999999966</v>
      </c>
      <c r="Q1265" s="17">
        <f>Table21[[#This Row],[Abs Erorr 3]]/Table21[[#This Row],[Adj Close]]</f>
        <v>2.9409261150834171E-2</v>
      </c>
    </row>
    <row r="1266" spans="1:17" x14ac:dyDescent="0.3">
      <c r="A1266" s="5">
        <v>45301.291666666664</v>
      </c>
      <c r="B1266" s="25">
        <v>233.94</v>
      </c>
      <c r="C1266" s="11">
        <f t="shared" si="96"/>
        <v>234.96</v>
      </c>
      <c r="D1266" s="29">
        <f>Table21[[#This Row],[Adj Close]]-Table21[[#This Row],[Naive Trend ]]</f>
        <v>-1.0200000000000102</v>
      </c>
      <c r="E1266" s="12">
        <f t="shared" si="95"/>
        <v>1.0404000000000209</v>
      </c>
      <c r="F1266" s="12">
        <f>ABS(Table21[[#This Row],[Erorr 1]])</f>
        <v>1.0200000000000102</v>
      </c>
      <c r="G1266" s="13">
        <f>Table21[[#This Row],[Abs Erorr 1]]/Table21[[#This Row],[Adj Close]]</f>
        <v>4.3600923313670608E-3</v>
      </c>
      <c r="H1266" s="11">
        <f t="shared" si="98"/>
        <v>237.63333333333333</v>
      </c>
      <c r="I1266" s="14">
        <f>(Table21[[#This Row],[Adj Close]]-Table21[[#This Row],[3-MA]])</f>
        <v>-3.693333333333328</v>
      </c>
      <c r="J1266" s="10">
        <f t="shared" si="97"/>
        <v>13.640711111111072</v>
      </c>
      <c r="K1266" s="10">
        <f>ABS(Table21[[#This Row],[Erorr 2]])</f>
        <v>3.693333333333328</v>
      </c>
      <c r="L1266" s="13">
        <f>Table21[[#This Row],[Abs Erorr 2]]/Table21[[#This Row],[Adj Close]]</f>
        <v>1.5787523866518459E-2</v>
      </c>
      <c r="M1266" s="11">
        <f t="shared" si="99"/>
        <v>239.61666666666667</v>
      </c>
      <c r="N1266" s="16">
        <f>Table21[[#This Row],[Adj Close]]-Table21[[#This Row],[6-MA]]</f>
        <v>-5.6766666666666765</v>
      </c>
      <c r="O1266" s="17">
        <f>(Table21[[#This Row],[Adj Close]]-M1266)^2</f>
        <v>32.224544444444554</v>
      </c>
      <c r="P1266" s="17">
        <f>ABS(Table21[[#This Row],[Erorr 3]])</f>
        <v>5.6766666666666765</v>
      </c>
      <c r="Q1266" s="17">
        <f>Table21[[#This Row],[Abs Erorr 3]]/Table21[[#This Row],[Adj Close]]</f>
        <v>2.4265481177509946E-2</v>
      </c>
    </row>
    <row r="1267" spans="1:17" x14ac:dyDescent="0.3">
      <c r="A1267" s="9">
        <v>45302.291666666664</v>
      </c>
      <c r="B1267" s="26">
        <v>227.22</v>
      </c>
      <c r="C1267" s="11">
        <f t="shared" si="96"/>
        <v>233.94</v>
      </c>
      <c r="D1267" s="29">
        <f>Table21[[#This Row],[Adj Close]]-Table21[[#This Row],[Naive Trend ]]</f>
        <v>-6.7199999999999989</v>
      </c>
      <c r="E1267" s="12">
        <f t="shared" si="95"/>
        <v>45.158399999999986</v>
      </c>
      <c r="F1267" s="12">
        <f>ABS(Table21[[#This Row],[Erorr 1]])</f>
        <v>6.7199999999999989</v>
      </c>
      <c r="G1267" s="13">
        <f>Table21[[#This Row],[Abs Erorr 1]]/Table21[[#This Row],[Adj Close]]</f>
        <v>2.9574861367837334E-2</v>
      </c>
      <c r="H1267" s="11">
        <f t="shared" si="98"/>
        <v>236.44999999999996</v>
      </c>
      <c r="I1267" s="14">
        <f>(Table21[[#This Row],[Adj Close]]-Table21[[#This Row],[3-MA]])</f>
        <v>-9.2299999999999613</v>
      </c>
      <c r="J1267" s="10">
        <f t="shared" si="97"/>
        <v>85.192899999999284</v>
      </c>
      <c r="K1267" s="10">
        <f>ABS(Table21[[#This Row],[Erorr 2]])</f>
        <v>9.2299999999999613</v>
      </c>
      <c r="L1267" s="13">
        <f>Table21[[#This Row],[Abs Erorr 2]]/Table21[[#This Row],[Adj Close]]</f>
        <v>4.0621424170407365E-2</v>
      </c>
      <c r="M1267" s="11">
        <f t="shared" si="99"/>
        <v>237.20333333333335</v>
      </c>
      <c r="N1267" s="16">
        <f>Table21[[#This Row],[Adj Close]]-Table21[[#This Row],[6-MA]]</f>
        <v>-9.9833333333333485</v>
      </c>
      <c r="O1267" s="17">
        <f>(Table21[[#This Row],[Adj Close]]-M1267)^2</f>
        <v>99.666944444444752</v>
      </c>
      <c r="P1267" s="17">
        <f>ABS(Table21[[#This Row],[Erorr 3]])</f>
        <v>9.9833333333333485</v>
      </c>
      <c r="Q1267" s="17">
        <f>Table21[[#This Row],[Abs Erorr 3]]/Table21[[#This Row],[Adj Close]]</f>
        <v>4.3936860018190957E-2</v>
      </c>
    </row>
    <row r="1268" spans="1:17" x14ac:dyDescent="0.3">
      <c r="A1268" s="5">
        <v>45303.291666666664</v>
      </c>
      <c r="B1268" s="25">
        <v>218.89</v>
      </c>
      <c r="C1268" s="11">
        <f t="shared" si="96"/>
        <v>227.22</v>
      </c>
      <c r="D1268" s="29">
        <f>Table21[[#This Row],[Adj Close]]-Table21[[#This Row],[Naive Trend ]]</f>
        <v>-8.3300000000000125</v>
      </c>
      <c r="E1268" s="12">
        <f t="shared" si="95"/>
        <v>69.388900000000206</v>
      </c>
      <c r="F1268" s="12">
        <f>ABS(Table21[[#This Row],[Erorr 1]])</f>
        <v>8.3300000000000125</v>
      </c>
      <c r="G1268" s="13">
        <f>Table21[[#This Row],[Abs Erorr 1]]/Table21[[#This Row],[Adj Close]]</f>
        <v>3.8055644387592E-2</v>
      </c>
      <c r="H1268" s="11">
        <f t="shared" si="98"/>
        <v>232.04</v>
      </c>
      <c r="I1268" s="14">
        <f>(Table21[[#This Row],[Adj Close]]-Table21[[#This Row],[3-MA]])</f>
        <v>-13.150000000000006</v>
      </c>
      <c r="J1268" s="10">
        <f t="shared" si="97"/>
        <v>172.92250000000016</v>
      </c>
      <c r="K1268" s="10">
        <f>ABS(Table21[[#This Row],[Erorr 2]])</f>
        <v>13.150000000000006</v>
      </c>
      <c r="L1268" s="13">
        <f>Table21[[#This Row],[Abs Erorr 2]]/Table21[[#This Row],[Adj Close]]</f>
        <v>6.0075837178491506E-2</v>
      </c>
      <c r="M1268" s="11">
        <f t="shared" si="99"/>
        <v>235.33166666666668</v>
      </c>
      <c r="N1268" s="16">
        <f>Table21[[#This Row],[Adj Close]]-Table21[[#This Row],[6-MA]]</f>
        <v>-16.441666666666691</v>
      </c>
      <c r="O1268" s="17">
        <f>(Table21[[#This Row],[Adj Close]]-M1268)^2</f>
        <v>270.32840277777859</v>
      </c>
      <c r="P1268" s="17">
        <f>ABS(Table21[[#This Row],[Erorr 3]])</f>
        <v>16.441666666666691</v>
      </c>
      <c r="Q1268" s="17">
        <f>Table21[[#This Row],[Abs Erorr 3]]/Table21[[#This Row],[Adj Close]]</f>
        <v>7.5113831909482814E-2</v>
      </c>
    </row>
    <row r="1269" spans="1:17" x14ac:dyDescent="0.3">
      <c r="A1269" s="9">
        <v>45307.291666666664</v>
      </c>
      <c r="B1269" s="26">
        <v>219.91</v>
      </c>
      <c r="C1269" s="11">
        <f t="shared" si="96"/>
        <v>218.89</v>
      </c>
      <c r="D1269" s="29">
        <f>Table21[[#This Row],[Adj Close]]-Table21[[#This Row],[Naive Trend ]]</f>
        <v>1.0200000000000102</v>
      </c>
      <c r="E1269" s="12">
        <f t="shared" si="95"/>
        <v>1.0404000000000209</v>
      </c>
      <c r="F1269" s="12">
        <f>ABS(Table21[[#This Row],[Erorr 1]])</f>
        <v>1.0200000000000102</v>
      </c>
      <c r="G1269" s="13">
        <f>Table21[[#This Row],[Abs Erorr 1]]/Table21[[#This Row],[Adj Close]]</f>
        <v>4.6382611068164718E-3</v>
      </c>
      <c r="H1269" s="11">
        <f t="shared" si="98"/>
        <v>226.68333333333331</v>
      </c>
      <c r="I1269" s="14">
        <f>(Table21[[#This Row],[Adj Close]]-Table21[[#This Row],[3-MA]])</f>
        <v>-6.7733333333333121</v>
      </c>
      <c r="J1269" s="10">
        <f t="shared" si="97"/>
        <v>45.878044444444157</v>
      </c>
      <c r="K1269" s="10">
        <f>ABS(Table21[[#This Row],[Erorr 2]])</f>
        <v>6.7733333333333121</v>
      </c>
      <c r="L1269" s="13">
        <f>Table21[[#This Row],[Abs Erorr 2]]/Table21[[#This Row],[Adj Close]]</f>
        <v>3.080047898382662E-2</v>
      </c>
      <c r="M1269" s="11">
        <f t="shared" si="99"/>
        <v>232.1583333333333</v>
      </c>
      <c r="N1269" s="16">
        <f>Table21[[#This Row],[Adj Close]]-Table21[[#This Row],[6-MA]]</f>
        <v>-12.248333333333306</v>
      </c>
      <c r="O1269" s="17">
        <f>(Table21[[#This Row],[Adj Close]]-M1269)^2</f>
        <v>150.02166944444377</v>
      </c>
      <c r="P1269" s="17">
        <f>ABS(Table21[[#This Row],[Erorr 3]])</f>
        <v>12.248333333333306</v>
      </c>
      <c r="Q1269" s="17">
        <f>Table21[[#This Row],[Abs Erorr 3]]/Table21[[#This Row],[Adj Close]]</f>
        <v>5.5697027571885348E-2</v>
      </c>
    </row>
    <row r="1270" spans="1:17" x14ac:dyDescent="0.3">
      <c r="A1270" s="5">
        <v>45308.291666666664</v>
      </c>
      <c r="B1270" s="25">
        <v>215.55</v>
      </c>
      <c r="C1270" s="11">
        <f t="shared" si="96"/>
        <v>219.91</v>
      </c>
      <c r="D1270" s="29">
        <f>Table21[[#This Row],[Adj Close]]-Table21[[#This Row],[Naive Trend ]]</f>
        <v>-4.3599999999999852</v>
      </c>
      <c r="E1270" s="12">
        <f t="shared" si="95"/>
        <v>19.009599999999871</v>
      </c>
      <c r="F1270" s="12">
        <f>ABS(Table21[[#This Row],[Erorr 1]])</f>
        <v>4.3599999999999852</v>
      </c>
      <c r="G1270" s="13">
        <f>Table21[[#This Row],[Abs Erorr 1]]/Table21[[#This Row],[Adj Close]]</f>
        <v>2.0227325446532059E-2</v>
      </c>
      <c r="H1270" s="11">
        <f t="shared" si="98"/>
        <v>222.00666666666666</v>
      </c>
      <c r="I1270" s="14">
        <f>(Table21[[#This Row],[Adj Close]]-Table21[[#This Row],[3-MA]])</f>
        <v>-6.4566666666666492</v>
      </c>
      <c r="J1270" s="10">
        <f t="shared" si="97"/>
        <v>41.688544444444219</v>
      </c>
      <c r="K1270" s="10">
        <f>ABS(Table21[[#This Row],[Erorr 2]])</f>
        <v>6.4566666666666492</v>
      </c>
      <c r="L1270" s="13">
        <f>Table21[[#This Row],[Abs Erorr 2]]/Table21[[#This Row],[Adj Close]]</f>
        <v>2.9954380267532586E-2</v>
      </c>
      <c r="M1270" s="11">
        <f t="shared" si="99"/>
        <v>229.22833333333335</v>
      </c>
      <c r="N1270" s="16">
        <f>Table21[[#This Row],[Adj Close]]-Table21[[#This Row],[6-MA]]</f>
        <v>-13.678333333333342</v>
      </c>
      <c r="O1270" s="17">
        <f>(Table21[[#This Row],[Adj Close]]-M1270)^2</f>
        <v>187.09680277777801</v>
      </c>
      <c r="P1270" s="17">
        <f>ABS(Table21[[#This Row],[Erorr 3]])</f>
        <v>13.678333333333342</v>
      </c>
      <c r="Q1270" s="17">
        <f>Table21[[#This Row],[Abs Erorr 3]]/Table21[[#This Row],[Adj Close]]</f>
        <v>6.3457821077862867E-2</v>
      </c>
    </row>
    <row r="1271" spans="1:17" x14ac:dyDescent="0.3">
      <c r="A1271" s="9">
        <v>45309.291666666664</v>
      </c>
      <c r="B1271" s="26">
        <v>211.88</v>
      </c>
      <c r="C1271" s="11">
        <f t="shared" si="96"/>
        <v>215.55</v>
      </c>
      <c r="D1271" s="29">
        <f>Table21[[#This Row],[Adj Close]]-Table21[[#This Row],[Naive Trend ]]</f>
        <v>-3.6700000000000159</v>
      </c>
      <c r="E1271" s="12">
        <f t="shared" si="95"/>
        <v>13.468900000000117</v>
      </c>
      <c r="F1271" s="12">
        <f>ABS(Table21[[#This Row],[Erorr 1]])</f>
        <v>3.6700000000000159</v>
      </c>
      <c r="G1271" s="13">
        <f>Table21[[#This Row],[Abs Erorr 1]]/Table21[[#This Row],[Adj Close]]</f>
        <v>1.7321125165187919E-2</v>
      </c>
      <c r="H1271" s="11">
        <f t="shared" si="98"/>
        <v>218.11666666666665</v>
      </c>
      <c r="I1271" s="14">
        <f>(Table21[[#This Row],[Adj Close]]-Table21[[#This Row],[3-MA]])</f>
        <v>-6.2366666666666504</v>
      </c>
      <c r="J1271" s="10">
        <f t="shared" si="97"/>
        <v>38.896011111110909</v>
      </c>
      <c r="K1271" s="10">
        <f>ABS(Table21[[#This Row],[Erorr 2]])</f>
        <v>6.2366666666666504</v>
      </c>
      <c r="L1271" s="13">
        <f>Table21[[#This Row],[Abs Erorr 2]]/Table21[[#This Row],[Adj Close]]</f>
        <v>2.9434900258007601E-2</v>
      </c>
      <c r="M1271" s="11">
        <f t="shared" si="99"/>
        <v>225.07833333333335</v>
      </c>
      <c r="N1271" s="16">
        <f>Table21[[#This Row],[Adj Close]]-Table21[[#This Row],[6-MA]]</f>
        <v>-13.198333333333352</v>
      </c>
      <c r="O1271" s="17">
        <f>(Table21[[#This Row],[Adj Close]]-M1271)^2</f>
        <v>174.19600277777826</v>
      </c>
      <c r="P1271" s="17">
        <f>ABS(Table21[[#This Row],[Erorr 3]])</f>
        <v>13.198333333333352</v>
      </c>
      <c r="Q1271" s="17">
        <f>Table21[[#This Row],[Abs Erorr 3]]/Table21[[#This Row],[Adj Close]]</f>
        <v>6.2291548675350916E-2</v>
      </c>
    </row>
    <row r="1272" spans="1:17" x14ac:dyDescent="0.3">
      <c r="A1272" s="5">
        <v>45310.291666666664</v>
      </c>
      <c r="B1272" s="25">
        <v>212.19</v>
      </c>
      <c r="C1272" s="11">
        <f t="shared" si="96"/>
        <v>211.88</v>
      </c>
      <c r="D1272" s="29">
        <f>Table21[[#This Row],[Adj Close]]-Table21[[#This Row],[Naive Trend ]]</f>
        <v>0.31000000000000227</v>
      </c>
      <c r="E1272" s="12">
        <f t="shared" si="95"/>
        <v>9.6100000000001407E-2</v>
      </c>
      <c r="F1272" s="12">
        <f>ABS(Table21[[#This Row],[Erorr 1]])</f>
        <v>0.31000000000000227</v>
      </c>
      <c r="G1272" s="13">
        <f>Table21[[#This Row],[Abs Erorr 1]]/Table21[[#This Row],[Adj Close]]</f>
        <v>1.4609548046562151E-3</v>
      </c>
      <c r="H1272" s="11">
        <f t="shared" si="98"/>
        <v>215.78</v>
      </c>
      <c r="I1272" s="14">
        <f>(Table21[[#This Row],[Adj Close]]-Table21[[#This Row],[3-MA]])</f>
        <v>-3.5900000000000034</v>
      </c>
      <c r="J1272" s="10">
        <f t="shared" si="97"/>
        <v>12.888100000000025</v>
      </c>
      <c r="K1272" s="10">
        <f>ABS(Table21[[#This Row],[Erorr 2]])</f>
        <v>3.5900000000000034</v>
      </c>
      <c r="L1272" s="13">
        <f>Table21[[#This Row],[Abs Erorr 2]]/Table21[[#This Row],[Adj Close]]</f>
        <v>1.6918799189405736E-2</v>
      </c>
      <c r="M1272" s="11">
        <f t="shared" si="99"/>
        <v>221.23166666666665</v>
      </c>
      <c r="N1272" s="16">
        <f>Table21[[#This Row],[Adj Close]]-Table21[[#This Row],[6-MA]]</f>
        <v>-9.0416666666666572</v>
      </c>
      <c r="O1272" s="17">
        <f>(Table21[[#This Row],[Adj Close]]-M1272)^2</f>
        <v>81.751736111110944</v>
      </c>
      <c r="P1272" s="17">
        <f>ABS(Table21[[#This Row],[Erorr 3]])</f>
        <v>9.0416666666666572</v>
      </c>
      <c r="Q1272" s="17">
        <f>Table21[[#This Row],[Abs Erorr 3]]/Table21[[#This Row],[Adj Close]]</f>
        <v>4.2611181802472579E-2</v>
      </c>
    </row>
    <row r="1273" spans="1:17" x14ac:dyDescent="0.3">
      <c r="A1273" s="9">
        <v>45313.291666666664</v>
      </c>
      <c r="B1273" s="26">
        <v>208.8</v>
      </c>
      <c r="C1273" s="11">
        <f t="shared" si="96"/>
        <v>212.19</v>
      </c>
      <c r="D1273" s="29">
        <f>Table21[[#This Row],[Adj Close]]-Table21[[#This Row],[Naive Trend ]]</f>
        <v>-3.3899999999999864</v>
      </c>
      <c r="E1273" s="12">
        <f t="shared" si="95"/>
        <v>11.492099999999908</v>
      </c>
      <c r="F1273" s="12">
        <f>ABS(Table21[[#This Row],[Erorr 1]])</f>
        <v>3.3899999999999864</v>
      </c>
      <c r="G1273" s="13">
        <f>Table21[[#This Row],[Abs Erorr 1]]/Table21[[#This Row],[Adj Close]]</f>
        <v>1.6235632183907979E-2</v>
      </c>
      <c r="H1273" s="11">
        <f t="shared" si="98"/>
        <v>213.20666666666668</v>
      </c>
      <c r="I1273" s="14">
        <f>(Table21[[#This Row],[Adj Close]]-Table21[[#This Row],[3-MA]])</f>
        <v>-4.4066666666666663</v>
      </c>
      <c r="J1273" s="10">
        <f t="shared" si="97"/>
        <v>19.418711111111108</v>
      </c>
      <c r="K1273" s="10">
        <f>ABS(Table21[[#This Row],[Erorr 2]])</f>
        <v>4.4066666666666663</v>
      </c>
      <c r="L1273" s="13">
        <f>Table21[[#This Row],[Abs Erorr 2]]/Table21[[#This Row],[Adj Close]]</f>
        <v>2.110472541507024E-2</v>
      </c>
      <c r="M1273" s="11">
        <f t="shared" si="99"/>
        <v>217.60666666666665</v>
      </c>
      <c r="N1273" s="16">
        <f>Table21[[#This Row],[Adj Close]]-Table21[[#This Row],[6-MA]]</f>
        <v>-8.8066666666666436</v>
      </c>
      <c r="O1273" s="17">
        <f>(Table21[[#This Row],[Adj Close]]-M1273)^2</f>
        <v>77.557377777777376</v>
      </c>
      <c r="P1273" s="17">
        <f>ABS(Table21[[#This Row],[Erorr 3]])</f>
        <v>8.8066666666666436</v>
      </c>
      <c r="Q1273" s="17">
        <f>Table21[[#This Row],[Abs Erorr 3]]/Table21[[#This Row],[Adj Close]]</f>
        <v>4.2177522349936027E-2</v>
      </c>
    </row>
    <row r="1274" spans="1:17" x14ac:dyDescent="0.3">
      <c r="A1274" s="5">
        <v>45314.291666666664</v>
      </c>
      <c r="B1274" s="25">
        <v>209.14</v>
      </c>
      <c r="C1274" s="11">
        <f t="shared" si="96"/>
        <v>208.8</v>
      </c>
      <c r="D1274" s="29">
        <f>Table21[[#This Row],[Adj Close]]-Table21[[#This Row],[Naive Trend ]]</f>
        <v>0.33999999999997499</v>
      </c>
      <c r="E1274" s="12">
        <f t="shared" si="95"/>
        <v>0.11559999999998299</v>
      </c>
      <c r="F1274" s="12">
        <f>ABS(Table21[[#This Row],[Erorr 1]])</f>
        <v>0.33999999999997499</v>
      </c>
      <c r="G1274" s="13">
        <f>Table21[[#This Row],[Abs Erorr 1]]/Table21[[#This Row],[Adj Close]]</f>
        <v>1.6257052691975471E-3</v>
      </c>
      <c r="H1274" s="11">
        <f t="shared" si="98"/>
        <v>210.95666666666668</v>
      </c>
      <c r="I1274" s="14">
        <f>(Table21[[#This Row],[Adj Close]]-Table21[[#This Row],[3-MA]])</f>
        <v>-1.8166666666666913</v>
      </c>
      <c r="J1274" s="10">
        <f t="shared" si="97"/>
        <v>3.3002777777778673</v>
      </c>
      <c r="K1274" s="10">
        <f>ABS(Table21[[#This Row],[Erorr 2]])</f>
        <v>1.8166666666666913</v>
      </c>
      <c r="L1274" s="13">
        <f>Table21[[#This Row],[Abs Erorr 2]]/Table21[[#This Row],[Adj Close]]</f>
        <v>8.6863663893405919E-3</v>
      </c>
      <c r="M1274" s="11">
        <f t="shared" si="99"/>
        <v>214.53666666666663</v>
      </c>
      <c r="N1274" s="16">
        <f>Table21[[#This Row],[Adj Close]]-Table21[[#This Row],[6-MA]]</f>
        <v>-5.396666666666647</v>
      </c>
      <c r="O1274" s="17">
        <f>(Table21[[#This Row],[Adj Close]]-M1274)^2</f>
        <v>29.124011111110899</v>
      </c>
      <c r="P1274" s="17">
        <f>ABS(Table21[[#This Row],[Erorr 3]])</f>
        <v>5.396666666666647</v>
      </c>
      <c r="Q1274" s="17">
        <f>Table21[[#This Row],[Abs Erorr 3]]/Table21[[#This Row],[Adj Close]]</f>
        <v>2.5804086576774635E-2</v>
      </c>
    </row>
    <row r="1275" spans="1:17" x14ac:dyDescent="0.3">
      <c r="A1275" s="9">
        <v>45315.291666666664</v>
      </c>
      <c r="B1275" s="26">
        <v>207.83</v>
      </c>
      <c r="C1275" s="11">
        <f t="shared" si="96"/>
        <v>209.14</v>
      </c>
      <c r="D1275" s="29">
        <f>Table21[[#This Row],[Adj Close]]-Table21[[#This Row],[Naive Trend ]]</f>
        <v>-1.3099999999999739</v>
      </c>
      <c r="E1275" s="12">
        <f t="shared" si="95"/>
        <v>1.7160999999999316</v>
      </c>
      <c r="F1275" s="12">
        <f>ABS(Table21[[#This Row],[Erorr 1]])</f>
        <v>1.3099999999999739</v>
      </c>
      <c r="G1275" s="13">
        <f>Table21[[#This Row],[Abs Erorr 1]]/Table21[[#This Row],[Adj Close]]</f>
        <v>6.303228600298195E-3</v>
      </c>
      <c r="H1275" s="11">
        <f t="shared" si="98"/>
        <v>210.04333333333332</v>
      </c>
      <c r="I1275" s="14">
        <f>(Table21[[#This Row],[Adj Close]]-Table21[[#This Row],[3-MA]])</f>
        <v>-2.2133333333333098</v>
      </c>
      <c r="J1275" s="10">
        <f t="shared" si="97"/>
        <v>4.8988444444443404</v>
      </c>
      <c r="K1275" s="10">
        <f>ABS(Table21[[#This Row],[Erorr 2]])</f>
        <v>2.2133333333333098</v>
      </c>
      <c r="L1275" s="13">
        <f>Table21[[#This Row],[Abs Erorr 2]]/Table21[[#This Row],[Adj Close]]</f>
        <v>1.0649729747068805E-2</v>
      </c>
      <c r="M1275" s="11">
        <f t="shared" si="99"/>
        <v>212.91166666666663</v>
      </c>
      <c r="N1275" s="16">
        <f>Table21[[#This Row],[Adj Close]]-Table21[[#This Row],[6-MA]]</f>
        <v>-5.0816666666666208</v>
      </c>
      <c r="O1275" s="17">
        <f>(Table21[[#This Row],[Adj Close]]-M1275)^2</f>
        <v>25.823336111110645</v>
      </c>
      <c r="P1275" s="17">
        <f>ABS(Table21[[#This Row],[Erorr 3]])</f>
        <v>5.0816666666666208</v>
      </c>
      <c r="Q1275" s="17">
        <f>Table21[[#This Row],[Abs Erorr 3]]/Table21[[#This Row],[Adj Close]]</f>
        <v>2.4451073794286775E-2</v>
      </c>
    </row>
    <row r="1276" spans="1:17" x14ac:dyDescent="0.3">
      <c r="A1276" s="5">
        <v>45316.291666666664</v>
      </c>
      <c r="B1276" s="25">
        <v>182.63</v>
      </c>
      <c r="C1276" s="11">
        <f t="shared" si="96"/>
        <v>207.83</v>
      </c>
      <c r="D1276" s="29">
        <f>Table21[[#This Row],[Adj Close]]-Table21[[#This Row],[Naive Trend ]]</f>
        <v>-25.200000000000017</v>
      </c>
      <c r="E1276" s="12">
        <f t="shared" si="95"/>
        <v>635.04000000000087</v>
      </c>
      <c r="F1276" s="12">
        <f>ABS(Table21[[#This Row],[Erorr 1]])</f>
        <v>25.200000000000017</v>
      </c>
      <c r="G1276" s="13">
        <f>Table21[[#This Row],[Abs Erorr 1]]/Table21[[#This Row],[Adj Close]]</f>
        <v>0.13798390187811432</v>
      </c>
      <c r="H1276" s="11">
        <f t="shared" si="98"/>
        <v>208.59</v>
      </c>
      <c r="I1276" s="14">
        <f>(Table21[[#This Row],[Adj Close]]-Table21[[#This Row],[3-MA]])</f>
        <v>-25.960000000000008</v>
      </c>
      <c r="J1276" s="10">
        <f t="shared" si="97"/>
        <v>673.92160000000047</v>
      </c>
      <c r="K1276" s="10">
        <f>ABS(Table21[[#This Row],[Erorr 2]])</f>
        <v>25.960000000000008</v>
      </c>
      <c r="L1276" s="13">
        <f>Table21[[#This Row],[Abs Erorr 2]]/Table21[[#This Row],[Adj Close]]</f>
        <v>0.14214532114110501</v>
      </c>
      <c r="M1276" s="11">
        <f t="shared" si="99"/>
        <v>210.89833333333331</v>
      </c>
      <c r="N1276" s="16">
        <f>Table21[[#This Row],[Adj Close]]-Table21[[#This Row],[6-MA]]</f>
        <v>-28.268333333333317</v>
      </c>
      <c r="O1276" s="17">
        <f>(Table21[[#This Row],[Adj Close]]-M1276)^2</f>
        <v>799.09866944444354</v>
      </c>
      <c r="P1276" s="17">
        <f>ABS(Table21[[#This Row],[Erorr 3]])</f>
        <v>28.268333333333317</v>
      </c>
      <c r="Q1276" s="17">
        <f>Table21[[#This Row],[Abs Erorr 3]]/Table21[[#This Row],[Adj Close]]</f>
        <v>0.15478471956049564</v>
      </c>
    </row>
    <row r="1277" spans="1:17" x14ac:dyDescent="0.3">
      <c r="A1277" s="9">
        <v>45317.291666666664</v>
      </c>
      <c r="B1277" s="26">
        <v>183.25</v>
      </c>
      <c r="C1277" s="11">
        <f t="shared" si="96"/>
        <v>182.63</v>
      </c>
      <c r="D1277" s="29">
        <f>Table21[[#This Row],[Adj Close]]-Table21[[#This Row],[Naive Trend ]]</f>
        <v>0.62000000000000455</v>
      </c>
      <c r="E1277" s="12">
        <f t="shared" si="95"/>
        <v>0.38440000000000563</v>
      </c>
      <c r="F1277" s="12">
        <f>ABS(Table21[[#This Row],[Erorr 1]])</f>
        <v>0.62000000000000455</v>
      </c>
      <c r="G1277" s="13">
        <f>Table21[[#This Row],[Abs Erorr 1]]/Table21[[#This Row],[Adj Close]]</f>
        <v>3.3833560709413618E-3</v>
      </c>
      <c r="H1277" s="11">
        <f t="shared" si="98"/>
        <v>199.86666666666667</v>
      </c>
      <c r="I1277" s="14">
        <f>(Table21[[#This Row],[Adj Close]]-Table21[[#This Row],[3-MA]])</f>
        <v>-16.616666666666674</v>
      </c>
      <c r="J1277" s="10">
        <f t="shared" si="97"/>
        <v>276.11361111111137</v>
      </c>
      <c r="K1277" s="10">
        <f>ABS(Table21[[#This Row],[Erorr 2]])</f>
        <v>16.616666666666674</v>
      </c>
      <c r="L1277" s="13">
        <f>Table21[[#This Row],[Abs Erorr 2]]/Table21[[#This Row],[Adj Close]]</f>
        <v>9.0677580718508455E-2</v>
      </c>
      <c r="M1277" s="11">
        <f t="shared" si="99"/>
        <v>205.41166666666663</v>
      </c>
      <c r="N1277" s="16">
        <f>Table21[[#This Row],[Adj Close]]-Table21[[#This Row],[6-MA]]</f>
        <v>-22.161666666666633</v>
      </c>
      <c r="O1277" s="17">
        <f>(Table21[[#This Row],[Adj Close]]-M1277)^2</f>
        <v>491.13946944444297</v>
      </c>
      <c r="P1277" s="17">
        <f>ABS(Table21[[#This Row],[Erorr 3]])</f>
        <v>22.161666666666633</v>
      </c>
      <c r="Q1277" s="17">
        <f>Table21[[#This Row],[Abs Erorr 3]]/Table21[[#This Row],[Adj Close]]</f>
        <v>0.1209367894497497</v>
      </c>
    </row>
    <row r="1278" spans="1:17" x14ac:dyDescent="0.3">
      <c r="A1278" s="5">
        <v>45320.291666666664</v>
      </c>
      <c r="B1278" s="25">
        <v>190.93</v>
      </c>
      <c r="C1278" s="11">
        <f t="shared" si="96"/>
        <v>183.25</v>
      </c>
      <c r="D1278" s="29">
        <f>Table21[[#This Row],[Adj Close]]-Table21[[#This Row],[Naive Trend ]]</f>
        <v>7.6800000000000068</v>
      </c>
      <c r="E1278" s="12">
        <f t="shared" si="95"/>
        <v>58.982400000000105</v>
      </c>
      <c r="F1278" s="12">
        <f>ABS(Table21[[#This Row],[Erorr 1]])</f>
        <v>7.6800000000000068</v>
      </c>
      <c r="G1278" s="13">
        <f>Table21[[#This Row],[Abs Erorr 1]]/Table21[[#This Row],[Adj Close]]</f>
        <v>4.0224165924684474E-2</v>
      </c>
      <c r="H1278" s="11">
        <f t="shared" si="98"/>
        <v>191.23666666666668</v>
      </c>
      <c r="I1278" s="14">
        <f>(Table21[[#This Row],[Adj Close]]-Table21[[#This Row],[3-MA]])</f>
        <v>-0.30666666666667197</v>
      </c>
      <c r="J1278" s="10">
        <f t="shared" si="97"/>
        <v>9.4044444444447692E-2</v>
      </c>
      <c r="K1278" s="10">
        <f>ABS(Table21[[#This Row],[Erorr 2]])</f>
        <v>0.30666666666667197</v>
      </c>
      <c r="L1278" s="13">
        <f>Table21[[#This Row],[Abs Erorr 2]]/Table21[[#This Row],[Adj Close]]</f>
        <v>1.6061732921315245E-3</v>
      </c>
      <c r="M1278" s="11">
        <f t="shared" si="99"/>
        <v>200.64000000000001</v>
      </c>
      <c r="N1278" s="16">
        <f>Table21[[#This Row],[Adj Close]]-Table21[[#This Row],[6-MA]]</f>
        <v>-9.710000000000008</v>
      </c>
      <c r="O1278" s="17">
        <f>(Table21[[#This Row],[Adj Close]]-M1278)^2</f>
        <v>94.284100000000151</v>
      </c>
      <c r="P1278" s="17">
        <f>ABS(Table21[[#This Row],[Erorr 3]])</f>
        <v>9.710000000000008</v>
      </c>
      <c r="Q1278" s="17">
        <f>Table21[[#This Row],[Abs Erorr 3]]/Table21[[#This Row],[Adj Close]]</f>
        <v>5.0856334782381017E-2</v>
      </c>
    </row>
    <row r="1279" spans="1:17" x14ac:dyDescent="0.3">
      <c r="A1279" s="9">
        <v>45321.291666666664</v>
      </c>
      <c r="B1279" s="26">
        <v>191.59</v>
      </c>
      <c r="C1279" s="11">
        <f t="shared" si="96"/>
        <v>190.93</v>
      </c>
      <c r="D1279" s="29">
        <f>Table21[[#This Row],[Adj Close]]-Table21[[#This Row],[Naive Trend ]]</f>
        <v>0.65999999999999659</v>
      </c>
      <c r="E1279" s="12">
        <f t="shared" si="95"/>
        <v>0.43559999999999549</v>
      </c>
      <c r="F1279" s="12">
        <f>ABS(Table21[[#This Row],[Erorr 1]])</f>
        <v>0.65999999999999659</v>
      </c>
      <c r="G1279" s="13">
        <f>Table21[[#This Row],[Abs Erorr 1]]/Table21[[#This Row],[Adj Close]]</f>
        <v>3.4448562033508878E-3</v>
      </c>
      <c r="H1279" s="11">
        <f t="shared" si="98"/>
        <v>185.60333333333332</v>
      </c>
      <c r="I1279" s="14">
        <f>(Table21[[#This Row],[Adj Close]]-Table21[[#This Row],[3-MA]])</f>
        <v>5.9866666666666788</v>
      </c>
      <c r="J1279" s="10">
        <f t="shared" si="97"/>
        <v>35.840177777777924</v>
      </c>
      <c r="K1279" s="10">
        <f>ABS(Table21[[#This Row],[Erorr 2]])</f>
        <v>5.9866666666666788</v>
      </c>
      <c r="L1279" s="13">
        <f>Table21[[#This Row],[Abs Erorr 2]]/Table21[[#This Row],[Adj Close]]</f>
        <v>3.1247281521304238E-2</v>
      </c>
      <c r="M1279" s="11">
        <f t="shared" si="99"/>
        <v>197.09666666666666</v>
      </c>
      <c r="N1279" s="16">
        <f>Table21[[#This Row],[Adj Close]]-Table21[[#This Row],[6-MA]]</f>
        <v>-5.5066666666666606</v>
      </c>
      <c r="O1279" s="17">
        <f>(Table21[[#This Row],[Adj Close]]-M1279)^2</f>
        <v>30.323377777777711</v>
      </c>
      <c r="P1279" s="17">
        <f>ABS(Table21[[#This Row],[Erorr 3]])</f>
        <v>5.5066666666666606</v>
      </c>
      <c r="Q1279" s="17">
        <f>Table21[[#This Row],[Abs Erorr 3]]/Table21[[#This Row],[Adj Close]]</f>
        <v>2.8741931555230756E-2</v>
      </c>
    </row>
    <row r="1280" spans="1:17" x14ac:dyDescent="0.3">
      <c r="A1280" s="5">
        <v>45322.291666666664</v>
      </c>
      <c r="B1280" s="25">
        <v>187.29</v>
      </c>
      <c r="C1280" s="11">
        <f t="shared" si="96"/>
        <v>191.59</v>
      </c>
      <c r="D1280" s="29">
        <f>Table21[[#This Row],[Adj Close]]-Table21[[#This Row],[Naive Trend ]]</f>
        <v>-4.3000000000000114</v>
      </c>
      <c r="E1280" s="12">
        <f t="shared" si="95"/>
        <v>18.490000000000098</v>
      </c>
      <c r="F1280" s="12">
        <f>ABS(Table21[[#This Row],[Erorr 1]])</f>
        <v>4.3000000000000114</v>
      </c>
      <c r="G1280" s="13">
        <f>Table21[[#This Row],[Abs Erorr 1]]/Table21[[#This Row],[Adj Close]]</f>
        <v>2.2959047466495869E-2</v>
      </c>
      <c r="H1280" s="11">
        <f t="shared" si="98"/>
        <v>188.59</v>
      </c>
      <c r="I1280" s="14">
        <f>(Table21[[#This Row],[Adj Close]]-Table21[[#This Row],[3-MA]])</f>
        <v>-1.3000000000000114</v>
      </c>
      <c r="J1280" s="10">
        <f t="shared" si="97"/>
        <v>1.6900000000000295</v>
      </c>
      <c r="K1280" s="10">
        <f>ABS(Table21[[#This Row],[Erorr 2]])</f>
        <v>1.3000000000000114</v>
      </c>
      <c r="L1280" s="13">
        <f>Table21[[#This Row],[Abs Erorr 2]]/Table21[[#This Row],[Adj Close]]</f>
        <v>6.9411073735918174E-3</v>
      </c>
      <c r="M1280" s="11">
        <f t="shared" si="99"/>
        <v>194.22833333333332</v>
      </c>
      <c r="N1280" s="16">
        <f>Table21[[#This Row],[Adj Close]]-Table21[[#This Row],[6-MA]]</f>
        <v>-6.9383333333333326</v>
      </c>
      <c r="O1280" s="17">
        <f>(Table21[[#This Row],[Adj Close]]-M1280)^2</f>
        <v>48.140469444444435</v>
      </c>
      <c r="P1280" s="17">
        <f>ABS(Table21[[#This Row],[Erorr 3]])</f>
        <v>6.9383333333333326</v>
      </c>
      <c r="Q1280" s="17">
        <f>Table21[[#This Row],[Abs Erorr 3]]/Table21[[#This Row],[Adj Close]]</f>
        <v>3.7045935892644204E-2</v>
      </c>
    </row>
    <row r="1281" spans="1:17" x14ac:dyDescent="0.3">
      <c r="A1281" s="9">
        <v>45323.291666666664</v>
      </c>
      <c r="B1281" s="26">
        <v>188.86</v>
      </c>
      <c r="C1281" s="11">
        <f t="shared" si="96"/>
        <v>187.29</v>
      </c>
      <c r="D1281" s="29">
        <f>Table21[[#This Row],[Adj Close]]-Table21[[#This Row],[Naive Trend ]]</f>
        <v>1.5700000000000216</v>
      </c>
      <c r="E1281" s="12">
        <f t="shared" si="95"/>
        <v>2.464900000000068</v>
      </c>
      <c r="F1281" s="12">
        <f>ABS(Table21[[#This Row],[Erorr 1]])</f>
        <v>1.5700000000000216</v>
      </c>
      <c r="G1281" s="13">
        <f>Table21[[#This Row],[Abs Erorr 1]]/Table21[[#This Row],[Adj Close]]</f>
        <v>8.3130361114053877E-3</v>
      </c>
      <c r="H1281" s="11">
        <f t="shared" si="98"/>
        <v>189.93666666666664</v>
      </c>
      <c r="I1281" s="14">
        <f>(Table21[[#This Row],[Adj Close]]-Table21[[#This Row],[3-MA]])</f>
        <v>-1.0766666666666254</v>
      </c>
      <c r="J1281" s="10">
        <f t="shared" si="97"/>
        <v>1.1592111111110222</v>
      </c>
      <c r="K1281" s="10">
        <f>ABS(Table21[[#This Row],[Erorr 2]])</f>
        <v>1.0766666666666254</v>
      </c>
      <c r="L1281" s="13">
        <f>Table21[[#This Row],[Abs Erorr 2]]/Table21[[#This Row],[Adj Close]]</f>
        <v>5.7008718980547778E-3</v>
      </c>
      <c r="M1281" s="11">
        <f t="shared" si="99"/>
        <v>190.5866666666667</v>
      </c>
      <c r="N1281" s="16">
        <f>Table21[[#This Row],[Adj Close]]-Table21[[#This Row],[6-MA]]</f>
        <v>-1.7266666666666879</v>
      </c>
      <c r="O1281" s="17">
        <f>(Table21[[#This Row],[Adj Close]]-M1281)^2</f>
        <v>2.9813777777778512</v>
      </c>
      <c r="P1281" s="17">
        <f>ABS(Table21[[#This Row],[Erorr 3]])</f>
        <v>1.7266666666666879</v>
      </c>
      <c r="Q1281" s="17">
        <f>Table21[[#This Row],[Abs Erorr 3]]/Table21[[#This Row],[Adj Close]]</f>
        <v>9.1425747467260808E-3</v>
      </c>
    </row>
    <row r="1282" spans="1:17" x14ac:dyDescent="0.3">
      <c r="A1282" s="5">
        <v>45324.291666666664</v>
      </c>
      <c r="B1282" s="25">
        <v>187.91</v>
      </c>
      <c r="C1282" s="11">
        <f t="shared" si="96"/>
        <v>188.86</v>
      </c>
      <c r="D1282" s="29">
        <f>Table21[[#This Row],[Adj Close]]-Table21[[#This Row],[Naive Trend ]]</f>
        <v>-0.95000000000001705</v>
      </c>
      <c r="E1282" s="12">
        <f t="shared" si="95"/>
        <v>0.90250000000003239</v>
      </c>
      <c r="F1282" s="12">
        <f>ABS(Table21[[#This Row],[Erorr 1]])</f>
        <v>0.95000000000001705</v>
      </c>
      <c r="G1282" s="13">
        <f>Table21[[#This Row],[Abs Erorr 1]]/Table21[[#This Row],[Adj Close]]</f>
        <v>5.0556117290193022E-3</v>
      </c>
      <c r="H1282" s="11">
        <f t="shared" si="98"/>
        <v>189.24666666666667</v>
      </c>
      <c r="I1282" s="14">
        <f>(Table21[[#This Row],[Adj Close]]-Table21[[#This Row],[3-MA]])</f>
        <v>-1.3366666666666731</v>
      </c>
      <c r="J1282" s="10">
        <f t="shared" si="97"/>
        <v>1.7866777777777949</v>
      </c>
      <c r="K1282" s="10">
        <f>ABS(Table21[[#This Row],[Erorr 2]])</f>
        <v>1.3366666666666731</v>
      </c>
      <c r="L1282" s="13">
        <f>Table21[[#This Row],[Abs Erorr 2]]/Table21[[#This Row],[Adj Close]]</f>
        <v>7.1133343976726793E-3</v>
      </c>
      <c r="M1282" s="11">
        <f t="shared" si="99"/>
        <v>187.42499999999998</v>
      </c>
      <c r="N1282" s="16">
        <f>Table21[[#This Row],[Adj Close]]-Table21[[#This Row],[6-MA]]</f>
        <v>0.48500000000001364</v>
      </c>
      <c r="O1282" s="17">
        <f>(Table21[[#This Row],[Adj Close]]-M1282)^2</f>
        <v>0.23522500000001323</v>
      </c>
      <c r="P1282" s="17">
        <f>ABS(Table21[[#This Row],[Erorr 3]])</f>
        <v>0.48500000000001364</v>
      </c>
      <c r="Q1282" s="17">
        <f>Table21[[#This Row],[Abs Erorr 3]]/Table21[[#This Row],[Adj Close]]</f>
        <v>2.5810228300783018E-3</v>
      </c>
    </row>
    <row r="1283" spans="1:17" x14ac:dyDescent="0.3">
      <c r="A1283" s="9">
        <v>45327.291666666664</v>
      </c>
      <c r="B1283" s="26">
        <v>181.06</v>
      </c>
      <c r="C1283" s="11">
        <f t="shared" si="96"/>
        <v>187.91</v>
      </c>
      <c r="D1283" s="29">
        <f>Table21[[#This Row],[Adj Close]]-Table21[[#This Row],[Naive Trend ]]</f>
        <v>-6.8499999999999943</v>
      </c>
      <c r="E1283" s="12">
        <f t="shared" ref="E1283:E1346" si="100">(B1283-C1283)^2</f>
        <v>46.922499999999921</v>
      </c>
      <c r="F1283" s="12">
        <f>ABS(Table21[[#This Row],[Erorr 1]])</f>
        <v>6.8499999999999943</v>
      </c>
      <c r="G1283" s="13">
        <f>Table21[[#This Row],[Abs Erorr 1]]/Table21[[#This Row],[Adj Close]]</f>
        <v>3.7832762620125894E-2</v>
      </c>
      <c r="H1283" s="11">
        <f t="shared" si="98"/>
        <v>188.01999999999998</v>
      </c>
      <c r="I1283" s="14">
        <f>(Table21[[#This Row],[Adj Close]]-Table21[[#This Row],[3-MA]])</f>
        <v>-6.9599999999999795</v>
      </c>
      <c r="J1283" s="10">
        <f t="shared" si="97"/>
        <v>48.441599999999717</v>
      </c>
      <c r="K1283" s="10">
        <f>ABS(Table21[[#This Row],[Erorr 2]])</f>
        <v>6.9599999999999795</v>
      </c>
      <c r="L1283" s="13">
        <f>Table21[[#This Row],[Abs Erorr 2]]/Table21[[#This Row],[Adj Close]]</f>
        <v>3.8440296034463597E-2</v>
      </c>
      <c r="M1283" s="11">
        <f t="shared" si="99"/>
        <v>188.30499999999998</v>
      </c>
      <c r="N1283" s="16">
        <f>Table21[[#This Row],[Adj Close]]-Table21[[#This Row],[6-MA]]</f>
        <v>-7.2449999999999761</v>
      </c>
      <c r="O1283" s="17">
        <f>(Table21[[#This Row],[Adj Close]]-M1283)^2</f>
        <v>52.490024999999655</v>
      </c>
      <c r="P1283" s="17">
        <f>ABS(Table21[[#This Row],[Erorr 3]])</f>
        <v>7.2449999999999761</v>
      </c>
      <c r="Q1283" s="17">
        <f>Table21[[#This Row],[Abs Erorr 3]]/Table21[[#This Row],[Adj Close]]</f>
        <v>4.0014359880702399E-2</v>
      </c>
    </row>
    <row r="1284" spans="1:17" x14ac:dyDescent="0.3">
      <c r="A1284" s="5">
        <v>45328.291666666664</v>
      </c>
      <c r="B1284" s="25">
        <v>185.1</v>
      </c>
      <c r="C1284" s="11">
        <f t="shared" ref="C1284:C1347" si="101">B1283</f>
        <v>181.06</v>
      </c>
      <c r="D1284" s="29">
        <f>Table21[[#This Row],[Adj Close]]-Table21[[#This Row],[Naive Trend ]]</f>
        <v>4.039999999999992</v>
      </c>
      <c r="E1284" s="12">
        <f t="shared" si="100"/>
        <v>16.321599999999936</v>
      </c>
      <c r="F1284" s="12">
        <f>ABS(Table21[[#This Row],[Erorr 1]])</f>
        <v>4.039999999999992</v>
      </c>
      <c r="G1284" s="13">
        <f>Table21[[#This Row],[Abs Erorr 1]]/Table21[[#This Row],[Adj Close]]</f>
        <v>2.1826039978390017E-2</v>
      </c>
      <c r="H1284" s="11">
        <f t="shared" si="98"/>
        <v>185.9433333333333</v>
      </c>
      <c r="I1284" s="14">
        <f>(Table21[[#This Row],[Adj Close]]-Table21[[#This Row],[3-MA]])</f>
        <v>-0.84333333333330529</v>
      </c>
      <c r="J1284" s="10">
        <f t="shared" si="97"/>
        <v>0.71121111111106383</v>
      </c>
      <c r="K1284" s="10">
        <f>ABS(Table21[[#This Row],[Erorr 2]])</f>
        <v>0.84333333333330529</v>
      </c>
      <c r="L1284" s="13">
        <f>Table21[[#This Row],[Abs Erorr 2]]/Table21[[#This Row],[Adj Close]]</f>
        <v>4.556095804069721E-3</v>
      </c>
      <c r="M1284" s="11">
        <f t="shared" si="99"/>
        <v>187.93999999999997</v>
      </c>
      <c r="N1284" s="16">
        <f>Table21[[#This Row],[Adj Close]]-Table21[[#This Row],[6-MA]]</f>
        <v>-2.839999999999975</v>
      </c>
      <c r="O1284" s="17">
        <f>(Table21[[#This Row],[Adj Close]]-M1284)^2</f>
        <v>8.0655999999998578</v>
      </c>
      <c r="P1284" s="17">
        <f>ABS(Table21[[#This Row],[Erorr 3]])</f>
        <v>2.839999999999975</v>
      </c>
      <c r="Q1284" s="17">
        <f>Table21[[#This Row],[Abs Erorr 3]]/Table21[[#This Row],[Adj Close]]</f>
        <v>1.5343057806590897E-2</v>
      </c>
    </row>
    <row r="1285" spans="1:17" x14ac:dyDescent="0.3">
      <c r="A1285" s="9">
        <v>45329.291666666664</v>
      </c>
      <c r="B1285" s="26">
        <v>187.58</v>
      </c>
      <c r="C1285" s="11">
        <f t="shared" si="101"/>
        <v>185.1</v>
      </c>
      <c r="D1285" s="29">
        <f>Table21[[#This Row],[Adj Close]]-Table21[[#This Row],[Naive Trend ]]</f>
        <v>2.4800000000000182</v>
      </c>
      <c r="E1285" s="12">
        <f t="shared" si="100"/>
        <v>6.15040000000009</v>
      </c>
      <c r="F1285" s="12">
        <f>ABS(Table21[[#This Row],[Erorr 1]])</f>
        <v>2.4800000000000182</v>
      </c>
      <c r="G1285" s="13">
        <f>Table21[[#This Row],[Abs Erorr 1]]/Table21[[#This Row],[Adj Close]]</f>
        <v>1.3221025695703263E-2</v>
      </c>
      <c r="H1285" s="11">
        <f t="shared" si="98"/>
        <v>184.69000000000003</v>
      </c>
      <c r="I1285" s="14">
        <f>(Table21[[#This Row],[Adj Close]]-Table21[[#This Row],[3-MA]])</f>
        <v>2.8899999999999864</v>
      </c>
      <c r="J1285" s="10">
        <f t="shared" ref="J1285:J1348" si="102">(B1285-H1285)^2</f>
        <v>8.3520999999999219</v>
      </c>
      <c r="K1285" s="10">
        <f>ABS(Table21[[#This Row],[Erorr 2]])</f>
        <v>2.8899999999999864</v>
      </c>
      <c r="L1285" s="13">
        <f>Table21[[#This Row],[Abs Erorr 2]]/Table21[[#This Row],[Adj Close]]</f>
        <v>1.5406759782492729E-2</v>
      </c>
      <c r="M1285" s="11">
        <f t="shared" si="99"/>
        <v>186.96833333333333</v>
      </c>
      <c r="N1285" s="16">
        <f>Table21[[#This Row],[Adj Close]]-Table21[[#This Row],[6-MA]]</f>
        <v>0.61166666666667879</v>
      </c>
      <c r="O1285" s="17">
        <f>(Table21[[#This Row],[Adj Close]]-M1285)^2</f>
        <v>0.37413611111112594</v>
      </c>
      <c r="P1285" s="17">
        <f>ABS(Table21[[#This Row],[Erorr 3]])</f>
        <v>0.61166666666667879</v>
      </c>
      <c r="Q1285" s="17">
        <f>Table21[[#This Row],[Abs Erorr 3]]/Table21[[#This Row],[Adj Close]]</f>
        <v>3.2608309343569609E-3</v>
      </c>
    </row>
    <row r="1286" spans="1:17" x14ac:dyDescent="0.3">
      <c r="A1286" s="5">
        <v>45330.291666666664</v>
      </c>
      <c r="B1286" s="25">
        <v>189.56</v>
      </c>
      <c r="C1286" s="11">
        <f t="shared" si="101"/>
        <v>187.58</v>
      </c>
      <c r="D1286" s="29">
        <f>Table21[[#This Row],[Adj Close]]-Table21[[#This Row],[Naive Trend ]]</f>
        <v>1.9799999999999898</v>
      </c>
      <c r="E1286" s="12">
        <f t="shared" si="100"/>
        <v>3.9203999999999595</v>
      </c>
      <c r="F1286" s="12">
        <f>ABS(Table21[[#This Row],[Erorr 1]])</f>
        <v>1.9799999999999898</v>
      </c>
      <c r="G1286" s="13">
        <f>Table21[[#This Row],[Abs Erorr 1]]/Table21[[#This Row],[Adj Close]]</f>
        <v>1.044524161215441E-2</v>
      </c>
      <c r="H1286" s="11">
        <f t="shared" ref="H1286:H1349" si="103">AVERAGE(B1283:B1285)</f>
        <v>184.58</v>
      </c>
      <c r="I1286" s="14">
        <f>(Table21[[#This Row],[Adj Close]]-Table21[[#This Row],[3-MA]])</f>
        <v>4.9799999999999898</v>
      </c>
      <c r="J1286" s="10">
        <f t="shared" si="102"/>
        <v>24.800399999999897</v>
      </c>
      <c r="K1286" s="10">
        <f>ABS(Table21[[#This Row],[Erorr 2]])</f>
        <v>4.9799999999999898</v>
      </c>
      <c r="L1286" s="13">
        <f>Table21[[#This Row],[Abs Erorr 2]]/Table21[[#This Row],[Adj Close]]</f>
        <v>2.6271365266933897E-2</v>
      </c>
      <c r="M1286" s="11">
        <f t="shared" si="99"/>
        <v>186.29999999999998</v>
      </c>
      <c r="N1286" s="16">
        <f>Table21[[#This Row],[Adj Close]]-Table21[[#This Row],[6-MA]]</f>
        <v>3.2600000000000193</v>
      </c>
      <c r="O1286" s="17">
        <f>(Table21[[#This Row],[Adj Close]]-M1286)^2</f>
        <v>10.627600000000125</v>
      </c>
      <c r="P1286" s="17">
        <f>ABS(Table21[[#This Row],[Erorr 3]])</f>
        <v>3.2600000000000193</v>
      </c>
      <c r="Q1286" s="17">
        <f>Table21[[#This Row],[Abs Erorr 3]]/Table21[[#This Row],[Adj Close]]</f>
        <v>1.7197721038193812E-2</v>
      </c>
    </row>
    <row r="1287" spans="1:17" x14ac:dyDescent="0.3">
      <c r="A1287" s="9">
        <v>45331.291666666664</v>
      </c>
      <c r="B1287" s="26">
        <v>193.57</v>
      </c>
      <c r="C1287" s="11">
        <f t="shared" si="101"/>
        <v>189.56</v>
      </c>
      <c r="D1287" s="29">
        <f>Table21[[#This Row],[Adj Close]]-Table21[[#This Row],[Naive Trend ]]</f>
        <v>4.0099999999999909</v>
      </c>
      <c r="E1287" s="12">
        <f t="shared" si="100"/>
        <v>16.080099999999927</v>
      </c>
      <c r="F1287" s="12">
        <f>ABS(Table21[[#This Row],[Erorr 1]])</f>
        <v>4.0099999999999909</v>
      </c>
      <c r="G1287" s="13">
        <f>Table21[[#This Row],[Abs Erorr 1]]/Table21[[#This Row],[Adj Close]]</f>
        <v>2.0716020044428327E-2</v>
      </c>
      <c r="H1287" s="11">
        <f t="shared" si="103"/>
        <v>187.41333333333333</v>
      </c>
      <c r="I1287" s="14">
        <f>(Table21[[#This Row],[Adj Close]]-Table21[[#This Row],[3-MA]])</f>
        <v>6.1566666666666663</v>
      </c>
      <c r="J1287" s="10">
        <f t="shared" si="102"/>
        <v>37.90454444444444</v>
      </c>
      <c r="K1287" s="10">
        <f>ABS(Table21[[#This Row],[Erorr 2]])</f>
        <v>6.1566666666666663</v>
      </c>
      <c r="L1287" s="13">
        <f>Table21[[#This Row],[Abs Erorr 2]]/Table21[[#This Row],[Adj Close]]</f>
        <v>3.1805892786416629E-2</v>
      </c>
      <c r="M1287" s="11">
        <f t="shared" si="99"/>
        <v>186.67833333333331</v>
      </c>
      <c r="N1287" s="16">
        <f>Table21[[#This Row],[Adj Close]]-Table21[[#This Row],[6-MA]]</f>
        <v>6.8916666666666799</v>
      </c>
      <c r="O1287" s="17">
        <f>(Table21[[#This Row],[Adj Close]]-M1287)^2</f>
        <v>47.495069444444624</v>
      </c>
      <c r="P1287" s="17">
        <f>ABS(Table21[[#This Row],[Erorr 3]])</f>
        <v>6.8916666666666799</v>
      </c>
      <c r="Q1287" s="17">
        <f>Table21[[#This Row],[Abs Erorr 3]]/Table21[[#This Row],[Adj Close]]</f>
        <v>3.5602968779597462E-2</v>
      </c>
    </row>
    <row r="1288" spans="1:17" x14ac:dyDescent="0.3">
      <c r="A1288" s="5">
        <v>45334.291666666664</v>
      </c>
      <c r="B1288" s="25">
        <v>188.13</v>
      </c>
      <c r="C1288" s="11">
        <f t="shared" si="101"/>
        <v>193.57</v>
      </c>
      <c r="D1288" s="29">
        <f>Table21[[#This Row],[Adj Close]]-Table21[[#This Row],[Naive Trend ]]</f>
        <v>-5.4399999999999977</v>
      </c>
      <c r="E1288" s="12">
        <f t="shared" si="100"/>
        <v>29.593599999999974</v>
      </c>
      <c r="F1288" s="12">
        <f>ABS(Table21[[#This Row],[Erorr 1]])</f>
        <v>5.4399999999999977</v>
      </c>
      <c r="G1288" s="13">
        <f>Table21[[#This Row],[Abs Erorr 1]]/Table21[[#This Row],[Adj Close]]</f>
        <v>2.8916174985382438E-2</v>
      </c>
      <c r="H1288" s="11">
        <f t="shared" si="103"/>
        <v>190.23666666666668</v>
      </c>
      <c r="I1288" s="14">
        <f>(Table21[[#This Row],[Adj Close]]-Table21[[#This Row],[3-MA]])</f>
        <v>-2.1066666666666833</v>
      </c>
      <c r="J1288" s="10">
        <f t="shared" si="102"/>
        <v>4.4380444444445146</v>
      </c>
      <c r="K1288" s="10">
        <f>ABS(Table21[[#This Row],[Erorr 2]])</f>
        <v>2.1066666666666833</v>
      </c>
      <c r="L1288" s="13">
        <f>Table21[[#This Row],[Abs Erorr 2]]/Table21[[#This Row],[Adj Close]]</f>
        <v>1.1197930509045252E-2</v>
      </c>
      <c r="M1288" s="11">
        <f t="shared" si="99"/>
        <v>187.46333333333334</v>
      </c>
      <c r="N1288" s="16">
        <f>Table21[[#This Row],[Adj Close]]-Table21[[#This Row],[6-MA]]</f>
        <v>0.66666666666665719</v>
      </c>
      <c r="O1288" s="17">
        <f>(Table21[[#This Row],[Adj Close]]-M1288)^2</f>
        <v>0.44444444444443182</v>
      </c>
      <c r="P1288" s="17">
        <f>ABS(Table21[[#This Row],[Erorr 3]])</f>
        <v>0.66666666666665719</v>
      </c>
      <c r="Q1288" s="17">
        <f>Table21[[#This Row],[Abs Erorr 3]]/Table21[[#This Row],[Adj Close]]</f>
        <v>3.5436488952674066E-3</v>
      </c>
    </row>
    <row r="1289" spans="1:17" x14ac:dyDescent="0.3">
      <c r="A1289" s="9">
        <v>45335.291666666664</v>
      </c>
      <c r="B1289" s="26">
        <v>184.02</v>
      </c>
      <c r="C1289" s="11">
        <f t="shared" si="101"/>
        <v>188.13</v>
      </c>
      <c r="D1289" s="29">
        <f>Table21[[#This Row],[Adj Close]]-Table21[[#This Row],[Naive Trend ]]</f>
        <v>-4.1099999999999852</v>
      </c>
      <c r="E1289" s="12">
        <f t="shared" si="100"/>
        <v>16.892099999999878</v>
      </c>
      <c r="F1289" s="12">
        <f>ABS(Table21[[#This Row],[Erorr 1]])</f>
        <v>4.1099999999999852</v>
      </c>
      <c r="G1289" s="13">
        <f>Table21[[#This Row],[Abs Erorr 1]]/Table21[[#This Row],[Adj Close]]</f>
        <v>2.2334528855559095E-2</v>
      </c>
      <c r="H1289" s="11">
        <f t="shared" si="103"/>
        <v>190.42</v>
      </c>
      <c r="I1289" s="14">
        <f>(Table21[[#This Row],[Adj Close]]-Table21[[#This Row],[3-MA]])</f>
        <v>-6.3999999999999773</v>
      </c>
      <c r="J1289" s="10">
        <f t="shared" si="102"/>
        <v>40.95999999999971</v>
      </c>
      <c r="K1289" s="10">
        <f>ABS(Table21[[#This Row],[Erorr 2]])</f>
        <v>6.3999999999999773</v>
      </c>
      <c r="L1289" s="13">
        <f>Table21[[#This Row],[Abs Erorr 2]]/Table21[[#This Row],[Adj Close]]</f>
        <v>3.4778828388218545E-2</v>
      </c>
      <c r="M1289" s="11">
        <f t="shared" ref="M1289:M1352" si="104">AVERAGE(B1283:B1288)</f>
        <v>187.5</v>
      </c>
      <c r="N1289" s="16">
        <f>Table21[[#This Row],[Adj Close]]-Table21[[#This Row],[6-MA]]</f>
        <v>-3.4799999999999898</v>
      </c>
      <c r="O1289" s="17">
        <f>(Table21[[#This Row],[Adj Close]]-M1289)^2</f>
        <v>12.110399999999929</v>
      </c>
      <c r="P1289" s="17">
        <f>ABS(Table21[[#This Row],[Erorr 3]])</f>
        <v>3.4799999999999898</v>
      </c>
      <c r="Q1289" s="17">
        <f>Table21[[#This Row],[Abs Erorr 3]]/Table21[[#This Row],[Adj Close]]</f>
        <v>1.8910987936093845E-2</v>
      </c>
    </row>
    <row r="1290" spans="1:17" x14ac:dyDescent="0.3">
      <c r="A1290" s="5">
        <v>45336.291666666664</v>
      </c>
      <c r="B1290" s="25">
        <v>188.71</v>
      </c>
      <c r="C1290" s="11">
        <f t="shared" si="101"/>
        <v>184.02</v>
      </c>
      <c r="D1290" s="29">
        <f>Table21[[#This Row],[Adj Close]]-Table21[[#This Row],[Naive Trend ]]</f>
        <v>4.6899999999999977</v>
      </c>
      <c r="E1290" s="12">
        <f t="shared" si="100"/>
        <v>21.996099999999977</v>
      </c>
      <c r="F1290" s="12">
        <f>ABS(Table21[[#This Row],[Erorr 1]])</f>
        <v>4.6899999999999977</v>
      </c>
      <c r="G1290" s="13">
        <f>Table21[[#This Row],[Abs Erorr 1]]/Table21[[#This Row],[Adj Close]]</f>
        <v>2.4852948969317987E-2</v>
      </c>
      <c r="H1290" s="11">
        <f t="shared" si="103"/>
        <v>188.57333333333335</v>
      </c>
      <c r="I1290" s="14">
        <f>(Table21[[#This Row],[Adj Close]]-Table21[[#This Row],[3-MA]])</f>
        <v>0.13666666666665606</v>
      </c>
      <c r="J1290" s="10">
        <f t="shared" si="102"/>
        <v>1.8677777777774879E-2</v>
      </c>
      <c r="K1290" s="10">
        <f>ABS(Table21[[#This Row],[Erorr 2]])</f>
        <v>0.13666666666665606</v>
      </c>
      <c r="L1290" s="13">
        <f>Table21[[#This Row],[Abs Erorr 2]]/Table21[[#This Row],[Adj Close]]</f>
        <v>7.2421528624161966E-4</v>
      </c>
      <c r="M1290" s="11">
        <f t="shared" si="104"/>
        <v>187.99333333333334</v>
      </c>
      <c r="N1290" s="16">
        <f>Table21[[#This Row],[Adj Close]]-Table21[[#This Row],[6-MA]]</f>
        <v>0.71666666666666856</v>
      </c>
      <c r="O1290" s="17">
        <f>(Table21[[#This Row],[Adj Close]]-M1290)^2</f>
        <v>0.51361111111111379</v>
      </c>
      <c r="P1290" s="17">
        <f>ABS(Table21[[#This Row],[Erorr 3]])</f>
        <v>0.71666666666666856</v>
      </c>
      <c r="Q1290" s="17">
        <f>Table21[[#This Row],[Abs Erorr 3]]/Table21[[#This Row],[Adj Close]]</f>
        <v>3.7977143059014814E-3</v>
      </c>
    </row>
    <row r="1291" spans="1:17" x14ac:dyDescent="0.3">
      <c r="A1291" s="9">
        <v>45337.291666666664</v>
      </c>
      <c r="B1291" s="26">
        <v>200.45</v>
      </c>
      <c r="C1291" s="11">
        <f t="shared" si="101"/>
        <v>188.71</v>
      </c>
      <c r="D1291" s="29">
        <f>Table21[[#This Row],[Adj Close]]-Table21[[#This Row],[Naive Trend ]]</f>
        <v>11.739999999999981</v>
      </c>
      <c r="E1291" s="12">
        <f t="shared" si="100"/>
        <v>137.82759999999953</v>
      </c>
      <c r="F1291" s="12">
        <f>ABS(Table21[[#This Row],[Erorr 1]])</f>
        <v>11.739999999999981</v>
      </c>
      <c r="G1291" s="13">
        <f>Table21[[#This Row],[Abs Erorr 1]]/Table21[[#This Row],[Adj Close]]</f>
        <v>5.8568221501621262E-2</v>
      </c>
      <c r="H1291" s="11">
        <f t="shared" si="103"/>
        <v>186.95333333333335</v>
      </c>
      <c r="I1291" s="14">
        <f>(Table21[[#This Row],[Adj Close]]-Table21[[#This Row],[3-MA]])</f>
        <v>13.496666666666641</v>
      </c>
      <c r="J1291" s="10">
        <f t="shared" si="102"/>
        <v>182.16001111111044</v>
      </c>
      <c r="K1291" s="10">
        <f>ABS(Table21[[#This Row],[Erorr 2]])</f>
        <v>13.496666666666641</v>
      </c>
      <c r="L1291" s="13">
        <f>Table21[[#This Row],[Abs Erorr 2]]/Table21[[#This Row],[Adj Close]]</f>
        <v>6.7331836700756514E-2</v>
      </c>
      <c r="M1291" s="11">
        <f t="shared" si="104"/>
        <v>188.595</v>
      </c>
      <c r="N1291" s="16">
        <f>Table21[[#This Row],[Adj Close]]-Table21[[#This Row],[6-MA]]</f>
        <v>11.85499999999999</v>
      </c>
      <c r="O1291" s="17">
        <f>(Table21[[#This Row],[Adj Close]]-M1291)^2</f>
        <v>140.54102499999976</v>
      </c>
      <c r="P1291" s="17">
        <f>ABS(Table21[[#This Row],[Erorr 3]])</f>
        <v>11.85499999999999</v>
      </c>
      <c r="Q1291" s="17">
        <f>Table21[[#This Row],[Abs Erorr 3]]/Table21[[#This Row],[Adj Close]]</f>
        <v>5.9141930656023897E-2</v>
      </c>
    </row>
    <row r="1292" spans="1:17" x14ac:dyDescent="0.3">
      <c r="A1292" s="5">
        <v>45338.291666666664</v>
      </c>
      <c r="B1292" s="25">
        <v>199.95</v>
      </c>
      <c r="C1292" s="11">
        <f t="shared" si="101"/>
        <v>200.45</v>
      </c>
      <c r="D1292" s="29">
        <f>Table21[[#This Row],[Adj Close]]-Table21[[#This Row],[Naive Trend ]]</f>
        <v>-0.5</v>
      </c>
      <c r="E1292" s="12">
        <f t="shared" si="100"/>
        <v>0.25</v>
      </c>
      <c r="F1292" s="12">
        <f>ABS(Table21[[#This Row],[Erorr 1]])</f>
        <v>0.5</v>
      </c>
      <c r="G1292" s="13">
        <f>Table21[[#This Row],[Abs Erorr 1]]/Table21[[#This Row],[Adj Close]]</f>
        <v>2.5006251562890722E-3</v>
      </c>
      <c r="H1292" s="11">
        <f t="shared" si="103"/>
        <v>191.06000000000003</v>
      </c>
      <c r="I1292" s="14">
        <f>(Table21[[#This Row],[Adj Close]]-Table21[[#This Row],[3-MA]])</f>
        <v>8.8899999999999579</v>
      </c>
      <c r="J1292" s="10">
        <f t="shared" si="102"/>
        <v>79.032099999999247</v>
      </c>
      <c r="K1292" s="10">
        <f>ABS(Table21[[#This Row],[Erorr 2]])</f>
        <v>8.8899999999999579</v>
      </c>
      <c r="L1292" s="13">
        <f>Table21[[#This Row],[Abs Erorr 2]]/Table21[[#This Row],[Adj Close]]</f>
        <v>4.4461115278819498E-2</v>
      </c>
      <c r="M1292" s="11">
        <f t="shared" si="104"/>
        <v>190.74</v>
      </c>
      <c r="N1292" s="16">
        <f>Table21[[#This Row],[Adj Close]]-Table21[[#This Row],[6-MA]]</f>
        <v>9.2099999999999795</v>
      </c>
      <c r="O1292" s="17">
        <f>(Table21[[#This Row],[Adj Close]]-M1292)^2</f>
        <v>84.824099999999618</v>
      </c>
      <c r="P1292" s="17">
        <f>ABS(Table21[[#This Row],[Erorr 3]])</f>
        <v>9.2099999999999795</v>
      </c>
      <c r="Q1292" s="17">
        <f>Table21[[#This Row],[Abs Erorr 3]]/Table21[[#This Row],[Adj Close]]</f>
        <v>4.6061515378844613E-2</v>
      </c>
    </row>
    <row r="1293" spans="1:17" x14ac:dyDescent="0.3">
      <c r="A1293" s="9">
        <v>45342.291666666664</v>
      </c>
      <c r="B1293" s="26">
        <v>193.76</v>
      </c>
      <c r="C1293" s="11">
        <f t="shared" si="101"/>
        <v>199.95</v>
      </c>
      <c r="D1293" s="29">
        <f>Table21[[#This Row],[Adj Close]]-Table21[[#This Row],[Naive Trend ]]</f>
        <v>-6.1899999999999977</v>
      </c>
      <c r="E1293" s="12">
        <f t="shared" si="100"/>
        <v>38.31609999999997</v>
      </c>
      <c r="F1293" s="12">
        <f>ABS(Table21[[#This Row],[Erorr 1]])</f>
        <v>6.1899999999999977</v>
      </c>
      <c r="G1293" s="13">
        <f>Table21[[#This Row],[Abs Erorr 1]]/Table21[[#This Row],[Adj Close]]</f>
        <v>3.1946738232865389E-2</v>
      </c>
      <c r="H1293" s="11">
        <f t="shared" si="103"/>
        <v>196.36999999999998</v>
      </c>
      <c r="I1293" s="14">
        <f>(Table21[[#This Row],[Adj Close]]-Table21[[#This Row],[3-MA]])</f>
        <v>-2.6099999999999852</v>
      </c>
      <c r="J1293" s="10">
        <f t="shared" si="102"/>
        <v>6.8120999999999228</v>
      </c>
      <c r="K1293" s="10">
        <f>ABS(Table21[[#This Row],[Erorr 2]])</f>
        <v>2.6099999999999852</v>
      </c>
      <c r="L1293" s="13">
        <f>Table21[[#This Row],[Abs Erorr 2]]/Table21[[#This Row],[Adj Close]]</f>
        <v>1.3470272502064335E-2</v>
      </c>
      <c r="M1293" s="11">
        <f t="shared" si="104"/>
        <v>192.47166666666669</v>
      </c>
      <c r="N1293" s="16">
        <f>Table21[[#This Row],[Adj Close]]-Table21[[#This Row],[6-MA]]</f>
        <v>1.2883333333332985</v>
      </c>
      <c r="O1293" s="17">
        <f>(Table21[[#This Row],[Adj Close]]-M1293)^2</f>
        <v>1.659802777777688</v>
      </c>
      <c r="P1293" s="17">
        <f>ABS(Table21[[#This Row],[Erorr 3]])</f>
        <v>1.2883333333332985</v>
      </c>
      <c r="Q1293" s="17">
        <f>Table21[[#This Row],[Abs Erorr 3]]/Table21[[#This Row],[Adj Close]]</f>
        <v>6.6491191852461736E-3</v>
      </c>
    </row>
    <row r="1294" spans="1:17" x14ac:dyDescent="0.3">
      <c r="A1294" s="5">
        <v>45343.291666666664</v>
      </c>
      <c r="B1294" s="25">
        <v>194.77</v>
      </c>
      <c r="C1294" s="11">
        <f t="shared" si="101"/>
        <v>193.76</v>
      </c>
      <c r="D1294" s="29">
        <f>Table21[[#This Row],[Adj Close]]-Table21[[#This Row],[Naive Trend ]]</f>
        <v>1.0100000000000193</v>
      </c>
      <c r="E1294" s="12">
        <f t="shared" si="100"/>
        <v>1.0201000000000391</v>
      </c>
      <c r="F1294" s="12">
        <f>ABS(Table21[[#This Row],[Erorr 1]])</f>
        <v>1.0100000000000193</v>
      </c>
      <c r="G1294" s="13">
        <f>Table21[[#This Row],[Abs Erorr 1]]/Table21[[#This Row],[Adj Close]]</f>
        <v>5.1856035323716142E-3</v>
      </c>
      <c r="H1294" s="11">
        <f t="shared" si="103"/>
        <v>198.05333333333331</v>
      </c>
      <c r="I1294" s="14">
        <f>(Table21[[#This Row],[Adj Close]]-Table21[[#This Row],[3-MA]])</f>
        <v>-3.283333333333303</v>
      </c>
      <c r="J1294" s="10">
        <f t="shared" si="102"/>
        <v>10.780277777777579</v>
      </c>
      <c r="K1294" s="10">
        <f>ABS(Table21[[#This Row],[Erorr 2]])</f>
        <v>3.283333333333303</v>
      </c>
      <c r="L1294" s="13">
        <f>Table21[[#This Row],[Abs Erorr 2]]/Table21[[#This Row],[Adj Close]]</f>
        <v>1.685749003097655E-2</v>
      </c>
      <c r="M1294" s="11">
        <f t="shared" si="104"/>
        <v>192.50333333333333</v>
      </c>
      <c r="N1294" s="16">
        <f>Table21[[#This Row],[Adj Close]]-Table21[[#This Row],[6-MA]]</f>
        <v>2.2666666666666799</v>
      </c>
      <c r="O1294" s="17">
        <f>(Table21[[#This Row],[Adj Close]]-M1294)^2</f>
        <v>5.1377777777778375</v>
      </c>
      <c r="P1294" s="17">
        <f>ABS(Table21[[#This Row],[Erorr 3]])</f>
        <v>2.2666666666666799</v>
      </c>
      <c r="Q1294" s="17">
        <f>Table21[[#This Row],[Abs Erorr 3]]/Table21[[#This Row],[Adj Close]]</f>
        <v>1.1637658092450992E-2</v>
      </c>
    </row>
    <row r="1295" spans="1:17" x14ac:dyDescent="0.3">
      <c r="A1295" s="9">
        <v>45344.291666666664</v>
      </c>
      <c r="B1295" s="26">
        <v>197.41</v>
      </c>
      <c r="C1295" s="11">
        <f t="shared" si="101"/>
        <v>194.77</v>
      </c>
      <c r="D1295" s="29">
        <f>Table21[[#This Row],[Adj Close]]-Table21[[#This Row],[Naive Trend ]]</f>
        <v>2.6399999999999864</v>
      </c>
      <c r="E1295" s="12">
        <f t="shared" si="100"/>
        <v>6.9695999999999279</v>
      </c>
      <c r="F1295" s="12">
        <f>ABS(Table21[[#This Row],[Erorr 1]])</f>
        <v>2.6399999999999864</v>
      </c>
      <c r="G1295" s="13">
        <f>Table21[[#This Row],[Abs Erorr 1]]/Table21[[#This Row],[Adj Close]]</f>
        <v>1.337318271617439E-2</v>
      </c>
      <c r="H1295" s="11">
        <f t="shared" si="103"/>
        <v>196.16</v>
      </c>
      <c r="I1295" s="14">
        <f>(Table21[[#This Row],[Adj Close]]-Table21[[#This Row],[3-MA]])</f>
        <v>1.25</v>
      </c>
      <c r="J1295" s="10">
        <f t="shared" si="102"/>
        <v>1.5625</v>
      </c>
      <c r="K1295" s="10">
        <f>ABS(Table21[[#This Row],[Erorr 2]])</f>
        <v>1.25</v>
      </c>
      <c r="L1295" s="13">
        <f>Table21[[#This Row],[Abs Erorr 2]]/Table21[[#This Row],[Adj Close]]</f>
        <v>6.3319993921280588E-3</v>
      </c>
      <c r="M1295" s="11">
        <f t="shared" si="104"/>
        <v>193.61</v>
      </c>
      <c r="N1295" s="16">
        <f>Table21[[#This Row],[Adj Close]]-Table21[[#This Row],[6-MA]]</f>
        <v>3.7999999999999829</v>
      </c>
      <c r="O1295" s="17">
        <f>(Table21[[#This Row],[Adj Close]]-M1295)^2</f>
        <v>14.43999999999987</v>
      </c>
      <c r="P1295" s="17">
        <f>ABS(Table21[[#This Row],[Erorr 3]])</f>
        <v>3.7999999999999829</v>
      </c>
      <c r="Q1295" s="17">
        <f>Table21[[#This Row],[Abs Erorr 3]]/Table21[[#This Row],[Adj Close]]</f>
        <v>1.9249278152069213E-2</v>
      </c>
    </row>
    <row r="1296" spans="1:17" x14ac:dyDescent="0.3">
      <c r="A1296" s="5">
        <v>45345.291666666664</v>
      </c>
      <c r="B1296" s="25">
        <v>191.97</v>
      </c>
      <c r="C1296" s="11">
        <f t="shared" si="101"/>
        <v>197.41</v>
      </c>
      <c r="D1296" s="29">
        <f>Table21[[#This Row],[Adj Close]]-Table21[[#This Row],[Naive Trend ]]</f>
        <v>-5.4399999999999977</v>
      </c>
      <c r="E1296" s="12">
        <f t="shared" si="100"/>
        <v>29.593599999999974</v>
      </c>
      <c r="F1296" s="12">
        <f>ABS(Table21[[#This Row],[Erorr 1]])</f>
        <v>5.4399999999999977</v>
      </c>
      <c r="G1296" s="13">
        <f>Table21[[#This Row],[Abs Erorr 1]]/Table21[[#This Row],[Adj Close]]</f>
        <v>2.8337761108506526E-2</v>
      </c>
      <c r="H1296" s="11">
        <f t="shared" si="103"/>
        <v>195.3133333333333</v>
      </c>
      <c r="I1296" s="14">
        <f>(Table21[[#This Row],[Adj Close]]-Table21[[#This Row],[3-MA]])</f>
        <v>-3.3433333333333053</v>
      </c>
      <c r="J1296" s="10">
        <f t="shared" si="102"/>
        <v>11.17787777777759</v>
      </c>
      <c r="K1296" s="10">
        <f>ABS(Table21[[#This Row],[Erorr 2]])</f>
        <v>3.3433333333333053</v>
      </c>
      <c r="L1296" s="13">
        <f>Table21[[#This Row],[Abs Erorr 2]]/Table21[[#This Row],[Adj Close]]</f>
        <v>1.7415915681269496E-2</v>
      </c>
      <c r="M1296" s="11">
        <f t="shared" si="104"/>
        <v>195.84166666666667</v>
      </c>
      <c r="N1296" s="16">
        <f>Table21[[#This Row],[Adj Close]]-Table21[[#This Row],[6-MA]]</f>
        <v>-3.8716666666666697</v>
      </c>
      <c r="O1296" s="17">
        <f>(Table21[[#This Row],[Adj Close]]-M1296)^2</f>
        <v>14.9898027777778</v>
      </c>
      <c r="P1296" s="17">
        <f>ABS(Table21[[#This Row],[Erorr 3]])</f>
        <v>3.8716666666666697</v>
      </c>
      <c r="Q1296" s="17">
        <f>Table21[[#This Row],[Abs Erorr 3]]/Table21[[#This Row],[Adj Close]]</f>
        <v>2.0168081818339689E-2</v>
      </c>
    </row>
    <row r="1297" spans="1:17" x14ac:dyDescent="0.3">
      <c r="A1297" s="9">
        <v>45348.291666666664</v>
      </c>
      <c r="B1297" s="26">
        <v>199.4</v>
      </c>
      <c r="C1297" s="11">
        <f t="shared" si="101"/>
        <v>191.97</v>
      </c>
      <c r="D1297" s="29">
        <f>Table21[[#This Row],[Adj Close]]-Table21[[#This Row],[Naive Trend ]]</f>
        <v>7.4300000000000068</v>
      </c>
      <c r="E1297" s="12">
        <f t="shared" si="100"/>
        <v>55.204900000000102</v>
      </c>
      <c r="F1297" s="12">
        <f>ABS(Table21[[#This Row],[Erorr 1]])</f>
        <v>7.4300000000000068</v>
      </c>
      <c r="G1297" s="13">
        <f>Table21[[#This Row],[Abs Erorr 1]]/Table21[[#This Row],[Adj Close]]</f>
        <v>3.7261785356068236E-2</v>
      </c>
      <c r="H1297" s="11">
        <f t="shared" si="103"/>
        <v>194.71666666666667</v>
      </c>
      <c r="I1297" s="14">
        <f>(Table21[[#This Row],[Adj Close]]-Table21[[#This Row],[3-MA]])</f>
        <v>4.6833333333333371</v>
      </c>
      <c r="J1297" s="10">
        <f t="shared" si="102"/>
        <v>21.933611111111148</v>
      </c>
      <c r="K1297" s="10">
        <f>ABS(Table21[[#This Row],[Erorr 2]])</f>
        <v>4.6833333333333371</v>
      </c>
      <c r="L1297" s="13">
        <f>Table21[[#This Row],[Abs Erorr 2]]/Table21[[#This Row],[Adj Close]]</f>
        <v>2.3487128050819144E-2</v>
      </c>
      <c r="M1297" s="11">
        <f t="shared" si="104"/>
        <v>196.38499999999999</v>
      </c>
      <c r="N1297" s="16">
        <f>Table21[[#This Row],[Adj Close]]-Table21[[#This Row],[6-MA]]</f>
        <v>3.0150000000000148</v>
      </c>
      <c r="O1297" s="17">
        <f>(Table21[[#This Row],[Adj Close]]-M1297)^2</f>
        <v>9.090225000000089</v>
      </c>
      <c r="P1297" s="17">
        <f>ABS(Table21[[#This Row],[Erorr 3]])</f>
        <v>3.0150000000000148</v>
      </c>
      <c r="Q1297" s="17">
        <f>Table21[[#This Row],[Abs Erorr 3]]/Table21[[#This Row],[Adj Close]]</f>
        <v>1.5120361083249823E-2</v>
      </c>
    </row>
    <row r="1298" spans="1:17" x14ac:dyDescent="0.3">
      <c r="A1298" s="5">
        <v>45349.291666666664</v>
      </c>
      <c r="B1298" s="25">
        <v>199.73</v>
      </c>
      <c r="C1298" s="11">
        <f t="shared" si="101"/>
        <v>199.4</v>
      </c>
      <c r="D1298" s="29">
        <f>Table21[[#This Row],[Adj Close]]-Table21[[#This Row],[Naive Trend ]]</f>
        <v>0.32999999999998408</v>
      </c>
      <c r="E1298" s="12">
        <f t="shared" si="100"/>
        <v>0.10889999999998949</v>
      </c>
      <c r="F1298" s="12">
        <f>ABS(Table21[[#This Row],[Erorr 1]])</f>
        <v>0.32999999999998408</v>
      </c>
      <c r="G1298" s="13">
        <f>Table21[[#This Row],[Abs Erorr 1]]/Table21[[#This Row],[Adj Close]]</f>
        <v>1.6522305111900271E-3</v>
      </c>
      <c r="H1298" s="11">
        <f t="shared" si="103"/>
        <v>196.26</v>
      </c>
      <c r="I1298" s="14">
        <f>(Table21[[#This Row],[Adj Close]]-Table21[[#This Row],[3-MA]])</f>
        <v>3.4699999999999989</v>
      </c>
      <c r="J1298" s="10">
        <f t="shared" si="102"/>
        <v>12.040899999999992</v>
      </c>
      <c r="K1298" s="10">
        <f>ABS(Table21[[#This Row],[Erorr 2]])</f>
        <v>3.4699999999999989</v>
      </c>
      <c r="L1298" s="13">
        <f>Table21[[#This Row],[Abs Erorr 2]]/Table21[[#This Row],[Adj Close]]</f>
        <v>1.7373454163120208E-2</v>
      </c>
      <c r="M1298" s="11">
        <f t="shared" si="104"/>
        <v>196.21</v>
      </c>
      <c r="N1298" s="16">
        <f>Table21[[#This Row],[Adj Close]]-Table21[[#This Row],[6-MA]]</f>
        <v>3.5199999999999818</v>
      </c>
      <c r="O1298" s="17">
        <f>(Table21[[#This Row],[Adj Close]]-M1298)^2</f>
        <v>12.390399999999872</v>
      </c>
      <c r="P1298" s="17">
        <f>ABS(Table21[[#This Row],[Erorr 3]])</f>
        <v>3.5199999999999818</v>
      </c>
      <c r="Q1298" s="17">
        <f>Table21[[#This Row],[Abs Erorr 3]]/Table21[[#This Row],[Adj Close]]</f>
        <v>1.7623792119361048E-2</v>
      </c>
    </row>
    <row r="1299" spans="1:17" x14ac:dyDescent="0.3">
      <c r="A1299" s="9">
        <v>45350.291666666664</v>
      </c>
      <c r="B1299" s="26">
        <v>202.04</v>
      </c>
      <c r="C1299" s="11">
        <f t="shared" si="101"/>
        <v>199.73</v>
      </c>
      <c r="D1299" s="29">
        <f>Table21[[#This Row],[Adj Close]]-Table21[[#This Row],[Naive Trend ]]</f>
        <v>2.3100000000000023</v>
      </c>
      <c r="E1299" s="12">
        <f t="shared" si="100"/>
        <v>5.3361000000000107</v>
      </c>
      <c r="F1299" s="12">
        <f>ABS(Table21[[#This Row],[Erorr 1]])</f>
        <v>2.3100000000000023</v>
      </c>
      <c r="G1299" s="13">
        <f>Table21[[#This Row],[Abs Erorr 1]]/Table21[[#This Row],[Adj Close]]</f>
        <v>1.1433379528806189E-2</v>
      </c>
      <c r="H1299" s="11">
        <f t="shared" si="103"/>
        <v>197.03333333333333</v>
      </c>
      <c r="I1299" s="14">
        <f>(Table21[[#This Row],[Adj Close]]-Table21[[#This Row],[3-MA]])</f>
        <v>5.0066666666666606</v>
      </c>
      <c r="J1299" s="10">
        <f t="shared" si="102"/>
        <v>25.066711111111051</v>
      </c>
      <c r="K1299" s="10">
        <f>ABS(Table21[[#This Row],[Erorr 2]])</f>
        <v>5.0066666666666606</v>
      </c>
      <c r="L1299" s="13">
        <f>Table21[[#This Row],[Abs Erorr 2]]/Table21[[#This Row],[Adj Close]]</f>
        <v>2.4780571503992578E-2</v>
      </c>
      <c r="M1299" s="11">
        <f t="shared" si="104"/>
        <v>196.17333333333332</v>
      </c>
      <c r="N1299" s="16">
        <f>Table21[[#This Row],[Adj Close]]-Table21[[#This Row],[6-MA]]</f>
        <v>5.8666666666666742</v>
      </c>
      <c r="O1299" s="17">
        <f>(Table21[[#This Row],[Adj Close]]-M1299)^2</f>
        <v>34.417777777777864</v>
      </c>
      <c r="P1299" s="17">
        <f>ABS(Table21[[#This Row],[Erorr 3]])</f>
        <v>5.8666666666666742</v>
      </c>
      <c r="Q1299" s="17">
        <f>Table21[[#This Row],[Abs Erorr 3]]/Table21[[#This Row],[Adj Close]]</f>
        <v>2.9037154358872868E-2</v>
      </c>
    </row>
    <row r="1300" spans="1:17" x14ac:dyDescent="0.3">
      <c r="A1300" s="5">
        <v>45351.291666666664</v>
      </c>
      <c r="B1300" s="25">
        <v>201.88</v>
      </c>
      <c r="C1300" s="11">
        <f t="shared" si="101"/>
        <v>202.04</v>
      </c>
      <c r="D1300" s="29">
        <f>Table21[[#This Row],[Adj Close]]-Table21[[#This Row],[Naive Trend ]]</f>
        <v>-0.15999999999999659</v>
      </c>
      <c r="E1300" s="12">
        <f t="shared" si="100"/>
        <v>2.5599999999998908E-2</v>
      </c>
      <c r="F1300" s="12">
        <f>ABS(Table21[[#This Row],[Erorr 1]])</f>
        <v>0.15999999999999659</v>
      </c>
      <c r="G1300" s="13">
        <f>Table21[[#This Row],[Abs Erorr 1]]/Table21[[#This Row],[Adj Close]]</f>
        <v>7.9255002972060927E-4</v>
      </c>
      <c r="H1300" s="11">
        <f t="shared" si="103"/>
        <v>200.39</v>
      </c>
      <c r="I1300" s="14">
        <f>(Table21[[#This Row],[Adj Close]]-Table21[[#This Row],[3-MA]])</f>
        <v>1.4900000000000091</v>
      </c>
      <c r="J1300" s="10">
        <f t="shared" si="102"/>
        <v>2.2201000000000271</v>
      </c>
      <c r="K1300" s="10">
        <f>ABS(Table21[[#This Row],[Erorr 2]])</f>
        <v>1.4900000000000091</v>
      </c>
      <c r="L1300" s="13">
        <f>Table21[[#This Row],[Abs Erorr 2]]/Table21[[#This Row],[Adj Close]]</f>
        <v>7.3806221517733759E-3</v>
      </c>
      <c r="M1300" s="11">
        <f t="shared" si="104"/>
        <v>197.55333333333331</v>
      </c>
      <c r="N1300" s="16">
        <f>Table21[[#This Row],[Adj Close]]-Table21[[#This Row],[6-MA]]</f>
        <v>4.3266666666666822</v>
      </c>
      <c r="O1300" s="17">
        <f>(Table21[[#This Row],[Adj Close]]-M1300)^2</f>
        <v>18.720044444444579</v>
      </c>
      <c r="P1300" s="17">
        <f>ABS(Table21[[#This Row],[Erorr 3]])</f>
        <v>4.3266666666666822</v>
      </c>
      <c r="Q1300" s="17">
        <f>Table21[[#This Row],[Abs Erorr 3]]/Table21[[#This Row],[Adj Close]]</f>
        <v>2.143187372036201E-2</v>
      </c>
    </row>
    <row r="1301" spans="1:17" x14ac:dyDescent="0.3">
      <c r="A1301" s="9">
        <v>45352.291666666664</v>
      </c>
      <c r="B1301" s="26">
        <v>202.64</v>
      </c>
      <c r="C1301" s="11">
        <f t="shared" si="101"/>
        <v>201.88</v>
      </c>
      <c r="D1301" s="29">
        <f>Table21[[#This Row],[Adj Close]]-Table21[[#This Row],[Naive Trend ]]</f>
        <v>0.75999999999999091</v>
      </c>
      <c r="E1301" s="12">
        <f t="shared" si="100"/>
        <v>0.57759999999998612</v>
      </c>
      <c r="F1301" s="12">
        <f>ABS(Table21[[#This Row],[Erorr 1]])</f>
        <v>0.75999999999999091</v>
      </c>
      <c r="G1301" s="13">
        <f>Table21[[#This Row],[Abs Erorr 1]]/Table21[[#This Row],[Adj Close]]</f>
        <v>3.7504934859849534E-3</v>
      </c>
      <c r="H1301" s="11">
        <f t="shared" si="103"/>
        <v>201.21666666666667</v>
      </c>
      <c r="I1301" s="14">
        <f>(Table21[[#This Row],[Adj Close]]-Table21[[#This Row],[3-MA]])</f>
        <v>1.4233333333333178</v>
      </c>
      <c r="J1301" s="10">
        <f t="shared" si="102"/>
        <v>2.0258777777777337</v>
      </c>
      <c r="K1301" s="10">
        <f>ABS(Table21[[#This Row],[Erorr 2]])</f>
        <v>1.4233333333333178</v>
      </c>
      <c r="L1301" s="13">
        <f>Table21[[#This Row],[Abs Erorr 2]]/Table21[[#This Row],[Adj Close]]</f>
        <v>7.0239505198051617E-3</v>
      </c>
      <c r="M1301" s="11">
        <f t="shared" si="104"/>
        <v>198.73833333333332</v>
      </c>
      <c r="N1301" s="16">
        <f>Table21[[#This Row],[Adj Close]]-Table21[[#This Row],[6-MA]]</f>
        <v>3.9016666666666708</v>
      </c>
      <c r="O1301" s="17">
        <f>(Table21[[#This Row],[Adj Close]]-M1301)^2</f>
        <v>15.223002777777811</v>
      </c>
      <c r="P1301" s="17">
        <f>ABS(Table21[[#This Row],[Erorr 3]])</f>
        <v>3.9016666666666708</v>
      </c>
      <c r="Q1301" s="17">
        <f>Table21[[#This Row],[Abs Erorr 3]]/Table21[[#This Row],[Adj Close]]</f>
        <v>1.9254178181339673E-2</v>
      </c>
    </row>
    <row r="1302" spans="1:17" x14ac:dyDescent="0.3">
      <c r="A1302" s="5">
        <v>45355.291666666664</v>
      </c>
      <c r="B1302" s="25">
        <v>188.14</v>
      </c>
      <c r="C1302" s="11">
        <f t="shared" si="101"/>
        <v>202.64</v>
      </c>
      <c r="D1302" s="29">
        <f>Table21[[#This Row],[Adj Close]]-Table21[[#This Row],[Naive Trend ]]</f>
        <v>-14.5</v>
      </c>
      <c r="E1302" s="12">
        <f t="shared" si="100"/>
        <v>210.25</v>
      </c>
      <c r="F1302" s="12">
        <f>ABS(Table21[[#This Row],[Erorr 1]])</f>
        <v>14.5</v>
      </c>
      <c r="G1302" s="13">
        <f>Table21[[#This Row],[Abs Erorr 1]]/Table21[[#This Row],[Adj Close]]</f>
        <v>7.7070266822578934E-2</v>
      </c>
      <c r="H1302" s="11">
        <f t="shared" si="103"/>
        <v>202.18666666666664</v>
      </c>
      <c r="I1302" s="14">
        <f>(Table21[[#This Row],[Adj Close]]-Table21[[#This Row],[3-MA]])</f>
        <v>-14.046666666666653</v>
      </c>
      <c r="J1302" s="10">
        <f t="shared" si="102"/>
        <v>197.30884444444405</v>
      </c>
      <c r="K1302" s="10">
        <f>ABS(Table21[[#This Row],[Erorr 2]])</f>
        <v>14.046666666666653</v>
      </c>
      <c r="L1302" s="13">
        <f>Table21[[#This Row],[Abs Erorr 2]]/Table21[[#This Row],[Adj Close]]</f>
        <v>7.4660713652953403E-2</v>
      </c>
      <c r="M1302" s="11">
        <f t="shared" si="104"/>
        <v>199.60999999999999</v>
      </c>
      <c r="N1302" s="16">
        <f>Table21[[#This Row],[Adj Close]]-Table21[[#This Row],[6-MA]]</f>
        <v>-11.469999999999999</v>
      </c>
      <c r="O1302" s="17">
        <f>(Table21[[#This Row],[Adj Close]]-M1302)^2</f>
        <v>131.56089999999998</v>
      </c>
      <c r="P1302" s="17">
        <f>ABS(Table21[[#This Row],[Erorr 3]])</f>
        <v>11.469999999999999</v>
      </c>
      <c r="Q1302" s="17">
        <f>Table21[[#This Row],[Abs Erorr 3]]/Table21[[#This Row],[Adj Close]]</f>
        <v>6.0965238652067606E-2</v>
      </c>
    </row>
    <row r="1303" spans="1:17" x14ac:dyDescent="0.3">
      <c r="A1303" s="9">
        <v>45356.291666666664</v>
      </c>
      <c r="B1303" s="26">
        <v>180.74</v>
      </c>
      <c r="C1303" s="11">
        <f t="shared" si="101"/>
        <v>188.14</v>
      </c>
      <c r="D1303" s="29">
        <f>Table21[[#This Row],[Adj Close]]-Table21[[#This Row],[Naive Trend ]]</f>
        <v>-7.3999999999999773</v>
      </c>
      <c r="E1303" s="12">
        <f t="shared" si="100"/>
        <v>54.759999999999664</v>
      </c>
      <c r="F1303" s="12">
        <f>ABS(Table21[[#This Row],[Erorr 1]])</f>
        <v>7.3999999999999773</v>
      </c>
      <c r="G1303" s="13">
        <f>Table21[[#This Row],[Abs Erorr 1]]/Table21[[#This Row],[Adj Close]]</f>
        <v>4.094279074914229E-2</v>
      </c>
      <c r="H1303" s="11">
        <f t="shared" si="103"/>
        <v>197.55333333333331</v>
      </c>
      <c r="I1303" s="14">
        <f>(Table21[[#This Row],[Adj Close]]-Table21[[#This Row],[3-MA]])</f>
        <v>-16.813333333333304</v>
      </c>
      <c r="J1303" s="10">
        <f t="shared" si="102"/>
        <v>282.68817777777679</v>
      </c>
      <c r="K1303" s="10">
        <f>ABS(Table21[[#This Row],[Erorr 2]])</f>
        <v>16.813333333333304</v>
      </c>
      <c r="L1303" s="13">
        <f>Table21[[#This Row],[Abs Erorr 2]]/Table21[[#This Row],[Adj Close]]</f>
        <v>9.3024971413817104E-2</v>
      </c>
      <c r="M1303" s="11">
        <f t="shared" si="104"/>
        <v>198.97166666666666</v>
      </c>
      <c r="N1303" s="16">
        <f>Table21[[#This Row],[Adj Close]]-Table21[[#This Row],[6-MA]]</f>
        <v>-18.231666666666655</v>
      </c>
      <c r="O1303" s="17">
        <f>(Table21[[#This Row],[Adj Close]]-M1303)^2</f>
        <v>332.39366944444401</v>
      </c>
      <c r="P1303" s="17">
        <f>ABS(Table21[[#This Row],[Erorr 3]])</f>
        <v>18.231666666666655</v>
      </c>
      <c r="Q1303" s="17">
        <f>Table21[[#This Row],[Abs Erorr 3]]/Table21[[#This Row],[Adj Close]]</f>
        <v>0.10087233964073616</v>
      </c>
    </row>
    <row r="1304" spans="1:17" x14ac:dyDescent="0.3">
      <c r="A1304" s="5">
        <v>45357.291666666664</v>
      </c>
      <c r="B1304" s="25">
        <v>176.54</v>
      </c>
      <c r="C1304" s="11">
        <f t="shared" si="101"/>
        <v>180.74</v>
      </c>
      <c r="D1304" s="29">
        <f>Table21[[#This Row],[Adj Close]]-Table21[[#This Row],[Naive Trend ]]</f>
        <v>-4.2000000000000171</v>
      </c>
      <c r="E1304" s="12">
        <f t="shared" si="100"/>
        <v>17.640000000000143</v>
      </c>
      <c r="F1304" s="12">
        <f>ABS(Table21[[#This Row],[Erorr 1]])</f>
        <v>4.2000000000000171</v>
      </c>
      <c r="G1304" s="13">
        <f>Table21[[#This Row],[Abs Erorr 1]]/Table21[[#This Row],[Adj Close]]</f>
        <v>2.3790642347343478E-2</v>
      </c>
      <c r="H1304" s="11">
        <f t="shared" si="103"/>
        <v>190.50666666666666</v>
      </c>
      <c r="I1304" s="14">
        <f>(Table21[[#This Row],[Adj Close]]-Table21[[#This Row],[3-MA]])</f>
        <v>-13.966666666666669</v>
      </c>
      <c r="J1304" s="10">
        <f t="shared" si="102"/>
        <v>195.06777777777782</v>
      </c>
      <c r="K1304" s="10">
        <f>ABS(Table21[[#This Row],[Erorr 2]])</f>
        <v>13.966666666666669</v>
      </c>
      <c r="L1304" s="13">
        <f>Table21[[#This Row],[Abs Erorr 2]]/Table21[[#This Row],[Adj Close]]</f>
        <v>7.9113326536006959E-2</v>
      </c>
      <c r="M1304" s="11">
        <f t="shared" si="104"/>
        <v>195.86166666666668</v>
      </c>
      <c r="N1304" s="16">
        <f>Table21[[#This Row],[Adj Close]]-Table21[[#This Row],[6-MA]]</f>
        <v>-19.321666666666687</v>
      </c>
      <c r="O1304" s="17">
        <f>(Table21[[#This Row],[Adj Close]]-M1304)^2</f>
        <v>373.32680277777854</v>
      </c>
      <c r="P1304" s="17">
        <f>ABS(Table21[[#This Row],[Erorr 3]])</f>
        <v>19.321666666666687</v>
      </c>
      <c r="Q1304" s="17">
        <f>Table21[[#This Row],[Abs Erorr 3]]/Table21[[#This Row],[Adj Close]]</f>
        <v>0.10944639552886988</v>
      </c>
    </row>
    <row r="1305" spans="1:17" x14ac:dyDescent="0.3">
      <c r="A1305" s="9">
        <v>45358.291666666664</v>
      </c>
      <c r="B1305" s="26">
        <v>178.65</v>
      </c>
      <c r="C1305" s="11">
        <f t="shared" si="101"/>
        <v>176.54</v>
      </c>
      <c r="D1305" s="29">
        <f>Table21[[#This Row],[Adj Close]]-Table21[[#This Row],[Naive Trend ]]</f>
        <v>2.1100000000000136</v>
      </c>
      <c r="E1305" s="12">
        <f t="shared" si="100"/>
        <v>4.4521000000000575</v>
      </c>
      <c r="F1305" s="12">
        <f>ABS(Table21[[#This Row],[Erorr 1]])</f>
        <v>2.1100000000000136</v>
      </c>
      <c r="G1305" s="13">
        <f>Table21[[#This Row],[Abs Erorr 1]]/Table21[[#This Row],[Adj Close]]</f>
        <v>1.1810803246571584E-2</v>
      </c>
      <c r="H1305" s="11">
        <f t="shared" si="103"/>
        <v>181.80666666666664</v>
      </c>
      <c r="I1305" s="14">
        <f>(Table21[[#This Row],[Adj Close]]-Table21[[#This Row],[3-MA]])</f>
        <v>-3.1566666666666379</v>
      </c>
      <c r="J1305" s="10">
        <f t="shared" si="102"/>
        <v>9.9645444444442628</v>
      </c>
      <c r="K1305" s="10">
        <f>ABS(Table21[[#This Row],[Erorr 2]])</f>
        <v>3.1566666666666379</v>
      </c>
      <c r="L1305" s="13">
        <f>Table21[[#This Row],[Abs Erorr 2]]/Table21[[#This Row],[Adj Close]]</f>
        <v>1.7669558727493075E-2</v>
      </c>
      <c r="M1305" s="11">
        <f t="shared" si="104"/>
        <v>191.99666666666667</v>
      </c>
      <c r="N1305" s="16">
        <f>Table21[[#This Row],[Adj Close]]-Table21[[#This Row],[6-MA]]</f>
        <v>-13.346666666666664</v>
      </c>
      <c r="O1305" s="17">
        <f>(Table21[[#This Row],[Adj Close]]-M1305)^2</f>
        <v>178.13351111111103</v>
      </c>
      <c r="P1305" s="17">
        <f>ABS(Table21[[#This Row],[Erorr 3]])</f>
        <v>13.346666666666664</v>
      </c>
      <c r="Q1305" s="17">
        <f>Table21[[#This Row],[Abs Erorr 3]]/Table21[[#This Row],[Adj Close]]</f>
        <v>7.4708461610224819E-2</v>
      </c>
    </row>
    <row r="1306" spans="1:17" x14ac:dyDescent="0.3">
      <c r="A1306" s="5">
        <v>45359.291666666664</v>
      </c>
      <c r="B1306" s="25">
        <v>175.34</v>
      </c>
      <c r="C1306" s="11">
        <f t="shared" si="101"/>
        <v>178.65</v>
      </c>
      <c r="D1306" s="29">
        <f>Table21[[#This Row],[Adj Close]]-Table21[[#This Row],[Naive Trend ]]</f>
        <v>-3.3100000000000023</v>
      </c>
      <c r="E1306" s="12">
        <f t="shared" si="100"/>
        <v>10.956100000000015</v>
      </c>
      <c r="F1306" s="12">
        <f>ABS(Table21[[#This Row],[Erorr 1]])</f>
        <v>3.3100000000000023</v>
      </c>
      <c r="G1306" s="13">
        <f>Table21[[#This Row],[Abs Erorr 1]]/Table21[[#This Row],[Adj Close]]</f>
        <v>1.8877609216379619E-2</v>
      </c>
      <c r="H1306" s="11">
        <f t="shared" si="103"/>
        <v>178.64333333333332</v>
      </c>
      <c r="I1306" s="14">
        <f>(Table21[[#This Row],[Adj Close]]-Table21[[#This Row],[3-MA]])</f>
        <v>-3.3033333333333132</v>
      </c>
      <c r="J1306" s="10">
        <f t="shared" si="102"/>
        <v>10.912011111110978</v>
      </c>
      <c r="K1306" s="10">
        <f>ABS(Table21[[#This Row],[Erorr 2]])</f>
        <v>3.3033333333333132</v>
      </c>
      <c r="L1306" s="13">
        <f>Table21[[#This Row],[Abs Erorr 2]]/Table21[[#This Row],[Adj Close]]</f>
        <v>1.883958784837067E-2</v>
      </c>
      <c r="M1306" s="11">
        <f t="shared" si="104"/>
        <v>188.09833333333333</v>
      </c>
      <c r="N1306" s="16">
        <f>Table21[[#This Row],[Adj Close]]-Table21[[#This Row],[6-MA]]</f>
        <v>-12.758333333333326</v>
      </c>
      <c r="O1306" s="17">
        <f>(Table21[[#This Row],[Adj Close]]-M1306)^2</f>
        <v>162.77506944444426</v>
      </c>
      <c r="P1306" s="17">
        <f>ABS(Table21[[#This Row],[Erorr 3]])</f>
        <v>12.758333333333326</v>
      </c>
      <c r="Q1306" s="17">
        <f>Table21[[#This Row],[Abs Erorr 3]]/Table21[[#This Row],[Adj Close]]</f>
        <v>7.2763393026881062E-2</v>
      </c>
    </row>
    <row r="1307" spans="1:17" x14ac:dyDescent="0.3">
      <c r="A1307" s="9">
        <v>45362.291666666664</v>
      </c>
      <c r="B1307" s="26">
        <v>177.77</v>
      </c>
      <c r="C1307" s="11">
        <f t="shared" si="101"/>
        <v>175.34</v>
      </c>
      <c r="D1307" s="29">
        <f>Table21[[#This Row],[Adj Close]]-Table21[[#This Row],[Naive Trend ]]</f>
        <v>2.4300000000000068</v>
      </c>
      <c r="E1307" s="12">
        <f t="shared" si="100"/>
        <v>5.9049000000000333</v>
      </c>
      <c r="F1307" s="12">
        <f>ABS(Table21[[#This Row],[Erorr 1]])</f>
        <v>2.4300000000000068</v>
      </c>
      <c r="G1307" s="13">
        <f>Table21[[#This Row],[Abs Erorr 1]]/Table21[[#This Row],[Adj Close]]</f>
        <v>1.3669348033976524E-2</v>
      </c>
      <c r="H1307" s="11">
        <f t="shared" si="103"/>
        <v>176.84333333333333</v>
      </c>
      <c r="I1307" s="14">
        <f>(Table21[[#This Row],[Adj Close]]-Table21[[#This Row],[3-MA]])</f>
        <v>0.92666666666667652</v>
      </c>
      <c r="J1307" s="10">
        <f t="shared" si="102"/>
        <v>0.85871111111112941</v>
      </c>
      <c r="K1307" s="10">
        <f>ABS(Table21[[#This Row],[Erorr 2]])</f>
        <v>0.92666666666667652</v>
      </c>
      <c r="L1307" s="13">
        <f>Table21[[#This Row],[Abs Erorr 2]]/Table21[[#This Row],[Adj Close]]</f>
        <v>5.2127280568525424E-3</v>
      </c>
      <c r="M1307" s="11">
        <f t="shared" si="104"/>
        <v>183.67499999999998</v>
      </c>
      <c r="N1307" s="16">
        <f>Table21[[#This Row],[Adj Close]]-Table21[[#This Row],[6-MA]]</f>
        <v>-5.9049999999999727</v>
      </c>
      <c r="O1307" s="17">
        <f>(Table21[[#This Row],[Adj Close]]-M1307)^2</f>
        <v>34.869024999999681</v>
      </c>
      <c r="P1307" s="17">
        <f>ABS(Table21[[#This Row],[Erorr 3]])</f>
        <v>5.9049999999999727</v>
      </c>
      <c r="Q1307" s="17">
        <f>Table21[[#This Row],[Abs Erorr 3]]/Table21[[#This Row],[Adj Close]]</f>
        <v>3.3217078247173161E-2</v>
      </c>
    </row>
    <row r="1308" spans="1:17" x14ac:dyDescent="0.3">
      <c r="A1308" s="5">
        <v>45363.291666666664</v>
      </c>
      <c r="B1308" s="25">
        <v>177.54</v>
      </c>
      <c r="C1308" s="11">
        <f t="shared" si="101"/>
        <v>177.77</v>
      </c>
      <c r="D1308" s="29">
        <f>Table21[[#This Row],[Adj Close]]-Table21[[#This Row],[Naive Trend ]]</f>
        <v>-0.23000000000001819</v>
      </c>
      <c r="E1308" s="12">
        <f t="shared" si="100"/>
        <v>5.2900000000008364E-2</v>
      </c>
      <c r="F1308" s="12">
        <f>ABS(Table21[[#This Row],[Erorr 1]])</f>
        <v>0.23000000000001819</v>
      </c>
      <c r="G1308" s="13">
        <f>Table21[[#This Row],[Abs Erorr 1]]/Table21[[#This Row],[Adj Close]]</f>
        <v>1.2954827081222157E-3</v>
      </c>
      <c r="H1308" s="11">
        <f t="shared" si="103"/>
        <v>177.25333333333333</v>
      </c>
      <c r="I1308" s="14">
        <f>(Table21[[#This Row],[Adj Close]]-Table21[[#This Row],[3-MA]])</f>
        <v>0.28666666666666174</v>
      </c>
      <c r="J1308" s="10">
        <f t="shared" si="102"/>
        <v>8.2177777777774949E-2</v>
      </c>
      <c r="K1308" s="10">
        <f>ABS(Table21[[#This Row],[Erorr 2]])</f>
        <v>0.28666666666666174</v>
      </c>
      <c r="L1308" s="13">
        <f>Table21[[#This Row],[Abs Erorr 2]]/Table21[[#This Row],[Adj Close]]</f>
        <v>1.6146596072246352E-3</v>
      </c>
      <c r="M1308" s="11">
        <f t="shared" si="104"/>
        <v>179.53</v>
      </c>
      <c r="N1308" s="16">
        <f>Table21[[#This Row],[Adj Close]]-Table21[[#This Row],[6-MA]]</f>
        <v>-1.9900000000000091</v>
      </c>
      <c r="O1308" s="17">
        <f>(Table21[[#This Row],[Adj Close]]-M1308)^2</f>
        <v>3.9601000000000361</v>
      </c>
      <c r="P1308" s="17">
        <f>ABS(Table21[[#This Row],[Erorr 3]])</f>
        <v>1.9900000000000091</v>
      </c>
      <c r="Q1308" s="17">
        <f>Table21[[#This Row],[Abs Erorr 3]]/Table21[[#This Row],[Adj Close]]</f>
        <v>1.120874169201312E-2</v>
      </c>
    </row>
    <row r="1309" spans="1:17" x14ac:dyDescent="0.3">
      <c r="A1309" s="9">
        <v>45364.291666666664</v>
      </c>
      <c r="B1309" s="26">
        <v>169.48</v>
      </c>
      <c r="C1309" s="11">
        <f t="shared" si="101"/>
        <v>177.54</v>
      </c>
      <c r="D1309" s="29">
        <f>Table21[[#This Row],[Adj Close]]-Table21[[#This Row],[Naive Trend ]]</f>
        <v>-8.0600000000000023</v>
      </c>
      <c r="E1309" s="12">
        <f t="shared" si="100"/>
        <v>64.963600000000042</v>
      </c>
      <c r="F1309" s="12">
        <f>ABS(Table21[[#This Row],[Erorr 1]])</f>
        <v>8.0600000000000023</v>
      </c>
      <c r="G1309" s="13">
        <f>Table21[[#This Row],[Abs Erorr 1]]/Table21[[#This Row],[Adj Close]]</f>
        <v>4.7557233891904666E-2</v>
      </c>
      <c r="H1309" s="11">
        <f t="shared" si="103"/>
        <v>176.88333333333333</v>
      </c>
      <c r="I1309" s="14">
        <f>(Table21[[#This Row],[Adj Close]]-Table21[[#This Row],[3-MA]])</f>
        <v>-7.403333333333336</v>
      </c>
      <c r="J1309" s="10">
        <f t="shared" si="102"/>
        <v>54.809344444444484</v>
      </c>
      <c r="K1309" s="10">
        <f>ABS(Table21[[#This Row],[Erorr 2]])</f>
        <v>7.403333333333336</v>
      </c>
      <c r="L1309" s="13">
        <f>Table21[[#This Row],[Abs Erorr 2]]/Table21[[#This Row],[Adj Close]]</f>
        <v>4.3682637085988532E-2</v>
      </c>
      <c r="M1309" s="11">
        <f t="shared" si="104"/>
        <v>177.76333333333332</v>
      </c>
      <c r="N1309" s="16">
        <f>Table21[[#This Row],[Adj Close]]-Table21[[#This Row],[6-MA]]</f>
        <v>-8.2833333333333314</v>
      </c>
      <c r="O1309" s="17">
        <f>(Table21[[#This Row],[Adj Close]]-M1309)^2</f>
        <v>68.613611111111084</v>
      </c>
      <c r="P1309" s="17">
        <f>ABS(Table21[[#This Row],[Erorr 3]])</f>
        <v>8.2833333333333314</v>
      </c>
      <c r="Q1309" s="17">
        <f>Table21[[#This Row],[Abs Erorr 3]]/Table21[[#This Row],[Adj Close]]</f>
        <v>4.8874990165997945E-2</v>
      </c>
    </row>
    <row r="1310" spans="1:17" x14ac:dyDescent="0.3">
      <c r="A1310" s="5">
        <v>45365.291666666664</v>
      </c>
      <c r="B1310" s="25">
        <v>162.5</v>
      </c>
      <c r="C1310" s="11">
        <f t="shared" si="101"/>
        <v>169.48</v>
      </c>
      <c r="D1310" s="29">
        <f>Table21[[#This Row],[Adj Close]]-Table21[[#This Row],[Naive Trend ]]</f>
        <v>-6.9799999999999898</v>
      </c>
      <c r="E1310" s="12">
        <f t="shared" si="100"/>
        <v>48.720399999999856</v>
      </c>
      <c r="F1310" s="12">
        <f>ABS(Table21[[#This Row],[Erorr 1]])</f>
        <v>6.9799999999999898</v>
      </c>
      <c r="G1310" s="13">
        <f>Table21[[#This Row],[Abs Erorr 1]]/Table21[[#This Row],[Adj Close]]</f>
        <v>4.2953846153846093E-2</v>
      </c>
      <c r="H1310" s="11">
        <f t="shared" si="103"/>
        <v>174.92999999999998</v>
      </c>
      <c r="I1310" s="14">
        <f>(Table21[[#This Row],[Adj Close]]-Table21[[#This Row],[3-MA]])</f>
        <v>-12.429999999999978</v>
      </c>
      <c r="J1310" s="10">
        <f t="shared" si="102"/>
        <v>154.50489999999945</v>
      </c>
      <c r="K1310" s="10">
        <f>ABS(Table21[[#This Row],[Erorr 2]])</f>
        <v>12.429999999999978</v>
      </c>
      <c r="L1310" s="13">
        <f>Table21[[#This Row],[Abs Erorr 2]]/Table21[[#This Row],[Adj Close]]</f>
        <v>7.6492307692307554E-2</v>
      </c>
      <c r="M1310" s="11">
        <f t="shared" si="104"/>
        <v>175.88666666666666</v>
      </c>
      <c r="N1310" s="16">
        <f>Table21[[#This Row],[Adj Close]]-Table21[[#This Row],[6-MA]]</f>
        <v>-13.386666666666656</v>
      </c>
      <c r="O1310" s="17">
        <f>(Table21[[#This Row],[Adj Close]]-M1310)^2</f>
        <v>179.20284444444417</v>
      </c>
      <c r="P1310" s="17">
        <f>ABS(Table21[[#This Row],[Erorr 3]])</f>
        <v>13.386666666666656</v>
      </c>
      <c r="Q1310" s="17">
        <f>Table21[[#This Row],[Abs Erorr 3]]/Table21[[#This Row],[Adj Close]]</f>
        <v>8.2379487179487121E-2</v>
      </c>
    </row>
    <row r="1311" spans="1:17" x14ac:dyDescent="0.3">
      <c r="A1311" s="9">
        <v>45366.291666666664</v>
      </c>
      <c r="B1311" s="26">
        <v>163.57</v>
      </c>
      <c r="C1311" s="11">
        <f t="shared" si="101"/>
        <v>162.5</v>
      </c>
      <c r="D1311" s="29">
        <f>Table21[[#This Row],[Adj Close]]-Table21[[#This Row],[Naive Trend ]]</f>
        <v>1.0699999999999932</v>
      </c>
      <c r="E1311" s="12">
        <f t="shared" si="100"/>
        <v>1.1448999999999854</v>
      </c>
      <c r="F1311" s="12">
        <f>ABS(Table21[[#This Row],[Erorr 1]])</f>
        <v>1.0699999999999932</v>
      </c>
      <c r="G1311" s="13">
        <f>Table21[[#This Row],[Abs Erorr 1]]/Table21[[#This Row],[Adj Close]]</f>
        <v>6.5415418475270109E-3</v>
      </c>
      <c r="H1311" s="11">
        <f t="shared" si="103"/>
        <v>169.84</v>
      </c>
      <c r="I1311" s="14">
        <f>(Table21[[#This Row],[Adj Close]]-Table21[[#This Row],[3-MA]])</f>
        <v>-6.2700000000000102</v>
      </c>
      <c r="J1311" s="10">
        <f t="shared" si="102"/>
        <v>39.312900000000127</v>
      </c>
      <c r="K1311" s="10">
        <f>ABS(Table21[[#This Row],[Erorr 2]])</f>
        <v>6.2700000000000102</v>
      </c>
      <c r="L1311" s="13">
        <f>Table21[[#This Row],[Abs Erorr 2]]/Table21[[#This Row],[Adj Close]]</f>
        <v>3.8332212508406252E-2</v>
      </c>
      <c r="M1311" s="11">
        <f t="shared" si="104"/>
        <v>173.54666666666665</v>
      </c>
      <c r="N1311" s="16">
        <f>Table21[[#This Row],[Adj Close]]-Table21[[#This Row],[6-MA]]</f>
        <v>-9.9766666666666595</v>
      </c>
      <c r="O1311" s="17">
        <f>(Table21[[#This Row],[Adj Close]]-M1311)^2</f>
        <v>99.533877777777633</v>
      </c>
      <c r="P1311" s="17">
        <f>ABS(Table21[[#This Row],[Erorr 3]])</f>
        <v>9.9766666666666595</v>
      </c>
      <c r="Q1311" s="17">
        <f>Table21[[#This Row],[Abs Erorr 3]]/Table21[[#This Row],[Adj Close]]</f>
        <v>6.0993254671802041E-2</v>
      </c>
    </row>
    <row r="1312" spans="1:17" x14ac:dyDescent="0.3">
      <c r="A1312" s="5">
        <v>45369.291666666664</v>
      </c>
      <c r="B1312" s="25">
        <v>173.8</v>
      </c>
      <c r="C1312" s="11">
        <f t="shared" si="101"/>
        <v>163.57</v>
      </c>
      <c r="D1312" s="29">
        <f>Table21[[#This Row],[Adj Close]]-Table21[[#This Row],[Naive Trend ]]</f>
        <v>10.230000000000018</v>
      </c>
      <c r="E1312" s="12">
        <f t="shared" si="100"/>
        <v>104.65290000000037</v>
      </c>
      <c r="F1312" s="12">
        <f>ABS(Table21[[#This Row],[Erorr 1]])</f>
        <v>10.230000000000018</v>
      </c>
      <c r="G1312" s="13">
        <f>Table21[[#This Row],[Abs Erorr 1]]/Table21[[#This Row],[Adj Close]]</f>
        <v>5.8860759493670985E-2</v>
      </c>
      <c r="H1312" s="11">
        <f t="shared" si="103"/>
        <v>165.18333333333334</v>
      </c>
      <c r="I1312" s="14">
        <f>(Table21[[#This Row],[Adj Close]]-Table21[[#This Row],[3-MA]])</f>
        <v>8.6166666666666742</v>
      </c>
      <c r="J1312" s="10">
        <f t="shared" si="102"/>
        <v>74.24694444444458</v>
      </c>
      <c r="K1312" s="10">
        <f>ABS(Table21[[#This Row],[Erorr 2]])</f>
        <v>8.6166666666666742</v>
      </c>
      <c r="L1312" s="13">
        <f>Table21[[#This Row],[Abs Erorr 2]]/Table21[[#This Row],[Adj Close]]</f>
        <v>4.9578059071729998E-2</v>
      </c>
      <c r="M1312" s="11">
        <f t="shared" si="104"/>
        <v>171.03333333333333</v>
      </c>
      <c r="N1312" s="16">
        <f>Table21[[#This Row],[Adj Close]]-Table21[[#This Row],[6-MA]]</f>
        <v>2.7666666666666799</v>
      </c>
      <c r="O1312" s="17">
        <f>(Table21[[#This Row],[Adj Close]]-M1312)^2</f>
        <v>7.6544444444445174</v>
      </c>
      <c r="P1312" s="17">
        <f>ABS(Table21[[#This Row],[Erorr 3]])</f>
        <v>2.7666666666666799</v>
      </c>
      <c r="Q1312" s="17">
        <f>Table21[[#This Row],[Abs Erorr 3]]/Table21[[#This Row],[Adj Close]]</f>
        <v>1.5918680475642575E-2</v>
      </c>
    </row>
    <row r="1313" spans="1:17" x14ac:dyDescent="0.3">
      <c r="A1313" s="9">
        <v>45370.291666666664</v>
      </c>
      <c r="B1313" s="26">
        <v>171.32</v>
      </c>
      <c r="C1313" s="11">
        <f t="shared" si="101"/>
        <v>173.8</v>
      </c>
      <c r="D1313" s="29">
        <f>Table21[[#This Row],[Adj Close]]-Table21[[#This Row],[Naive Trend ]]</f>
        <v>-2.4800000000000182</v>
      </c>
      <c r="E1313" s="12">
        <f t="shared" si="100"/>
        <v>6.15040000000009</v>
      </c>
      <c r="F1313" s="12">
        <f>ABS(Table21[[#This Row],[Erorr 1]])</f>
        <v>2.4800000000000182</v>
      </c>
      <c r="G1313" s="13">
        <f>Table21[[#This Row],[Abs Erorr 1]]/Table21[[#This Row],[Adj Close]]</f>
        <v>1.4475834695307135E-2</v>
      </c>
      <c r="H1313" s="11">
        <f t="shared" si="103"/>
        <v>166.62333333333333</v>
      </c>
      <c r="I1313" s="14">
        <f>(Table21[[#This Row],[Adj Close]]-Table21[[#This Row],[3-MA]])</f>
        <v>4.6966666666666583</v>
      </c>
      <c r="J1313" s="10">
        <f t="shared" si="102"/>
        <v>22.058677777777699</v>
      </c>
      <c r="K1313" s="10">
        <f>ABS(Table21[[#This Row],[Erorr 2]])</f>
        <v>4.6966666666666583</v>
      </c>
      <c r="L1313" s="13">
        <f>Table21[[#This Row],[Abs Erorr 2]]/Table21[[#This Row],[Adj Close]]</f>
        <v>2.7414584792590815E-2</v>
      </c>
      <c r="M1313" s="11">
        <f t="shared" si="104"/>
        <v>170.77666666666664</v>
      </c>
      <c r="N1313" s="16">
        <f>Table21[[#This Row],[Adj Close]]-Table21[[#This Row],[6-MA]]</f>
        <v>0.54333333333335077</v>
      </c>
      <c r="O1313" s="17">
        <f>(Table21[[#This Row],[Adj Close]]-M1313)^2</f>
        <v>0.29521111111113008</v>
      </c>
      <c r="P1313" s="17">
        <f>ABS(Table21[[#This Row],[Erorr 3]])</f>
        <v>0.54333333333335077</v>
      </c>
      <c r="Q1313" s="17">
        <f>Table21[[#This Row],[Abs Erorr 3]]/Table21[[#This Row],[Adj Close]]</f>
        <v>3.1714530313644105E-3</v>
      </c>
    </row>
    <row r="1314" spans="1:17" x14ac:dyDescent="0.3">
      <c r="A1314" s="5">
        <v>45371.291666666664</v>
      </c>
      <c r="B1314" s="25">
        <v>175.66</v>
      </c>
      <c r="C1314" s="11">
        <f t="shared" si="101"/>
        <v>171.32</v>
      </c>
      <c r="D1314" s="29">
        <f>Table21[[#This Row],[Adj Close]]-Table21[[#This Row],[Naive Trend ]]</f>
        <v>4.3400000000000034</v>
      </c>
      <c r="E1314" s="12">
        <f t="shared" si="100"/>
        <v>18.835600000000028</v>
      </c>
      <c r="F1314" s="12">
        <f>ABS(Table21[[#This Row],[Erorr 1]])</f>
        <v>4.3400000000000034</v>
      </c>
      <c r="G1314" s="13">
        <f>Table21[[#This Row],[Abs Erorr 1]]/Table21[[#This Row],[Adj Close]]</f>
        <v>2.4706819993168642E-2</v>
      </c>
      <c r="H1314" s="11">
        <f t="shared" si="103"/>
        <v>169.56333333333333</v>
      </c>
      <c r="I1314" s="14">
        <f>(Table21[[#This Row],[Adj Close]]-Table21[[#This Row],[3-MA]])</f>
        <v>6.096666666666664</v>
      </c>
      <c r="J1314" s="10">
        <f t="shared" si="102"/>
        <v>37.169344444444413</v>
      </c>
      <c r="K1314" s="10">
        <f>ABS(Table21[[#This Row],[Erorr 2]])</f>
        <v>6.096666666666664</v>
      </c>
      <c r="L1314" s="13">
        <f>Table21[[#This Row],[Abs Erorr 2]]/Table21[[#This Row],[Adj Close]]</f>
        <v>3.4707199514213048E-2</v>
      </c>
      <c r="M1314" s="11">
        <f t="shared" si="104"/>
        <v>169.70166666666663</v>
      </c>
      <c r="N1314" s="16">
        <f>Table21[[#This Row],[Adj Close]]-Table21[[#This Row],[6-MA]]</f>
        <v>5.9583333333333712</v>
      </c>
      <c r="O1314" s="17">
        <f>(Table21[[#This Row],[Adj Close]]-M1314)^2</f>
        <v>35.501736111111562</v>
      </c>
      <c r="P1314" s="17">
        <f>ABS(Table21[[#This Row],[Erorr 3]])</f>
        <v>5.9583333333333712</v>
      </c>
      <c r="Q1314" s="17">
        <f>Table21[[#This Row],[Abs Erorr 3]]/Table21[[#This Row],[Adj Close]]</f>
        <v>3.3919693346996307E-2</v>
      </c>
    </row>
    <row r="1315" spans="1:17" x14ac:dyDescent="0.3">
      <c r="A1315" s="9">
        <v>45372.291666666664</v>
      </c>
      <c r="B1315" s="26">
        <v>172.82</v>
      </c>
      <c r="C1315" s="11">
        <f t="shared" si="101"/>
        <v>175.66</v>
      </c>
      <c r="D1315" s="29">
        <f>Table21[[#This Row],[Adj Close]]-Table21[[#This Row],[Naive Trend ]]</f>
        <v>-2.8400000000000034</v>
      </c>
      <c r="E1315" s="12">
        <f t="shared" si="100"/>
        <v>8.0656000000000194</v>
      </c>
      <c r="F1315" s="12">
        <f>ABS(Table21[[#This Row],[Erorr 1]])</f>
        <v>2.8400000000000034</v>
      </c>
      <c r="G1315" s="13">
        <f>Table21[[#This Row],[Abs Erorr 1]]/Table21[[#This Row],[Adj Close]]</f>
        <v>1.6433283184816593E-2</v>
      </c>
      <c r="H1315" s="11">
        <f t="shared" si="103"/>
        <v>173.59333333333333</v>
      </c>
      <c r="I1315" s="14">
        <f>(Table21[[#This Row],[Adj Close]]-Table21[[#This Row],[3-MA]])</f>
        <v>-0.77333333333334053</v>
      </c>
      <c r="J1315" s="10">
        <f t="shared" si="102"/>
        <v>0.59804444444445559</v>
      </c>
      <c r="K1315" s="10">
        <f>ABS(Table21[[#This Row],[Erorr 2]])</f>
        <v>0.77333333333334053</v>
      </c>
      <c r="L1315" s="13">
        <f>Table21[[#This Row],[Abs Erorr 2]]/Table21[[#This Row],[Adj Close]]</f>
        <v>4.474790726382019E-3</v>
      </c>
      <c r="M1315" s="11">
        <f t="shared" si="104"/>
        <v>169.38833333333335</v>
      </c>
      <c r="N1315" s="16">
        <f>Table21[[#This Row],[Adj Close]]-Table21[[#This Row],[6-MA]]</f>
        <v>3.4316666666666436</v>
      </c>
      <c r="O1315" s="17">
        <f>(Table21[[#This Row],[Adj Close]]-M1315)^2</f>
        <v>11.776336111110952</v>
      </c>
      <c r="P1315" s="17">
        <f>ABS(Table21[[#This Row],[Erorr 3]])</f>
        <v>3.4316666666666436</v>
      </c>
      <c r="Q1315" s="17">
        <f>Table21[[#This Row],[Abs Erorr 3]]/Table21[[#This Row],[Adj Close]]</f>
        <v>1.9856883848319892E-2</v>
      </c>
    </row>
    <row r="1316" spans="1:17" x14ac:dyDescent="0.3">
      <c r="A1316" s="5">
        <v>45373.291666666664</v>
      </c>
      <c r="B1316" s="25">
        <v>170.83</v>
      </c>
      <c r="C1316" s="11">
        <f t="shared" si="101"/>
        <v>172.82</v>
      </c>
      <c r="D1316" s="29">
        <f>Table21[[#This Row],[Adj Close]]-Table21[[#This Row],[Naive Trend ]]</f>
        <v>-1.9899999999999807</v>
      </c>
      <c r="E1316" s="12">
        <f t="shared" si="100"/>
        <v>3.9600999999999229</v>
      </c>
      <c r="F1316" s="12">
        <f>ABS(Table21[[#This Row],[Erorr 1]])</f>
        <v>1.9899999999999807</v>
      </c>
      <c r="G1316" s="13">
        <f>Table21[[#This Row],[Abs Erorr 1]]/Table21[[#This Row],[Adj Close]]</f>
        <v>1.1649007785517652E-2</v>
      </c>
      <c r="H1316" s="11">
        <f t="shared" si="103"/>
        <v>173.26666666666665</v>
      </c>
      <c r="I1316" s="14">
        <f>(Table21[[#This Row],[Adj Close]]-Table21[[#This Row],[3-MA]])</f>
        <v>-2.436666666666639</v>
      </c>
      <c r="J1316" s="10">
        <f t="shared" si="102"/>
        <v>5.9373444444443093</v>
      </c>
      <c r="K1316" s="10">
        <f>ABS(Table21[[#This Row],[Erorr 2]])</f>
        <v>2.436666666666639</v>
      </c>
      <c r="L1316" s="13">
        <f>Table21[[#This Row],[Abs Erorr 2]]/Table21[[#This Row],[Adj Close]]</f>
        <v>1.4263692950106181E-2</v>
      </c>
      <c r="M1316" s="11">
        <f t="shared" si="104"/>
        <v>169.94500000000002</v>
      </c>
      <c r="N1316" s="16">
        <f>Table21[[#This Row],[Adj Close]]-Table21[[#This Row],[6-MA]]</f>
        <v>0.88499999999999091</v>
      </c>
      <c r="O1316" s="17">
        <f>(Table21[[#This Row],[Adj Close]]-M1316)^2</f>
        <v>0.78322499999998385</v>
      </c>
      <c r="P1316" s="17">
        <f>ABS(Table21[[#This Row],[Erorr 3]])</f>
        <v>0.88499999999999091</v>
      </c>
      <c r="Q1316" s="17">
        <f>Table21[[#This Row],[Abs Erorr 3]]/Table21[[#This Row],[Adj Close]]</f>
        <v>5.1805888895392546E-3</v>
      </c>
    </row>
    <row r="1317" spans="1:17" x14ac:dyDescent="0.3">
      <c r="A1317" s="9">
        <v>45376.291666666664</v>
      </c>
      <c r="B1317" s="26">
        <v>172.63</v>
      </c>
      <c r="C1317" s="11">
        <f t="shared" si="101"/>
        <v>170.83</v>
      </c>
      <c r="D1317" s="29">
        <f>Table21[[#This Row],[Adj Close]]-Table21[[#This Row],[Naive Trend ]]</f>
        <v>1.7999999999999829</v>
      </c>
      <c r="E1317" s="12">
        <f t="shared" si="100"/>
        <v>3.2399999999999385</v>
      </c>
      <c r="F1317" s="12">
        <f>ABS(Table21[[#This Row],[Erorr 1]])</f>
        <v>1.7999999999999829</v>
      </c>
      <c r="G1317" s="13">
        <f>Table21[[#This Row],[Abs Erorr 1]]/Table21[[#This Row],[Adj Close]]</f>
        <v>1.0426924636505724E-2</v>
      </c>
      <c r="H1317" s="11">
        <f t="shared" si="103"/>
        <v>173.10333333333335</v>
      </c>
      <c r="I1317" s="14">
        <f>(Table21[[#This Row],[Adj Close]]-Table21[[#This Row],[3-MA]])</f>
        <v>-0.47333333333335759</v>
      </c>
      <c r="J1317" s="10">
        <f t="shared" si="102"/>
        <v>0.22404444444446742</v>
      </c>
      <c r="K1317" s="10">
        <f>ABS(Table21[[#This Row],[Erorr 2]])</f>
        <v>0.47333333333335759</v>
      </c>
      <c r="L1317" s="13">
        <f>Table21[[#This Row],[Abs Erorr 2]]/Table21[[#This Row],[Adj Close]]</f>
        <v>2.7418949970072271E-3</v>
      </c>
      <c r="M1317" s="11">
        <f t="shared" si="104"/>
        <v>171.33333333333334</v>
      </c>
      <c r="N1317" s="16">
        <f>Table21[[#This Row],[Adj Close]]-Table21[[#This Row],[6-MA]]</f>
        <v>1.2966666666666526</v>
      </c>
      <c r="O1317" s="17">
        <f>(Table21[[#This Row],[Adj Close]]-M1317)^2</f>
        <v>1.6813444444444081</v>
      </c>
      <c r="P1317" s="17">
        <f>ABS(Table21[[#This Row],[Erorr 3]])</f>
        <v>1.2966666666666526</v>
      </c>
      <c r="Q1317" s="17">
        <f>Table21[[#This Row],[Abs Erorr 3]]/Table21[[#This Row],[Adj Close]]</f>
        <v>7.5112475622235572E-3</v>
      </c>
    </row>
    <row r="1318" spans="1:17" x14ac:dyDescent="0.3">
      <c r="A1318" s="5">
        <v>45377.291666666664</v>
      </c>
      <c r="B1318" s="25">
        <v>177.67</v>
      </c>
      <c r="C1318" s="11">
        <f t="shared" si="101"/>
        <v>172.63</v>
      </c>
      <c r="D1318" s="29">
        <f>Table21[[#This Row],[Adj Close]]-Table21[[#This Row],[Naive Trend ]]</f>
        <v>5.039999999999992</v>
      </c>
      <c r="E1318" s="12">
        <f t="shared" si="100"/>
        <v>25.40159999999992</v>
      </c>
      <c r="F1318" s="12">
        <f>ABS(Table21[[#This Row],[Erorr 1]])</f>
        <v>5.039999999999992</v>
      </c>
      <c r="G1318" s="13">
        <f>Table21[[#This Row],[Abs Erorr 1]]/Table21[[#This Row],[Adj Close]]</f>
        <v>2.8367197613553174E-2</v>
      </c>
      <c r="H1318" s="11">
        <f t="shared" si="103"/>
        <v>172.09333333333333</v>
      </c>
      <c r="I1318" s="14">
        <f>(Table21[[#This Row],[Adj Close]]-Table21[[#This Row],[3-MA]])</f>
        <v>5.5766666666666538</v>
      </c>
      <c r="J1318" s="10">
        <f t="shared" si="102"/>
        <v>31.099211111110968</v>
      </c>
      <c r="K1318" s="10">
        <f>ABS(Table21[[#This Row],[Erorr 2]])</f>
        <v>5.5766666666666538</v>
      </c>
      <c r="L1318" s="13">
        <f>Table21[[#This Row],[Abs Erorr 2]]/Table21[[#This Row],[Adj Close]]</f>
        <v>3.138777884092224E-2</v>
      </c>
      <c r="M1318" s="11">
        <f t="shared" si="104"/>
        <v>172.84333333333333</v>
      </c>
      <c r="N1318" s="16">
        <f>Table21[[#This Row],[Adj Close]]-Table21[[#This Row],[6-MA]]</f>
        <v>4.8266666666666538</v>
      </c>
      <c r="O1318" s="17">
        <f>(Table21[[#This Row],[Adj Close]]-M1318)^2</f>
        <v>23.296711111110987</v>
      </c>
      <c r="P1318" s="17">
        <f>ABS(Table21[[#This Row],[Erorr 3]])</f>
        <v>4.8266666666666538</v>
      </c>
      <c r="Q1318" s="17">
        <f>Table21[[#This Row],[Abs Erorr 3]]/Table21[[#This Row],[Adj Close]]</f>
        <v>2.7166469672238725E-2</v>
      </c>
    </row>
    <row r="1319" spans="1:17" x14ac:dyDescent="0.3">
      <c r="A1319" s="9">
        <v>45378.291666666664</v>
      </c>
      <c r="B1319" s="26">
        <v>179.83</v>
      </c>
      <c r="C1319" s="11">
        <f t="shared" si="101"/>
        <v>177.67</v>
      </c>
      <c r="D1319" s="29">
        <f>Table21[[#This Row],[Adj Close]]-Table21[[#This Row],[Naive Trend ]]</f>
        <v>2.160000000000025</v>
      </c>
      <c r="E1319" s="12">
        <f t="shared" si="100"/>
        <v>4.6656000000001079</v>
      </c>
      <c r="F1319" s="12">
        <f>ABS(Table21[[#This Row],[Erorr 1]])</f>
        <v>2.160000000000025</v>
      </c>
      <c r="G1319" s="13">
        <f>Table21[[#This Row],[Abs Erorr 1]]/Table21[[#This Row],[Adj Close]]</f>
        <v>1.2011344047155785E-2</v>
      </c>
      <c r="H1319" s="11">
        <f t="shared" si="103"/>
        <v>173.71</v>
      </c>
      <c r="I1319" s="14">
        <f>(Table21[[#This Row],[Adj Close]]-Table21[[#This Row],[3-MA]])</f>
        <v>6.1200000000000045</v>
      </c>
      <c r="J1319" s="10">
        <f t="shared" si="102"/>
        <v>37.454400000000057</v>
      </c>
      <c r="K1319" s="10">
        <f>ABS(Table21[[#This Row],[Erorr 2]])</f>
        <v>6.1200000000000045</v>
      </c>
      <c r="L1319" s="13">
        <f>Table21[[#This Row],[Abs Erorr 2]]/Table21[[#This Row],[Adj Close]]</f>
        <v>3.4032141466941022E-2</v>
      </c>
      <c r="M1319" s="11">
        <f t="shared" si="104"/>
        <v>173.48833333333334</v>
      </c>
      <c r="N1319" s="16">
        <f>Table21[[#This Row],[Adj Close]]-Table21[[#This Row],[6-MA]]</f>
        <v>6.3416666666666686</v>
      </c>
      <c r="O1319" s="17">
        <f>(Table21[[#This Row],[Adj Close]]-M1319)^2</f>
        <v>40.216736111111132</v>
      </c>
      <c r="P1319" s="17">
        <f>ABS(Table21[[#This Row],[Erorr 3]])</f>
        <v>6.3416666666666686</v>
      </c>
      <c r="Q1319" s="17">
        <f>Table21[[#This Row],[Abs Erorr 3]]/Table21[[#This Row],[Adj Close]]</f>
        <v>3.5264787113755594E-2</v>
      </c>
    </row>
    <row r="1320" spans="1:17" x14ac:dyDescent="0.3">
      <c r="A1320" s="5">
        <v>45379.291666666664</v>
      </c>
      <c r="B1320" s="25">
        <v>175.79</v>
      </c>
      <c r="C1320" s="11">
        <f t="shared" si="101"/>
        <v>179.83</v>
      </c>
      <c r="D1320" s="29">
        <f>Table21[[#This Row],[Adj Close]]-Table21[[#This Row],[Naive Trend ]]</f>
        <v>-4.0400000000000205</v>
      </c>
      <c r="E1320" s="12">
        <f t="shared" si="100"/>
        <v>16.321600000000167</v>
      </c>
      <c r="F1320" s="12">
        <f>ABS(Table21[[#This Row],[Erorr 1]])</f>
        <v>4.0400000000000205</v>
      </c>
      <c r="G1320" s="13">
        <f>Table21[[#This Row],[Abs Erorr 1]]/Table21[[#This Row],[Adj Close]]</f>
        <v>2.2981967119859038E-2</v>
      </c>
      <c r="H1320" s="11">
        <f t="shared" si="103"/>
        <v>176.71</v>
      </c>
      <c r="I1320" s="14">
        <f>(Table21[[#This Row],[Adj Close]]-Table21[[#This Row],[3-MA]])</f>
        <v>-0.92000000000001592</v>
      </c>
      <c r="J1320" s="10">
        <f t="shared" si="102"/>
        <v>0.84640000000002924</v>
      </c>
      <c r="K1320" s="10">
        <f>ABS(Table21[[#This Row],[Erorr 2]])</f>
        <v>0.92000000000001592</v>
      </c>
      <c r="L1320" s="13">
        <f>Table21[[#This Row],[Abs Erorr 2]]/Table21[[#This Row],[Adj Close]]</f>
        <v>5.2335172649184596E-3</v>
      </c>
      <c r="M1320" s="11">
        <f t="shared" si="104"/>
        <v>174.90666666666667</v>
      </c>
      <c r="N1320" s="16">
        <f>Table21[[#This Row],[Adj Close]]-Table21[[#This Row],[6-MA]]</f>
        <v>0.88333333333332575</v>
      </c>
      <c r="O1320" s="17">
        <f>(Table21[[#This Row],[Adj Close]]-M1320)^2</f>
        <v>0.78027777777776441</v>
      </c>
      <c r="P1320" s="17">
        <f>ABS(Table21[[#This Row],[Erorr 3]])</f>
        <v>0.88333333333332575</v>
      </c>
      <c r="Q1320" s="17">
        <f>Table21[[#This Row],[Abs Erorr 3]]/Table21[[#This Row],[Adj Close]]</f>
        <v>5.0249350550846221E-3</v>
      </c>
    </row>
    <row r="1321" spans="1:17" x14ac:dyDescent="0.3">
      <c r="A1321" s="9">
        <v>45383.291666666664</v>
      </c>
      <c r="B1321" s="26">
        <v>175.22</v>
      </c>
      <c r="C1321" s="11">
        <f t="shared" si="101"/>
        <v>175.79</v>
      </c>
      <c r="D1321" s="29">
        <f>Table21[[#This Row],[Adj Close]]-Table21[[#This Row],[Naive Trend ]]</f>
        <v>-0.56999999999999318</v>
      </c>
      <c r="E1321" s="12">
        <f t="shared" si="100"/>
        <v>0.32489999999999225</v>
      </c>
      <c r="F1321" s="12">
        <f>ABS(Table21[[#This Row],[Erorr 1]])</f>
        <v>0.56999999999999318</v>
      </c>
      <c r="G1321" s="13">
        <f>Table21[[#This Row],[Abs Erorr 1]]/Table21[[#This Row],[Adj Close]]</f>
        <v>3.2530533044172649E-3</v>
      </c>
      <c r="H1321" s="11">
        <f t="shared" si="103"/>
        <v>177.76333333333332</v>
      </c>
      <c r="I1321" s="14">
        <f>(Table21[[#This Row],[Adj Close]]-Table21[[#This Row],[3-MA]])</f>
        <v>-2.5433333333333223</v>
      </c>
      <c r="J1321" s="10">
        <f t="shared" si="102"/>
        <v>6.4685444444443885</v>
      </c>
      <c r="K1321" s="10">
        <f>ABS(Table21[[#This Row],[Erorr 2]])</f>
        <v>2.5433333333333223</v>
      </c>
      <c r="L1321" s="13">
        <f>Table21[[#This Row],[Abs Erorr 2]]/Table21[[#This Row],[Adj Close]]</f>
        <v>1.4515085796902879E-2</v>
      </c>
      <c r="M1321" s="11">
        <f t="shared" si="104"/>
        <v>174.92833333333331</v>
      </c>
      <c r="N1321" s="16">
        <f>Table21[[#This Row],[Adj Close]]-Table21[[#This Row],[6-MA]]</f>
        <v>0.29166666666668561</v>
      </c>
      <c r="O1321" s="17">
        <f>(Table21[[#This Row],[Adj Close]]-M1321)^2</f>
        <v>8.5069444444455494E-2</v>
      </c>
      <c r="P1321" s="17">
        <f>ABS(Table21[[#This Row],[Erorr 3]])</f>
        <v>0.29166666666668561</v>
      </c>
      <c r="Q1321" s="17">
        <f>Table21[[#This Row],[Abs Erorr 3]]/Table21[[#This Row],[Adj Close]]</f>
        <v>1.6645740592779684E-3</v>
      </c>
    </row>
    <row r="1322" spans="1:17" x14ac:dyDescent="0.3">
      <c r="A1322" s="5">
        <v>45384.291666666664</v>
      </c>
      <c r="B1322" s="25">
        <v>166.63</v>
      </c>
      <c r="C1322" s="11">
        <f t="shared" si="101"/>
        <v>175.22</v>
      </c>
      <c r="D1322" s="29">
        <f>Table21[[#This Row],[Adj Close]]-Table21[[#This Row],[Naive Trend ]]</f>
        <v>-8.5900000000000034</v>
      </c>
      <c r="E1322" s="12">
        <f t="shared" si="100"/>
        <v>73.788100000000057</v>
      </c>
      <c r="F1322" s="12">
        <f>ABS(Table21[[#This Row],[Erorr 1]])</f>
        <v>8.5900000000000034</v>
      </c>
      <c r="G1322" s="13">
        <f>Table21[[#This Row],[Abs Erorr 1]]/Table21[[#This Row],[Adj Close]]</f>
        <v>5.1551341295084943E-2</v>
      </c>
      <c r="H1322" s="11">
        <f t="shared" si="103"/>
        <v>176.94666666666669</v>
      </c>
      <c r="I1322" s="14">
        <f>(Table21[[#This Row],[Adj Close]]-Table21[[#This Row],[3-MA]])</f>
        <v>-10.316666666666691</v>
      </c>
      <c r="J1322" s="10">
        <f t="shared" si="102"/>
        <v>106.43361111111162</v>
      </c>
      <c r="K1322" s="10">
        <f>ABS(Table21[[#This Row],[Erorr 2]])</f>
        <v>10.316666666666691</v>
      </c>
      <c r="L1322" s="13">
        <f>Table21[[#This Row],[Abs Erorr 2]]/Table21[[#This Row],[Adj Close]]</f>
        <v>6.1913620996619408E-2</v>
      </c>
      <c r="M1322" s="11">
        <f t="shared" si="104"/>
        <v>175.32833333333335</v>
      </c>
      <c r="N1322" s="16">
        <f>Table21[[#This Row],[Adj Close]]-Table21[[#This Row],[6-MA]]</f>
        <v>-8.6983333333333519</v>
      </c>
      <c r="O1322" s="17">
        <f>(Table21[[#This Row],[Adj Close]]-M1322)^2</f>
        <v>75.661002777778094</v>
      </c>
      <c r="P1322" s="17">
        <f>ABS(Table21[[#This Row],[Erorr 3]])</f>
        <v>8.6983333333333519</v>
      </c>
      <c r="Q1322" s="17">
        <f>Table21[[#This Row],[Abs Erorr 3]]/Table21[[#This Row],[Adj Close]]</f>
        <v>5.2201484326551952E-2</v>
      </c>
    </row>
    <row r="1323" spans="1:17" x14ac:dyDescent="0.3">
      <c r="A1323" s="9">
        <v>45385.291666666664</v>
      </c>
      <c r="B1323" s="26">
        <v>168.38</v>
      </c>
      <c r="C1323" s="11">
        <f t="shared" si="101"/>
        <v>166.63</v>
      </c>
      <c r="D1323" s="29">
        <f>Table21[[#This Row],[Adj Close]]-Table21[[#This Row],[Naive Trend ]]</f>
        <v>1.75</v>
      </c>
      <c r="E1323" s="12">
        <f t="shared" si="100"/>
        <v>3.0625</v>
      </c>
      <c r="F1323" s="12">
        <f>ABS(Table21[[#This Row],[Erorr 1]])</f>
        <v>1.75</v>
      </c>
      <c r="G1323" s="13">
        <f>Table21[[#This Row],[Abs Erorr 1]]/Table21[[#This Row],[Adj Close]]</f>
        <v>1.0393158332343508E-2</v>
      </c>
      <c r="H1323" s="11">
        <f t="shared" si="103"/>
        <v>172.54666666666665</v>
      </c>
      <c r="I1323" s="14">
        <f>(Table21[[#This Row],[Adj Close]]-Table21[[#This Row],[3-MA]])</f>
        <v>-4.1666666666666572</v>
      </c>
      <c r="J1323" s="10">
        <f t="shared" si="102"/>
        <v>17.361111111111033</v>
      </c>
      <c r="K1323" s="10">
        <f>ABS(Table21[[#This Row],[Erorr 2]])</f>
        <v>4.1666666666666572</v>
      </c>
      <c r="L1323" s="13">
        <f>Table21[[#This Row],[Abs Erorr 2]]/Table21[[#This Row],[Adj Close]]</f>
        <v>2.4745615077008298E-2</v>
      </c>
      <c r="M1323" s="11">
        <f t="shared" si="104"/>
        <v>174.62833333333333</v>
      </c>
      <c r="N1323" s="16">
        <f>Table21[[#This Row],[Adj Close]]-Table21[[#This Row],[6-MA]]</f>
        <v>-6.2483333333333348</v>
      </c>
      <c r="O1323" s="17">
        <f>(Table21[[#This Row],[Adj Close]]-M1323)^2</f>
        <v>39.041669444444466</v>
      </c>
      <c r="P1323" s="17">
        <f>ABS(Table21[[#This Row],[Erorr 3]])</f>
        <v>6.2483333333333348</v>
      </c>
      <c r="Q1323" s="17">
        <f>Table21[[#This Row],[Abs Erorr 3]]/Table21[[#This Row],[Adj Close]]</f>
        <v>3.7108524369481741E-2</v>
      </c>
    </row>
    <row r="1324" spans="1:17" x14ac:dyDescent="0.3">
      <c r="A1324" s="5">
        <v>45386.291666666664</v>
      </c>
      <c r="B1324" s="25">
        <v>171.11</v>
      </c>
      <c r="C1324" s="11">
        <f t="shared" si="101"/>
        <v>168.38</v>
      </c>
      <c r="D1324" s="29">
        <f>Table21[[#This Row],[Adj Close]]-Table21[[#This Row],[Naive Trend ]]</f>
        <v>2.7300000000000182</v>
      </c>
      <c r="E1324" s="12">
        <f t="shared" si="100"/>
        <v>7.4529000000000991</v>
      </c>
      <c r="F1324" s="12">
        <f>ABS(Table21[[#This Row],[Erorr 1]])</f>
        <v>2.7300000000000182</v>
      </c>
      <c r="G1324" s="13">
        <f>Table21[[#This Row],[Abs Erorr 1]]/Table21[[#This Row],[Adj Close]]</f>
        <v>1.5954649056162808E-2</v>
      </c>
      <c r="H1324" s="11">
        <f t="shared" si="103"/>
        <v>170.07666666666668</v>
      </c>
      <c r="I1324" s="14">
        <f>(Table21[[#This Row],[Adj Close]]-Table21[[#This Row],[3-MA]])</f>
        <v>1.0333333333333314</v>
      </c>
      <c r="J1324" s="10">
        <f t="shared" si="102"/>
        <v>1.0677777777777739</v>
      </c>
      <c r="K1324" s="10">
        <f>ABS(Table21[[#This Row],[Erorr 2]])</f>
        <v>1.0333333333333314</v>
      </c>
      <c r="L1324" s="13">
        <f>Table21[[#This Row],[Abs Erorr 2]]/Table21[[#This Row],[Adj Close]]</f>
        <v>6.0390002532483859E-3</v>
      </c>
      <c r="M1324" s="11">
        <f t="shared" si="104"/>
        <v>173.92</v>
      </c>
      <c r="N1324" s="16">
        <f>Table21[[#This Row],[Adj Close]]-Table21[[#This Row],[6-MA]]</f>
        <v>-2.8099999999999739</v>
      </c>
      <c r="O1324" s="17">
        <f>(Table21[[#This Row],[Adj Close]]-M1324)^2</f>
        <v>7.8960999999998531</v>
      </c>
      <c r="P1324" s="17">
        <f>ABS(Table21[[#This Row],[Erorr 3]])</f>
        <v>2.8099999999999739</v>
      </c>
      <c r="Q1324" s="17">
        <f>Table21[[#This Row],[Abs Erorr 3]]/Table21[[#This Row],[Adj Close]]</f>
        <v>1.6422184559639844E-2</v>
      </c>
    </row>
    <row r="1325" spans="1:17" x14ac:dyDescent="0.3">
      <c r="A1325" s="9">
        <v>45387.291666666664</v>
      </c>
      <c r="B1325" s="26">
        <v>164.9</v>
      </c>
      <c r="C1325" s="11">
        <f t="shared" si="101"/>
        <v>171.11</v>
      </c>
      <c r="D1325" s="29">
        <f>Table21[[#This Row],[Adj Close]]-Table21[[#This Row],[Naive Trend ]]</f>
        <v>-6.210000000000008</v>
      </c>
      <c r="E1325" s="12">
        <f t="shared" si="100"/>
        <v>38.564100000000096</v>
      </c>
      <c r="F1325" s="12">
        <f>ABS(Table21[[#This Row],[Erorr 1]])</f>
        <v>6.210000000000008</v>
      </c>
      <c r="G1325" s="13">
        <f>Table21[[#This Row],[Abs Erorr 1]]/Table21[[#This Row],[Adj Close]]</f>
        <v>3.7659187386294771E-2</v>
      </c>
      <c r="H1325" s="11">
        <f t="shared" si="103"/>
        <v>168.70666666666668</v>
      </c>
      <c r="I1325" s="14">
        <f>(Table21[[#This Row],[Adj Close]]-Table21[[#This Row],[3-MA]])</f>
        <v>-3.806666666666672</v>
      </c>
      <c r="J1325" s="10">
        <f t="shared" si="102"/>
        <v>14.490711111111152</v>
      </c>
      <c r="K1325" s="10">
        <f>ABS(Table21[[#This Row],[Erorr 2]])</f>
        <v>3.806666666666672</v>
      </c>
      <c r="L1325" s="13">
        <f>Table21[[#This Row],[Abs Erorr 2]]/Table21[[#This Row],[Adj Close]]</f>
        <v>2.3084697796644463E-2</v>
      </c>
      <c r="M1325" s="11">
        <f t="shared" si="104"/>
        <v>172.82666666666668</v>
      </c>
      <c r="N1325" s="16">
        <f>Table21[[#This Row],[Adj Close]]-Table21[[#This Row],[6-MA]]</f>
        <v>-7.9266666666666765</v>
      </c>
      <c r="O1325" s="17">
        <f>(Table21[[#This Row],[Adj Close]]-M1325)^2</f>
        <v>62.832044444444598</v>
      </c>
      <c r="P1325" s="17">
        <f>ABS(Table21[[#This Row],[Erorr 3]])</f>
        <v>7.9266666666666765</v>
      </c>
      <c r="Q1325" s="17">
        <f>Table21[[#This Row],[Abs Erorr 3]]/Table21[[#This Row],[Adj Close]]</f>
        <v>4.8069537093187849E-2</v>
      </c>
    </row>
    <row r="1326" spans="1:17" x14ac:dyDescent="0.3">
      <c r="A1326" s="5">
        <v>45390.291666666664</v>
      </c>
      <c r="B1326" s="25">
        <v>172.98</v>
      </c>
      <c r="C1326" s="11">
        <f t="shared" si="101"/>
        <v>164.9</v>
      </c>
      <c r="D1326" s="29">
        <f>Table21[[#This Row],[Adj Close]]-Table21[[#This Row],[Naive Trend ]]</f>
        <v>8.0799999999999841</v>
      </c>
      <c r="E1326" s="12">
        <f t="shared" si="100"/>
        <v>65.286399999999745</v>
      </c>
      <c r="F1326" s="12">
        <f>ABS(Table21[[#This Row],[Erorr 1]])</f>
        <v>8.0799999999999841</v>
      </c>
      <c r="G1326" s="13">
        <f>Table21[[#This Row],[Abs Erorr 1]]/Table21[[#This Row],[Adj Close]]</f>
        <v>4.6710602381778148E-2</v>
      </c>
      <c r="H1326" s="11">
        <f t="shared" si="103"/>
        <v>168.13</v>
      </c>
      <c r="I1326" s="14">
        <f>(Table21[[#This Row],[Adj Close]]-Table21[[#This Row],[3-MA]])</f>
        <v>4.8499999999999943</v>
      </c>
      <c r="J1326" s="10">
        <f t="shared" si="102"/>
        <v>23.522499999999944</v>
      </c>
      <c r="K1326" s="10">
        <f>ABS(Table21[[#This Row],[Erorr 2]])</f>
        <v>4.8499999999999943</v>
      </c>
      <c r="L1326" s="13">
        <f>Table21[[#This Row],[Abs Erorr 2]]/Table21[[#This Row],[Adj Close]]</f>
        <v>2.8037923459359432E-2</v>
      </c>
      <c r="M1326" s="11">
        <f t="shared" si="104"/>
        <v>170.33833333333334</v>
      </c>
      <c r="N1326" s="16">
        <f>Table21[[#This Row],[Adj Close]]-Table21[[#This Row],[6-MA]]</f>
        <v>2.6416666666666515</v>
      </c>
      <c r="O1326" s="17">
        <f>(Table21[[#This Row],[Adj Close]]-M1326)^2</f>
        <v>6.9784027777776974</v>
      </c>
      <c r="P1326" s="17">
        <f>ABS(Table21[[#This Row],[Erorr 3]])</f>
        <v>2.6416666666666515</v>
      </c>
      <c r="Q1326" s="17">
        <f>Table21[[#This Row],[Abs Erorr 3]]/Table21[[#This Row],[Adj Close]]</f>
        <v>1.5271515011369243E-2</v>
      </c>
    </row>
    <row r="1327" spans="1:17" x14ac:dyDescent="0.3">
      <c r="A1327" s="9">
        <v>45391.291666666664</v>
      </c>
      <c r="B1327" s="26">
        <v>176.88</v>
      </c>
      <c r="C1327" s="11">
        <f t="shared" si="101"/>
        <v>172.98</v>
      </c>
      <c r="D1327" s="29">
        <f>Table21[[#This Row],[Adj Close]]-Table21[[#This Row],[Naive Trend ]]</f>
        <v>3.9000000000000057</v>
      </c>
      <c r="E1327" s="12">
        <f t="shared" si="100"/>
        <v>15.210000000000043</v>
      </c>
      <c r="F1327" s="12">
        <f>ABS(Table21[[#This Row],[Erorr 1]])</f>
        <v>3.9000000000000057</v>
      </c>
      <c r="G1327" s="13">
        <f>Table21[[#This Row],[Abs Erorr 1]]/Table21[[#This Row],[Adj Close]]</f>
        <v>2.2048846675712379E-2</v>
      </c>
      <c r="H1327" s="11">
        <f t="shared" si="103"/>
        <v>169.66333333333333</v>
      </c>
      <c r="I1327" s="14">
        <f>(Table21[[#This Row],[Adj Close]]-Table21[[#This Row],[3-MA]])</f>
        <v>7.2166666666666686</v>
      </c>
      <c r="J1327" s="10">
        <f t="shared" si="102"/>
        <v>52.080277777777802</v>
      </c>
      <c r="K1327" s="10">
        <f>ABS(Table21[[#This Row],[Erorr 2]])</f>
        <v>7.2166666666666686</v>
      </c>
      <c r="L1327" s="13">
        <f>Table21[[#This Row],[Abs Erorr 2]]/Table21[[#This Row],[Adj Close]]</f>
        <v>4.0799788934117301E-2</v>
      </c>
      <c r="M1327" s="11">
        <f t="shared" si="104"/>
        <v>169.87</v>
      </c>
      <c r="N1327" s="16">
        <f>Table21[[#This Row],[Adj Close]]-Table21[[#This Row],[6-MA]]</f>
        <v>7.0099999999999909</v>
      </c>
      <c r="O1327" s="17">
        <f>(Table21[[#This Row],[Adj Close]]-M1327)^2</f>
        <v>49.140099999999876</v>
      </c>
      <c r="P1327" s="17">
        <f>ABS(Table21[[#This Row],[Erorr 3]])</f>
        <v>7.0099999999999909</v>
      </c>
      <c r="Q1327" s="17">
        <f>Table21[[#This Row],[Abs Erorr 3]]/Table21[[#This Row],[Adj Close]]</f>
        <v>3.9631388511985478E-2</v>
      </c>
    </row>
    <row r="1328" spans="1:17" x14ac:dyDescent="0.3">
      <c r="A1328" s="5">
        <v>45392.291666666664</v>
      </c>
      <c r="B1328" s="25">
        <v>171.76</v>
      </c>
      <c r="C1328" s="11">
        <f t="shared" si="101"/>
        <v>176.88</v>
      </c>
      <c r="D1328" s="29">
        <f>Table21[[#This Row],[Adj Close]]-Table21[[#This Row],[Naive Trend ]]</f>
        <v>-5.1200000000000045</v>
      </c>
      <c r="E1328" s="12">
        <f t="shared" si="100"/>
        <v>26.214400000000047</v>
      </c>
      <c r="F1328" s="12">
        <f>ABS(Table21[[#This Row],[Erorr 1]])</f>
        <v>5.1200000000000045</v>
      </c>
      <c r="G1328" s="13">
        <f>Table21[[#This Row],[Abs Erorr 1]]/Table21[[#This Row],[Adj Close]]</f>
        <v>2.9809035863996303E-2</v>
      </c>
      <c r="H1328" s="11">
        <f t="shared" si="103"/>
        <v>171.58666666666667</v>
      </c>
      <c r="I1328" s="14">
        <f>(Table21[[#This Row],[Adj Close]]-Table21[[#This Row],[3-MA]])</f>
        <v>0.1733333333333178</v>
      </c>
      <c r="J1328" s="10">
        <f t="shared" si="102"/>
        <v>3.0044444444439058E-2</v>
      </c>
      <c r="K1328" s="10">
        <f>ABS(Table21[[#This Row],[Erorr 2]])</f>
        <v>0.1733333333333178</v>
      </c>
      <c r="L1328" s="13">
        <f>Table21[[#This Row],[Abs Erorr 2]]/Table21[[#This Row],[Adj Close]]</f>
        <v>1.0091600683122834E-3</v>
      </c>
      <c r="M1328" s="11">
        <f t="shared" si="104"/>
        <v>170.14666666666668</v>
      </c>
      <c r="N1328" s="16">
        <f>Table21[[#This Row],[Adj Close]]-Table21[[#This Row],[6-MA]]</f>
        <v>1.6133333333333155</v>
      </c>
      <c r="O1328" s="17">
        <f>(Table21[[#This Row],[Adj Close]]-M1328)^2</f>
        <v>2.6028444444443868</v>
      </c>
      <c r="P1328" s="17">
        <f>ABS(Table21[[#This Row],[Erorr 3]])</f>
        <v>1.6133333333333155</v>
      </c>
      <c r="Q1328" s="17">
        <f>Table21[[#This Row],[Abs Erorr 3]]/Table21[[#This Row],[Adj Close]]</f>
        <v>9.3929514050612225E-3</v>
      </c>
    </row>
    <row r="1329" spans="1:17" x14ac:dyDescent="0.3">
      <c r="A1329" s="9">
        <v>45393.291666666664</v>
      </c>
      <c r="B1329" s="26">
        <v>174.6</v>
      </c>
      <c r="C1329" s="11">
        <f t="shared" si="101"/>
        <v>171.76</v>
      </c>
      <c r="D1329" s="29">
        <f>Table21[[#This Row],[Adj Close]]-Table21[[#This Row],[Naive Trend ]]</f>
        <v>2.8400000000000034</v>
      </c>
      <c r="E1329" s="12">
        <f t="shared" si="100"/>
        <v>8.0656000000000194</v>
      </c>
      <c r="F1329" s="12">
        <f>ABS(Table21[[#This Row],[Erorr 1]])</f>
        <v>2.8400000000000034</v>
      </c>
      <c r="G1329" s="13">
        <f>Table21[[#This Row],[Abs Erorr 1]]/Table21[[#This Row],[Adj Close]]</f>
        <v>1.6265750286368862E-2</v>
      </c>
      <c r="H1329" s="11">
        <f t="shared" si="103"/>
        <v>173.87333333333333</v>
      </c>
      <c r="I1329" s="14">
        <f>(Table21[[#This Row],[Adj Close]]-Table21[[#This Row],[3-MA]])</f>
        <v>0.72666666666665947</v>
      </c>
      <c r="J1329" s="10">
        <f t="shared" si="102"/>
        <v>0.52804444444443399</v>
      </c>
      <c r="K1329" s="10">
        <f>ABS(Table21[[#This Row],[Erorr 2]])</f>
        <v>0.72666666666665947</v>
      </c>
      <c r="L1329" s="13">
        <f>Table21[[#This Row],[Abs Erorr 2]]/Table21[[#This Row],[Adj Close]]</f>
        <v>4.1618938526154607E-3</v>
      </c>
      <c r="M1329" s="11">
        <f t="shared" si="104"/>
        <v>171.00166666666667</v>
      </c>
      <c r="N1329" s="16">
        <f>Table21[[#This Row],[Adj Close]]-Table21[[#This Row],[6-MA]]</f>
        <v>3.5983333333333292</v>
      </c>
      <c r="O1329" s="17">
        <f>(Table21[[#This Row],[Adj Close]]-M1329)^2</f>
        <v>12.948002777777749</v>
      </c>
      <c r="P1329" s="17">
        <f>ABS(Table21[[#This Row],[Erorr 3]])</f>
        <v>3.5983333333333292</v>
      </c>
      <c r="Q1329" s="17">
        <f>Table21[[#This Row],[Abs Erorr 3]]/Table21[[#This Row],[Adj Close]]</f>
        <v>2.0609011072928576E-2</v>
      </c>
    </row>
    <row r="1330" spans="1:17" x14ac:dyDescent="0.3">
      <c r="A1330" s="5">
        <v>45394.291666666664</v>
      </c>
      <c r="B1330" s="25">
        <v>171.05</v>
      </c>
      <c r="C1330" s="11">
        <f t="shared" si="101"/>
        <v>174.6</v>
      </c>
      <c r="D1330" s="29">
        <f>Table21[[#This Row],[Adj Close]]-Table21[[#This Row],[Naive Trend ]]</f>
        <v>-3.5499999999999829</v>
      </c>
      <c r="E1330" s="12">
        <f t="shared" si="100"/>
        <v>12.602499999999878</v>
      </c>
      <c r="F1330" s="12">
        <f>ABS(Table21[[#This Row],[Erorr 1]])</f>
        <v>3.5499999999999829</v>
      </c>
      <c r="G1330" s="13">
        <f>Table21[[#This Row],[Abs Erorr 1]]/Table21[[#This Row],[Adj Close]]</f>
        <v>2.0754165448699111E-2</v>
      </c>
      <c r="H1330" s="11">
        <f t="shared" si="103"/>
        <v>174.41333333333333</v>
      </c>
      <c r="I1330" s="14">
        <f>(Table21[[#This Row],[Adj Close]]-Table21[[#This Row],[3-MA]])</f>
        <v>-3.3633333333333155</v>
      </c>
      <c r="J1330" s="10">
        <f t="shared" si="102"/>
        <v>11.312011111110991</v>
      </c>
      <c r="K1330" s="10">
        <f>ABS(Table21[[#This Row],[Erorr 2]])</f>
        <v>3.3633333333333155</v>
      </c>
      <c r="L1330" s="13">
        <f>Table21[[#This Row],[Abs Erorr 2]]/Table21[[#This Row],[Adj Close]]</f>
        <v>1.9662866608204124E-2</v>
      </c>
      <c r="M1330" s="11">
        <f t="shared" si="104"/>
        <v>172.03833333333333</v>
      </c>
      <c r="N1330" s="16">
        <f>Table21[[#This Row],[Adj Close]]-Table21[[#This Row],[6-MA]]</f>
        <v>-0.98833333333331552</v>
      </c>
      <c r="O1330" s="17">
        <f>(Table21[[#This Row],[Adj Close]]-M1330)^2</f>
        <v>0.9768027777777426</v>
      </c>
      <c r="P1330" s="17">
        <f>ABS(Table21[[#This Row],[Erorr 3]])</f>
        <v>0.98833333333331552</v>
      </c>
      <c r="Q1330" s="17">
        <f>Table21[[#This Row],[Abs Erorr 3]]/Table21[[#This Row],[Adj Close]]</f>
        <v>5.7780376108349336E-3</v>
      </c>
    </row>
    <row r="1331" spans="1:17" x14ac:dyDescent="0.3">
      <c r="A1331" s="9">
        <v>45397.291666666664</v>
      </c>
      <c r="B1331" s="26">
        <v>161.47999999999999</v>
      </c>
      <c r="C1331" s="11">
        <f t="shared" si="101"/>
        <v>171.05</v>
      </c>
      <c r="D1331" s="29">
        <f>Table21[[#This Row],[Adj Close]]-Table21[[#This Row],[Naive Trend ]]</f>
        <v>-9.5700000000000216</v>
      </c>
      <c r="E1331" s="12">
        <f t="shared" si="100"/>
        <v>91.584900000000417</v>
      </c>
      <c r="F1331" s="12">
        <f>ABS(Table21[[#This Row],[Erorr 1]])</f>
        <v>9.5700000000000216</v>
      </c>
      <c r="G1331" s="13">
        <f>Table21[[#This Row],[Abs Erorr 1]]/Table21[[#This Row],[Adj Close]]</f>
        <v>5.9264305177111856E-2</v>
      </c>
      <c r="H1331" s="11">
        <f t="shared" si="103"/>
        <v>172.47000000000003</v>
      </c>
      <c r="I1331" s="14">
        <f>(Table21[[#This Row],[Adj Close]]-Table21[[#This Row],[3-MA]])</f>
        <v>-10.990000000000038</v>
      </c>
      <c r="J1331" s="10">
        <f t="shared" si="102"/>
        <v>120.78010000000083</v>
      </c>
      <c r="K1331" s="10">
        <f>ABS(Table21[[#This Row],[Erorr 2]])</f>
        <v>10.990000000000038</v>
      </c>
      <c r="L1331" s="13">
        <f>Table21[[#This Row],[Abs Erorr 2]]/Table21[[#This Row],[Adj Close]]</f>
        <v>6.8057963834530832E-2</v>
      </c>
      <c r="M1331" s="11">
        <f t="shared" si="104"/>
        <v>172.02833333333334</v>
      </c>
      <c r="N1331" s="16">
        <f>Table21[[#This Row],[Adj Close]]-Table21[[#This Row],[6-MA]]</f>
        <v>-10.548333333333346</v>
      </c>
      <c r="O1331" s="17">
        <f>(Table21[[#This Row],[Adj Close]]-M1331)^2</f>
        <v>111.26733611111138</v>
      </c>
      <c r="P1331" s="17">
        <f>ABS(Table21[[#This Row],[Erorr 3]])</f>
        <v>10.548333333333346</v>
      </c>
      <c r="Q1331" s="17">
        <f>Table21[[#This Row],[Abs Erorr 3]]/Table21[[#This Row],[Adj Close]]</f>
        <v>6.5322846998596404E-2</v>
      </c>
    </row>
    <row r="1332" spans="1:17" x14ac:dyDescent="0.3">
      <c r="A1332" s="5">
        <v>45398.291666666664</v>
      </c>
      <c r="B1332" s="25">
        <v>157.11000000000001</v>
      </c>
      <c r="C1332" s="11">
        <f t="shared" si="101"/>
        <v>161.47999999999999</v>
      </c>
      <c r="D1332" s="29">
        <f>Table21[[#This Row],[Adj Close]]-Table21[[#This Row],[Naive Trend ]]</f>
        <v>-4.3699999999999761</v>
      </c>
      <c r="E1332" s="12">
        <f t="shared" si="100"/>
        <v>19.096899999999792</v>
      </c>
      <c r="F1332" s="12">
        <f>ABS(Table21[[#This Row],[Erorr 1]])</f>
        <v>4.3699999999999761</v>
      </c>
      <c r="G1332" s="13">
        <f>Table21[[#This Row],[Abs Erorr 1]]/Table21[[#This Row],[Adj Close]]</f>
        <v>2.7814906753230065E-2</v>
      </c>
      <c r="H1332" s="11">
        <f t="shared" si="103"/>
        <v>169.04333333333332</v>
      </c>
      <c r="I1332" s="14">
        <f>(Table21[[#This Row],[Adj Close]]-Table21[[#This Row],[3-MA]])</f>
        <v>-11.933333333333309</v>
      </c>
      <c r="J1332" s="10">
        <f t="shared" si="102"/>
        <v>142.40444444444387</v>
      </c>
      <c r="K1332" s="10">
        <f>ABS(Table21[[#This Row],[Erorr 2]])</f>
        <v>11.933333333333309</v>
      </c>
      <c r="L1332" s="13">
        <f>Table21[[#This Row],[Abs Erorr 2]]/Table21[[#This Row],[Adj Close]]</f>
        <v>7.5955275496997696E-2</v>
      </c>
      <c r="M1332" s="11">
        <f t="shared" si="104"/>
        <v>171.45833333333334</v>
      </c>
      <c r="N1332" s="16">
        <f>Table21[[#This Row],[Adj Close]]-Table21[[#This Row],[6-MA]]</f>
        <v>-14.348333333333329</v>
      </c>
      <c r="O1332" s="17">
        <f>(Table21[[#This Row],[Adj Close]]-M1332)^2</f>
        <v>205.87466944444432</v>
      </c>
      <c r="P1332" s="17">
        <f>ABS(Table21[[#This Row],[Erorr 3]])</f>
        <v>14.348333333333329</v>
      </c>
      <c r="Q1332" s="17">
        <f>Table21[[#This Row],[Abs Erorr 3]]/Table21[[#This Row],[Adj Close]]</f>
        <v>9.1326671334309259E-2</v>
      </c>
    </row>
    <row r="1333" spans="1:17" x14ac:dyDescent="0.3">
      <c r="A1333" s="9">
        <v>45399.291666666664</v>
      </c>
      <c r="B1333" s="26">
        <v>155.44999999999999</v>
      </c>
      <c r="C1333" s="11">
        <f t="shared" si="101"/>
        <v>157.11000000000001</v>
      </c>
      <c r="D1333" s="29">
        <f>Table21[[#This Row],[Adj Close]]-Table21[[#This Row],[Naive Trend ]]</f>
        <v>-1.660000000000025</v>
      </c>
      <c r="E1333" s="12">
        <f t="shared" si="100"/>
        <v>2.7556000000000829</v>
      </c>
      <c r="F1333" s="12">
        <f>ABS(Table21[[#This Row],[Erorr 1]])</f>
        <v>1.660000000000025</v>
      </c>
      <c r="G1333" s="13">
        <f>Table21[[#This Row],[Abs Erorr 1]]/Table21[[#This Row],[Adj Close]]</f>
        <v>1.0678674815053234E-2</v>
      </c>
      <c r="H1333" s="11">
        <f t="shared" si="103"/>
        <v>163.21333333333334</v>
      </c>
      <c r="I1333" s="14">
        <f>(Table21[[#This Row],[Adj Close]]-Table21[[#This Row],[3-MA]])</f>
        <v>-7.7633333333333496</v>
      </c>
      <c r="J1333" s="10">
        <f t="shared" si="102"/>
        <v>60.269344444444698</v>
      </c>
      <c r="K1333" s="10">
        <f>ABS(Table21[[#This Row],[Erorr 2]])</f>
        <v>7.7633333333333496</v>
      </c>
      <c r="L1333" s="13">
        <f>Table21[[#This Row],[Abs Erorr 2]]/Table21[[#This Row],[Adj Close]]</f>
        <v>4.9941031414174011E-2</v>
      </c>
      <c r="M1333" s="11">
        <f t="shared" si="104"/>
        <v>168.81333333333333</v>
      </c>
      <c r="N1333" s="16">
        <f>Table21[[#This Row],[Adj Close]]-Table21[[#This Row],[6-MA]]</f>
        <v>-13.363333333333344</v>
      </c>
      <c r="O1333" s="17">
        <f>(Table21[[#This Row],[Adj Close]]-M1333)^2</f>
        <v>178.57867777777807</v>
      </c>
      <c r="P1333" s="17">
        <f>ABS(Table21[[#This Row],[Erorr 3]])</f>
        <v>13.363333333333344</v>
      </c>
      <c r="Q1333" s="17">
        <f>Table21[[#This Row],[Abs Erorr 3]]/Table21[[#This Row],[Adj Close]]</f>
        <v>8.5965476573389155E-2</v>
      </c>
    </row>
    <row r="1334" spans="1:17" x14ac:dyDescent="0.3">
      <c r="A1334" s="5">
        <v>45400.291666666664</v>
      </c>
      <c r="B1334" s="25">
        <v>149.93</v>
      </c>
      <c r="C1334" s="11">
        <f t="shared" si="101"/>
        <v>155.44999999999999</v>
      </c>
      <c r="D1334" s="29">
        <f>Table21[[#This Row],[Adj Close]]-Table21[[#This Row],[Naive Trend ]]</f>
        <v>-5.5199999999999818</v>
      </c>
      <c r="E1334" s="12">
        <f t="shared" si="100"/>
        <v>30.470399999999799</v>
      </c>
      <c r="F1334" s="12">
        <f>ABS(Table21[[#This Row],[Erorr 1]])</f>
        <v>5.5199999999999818</v>
      </c>
      <c r="G1334" s="13">
        <f>Table21[[#This Row],[Abs Erorr 1]]/Table21[[#This Row],[Adj Close]]</f>
        <v>3.6817181351297149E-2</v>
      </c>
      <c r="H1334" s="11">
        <f t="shared" si="103"/>
        <v>158.01333333333335</v>
      </c>
      <c r="I1334" s="14">
        <f>(Table21[[#This Row],[Adj Close]]-Table21[[#This Row],[3-MA]])</f>
        <v>-8.0833333333333428</v>
      </c>
      <c r="J1334" s="10">
        <f t="shared" si="102"/>
        <v>65.340277777777928</v>
      </c>
      <c r="K1334" s="10">
        <f>ABS(Table21[[#This Row],[Erorr 2]])</f>
        <v>8.0833333333333428</v>
      </c>
      <c r="L1334" s="13">
        <f>Table21[[#This Row],[Abs Erorr 2]]/Table21[[#This Row],[Adj Close]]</f>
        <v>5.3914048778318832E-2</v>
      </c>
      <c r="M1334" s="11">
        <f t="shared" si="104"/>
        <v>165.24166666666667</v>
      </c>
      <c r="N1334" s="16">
        <f>Table21[[#This Row],[Adj Close]]-Table21[[#This Row],[6-MA]]</f>
        <v>-15.311666666666667</v>
      </c>
      <c r="O1334" s="17">
        <f>(Table21[[#This Row],[Adj Close]]-M1334)^2</f>
        <v>234.44713611111112</v>
      </c>
      <c r="P1334" s="17">
        <f>ABS(Table21[[#This Row],[Erorr 3]])</f>
        <v>15.311666666666667</v>
      </c>
      <c r="Q1334" s="17">
        <f>Table21[[#This Row],[Abs Erorr 3]]/Table21[[#This Row],[Adj Close]]</f>
        <v>0.10212543631472465</v>
      </c>
    </row>
    <row r="1335" spans="1:17" x14ac:dyDescent="0.3">
      <c r="A1335" s="9">
        <v>45401.291666666664</v>
      </c>
      <c r="B1335" s="26">
        <v>147.05000000000001</v>
      </c>
      <c r="C1335" s="11">
        <f t="shared" si="101"/>
        <v>149.93</v>
      </c>
      <c r="D1335" s="29">
        <f>Table21[[#This Row],[Adj Close]]-Table21[[#This Row],[Naive Trend ]]</f>
        <v>-2.8799999999999955</v>
      </c>
      <c r="E1335" s="12">
        <f t="shared" si="100"/>
        <v>8.2943999999999747</v>
      </c>
      <c r="F1335" s="12">
        <f>ABS(Table21[[#This Row],[Erorr 1]])</f>
        <v>2.8799999999999955</v>
      </c>
      <c r="G1335" s="13">
        <f>Table21[[#This Row],[Abs Erorr 1]]/Table21[[#This Row],[Adj Close]]</f>
        <v>1.9585175110506597E-2</v>
      </c>
      <c r="H1335" s="11">
        <f t="shared" si="103"/>
        <v>154.16333333333333</v>
      </c>
      <c r="I1335" s="14">
        <f>(Table21[[#This Row],[Adj Close]]-Table21[[#This Row],[3-MA]])</f>
        <v>-7.1133333333333155</v>
      </c>
      <c r="J1335" s="10">
        <f t="shared" si="102"/>
        <v>50.599511111110857</v>
      </c>
      <c r="K1335" s="10">
        <f>ABS(Table21[[#This Row],[Erorr 2]])</f>
        <v>7.1133333333333155</v>
      </c>
      <c r="L1335" s="13">
        <f>Table21[[#This Row],[Abs Erorr 2]]/Table21[[#This Row],[Adj Close]]</f>
        <v>4.8373569080811391E-2</v>
      </c>
      <c r="M1335" s="11">
        <f t="shared" si="104"/>
        <v>161.60333333333335</v>
      </c>
      <c r="N1335" s="16">
        <f>Table21[[#This Row],[Adj Close]]-Table21[[#This Row],[6-MA]]</f>
        <v>-14.553333333333342</v>
      </c>
      <c r="O1335" s="17">
        <f>(Table21[[#This Row],[Adj Close]]-M1335)^2</f>
        <v>211.79951111111134</v>
      </c>
      <c r="P1335" s="17">
        <f>ABS(Table21[[#This Row],[Erorr 3]])</f>
        <v>14.553333333333342</v>
      </c>
      <c r="Q1335" s="17">
        <f>Table21[[#This Row],[Abs Erorr 3]]/Table21[[#This Row],[Adj Close]]</f>
        <v>9.896860478295369E-2</v>
      </c>
    </row>
    <row r="1336" spans="1:17" x14ac:dyDescent="0.3">
      <c r="A1336" s="5">
        <v>45404.291666666664</v>
      </c>
      <c r="B1336" s="25">
        <v>142.05000000000001</v>
      </c>
      <c r="C1336" s="11">
        <f t="shared" si="101"/>
        <v>147.05000000000001</v>
      </c>
      <c r="D1336" s="29">
        <f>Table21[[#This Row],[Adj Close]]-Table21[[#This Row],[Naive Trend ]]</f>
        <v>-5</v>
      </c>
      <c r="E1336" s="12">
        <f t="shared" si="100"/>
        <v>25</v>
      </c>
      <c r="F1336" s="12">
        <f>ABS(Table21[[#This Row],[Erorr 1]])</f>
        <v>5</v>
      </c>
      <c r="G1336" s="13">
        <f>Table21[[#This Row],[Abs Erorr 1]]/Table21[[#This Row],[Adj Close]]</f>
        <v>3.5198873636043647E-2</v>
      </c>
      <c r="H1336" s="11">
        <f t="shared" si="103"/>
        <v>150.81</v>
      </c>
      <c r="I1336" s="14">
        <f>(Table21[[#This Row],[Adj Close]]-Table21[[#This Row],[3-MA]])</f>
        <v>-8.7599999999999909</v>
      </c>
      <c r="J1336" s="10">
        <f t="shared" si="102"/>
        <v>76.737599999999844</v>
      </c>
      <c r="K1336" s="10">
        <f>ABS(Table21[[#This Row],[Erorr 2]])</f>
        <v>8.7599999999999909</v>
      </c>
      <c r="L1336" s="13">
        <f>Table21[[#This Row],[Abs Erorr 2]]/Table21[[#This Row],[Adj Close]]</f>
        <v>6.1668426610348402E-2</v>
      </c>
      <c r="M1336" s="11">
        <f t="shared" si="104"/>
        <v>157.01166666666666</v>
      </c>
      <c r="N1336" s="16">
        <f>Table21[[#This Row],[Adj Close]]-Table21[[#This Row],[6-MA]]</f>
        <v>-14.961666666666645</v>
      </c>
      <c r="O1336" s="17">
        <f>(Table21[[#This Row],[Adj Close]]-M1336)^2</f>
        <v>223.85146944444378</v>
      </c>
      <c r="P1336" s="17">
        <f>ABS(Table21[[#This Row],[Erorr 3]])</f>
        <v>14.961666666666645</v>
      </c>
      <c r="Q1336" s="17">
        <f>Table21[[#This Row],[Abs Erorr 3]]/Table21[[#This Row],[Adj Close]]</f>
        <v>0.10532676287692111</v>
      </c>
    </row>
    <row r="1337" spans="1:17" x14ac:dyDescent="0.3">
      <c r="A1337" s="9">
        <v>45405.291666666664</v>
      </c>
      <c r="B1337" s="26">
        <v>144.68</v>
      </c>
      <c r="C1337" s="11">
        <f t="shared" si="101"/>
        <v>142.05000000000001</v>
      </c>
      <c r="D1337" s="29">
        <f>Table21[[#This Row],[Adj Close]]-Table21[[#This Row],[Naive Trend ]]</f>
        <v>2.6299999999999955</v>
      </c>
      <c r="E1337" s="12">
        <f t="shared" si="100"/>
        <v>6.9168999999999761</v>
      </c>
      <c r="F1337" s="12">
        <f>ABS(Table21[[#This Row],[Erorr 1]])</f>
        <v>2.6299999999999955</v>
      </c>
      <c r="G1337" s="13">
        <f>Table21[[#This Row],[Abs Erorr 1]]/Table21[[#This Row],[Adj Close]]</f>
        <v>1.8178048106165298E-2</v>
      </c>
      <c r="H1337" s="11">
        <f t="shared" si="103"/>
        <v>146.34333333333333</v>
      </c>
      <c r="I1337" s="14">
        <f>(Table21[[#This Row],[Adj Close]]-Table21[[#This Row],[3-MA]])</f>
        <v>-1.6633333333333269</v>
      </c>
      <c r="J1337" s="10">
        <f t="shared" si="102"/>
        <v>2.7666777777777565</v>
      </c>
      <c r="K1337" s="10">
        <f>ABS(Table21[[#This Row],[Erorr 2]])</f>
        <v>1.6633333333333269</v>
      </c>
      <c r="L1337" s="13">
        <f>Table21[[#This Row],[Abs Erorr 2]]/Table21[[#This Row],[Adj Close]]</f>
        <v>1.1496636254723022E-2</v>
      </c>
      <c r="M1337" s="11">
        <f t="shared" si="104"/>
        <v>152.17833333333331</v>
      </c>
      <c r="N1337" s="16">
        <f>Table21[[#This Row],[Adj Close]]-Table21[[#This Row],[6-MA]]</f>
        <v>-7.4983333333333064</v>
      </c>
      <c r="O1337" s="17">
        <f>(Table21[[#This Row],[Adj Close]]-M1337)^2</f>
        <v>56.225002777777377</v>
      </c>
      <c r="P1337" s="17">
        <f>ABS(Table21[[#This Row],[Erorr 3]])</f>
        <v>7.4983333333333064</v>
      </c>
      <c r="Q1337" s="17">
        <f>Table21[[#This Row],[Abs Erorr 3]]/Table21[[#This Row],[Adj Close]]</f>
        <v>5.182702055110109E-2</v>
      </c>
    </row>
    <row r="1338" spans="1:17" x14ac:dyDescent="0.3">
      <c r="A1338" s="5">
        <v>45406.291666666664</v>
      </c>
      <c r="B1338" s="25">
        <v>162.13</v>
      </c>
      <c r="C1338" s="11">
        <f t="shared" si="101"/>
        <v>144.68</v>
      </c>
      <c r="D1338" s="29">
        <f>Table21[[#This Row],[Adj Close]]-Table21[[#This Row],[Naive Trend ]]</f>
        <v>17.449999999999989</v>
      </c>
      <c r="E1338" s="12">
        <f t="shared" si="100"/>
        <v>304.5024999999996</v>
      </c>
      <c r="F1338" s="12">
        <f>ABS(Table21[[#This Row],[Erorr 1]])</f>
        <v>17.449999999999989</v>
      </c>
      <c r="G1338" s="13">
        <f>Table21[[#This Row],[Abs Erorr 1]]/Table21[[#This Row],[Adj Close]]</f>
        <v>0.10762967988651076</v>
      </c>
      <c r="H1338" s="11">
        <f t="shared" si="103"/>
        <v>144.59333333333333</v>
      </c>
      <c r="I1338" s="14">
        <f>(Table21[[#This Row],[Adj Close]]-Table21[[#This Row],[3-MA]])</f>
        <v>17.536666666666662</v>
      </c>
      <c r="J1338" s="10">
        <f t="shared" si="102"/>
        <v>307.53467777777763</v>
      </c>
      <c r="K1338" s="10">
        <f>ABS(Table21[[#This Row],[Erorr 2]])</f>
        <v>17.536666666666662</v>
      </c>
      <c r="L1338" s="13">
        <f>Table21[[#This Row],[Abs Erorr 2]]/Table21[[#This Row],[Adj Close]]</f>
        <v>0.10816423035013052</v>
      </c>
      <c r="M1338" s="11">
        <f t="shared" si="104"/>
        <v>149.37833333333333</v>
      </c>
      <c r="N1338" s="16">
        <f>Table21[[#This Row],[Adj Close]]-Table21[[#This Row],[6-MA]]</f>
        <v>12.751666666666665</v>
      </c>
      <c r="O1338" s="17">
        <f>(Table21[[#This Row],[Adj Close]]-M1338)^2</f>
        <v>162.60500277777774</v>
      </c>
      <c r="P1338" s="17">
        <f>ABS(Table21[[#This Row],[Erorr 3]])</f>
        <v>12.751666666666665</v>
      </c>
      <c r="Q1338" s="17">
        <f>Table21[[#This Row],[Abs Erorr 3]]/Table21[[#This Row],[Adj Close]]</f>
        <v>7.8650876868356659E-2</v>
      </c>
    </row>
    <row r="1339" spans="1:17" x14ac:dyDescent="0.3">
      <c r="A1339" s="9">
        <v>45407.291666666664</v>
      </c>
      <c r="B1339" s="26">
        <v>170.18</v>
      </c>
      <c r="C1339" s="11">
        <f t="shared" si="101"/>
        <v>162.13</v>
      </c>
      <c r="D1339" s="29">
        <f>Table21[[#This Row],[Adj Close]]-Table21[[#This Row],[Naive Trend ]]</f>
        <v>8.0500000000000114</v>
      </c>
      <c r="E1339" s="12">
        <f t="shared" si="100"/>
        <v>64.80250000000018</v>
      </c>
      <c r="F1339" s="12">
        <f>ABS(Table21[[#This Row],[Erorr 1]])</f>
        <v>8.0500000000000114</v>
      </c>
      <c r="G1339" s="13">
        <f>Table21[[#This Row],[Abs Erorr 1]]/Table21[[#This Row],[Adj Close]]</f>
        <v>4.7302855799741514E-2</v>
      </c>
      <c r="H1339" s="11">
        <f t="shared" si="103"/>
        <v>149.62</v>
      </c>
      <c r="I1339" s="14">
        <f>(Table21[[#This Row],[Adj Close]]-Table21[[#This Row],[3-MA]])</f>
        <v>20.560000000000002</v>
      </c>
      <c r="J1339" s="10">
        <f t="shared" si="102"/>
        <v>422.7136000000001</v>
      </c>
      <c r="K1339" s="10">
        <f>ABS(Table21[[#This Row],[Erorr 2]])</f>
        <v>20.560000000000002</v>
      </c>
      <c r="L1339" s="13">
        <f>Table21[[#This Row],[Abs Erorr 2]]/Table21[[#This Row],[Adj Close]]</f>
        <v>0.12081325655188625</v>
      </c>
      <c r="M1339" s="11">
        <f t="shared" si="104"/>
        <v>150.215</v>
      </c>
      <c r="N1339" s="16">
        <f>Table21[[#This Row],[Adj Close]]-Table21[[#This Row],[6-MA]]</f>
        <v>19.965000000000003</v>
      </c>
      <c r="O1339" s="17">
        <f>(Table21[[#This Row],[Adj Close]]-M1339)^2</f>
        <v>398.60122500000011</v>
      </c>
      <c r="P1339" s="17">
        <f>ABS(Table21[[#This Row],[Erorr 3]])</f>
        <v>19.965000000000003</v>
      </c>
      <c r="Q1339" s="17">
        <f>Table21[[#This Row],[Abs Erorr 3]]/Table21[[#This Row],[Adj Close]]</f>
        <v>0.11731695851451406</v>
      </c>
    </row>
    <row r="1340" spans="1:17" x14ac:dyDescent="0.3">
      <c r="A1340" s="5">
        <v>45408.291666666664</v>
      </c>
      <c r="B1340" s="25">
        <v>168.29</v>
      </c>
      <c r="C1340" s="11">
        <f t="shared" si="101"/>
        <v>170.18</v>
      </c>
      <c r="D1340" s="29">
        <f>Table21[[#This Row],[Adj Close]]-Table21[[#This Row],[Naive Trend ]]</f>
        <v>-1.8900000000000148</v>
      </c>
      <c r="E1340" s="12">
        <f t="shared" si="100"/>
        <v>3.5721000000000558</v>
      </c>
      <c r="F1340" s="12">
        <f>ABS(Table21[[#This Row],[Erorr 1]])</f>
        <v>1.8900000000000148</v>
      </c>
      <c r="G1340" s="13">
        <f>Table21[[#This Row],[Abs Erorr 1]]/Table21[[#This Row],[Adj Close]]</f>
        <v>1.123061382137985E-2</v>
      </c>
      <c r="H1340" s="11">
        <f t="shared" si="103"/>
        <v>158.99666666666667</v>
      </c>
      <c r="I1340" s="14">
        <f>(Table21[[#This Row],[Adj Close]]-Table21[[#This Row],[3-MA]])</f>
        <v>9.2933333333333223</v>
      </c>
      <c r="J1340" s="10">
        <f t="shared" si="102"/>
        <v>86.366044444444242</v>
      </c>
      <c r="K1340" s="10">
        <f>ABS(Table21[[#This Row],[Erorr 2]])</f>
        <v>9.2933333333333223</v>
      </c>
      <c r="L1340" s="13">
        <f>Table21[[#This Row],[Abs Erorr 2]]/Table21[[#This Row],[Adj Close]]</f>
        <v>5.5222136391546273E-2</v>
      </c>
      <c r="M1340" s="11">
        <f t="shared" si="104"/>
        <v>152.66999999999999</v>
      </c>
      <c r="N1340" s="16">
        <f>Table21[[#This Row],[Adj Close]]-Table21[[#This Row],[6-MA]]</f>
        <v>15.620000000000005</v>
      </c>
      <c r="O1340" s="17">
        <f>(Table21[[#This Row],[Adj Close]]-M1340)^2</f>
        <v>243.98440000000014</v>
      </c>
      <c r="P1340" s="17">
        <f>ABS(Table21[[#This Row],[Erorr 3]])</f>
        <v>15.620000000000005</v>
      </c>
      <c r="Q1340" s="17">
        <f>Table21[[#This Row],[Abs Erorr 3]]/Table21[[#This Row],[Adj Close]]</f>
        <v>9.2815972428545987E-2</v>
      </c>
    </row>
    <row r="1341" spans="1:17" x14ac:dyDescent="0.3">
      <c r="A1341" s="9">
        <v>45411.291666666664</v>
      </c>
      <c r="B1341" s="26">
        <v>194.05</v>
      </c>
      <c r="C1341" s="11">
        <f t="shared" si="101"/>
        <v>168.29</v>
      </c>
      <c r="D1341" s="29">
        <f>Table21[[#This Row],[Adj Close]]-Table21[[#This Row],[Naive Trend ]]</f>
        <v>25.760000000000019</v>
      </c>
      <c r="E1341" s="12">
        <f t="shared" si="100"/>
        <v>663.57760000000098</v>
      </c>
      <c r="F1341" s="12">
        <f>ABS(Table21[[#This Row],[Erorr 1]])</f>
        <v>25.760000000000019</v>
      </c>
      <c r="G1341" s="13">
        <f>Table21[[#This Row],[Abs Erorr 1]]/Table21[[#This Row],[Adj Close]]</f>
        <v>0.13274929141973726</v>
      </c>
      <c r="H1341" s="11">
        <f t="shared" si="103"/>
        <v>166.86666666666667</v>
      </c>
      <c r="I1341" s="14">
        <f>(Table21[[#This Row],[Adj Close]]-Table21[[#This Row],[3-MA]])</f>
        <v>27.183333333333337</v>
      </c>
      <c r="J1341" s="10">
        <f t="shared" si="102"/>
        <v>738.9336111111113</v>
      </c>
      <c r="K1341" s="10">
        <f>ABS(Table21[[#This Row],[Erorr 2]])</f>
        <v>27.183333333333337</v>
      </c>
      <c r="L1341" s="13">
        <f>Table21[[#This Row],[Abs Erorr 2]]/Table21[[#This Row],[Adj Close]]</f>
        <v>0.14008417074637122</v>
      </c>
      <c r="M1341" s="11">
        <f t="shared" si="104"/>
        <v>155.73000000000002</v>
      </c>
      <c r="N1341" s="16">
        <f>Table21[[#This Row],[Adj Close]]-Table21[[#This Row],[6-MA]]</f>
        <v>38.319999999999993</v>
      </c>
      <c r="O1341" s="17">
        <f>(Table21[[#This Row],[Adj Close]]-M1341)^2</f>
        <v>1468.4223999999995</v>
      </c>
      <c r="P1341" s="17">
        <f>ABS(Table21[[#This Row],[Erorr 3]])</f>
        <v>38.319999999999993</v>
      </c>
      <c r="Q1341" s="17">
        <f>Table21[[#This Row],[Abs Erorr 3]]/Table21[[#This Row],[Adj Close]]</f>
        <v>0.19747487760886365</v>
      </c>
    </row>
    <row r="1342" spans="1:17" x14ac:dyDescent="0.3">
      <c r="A1342" s="5">
        <v>45412.291666666664</v>
      </c>
      <c r="B1342" s="25">
        <v>183.28</v>
      </c>
      <c r="C1342" s="11">
        <f t="shared" si="101"/>
        <v>194.05</v>
      </c>
      <c r="D1342" s="29">
        <f>Table21[[#This Row],[Adj Close]]-Table21[[#This Row],[Naive Trend ]]</f>
        <v>-10.77000000000001</v>
      </c>
      <c r="E1342" s="12">
        <f t="shared" si="100"/>
        <v>115.99290000000022</v>
      </c>
      <c r="F1342" s="12">
        <f>ABS(Table21[[#This Row],[Erorr 1]])</f>
        <v>10.77000000000001</v>
      </c>
      <c r="G1342" s="13">
        <f>Table21[[#This Row],[Abs Erorr 1]]/Table21[[#This Row],[Adj Close]]</f>
        <v>5.8762549105194295E-2</v>
      </c>
      <c r="H1342" s="11">
        <f t="shared" si="103"/>
        <v>177.50666666666666</v>
      </c>
      <c r="I1342" s="14">
        <f>(Table21[[#This Row],[Adj Close]]-Table21[[#This Row],[3-MA]])</f>
        <v>5.7733333333333405</v>
      </c>
      <c r="J1342" s="10">
        <f t="shared" si="102"/>
        <v>33.33137777777786</v>
      </c>
      <c r="K1342" s="10">
        <f>ABS(Table21[[#This Row],[Erorr 2]])</f>
        <v>5.7733333333333405</v>
      </c>
      <c r="L1342" s="13">
        <f>Table21[[#This Row],[Abs Erorr 2]]/Table21[[#This Row],[Adj Close]]</f>
        <v>3.1500072748435949E-2</v>
      </c>
      <c r="M1342" s="11">
        <f t="shared" si="104"/>
        <v>163.5633333333333</v>
      </c>
      <c r="N1342" s="16">
        <f>Table21[[#This Row],[Adj Close]]-Table21[[#This Row],[6-MA]]</f>
        <v>19.716666666666697</v>
      </c>
      <c r="O1342" s="17">
        <f>(Table21[[#This Row],[Adj Close]]-M1342)^2</f>
        <v>388.74694444444566</v>
      </c>
      <c r="P1342" s="17">
        <f>ABS(Table21[[#This Row],[Erorr 3]])</f>
        <v>19.716666666666697</v>
      </c>
      <c r="Q1342" s="17">
        <f>Table21[[#This Row],[Abs Erorr 3]]/Table21[[#This Row],[Adj Close]]</f>
        <v>0.10757674959988377</v>
      </c>
    </row>
    <row r="1343" spans="1:17" x14ac:dyDescent="0.3">
      <c r="A1343" s="9">
        <v>45413.291666666664</v>
      </c>
      <c r="B1343" s="26">
        <v>179.99</v>
      </c>
      <c r="C1343" s="11">
        <f t="shared" si="101"/>
        <v>183.28</v>
      </c>
      <c r="D1343" s="29">
        <f>Table21[[#This Row],[Adj Close]]-Table21[[#This Row],[Naive Trend ]]</f>
        <v>-3.289999999999992</v>
      </c>
      <c r="E1343" s="12">
        <f t="shared" si="100"/>
        <v>10.824099999999948</v>
      </c>
      <c r="F1343" s="12">
        <f>ABS(Table21[[#This Row],[Erorr 1]])</f>
        <v>3.289999999999992</v>
      </c>
      <c r="G1343" s="13">
        <f>Table21[[#This Row],[Abs Erorr 1]]/Table21[[#This Row],[Adj Close]]</f>
        <v>1.8278793266292528E-2</v>
      </c>
      <c r="H1343" s="11">
        <f t="shared" si="103"/>
        <v>181.87333333333333</v>
      </c>
      <c r="I1343" s="14">
        <f>(Table21[[#This Row],[Adj Close]]-Table21[[#This Row],[3-MA]])</f>
        <v>-1.8833333333333258</v>
      </c>
      <c r="J1343" s="10">
        <f t="shared" si="102"/>
        <v>3.5469444444444158</v>
      </c>
      <c r="K1343" s="10">
        <f>ABS(Table21[[#This Row],[Erorr 2]])</f>
        <v>1.8833333333333258</v>
      </c>
      <c r="L1343" s="13">
        <f>Table21[[#This Row],[Abs Erorr 2]]/Table21[[#This Row],[Adj Close]]</f>
        <v>1.0463544270977974E-2</v>
      </c>
      <c r="M1343" s="11">
        <f t="shared" si="104"/>
        <v>170.43499999999997</v>
      </c>
      <c r="N1343" s="16">
        <f>Table21[[#This Row],[Adj Close]]-Table21[[#This Row],[6-MA]]</f>
        <v>9.5550000000000352</v>
      </c>
      <c r="O1343" s="17">
        <f>(Table21[[#This Row],[Adj Close]]-M1343)^2</f>
        <v>91.298025000000678</v>
      </c>
      <c r="P1343" s="17">
        <f>ABS(Table21[[#This Row],[Erorr 3]])</f>
        <v>9.5550000000000352</v>
      </c>
      <c r="Q1343" s="17">
        <f>Table21[[#This Row],[Abs Erorr 3]]/Table21[[#This Row],[Adj Close]]</f>
        <v>5.3086282571254154E-2</v>
      </c>
    </row>
    <row r="1344" spans="1:17" x14ac:dyDescent="0.3">
      <c r="A1344" s="5">
        <v>45414.291666666664</v>
      </c>
      <c r="B1344" s="25">
        <v>180.01</v>
      </c>
      <c r="C1344" s="11">
        <f t="shared" si="101"/>
        <v>179.99</v>
      </c>
      <c r="D1344" s="29">
        <f>Table21[[#This Row],[Adj Close]]-Table21[[#This Row],[Naive Trend ]]</f>
        <v>1.999999999998181E-2</v>
      </c>
      <c r="E1344" s="12">
        <f t="shared" si="100"/>
        <v>3.9999999999927241E-4</v>
      </c>
      <c r="F1344" s="12">
        <f>ABS(Table21[[#This Row],[Erorr 1]])</f>
        <v>1.999999999998181E-2</v>
      </c>
      <c r="G1344" s="13">
        <f>Table21[[#This Row],[Abs Erorr 1]]/Table21[[#This Row],[Adj Close]]</f>
        <v>1.1110493861442037E-4</v>
      </c>
      <c r="H1344" s="11">
        <f t="shared" si="103"/>
        <v>185.77333333333334</v>
      </c>
      <c r="I1344" s="14">
        <f>(Table21[[#This Row],[Adj Close]]-Table21[[#This Row],[3-MA]])</f>
        <v>-5.7633333333333496</v>
      </c>
      <c r="J1344" s="10">
        <f t="shared" si="102"/>
        <v>33.2160111111113</v>
      </c>
      <c r="K1344" s="10">
        <f>ABS(Table21[[#This Row],[Erorr 2]])</f>
        <v>5.7633333333333496</v>
      </c>
      <c r="L1344" s="13">
        <f>Table21[[#This Row],[Abs Erorr 2]]/Table21[[#This Row],[Adj Close]]</f>
        <v>3.2016739810751343E-2</v>
      </c>
      <c r="M1344" s="11">
        <f t="shared" si="104"/>
        <v>176.32000000000002</v>
      </c>
      <c r="N1344" s="16">
        <f>Table21[[#This Row],[Adj Close]]-Table21[[#This Row],[6-MA]]</f>
        <v>3.6899999999999693</v>
      </c>
      <c r="O1344" s="17">
        <f>(Table21[[#This Row],[Adj Close]]-M1344)^2</f>
        <v>13.616099999999774</v>
      </c>
      <c r="P1344" s="17">
        <f>ABS(Table21[[#This Row],[Erorr 3]])</f>
        <v>3.6899999999999693</v>
      </c>
      <c r="Q1344" s="17">
        <f>Table21[[#This Row],[Abs Erorr 3]]/Table21[[#This Row],[Adj Close]]</f>
        <v>2.0498861174379032E-2</v>
      </c>
    </row>
    <row r="1345" spans="1:17" x14ac:dyDescent="0.3">
      <c r="A1345" s="9">
        <v>45415.291666666664</v>
      </c>
      <c r="B1345" s="26">
        <v>181.19</v>
      </c>
      <c r="C1345" s="11">
        <f t="shared" si="101"/>
        <v>180.01</v>
      </c>
      <c r="D1345" s="29">
        <f>Table21[[#This Row],[Adj Close]]-Table21[[#This Row],[Naive Trend ]]</f>
        <v>1.1800000000000068</v>
      </c>
      <c r="E1345" s="12">
        <f t="shared" si="100"/>
        <v>1.3924000000000161</v>
      </c>
      <c r="F1345" s="12">
        <f>ABS(Table21[[#This Row],[Erorr 1]])</f>
        <v>1.1800000000000068</v>
      </c>
      <c r="G1345" s="13">
        <f>Table21[[#This Row],[Abs Erorr 1]]/Table21[[#This Row],[Adj Close]]</f>
        <v>6.5125006898835852E-3</v>
      </c>
      <c r="H1345" s="11">
        <f t="shared" si="103"/>
        <v>181.09333333333333</v>
      </c>
      <c r="I1345" s="14">
        <f>(Table21[[#This Row],[Adj Close]]-Table21[[#This Row],[3-MA]])</f>
        <v>9.6666666666664014E-2</v>
      </c>
      <c r="J1345" s="10">
        <f t="shared" si="102"/>
        <v>9.3444444444439317E-3</v>
      </c>
      <c r="K1345" s="10">
        <f>ABS(Table21[[#This Row],[Erorr 2]])</f>
        <v>9.6666666666664014E-2</v>
      </c>
      <c r="L1345" s="13">
        <f>Table21[[#This Row],[Abs Erorr 2]]/Table21[[#This Row],[Adj Close]]</f>
        <v>5.3350994352151888E-4</v>
      </c>
      <c r="M1345" s="11">
        <f t="shared" si="104"/>
        <v>179.29999999999998</v>
      </c>
      <c r="N1345" s="16">
        <f>Table21[[#This Row],[Adj Close]]-Table21[[#This Row],[6-MA]]</f>
        <v>1.8900000000000148</v>
      </c>
      <c r="O1345" s="17">
        <f>(Table21[[#This Row],[Adj Close]]-M1345)^2</f>
        <v>3.5721000000000558</v>
      </c>
      <c r="P1345" s="17">
        <f>ABS(Table21[[#This Row],[Erorr 3]])</f>
        <v>1.8900000000000148</v>
      </c>
      <c r="Q1345" s="17">
        <f>Table21[[#This Row],[Abs Erorr 3]]/Table21[[#This Row],[Adj Close]]</f>
        <v>1.0431039240576272E-2</v>
      </c>
    </row>
    <row r="1346" spans="1:17" x14ac:dyDescent="0.3">
      <c r="A1346" s="5">
        <v>45418.291666666664</v>
      </c>
      <c r="B1346" s="25">
        <v>184.76</v>
      </c>
      <c r="C1346" s="11">
        <f t="shared" si="101"/>
        <v>181.19</v>
      </c>
      <c r="D1346" s="29">
        <f>Table21[[#This Row],[Adj Close]]-Table21[[#This Row],[Naive Trend ]]</f>
        <v>3.5699999999999932</v>
      </c>
      <c r="E1346" s="12">
        <f t="shared" si="100"/>
        <v>12.744899999999951</v>
      </c>
      <c r="F1346" s="12">
        <f>ABS(Table21[[#This Row],[Erorr 1]])</f>
        <v>3.5699999999999932</v>
      </c>
      <c r="G1346" s="13">
        <f>Table21[[#This Row],[Abs Erorr 1]]/Table21[[#This Row],[Adj Close]]</f>
        <v>1.9322364148083963E-2</v>
      </c>
      <c r="H1346" s="11">
        <f t="shared" si="103"/>
        <v>180.39666666666668</v>
      </c>
      <c r="I1346" s="14">
        <f>(Table21[[#This Row],[Adj Close]]-Table21[[#This Row],[3-MA]])</f>
        <v>4.3633333333333155</v>
      </c>
      <c r="J1346" s="10">
        <f t="shared" si="102"/>
        <v>19.038677777777622</v>
      </c>
      <c r="K1346" s="10">
        <f>ABS(Table21[[#This Row],[Erorr 2]])</f>
        <v>4.3633333333333155</v>
      </c>
      <c r="L1346" s="13">
        <f>Table21[[#This Row],[Abs Erorr 2]]/Table21[[#This Row],[Adj Close]]</f>
        <v>2.3616222847658127E-2</v>
      </c>
      <c r="M1346" s="11">
        <f t="shared" si="104"/>
        <v>181.13499999999999</v>
      </c>
      <c r="N1346" s="16">
        <f>Table21[[#This Row],[Adj Close]]-Table21[[#This Row],[6-MA]]</f>
        <v>3.625</v>
      </c>
      <c r="O1346" s="17">
        <f>(Table21[[#This Row],[Adj Close]]-M1346)^2</f>
        <v>13.140625</v>
      </c>
      <c r="P1346" s="17">
        <f>ABS(Table21[[#This Row],[Erorr 3]])</f>
        <v>3.625</v>
      </c>
      <c r="Q1346" s="17">
        <f>Table21[[#This Row],[Abs Erorr 3]]/Table21[[#This Row],[Adj Close]]</f>
        <v>1.9620047629357006E-2</v>
      </c>
    </row>
    <row r="1347" spans="1:17" x14ac:dyDescent="0.3">
      <c r="A1347" s="9">
        <v>45419.291666666664</v>
      </c>
      <c r="B1347" s="26">
        <v>177.81</v>
      </c>
      <c r="C1347" s="11">
        <f t="shared" si="101"/>
        <v>184.76</v>
      </c>
      <c r="D1347" s="29">
        <f>Table21[[#This Row],[Adj Close]]-Table21[[#This Row],[Naive Trend ]]</f>
        <v>-6.9499999999999886</v>
      </c>
      <c r="E1347" s="12">
        <f t="shared" ref="E1347:E1410" si="105">(B1347-C1347)^2</f>
        <v>48.302499999999839</v>
      </c>
      <c r="F1347" s="12">
        <f>ABS(Table21[[#This Row],[Erorr 1]])</f>
        <v>6.9499999999999886</v>
      </c>
      <c r="G1347" s="13">
        <f>Table21[[#This Row],[Abs Erorr 1]]/Table21[[#This Row],[Adj Close]]</f>
        <v>3.9086665541870472E-2</v>
      </c>
      <c r="H1347" s="11">
        <f t="shared" si="103"/>
        <v>181.98666666666668</v>
      </c>
      <c r="I1347" s="14">
        <f>(Table21[[#This Row],[Adj Close]]-Table21[[#This Row],[3-MA]])</f>
        <v>-4.1766666666666765</v>
      </c>
      <c r="J1347" s="10">
        <f t="shared" si="102"/>
        <v>17.444544444444528</v>
      </c>
      <c r="K1347" s="10">
        <f>ABS(Table21[[#This Row],[Erorr 2]])</f>
        <v>4.1766666666666765</v>
      </c>
      <c r="L1347" s="13">
        <f>Table21[[#This Row],[Abs Erorr 2]]/Table21[[#This Row],[Adj Close]]</f>
        <v>2.3489492529479086E-2</v>
      </c>
      <c r="M1347" s="11">
        <f t="shared" si="104"/>
        <v>183.88</v>
      </c>
      <c r="N1347" s="16">
        <f>Table21[[#This Row],[Adj Close]]-Table21[[#This Row],[6-MA]]</f>
        <v>-6.0699999999999932</v>
      </c>
      <c r="O1347" s="17">
        <f>(Table21[[#This Row],[Adj Close]]-M1347)^2</f>
        <v>36.844899999999917</v>
      </c>
      <c r="P1347" s="17">
        <f>ABS(Table21[[#This Row],[Erorr 3]])</f>
        <v>6.0699999999999932</v>
      </c>
      <c r="Q1347" s="17">
        <f>Table21[[#This Row],[Abs Erorr 3]]/Table21[[#This Row],[Adj Close]]</f>
        <v>3.4137562566784733E-2</v>
      </c>
    </row>
    <row r="1348" spans="1:17" x14ac:dyDescent="0.3">
      <c r="A1348" s="5">
        <v>45420.291666666664</v>
      </c>
      <c r="B1348" s="25">
        <v>174.72</v>
      </c>
      <c r="C1348" s="11">
        <f t="shared" ref="C1348:C1411" si="106">B1347</f>
        <v>177.81</v>
      </c>
      <c r="D1348" s="29">
        <f>Table21[[#This Row],[Adj Close]]-Table21[[#This Row],[Naive Trend ]]</f>
        <v>-3.0900000000000034</v>
      </c>
      <c r="E1348" s="12">
        <f t="shared" si="105"/>
        <v>9.5481000000000211</v>
      </c>
      <c r="F1348" s="12">
        <f>ABS(Table21[[#This Row],[Erorr 1]])</f>
        <v>3.0900000000000034</v>
      </c>
      <c r="G1348" s="13">
        <f>Table21[[#This Row],[Abs Erorr 1]]/Table21[[#This Row],[Adj Close]]</f>
        <v>1.7685439560439581E-2</v>
      </c>
      <c r="H1348" s="11">
        <f t="shared" si="103"/>
        <v>181.25333333333333</v>
      </c>
      <c r="I1348" s="14">
        <f>(Table21[[#This Row],[Adj Close]]-Table21[[#This Row],[3-MA]])</f>
        <v>-6.5333333333333314</v>
      </c>
      <c r="J1348" s="10">
        <f t="shared" si="102"/>
        <v>42.684444444444416</v>
      </c>
      <c r="K1348" s="10">
        <f>ABS(Table21[[#This Row],[Erorr 2]])</f>
        <v>6.5333333333333314</v>
      </c>
      <c r="L1348" s="13">
        <f>Table21[[#This Row],[Abs Erorr 2]]/Table21[[#This Row],[Adj Close]]</f>
        <v>3.7393162393162385E-2</v>
      </c>
      <c r="M1348" s="11">
        <f t="shared" si="104"/>
        <v>181.17333333333332</v>
      </c>
      <c r="N1348" s="16">
        <f>Table21[[#This Row],[Adj Close]]-Table21[[#This Row],[6-MA]]</f>
        <v>-6.4533333333333189</v>
      </c>
      <c r="O1348" s="17">
        <f>(Table21[[#This Row],[Adj Close]]-M1348)^2</f>
        <v>41.645511111110928</v>
      </c>
      <c r="P1348" s="17">
        <f>ABS(Table21[[#This Row],[Erorr 3]])</f>
        <v>6.4533333333333189</v>
      </c>
      <c r="Q1348" s="17">
        <f>Table21[[#This Row],[Abs Erorr 3]]/Table21[[#This Row],[Adj Close]]</f>
        <v>3.6935286935286853E-2</v>
      </c>
    </row>
    <row r="1349" spans="1:17" x14ac:dyDescent="0.3">
      <c r="A1349" s="9">
        <v>45421.291666666664</v>
      </c>
      <c r="B1349" s="26">
        <v>171.97</v>
      </c>
      <c r="C1349" s="11">
        <f t="shared" si="106"/>
        <v>174.72</v>
      </c>
      <c r="D1349" s="29">
        <f>Table21[[#This Row],[Adj Close]]-Table21[[#This Row],[Naive Trend ]]</f>
        <v>-2.75</v>
      </c>
      <c r="E1349" s="12">
        <f t="shared" si="105"/>
        <v>7.5625</v>
      </c>
      <c r="F1349" s="12">
        <f>ABS(Table21[[#This Row],[Erorr 1]])</f>
        <v>2.75</v>
      </c>
      <c r="G1349" s="13">
        <f>Table21[[#This Row],[Abs Erorr 1]]/Table21[[#This Row],[Adj Close]]</f>
        <v>1.5991161249055068E-2</v>
      </c>
      <c r="H1349" s="11">
        <f t="shared" si="103"/>
        <v>179.09666666666666</v>
      </c>
      <c r="I1349" s="14">
        <f>(Table21[[#This Row],[Adj Close]]-Table21[[#This Row],[3-MA]])</f>
        <v>-7.1266666666666652</v>
      </c>
      <c r="J1349" s="10">
        <f t="shared" ref="J1349:J1412" si="107">(B1349-H1349)^2</f>
        <v>50.789377777777759</v>
      </c>
      <c r="K1349" s="10">
        <f>ABS(Table21[[#This Row],[Erorr 2]])</f>
        <v>7.1266666666666652</v>
      </c>
      <c r="L1349" s="13">
        <f>Table21[[#This Row],[Abs Erorr 2]]/Table21[[#This Row],[Adj Close]]</f>
        <v>4.1441336667248155E-2</v>
      </c>
      <c r="M1349" s="11">
        <f t="shared" si="104"/>
        <v>179.74666666666667</v>
      </c>
      <c r="N1349" s="16">
        <f>Table21[[#This Row],[Adj Close]]-Table21[[#This Row],[6-MA]]</f>
        <v>-7.7766666666666708</v>
      </c>
      <c r="O1349" s="17">
        <f>(Table21[[#This Row],[Adj Close]]-M1349)^2</f>
        <v>60.476544444444507</v>
      </c>
      <c r="P1349" s="17">
        <f>ABS(Table21[[#This Row],[Erorr 3]])</f>
        <v>7.7766666666666708</v>
      </c>
      <c r="Q1349" s="17">
        <f>Table21[[#This Row],[Abs Erorr 3]]/Table21[[#This Row],[Adj Close]]</f>
        <v>4.5221065689752114E-2</v>
      </c>
    </row>
    <row r="1350" spans="1:17" x14ac:dyDescent="0.3">
      <c r="A1350" s="5">
        <v>45422.291666666664</v>
      </c>
      <c r="B1350" s="25">
        <v>168.47</v>
      </c>
      <c r="C1350" s="11">
        <f t="shared" si="106"/>
        <v>171.97</v>
      </c>
      <c r="D1350" s="29">
        <f>Table21[[#This Row],[Adj Close]]-Table21[[#This Row],[Naive Trend ]]</f>
        <v>-3.5</v>
      </c>
      <c r="E1350" s="12">
        <f t="shared" si="105"/>
        <v>12.25</v>
      </c>
      <c r="F1350" s="12">
        <f>ABS(Table21[[#This Row],[Erorr 1]])</f>
        <v>3.5</v>
      </c>
      <c r="G1350" s="13">
        <f>Table21[[#This Row],[Abs Erorr 1]]/Table21[[#This Row],[Adj Close]]</f>
        <v>2.0775212203953227E-2</v>
      </c>
      <c r="H1350" s="11">
        <f t="shared" ref="H1350:H1413" si="108">AVERAGE(B1347:B1349)</f>
        <v>174.83333333333334</v>
      </c>
      <c r="I1350" s="14">
        <f>(Table21[[#This Row],[Adj Close]]-Table21[[#This Row],[3-MA]])</f>
        <v>-6.3633333333333439</v>
      </c>
      <c r="J1350" s="10">
        <f t="shared" si="107"/>
        <v>40.492011111111246</v>
      </c>
      <c r="K1350" s="10">
        <f>ABS(Table21[[#This Row],[Erorr 2]])</f>
        <v>6.3633333333333439</v>
      </c>
      <c r="L1350" s="13">
        <f>Table21[[#This Row],[Abs Erorr 2]]/Table21[[#This Row],[Adj Close]]</f>
        <v>3.77713143784255E-2</v>
      </c>
      <c r="M1350" s="11">
        <f t="shared" si="104"/>
        <v>178.41</v>
      </c>
      <c r="N1350" s="16">
        <f>Table21[[#This Row],[Adj Close]]-Table21[[#This Row],[6-MA]]</f>
        <v>-9.9399999999999977</v>
      </c>
      <c r="O1350" s="17">
        <f>(Table21[[#This Row],[Adj Close]]-M1350)^2</f>
        <v>98.80359999999996</v>
      </c>
      <c r="P1350" s="17">
        <f>ABS(Table21[[#This Row],[Erorr 3]])</f>
        <v>9.9399999999999977</v>
      </c>
      <c r="Q1350" s="17">
        <f>Table21[[#This Row],[Abs Erorr 3]]/Table21[[#This Row],[Adj Close]]</f>
        <v>5.9001602659227152E-2</v>
      </c>
    </row>
    <row r="1351" spans="1:17" x14ac:dyDescent="0.3">
      <c r="A1351" s="9">
        <v>45425.291666666664</v>
      </c>
      <c r="B1351" s="26">
        <v>171.89</v>
      </c>
      <c r="C1351" s="11">
        <f t="shared" si="106"/>
        <v>168.47</v>
      </c>
      <c r="D1351" s="29">
        <f>Table21[[#This Row],[Adj Close]]-Table21[[#This Row],[Naive Trend ]]</f>
        <v>3.4199999999999875</v>
      </c>
      <c r="E1351" s="12">
        <f t="shared" si="105"/>
        <v>11.696399999999915</v>
      </c>
      <c r="F1351" s="12">
        <f>ABS(Table21[[#This Row],[Erorr 1]])</f>
        <v>3.4199999999999875</v>
      </c>
      <c r="G1351" s="13">
        <f>Table21[[#This Row],[Abs Erorr 1]]/Table21[[#This Row],[Adj Close]]</f>
        <v>1.9896445401128556E-2</v>
      </c>
      <c r="H1351" s="11">
        <f t="shared" si="108"/>
        <v>171.72</v>
      </c>
      <c r="I1351" s="14">
        <f>(Table21[[#This Row],[Adj Close]]-Table21[[#This Row],[3-MA]])</f>
        <v>0.16999999999998749</v>
      </c>
      <c r="J1351" s="10">
        <f t="shared" si="107"/>
        <v>2.8899999999995749E-2</v>
      </c>
      <c r="K1351" s="10">
        <f>ABS(Table21[[#This Row],[Erorr 2]])</f>
        <v>0.16999999999998749</v>
      </c>
      <c r="L1351" s="13">
        <f>Table21[[#This Row],[Abs Erorr 2]]/Table21[[#This Row],[Adj Close]]</f>
        <v>9.890045959624616E-4</v>
      </c>
      <c r="M1351" s="11">
        <f t="shared" si="104"/>
        <v>176.48666666666668</v>
      </c>
      <c r="N1351" s="16">
        <f>Table21[[#This Row],[Adj Close]]-Table21[[#This Row],[6-MA]]</f>
        <v>-4.5966666666666924</v>
      </c>
      <c r="O1351" s="17">
        <f>(Table21[[#This Row],[Adj Close]]-M1351)^2</f>
        <v>21.12934444444468</v>
      </c>
      <c r="P1351" s="17">
        <f>ABS(Table21[[#This Row],[Erorr 3]])</f>
        <v>4.5966666666666924</v>
      </c>
      <c r="Q1351" s="17">
        <f>Table21[[#This Row],[Abs Erorr 3]]/Table21[[#This Row],[Adj Close]]</f>
        <v>2.674190858494789E-2</v>
      </c>
    </row>
    <row r="1352" spans="1:17" x14ac:dyDescent="0.3">
      <c r="A1352" s="5">
        <v>45426.291666666664</v>
      </c>
      <c r="B1352" s="25">
        <v>177.55</v>
      </c>
      <c r="C1352" s="11">
        <f t="shared" si="106"/>
        <v>171.89</v>
      </c>
      <c r="D1352" s="29">
        <f>Table21[[#This Row],[Adj Close]]-Table21[[#This Row],[Naive Trend ]]</f>
        <v>5.660000000000025</v>
      </c>
      <c r="E1352" s="12">
        <f t="shared" si="105"/>
        <v>32.035600000000287</v>
      </c>
      <c r="F1352" s="12">
        <f>ABS(Table21[[#This Row],[Erorr 1]])</f>
        <v>5.660000000000025</v>
      </c>
      <c r="G1352" s="13">
        <f>Table21[[#This Row],[Abs Erorr 1]]/Table21[[#This Row],[Adj Close]]</f>
        <v>3.1878344128414671E-2</v>
      </c>
      <c r="H1352" s="11">
        <f t="shared" si="108"/>
        <v>170.77666666666664</v>
      </c>
      <c r="I1352" s="14">
        <f>(Table21[[#This Row],[Adj Close]]-Table21[[#This Row],[3-MA]])</f>
        <v>6.773333333333369</v>
      </c>
      <c r="J1352" s="10">
        <f t="shared" si="107"/>
        <v>45.878044444444924</v>
      </c>
      <c r="K1352" s="10">
        <f>ABS(Table21[[#This Row],[Erorr 2]])</f>
        <v>6.773333333333369</v>
      </c>
      <c r="L1352" s="13">
        <f>Table21[[#This Row],[Abs Erorr 2]]/Table21[[#This Row],[Adj Close]]</f>
        <v>3.8148878250258339E-2</v>
      </c>
      <c r="M1352" s="11">
        <f t="shared" si="104"/>
        <v>174.93666666666664</v>
      </c>
      <c r="N1352" s="16">
        <f>Table21[[#This Row],[Adj Close]]-Table21[[#This Row],[6-MA]]</f>
        <v>2.6133333333333724</v>
      </c>
      <c r="O1352" s="17">
        <f>(Table21[[#This Row],[Adj Close]]-M1352)^2</f>
        <v>6.8295111111113149</v>
      </c>
      <c r="P1352" s="17">
        <f>ABS(Table21[[#This Row],[Erorr 3]])</f>
        <v>2.6133333333333724</v>
      </c>
      <c r="Q1352" s="17">
        <f>Table21[[#This Row],[Abs Erorr 3]]/Table21[[#This Row],[Adj Close]]</f>
        <v>1.4718858537501392E-2</v>
      </c>
    </row>
    <row r="1353" spans="1:17" x14ac:dyDescent="0.3">
      <c r="A1353" s="9">
        <v>45427.291666666664</v>
      </c>
      <c r="B1353" s="26">
        <v>173.99</v>
      </c>
      <c r="C1353" s="11">
        <f t="shared" si="106"/>
        <v>177.55</v>
      </c>
      <c r="D1353" s="29">
        <f>Table21[[#This Row],[Adj Close]]-Table21[[#This Row],[Naive Trend ]]</f>
        <v>-3.5600000000000023</v>
      </c>
      <c r="E1353" s="12">
        <f t="shared" si="105"/>
        <v>12.673600000000016</v>
      </c>
      <c r="F1353" s="12">
        <f>ABS(Table21[[#This Row],[Erorr 1]])</f>
        <v>3.5600000000000023</v>
      </c>
      <c r="G1353" s="13">
        <f>Table21[[#This Row],[Abs Erorr 1]]/Table21[[#This Row],[Adj Close]]</f>
        <v>2.0460946031381128E-2</v>
      </c>
      <c r="H1353" s="11">
        <f t="shared" si="108"/>
        <v>172.63666666666668</v>
      </c>
      <c r="I1353" s="14">
        <f>(Table21[[#This Row],[Adj Close]]-Table21[[#This Row],[3-MA]])</f>
        <v>1.3533333333333246</v>
      </c>
      <c r="J1353" s="10">
        <f t="shared" si="107"/>
        <v>1.8315111111110876</v>
      </c>
      <c r="K1353" s="10">
        <f>ABS(Table21[[#This Row],[Erorr 2]])</f>
        <v>1.3533333333333246</v>
      </c>
      <c r="L1353" s="13">
        <f>Table21[[#This Row],[Abs Erorr 2]]/Table21[[#This Row],[Adj Close]]</f>
        <v>7.7782248021916467E-3</v>
      </c>
      <c r="M1353" s="11">
        <f t="shared" ref="M1353:M1416" si="109">AVERAGE(B1347:B1352)</f>
        <v>173.73500000000001</v>
      </c>
      <c r="N1353" s="16">
        <f>Table21[[#This Row],[Adj Close]]-Table21[[#This Row],[6-MA]]</f>
        <v>0.25499999999999545</v>
      </c>
      <c r="O1353" s="17">
        <f>(Table21[[#This Row],[Adj Close]]-M1353)^2</f>
        <v>6.5024999999997682E-2</v>
      </c>
      <c r="P1353" s="17">
        <f>ABS(Table21[[#This Row],[Erorr 3]])</f>
        <v>0.25499999999999545</v>
      </c>
      <c r="Q1353" s="17">
        <f>Table21[[#This Row],[Abs Erorr 3]]/Table21[[#This Row],[Adj Close]]</f>
        <v>1.4656014713489019E-3</v>
      </c>
    </row>
    <row r="1354" spans="1:17" x14ac:dyDescent="0.3">
      <c r="A1354" s="5">
        <v>45428.291666666664</v>
      </c>
      <c r="B1354" s="25">
        <v>174.84</v>
      </c>
      <c r="C1354" s="11">
        <f t="shared" si="106"/>
        <v>173.99</v>
      </c>
      <c r="D1354" s="29">
        <f>Table21[[#This Row],[Adj Close]]-Table21[[#This Row],[Naive Trend ]]</f>
        <v>0.84999999999999432</v>
      </c>
      <c r="E1354" s="12">
        <f t="shared" si="105"/>
        <v>0.72249999999999037</v>
      </c>
      <c r="F1354" s="12">
        <f>ABS(Table21[[#This Row],[Erorr 1]])</f>
        <v>0.84999999999999432</v>
      </c>
      <c r="G1354" s="13">
        <f>Table21[[#This Row],[Abs Erorr 1]]/Table21[[#This Row],[Adj Close]]</f>
        <v>4.8615877373598395E-3</v>
      </c>
      <c r="H1354" s="11">
        <f t="shared" si="108"/>
        <v>174.47666666666669</v>
      </c>
      <c r="I1354" s="14">
        <f>(Table21[[#This Row],[Adj Close]]-Table21[[#This Row],[3-MA]])</f>
        <v>0.36333333333331552</v>
      </c>
      <c r="J1354" s="10">
        <f t="shared" si="107"/>
        <v>0.13201111111109817</v>
      </c>
      <c r="K1354" s="10">
        <f>ABS(Table21[[#This Row],[Erorr 2]])</f>
        <v>0.36333333333331552</v>
      </c>
      <c r="L1354" s="13">
        <f>Table21[[#This Row],[Abs Erorr 2]]/Table21[[#This Row],[Adj Close]]</f>
        <v>2.0780904445968631E-3</v>
      </c>
      <c r="M1354" s="11">
        <f t="shared" si="109"/>
        <v>173.09833333333333</v>
      </c>
      <c r="N1354" s="16">
        <f>Table21[[#This Row],[Adj Close]]-Table21[[#This Row],[6-MA]]</f>
        <v>1.7416666666666742</v>
      </c>
      <c r="O1354" s="17">
        <f>(Table21[[#This Row],[Adj Close]]-M1354)^2</f>
        <v>3.0334027777778041</v>
      </c>
      <c r="P1354" s="17">
        <f>ABS(Table21[[#This Row],[Erorr 3]])</f>
        <v>1.7416666666666742</v>
      </c>
      <c r="Q1354" s="17">
        <f>Table21[[#This Row],[Abs Erorr 3]]/Table21[[#This Row],[Adj Close]]</f>
        <v>9.9614885991001732E-3</v>
      </c>
    </row>
    <row r="1355" spans="1:17" x14ac:dyDescent="0.3">
      <c r="A1355" s="9">
        <v>45429.291666666664</v>
      </c>
      <c r="B1355" s="26">
        <v>177.46</v>
      </c>
      <c r="C1355" s="11">
        <f t="shared" si="106"/>
        <v>174.84</v>
      </c>
      <c r="D1355" s="29">
        <f>Table21[[#This Row],[Adj Close]]-Table21[[#This Row],[Naive Trend ]]</f>
        <v>2.6200000000000045</v>
      </c>
      <c r="E1355" s="12">
        <f t="shared" si="105"/>
        <v>6.8644000000000238</v>
      </c>
      <c r="F1355" s="12">
        <f>ABS(Table21[[#This Row],[Erorr 1]])</f>
        <v>2.6200000000000045</v>
      </c>
      <c r="G1355" s="13">
        <f>Table21[[#This Row],[Abs Erorr 1]]/Table21[[#This Row],[Adj Close]]</f>
        <v>1.4763890454186884E-2</v>
      </c>
      <c r="H1355" s="11">
        <f t="shared" si="108"/>
        <v>175.46</v>
      </c>
      <c r="I1355" s="14">
        <f>(Table21[[#This Row],[Adj Close]]-Table21[[#This Row],[3-MA]])</f>
        <v>2</v>
      </c>
      <c r="J1355" s="10">
        <f t="shared" si="107"/>
        <v>4</v>
      </c>
      <c r="K1355" s="10">
        <f>ABS(Table21[[#This Row],[Erorr 2]])</f>
        <v>2</v>
      </c>
      <c r="L1355" s="13">
        <f>Table21[[#This Row],[Abs Erorr 2]]/Table21[[#This Row],[Adj Close]]</f>
        <v>1.1270145384875464E-2</v>
      </c>
      <c r="M1355" s="11">
        <f t="shared" si="109"/>
        <v>173.11833333333331</v>
      </c>
      <c r="N1355" s="16">
        <f>Table21[[#This Row],[Adj Close]]-Table21[[#This Row],[6-MA]]</f>
        <v>4.341666666666697</v>
      </c>
      <c r="O1355" s="17">
        <f>(Table21[[#This Row],[Adj Close]]-M1355)^2</f>
        <v>18.850069444444706</v>
      </c>
      <c r="P1355" s="17">
        <f>ABS(Table21[[#This Row],[Erorr 3]])</f>
        <v>4.341666666666697</v>
      </c>
      <c r="Q1355" s="17">
        <f>Table21[[#This Row],[Abs Erorr 3]]/Table21[[#This Row],[Adj Close]]</f>
        <v>2.4465607273000657E-2</v>
      </c>
    </row>
    <row r="1356" spans="1:17" x14ac:dyDescent="0.3">
      <c r="A1356" s="5">
        <v>45432.291666666664</v>
      </c>
      <c r="B1356" s="25">
        <v>174.95</v>
      </c>
      <c r="C1356" s="11">
        <f t="shared" si="106"/>
        <v>177.46</v>
      </c>
      <c r="D1356" s="29">
        <f>Table21[[#This Row],[Adj Close]]-Table21[[#This Row],[Naive Trend ]]</f>
        <v>-2.5100000000000193</v>
      </c>
      <c r="E1356" s="12">
        <f t="shared" si="105"/>
        <v>6.3001000000000973</v>
      </c>
      <c r="F1356" s="12">
        <f>ABS(Table21[[#This Row],[Erorr 1]])</f>
        <v>2.5100000000000193</v>
      </c>
      <c r="G1356" s="13">
        <f>Table21[[#This Row],[Abs Erorr 1]]/Table21[[#This Row],[Adj Close]]</f>
        <v>1.4346956273221032E-2</v>
      </c>
      <c r="H1356" s="11">
        <f t="shared" si="108"/>
        <v>175.43000000000004</v>
      </c>
      <c r="I1356" s="14">
        <f>(Table21[[#This Row],[Adj Close]]-Table21[[#This Row],[3-MA]])</f>
        <v>-0.48000000000004661</v>
      </c>
      <c r="J1356" s="10">
        <f t="shared" si="107"/>
        <v>0.23040000000004474</v>
      </c>
      <c r="K1356" s="10">
        <f>ABS(Table21[[#This Row],[Erorr 2]])</f>
        <v>0.48000000000004661</v>
      </c>
      <c r="L1356" s="13">
        <f>Table21[[#This Row],[Abs Erorr 2]]/Table21[[#This Row],[Adj Close]]</f>
        <v>2.7436410402974943E-3</v>
      </c>
      <c r="M1356" s="11">
        <f t="shared" si="109"/>
        <v>174.03333333333333</v>
      </c>
      <c r="N1356" s="16">
        <f>Table21[[#This Row],[Adj Close]]-Table21[[#This Row],[6-MA]]</f>
        <v>0.91666666666665719</v>
      </c>
      <c r="O1356" s="17">
        <f>(Table21[[#This Row],[Adj Close]]-M1356)^2</f>
        <v>0.84027777777776036</v>
      </c>
      <c r="P1356" s="17">
        <f>ABS(Table21[[#This Row],[Erorr 3]])</f>
        <v>0.91666666666665719</v>
      </c>
      <c r="Q1356" s="17">
        <f>Table21[[#This Row],[Abs Erorr 3]]/Table21[[#This Row],[Adj Close]]</f>
        <v>5.239592264456458E-3</v>
      </c>
    </row>
    <row r="1357" spans="1:17" x14ac:dyDescent="0.3">
      <c r="A1357" s="9">
        <v>45433.291666666664</v>
      </c>
      <c r="B1357" s="26">
        <v>186.6</v>
      </c>
      <c r="C1357" s="11">
        <f t="shared" si="106"/>
        <v>174.95</v>
      </c>
      <c r="D1357" s="29">
        <f>Table21[[#This Row],[Adj Close]]-Table21[[#This Row],[Naive Trend ]]</f>
        <v>11.650000000000006</v>
      </c>
      <c r="E1357" s="12">
        <f t="shared" si="105"/>
        <v>135.72250000000014</v>
      </c>
      <c r="F1357" s="12">
        <f>ABS(Table21[[#This Row],[Erorr 1]])</f>
        <v>11.650000000000006</v>
      </c>
      <c r="G1357" s="13">
        <f>Table21[[#This Row],[Abs Erorr 1]]/Table21[[#This Row],[Adj Close]]</f>
        <v>6.2433011789925004E-2</v>
      </c>
      <c r="H1357" s="11">
        <f t="shared" si="108"/>
        <v>175.75</v>
      </c>
      <c r="I1357" s="14">
        <f>(Table21[[#This Row],[Adj Close]]-Table21[[#This Row],[3-MA]])</f>
        <v>10.849999999999994</v>
      </c>
      <c r="J1357" s="10">
        <f t="shared" si="107"/>
        <v>117.72249999999988</v>
      </c>
      <c r="K1357" s="10">
        <f>ABS(Table21[[#This Row],[Erorr 2]])</f>
        <v>10.849999999999994</v>
      </c>
      <c r="L1357" s="13">
        <f>Table21[[#This Row],[Abs Erorr 2]]/Table21[[#This Row],[Adj Close]]</f>
        <v>5.814576634512323E-2</v>
      </c>
      <c r="M1357" s="11">
        <f t="shared" si="109"/>
        <v>175.11333333333334</v>
      </c>
      <c r="N1357" s="16">
        <f>Table21[[#This Row],[Adj Close]]-Table21[[#This Row],[6-MA]]</f>
        <v>11.48666666666665</v>
      </c>
      <c r="O1357" s="17">
        <f>(Table21[[#This Row],[Adj Close]]-M1357)^2</f>
        <v>131.94351111111072</v>
      </c>
      <c r="P1357" s="17">
        <f>ABS(Table21[[#This Row],[Erorr 3]])</f>
        <v>11.48666666666665</v>
      </c>
      <c r="Q1357" s="17">
        <f>Table21[[#This Row],[Abs Erorr 3]]/Table21[[#This Row],[Adj Close]]</f>
        <v>6.1557699178277872E-2</v>
      </c>
    </row>
    <row r="1358" spans="1:17" x14ac:dyDescent="0.3">
      <c r="A1358" s="5">
        <v>45434.291666666664</v>
      </c>
      <c r="B1358" s="25">
        <v>180.11</v>
      </c>
      <c r="C1358" s="11">
        <f t="shared" si="106"/>
        <v>186.6</v>
      </c>
      <c r="D1358" s="29">
        <f>Table21[[#This Row],[Adj Close]]-Table21[[#This Row],[Naive Trend ]]</f>
        <v>-6.4899999999999807</v>
      </c>
      <c r="E1358" s="12">
        <f t="shared" si="105"/>
        <v>42.120099999999752</v>
      </c>
      <c r="F1358" s="12">
        <f>ABS(Table21[[#This Row],[Erorr 1]])</f>
        <v>6.4899999999999807</v>
      </c>
      <c r="G1358" s="13">
        <f>Table21[[#This Row],[Abs Erorr 1]]/Table21[[#This Row],[Adj Close]]</f>
        <v>3.6033535061906499E-2</v>
      </c>
      <c r="H1358" s="11">
        <f t="shared" si="108"/>
        <v>179.67</v>
      </c>
      <c r="I1358" s="14">
        <f>(Table21[[#This Row],[Adj Close]]-Table21[[#This Row],[3-MA]])</f>
        <v>0.44000000000002615</v>
      </c>
      <c r="J1358" s="10">
        <f t="shared" si="107"/>
        <v>0.193600000000023</v>
      </c>
      <c r="K1358" s="10">
        <f>ABS(Table21[[#This Row],[Erorr 2]])</f>
        <v>0.44000000000002615</v>
      </c>
      <c r="L1358" s="13">
        <f>Table21[[#This Row],[Abs Erorr 2]]/Table21[[#This Row],[Adj Close]]</f>
        <v>2.4429515296209322E-3</v>
      </c>
      <c r="M1358" s="11">
        <f t="shared" si="109"/>
        <v>177.56499999999997</v>
      </c>
      <c r="N1358" s="16">
        <f>Table21[[#This Row],[Adj Close]]-Table21[[#This Row],[6-MA]]</f>
        <v>2.5450000000000443</v>
      </c>
      <c r="O1358" s="17">
        <f>(Table21[[#This Row],[Adj Close]]-M1358)^2</f>
        <v>6.4770250000002259</v>
      </c>
      <c r="P1358" s="17">
        <f>ABS(Table21[[#This Row],[Erorr 3]])</f>
        <v>2.5450000000000443</v>
      </c>
      <c r="Q1358" s="17">
        <f>Table21[[#This Row],[Abs Erorr 3]]/Table21[[#This Row],[Adj Close]]</f>
        <v>1.4130253733829572E-2</v>
      </c>
    </row>
    <row r="1359" spans="1:17" x14ac:dyDescent="0.3">
      <c r="A1359" s="9">
        <v>45435.291666666664</v>
      </c>
      <c r="B1359" s="26">
        <v>173.74</v>
      </c>
      <c r="C1359" s="11">
        <f t="shared" si="106"/>
        <v>180.11</v>
      </c>
      <c r="D1359" s="29">
        <f>Table21[[#This Row],[Adj Close]]-Table21[[#This Row],[Naive Trend ]]</f>
        <v>-6.3700000000000045</v>
      </c>
      <c r="E1359" s="12">
        <f t="shared" si="105"/>
        <v>40.576900000000059</v>
      </c>
      <c r="F1359" s="12">
        <f>ABS(Table21[[#This Row],[Erorr 1]])</f>
        <v>6.3700000000000045</v>
      </c>
      <c r="G1359" s="13">
        <f>Table21[[#This Row],[Abs Erorr 1]]/Table21[[#This Row],[Adj Close]]</f>
        <v>3.6663980660757475E-2</v>
      </c>
      <c r="H1359" s="11">
        <f t="shared" si="108"/>
        <v>180.55333333333331</v>
      </c>
      <c r="I1359" s="14">
        <f>(Table21[[#This Row],[Adj Close]]-Table21[[#This Row],[3-MA]])</f>
        <v>-6.8133333333333042</v>
      </c>
      <c r="J1359" s="10">
        <f t="shared" si="107"/>
        <v>46.421511111110711</v>
      </c>
      <c r="K1359" s="10">
        <f>ABS(Table21[[#This Row],[Erorr 2]])</f>
        <v>6.8133333333333042</v>
      </c>
      <c r="L1359" s="13">
        <f>Table21[[#This Row],[Abs Erorr 2]]/Table21[[#This Row],[Adj Close]]</f>
        <v>3.9215686274509637E-2</v>
      </c>
      <c r="M1359" s="11">
        <f t="shared" si="109"/>
        <v>177.99166666666667</v>
      </c>
      <c r="N1359" s="16">
        <f>Table21[[#This Row],[Adj Close]]-Table21[[#This Row],[6-MA]]</f>
        <v>-4.2516666666666652</v>
      </c>
      <c r="O1359" s="17">
        <f>(Table21[[#This Row],[Adj Close]]-M1359)^2</f>
        <v>18.07666944444443</v>
      </c>
      <c r="P1359" s="17">
        <f>ABS(Table21[[#This Row],[Erorr 3]])</f>
        <v>4.2516666666666652</v>
      </c>
      <c r="Q1359" s="17">
        <f>Table21[[#This Row],[Abs Erorr 3]]/Table21[[#This Row],[Adj Close]]</f>
        <v>2.4471432408579859E-2</v>
      </c>
    </row>
    <row r="1360" spans="1:17" x14ac:dyDescent="0.3">
      <c r="A1360" s="5">
        <v>45436.291666666664</v>
      </c>
      <c r="B1360" s="25">
        <v>179.24</v>
      </c>
      <c r="C1360" s="11">
        <f t="shared" si="106"/>
        <v>173.74</v>
      </c>
      <c r="D1360" s="29">
        <f>Table21[[#This Row],[Adj Close]]-Table21[[#This Row],[Naive Trend ]]</f>
        <v>5.5</v>
      </c>
      <c r="E1360" s="12">
        <f t="shared" si="105"/>
        <v>30.25</v>
      </c>
      <c r="F1360" s="12">
        <f>ABS(Table21[[#This Row],[Erorr 1]])</f>
        <v>5.5</v>
      </c>
      <c r="G1360" s="13">
        <f>Table21[[#This Row],[Abs Erorr 1]]/Table21[[#This Row],[Adj Close]]</f>
        <v>3.0685114929703189E-2</v>
      </c>
      <c r="H1360" s="11">
        <f t="shared" si="108"/>
        <v>180.15</v>
      </c>
      <c r="I1360" s="14">
        <f>(Table21[[#This Row],[Adj Close]]-Table21[[#This Row],[3-MA]])</f>
        <v>-0.90999999999999659</v>
      </c>
      <c r="J1360" s="10">
        <f t="shared" si="107"/>
        <v>0.82809999999999384</v>
      </c>
      <c r="K1360" s="10">
        <f>ABS(Table21[[#This Row],[Erorr 2]])</f>
        <v>0.90999999999999659</v>
      </c>
      <c r="L1360" s="13">
        <f>Table21[[#This Row],[Abs Erorr 2]]/Table21[[#This Row],[Adj Close]]</f>
        <v>5.0769917429145089E-3</v>
      </c>
      <c r="M1360" s="11">
        <f t="shared" si="109"/>
        <v>177.95000000000002</v>
      </c>
      <c r="N1360" s="16">
        <f>Table21[[#This Row],[Adj Close]]-Table21[[#This Row],[6-MA]]</f>
        <v>1.289999999999992</v>
      </c>
      <c r="O1360" s="17">
        <f>(Table21[[#This Row],[Adj Close]]-M1360)^2</f>
        <v>1.6640999999999795</v>
      </c>
      <c r="P1360" s="17">
        <f>ABS(Table21[[#This Row],[Erorr 3]])</f>
        <v>1.289999999999992</v>
      </c>
      <c r="Q1360" s="17">
        <f>Table21[[#This Row],[Abs Erorr 3]]/Table21[[#This Row],[Adj Close]]</f>
        <v>7.1970542289667037E-3</v>
      </c>
    </row>
    <row r="1361" spans="1:17" x14ac:dyDescent="0.3">
      <c r="A1361" s="9">
        <v>45440.291666666664</v>
      </c>
      <c r="B1361" s="26">
        <v>176.75</v>
      </c>
      <c r="C1361" s="11">
        <f t="shared" si="106"/>
        <v>179.24</v>
      </c>
      <c r="D1361" s="29">
        <f>Table21[[#This Row],[Adj Close]]-Table21[[#This Row],[Naive Trend ]]</f>
        <v>-2.4900000000000091</v>
      </c>
      <c r="E1361" s="12">
        <f t="shared" si="105"/>
        <v>6.2001000000000452</v>
      </c>
      <c r="F1361" s="12">
        <f>ABS(Table21[[#This Row],[Erorr 1]])</f>
        <v>2.4900000000000091</v>
      </c>
      <c r="G1361" s="13">
        <f>Table21[[#This Row],[Abs Erorr 1]]/Table21[[#This Row],[Adj Close]]</f>
        <v>1.4087694483734139E-2</v>
      </c>
      <c r="H1361" s="11">
        <f t="shared" si="108"/>
        <v>177.69666666666669</v>
      </c>
      <c r="I1361" s="14">
        <f>(Table21[[#This Row],[Adj Close]]-Table21[[#This Row],[3-MA]])</f>
        <v>-0.94666666666668675</v>
      </c>
      <c r="J1361" s="10">
        <f t="shared" si="107"/>
        <v>0.89617777777781582</v>
      </c>
      <c r="K1361" s="10">
        <f>ABS(Table21[[#This Row],[Erorr 2]])</f>
        <v>0.94666666666668675</v>
      </c>
      <c r="L1361" s="13">
        <f>Table21[[#This Row],[Abs Erorr 2]]/Table21[[#This Row],[Adj Close]]</f>
        <v>5.3559641678454697E-3</v>
      </c>
      <c r="M1361" s="11">
        <f t="shared" si="109"/>
        <v>178.68333333333331</v>
      </c>
      <c r="N1361" s="16">
        <f>Table21[[#This Row],[Adj Close]]-Table21[[#This Row],[6-MA]]</f>
        <v>-1.9333333333333087</v>
      </c>
      <c r="O1361" s="17">
        <f>(Table21[[#This Row],[Adj Close]]-M1361)^2</f>
        <v>3.7377777777776826</v>
      </c>
      <c r="P1361" s="17">
        <f>ABS(Table21[[#This Row],[Erorr 3]])</f>
        <v>1.9333333333333087</v>
      </c>
      <c r="Q1361" s="17">
        <f>Table21[[#This Row],[Abs Erorr 3]]/Table21[[#This Row],[Adj Close]]</f>
        <v>1.0938236680810799E-2</v>
      </c>
    </row>
    <row r="1362" spans="1:17" x14ac:dyDescent="0.3">
      <c r="A1362" s="5">
        <v>45441.291666666664</v>
      </c>
      <c r="B1362" s="25">
        <v>176.19</v>
      </c>
      <c r="C1362" s="11">
        <f t="shared" si="106"/>
        <v>176.75</v>
      </c>
      <c r="D1362" s="29">
        <f>Table21[[#This Row],[Adj Close]]-Table21[[#This Row],[Naive Trend ]]</f>
        <v>-0.56000000000000227</v>
      </c>
      <c r="E1362" s="12">
        <f t="shared" si="105"/>
        <v>0.31360000000000254</v>
      </c>
      <c r="F1362" s="12">
        <f>ABS(Table21[[#This Row],[Erorr 1]])</f>
        <v>0.56000000000000227</v>
      </c>
      <c r="G1362" s="13">
        <f>Table21[[#This Row],[Abs Erorr 1]]/Table21[[#This Row],[Adj Close]]</f>
        <v>3.1783869686134417E-3</v>
      </c>
      <c r="H1362" s="11">
        <f t="shared" si="108"/>
        <v>176.57666666666668</v>
      </c>
      <c r="I1362" s="14">
        <f>(Table21[[#This Row],[Adj Close]]-Table21[[#This Row],[3-MA]])</f>
        <v>-0.38666666666668448</v>
      </c>
      <c r="J1362" s="10">
        <f t="shared" si="107"/>
        <v>0.14951111111112489</v>
      </c>
      <c r="K1362" s="10">
        <f>ABS(Table21[[#This Row],[Erorr 2]])</f>
        <v>0.38666666666668448</v>
      </c>
      <c r="L1362" s="13">
        <f>Table21[[#This Row],[Abs Erorr 2]]/Table21[[#This Row],[Adj Close]]</f>
        <v>2.1946005259474684E-3</v>
      </c>
      <c r="M1362" s="11">
        <f t="shared" si="109"/>
        <v>178.56499999999997</v>
      </c>
      <c r="N1362" s="16">
        <f>Table21[[#This Row],[Adj Close]]-Table21[[#This Row],[6-MA]]</f>
        <v>-2.3749999999999716</v>
      </c>
      <c r="O1362" s="17">
        <f>(Table21[[#This Row],[Adj Close]]-M1362)^2</f>
        <v>5.640624999999865</v>
      </c>
      <c r="P1362" s="17">
        <f>ABS(Table21[[#This Row],[Erorr 3]])</f>
        <v>2.3749999999999716</v>
      </c>
      <c r="Q1362" s="17">
        <f>Table21[[#This Row],[Abs Erorr 3]]/Table21[[#This Row],[Adj Close]]</f>
        <v>1.3479766161530005E-2</v>
      </c>
    </row>
    <row r="1363" spans="1:17" x14ac:dyDescent="0.3">
      <c r="A1363" s="9">
        <v>45442.291666666664</v>
      </c>
      <c r="B1363" s="26">
        <v>178.79</v>
      </c>
      <c r="C1363" s="11">
        <f t="shared" si="106"/>
        <v>176.19</v>
      </c>
      <c r="D1363" s="29">
        <f>Table21[[#This Row],[Adj Close]]-Table21[[#This Row],[Naive Trend ]]</f>
        <v>2.5999999999999943</v>
      </c>
      <c r="E1363" s="12">
        <f t="shared" si="105"/>
        <v>6.7599999999999705</v>
      </c>
      <c r="F1363" s="12">
        <f>ABS(Table21[[#This Row],[Erorr 1]])</f>
        <v>2.5999999999999943</v>
      </c>
      <c r="G1363" s="13">
        <f>Table21[[#This Row],[Abs Erorr 1]]/Table21[[#This Row],[Adj Close]]</f>
        <v>1.4542200346775516E-2</v>
      </c>
      <c r="H1363" s="11">
        <f t="shared" si="108"/>
        <v>177.39333333333335</v>
      </c>
      <c r="I1363" s="14">
        <f>(Table21[[#This Row],[Adj Close]]-Table21[[#This Row],[3-MA]])</f>
        <v>1.396666666666647</v>
      </c>
      <c r="J1363" s="10">
        <f t="shared" si="107"/>
        <v>1.9506777777777227</v>
      </c>
      <c r="K1363" s="10">
        <f>ABS(Table21[[#This Row],[Erorr 2]])</f>
        <v>1.396666666666647</v>
      </c>
      <c r="L1363" s="13">
        <f>Table21[[#This Row],[Abs Erorr 2]]/Table21[[#This Row],[Adj Close]]</f>
        <v>7.811771724742139E-3</v>
      </c>
      <c r="M1363" s="11">
        <f t="shared" si="109"/>
        <v>178.77166666666668</v>
      </c>
      <c r="N1363" s="16">
        <f>Table21[[#This Row],[Adj Close]]-Table21[[#This Row],[6-MA]]</f>
        <v>1.8333333333316659E-2</v>
      </c>
      <c r="O1363" s="17">
        <f>(Table21[[#This Row],[Adj Close]]-M1363)^2</f>
        <v>3.361111111104997E-4</v>
      </c>
      <c r="P1363" s="17">
        <f>ABS(Table21[[#This Row],[Erorr 3]])</f>
        <v>1.8333333333316659E-2</v>
      </c>
      <c r="Q1363" s="17">
        <f>Table21[[#This Row],[Abs Erorr 3]]/Table21[[#This Row],[Adj Close]]</f>
        <v>1.0254115629127278E-4</v>
      </c>
    </row>
    <row r="1364" spans="1:17" x14ac:dyDescent="0.3">
      <c r="A1364" s="5">
        <v>45443.291666666664</v>
      </c>
      <c r="B1364" s="25">
        <v>178.08</v>
      </c>
      <c r="C1364" s="11">
        <f t="shared" si="106"/>
        <v>178.79</v>
      </c>
      <c r="D1364" s="29">
        <f>Table21[[#This Row],[Adj Close]]-Table21[[#This Row],[Naive Trend ]]</f>
        <v>-0.70999999999997954</v>
      </c>
      <c r="E1364" s="12">
        <f t="shared" si="105"/>
        <v>0.5040999999999709</v>
      </c>
      <c r="F1364" s="12">
        <f>ABS(Table21[[#This Row],[Erorr 1]])</f>
        <v>0.70999999999997954</v>
      </c>
      <c r="G1364" s="13">
        <f>Table21[[#This Row],[Abs Erorr 1]]/Table21[[#This Row],[Adj Close]]</f>
        <v>3.9869721473493906E-3</v>
      </c>
      <c r="H1364" s="11">
        <f t="shared" si="108"/>
        <v>177.24333333333334</v>
      </c>
      <c r="I1364" s="14">
        <f>(Table21[[#This Row],[Adj Close]]-Table21[[#This Row],[3-MA]])</f>
        <v>0.83666666666667311</v>
      </c>
      <c r="J1364" s="10">
        <f t="shared" si="107"/>
        <v>0.70001111111112191</v>
      </c>
      <c r="K1364" s="10">
        <f>ABS(Table21[[#This Row],[Erorr 2]])</f>
        <v>0.83666666666667311</v>
      </c>
      <c r="L1364" s="13">
        <f>Table21[[#This Row],[Abs Erorr 2]]/Table21[[#This Row],[Adj Close]]</f>
        <v>4.69826295297997E-3</v>
      </c>
      <c r="M1364" s="11">
        <f t="shared" si="109"/>
        <v>177.47</v>
      </c>
      <c r="N1364" s="16">
        <f>Table21[[#This Row],[Adj Close]]-Table21[[#This Row],[6-MA]]</f>
        <v>0.61000000000001364</v>
      </c>
      <c r="O1364" s="17">
        <f>(Table21[[#This Row],[Adj Close]]-M1364)^2</f>
        <v>0.37210000000001664</v>
      </c>
      <c r="P1364" s="17">
        <f>ABS(Table21[[#This Row],[Erorr 3]])</f>
        <v>0.61000000000001364</v>
      </c>
      <c r="Q1364" s="17">
        <f>Table21[[#This Row],[Abs Erorr 3]]/Table21[[#This Row],[Adj Close]]</f>
        <v>3.4254267744834544E-3</v>
      </c>
    </row>
    <row r="1365" spans="1:17" x14ac:dyDescent="0.3">
      <c r="A1365" s="9">
        <v>45446.291666666664</v>
      </c>
      <c r="B1365" s="26">
        <v>176.29</v>
      </c>
      <c r="C1365" s="11">
        <f t="shared" si="106"/>
        <v>178.08</v>
      </c>
      <c r="D1365" s="29">
        <f>Table21[[#This Row],[Adj Close]]-Table21[[#This Row],[Naive Trend ]]</f>
        <v>-1.7900000000000205</v>
      </c>
      <c r="E1365" s="12">
        <f t="shared" si="105"/>
        <v>3.2041000000000732</v>
      </c>
      <c r="F1365" s="12">
        <f>ABS(Table21[[#This Row],[Erorr 1]])</f>
        <v>1.7900000000000205</v>
      </c>
      <c r="G1365" s="13">
        <f>Table21[[#This Row],[Abs Erorr 1]]/Table21[[#This Row],[Adj Close]]</f>
        <v>1.0153723977537129E-2</v>
      </c>
      <c r="H1365" s="11">
        <f t="shared" si="108"/>
        <v>177.6866666666667</v>
      </c>
      <c r="I1365" s="14">
        <f>(Table21[[#This Row],[Adj Close]]-Table21[[#This Row],[3-MA]])</f>
        <v>-1.3966666666667038</v>
      </c>
      <c r="J1365" s="10">
        <f t="shared" si="107"/>
        <v>1.9506777777778814</v>
      </c>
      <c r="K1365" s="10">
        <f>ABS(Table21[[#This Row],[Erorr 2]])</f>
        <v>1.3966666666667038</v>
      </c>
      <c r="L1365" s="13">
        <f>Table21[[#This Row],[Abs Erorr 2]]/Table21[[#This Row],[Adj Close]]</f>
        <v>7.922551855843802E-3</v>
      </c>
      <c r="M1365" s="11">
        <f t="shared" si="109"/>
        <v>177.13166666666666</v>
      </c>
      <c r="N1365" s="16">
        <f>Table21[[#This Row],[Adj Close]]-Table21[[#This Row],[6-MA]]</f>
        <v>-0.84166666666666856</v>
      </c>
      <c r="O1365" s="17">
        <f>(Table21[[#This Row],[Adj Close]]-M1365)^2</f>
        <v>0.70840277777778093</v>
      </c>
      <c r="P1365" s="17">
        <f>ABS(Table21[[#This Row],[Erorr 3]])</f>
        <v>0.84166666666666856</v>
      </c>
      <c r="Q1365" s="17">
        <f>Table21[[#This Row],[Abs Erorr 3]]/Table21[[#This Row],[Adj Close]]</f>
        <v>4.7743301756575452E-3</v>
      </c>
    </row>
    <row r="1366" spans="1:17" x14ac:dyDescent="0.3">
      <c r="A1366" s="5">
        <v>45447.291666666664</v>
      </c>
      <c r="B1366" s="25">
        <v>174.77</v>
      </c>
      <c r="C1366" s="11">
        <f t="shared" si="106"/>
        <v>176.29</v>
      </c>
      <c r="D1366" s="29">
        <f>Table21[[#This Row],[Adj Close]]-Table21[[#This Row],[Naive Trend ]]</f>
        <v>-1.5199999999999818</v>
      </c>
      <c r="E1366" s="12">
        <f t="shared" si="105"/>
        <v>2.3103999999999445</v>
      </c>
      <c r="F1366" s="12">
        <f>ABS(Table21[[#This Row],[Erorr 1]])</f>
        <v>1.5199999999999818</v>
      </c>
      <c r="G1366" s="13">
        <f>Table21[[#This Row],[Abs Erorr 1]]/Table21[[#This Row],[Adj Close]]</f>
        <v>8.6971448189047413E-3</v>
      </c>
      <c r="H1366" s="11">
        <f t="shared" si="108"/>
        <v>177.72</v>
      </c>
      <c r="I1366" s="14">
        <f>(Table21[[#This Row],[Adj Close]]-Table21[[#This Row],[3-MA]])</f>
        <v>-2.9499999999999886</v>
      </c>
      <c r="J1366" s="10">
        <f t="shared" si="107"/>
        <v>8.7024999999999331</v>
      </c>
      <c r="K1366" s="10">
        <f>ABS(Table21[[#This Row],[Erorr 2]])</f>
        <v>2.9499999999999886</v>
      </c>
      <c r="L1366" s="13">
        <f>Table21[[#This Row],[Abs Erorr 2]]/Table21[[#This Row],[Adj Close]]</f>
        <v>1.6879327115637631E-2</v>
      </c>
      <c r="M1366" s="11">
        <f t="shared" si="109"/>
        <v>177.5566666666667</v>
      </c>
      <c r="N1366" s="16">
        <f>Table21[[#This Row],[Adj Close]]-Table21[[#This Row],[6-MA]]</f>
        <v>-2.7866666666666902</v>
      </c>
      <c r="O1366" s="17">
        <f>(Table21[[#This Row],[Adj Close]]-M1366)^2</f>
        <v>7.765511111111242</v>
      </c>
      <c r="P1366" s="17">
        <f>ABS(Table21[[#This Row],[Erorr 3]])</f>
        <v>2.7866666666666902</v>
      </c>
      <c r="Q1366" s="17">
        <f>Table21[[#This Row],[Abs Erorr 3]]/Table21[[#This Row],[Adj Close]]</f>
        <v>1.5944765501325685E-2</v>
      </c>
    </row>
    <row r="1367" spans="1:17" x14ac:dyDescent="0.3">
      <c r="A1367" s="9">
        <v>45448.291666666664</v>
      </c>
      <c r="B1367" s="26">
        <v>175</v>
      </c>
      <c r="C1367" s="11">
        <f t="shared" si="106"/>
        <v>174.77</v>
      </c>
      <c r="D1367" s="29">
        <f>Table21[[#This Row],[Adj Close]]-Table21[[#This Row],[Naive Trend ]]</f>
        <v>0.22999999999998977</v>
      </c>
      <c r="E1367" s="12">
        <f t="shared" si="105"/>
        <v>5.2899999999995291E-2</v>
      </c>
      <c r="F1367" s="12">
        <f>ABS(Table21[[#This Row],[Erorr 1]])</f>
        <v>0.22999999999998977</v>
      </c>
      <c r="G1367" s="13">
        <f>Table21[[#This Row],[Abs Erorr 1]]/Table21[[#This Row],[Adj Close]]</f>
        <v>1.3142857142856559E-3</v>
      </c>
      <c r="H1367" s="11">
        <f t="shared" si="108"/>
        <v>176.38</v>
      </c>
      <c r="I1367" s="14">
        <f>(Table21[[#This Row],[Adj Close]]-Table21[[#This Row],[3-MA]])</f>
        <v>-1.3799999999999955</v>
      </c>
      <c r="J1367" s="10">
        <f t="shared" si="107"/>
        <v>1.9043999999999874</v>
      </c>
      <c r="K1367" s="10">
        <f>ABS(Table21[[#This Row],[Erorr 2]])</f>
        <v>1.3799999999999955</v>
      </c>
      <c r="L1367" s="13">
        <f>Table21[[#This Row],[Abs Erorr 2]]/Table21[[#This Row],[Adj Close]]</f>
        <v>7.8857142857142598E-3</v>
      </c>
      <c r="M1367" s="11">
        <f t="shared" si="109"/>
        <v>176.8116666666667</v>
      </c>
      <c r="N1367" s="16">
        <f>Table21[[#This Row],[Adj Close]]-Table21[[#This Row],[6-MA]]</f>
        <v>-1.8116666666666958</v>
      </c>
      <c r="O1367" s="17">
        <f>(Table21[[#This Row],[Adj Close]]-M1367)^2</f>
        <v>3.2821361111112171</v>
      </c>
      <c r="P1367" s="17">
        <f>ABS(Table21[[#This Row],[Erorr 3]])</f>
        <v>1.8116666666666958</v>
      </c>
      <c r="Q1367" s="17">
        <f>Table21[[#This Row],[Abs Erorr 3]]/Table21[[#This Row],[Adj Close]]</f>
        <v>1.035238095238112E-2</v>
      </c>
    </row>
    <row r="1368" spans="1:17" x14ac:dyDescent="0.3">
      <c r="A1368" s="5">
        <v>45449.291666666664</v>
      </c>
      <c r="B1368" s="25">
        <v>177.94</v>
      </c>
      <c r="C1368" s="11">
        <f t="shared" si="106"/>
        <v>175</v>
      </c>
      <c r="D1368" s="29">
        <f>Table21[[#This Row],[Adj Close]]-Table21[[#This Row],[Naive Trend ]]</f>
        <v>2.9399999999999977</v>
      </c>
      <c r="E1368" s="12">
        <f t="shared" si="105"/>
        <v>8.6435999999999868</v>
      </c>
      <c r="F1368" s="12">
        <f>ABS(Table21[[#This Row],[Erorr 1]])</f>
        <v>2.9399999999999977</v>
      </c>
      <c r="G1368" s="13">
        <f>Table21[[#This Row],[Abs Erorr 1]]/Table21[[#This Row],[Adj Close]]</f>
        <v>1.6522423288749005E-2</v>
      </c>
      <c r="H1368" s="11">
        <f t="shared" si="108"/>
        <v>175.35333333333332</v>
      </c>
      <c r="I1368" s="14">
        <f>(Table21[[#This Row],[Adj Close]]-Table21[[#This Row],[3-MA]])</f>
        <v>2.5866666666666731</v>
      </c>
      <c r="J1368" s="10">
        <f t="shared" si="107"/>
        <v>6.6908444444444779</v>
      </c>
      <c r="K1368" s="10">
        <f>ABS(Table21[[#This Row],[Erorr 2]])</f>
        <v>2.5866666666666731</v>
      </c>
      <c r="L1368" s="13">
        <f>Table21[[#This Row],[Abs Erorr 2]]/Table21[[#This Row],[Adj Close]]</f>
        <v>1.453673522910348E-2</v>
      </c>
      <c r="M1368" s="11">
        <f t="shared" si="109"/>
        <v>176.51999999999998</v>
      </c>
      <c r="N1368" s="16">
        <f>Table21[[#This Row],[Adj Close]]-Table21[[#This Row],[6-MA]]</f>
        <v>1.4200000000000159</v>
      </c>
      <c r="O1368" s="17">
        <f>(Table21[[#This Row],[Adj Close]]-M1368)^2</f>
        <v>2.0164000000000453</v>
      </c>
      <c r="P1368" s="17">
        <f>ABS(Table21[[#This Row],[Erorr 3]])</f>
        <v>1.4200000000000159</v>
      </c>
      <c r="Q1368" s="17">
        <f>Table21[[#This Row],[Abs Erorr 3]]/Table21[[#This Row],[Adj Close]]</f>
        <v>7.9802180510285259E-3</v>
      </c>
    </row>
    <row r="1369" spans="1:17" x14ac:dyDescent="0.3">
      <c r="A1369" s="9">
        <v>45450.291666666664</v>
      </c>
      <c r="B1369" s="26">
        <v>177.48</v>
      </c>
      <c r="C1369" s="11">
        <f t="shared" si="106"/>
        <v>177.94</v>
      </c>
      <c r="D1369" s="29">
        <f>Table21[[#This Row],[Adj Close]]-Table21[[#This Row],[Naive Trend ]]</f>
        <v>-0.46000000000000796</v>
      </c>
      <c r="E1369" s="12">
        <f t="shared" si="105"/>
        <v>0.21160000000000731</v>
      </c>
      <c r="F1369" s="12">
        <f>ABS(Table21[[#This Row],[Erorr 1]])</f>
        <v>0.46000000000000796</v>
      </c>
      <c r="G1369" s="13">
        <f>Table21[[#This Row],[Abs Erorr 1]]/Table21[[#This Row],[Adj Close]]</f>
        <v>2.5918413342348881E-3</v>
      </c>
      <c r="H1369" s="11">
        <f t="shared" si="108"/>
        <v>175.90333333333334</v>
      </c>
      <c r="I1369" s="14">
        <f>(Table21[[#This Row],[Adj Close]]-Table21[[#This Row],[3-MA]])</f>
        <v>1.5766666666666538</v>
      </c>
      <c r="J1369" s="10">
        <f t="shared" si="107"/>
        <v>2.4858777777777372</v>
      </c>
      <c r="K1369" s="10">
        <f>ABS(Table21[[#This Row],[Erorr 2]])</f>
        <v>1.5766666666666538</v>
      </c>
      <c r="L1369" s="13">
        <f>Table21[[#This Row],[Abs Erorr 2]]/Table21[[#This Row],[Adj Close]]</f>
        <v>8.8836300803845723E-3</v>
      </c>
      <c r="M1369" s="11">
        <f t="shared" si="109"/>
        <v>176.81166666666664</v>
      </c>
      <c r="N1369" s="16">
        <f>Table21[[#This Row],[Adj Close]]-Table21[[#This Row],[6-MA]]</f>
        <v>0.66833333333335077</v>
      </c>
      <c r="O1369" s="17">
        <f>(Table21[[#This Row],[Adj Close]]-M1369)^2</f>
        <v>0.44666944444446777</v>
      </c>
      <c r="P1369" s="17">
        <f>ABS(Table21[[#This Row],[Erorr 3]])</f>
        <v>0.66833333333335077</v>
      </c>
      <c r="Q1369" s="17">
        <f>Table21[[#This Row],[Abs Erorr 3]]/Table21[[#This Row],[Adj Close]]</f>
        <v>3.7656825182181136E-3</v>
      </c>
    </row>
    <row r="1370" spans="1:17" x14ac:dyDescent="0.3">
      <c r="A1370" s="5">
        <v>45453.291666666664</v>
      </c>
      <c r="B1370" s="25">
        <v>173.79</v>
      </c>
      <c r="C1370" s="11">
        <f t="shared" si="106"/>
        <v>177.48</v>
      </c>
      <c r="D1370" s="29">
        <f>Table21[[#This Row],[Adj Close]]-Table21[[#This Row],[Naive Trend ]]</f>
        <v>-3.6899999999999977</v>
      </c>
      <c r="E1370" s="12">
        <f t="shared" si="105"/>
        <v>13.616099999999983</v>
      </c>
      <c r="F1370" s="12">
        <f>ABS(Table21[[#This Row],[Erorr 1]])</f>
        <v>3.6899999999999977</v>
      </c>
      <c r="G1370" s="13">
        <f>Table21[[#This Row],[Abs Erorr 1]]/Table21[[#This Row],[Adj Close]]</f>
        <v>2.1232522009321582E-2</v>
      </c>
      <c r="H1370" s="11">
        <f t="shared" si="108"/>
        <v>176.80666666666664</v>
      </c>
      <c r="I1370" s="14">
        <f>(Table21[[#This Row],[Adj Close]]-Table21[[#This Row],[3-MA]])</f>
        <v>-3.0166666666666515</v>
      </c>
      <c r="J1370" s="10">
        <f t="shared" si="107"/>
        <v>9.100277777777686</v>
      </c>
      <c r="K1370" s="10">
        <f>ABS(Table21[[#This Row],[Erorr 2]])</f>
        <v>3.0166666666666515</v>
      </c>
      <c r="L1370" s="13">
        <f>Table21[[#This Row],[Abs Erorr 2]]/Table21[[#This Row],[Adj Close]]</f>
        <v>1.7358114199129131E-2</v>
      </c>
      <c r="M1370" s="11">
        <f t="shared" si="109"/>
        <v>176.59333333333333</v>
      </c>
      <c r="N1370" s="16">
        <f>Table21[[#This Row],[Adj Close]]-Table21[[#This Row],[6-MA]]</f>
        <v>-2.8033333333333417</v>
      </c>
      <c r="O1370" s="17">
        <f>(Table21[[#This Row],[Adj Close]]-M1370)^2</f>
        <v>7.8586777777778245</v>
      </c>
      <c r="P1370" s="17">
        <f>ABS(Table21[[#This Row],[Erorr 3]])</f>
        <v>2.8033333333333417</v>
      </c>
      <c r="Q1370" s="17">
        <f>Table21[[#This Row],[Abs Erorr 3]]/Table21[[#This Row],[Adj Close]]</f>
        <v>1.6130579051345541E-2</v>
      </c>
    </row>
    <row r="1371" spans="1:17" x14ac:dyDescent="0.3">
      <c r="A1371" s="9">
        <v>45454.291666666664</v>
      </c>
      <c r="B1371" s="26">
        <v>170.66</v>
      </c>
      <c r="C1371" s="11">
        <f t="shared" si="106"/>
        <v>173.79</v>
      </c>
      <c r="D1371" s="29">
        <f>Table21[[#This Row],[Adj Close]]-Table21[[#This Row],[Naive Trend ]]</f>
        <v>-3.1299999999999955</v>
      </c>
      <c r="E1371" s="12">
        <f t="shared" si="105"/>
        <v>9.7968999999999724</v>
      </c>
      <c r="F1371" s="12">
        <f>ABS(Table21[[#This Row],[Erorr 1]])</f>
        <v>3.1299999999999955</v>
      </c>
      <c r="G1371" s="13">
        <f>Table21[[#This Row],[Abs Erorr 1]]/Table21[[#This Row],[Adj Close]]</f>
        <v>1.8340560178131932E-2</v>
      </c>
      <c r="H1371" s="11">
        <f t="shared" si="108"/>
        <v>176.40333333333331</v>
      </c>
      <c r="I1371" s="14">
        <f>(Table21[[#This Row],[Adj Close]]-Table21[[#This Row],[3-MA]])</f>
        <v>-5.743333333333311</v>
      </c>
      <c r="J1371" s="10">
        <f t="shared" si="107"/>
        <v>32.985877777777524</v>
      </c>
      <c r="K1371" s="10">
        <f>ABS(Table21[[#This Row],[Erorr 2]])</f>
        <v>5.743333333333311</v>
      </c>
      <c r="L1371" s="13">
        <f>Table21[[#This Row],[Abs Erorr 2]]/Table21[[#This Row],[Adj Close]]</f>
        <v>3.3653658346029014E-2</v>
      </c>
      <c r="M1371" s="11">
        <f t="shared" si="109"/>
        <v>175.87833333333333</v>
      </c>
      <c r="N1371" s="16">
        <f>Table21[[#This Row],[Adj Close]]-Table21[[#This Row],[6-MA]]</f>
        <v>-5.2183333333333337</v>
      </c>
      <c r="O1371" s="17">
        <f>(Table21[[#This Row],[Adj Close]]-M1371)^2</f>
        <v>27.231002777777782</v>
      </c>
      <c r="P1371" s="17">
        <f>ABS(Table21[[#This Row],[Erorr 3]])</f>
        <v>5.2183333333333337</v>
      </c>
      <c r="Q1371" s="17">
        <f>Table21[[#This Row],[Abs Erorr 3]]/Table21[[#This Row],[Adj Close]]</f>
        <v>3.0577366303371229E-2</v>
      </c>
    </row>
    <row r="1372" spans="1:17" x14ac:dyDescent="0.3">
      <c r="A1372" s="5">
        <v>45455.291666666664</v>
      </c>
      <c r="B1372" s="25">
        <v>177.29</v>
      </c>
      <c r="C1372" s="11">
        <f t="shared" si="106"/>
        <v>170.66</v>
      </c>
      <c r="D1372" s="29">
        <f>Table21[[#This Row],[Adj Close]]-Table21[[#This Row],[Naive Trend ]]</f>
        <v>6.6299999999999955</v>
      </c>
      <c r="E1372" s="12">
        <f t="shared" si="105"/>
        <v>43.956899999999941</v>
      </c>
      <c r="F1372" s="12">
        <f>ABS(Table21[[#This Row],[Erorr 1]])</f>
        <v>6.6299999999999955</v>
      </c>
      <c r="G1372" s="13">
        <f>Table21[[#This Row],[Abs Erorr 1]]/Table21[[#This Row],[Adj Close]]</f>
        <v>3.7396356252467684E-2</v>
      </c>
      <c r="H1372" s="11">
        <f t="shared" si="108"/>
        <v>173.97666666666666</v>
      </c>
      <c r="I1372" s="14">
        <f>(Table21[[#This Row],[Adj Close]]-Table21[[#This Row],[3-MA]])</f>
        <v>3.3133333333333326</v>
      </c>
      <c r="J1372" s="10">
        <f t="shared" si="107"/>
        <v>10.978177777777773</v>
      </c>
      <c r="K1372" s="10">
        <f>ABS(Table21[[#This Row],[Erorr 2]])</f>
        <v>3.3133333333333326</v>
      </c>
      <c r="L1372" s="13">
        <f>Table21[[#This Row],[Abs Erorr 2]]/Table21[[#This Row],[Adj Close]]</f>
        <v>1.8688777332806886E-2</v>
      </c>
      <c r="M1372" s="11">
        <f t="shared" si="109"/>
        <v>174.94000000000003</v>
      </c>
      <c r="N1372" s="16">
        <f>Table21[[#This Row],[Adj Close]]-Table21[[#This Row],[6-MA]]</f>
        <v>2.3499999999999659</v>
      </c>
      <c r="O1372" s="17">
        <f>(Table21[[#This Row],[Adj Close]]-M1372)^2</f>
        <v>5.5224999999998401</v>
      </c>
      <c r="P1372" s="17">
        <f>ABS(Table21[[#This Row],[Erorr 3]])</f>
        <v>2.3499999999999659</v>
      </c>
      <c r="Q1372" s="17">
        <f>Table21[[#This Row],[Abs Erorr 3]]/Table21[[#This Row],[Adj Close]]</f>
        <v>1.3255118732020791E-2</v>
      </c>
    </row>
    <row r="1373" spans="1:17" x14ac:dyDescent="0.3">
      <c r="A1373" s="9">
        <v>45456.291666666664</v>
      </c>
      <c r="B1373" s="26">
        <v>182.47</v>
      </c>
      <c r="C1373" s="11">
        <f t="shared" si="106"/>
        <v>177.29</v>
      </c>
      <c r="D1373" s="29">
        <f>Table21[[#This Row],[Adj Close]]-Table21[[#This Row],[Naive Trend ]]</f>
        <v>5.1800000000000068</v>
      </c>
      <c r="E1373" s="12">
        <f t="shared" si="105"/>
        <v>26.832400000000071</v>
      </c>
      <c r="F1373" s="12">
        <f>ABS(Table21[[#This Row],[Erorr 1]])</f>
        <v>5.1800000000000068</v>
      </c>
      <c r="G1373" s="13">
        <f>Table21[[#This Row],[Abs Erorr 1]]/Table21[[#This Row],[Adj Close]]</f>
        <v>2.8388228201896241E-2</v>
      </c>
      <c r="H1373" s="11">
        <f t="shared" si="108"/>
        <v>173.91333333333333</v>
      </c>
      <c r="I1373" s="14">
        <f>(Table21[[#This Row],[Adj Close]]-Table21[[#This Row],[3-MA]])</f>
        <v>8.556666666666672</v>
      </c>
      <c r="J1373" s="10">
        <f t="shared" si="107"/>
        <v>73.216544444444537</v>
      </c>
      <c r="K1373" s="10">
        <f>ABS(Table21[[#This Row],[Erorr 2]])</f>
        <v>8.556666666666672</v>
      </c>
      <c r="L1373" s="13">
        <f>Table21[[#This Row],[Abs Erorr 2]]/Table21[[#This Row],[Adj Close]]</f>
        <v>4.6893553278164475E-2</v>
      </c>
      <c r="M1373" s="11">
        <f t="shared" si="109"/>
        <v>175.35999999999999</v>
      </c>
      <c r="N1373" s="16">
        <f>Table21[[#This Row],[Adj Close]]-Table21[[#This Row],[6-MA]]</f>
        <v>7.1100000000000136</v>
      </c>
      <c r="O1373" s="17">
        <f>(Table21[[#This Row],[Adj Close]]-M1373)^2</f>
        <v>50.552100000000195</v>
      </c>
      <c r="P1373" s="17">
        <f>ABS(Table21[[#This Row],[Erorr 3]])</f>
        <v>7.1100000000000136</v>
      </c>
      <c r="Q1373" s="17">
        <f>Table21[[#This Row],[Abs Erorr 3]]/Table21[[#This Row],[Adj Close]]</f>
        <v>3.896530936592324E-2</v>
      </c>
    </row>
    <row r="1374" spans="1:17" x14ac:dyDescent="0.3">
      <c r="A1374" s="5">
        <v>45457.291666666664</v>
      </c>
      <c r="B1374" s="25">
        <v>178.01</v>
      </c>
      <c r="C1374" s="11">
        <f t="shared" si="106"/>
        <v>182.47</v>
      </c>
      <c r="D1374" s="29">
        <f>Table21[[#This Row],[Adj Close]]-Table21[[#This Row],[Naive Trend ]]</f>
        <v>-4.460000000000008</v>
      </c>
      <c r="E1374" s="12">
        <f t="shared" si="105"/>
        <v>19.891600000000071</v>
      </c>
      <c r="F1374" s="12">
        <f>ABS(Table21[[#This Row],[Erorr 1]])</f>
        <v>4.460000000000008</v>
      </c>
      <c r="G1374" s="13">
        <f>Table21[[#This Row],[Abs Erorr 1]]/Table21[[#This Row],[Adj Close]]</f>
        <v>2.505477220380882E-2</v>
      </c>
      <c r="H1374" s="11">
        <f t="shared" si="108"/>
        <v>176.80666666666664</v>
      </c>
      <c r="I1374" s="14">
        <f>(Table21[[#This Row],[Adj Close]]-Table21[[#This Row],[3-MA]])</f>
        <v>1.2033333333333474</v>
      </c>
      <c r="J1374" s="10">
        <f t="shared" si="107"/>
        <v>1.4480111111111449</v>
      </c>
      <c r="K1374" s="10">
        <f>ABS(Table21[[#This Row],[Erorr 2]])</f>
        <v>1.2033333333333474</v>
      </c>
      <c r="L1374" s="13">
        <f>Table21[[#This Row],[Abs Erorr 2]]/Table21[[#This Row],[Adj Close]]</f>
        <v>6.7599198546898906E-3</v>
      </c>
      <c r="M1374" s="11">
        <f t="shared" si="109"/>
        <v>176.60499999999999</v>
      </c>
      <c r="N1374" s="16">
        <f>Table21[[#This Row],[Adj Close]]-Table21[[#This Row],[6-MA]]</f>
        <v>1.4050000000000011</v>
      </c>
      <c r="O1374" s="17">
        <f>(Table21[[#This Row],[Adj Close]]-M1374)^2</f>
        <v>1.9740250000000032</v>
      </c>
      <c r="P1374" s="17">
        <f>ABS(Table21[[#This Row],[Erorr 3]])</f>
        <v>1.4050000000000011</v>
      </c>
      <c r="Q1374" s="17">
        <f>Table21[[#This Row],[Abs Erorr 3]]/Table21[[#This Row],[Adj Close]]</f>
        <v>7.8928150103926807E-3</v>
      </c>
    </row>
    <row r="1375" spans="1:17" x14ac:dyDescent="0.3">
      <c r="A1375" s="9">
        <v>45460.291666666664</v>
      </c>
      <c r="B1375" s="26">
        <v>187.44</v>
      </c>
      <c r="C1375" s="11">
        <f t="shared" si="106"/>
        <v>178.01</v>
      </c>
      <c r="D1375" s="29">
        <f>Table21[[#This Row],[Adj Close]]-Table21[[#This Row],[Naive Trend ]]</f>
        <v>9.4300000000000068</v>
      </c>
      <c r="E1375" s="12">
        <f t="shared" si="105"/>
        <v>88.924900000000122</v>
      </c>
      <c r="F1375" s="12">
        <f>ABS(Table21[[#This Row],[Erorr 1]])</f>
        <v>9.4300000000000068</v>
      </c>
      <c r="G1375" s="13">
        <f>Table21[[#This Row],[Abs Erorr 1]]/Table21[[#This Row],[Adj Close]]</f>
        <v>5.0309432351685911E-2</v>
      </c>
      <c r="H1375" s="11">
        <f t="shared" si="108"/>
        <v>179.25666666666666</v>
      </c>
      <c r="I1375" s="14">
        <f>(Table21[[#This Row],[Adj Close]]-Table21[[#This Row],[3-MA]])</f>
        <v>8.1833333333333371</v>
      </c>
      <c r="J1375" s="10">
        <f t="shared" si="107"/>
        <v>66.966944444444508</v>
      </c>
      <c r="K1375" s="10">
        <f>ABS(Table21[[#This Row],[Erorr 2]])</f>
        <v>8.1833333333333371</v>
      </c>
      <c r="L1375" s="13">
        <f>Table21[[#This Row],[Abs Erorr 2]]/Table21[[#This Row],[Adj Close]]</f>
        <v>4.3658415137288395E-2</v>
      </c>
      <c r="M1375" s="11">
        <f t="shared" si="109"/>
        <v>176.61666666666665</v>
      </c>
      <c r="N1375" s="16">
        <f>Table21[[#This Row],[Adj Close]]-Table21[[#This Row],[6-MA]]</f>
        <v>10.823333333333352</v>
      </c>
      <c r="O1375" s="17">
        <f>(Table21[[#This Row],[Adj Close]]-M1375)^2</f>
        <v>117.14454444444485</v>
      </c>
      <c r="P1375" s="17">
        <f>ABS(Table21[[#This Row],[Erorr 3]])</f>
        <v>10.823333333333352</v>
      </c>
      <c r="Q1375" s="17">
        <f>Table21[[#This Row],[Abs Erorr 3]]/Table21[[#This Row],[Adj Close]]</f>
        <v>5.7742922179541994E-2</v>
      </c>
    </row>
    <row r="1376" spans="1:17" x14ac:dyDescent="0.3">
      <c r="A1376" s="5">
        <v>45461.291666666664</v>
      </c>
      <c r="B1376" s="25">
        <v>184.86</v>
      </c>
      <c r="C1376" s="11">
        <f t="shared" si="106"/>
        <v>187.44</v>
      </c>
      <c r="D1376" s="29">
        <f>Table21[[#This Row],[Adj Close]]-Table21[[#This Row],[Naive Trend ]]</f>
        <v>-2.5799999999999841</v>
      </c>
      <c r="E1376" s="12">
        <f t="shared" si="105"/>
        <v>6.6563999999999179</v>
      </c>
      <c r="F1376" s="12">
        <f>ABS(Table21[[#This Row],[Erorr 1]])</f>
        <v>2.5799999999999841</v>
      </c>
      <c r="G1376" s="13">
        <f>Table21[[#This Row],[Abs Erorr 1]]/Table21[[#This Row],[Adj Close]]</f>
        <v>1.3956507627393616E-2</v>
      </c>
      <c r="H1376" s="11">
        <f t="shared" si="108"/>
        <v>182.64000000000001</v>
      </c>
      <c r="I1376" s="14">
        <f>(Table21[[#This Row],[Adj Close]]-Table21[[#This Row],[3-MA]])</f>
        <v>2.2199999999999989</v>
      </c>
      <c r="J1376" s="10">
        <f t="shared" si="107"/>
        <v>4.9283999999999946</v>
      </c>
      <c r="K1376" s="10">
        <f>ABS(Table21[[#This Row],[Erorr 2]])</f>
        <v>2.2199999999999989</v>
      </c>
      <c r="L1376" s="13">
        <f>Table21[[#This Row],[Abs Erorr 2]]/Table21[[#This Row],[Adj Close]]</f>
        <v>1.2009087958455039E-2</v>
      </c>
      <c r="M1376" s="11">
        <f t="shared" si="109"/>
        <v>178.27666666666667</v>
      </c>
      <c r="N1376" s="16">
        <f>Table21[[#This Row],[Adj Close]]-Table21[[#This Row],[6-MA]]</f>
        <v>6.5833333333333428</v>
      </c>
      <c r="O1376" s="17">
        <f>(Table21[[#This Row],[Adj Close]]-M1376)^2</f>
        <v>43.340277777777899</v>
      </c>
      <c r="P1376" s="17">
        <f>ABS(Table21[[#This Row],[Erorr 3]])</f>
        <v>6.5833333333333428</v>
      </c>
      <c r="Q1376" s="17">
        <f>Table21[[#This Row],[Abs Erorr 3]]/Table21[[#This Row],[Adj Close]]</f>
        <v>3.5612535612535662E-2</v>
      </c>
    </row>
    <row r="1377" spans="1:17" x14ac:dyDescent="0.3">
      <c r="A1377" s="9">
        <v>45463.291666666664</v>
      </c>
      <c r="B1377" s="26">
        <v>181.57</v>
      </c>
      <c r="C1377" s="11">
        <f t="shared" si="106"/>
        <v>184.86</v>
      </c>
      <c r="D1377" s="29">
        <f>Table21[[#This Row],[Adj Close]]-Table21[[#This Row],[Naive Trend ]]</f>
        <v>-3.2900000000000205</v>
      </c>
      <c r="E1377" s="12">
        <f t="shared" si="105"/>
        <v>10.824100000000135</v>
      </c>
      <c r="F1377" s="12">
        <f>ABS(Table21[[#This Row],[Erorr 1]])</f>
        <v>3.2900000000000205</v>
      </c>
      <c r="G1377" s="13">
        <f>Table21[[#This Row],[Abs Erorr 1]]/Table21[[#This Row],[Adj Close]]</f>
        <v>1.8119733436140446E-2</v>
      </c>
      <c r="H1377" s="11">
        <f t="shared" si="108"/>
        <v>183.43666666666664</v>
      </c>
      <c r="I1377" s="14">
        <f>(Table21[[#This Row],[Adj Close]]-Table21[[#This Row],[3-MA]])</f>
        <v>-1.8666666666666458</v>
      </c>
      <c r="J1377" s="10">
        <f t="shared" si="107"/>
        <v>3.4844444444443665</v>
      </c>
      <c r="K1377" s="10">
        <f>ABS(Table21[[#This Row],[Erorr 2]])</f>
        <v>1.8666666666666458</v>
      </c>
      <c r="L1377" s="13">
        <f>Table21[[#This Row],[Abs Erorr 2]]/Table21[[#This Row],[Adj Close]]</f>
        <v>1.0280699821923478E-2</v>
      </c>
      <c r="M1377" s="11">
        <f t="shared" si="109"/>
        <v>180.12166666666667</v>
      </c>
      <c r="N1377" s="16">
        <f>Table21[[#This Row],[Adj Close]]-Table21[[#This Row],[6-MA]]</f>
        <v>1.4483333333333235</v>
      </c>
      <c r="O1377" s="17">
        <f>(Table21[[#This Row],[Adj Close]]-M1377)^2</f>
        <v>2.0976694444444157</v>
      </c>
      <c r="P1377" s="17">
        <f>ABS(Table21[[#This Row],[Erorr 3]])</f>
        <v>1.4483333333333235</v>
      </c>
      <c r="Q1377" s="17">
        <f>Table21[[#This Row],[Abs Erorr 3]]/Table21[[#This Row],[Adj Close]]</f>
        <v>7.9767215582603052E-3</v>
      </c>
    </row>
    <row r="1378" spans="1:17" x14ac:dyDescent="0.3">
      <c r="A1378" s="5">
        <v>45464.291666666664</v>
      </c>
      <c r="B1378" s="25">
        <v>183.01</v>
      </c>
      <c r="C1378" s="11">
        <f t="shared" si="106"/>
        <v>181.57</v>
      </c>
      <c r="D1378" s="29">
        <f>Table21[[#This Row],[Adj Close]]-Table21[[#This Row],[Naive Trend ]]</f>
        <v>1.4399999999999977</v>
      </c>
      <c r="E1378" s="12">
        <f t="shared" si="105"/>
        <v>2.0735999999999937</v>
      </c>
      <c r="F1378" s="12">
        <f>ABS(Table21[[#This Row],[Erorr 1]])</f>
        <v>1.4399999999999977</v>
      </c>
      <c r="G1378" s="13">
        <f>Table21[[#This Row],[Abs Erorr 1]]/Table21[[#This Row],[Adj Close]]</f>
        <v>7.8684224905742738E-3</v>
      </c>
      <c r="H1378" s="11">
        <f t="shared" si="108"/>
        <v>184.62333333333333</v>
      </c>
      <c r="I1378" s="14">
        <f>(Table21[[#This Row],[Adj Close]]-Table21[[#This Row],[3-MA]])</f>
        <v>-1.6133333333333439</v>
      </c>
      <c r="J1378" s="10">
        <f t="shared" si="107"/>
        <v>2.6028444444444787</v>
      </c>
      <c r="K1378" s="10">
        <f>ABS(Table21[[#This Row],[Erorr 2]])</f>
        <v>1.6133333333333439</v>
      </c>
      <c r="L1378" s="13">
        <f>Table21[[#This Row],[Abs Erorr 2]]/Table21[[#This Row],[Adj Close]]</f>
        <v>8.8155474199953232E-3</v>
      </c>
      <c r="M1378" s="11">
        <f t="shared" si="109"/>
        <v>181.94000000000003</v>
      </c>
      <c r="N1378" s="16">
        <f>Table21[[#This Row],[Adj Close]]-Table21[[#This Row],[6-MA]]</f>
        <v>1.0699999999999648</v>
      </c>
      <c r="O1378" s="17">
        <f>(Table21[[#This Row],[Adj Close]]-M1378)^2</f>
        <v>1.1448999999999245</v>
      </c>
      <c r="P1378" s="17">
        <f>ABS(Table21[[#This Row],[Erorr 3]])</f>
        <v>1.0699999999999648</v>
      </c>
      <c r="Q1378" s="17">
        <f>Table21[[#This Row],[Abs Erorr 3]]/Table21[[#This Row],[Adj Close]]</f>
        <v>5.8466750450793118E-3</v>
      </c>
    </row>
    <row r="1379" spans="1:17" x14ac:dyDescent="0.3">
      <c r="A1379" s="9">
        <v>45467.291666666664</v>
      </c>
      <c r="B1379" s="26">
        <v>182.58</v>
      </c>
      <c r="C1379" s="11">
        <f t="shared" si="106"/>
        <v>183.01</v>
      </c>
      <c r="D1379" s="29">
        <f>Table21[[#This Row],[Adj Close]]-Table21[[#This Row],[Naive Trend ]]</f>
        <v>-0.4299999999999784</v>
      </c>
      <c r="E1379" s="12">
        <f t="shared" si="105"/>
        <v>0.18489999999998141</v>
      </c>
      <c r="F1379" s="12">
        <f>ABS(Table21[[#This Row],[Erorr 1]])</f>
        <v>0.4299999999999784</v>
      </c>
      <c r="G1379" s="13">
        <f>Table21[[#This Row],[Abs Erorr 1]]/Table21[[#This Row],[Adj Close]]</f>
        <v>2.3551319969327329E-3</v>
      </c>
      <c r="H1379" s="11">
        <f t="shared" si="108"/>
        <v>183.14666666666668</v>
      </c>
      <c r="I1379" s="14">
        <f>(Table21[[#This Row],[Adj Close]]-Table21[[#This Row],[3-MA]])</f>
        <v>-0.56666666666666288</v>
      </c>
      <c r="J1379" s="10">
        <f t="shared" si="107"/>
        <v>0.3211111111111068</v>
      </c>
      <c r="K1379" s="10">
        <f>ABS(Table21[[#This Row],[Erorr 2]])</f>
        <v>0.56666666666666288</v>
      </c>
      <c r="L1379" s="13">
        <f>Table21[[#This Row],[Abs Erorr 2]]/Table21[[#This Row],[Adj Close]]</f>
        <v>3.1036623215393955E-3</v>
      </c>
      <c r="M1379" s="11">
        <f t="shared" si="109"/>
        <v>182.89333333333335</v>
      </c>
      <c r="N1379" s="16">
        <f>Table21[[#This Row],[Adj Close]]-Table21[[#This Row],[6-MA]]</f>
        <v>-0.31333333333333258</v>
      </c>
      <c r="O1379" s="17">
        <f>(Table21[[#This Row],[Adj Close]]-M1379)^2</f>
        <v>9.8177777777777309E-2</v>
      </c>
      <c r="P1379" s="17">
        <f>ABS(Table21[[#This Row],[Erorr 3]])</f>
        <v>0.31333333333333258</v>
      </c>
      <c r="Q1379" s="17">
        <f>Table21[[#This Row],[Abs Erorr 3]]/Table21[[#This Row],[Adj Close]]</f>
        <v>1.7161426954394377E-3</v>
      </c>
    </row>
    <row r="1380" spans="1:17" x14ac:dyDescent="0.3">
      <c r="A1380" s="5">
        <v>45468.291666666664</v>
      </c>
      <c r="B1380" s="25">
        <v>187.35</v>
      </c>
      <c r="C1380" s="11">
        <f t="shared" si="106"/>
        <v>182.58</v>
      </c>
      <c r="D1380" s="29">
        <f>Table21[[#This Row],[Adj Close]]-Table21[[#This Row],[Naive Trend ]]</f>
        <v>4.7699999999999818</v>
      </c>
      <c r="E1380" s="12">
        <f t="shared" si="105"/>
        <v>22.752899999999826</v>
      </c>
      <c r="F1380" s="12">
        <f>ABS(Table21[[#This Row],[Erorr 1]])</f>
        <v>4.7699999999999818</v>
      </c>
      <c r="G1380" s="13">
        <f>Table21[[#This Row],[Abs Erorr 1]]/Table21[[#This Row],[Adj Close]]</f>
        <v>2.5460368294635612E-2</v>
      </c>
      <c r="H1380" s="11">
        <f t="shared" si="108"/>
        <v>182.38666666666666</v>
      </c>
      <c r="I1380" s="14">
        <f>(Table21[[#This Row],[Adj Close]]-Table21[[#This Row],[3-MA]])</f>
        <v>4.9633333333333383</v>
      </c>
      <c r="J1380" s="10">
        <f t="shared" si="107"/>
        <v>24.634677777777828</v>
      </c>
      <c r="K1380" s="10">
        <f>ABS(Table21[[#This Row],[Erorr 2]])</f>
        <v>4.9633333333333383</v>
      </c>
      <c r="L1380" s="13">
        <f>Table21[[#This Row],[Abs Erorr 2]]/Table21[[#This Row],[Adj Close]]</f>
        <v>2.6492304955075197E-2</v>
      </c>
      <c r="M1380" s="11">
        <f t="shared" si="109"/>
        <v>182.91166666666663</v>
      </c>
      <c r="N1380" s="16">
        <f>Table21[[#This Row],[Adj Close]]-Table21[[#This Row],[6-MA]]</f>
        <v>4.438333333333361</v>
      </c>
      <c r="O1380" s="17">
        <f>(Table21[[#This Row],[Adj Close]]-M1380)^2</f>
        <v>19.698802777778024</v>
      </c>
      <c r="P1380" s="17">
        <f>ABS(Table21[[#This Row],[Erorr 3]])</f>
        <v>4.438333333333361</v>
      </c>
      <c r="Q1380" s="17">
        <f>Table21[[#This Row],[Abs Erorr 3]]/Table21[[#This Row],[Adj Close]]</f>
        <v>2.3690063161640573E-2</v>
      </c>
    </row>
    <row r="1381" spans="1:17" x14ac:dyDescent="0.3">
      <c r="A1381" s="9">
        <v>45469.291666666664</v>
      </c>
      <c r="B1381" s="26">
        <v>196.37</v>
      </c>
      <c r="C1381" s="11">
        <f t="shared" si="106"/>
        <v>187.35</v>
      </c>
      <c r="D1381" s="29">
        <f>Table21[[#This Row],[Adj Close]]-Table21[[#This Row],[Naive Trend ]]</f>
        <v>9.0200000000000102</v>
      </c>
      <c r="E1381" s="12">
        <f t="shared" si="105"/>
        <v>81.360400000000183</v>
      </c>
      <c r="F1381" s="12">
        <f>ABS(Table21[[#This Row],[Erorr 1]])</f>
        <v>9.0200000000000102</v>
      </c>
      <c r="G1381" s="13">
        <f>Table21[[#This Row],[Abs Erorr 1]]/Table21[[#This Row],[Adj Close]]</f>
        <v>4.5933696593166012E-2</v>
      </c>
      <c r="H1381" s="11">
        <f t="shared" si="108"/>
        <v>184.31333333333336</v>
      </c>
      <c r="I1381" s="14">
        <f>(Table21[[#This Row],[Adj Close]]-Table21[[#This Row],[3-MA]])</f>
        <v>12.056666666666644</v>
      </c>
      <c r="J1381" s="10">
        <f t="shared" si="107"/>
        <v>145.36321111111056</v>
      </c>
      <c r="K1381" s="10">
        <f>ABS(Table21[[#This Row],[Erorr 2]])</f>
        <v>12.056666666666644</v>
      </c>
      <c r="L1381" s="13">
        <f>Table21[[#This Row],[Abs Erorr 2]]/Table21[[#This Row],[Adj Close]]</f>
        <v>6.1397701617694367E-2</v>
      </c>
      <c r="M1381" s="11">
        <f t="shared" si="109"/>
        <v>184.46833333333333</v>
      </c>
      <c r="N1381" s="16">
        <f>Table21[[#This Row],[Adj Close]]-Table21[[#This Row],[6-MA]]</f>
        <v>11.901666666666671</v>
      </c>
      <c r="O1381" s="17">
        <f>(Table21[[#This Row],[Adj Close]]-M1381)^2</f>
        <v>141.64966944444456</v>
      </c>
      <c r="P1381" s="17">
        <f>ABS(Table21[[#This Row],[Erorr 3]])</f>
        <v>11.901666666666671</v>
      </c>
      <c r="Q1381" s="17">
        <f>Table21[[#This Row],[Abs Erorr 3]]/Table21[[#This Row],[Adj Close]]</f>
        <v>6.0608375345860728E-2</v>
      </c>
    </row>
    <row r="1382" spans="1:17" x14ac:dyDescent="0.3">
      <c r="A1382" s="5">
        <v>45470.291666666664</v>
      </c>
      <c r="B1382" s="25">
        <v>197.42</v>
      </c>
      <c r="C1382" s="11">
        <f t="shared" si="106"/>
        <v>196.37</v>
      </c>
      <c r="D1382" s="29">
        <f>Table21[[#This Row],[Adj Close]]-Table21[[#This Row],[Naive Trend ]]</f>
        <v>1.0499999999999829</v>
      </c>
      <c r="E1382" s="12">
        <f t="shared" si="105"/>
        <v>1.1024999999999643</v>
      </c>
      <c r="F1382" s="12">
        <f>ABS(Table21[[#This Row],[Erorr 1]])</f>
        <v>1.0499999999999829</v>
      </c>
      <c r="G1382" s="13">
        <f>Table21[[#This Row],[Abs Erorr 1]]/Table21[[#This Row],[Adj Close]]</f>
        <v>5.3186100699016466E-3</v>
      </c>
      <c r="H1382" s="11">
        <f t="shared" si="108"/>
        <v>188.76666666666665</v>
      </c>
      <c r="I1382" s="14">
        <f>(Table21[[#This Row],[Adj Close]]-Table21[[#This Row],[3-MA]])</f>
        <v>8.653333333333336</v>
      </c>
      <c r="J1382" s="10">
        <f t="shared" si="107"/>
        <v>74.880177777777817</v>
      </c>
      <c r="K1382" s="10">
        <f>ABS(Table21[[#This Row],[Erorr 2]])</f>
        <v>8.653333333333336</v>
      </c>
      <c r="L1382" s="13">
        <f>Table21[[#This Row],[Abs Erorr 2]]/Table21[[#This Row],[Adj Close]]</f>
        <v>4.3832100766555249E-2</v>
      </c>
      <c r="M1382" s="11">
        <f t="shared" si="109"/>
        <v>185.95666666666671</v>
      </c>
      <c r="N1382" s="16">
        <f>Table21[[#This Row],[Adj Close]]-Table21[[#This Row],[6-MA]]</f>
        <v>11.463333333333281</v>
      </c>
      <c r="O1382" s="17">
        <f>(Table21[[#This Row],[Adj Close]]-M1382)^2</f>
        <v>131.40801111110991</v>
      </c>
      <c r="P1382" s="17">
        <f>ABS(Table21[[#This Row],[Erorr 3]])</f>
        <v>11.463333333333281</v>
      </c>
      <c r="Q1382" s="17">
        <f>Table21[[#This Row],[Abs Erorr 3]]/Table21[[#This Row],[Adj Close]]</f>
        <v>5.8065714382196751E-2</v>
      </c>
    </row>
    <row r="1383" spans="1:17" x14ac:dyDescent="0.3">
      <c r="A1383" s="9">
        <v>45471.291666666664</v>
      </c>
      <c r="B1383" s="26">
        <v>197.88</v>
      </c>
      <c r="C1383" s="11">
        <f t="shared" si="106"/>
        <v>197.42</v>
      </c>
      <c r="D1383" s="29">
        <f>Table21[[#This Row],[Adj Close]]-Table21[[#This Row],[Naive Trend ]]</f>
        <v>0.46000000000000796</v>
      </c>
      <c r="E1383" s="12">
        <f t="shared" si="105"/>
        <v>0.21160000000000731</v>
      </c>
      <c r="F1383" s="12">
        <f>ABS(Table21[[#This Row],[Erorr 1]])</f>
        <v>0.46000000000000796</v>
      </c>
      <c r="G1383" s="13">
        <f>Table21[[#This Row],[Abs Erorr 1]]/Table21[[#This Row],[Adj Close]]</f>
        <v>2.3246411966848998E-3</v>
      </c>
      <c r="H1383" s="11">
        <f t="shared" si="108"/>
        <v>193.71333333333334</v>
      </c>
      <c r="I1383" s="14">
        <f>(Table21[[#This Row],[Adj Close]]-Table21[[#This Row],[3-MA]])</f>
        <v>4.1666666666666572</v>
      </c>
      <c r="J1383" s="10">
        <f t="shared" si="107"/>
        <v>17.361111111111033</v>
      </c>
      <c r="K1383" s="10">
        <f>ABS(Table21[[#This Row],[Erorr 2]])</f>
        <v>4.1666666666666572</v>
      </c>
      <c r="L1383" s="13">
        <f>Table21[[#This Row],[Abs Erorr 2]]/Table21[[#This Row],[Adj Close]]</f>
        <v>2.1056532578667159E-2</v>
      </c>
      <c r="M1383" s="11">
        <f t="shared" si="109"/>
        <v>188.04999999999998</v>
      </c>
      <c r="N1383" s="16">
        <f>Table21[[#This Row],[Adj Close]]-Table21[[#This Row],[6-MA]]</f>
        <v>9.8300000000000125</v>
      </c>
      <c r="O1383" s="17">
        <f>(Table21[[#This Row],[Adj Close]]-M1383)^2</f>
        <v>96.628900000000243</v>
      </c>
      <c r="P1383" s="17">
        <f>ABS(Table21[[#This Row],[Erorr 3]])</f>
        <v>9.8300000000000125</v>
      </c>
      <c r="Q1383" s="17">
        <f>Table21[[#This Row],[Abs Erorr 3]]/Table21[[#This Row],[Adj Close]]</f>
        <v>4.9676571659591738E-2</v>
      </c>
    </row>
    <row r="1384" spans="1:17" x14ac:dyDescent="0.3">
      <c r="A1384" s="5">
        <v>45474.291666666664</v>
      </c>
      <c r="B1384" s="25">
        <v>209.86</v>
      </c>
      <c r="C1384" s="11">
        <f t="shared" si="106"/>
        <v>197.88</v>
      </c>
      <c r="D1384" s="29">
        <f>Table21[[#This Row],[Adj Close]]-Table21[[#This Row],[Naive Trend ]]</f>
        <v>11.980000000000018</v>
      </c>
      <c r="E1384" s="12">
        <f t="shared" si="105"/>
        <v>143.52040000000045</v>
      </c>
      <c r="F1384" s="12">
        <f>ABS(Table21[[#This Row],[Erorr 1]])</f>
        <v>11.980000000000018</v>
      </c>
      <c r="G1384" s="13">
        <f>Table21[[#This Row],[Abs Erorr 1]]/Table21[[#This Row],[Adj Close]]</f>
        <v>5.7085676165062507E-2</v>
      </c>
      <c r="H1384" s="11">
        <f t="shared" si="108"/>
        <v>197.22333333333333</v>
      </c>
      <c r="I1384" s="14">
        <f>(Table21[[#This Row],[Adj Close]]-Table21[[#This Row],[3-MA]])</f>
        <v>12.636666666666684</v>
      </c>
      <c r="J1384" s="10">
        <f t="shared" si="107"/>
        <v>159.68534444444489</v>
      </c>
      <c r="K1384" s="10">
        <f>ABS(Table21[[#This Row],[Erorr 2]])</f>
        <v>12.636666666666684</v>
      </c>
      <c r="L1384" s="13">
        <f>Table21[[#This Row],[Abs Erorr 2]]/Table21[[#This Row],[Adj Close]]</f>
        <v>6.0214746338829145E-2</v>
      </c>
      <c r="M1384" s="11">
        <f t="shared" si="109"/>
        <v>190.76833333333335</v>
      </c>
      <c r="N1384" s="16">
        <f>Table21[[#This Row],[Adj Close]]-Table21[[#This Row],[6-MA]]</f>
        <v>19.091666666666669</v>
      </c>
      <c r="O1384" s="17">
        <f>(Table21[[#This Row],[Adj Close]]-M1384)^2</f>
        <v>364.49173611111121</v>
      </c>
      <c r="P1384" s="17">
        <f>ABS(Table21[[#This Row],[Erorr 3]])</f>
        <v>19.091666666666669</v>
      </c>
      <c r="Q1384" s="17">
        <f>Table21[[#This Row],[Abs Erorr 3]]/Table21[[#This Row],[Adj Close]]</f>
        <v>9.0973347310905686E-2</v>
      </c>
    </row>
    <row r="1385" spans="1:17" x14ac:dyDescent="0.3">
      <c r="A1385" s="9">
        <v>45475.291666666664</v>
      </c>
      <c r="B1385" s="26">
        <v>231.26</v>
      </c>
      <c r="C1385" s="11">
        <f t="shared" si="106"/>
        <v>209.86</v>
      </c>
      <c r="D1385" s="29">
        <f>Table21[[#This Row],[Adj Close]]-Table21[[#This Row],[Naive Trend ]]</f>
        <v>21.399999999999977</v>
      </c>
      <c r="E1385" s="12">
        <f t="shared" si="105"/>
        <v>457.95999999999901</v>
      </c>
      <c r="F1385" s="12">
        <f>ABS(Table21[[#This Row],[Erorr 1]])</f>
        <v>21.399999999999977</v>
      </c>
      <c r="G1385" s="13">
        <f>Table21[[#This Row],[Abs Erorr 1]]/Table21[[#This Row],[Adj Close]]</f>
        <v>9.2536538960477296E-2</v>
      </c>
      <c r="H1385" s="11">
        <f t="shared" si="108"/>
        <v>201.72</v>
      </c>
      <c r="I1385" s="14">
        <f>(Table21[[#This Row],[Adj Close]]-Table21[[#This Row],[3-MA]])</f>
        <v>29.539999999999992</v>
      </c>
      <c r="J1385" s="10">
        <f t="shared" si="107"/>
        <v>872.6115999999995</v>
      </c>
      <c r="K1385" s="10">
        <f>ABS(Table21[[#This Row],[Erorr 2]])</f>
        <v>29.539999999999992</v>
      </c>
      <c r="L1385" s="13">
        <f>Table21[[#This Row],[Abs Erorr 2]]/Table21[[#This Row],[Adj Close]]</f>
        <v>0.12773501686413558</v>
      </c>
      <c r="M1385" s="11">
        <f t="shared" si="109"/>
        <v>195.24333333333334</v>
      </c>
      <c r="N1385" s="16">
        <f>Table21[[#This Row],[Adj Close]]-Table21[[#This Row],[6-MA]]</f>
        <v>36.016666666666652</v>
      </c>
      <c r="O1385" s="17">
        <f>(Table21[[#This Row],[Adj Close]]-M1385)^2</f>
        <v>1297.2002777777766</v>
      </c>
      <c r="P1385" s="17">
        <f>ABS(Table21[[#This Row],[Erorr 3]])</f>
        <v>36.016666666666652</v>
      </c>
      <c r="Q1385" s="17">
        <f>Table21[[#This Row],[Abs Erorr 3]]/Table21[[#This Row],[Adj Close]]</f>
        <v>0.15574101300123952</v>
      </c>
    </row>
    <row r="1386" spans="1:17" x14ac:dyDescent="0.3">
      <c r="A1386" s="5">
        <v>45476.291666666664</v>
      </c>
      <c r="B1386" s="25">
        <v>246.39</v>
      </c>
      <c r="C1386" s="11">
        <f t="shared" si="106"/>
        <v>231.26</v>
      </c>
      <c r="D1386" s="29">
        <f>Table21[[#This Row],[Adj Close]]-Table21[[#This Row],[Naive Trend ]]</f>
        <v>15.129999999999995</v>
      </c>
      <c r="E1386" s="12">
        <f t="shared" si="105"/>
        <v>228.91689999999986</v>
      </c>
      <c r="F1386" s="12">
        <f>ABS(Table21[[#This Row],[Erorr 1]])</f>
        <v>15.129999999999995</v>
      </c>
      <c r="G1386" s="13">
        <f>Table21[[#This Row],[Abs Erorr 1]]/Table21[[#This Row],[Adj Close]]</f>
        <v>6.1406712934778181E-2</v>
      </c>
      <c r="H1386" s="11">
        <f t="shared" si="108"/>
        <v>213</v>
      </c>
      <c r="I1386" s="14">
        <f>(Table21[[#This Row],[Adj Close]]-Table21[[#This Row],[3-MA]])</f>
        <v>33.389999999999986</v>
      </c>
      <c r="J1386" s="10">
        <f t="shared" si="107"/>
        <v>1114.8920999999991</v>
      </c>
      <c r="K1386" s="10">
        <f>ABS(Table21[[#This Row],[Erorr 2]])</f>
        <v>33.389999999999986</v>
      </c>
      <c r="L1386" s="13">
        <f>Table21[[#This Row],[Abs Erorr 2]]/Table21[[#This Row],[Adj Close]]</f>
        <v>0.13551686350907094</v>
      </c>
      <c r="M1386" s="11">
        <f t="shared" si="109"/>
        <v>203.35666666666665</v>
      </c>
      <c r="N1386" s="16">
        <f>Table21[[#This Row],[Adj Close]]-Table21[[#This Row],[6-MA]]</f>
        <v>43.033333333333331</v>
      </c>
      <c r="O1386" s="17">
        <f>(Table21[[#This Row],[Adj Close]]-M1386)^2</f>
        <v>1851.8677777777775</v>
      </c>
      <c r="P1386" s="17">
        <f>ABS(Table21[[#This Row],[Erorr 3]])</f>
        <v>43.033333333333331</v>
      </c>
      <c r="Q1386" s="17">
        <f>Table21[[#This Row],[Abs Erorr 3]]/Table21[[#This Row],[Adj Close]]</f>
        <v>0.1746553566838481</v>
      </c>
    </row>
    <row r="1387" spans="1:17" x14ac:dyDescent="0.3">
      <c r="A1387" s="9">
        <v>45478.291666666664</v>
      </c>
      <c r="B1387" s="26">
        <v>251.52</v>
      </c>
      <c r="C1387" s="11">
        <f t="shared" si="106"/>
        <v>246.39</v>
      </c>
      <c r="D1387" s="29">
        <f>Table21[[#This Row],[Adj Close]]-Table21[[#This Row],[Naive Trend ]]</f>
        <v>5.1300000000000239</v>
      </c>
      <c r="E1387" s="12">
        <f t="shared" si="105"/>
        <v>26.316900000000246</v>
      </c>
      <c r="F1387" s="12">
        <f>ABS(Table21[[#This Row],[Erorr 1]])</f>
        <v>5.1300000000000239</v>
      </c>
      <c r="G1387" s="13">
        <f>Table21[[#This Row],[Abs Erorr 1]]/Table21[[#This Row],[Adj Close]]</f>
        <v>2.0395992366412308E-2</v>
      </c>
      <c r="H1387" s="11">
        <f t="shared" si="108"/>
        <v>229.17</v>
      </c>
      <c r="I1387" s="14">
        <f>(Table21[[#This Row],[Adj Close]]-Table21[[#This Row],[3-MA]])</f>
        <v>22.350000000000023</v>
      </c>
      <c r="J1387" s="10">
        <f t="shared" si="107"/>
        <v>499.522500000001</v>
      </c>
      <c r="K1387" s="10">
        <f>ABS(Table21[[#This Row],[Erorr 2]])</f>
        <v>22.350000000000023</v>
      </c>
      <c r="L1387" s="13">
        <f>Table21[[#This Row],[Abs Erorr 2]]/Table21[[#This Row],[Adj Close]]</f>
        <v>8.8859732824427565E-2</v>
      </c>
      <c r="M1387" s="11">
        <f t="shared" si="109"/>
        <v>213.19666666666663</v>
      </c>
      <c r="N1387" s="16">
        <f>Table21[[#This Row],[Adj Close]]-Table21[[#This Row],[6-MA]]</f>
        <v>38.32333333333338</v>
      </c>
      <c r="O1387" s="17">
        <f>(Table21[[#This Row],[Adj Close]]-M1387)^2</f>
        <v>1468.6778777777813</v>
      </c>
      <c r="P1387" s="17">
        <f>ABS(Table21[[#This Row],[Erorr 3]])</f>
        <v>38.32333333333338</v>
      </c>
      <c r="Q1387" s="17">
        <f>Table21[[#This Row],[Abs Erorr 3]]/Table21[[#This Row],[Adj Close]]</f>
        <v>0.15236694232400358</v>
      </c>
    </row>
    <row r="1388" spans="1:17" x14ac:dyDescent="0.3">
      <c r="A1388" s="5">
        <v>45481.291666666664</v>
      </c>
      <c r="B1388" s="25">
        <v>252.94</v>
      </c>
      <c r="C1388" s="11">
        <f t="shared" si="106"/>
        <v>251.52</v>
      </c>
      <c r="D1388" s="29">
        <f>Table21[[#This Row],[Adj Close]]-Table21[[#This Row],[Naive Trend ]]</f>
        <v>1.4199999999999875</v>
      </c>
      <c r="E1388" s="12">
        <f t="shared" si="105"/>
        <v>2.0163999999999644</v>
      </c>
      <c r="F1388" s="12">
        <f>ABS(Table21[[#This Row],[Erorr 1]])</f>
        <v>1.4199999999999875</v>
      </c>
      <c r="G1388" s="13">
        <f>Table21[[#This Row],[Abs Erorr 1]]/Table21[[#This Row],[Adj Close]]</f>
        <v>5.6139795999050664E-3</v>
      </c>
      <c r="H1388" s="11">
        <f t="shared" si="108"/>
        <v>243.05666666666664</v>
      </c>
      <c r="I1388" s="14">
        <f>(Table21[[#This Row],[Adj Close]]-Table21[[#This Row],[3-MA]])</f>
        <v>9.8833333333333542</v>
      </c>
      <c r="J1388" s="10">
        <f t="shared" si="107"/>
        <v>97.680277777778187</v>
      </c>
      <c r="K1388" s="10">
        <f>ABS(Table21[[#This Row],[Erorr 2]])</f>
        <v>9.8833333333333542</v>
      </c>
      <c r="L1388" s="13">
        <f>Table21[[#This Row],[Abs Erorr 2]]/Table21[[#This Row],[Adj Close]]</f>
        <v>3.9073825149574422E-2</v>
      </c>
      <c r="M1388" s="11">
        <f t="shared" si="109"/>
        <v>222.38833333333332</v>
      </c>
      <c r="N1388" s="16">
        <f>Table21[[#This Row],[Adj Close]]-Table21[[#This Row],[6-MA]]</f>
        <v>30.551666666666677</v>
      </c>
      <c r="O1388" s="17">
        <f>(Table21[[#This Row],[Adj Close]]-M1388)^2</f>
        <v>933.40433611111166</v>
      </c>
      <c r="P1388" s="17">
        <f>ABS(Table21[[#This Row],[Erorr 3]])</f>
        <v>30.551666666666677</v>
      </c>
      <c r="Q1388" s="17">
        <f>Table21[[#This Row],[Abs Erorr 3]]/Table21[[#This Row],[Adj Close]]</f>
        <v>0.12078622071110412</v>
      </c>
    </row>
    <row r="1389" spans="1:17" x14ac:dyDescent="0.3">
      <c r="A1389" s="9">
        <v>45482.291666666664</v>
      </c>
      <c r="B1389" s="26">
        <v>262.33</v>
      </c>
      <c r="C1389" s="11">
        <f t="shared" si="106"/>
        <v>252.94</v>
      </c>
      <c r="D1389" s="29">
        <f>Table21[[#This Row],[Adj Close]]-Table21[[#This Row],[Naive Trend ]]</f>
        <v>9.3899999999999864</v>
      </c>
      <c r="E1389" s="12">
        <f t="shared" si="105"/>
        <v>88.172099999999745</v>
      </c>
      <c r="F1389" s="12">
        <f>ABS(Table21[[#This Row],[Erorr 1]])</f>
        <v>9.3899999999999864</v>
      </c>
      <c r="G1389" s="13">
        <f>Table21[[#This Row],[Abs Erorr 1]]/Table21[[#This Row],[Adj Close]]</f>
        <v>3.5794609842564662E-2</v>
      </c>
      <c r="H1389" s="11">
        <f t="shared" si="108"/>
        <v>250.2833333333333</v>
      </c>
      <c r="I1389" s="14">
        <f>(Table21[[#This Row],[Adj Close]]-Table21[[#This Row],[3-MA]])</f>
        <v>12.046666666666681</v>
      </c>
      <c r="J1389" s="10">
        <f t="shared" si="107"/>
        <v>145.12217777777812</v>
      </c>
      <c r="K1389" s="10">
        <f>ABS(Table21[[#This Row],[Erorr 2]])</f>
        <v>12.046666666666681</v>
      </c>
      <c r="L1389" s="13">
        <f>Table21[[#This Row],[Abs Erorr 2]]/Table21[[#This Row],[Adj Close]]</f>
        <v>4.592180332659887E-2</v>
      </c>
      <c r="M1389" s="11">
        <f t="shared" si="109"/>
        <v>231.64166666666668</v>
      </c>
      <c r="N1389" s="16">
        <f>Table21[[#This Row],[Adj Close]]-Table21[[#This Row],[6-MA]]</f>
        <v>30.688333333333304</v>
      </c>
      <c r="O1389" s="17">
        <f>(Table21[[#This Row],[Adj Close]]-M1389)^2</f>
        <v>941.77380277777604</v>
      </c>
      <c r="P1389" s="17">
        <f>ABS(Table21[[#This Row],[Erorr 3]])</f>
        <v>30.688333333333304</v>
      </c>
      <c r="Q1389" s="17">
        <f>Table21[[#This Row],[Abs Erorr 3]]/Table21[[#This Row],[Adj Close]]</f>
        <v>0.1169836973786197</v>
      </c>
    </row>
    <row r="1390" spans="1:17" x14ac:dyDescent="0.3">
      <c r="A1390" s="5">
        <v>45483.291666666664</v>
      </c>
      <c r="B1390" s="25">
        <v>263.26</v>
      </c>
      <c r="C1390" s="11">
        <f t="shared" si="106"/>
        <v>262.33</v>
      </c>
      <c r="D1390" s="29">
        <f>Table21[[#This Row],[Adj Close]]-Table21[[#This Row],[Naive Trend ]]</f>
        <v>0.93000000000000682</v>
      </c>
      <c r="E1390" s="12">
        <f t="shared" si="105"/>
        <v>0.86490000000001266</v>
      </c>
      <c r="F1390" s="12">
        <f>ABS(Table21[[#This Row],[Erorr 1]])</f>
        <v>0.93000000000000682</v>
      </c>
      <c r="G1390" s="13">
        <f>Table21[[#This Row],[Abs Erorr 1]]/Table21[[#This Row],[Adj Close]]</f>
        <v>3.5326293398161772E-3</v>
      </c>
      <c r="H1390" s="11">
        <f t="shared" si="108"/>
        <v>255.59666666666666</v>
      </c>
      <c r="I1390" s="14">
        <f>(Table21[[#This Row],[Adj Close]]-Table21[[#This Row],[3-MA]])</f>
        <v>7.6633333333333269</v>
      </c>
      <c r="J1390" s="10">
        <f t="shared" si="107"/>
        <v>58.726677777777681</v>
      </c>
      <c r="K1390" s="10">
        <f>ABS(Table21[[#This Row],[Erorr 2]])</f>
        <v>7.6633333333333269</v>
      </c>
      <c r="L1390" s="13">
        <f>Table21[[#This Row],[Abs Erorr 2]]/Table21[[#This Row],[Adj Close]]</f>
        <v>2.910937223024131E-2</v>
      </c>
      <c r="M1390" s="11">
        <f t="shared" si="109"/>
        <v>242.38333333333333</v>
      </c>
      <c r="N1390" s="16">
        <f>Table21[[#This Row],[Adj Close]]-Table21[[#This Row],[6-MA]]</f>
        <v>20.876666666666665</v>
      </c>
      <c r="O1390" s="17">
        <f>(Table21[[#This Row],[Adj Close]]-M1390)^2</f>
        <v>435.83521111111105</v>
      </c>
      <c r="P1390" s="17">
        <f>ABS(Table21[[#This Row],[Erorr 3]])</f>
        <v>20.876666666666665</v>
      </c>
      <c r="Q1390" s="17">
        <f>Table21[[#This Row],[Abs Erorr 3]]/Table21[[#This Row],[Adj Close]]</f>
        <v>7.9300564714224211E-2</v>
      </c>
    </row>
    <row r="1391" spans="1:17" x14ac:dyDescent="0.3">
      <c r="A1391" s="9">
        <v>45484.291666666664</v>
      </c>
      <c r="B1391" s="26">
        <v>241.03</v>
      </c>
      <c r="C1391" s="11">
        <f t="shared" si="106"/>
        <v>263.26</v>
      </c>
      <c r="D1391" s="29">
        <f>Table21[[#This Row],[Adj Close]]-Table21[[#This Row],[Naive Trend ]]</f>
        <v>-22.22999999999999</v>
      </c>
      <c r="E1391" s="12">
        <f t="shared" si="105"/>
        <v>494.17289999999957</v>
      </c>
      <c r="F1391" s="12">
        <f>ABS(Table21[[#This Row],[Erorr 1]])</f>
        <v>22.22999999999999</v>
      </c>
      <c r="G1391" s="13">
        <f>Table21[[#This Row],[Abs Erorr 1]]/Table21[[#This Row],[Adj Close]]</f>
        <v>9.2229183089241953E-2</v>
      </c>
      <c r="H1391" s="11">
        <f t="shared" si="108"/>
        <v>259.51</v>
      </c>
      <c r="I1391" s="14">
        <f>(Table21[[#This Row],[Adj Close]]-Table21[[#This Row],[3-MA]])</f>
        <v>-18.47999999999999</v>
      </c>
      <c r="J1391" s="10">
        <f t="shared" si="107"/>
        <v>341.51039999999961</v>
      </c>
      <c r="K1391" s="10">
        <f>ABS(Table21[[#This Row],[Erorr 2]])</f>
        <v>18.47999999999999</v>
      </c>
      <c r="L1391" s="13">
        <f>Table21[[#This Row],[Abs Erorr 2]]/Table21[[#This Row],[Adj Close]]</f>
        <v>7.66709538231755E-2</v>
      </c>
      <c r="M1391" s="11">
        <f t="shared" si="109"/>
        <v>251.2833333333333</v>
      </c>
      <c r="N1391" s="16">
        <f>Table21[[#This Row],[Adj Close]]-Table21[[#This Row],[6-MA]]</f>
        <v>-10.253333333333302</v>
      </c>
      <c r="O1391" s="17">
        <f>(Table21[[#This Row],[Adj Close]]-M1391)^2</f>
        <v>105.1308444444438</v>
      </c>
      <c r="P1391" s="17">
        <f>ABS(Table21[[#This Row],[Erorr 3]])</f>
        <v>10.253333333333302</v>
      </c>
      <c r="Q1391" s="17">
        <f>Table21[[#This Row],[Abs Erorr 3]]/Table21[[#This Row],[Adj Close]]</f>
        <v>4.2539656197706929E-2</v>
      </c>
    </row>
    <row r="1392" spans="1:17" x14ac:dyDescent="0.3">
      <c r="A1392" s="5">
        <v>45485.291666666664</v>
      </c>
      <c r="B1392" s="25">
        <v>248.23</v>
      </c>
      <c r="C1392" s="11">
        <f t="shared" si="106"/>
        <v>241.03</v>
      </c>
      <c r="D1392" s="29">
        <f>Table21[[#This Row],[Adj Close]]-Table21[[#This Row],[Naive Trend ]]</f>
        <v>7.1999999999999886</v>
      </c>
      <c r="E1392" s="12">
        <f t="shared" si="105"/>
        <v>51.839999999999833</v>
      </c>
      <c r="F1392" s="12">
        <f>ABS(Table21[[#This Row],[Erorr 1]])</f>
        <v>7.1999999999999886</v>
      </c>
      <c r="G1392" s="13">
        <f>Table21[[#This Row],[Abs Erorr 1]]/Table21[[#This Row],[Adj Close]]</f>
        <v>2.9005357934173907E-2</v>
      </c>
      <c r="H1392" s="11">
        <f t="shared" si="108"/>
        <v>255.53999999999996</v>
      </c>
      <c r="I1392" s="14">
        <f>(Table21[[#This Row],[Adj Close]]-Table21[[#This Row],[3-MA]])</f>
        <v>-7.3099999999999739</v>
      </c>
      <c r="J1392" s="10">
        <f t="shared" si="107"/>
        <v>53.43609999999962</v>
      </c>
      <c r="K1392" s="10">
        <f>ABS(Table21[[#This Row],[Erorr 2]])</f>
        <v>7.3099999999999739</v>
      </c>
      <c r="L1392" s="13">
        <f>Table21[[#This Row],[Abs Erorr 2]]/Table21[[#This Row],[Adj Close]]</f>
        <v>2.9448495347057062E-2</v>
      </c>
      <c r="M1392" s="11">
        <f t="shared" si="109"/>
        <v>252.91166666666663</v>
      </c>
      <c r="N1392" s="16">
        <f>Table21[[#This Row],[Adj Close]]-Table21[[#This Row],[6-MA]]</f>
        <v>-4.6816666666666436</v>
      </c>
      <c r="O1392" s="17">
        <f>(Table21[[#This Row],[Adj Close]]-M1392)^2</f>
        <v>21.918002777777563</v>
      </c>
      <c r="P1392" s="17">
        <f>ABS(Table21[[#This Row],[Erorr 3]])</f>
        <v>4.6816666666666436</v>
      </c>
      <c r="Q1392" s="17">
        <f>Table21[[#This Row],[Abs Erorr 3]]/Table21[[#This Row],[Adj Close]]</f>
        <v>1.886019686043848E-2</v>
      </c>
    </row>
    <row r="1393" spans="1:17" x14ac:dyDescent="0.3">
      <c r="A1393" s="9">
        <v>45488.291666666664</v>
      </c>
      <c r="B1393" s="26">
        <v>252.64</v>
      </c>
      <c r="C1393" s="11">
        <f t="shared" si="106"/>
        <v>248.23</v>
      </c>
      <c r="D1393" s="29">
        <f>Table21[[#This Row],[Adj Close]]-Table21[[#This Row],[Naive Trend ]]</f>
        <v>4.4099999999999966</v>
      </c>
      <c r="E1393" s="12">
        <f t="shared" si="105"/>
        <v>19.448099999999968</v>
      </c>
      <c r="F1393" s="12">
        <f>ABS(Table21[[#This Row],[Erorr 1]])</f>
        <v>4.4099999999999966</v>
      </c>
      <c r="G1393" s="13">
        <f>Table21[[#This Row],[Abs Erorr 1]]/Table21[[#This Row],[Adj Close]]</f>
        <v>1.7455668144395173E-2</v>
      </c>
      <c r="H1393" s="11">
        <f t="shared" si="108"/>
        <v>250.84</v>
      </c>
      <c r="I1393" s="14">
        <f>(Table21[[#This Row],[Adj Close]]-Table21[[#This Row],[3-MA]])</f>
        <v>1.7999999999999829</v>
      </c>
      <c r="J1393" s="10">
        <f t="shared" si="107"/>
        <v>3.2399999999999385</v>
      </c>
      <c r="K1393" s="10">
        <f>ABS(Table21[[#This Row],[Erorr 2]])</f>
        <v>1.7999999999999829</v>
      </c>
      <c r="L1393" s="13">
        <f>Table21[[#This Row],[Abs Erorr 2]]/Table21[[#This Row],[Adj Close]]</f>
        <v>7.1247625079163355E-3</v>
      </c>
      <c r="M1393" s="11">
        <f t="shared" si="109"/>
        <v>253.21833333333333</v>
      </c>
      <c r="N1393" s="16">
        <f>Table21[[#This Row],[Adj Close]]-Table21[[#This Row],[6-MA]]</f>
        <v>-0.57833333333334735</v>
      </c>
      <c r="O1393" s="17">
        <f>(Table21[[#This Row],[Adj Close]]-M1393)^2</f>
        <v>0.33446944444446064</v>
      </c>
      <c r="P1393" s="17">
        <f>ABS(Table21[[#This Row],[Erorr 3]])</f>
        <v>0.57833333333334735</v>
      </c>
      <c r="Q1393" s="17">
        <f>Table21[[#This Row],[Abs Erorr 3]]/Table21[[#This Row],[Adj Close]]</f>
        <v>2.2891598057843071E-3</v>
      </c>
    </row>
    <row r="1394" spans="1:17" x14ac:dyDescent="0.3">
      <c r="A1394" s="5">
        <v>45489.291666666664</v>
      </c>
      <c r="B1394" s="25">
        <v>256.56</v>
      </c>
      <c r="C1394" s="11">
        <f t="shared" si="106"/>
        <v>252.64</v>
      </c>
      <c r="D1394" s="29">
        <f>Table21[[#This Row],[Adj Close]]-Table21[[#This Row],[Naive Trend ]]</f>
        <v>3.9200000000000159</v>
      </c>
      <c r="E1394" s="12">
        <f t="shared" si="105"/>
        <v>15.366400000000125</v>
      </c>
      <c r="F1394" s="12">
        <f>ABS(Table21[[#This Row],[Erorr 1]])</f>
        <v>3.9200000000000159</v>
      </c>
      <c r="G1394" s="13">
        <f>Table21[[#This Row],[Abs Erorr 1]]/Table21[[#This Row],[Adj Close]]</f>
        <v>1.5279077019020953E-2</v>
      </c>
      <c r="H1394" s="11">
        <f t="shared" si="108"/>
        <v>247.29999999999998</v>
      </c>
      <c r="I1394" s="14">
        <f>(Table21[[#This Row],[Adj Close]]-Table21[[#This Row],[3-MA]])</f>
        <v>9.2600000000000193</v>
      </c>
      <c r="J1394" s="10">
        <f t="shared" si="107"/>
        <v>85.747600000000361</v>
      </c>
      <c r="K1394" s="10">
        <f>ABS(Table21[[#This Row],[Erorr 2]])</f>
        <v>9.2600000000000193</v>
      </c>
      <c r="L1394" s="13">
        <f>Table21[[#This Row],[Abs Erorr 2]]/Table21[[#This Row],[Adj Close]]</f>
        <v>3.6092921733707588E-2</v>
      </c>
      <c r="M1394" s="11">
        <f t="shared" si="109"/>
        <v>253.40499999999997</v>
      </c>
      <c r="N1394" s="16">
        <f>Table21[[#This Row],[Adj Close]]-Table21[[#This Row],[6-MA]]</f>
        <v>3.1550000000000296</v>
      </c>
      <c r="O1394" s="17">
        <f>(Table21[[#This Row],[Adj Close]]-M1394)^2</f>
        <v>9.9540250000001862</v>
      </c>
      <c r="P1394" s="17">
        <f>ABS(Table21[[#This Row],[Erorr 3]])</f>
        <v>3.1550000000000296</v>
      </c>
      <c r="Q1394" s="17">
        <f>Table21[[#This Row],[Abs Erorr 3]]/Table21[[#This Row],[Adj Close]]</f>
        <v>1.2297318366074329E-2</v>
      </c>
    </row>
    <row r="1395" spans="1:17" x14ac:dyDescent="0.3">
      <c r="A1395" s="9">
        <v>45490.291666666664</v>
      </c>
      <c r="B1395" s="26">
        <v>248.5</v>
      </c>
      <c r="C1395" s="11">
        <f t="shared" si="106"/>
        <v>256.56</v>
      </c>
      <c r="D1395" s="29">
        <f>Table21[[#This Row],[Adj Close]]-Table21[[#This Row],[Naive Trend ]]</f>
        <v>-8.0600000000000023</v>
      </c>
      <c r="E1395" s="12">
        <f t="shared" si="105"/>
        <v>64.963600000000042</v>
      </c>
      <c r="F1395" s="12">
        <f>ABS(Table21[[#This Row],[Erorr 1]])</f>
        <v>8.0600000000000023</v>
      </c>
      <c r="G1395" s="13">
        <f>Table21[[#This Row],[Abs Erorr 1]]/Table21[[#This Row],[Adj Close]]</f>
        <v>3.243460764587526E-2</v>
      </c>
      <c r="H1395" s="11">
        <f t="shared" si="108"/>
        <v>252.47666666666669</v>
      </c>
      <c r="I1395" s="14">
        <f>(Table21[[#This Row],[Adj Close]]-Table21[[#This Row],[3-MA]])</f>
        <v>-3.9766666666666879</v>
      </c>
      <c r="J1395" s="10">
        <f t="shared" si="107"/>
        <v>15.813877777777947</v>
      </c>
      <c r="K1395" s="10">
        <f>ABS(Table21[[#This Row],[Erorr 2]])</f>
        <v>3.9766666666666879</v>
      </c>
      <c r="L1395" s="13">
        <f>Table21[[#This Row],[Abs Erorr 2]]/Table21[[#This Row],[Adj Close]]</f>
        <v>1.6002682763246227E-2</v>
      </c>
      <c r="M1395" s="11">
        <f t="shared" si="109"/>
        <v>254.0083333333333</v>
      </c>
      <c r="N1395" s="16">
        <f>Table21[[#This Row],[Adj Close]]-Table21[[#This Row],[6-MA]]</f>
        <v>-5.5083333333332973</v>
      </c>
      <c r="O1395" s="17">
        <f>(Table21[[#This Row],[Adj Close]]-M1395)^2</f>
        <v>30.341736111110716</v>
      </c>
      <c r="P1395" s="17">
        <f>ABS(Table21[[#This Row],[Erorr 3]])</f>
        <v>5.5083333333332973</v>
      </c>
      <c r="Q1395" s="17">
        <f>Table21[[#This Row],[Abs Erorr 3]]/Table21[[#This Row],[Adj Close]]</f>
        <v>2.2166331321260755E-2</v>
      </c>
    </row>
    <row r="1396" spans="1:17" x14ac:dyDescent="0.3">
      <c r="A1396" s="5">
        <v>45491.291666666664</v>
      </c>
      <c r="B1396" s="25">
        <v>249.23</v>
      </c>
      <c r="C1396" s="11">
        <f t="shared" si="106"/>
        <v>248.5</v>
      </c>
      <c r="D1396" s="29">
        <f>Table21[[#This Row],[Adj Close]]-Table21[[#This Row],[Naive Trend ]]</f>
        <v>0.72999999999998977</v>
      </c>
      <c r="E1396" s="12">
        <f t="shared" si="105"/>
        <v>0.53289999999998505</v>
      </c>
      <c r="F1396" s="12">
        <f>ABS(Table21[[#This Row],[Erorr 1]])</f>
        <v>0.72999999999998977</v>
      </c>
      <c r="G1396" s="13">
        <f>Table21[[#This Row],[Abs Erorr 1]]/Table21[[#This Row],[Adj Close]]</f>
        <v>2.929021385868434E-3</v>
      </c>
      <c r="H1396" s="11">
        <f t="shared" si="108"/>
        <v>252.56666666666669</v>
      </c>
      <c r="I1396" s="14">
        <f>(Table21[[#This Row],[Adj Close]]-Table21[[#This Row],[3-MA]])</f>
        <v>-3.3366666666667015</v>
      </c>
      <c r="J1396" s="10">
        <f t="shared" si="107"/>
        <v>11.133344444444678</v>
      </c>
      <c r="K1396" s="10">
        <f>ABS(Table21[[#This Row],[Erorr 2]])</f>
        <v>3.3366666666667015</v>
      </c>
      <c r="L1396" s="13">
        <f>Table21[[#This Row],[Abs Erorr 2]]/Table21[[#This Row],[Adj Close]]</f>
        <v>1.338790140298801E-2</v>
      </c>
      <c r="M1396" s="11">
        <f t="shared" si="109"/>
        <v>251.70333333333335</v>
      </c>
      <c r="N1396" s="16">
        <f>Table21[[#This Row],[Adj Close]]-Table21[[#This Row],[6-MA]]</f>
        <v>-2.4733333333333576</v>
      </c>
      <c r="O1396" s="17">
        <f>(Table21[[#This Row],[Adj Close]]-M1396)^2</f>
        <v>6.1173777777778975</v>
      </c>
      <c r="P1396" s="17">
        <f>ABS(Table21[[#This Row],[Erorr 3]])</f>
        <v>2.4733333333333576</v>
      </c>
      <c r="Q1396" s="17">
        <f>Table21[[#This Row],[Abs Erorr 3]]/Table21[[#This Row],[Adj Close]]</f>
        <v>9.9238989420750226E-3</v>
      </c>
    </row>
    <row r="1397" spans="1:17" x14ac:dyDescent="0.3">
      <c r="A1397" s="9">
        <v>45492.291666666664</v>
      </c>
      <c r="B1397" s="26">
        <v>239.2</v>
      </c>
      <c r="C1397" s="11">
        <f t="shared" si="106"/>
        <v>249.23</v>
      </c>
      <c r="D1397" s="29">
        <f>Table21[[#This Row],[Adj Close]]-Table21[[#This Row],[Naive Trend ]]</f>
        <v>-10.030000000000001</v>
      </c>
      <c r="E1397" s="12">
        <f t="shared" si="105"/>
        <v>100.60090000000002</v>
      </c>
      <c r="F1397" s="12">
        <f>ABS(Table21[[#This Row],[Erorr 1]])</f>
        <v>10.030000000000001</v>
      </c>
      <c r="G1397" s="13">
        <f>Table21[[#This Row],[Abs Erorr 1]]/Table21[[#This Row],[Adj Close]]</f>
        <v>4.1931438127090305E-2</v>
      </c>
      <c r="H1397" s="11">
        <f t="shared" si="108"/>
        <v>251.42999999999998</v>
      </c>
      <c r="I1397" s="14">
        <f>(Table21[[#This Row],[Adj Close]]-Table21[[#This Row],[3-MA]])</f>
        <v>-12.22999999999999</v>
      </c>
      <c r="J1397" s="10">
        <f t="shared" si="107"/>
        <v>149.57289999999975</v>
      </c>
      <c r="K1397" s="10">
        <f>ABS(Table21[[#This Row],[Erorr 2]])</f>
        <v>12.22999999999999</v>
      </c>
      <c r="L1397" s="13">
        <f>Table21[[#This Row],[Abs Erorr 2]]/Table21[[#This Row],[Adj Close]]</f>
        <v>5.1128762541805976E-2</v>
      </c>
      <c r="M1397" s="11">
        <f t="shared" si="109"/>
        <v>249.36500000000001</v>
      </c>
      <c r="N1397" s="16">
        <f>Table21[[#This Row],[Adj Close]]-Table21[[#This Row],[6-MA]]</f>
        <v>-10.16500000000002</v>
      </c>
      <c r="O1397" s="17">
        <f>(Table21[[#This Row],[Adj Close]]-M1397)^2</f>
        <v>103.32722500000041</v>
      </c>
      <c r="P1397" s="17">
        <f>ABS(Table21[[#This Row],[Erorr 3]])</f>
        <v>10.16500000000002</v>
      </c>
      <c r="Q1397" s="17">
        <f>Table21[[#This Row],[Abs Erorr 3]]/Table21[[#This Row],[Adj Close]]</f>
        <v>4.2495819397993399E-2</v>
      </c>
    </row>
    <row r="1398" spans="1:17" x14ac:dyDescent="0.3">
      <c r="A1398" s="5">
        <v>45495.291666666664</v>
      </c>
      <c r="B1398" s="25">
        <v>251.51</v>
      </c>
      <c r="C1398" s="11">
        <f t="shared" si="106"/>
        <v>239.2</v>
      </c>
      <c r="D1398" s="29">
        <f>Table21[[#This Row],[Adj Close]]-Table21[[#This Row],[Naive Trend ]]</f>
        <v>12.310000000000002</v>
      </c>
      <c r="E1398" s="12">
        <f t="shared" si="105"/>
        <v>151.53610000000006</v>
      </c>
      <c r="F1398" s="12">
        <f>ABS(Table21[[#This Row],[Erorr 1]])</f>
        <v>12.310000000000002</v>
      </c>
      <c r="G1398" s="13">
        <f>Table21[[#This Row],[Abs Erorr 1]]/Table21[[#This Row],[Adj Close]]</f>
        <v>4.8944375969146366E-2</v>
      </c>
      <c r="H1398" s="11">
        <f t="shared" si="108"/>
        <v>245.64333333333335</v>
      </c>
      <c r="I1398" s="14">
        <f>(Table21[[#This Row],[Adj Close]]-Table21[[#This Row],[3-MA]])</f>
        <v>5.8666666666666458</v>
      </c>
      <c r="J1398" s="10">
        <f t="shared" si="107"/>
        <v>34.41777777777753</v>
      </c>
      <c r="K1398" s="10">
        <f>ABS(Table21[[#This Row],[Erorr 2]])</f>
        <v>5.8666666666666458</v>
      </c>
      <c r="L1398" s="13">
        <f>Table21[[#This Row],[Abs Erorr 2]]/Table21[[#This Row],[Adj Close]]</f>
        <v>2.3325778961737688E-2</v>
      </c>
      <c r="M1398" s="11">
        <f t="shared" si="109"/>
        <v>249.06000000000003</v>
      </c>
      <c r="N1398" s="16">
        <f>Table21[[#This Row],[Adj Close]]-Table21[[#This Row],[6-MA]]</f>
        <v>2.4499999999999602</v>
      </c>
      <c r="O1398" s="17">
        <f>(Table21[[#This Row],[Adj Close]]-M1398)^2</f>
        <v>6.002499999999805</v>
      </c>
      <c r="P1398" s="17">
        <f>ABS(Table21[[#This Row],[Erorr 3]])</f>
        <v>2.4499999999999602</v>
      </c>
      <c r="Q1398" s="17">
        <f>Table21[[#This Row],[Abs Erorr 3]]/Table21[[#This Row],[Adj Close]]</f>
        <v>9.7411633732255587E-3</v>
      </c>
    </row>
    <row r="1399" spans="1:17" x14ac:dyDescent="0.3">
      <c r="A1399" s="9">
        <v>45496.291666666664</v>
      </c>
      <c r="B1399" s="26">
        <v>246.38</v>
      </c>
      <c r="C1399" s="11">
        <f t="shared" si="106"/>
        <v>251.51</v>
      </c>
      <c r="D1399" s="29">
        <f>Table21[[#This Row],[Adj Close]]-Table21[[#This Row],[Naive Trend ]]</f>
        <v>-5.1299999999999955</v>
      </c>
      <c r="E1399" s="12">
        <f t="shared" si="105"/>
        <v>26.316899999999954</v>
      </c>
      <c r="F1399" s="12">
        <f>ABS(Table21[[#This Row],[Erorr 1]])</f>
        <v>5.1299999999999955</v>
      </c>
      <c r="G1399" s="13">
        <f>Table21[[#This Row],[Abs Erorr 1]]/Table21[[#This Row],[Adj Close]]</f>
        <v>2.0821495251237908E-2</v>
      </c>
      <c r="H1399" s="11">
        <f t="shared" si="108"/>
        <v>246.64666666666665</v>
      </c>
      <c r="I1399" s="14">
        <f>(Table21[[#This Row],[Adj Close]]-Table21[[#This Row],[3-MA]])</f>
        <v>-0.26666666666665151</v>
      </c>
      <c r="J1399" s="10">
        <f t="shared" si="107"/>
        <v>7.111111111110302E-2</v>
      </c>
      <c r="K1399" s="10">
        <f>ABS(Table21[[#This Row],[Erorr 2]])</f>
        <v>0.26666666666665151</v>
      </c>
      <c r="L1399" s="13">
        <f>Table21[[#This Row],[Abs Erorr 2]]/Table21[[#This Row],[Adj Close]]</f>
        <v>1.0823389344372576E-3</v>
      </c>
      <c r="M1399" s="11">
        <f t="shared" si="109"/>
        <v>249.60666666666668</v>
      </c>
      <c r="N1399" s="16">
        <f>Table21[[#This Row],[Adj Close]]-Table21[[#This Row],[6-MA]]</f>
        <v>-3.2266666666666879</v>
      </c>
      <c r="O1399" s="17">
        <f>(Table21[[#This Row],[Adj Close]]-M1399)^2</f>
        <v>10.411377777777915</v>
      </c>
      <c r="P1399" s="17">
        <f>ABS(Table21[[#This Row],[Erorr 3]])</f>
        <v>3.2266666666666879</v>
      </c>
      <c r="Q1399" s="17">
        <f>Table21[[#This Row],[Abs Erorr 3]]/Table21[[#This Row],[Adj Close]]</f>
        <v>1.3096301106691646E-2</v>
      </c>
    </row>
    <row r="1400" spans="1:17" x14ac:dyDescent="0.3">
      <c r="A1400" s="5">
        <v>45497.291666666664</v>
      </c>
      <c r="B1400" s="25">
        <v>215.99</v>
      </c>
      <c r="C1400" s="11">
        <f t="shared" si="106"/>
        <v>246.38</v>
      </c>
      <c r="D1400" s="29">
        <f>Table21[[#This Row],[Adj Close]]-Table21[[#This Row],[Naive Trend ]]</f>
        <v>-30.389999999999986</v>
      </c>
      <c r="E1400" s="12">
        <f t="shared" si="105"/>
        <v>923.5520999999992</v>
      </c>
      <c r="F1400" s="12">
        <f>ABS(Table21[[#This Row],[Erorr 1]])</f>
        <v>30.389999999999986</v>
      </c>
      <c r="G1400" s="13">
        <f>Table21[[#This Row],[Abs Erorr 1]]/Table21[[#This Row],[Adj Close]]</f>
        <v>0.14070095837770261</v>
      </c>
      <c r="H1400" s="11">
        <f t="shared" si="108"/>
        <v>245.69666666666663</v>
      </c>
      <c r="I1400" s="14">
        <f>(Table21[[#This Row],[Adj Close]]-Table21[[#This Row],[3-MA]])</f>
        <v>-29.706666666666621</v>
      </c>
      <c r="J1400" s="10">
        <f t="shared" si="107"/>
        <v>882.48604444444175</v>
      </c>
      <c r="K1400" s="10">
        <f>ABS(Table21[[#This Row],[Erorr 2]])</f>
        <v>29.706666666666621</v>
      </c>
      <c r="L1400" s="13">
        <f>Table21[[#This Row],[Abs Erorr 2]]/Table21[[#This Row],[Adj Close]]</f>
        <v>0.13753723166195944</v>
      </c>
      <c r="M1400" s="11">
        <f t="shared" si="109"/>
        <v>248.56333333333336</v>
      </c>
      <c r="N1400" s="16">
        <f>Table21[[#This Row],[Adj Close]]-Table21[[#This Row],[6-MA]]</f>
        <v>-32.573333333333352</v>
      </c>
      <c r="O1400" s="17">
        <f>(Table21[[#This Row],[Adj Close]]-M1400)^2</f>
        <v>1061.0220444444456</v>
      </c>
      <c r="P1400" s="17">
        <f>ABS(Table21[[#This Row],[Erorr 3]])</f>
        <v>32.573333333333352</v>
      </c>
      <c r="Q1400" s="17">
        <f>Table21[[#This Row],[Abs Erorr 3]]/Table21[[#This Row],[Adj Close]]</f>
        <v>0.15080945105483287</v>
      </c>
    </row>
    <row r="1401" spans="1:17" x14ac:dyDescent="0.3">
      <c r="A1401" s="9">
        <v>45498.291666666664</v>
      </c>
      <c r="B1401" s="26">
        <v>220.25</v>
      </c>
      <c r="C1401" s="11">
        <f t="shared" si="106"/>
        <v>215.99</v>
      </c>
      <c r="D1401" s="29">
        <f>Table21[[#This Row],[Adj Close]]-Table21[[#This Row],[Naive Trend ]]</f>
        <v>4.2599999999999909</v>
      </c>
      <c r="E1401" s="12">
        <f t="shared" si="105"/>
        <v>18.147599999999922</v>
      </c>
      <c r="F1401" s="12">
        <f>ABS(Table21[[#This Row],[Erorr 1]])</f>
        <v>4.2599999999999909</v>
      </c>
      <c r="G1401" s="13">
        <f>Table21[[#This Row],[Abs Erorr 1]]/Table21[[#This Row],[Adj Close]]</f>
        <v>1.9341657207718459E-2</v>
      </c>
      <c r="H1401" s="11">
        <f t="shared" si="108"/>
        <v>237.96</v>
      </c>
      <c r="I1401" s="14">
        <f>(Table21[[#This Row],[Adj Close]]-Table21[[#This Row],[3-MA]])</f>
        <v>-17.710000000000008</v>
      </c>
      <c r="J1401" s="10">
        <f t="shared" si="107"/>
        <v>313.64410000000026</v>
      </c>
      <c r="K1401" s="10">
        <f>ABS(Table21[[#This Row],[Erorr 2]])</f>
        <v>17.710000000000008</v>
      </c>
      <c r="L1401" s="13">
        <f>Table21[[#This Row],[Abs Erorr 2]]/Table21[[#This Row],[Adj Close]]</f>
        <v>8.040862656072649E-2</v>
      </c>
      <c r="M1401" s="11">
        <f t="shared" si="109"/>
        <v>241.8016666666667</v>
      </c>
      <c r="N1401" s="16">
        <f>Table21[[#This Row],[Adj Close]]-Table21[[#This Row],[6-MA]]</f>
        <v>-21.551666666666705</v>
      </c>
      <c r="O1401" s="17">
        <f>(Table21[[#This Row],[Adj Close]]-M1401)^2</f>
        <v>464.47433611111273</v>
      </c>
      <c r="P1401" s="17">
        <f>ABS(Table21[[#This Row],[Erorr 3]])</f>
        <v>21.551666666666705</v>
      </c>
      <c r="Q1401" s="17">
        <f>Table21[[#This Row],[Abs Erorr 3]]/Table21[[#This Row],[Adj Close]]</f>
        <v>9.7850926976920341E-2</v>
      </c>
    </row>
    <row r="1402" spans="1:17" x14ac:dyDescent="0.3">
      <c r="A1402" s="5">
        <v>45499.291666666664</v>
      </c>
      <c r="B1402" s="25">
        <v>219.8</v>
      </c>
      <c r="C1402" s="11">
        <f t="shared" si="106"/>
        <v>220.25</v>
      </c>
      <c r="D1402" s="29">
        <f>Table21[[#This Row],[Adj Close]]-Table21[[#This Row],[Naive Trend ]]</f>
        <v>-0.44999999999998863</v>
      </c>
      <c r="E1402" s="12">
        <f t="shared" si="105"/>
        <v>0.20249999999998977</v>
      </c>
      <c r="F1402" s="12">
        <f>ABS(Table21[[#This Row],[Erorr 1]])</f>
        <v>0.44999999999998863</v>
      </c>
      <c r="G1402" s="13">
        <f>Table21[[#This Row],[Abs Erorr 1]]/Table21[[#This Row],[Adj Close]]</f>
        <v>2.0473157415832055E-3</v>
      </c>
      <c r="H1402" s="11">
        <f t="shared" si="108"/>
        <v>227.54</v>
      </c>
      <c r="I1402" s="14">
        <f>(Table21[[#This Row],[Adj Close]]-Table21[[#This Row],[3-MA]])</f>
        <v>-7.7399999999999807</v>
      </c>
      <c r="J1402" s="10">
        <f t="shared" si="107"/>
        <v>59.907599999999704</v>
      </c>
      <c r="K1402" s="10">
        <f>ABS(Table21[[#This Row],[Erorr 2]])</f>
        <v>7.7399999999999807</v>
      </c>
      <c r="L1402" s="13">
        <f>Table21[[#This Row],[Abs Erorr 2]]/Table21[[#This Row],[Adj Close]]</f>
        <v>3.5213830755231941E-2</v>
      </c>
      <c r="M1402" s="11">
        <f t="shared" si="109"/>
        <v>237.09333333333333</v>
      </c>
      <c r="N1402" s="16">
        <f>Table21[[#This Row],[Adj Close]]-Table21[[#This Row],[6-MA]]</f>
        <v>-17.293333333333322</v>
      </c>
      <c r="O1402" s="17">
        <f>(Table21[[#This Row],[Adj Close]]-M1402)^2</f>
        <v>299.0593777777774</v>
      </c>
      <c r="P1402" s="17">
        <f>ABS(Table21[[#This Row],[Erorr 3]])</f>
        <v>17.293333333333322</v>
      </c>
      <c r="Q1402" s="17">
        <f>Table21[[#This Row],[Abs Erorr 3]]/Table21[[#This Row],[Adj Close]]</f>
        <v>7.8677585683955054E-2</v>
      </c>
    </row>
    <row r="1403" spans="1:17" x14ac:dyDescent="0.3">
      <c r="A1403" s="9">
        <v>45502.291666666664</v>
      </c>
      <c r="B1403" s="26">
        <v>232.1</v>
      </c>
      <c r="C1403" s="11">
        <f t="shared" si="106"/>
        <v>219.8</v>
      </c>
      <c r="D1403" s="29">
        <f>Table21[[#This Row],[Adj Close]]-Table21[[#This Row],[Naive Trend ]]</f>
        <v>12.299999999999983</v>
      </c>
      <c r="E1403" s="12">
        <f t="shared" si="105"/>
        <v>151.28999999999959</v>
      </c>
      <c r="F1403" s="12">
        <f>ABS(Table21[[#This Row],[Erorr 1]])</f>
        <v>12.299999999999983</v>
      </c>
      <c r="G1403" s="13">
        <f>Table21[[#This Row],[Abs Erorr 1]]/Table21[[#This Row],[Adj Close]]</f>
        <v>5.2994398965962877E-2</v>
      </c>
      <c r="H1403" s="11">
        <f t="shared" si="108"/>
        <v>218.67999999999998</v>
      </c>
      <c r="I1403" s="14">
        <f>(Table21[[#This Row],[Adj Close]]-Table21[[#This Row],[3-MA]])</f>
        <v>13.420000000000016</v>
      </c>
      <c r="J1403" s="10">
        <f t="shared" si="107"/>
        <v>180.09640000000041</v>
      </c>
      <c r="K1403" s="10">
        <f>ABS(Table21[[#This Row],[Erorr 2]])</f>
        <v>13.420000000000016</v>
      </c>
      <c r="L1403" s="13">
        <f>Table21[[#This Row],[Abs Erorr 2]]/Table21[[#This Row],[Adj Close]]</f>
        <v>5.7819905213270212E-2</v>
      </c>
      <c r="M1403" s="11">
        <f t="shared" si="109"/>
        <v>232.1883333333333</v>
      </c>
      <c r="N1403" s="16">
        <f>Table21[[#This Row],[Adj Close]]-Table21[[#This Row],[6-MA]]</f>
        <v>-8.8333333333309838E-2</v>
      </c>
      <c r="O1403" s="17">
        <f>(Table21[[#This Row],[Adj Close]]-M1403)^2</f>
        <v>7.8027777777736271E-3</v>
      </c>
      <c r="P1403" s="17">
        <f>ABS(Table21[[#This Row],[Erorr 3]])</f>
        <v>8.8333333333309838E-2</v>
      </c>
      <c r="Q1403" s="17">
        <f>Table21[[#This Row],[Abs Erorr 3]]/Table21[[#This Row],[Adj Close]]</f>
        <v>3.8058308200478175E-4</v>
      </c>
    </row>
    <row r="1404" spans="1:17" x14ac:dyDescent="0.3">
      <c r="A1404" s="5">
        <v>45503.291666666664</v>
      </c>
      <c r="B1404" s="25">
        <v>222.62</v>
      </c>
      <c r="C1404" s="11">
        <f t="shared" si="106"/>
        <v>232.1</v>
      </c>
      <c r="D1404" s="29">
        <f>Table21[[#This Row],[Adj Close]]-Table21[[#This Row],[Naive Trend ]]</f>
        <v>-9.4799999999999898</v>
      </c>
      <c r="E1404" s="12">
        <f t="shared" si="105"/>
        <v>89.870399999999805</v>
      </c>
      <c r="F1404" s="12">
        <f>ABS(Table21[[#This Row],[Erorr 1]])</f>
        <v>9.4799999999999898</v>
      </c>
      <c r="G1404" s="13">
        <f>Table21[[#This Row],[Abs Erorr 1]]/Table21[[#This Row],[Adj Close]]</f>
        <v>4.258377504267357E-2</v>
      </c>
      <c r="H1404" s="11">
        <f t="shared" si="108"/>
        <v>224.04999999999998</v>
      </c>
      <c r="I1404" s="14">
        <f>(Table21[[#This Row],[Adj Close]]-Table21[[#This Row],[3-MA]])</f>
        <v>-1.4299999999999784</v>
      </c>
      <c r="J1404" s="10">
        <f t="shared" si="107"/>
        <v>2.0448999999999384</v>
      </c>
      <c r="K1404" s="10">
        <f>ABS(Table21[[#This Row],[Erorr 2]])</f>
        <v>1.4299999999999784</v>
      </c>
      <c r="L1404" s="13">
        <f>Table21[[#This Row],[Abs Erorr 2]]/Table21[[#This Row],[Adj Close]]</f>
        <v>6.423501931542442E-3</v>
      </c>
      <c r="M1404" s="11">
        <f t="shared" si="109"/>
        <v>231.005</v>
      </c>
      <c r="N1404" s="16">
        <f>Table21[[#This Row],[Adj Close]]-Table21[[#This Row],[6-MA]]</f>
        <v>-8.3849999999999909</v>
      </c>
      <c r="O1404" s="17">
        <f>(Table21[[#This Row],[Adj Close]]-M1404)^2</f>
        <v>70.308224999999851</v>
      </c>
      <c r="P1404" s="17">
        <f>ABS(Table21[[#This Row],[Erorr 3]])</f>
        <v>8.3849999999999909</v>
      </c>
      <c r="Q1404" s="17">
        <f>Table21[[#This Row],[Abs Erorr 3]]/Table21[[#This Row],[Adj Close]]</f>
        <v>3.7665079507681207E-2</v>
      </c>
    </row>
    <row r="1405" spans="1:17" x14ac:dyDescent="0.3">
      <c r="A1405" s="9">
        <v>45504.291666666664</v>
      </c>
      <c r="B1405" s="26">
        <v>232.07</v>
      </c>
      <c r="C1405" s="11">
        <f t="shared" si="106"/>
        <v>222.62</v>
      </c>
      <c r="D1405" s="29">
        <f>Table21[[#This Row],[Adj Close]]-Table21[[#This Row],[Naive Trend ]]</f>
        <v>9.4499999999999886</v>
      </c>
      <c r="E1405" s="12">
        <f t="shared" si="105"/>
        <v>89.302499999999782</v>
      </c>
      <c r="F1405" s="12">
        <f>ABS(Table21[[#This Row],[Erorr 1]])</f>
        <v>9.4499999999999886</v>
      </c>
      <c r="G1405" s="13">
        <f>Table21[[#This Row],[Abs Erorr 1]]/Table21[[#This Row],[Adj Close]]</f>
        <v>4.0720472271297409E-2</v>
      </c>
      <c r="H1405" s="11">
        <f t="shared" si="108"/>
        <v>224.84</v>
      </c>
      <c r="I1405" s="14">
        <f>(Table21[[#This Row],[Adj Close]]-Table21[[#This Row],[3-MA]])</f>
        <v>7.2299999999999898</v>
      </c>
      <c r="J1405" s="10">
        <f t="shared" si="107"/>
        <v>52.272899999999851</v>
      </c>
      <c r="K1405" s="10">
        <f>ABS(Table21[[#This Row],[Erorr 2]])</f>
        <v>7.2299999999999898</v>
      </c>
      <c r="L1405" s="13">
        <f>Table21[[#This Row],[Abs Erorr 2]]/Table21[[#This Row],[Adj Close]]</f>
        <v>3.1154393071056104E-2</v>
      </c>
      <c r="M1405" s="11">
        <f t="shared" si="109"/>
        <v>226.18999999999997</v>
      </c>
      <c r="N1405" s="16">
        <f>Table21[[#This Row],[Adj Close]]-Table21[[#This Row],[6-MA]]</f>
        <v>5.8800000000000239</v>
      </c>
      <c r="O1405" s="17">
        <f>(Table21[[#This Row],[Adj Close]]-M1405)^2</f>
        <v>34.574400000000281</v>
      </c>
      <c r="P1405" s="17">
        <f>ABS(Table21[[#This Row],[Erorr 3]])</f>
        <v>5.8800000000000239</v>
      </c>
      <c r="Q1405" s="17">
        <f>Table21[[#This Row],[Abs Erorr 3]]/Table21[[#This Row],[Adj Close]]</f>
        <v>2.5337182746585186E-2</v>
      </c>
    </row>
    <row r="1406" spans="1:17" x14ac:dyDescent="0.3">
      <c r="A1406" s="5">
        <v>45505.291666666664</v>
      </c>
      <c r="B1406" s="25">
        <v>216.86</v>
      </c>
      <c r="C1406" s="11">
        <f t="shared" si="106"/>
        <v>232.07</v>
      </c>
      <c r="D1406" s="29">
        <f>Table21[[#This Row],[Adj Close]]-Table21[[#This Row],[Naive Trend ]]</f>
        <v>-15.20999999999998</v>
      </c>
      <c r="E1406" s="12">
        <f t="shared" si="105"/>
        <v>231.34409999999937</v>
      </c>
      <c r="F1406" s="12">
        <f>ABS(Table21[[#This Row],[Erorr 1]])</f>
        <v>15.20999999999998</v>
      </c>
      <c r="G1406" s="13">
        <f>Table21[[#This Row],[Abs Erorr 1]]/Table21[[#This Row],[Adj Close]]</f>
        <v>7.0137415844323425E-2</v>
      </c>
      <c r="H1406" s="11">
        <f t="shared" si="108"/>
        <v>228.92999999999998</v>
      </c>
      <c r="I1406" s="14">
        <f>(Table21[[#This Row],[Adj Close]]-Table21[[#This Row],[3-MA]])</f>
        <v>-12.069999999999965</v>
      </c>
      <c r="J1406" s="10">
        <f t="shared" si="107"/>
        <v>145.68489999999915</v>
      </c>
      <c r="K1406" s="10">
        <f>ABS(Table21[[#This Row],[Erorr 2]])</f>
        <v>12.069999999999965</v>
      </c>
      <c r="L1406" s="13">
        <f>Table21[[#This Row],[Abs Erorr 2]]/Table21[[#This Row],[Adj Close]]</f>
        <v>5.5658028220971892E-2</v>
      </c>
      <c r="M1406" s="11">
        <f t="shared" si="109"/>
        <v>223.80499999999998</v>
      </c>
      <c r="N1406" s="16">
        <f>Table21[[#This Row],[Adj Close]]-Table21[[#This Row],[6-MA]]</f>
        <v>-6.9449999999999648</v>
      </c>
      <c r="O1406" s="17">
        <f>(Table21[[#This Row],[Adj Close]]-M1406)^2</f>
        <v>48.233024999999508</v>
      </c>
      <c r="P1406" s="17">
        <f>ABS(Table21[[#This Row],[Erorr 3]])</f>
        <v>6.9449999999999648</v>
      </c>
      <c r="Q1406" s="17">
        <f>Table21[[#This Row],[Abs Erorr 3]]/Table21[[#This Row],[Adj Close]]</f>
        <v>3.2025269759291541E-2</v>
      </c>
    </row>
    <row r="1407" spans="1:17" x14ac:dyDescent="0.3">
      <c r="A1407" s="9">
        <v>45506.291666666664</v>
      </c>
      <c r="B1407" s="26">
        <v>207.67</v>
      </c>
      <c r="C1407" s="11">
        <f t="shared" si="106"/>
        <v>216.86</v>
      </c>
      <c r="D1407" s="29">
        <f>Table21[[#This Row],[Adj Close]]-Table21[[#This Row],[Naive Trend ]]</f>
        <v>-9.1900000000000261</v>
      </c>
      <c r="E1407" s="12">
        <f t="shared" si="105"/>
        <v>84.456100000000475</v>
      </c>
      <c r="F1407" s="12">
        <f>ABS(Table21[[#This Row],[Erorr 1]])</f>
        <v>9.1900000000000261</v>
      </c>
      <c r="G1407" s="13">
        <f>Table21[[#This Row],[Abs Erorr 1]]/Table21[[#This Row],[Adj Close]]</f>
        <v>4.4252901237540457E-2</v>
      </c>
      <c r="H1407" s="11">
        <f t="shared" si="108"/>
        <v>223.85</v>
      </c>
      <c r="I1407" s="14">
        <f>(Table21[[#This Row],[Adj Close]]-Table21[[#This Row],[3-MA]])</f>
        <v>-16.180000000000007</v>
      </c>
      <c r="J1407" s="10">
        <f t="shared" si="107"/>
        <v>261.79240000000021</v>
      </c>
      <c r="K1407" s="10">
        <f>ABS(Table21[[#This Row],[Erorr 2]])</f>
        <v>16.180000000000007</v>
      </c>
      <c r="L1407" s="13">
        <f>Table21[[#This Row],[Abs Erorr 2]]/Table21[[#This Row],[Adj Close]]</f>
        <v>7.7912072037367011E-2</v>
      </c>
      <c r="M1407" s="11">
        <f t="shared" si="109"/>
        <v>223.94999999999996</v>
      </c>
      <c r="N1407" s="16">
        <f>Table21[[#This Row],[Adj Close]]-Table21[[#This Row],[6-MA]]</f>
        <v>-16.279999999999973</v>
      </c>
      <c r="O1407" s="17">
        <f>(Table21[[#This Row],[Adj Close]]-M1407)^2</f>
        <v>265.03839999999911</v>
      </c>
      <c r="P1407" s="17">
        <f>ABS(Table21[[#This Row],[Erorr 3]])</f>
        <v>16.279999999999973</v>
      </c>
      <c r="Q1407" s="17">
        <f>Table21[[#This Row],[Abs Erorr 3]]/Table21[[#This Row],[Adj Close]]</f>
        <v>7.8393605239081107E-2</v>
      </c>
    </row>
    <row r="1408" spans="1:17" x14ac:dyDescent="0.3">
      <c r="A1408" s="5">
        <v>45509.291666666664</v>
      </c>
      <c r="B1408" s="25">
        <v>198.88</v>
      </c>
      <c r="C1408" s="11">
        <f t="shared" si="106"/>
        <v>207.67</v>
      </c>
      <c r="D1408" s="29">
        <f>Table21[[#This Row],[Adj Close]]-Table21[[#This Row],[Naive Trend ]]</f>
        <v>-8.789999999999992</v>
      </c>
      <c r="E1408" s="12">
        <f t="shared" si="105"/>
        <v>77.264099999999857</v>
      </c>
      <c r="F1408" s="12">
        <f>ABS(Table21[[#This Row],[Erorr 1]])</f>
        <v>8.789999999999992</v>
      </c>
      <c r="G1408" s="13">
        <f>Table21[[#This Row],[Abs Erorr 1]]/Table21[[#This Row],[Adj Close]]</f>
        <v>4.4197506033789177E-2</v>
      </c>
      <c r="H1408" s="11">
        <f t="shared" si="108"/>
        <v>218.86666666666667</v>
      </c>
      <c r="I1408" s="14">
        <f>(Table21[[#This Row],[Adj Close]]-Table21[[#This Row],[3-MA]])</f>
        <v>-19.986666666666679</v>
      </c>
      <c r="J1408" s="10">
        <f t="shared" si="107"/>
        <v>399.46684444444492</v>
      </c>
      <c r="K1408" s="10">
        <f>ABS(Table21[[#This Row],[Erorr 2]])</f>
        <v>19.986666666666679</v>
      </c>
      <c r="L1408" s="13">
        <f>Table21[[#This Row],[Abs Erorr 2]]/Table21[[#This Row],[Adj Close]]</f>
        <v>0.10049611155805853</v>
      </c>
      <c r="M1408" s="11">
        <f t="shared" si="109"/>
        <v>221.85333333333332</v>
      </c>
      <c r="N1408" s="16">
        <f>Table21[[#This Row],[Adj Close]]-Table21[[#This Row],[6-MA]]</f>
        <v>-22.973333333333329</v>
      </c>
      <c r="O1408" s="17">
        <f>(Table21[[#This Row],[Adj Close]]-M1408)^2</f>
        <v>527.77404444444426</v>
      </c>
      <c r="P1408" s="17">
        <f>ABS(Table21[[#This Row],[Erorr 3]])</f>
        <v>22.973333333333329</v>
      </c>
      <c r="Q1408" s="17">
        <f>Table21[[#This Row],[Abs Erorr 3]]/Table21[[#This Row],[Adj Close]]</f>
        <v>0.11551354250469292</v>
      </c>
    </row>
    <row r="1409" spans="1:17" x14ac:dyDescent="0.3">
      <c r="A1409" s="9">
        <v>45510.291666666664</v>
      </c>
      <c r="B1409" s="26">
        <v>200.64</v>
      </c>
      <c r="C1409" s="11">
        <f t="shared" si="106"/>
        <v>198.88</v>
      </c>
      <c r="D1409" s="29">
        <f>Table21[[#This Row],[Adj Close]]-Table21[[#This Row],[Naive Trend ]]</f>
        <v>1.7599999999999909</v>
      </c>
      <c r="E1409" s="12">
        <f t="shared" si="105"/>
        <v>3.0975999999999679</v>
      </c>
      <c r="F1409" s="12">
        <f>ABS(Table21[[#This Row],[Erorr 1]])</f>
        <v>1.7599999999999909</v>
      </c>
      <c r="G1409" s="13">
        <f>Table21[[#This Row],[Abs Erorr 1]]/Table21[[#This Row],[Adj Close]]</f>
        <v>8.7719298245613579E-3</v>
      </c>
      <c r="H1409" s="11">
        <f t="shared" si="108"/>
        <v>207.80333333333331</v>
      </c>
      <c r="I1409" s="14">
        <f>(Table21[[#This Row],[Adj Close]]-Table21[[#This Row],[3-MA]])</f>
        <v>-7.1633333333333269</v>
      </c>
      <c r="J1409" s="10">
        <f t="shared" si="107"/>
        <v>51.313344444444354</v>
      </c>
      <c r="K1409" s="10">
        <f>ABS(Table21[[#This Row],[Erorr 2]])</f>
        <v>7.1633333333333269</v>
      </c>
      <c r="L1409" s="13">
        <f>Table21[[#This Row],[Abs Erorr 2]]/Table21[[#This Row],[Adj Close]]</f>
        <v>3.5702418926103104E-2</v>
      </c>
      <c r="M1409" s="11">
        <f t="shared" si="109"/>
        <v>218.36666666666665</v>
      </c>
      <c r="N1409" s="16">
        <f>Table21[[#This Row],[Adj Close]]-Table21[[#This Row],[6-MA]]</f>
        <v>-17.726666666666659</v>
      </c>
      <c r="O1409" s="17">
        <f>(Table21[[#This Row],[Adj Close]]-M1409)^2</f>
        <v>314.23471111111087</v>
      </c>
      <c r="P1409" s="17">
        <f>ABS(Table21[[#This Row],[Erorr 3]])</f>
        <v>17.726666666666659</v>
      </c>
      <c r="Q1409" s="17">
        <f>Table21[[#This Row],[Abs Erorr 3]]/Table21[[#This Row],[Adj Close]]</f>
        <v>8.8350611376927138E-2</v>
      </c>
    </row>
    <row r="1410" spans="1:17" x14ac:dyDescent="0.3">
      <c r="A1410" s="5">
        <v>45511.291666666664</v>
      </c>
      <c r="B1410" s="25">
        <v>191.76</v>
      </c>
      <c r="C1410" s="11">
        <f t="shared" si="106"/>
        <v>200.64</v>
      </c>
      <c r="D1410" s="29">
        <f>Table21[[#This Row],[Adj Close]]-Table21[[#This Row],[Naive Trend ]]</f>
        <v>-8.8799999999999955</v>
      </c>
      <c r="E1410" s="12">
        <f t="shared" si="105"/>
        <v>78.854399999999913</v>
      </c>
      <c r="F1410" s="12">
        <f>ABS(Table21[[#This Row],[Erorr 1]])</f>
        <v>8.8799999999999955</v>
      </c>
      <c r="G1410" s="13">
        <f>Table21[[#This Row],[Abs Erorr 1]]/Table21[[#This Row],[Adj Close]]</f>
        <v>4.630788485607007E-2</v>
      </c>
      <c r="H1410" s="11">
        <f t="shared" si="108"/>
        <v>202.39666666666665</v>
      </c>
      <c r="I1410" s="14">
        <f>(Table21[[#This Row],[Adj Close]]-Table21[[#This Row],[3-MA]])</f>
        <v>-10.636666666666656</v>
      </c>
      <c r="J1410" s="10">
        <f t="shared" si="107"/>
        <v>113.13867777777754</v>
      </c>
      <c r="K1410" s="10">
        <f>ABS(Table21[[#This Row],[Erorr 2]])</f>
        <v>10.636666666666656</v>
      </c>
      <c r="L1410" s="13">
        <f>Table21[[#This Row],[Abs Erorr 2]]/Table21[[#This Row],[Adj Close]]</f>
        <v>5.5468641357252067E-2</v>
      </c>
      <c r="M1410" s="11">
        <f t="shared" si="109"/>
        <v>213.12333333333331</v>
      </c>
      <c r="N1410" s="16">
        <f>Table21[[#This Row],[Adj Close]]-Table21[[#This Row],[6-MA]]</f>
        <v>-21.363333333333316</v>
      </c>
      <c r="O1410" s="17">
        <f>(Table21[[#This Row],[Adj Close]]-M1410)^2</f>
        <v>456.39201111111038</v>
      </c>
      <c r="P1410" s="17">
        <f>ABS(Table21[[#This Row],[Erorr 3]])</f>
        <v>21.363333333333316</v>
      </c>
      <c r="Q1410" s="17">
        <f>Table21[[#This Row],[Abs Erorr 3]]/Table21[[#This Row],[Adj Close]]</f>
        <v>0.1114066193853427</v>
      </c>
    </row>
    <row r="1411" spans="1:17" x14ac:dyDescent="0.3">
      <c r="A1411" s="9">
        <v>45512.291666666664</v>
      </c>
      <c r="B1411" s="26">
        <v>198.84</v>
      </c>
      <c r="C1411" s="11">
        <f t="shared" si="106"/>
        <v>191.76</v>
      </c>
      <c r="D1411" s="29">
        <f>Table21[[#This Row],[Adj Close]]-Table21[[#This Row],[Naive Trend ]]</f>
        <v>7.0800000000000125</v>
      </c>
      <c r="E1411" s="12">
        <f t="shared" ref="E1411:E1470" si="110">(B1411-C1411)^2</f>
        <v>50.126400000000174</v>
      </c>
      <c r="F1411" s="12">
        <f>ABS(Table21[[#This Row],[Erorr 1]])</f>
        <v>7.0800000000000125</v>
      </c>
      <c r="G1411" s="13">
        <f>Table21[[#This Row],[Abs Erorr 1]]/Table21[[#This Row],[Adj Close]]</f>
        <v>3.5606517803258964E-2</v>
      </c>
      <c r="H1411" s="11">
        <f t="shared" si="108"/>
        <v>197.09333333333333</v>
      </c>
      <c r="I1411" s="14">
        <f>(Table21[[#This Row],[Adj Close]]-Table21[[#This Row],[3-MA]])</f>
        <v>1.7466666666666697</v>
      </c>
      <c r="J1411" s="10">
        <f t="shared" si="107"/>
        <v>3.0508444444444551</v>
      </c>
      <c r="K1411" s="10">
        <f>ABS(Table21[[#This Row],[Erorr 2]])</f>
        <v>1.7466666666666697</v>
      </c>
      <c r="L1411" s="13">
        <f>Table21[[#This Row],[Abs Erorr 2]]/Table21[[#This Row],[Adj Close]]</f>
        <v>8.7842821699188785E-3</v>
      </c>
      <c r="M1411" s="11">
        <f t="shared" si="109"/>
        <v>207.98</v>
      </c>
      <c r="N1411" s="16">
        <f>Table21[[#This Row],[Adj Close]]-Table21[[#This Row],[6-MA]]</f>
        <v>-9.1399999999999864</v>
      </c>
      <c r="O1411" s="17">
        <f>(Table21[[#This Row],[Adj Close]]-M1411)^2</f>
        <v>83.539599999999751</v>
      </c>
      <c r="P1411" s="17">
        <f>ABS(Table21[[#This Row],[Erorr 3]])</f>
        <v>9.1399999999999864</v>
      </c>
      <c r="Q1411" s="17">
        <f>Table21[[#This Row],[Abs Erorr 3]]/Table21[[#This Row],[Adj Close]]</f>
        <v>4.5966606316636426E-2</v>
      </c>
    </row>
    <row r="1412" spans="1:17" x14ac:dyDescent="0.3">
      <c r="A1412" s="5">
        <v>45513.291666666664</v>
      </c>
      <c r="B1412" s="25">
        <v>200</v>
      </c>
      <c r="C1412" s="11">
        <f t="shared" ref="C1412:C1470" si="111">B1411</f>
        <v>198.84</v>
      </c>
      <c r="D1412" s="29">
        <f>Table21[[#This Row],[Adj Close]]-Table21[[#This Row],[Naive Trend ]]</f>
        <v>1.1599999999999966</v>
      </c>
      <c r="E1412" s="12">
        <f t="shared" si="110"/>
        <v>1.3455999999999921</v>
      </c>
      <c r="F1412" s="12">
        <f>ABS(Table21[[#This Row],[Erorr 1]])</f>
        <v>1.1599999999999966</v>
      </c>
      <c r="G1412" s="13">
        <f>Table21[[#This Row],[Abs Erorr 1]]/Table21[[#This Row],[Adj Close]]</f>
        <v>5.7999999999999831E-3</v>
      </c>
      <c r="H1412" s="11">
        <f t="shared" si="108"/>
        <v>197.08</v>
      </c>
      <c r="I1412" s="14">
        <f>(Table21[[#This Row],[Adj Close]]-Table21[[#This Row],[3-MA]])</f>
        <v>2.9199999999999875</v>
      </c>
      <c r="J1412" s="10">
        <f t="shared" si="107"/>
        <v>8.5263999999999278</v>
      </c>
      <c r="K1412" s="10">
        <f>ABS(Table21[[#This Row],[Erorr 2]])</f>
        <v>2.9199999999999875</v>
      </c>
      <c r="L1412" s="13">
        <f>Table21[[#This Row],[Abs Erorr 2]]/Table21[[#This Row],[Adj Close]]</f>
        <v>1.4599999999999938E-2</v>
      </c>
      <c r="M1412" s="11">
        <f t="shared" si="109"/>
        <v>202.44166666666663</v>
      </c>
      <c r="N1412" s="16">
        <f>Table21[[#This Row],[Adj Close]]-Table21[[#This Row],[6-MA]]</f>
        <v>-2.4416666666666345</v>
      </c>
      <c r="O1412" s="17">
        <f>(Table21[[#This Row],[Adj Close]]-M1412)^2</f>
        <v>5.9617361111109535</v>
      </c>
      <c r="P1412" s="17">
        <f>ABS(Table21[[#This Row],[Erorr 3]])</f>
        <v>2.4416666666666345</v>
      </c>
      <c r="Q1412" s="17">
        <f>Table21[[#This Row],[Abs Erorr 3]]/Table21[[#This Row],[Adj Close]]</f>
        <v>1.2208333333333172E-2</v>
      </c>
    </row>
    <row r="1413" spans="1:17" x14ac:dyDescent="0.3">
      <c r="A1413" s="9">
        <v>45516.291666666664</v>
      </c>
      <c r="B1413" s="26">
        <v>197.49</v>
      </c>
      <c r="C1413" s="11">
        <f t="shared" si="111"/>
        <v>200</v>
      </c>
      <c r="D1413" s="29">
        <f>Table21[[#This Row],[Adj Close]]-Table21[[#This Row],[Naive Trend ]]</f>
        <v>-2.5099999999999909</v>
      </c>
      <c r="E1413" s="12">
        <f t="shared" si="110"/>
        <v>6.3000999999999543</v>
      </c>
      <c r="F1413" s="12">
        <f>ABS(Table21[[#This Row],[Erorr 1]])</f>
        <v>2.5099999999999909</v>
      </c>
      <c r="G1413" s="13">
        <f>Table21[[#This Row],[Abs Erorr 1]]/Table21[[#This Row],[Adj Close]]</f>
        <v>1.2709504278697608E-2</v>
      </c>
      <c r="H1413" s="11">
        <f t="shared" si="108"/>
        <v>196.86666666666667</v>
      </c>
      <c r="I1413" s="14">
        <f>(Table21[[#This Row],[Adj Close]]-Table21[[#This Row],[3-MA]])</f>
        <v>0.62333333333333485</v>
      </c>
      <c r="J1413" s="10">
        <f t="shared" ref="J1413:J1473" si="112">(B1413-H1413)^2</f>
        <v>0.38854444444444636</v>
      </c>
      <c r="K1413" s="10">
        <f>ABS(Table21[[#This Row],[Erorr 2]])</f>
        <v>0.62333333333333485</v>
      </c>
      <c r="L1413" s="13">
        <f>Table21[[#This Row],[Abs Erorr 2]]/Table21[[#This Row],[Adj Close]]</f>
        <v>3.1562779550019485E-3</v>
      </c>
      <c r="M1413" s="11">
        <f t="shared" si="109"/>
        <v>199.63166666666666</v>
      </c>
      <c r="N1413" s="16">
        <f>Table21[[#This Row],[Adj Close]]-Table21[[#This Row],[6-MA]]</f>
        <v>-2.1416666666666515</v>
      </c>
      <c r="O1413" s="17">
        <f>(Table21[[#This Row],[Adj Close]]-M1413)^2</f>
        <v>4.5867361111110458</v>
      </c>
      <c r="P1413" s="17">
        <f>ABS(Table21[[#This Row],[Erorr 3]])</f>
        <v>2.1416666666666515</v>
      </c>
      <c r="Q1413" s="17">
        <f>Table21[[#This Row],[Abs Erorr 3]]/Table21[[#This Row],[Adj Close]]</f>
        <v>1.0844430941650976E-2</v>
      </c>
    </row>
    <row r="1414" spans="1:17" x14ac:dyDescent="0.3">
      <c r="A1414" s="5">
        <v>45517.291666666664</v>
      </c>
      <c r="B1414" s="25">
        <v>207.83</v>
      </c>
      <c r="C1414" s="11">
        <f t="shared" si="111"/>
        <v>197.49</v>
      </c>
      <c r="D1414" s="29">
        <f>Table21[[#This Row],[Adj Close]]-Table21[[#This Row],[Naive Trend ]]</f>
        <v>10.340000000000003</v>
      </c>
      <c r="E1414" s="12">
        <f t="shared" si="110"/>
        <v>106.91560000000007</v>
      </c>
      <c r="F1414" s="12">
        <f>ABS(Table21[[#This Row],[Erorr 1]])</f>
        <v>10.340000000000003</v>
      </c>
      <c r="G1414" s="13">
        <f>Table21[[#This Row],[Abs Erorr 1]]/Table21[[#This Row],[Adj Close]]</f>
        <v>4.9752201318385231E-2</v>
      </c>
      <c r="H1414" s="11">
        <f t="shared" ref="H1414:H1473" si="113">AVERAGE(B1411:B1413)</f>
        <v>198.77666666666667</v>
      </c>
      <c r="I1414" s="14">
        <f>(Table21[[#This Row],[Adj Close]]-Table21[[#This Row],[3-MA]])</f>
        <v>9.0533333333333417</v>
      </c>
      <c r="J1414" s="10">
        <f t="shared" si="112"/>
        <v>81.962844444444599</v>
      </c>
      <c r="K1414" s="10">
        <f>ABS(Table21[[#This Row],[Erorr 2]])</f>
        <v>9.0533333333333417</v>
      </c>
      <c r="L1414" s="13">
        <f>Table21[[#This Row],[Abs Erorr 2]]/Table21[[#This Row],[Adj Close]]</f>
        <v>4.3561243965420493E-2</v>
      </c>
      <c r="M1414" s="11">
        <f t="shared" si="109"/>
        <v>197.93500000000003</v>
      </c>
      <c r="N1414" s="16">
        <f>Table21[[#This Row],[Adj Close]]-Table21[[#This Row],[6-MA]]</f>
        <v>9.8949999999999818</v>
      </c>
      <c r="O1414" s="17">
        <f>(Table21[[#This Row],[Adj Close]]-M1414)^2</f>
        <v>97.91102499999964</v>
      </c>
      <c r="P1414" s="17">
        <f>ABS(Table21[[#This Row],[Erorr 3]])</f>
        <v>9.8949999999999818</v>
      </c>
      <c r="Q1414" s="17">
        <f>Table21[[#This Row],[Abs Erorr 3]]/Table21[[#This Row],[Adj Close]]</f>
        <v>4.7611028244237991E-2</v>
      </c>
    </row>
    <row r="1415" spans="1:17" x14ac:dyDescent="0.3">
      <c r="A1415" s="9">
        <v>45518.291666666664</v>
      </c>
      <c r="B1415" s="26">
        <v>201.38</v>
      </c>
      <c r="C1415" s="11">
        <f t="shared" si="111"/>
        <v>207.83</v>
      </c>
      <c r="D1415" s="29">
        <f>Table21[[#This Row],[Adj Close]]-Table21[[#This Row],[Naive Trend ]]</f>
        <v>-6.4500000000000171</v>
      </c>
      <c r="E1415" s="12">
        <f t="shared" si="110"/>
        <v>41.602500000000219</v>
      </c>
      <c r="F1415" s="12">
        <f>ABS(Table21[[#This Row],[Erorr 1]])</f>
        <v>6.4500000000000171</v>
      </c>
      <c r="G1415" s="13">
        <f>Table21[[#This Row],[Abs Erorr 1]]/Table21[[#This Row],[Adj Close]]</f>
        <v>3.2028999900685355E-2</v>
      </c>
      <c r="H1415" s="11">
        <f t="shared" si="113"/>
        <v>201.77333333333334</v>
      </c>
      <c r="I1415" s="14">
        <f>(Table21[[#This Row],[Adj Close]]-Table21[[#This Row],[3-MA]])</f>
        <v>-0.39333333333334508</v>
      </c>
      <c r="J1415" s="10">
        <f t="shared" si="112"/>
        <v>0.15471111111112035</v>
      </c>
      <c r="K1415" s="10">
        <f>ABS(Table21[[#This Row],[Erorr 2]])</f>
        <v>0.39333333333334508</v>
      </c>
      <c r="L1415" s="13">
        <f>Table21[[#This Row],[Abs Erorr 2]]/Table21[[#This Row],[Adj Close]]</f>
        <v>1.9531896580263436E-3</v>
      </c>
      <c r="M1415" s="11">
        <f t="shared" si="109"/>
        <v>199.42666666666665</v>
      </c>
      <c r="N1415" s="16">
        <f>Table21[[#This Row],[Adj Close]]-Table21[[#This Row],[6-MA]]</f>
        <v>1.9533333333333474</v>
      </c>
      <c r="O1415" s="17">
        <f>(Table21[[#This Row],[Adj Close]]-M1415)^2</f>
        <v>3.8155111111111659</v>
      </c>
      <c r="P1415" s="17">
        <f>ABS(Table21[[#This Row],[Erorr 3]])</f>
        <v>1.9533333333333474</v>
      </c>
      <c r="Q1415" s="17">
        <f>Table21[[#This Row],[Abs Erorr 3]]/Table21[[#This Row],[Adj Close]]</f>
        <v>9.6997384712153509E-3</v>
      </c>
    </row>
    <row r="1416" spans="1:17" x14ac:dyDescent="0.3">
      <c r="A1416" s="5">
        <v>45519.291666666664</v>
      </c>
      <c r="B1416" s="25">
        <v>214.14</v>
      </c>
      <c r="C1416" s="11">
        <f t="shared" si="111"/>
        <v>201.38</v>
      </c>
      <c r="D1416" s="29">
        <f>Table21[[#This Row],[Adj Close]]-Table21[[#This Row],[Naive Trend ]]</f>
        <v>12.759999999999991</v>
      </c>
      <c r="E1416" s="12">
        <f t="shared" si="110"/>
        <v>162.81759999999977</v>
      </c>
      <c r="F1416" s="12">
        <f>ABS(Table21[[#This Row],[Erorr 1]])</f>
        <v>12.759999999999991</v>
      </c>
      <c r="G1416" s="13">
        <f>Table21[[#This Row],[Abs Erorr 1]]/Table21[[#This Row],[Adj Close]]</f>
        <v>5.9587185953114748E-2</v>
      </c>
      <c r="H1416" s="11">
        <f t="shared" si="113"/>
        <v>202.23333333333335</v>
      </c>
      <c r="I1416" s="14">
        <f>(Table21[[#This Row],[Adj Close]]-Table21[[#This Row],[3-MA]])</f>
        <v>11.906666666666638</v>
      </c>
      <c r="J1416" s="10">
        <f t="shared" si="112"/>
        <v>141.76871111111043</v>
      </c>
      <c r="K1416" s="10">
        <f>ABS(Table21[[#This Row],[Erorr 2]])</f>
        <v>11.906666666666638</v>
      </c>
      <c r="L1416" s="13">
        <f>Table21[[#This Row],[Abs Erorr 2]]/Table21[[#This Row],[Adj Close]]</f>
        <v>5.5602253977148776E-2</v>
      </c>
      <c r="M1416" s="11">
        <f t="shared" si="109"/>
        <v>199.55000000000004</v>
      </c>
      <c r="N1416" s="16">
        <f>Table21[[#This Row],[Adj Close]]-Table21[[#This Row],[6-MA]]</f>
        <v>14.589999999999947</v>
      </c>
      <c r="O1416" s="17">
        <f>(Table21[[#This Row],[Adj Close]]-M1416)^2</f>
        <v>212.86809999999844</v>
      </c>
      <c r="P1416" s="17">
        <f>ABS(Table21[[#This Row],[Erorr 3]])</f>
        <v>14.589999999999947</v>
      </c>
      <c r="Q1416" s="17">
        <f>Table21[[#This Row],[Abs Erorr 3]]/Table21[[#This Row],[Adj Close]]</f>
        <v>6.8132997104697612E-2</v>
      </c>
    </row>
    <row r="1417" spans="1:17" x14ac:dyDescent="0.3">
      <c r="A1417" s="9">
        <v>45520.291666666664</v>
      </c>
      <c r="B1417" s="26">
        <v>216.12</v>
      </c>
      <c r="C1417" s="11">
        <f t="shared" si="111"/>
        <v>214.14</v>
      </c>
      <c r="D1417" s="29">
        <f>Table21[[#This Row],[Adj Close]]-Table21[[#This Row],[Naive Trend ]]</f>
        <v>1.9800000000000182</v>
      </c>
      <c r="E1417" s="12">
        <f t="shared" si="110"/>
        <v>3.9204000000000718</v>
      </c>
      <c r="F1417" s="12">
        <f>ABS(Table21[[#This Row],[Erorr 1]])</f>
        <v>1.9800000000000182</v>
      </c>
      <c r="G1417" s="13">
        <f>Table21[[#This Row],[Abs Erorr 1]]/Table21[[#This Row],[Adj Close]]</f>
        <v>9.1615769017213498E-3</v>
      </c>
      <c r="H1417" s="11">
        <f t="shared" si="113"/>
        <v>207.78333333333333</v>
      </c>
      <c r="I1417" s="14">
        <f>(Table21[[#This Row],[Adj Close]]-Table21[[#This Row],[3-MA]])</f>
        <v>8.3366666666666731</v>
      </c>
      <c r="J1417" s="10">
        <f t="shared" si="112"/>
        <v>69.50001111111122</v>
      </c>
      <c r="K1417" s="10">
        <f>ABS(Table21[[#This Row],[Erorr 2]])</f>
        <v>8.3366666666666731</v>
      </c>
      <c r="L1417" s="13">
        <f>Table21[[#This Row],[Abs Erorr 2]]/Table21[[#This Row],[Adj Close]]</f>
        <v>3.8574248874082326E-2</v>
      </c>
      <c r="M1417" s="11">
        <f t="shared" ref="M1417:M1476" si="114">AVERAGE(B1411:B1416)</f>
        <v>203.28</v>
      </c>
      <c r="N1417" s="16">
        <f>Table21[[#This Row],[Adj Close]]-Table21[[#This Row],[6-MA]]</f>
        <v>12.840000000000003</v>
      </c>
      <c r="O1417" s="17">
        <f>(Table21[[#This Row],[Adj Close]]-M1417)^2</f>
        <v>164.86560000000009</v>
      </c>
      <c r="P1417" s="17">
        <f>ABS(Table21[[#This Row],[Erorr 3]])</f>
        <v>12.840000000000003</v>
      </c>
      <c r="Q1417" s="17">
        <f>Table21[[#This Row],[Abs Erorr 3]]/Table21[[#This Row],[Adj Close]]</f>
        <v>5.9411438089950044E-2</v>
      </c>
    </row>
    <row r="1418" spans="1:17" x14ac:dyDescent="0.3">
      <c r="A1418" s="5">
        <v>45523.291666666664</v>
      </c>
      <c r="B1418" s="25">
        <v>222.72</v>
      </c>
      <c r="C1418" s="11">
        <f t="shared" si="111"/>
        <v>216.12</v>
      </c>
      <c r="D1418" s="29">
        <f>Table21[[#This Row],[Adj Close]]-Table21[[#This Row],[Naive Trend ]]</f>
        <v>6.5999999999999943</v>
      </c>
      <c r="E1418" s="12">
        <f t="shared" si="110"/>
        <v>43.559999999999924</v>
      </c>
      <c r="F1418" s="12">
        <f>ABS(Table21[[#This Row],[Erorr 1]])</f>
        <v>6.5999999999999943</v>
      </c>
      <c r="G1418" s="13">
        <f>Table21[[#This Row],[Abs Erorr 1]]/Table21[[#This Row],[Adj Close]]</f>
        <v>2.9633620689655148E-2</v>
      </c>
      <c r="H1418" s="11">
        <f t="shared" si="113"/>
        <v>210.54666666666665</v>
      </c>
      <c r="I1418" s="14">
        <f>(Table21[[#This Row],[Adj Close]]-Table21[[#This Row],[3-MA]])</f>
        <v>12.173333333333346</v>
      </c>
      <c r="J1418" s="10">
        <f t="shared" si="112"/>
        <v>148.19004444444477</v>
      </c>
      <c r="K1418" s="10">
        <f>ABS(Table21[[#This Row],[Erorr 2]])</f>
        <v>12.173333333333346</v>
      </c>
      <c r="L1418" s="13">
        <f>Table21[[#This Row],[Abs Erorr 2]]/Table21[[#This Row],[Adj Close]]</f>
        <v>5.4657567049808488E-2</v>
      </c>
      <c r="M1418" s="11">
        <f t="shared" si="114"/>
        <v>206.16</v>
      </c>
      <c r="N1418" s="16">
        <f>Table21[[#This Row],[Adj Close]]-Table21[[#This Row],[6-MA]]</f>
        <v>16.560000000000002</v>
      </c>
      <c r="O1418" s="17">
        <f>(Table21[[#This Row],[Adj Close]]-M1418)^2</f>
        <v>274.23360000000008</v>
      </c>
      <c r="P1418" s="17">
        <f>ABS(Table21[[#This Row],[Erorr 3]])</f>
        <v>16.560000000000002</v>
      </c>
      <c r="Q1418" s="17">
        <f>Table21[[#This Row],[Abs Erorr 3]]/Table21[[#This Row],[Adj Close]]</f>
        <v>7.4353448275862086E-2</v>
      </c>
    </row>
    <row r="1419" spans="1:17" x14ac:dyDescent="0.3">
      <c r="A1419" s="9">
        <v>45524.291666666664</v>
      </c>
      <c r="B1419" s="26">
        <v>221.1</v>
      </c>
      <c r="C1419" s="11">
        <f t="shared" si="111"/>
        <v>222.72</v>
      </c>
      <c r="D1419" s="29">
        <f>Table21[[#This Row],[Adj Close]]-Table21[[#This Row],[Naive Trend ]]</f>
        <v>-1.6200000000000045</v>
      </c>
      <c r="E1419" s="12">
        <f t="shared" si="110"/>
        <v>2.6244000000000147</v>
      </c>
      <c r="F1419" s="12">
        <f>ABS(Table21[[#This Row],[Erorr 1]])</f>
        <v>1.6200000000000045</v>
      </c>
      <c r="G1419" s="13">
        <f>Table21[[#This Row],[Abs Erorr 1]]/Table21[[#This Row],[Adj Close]]</f>
        <v>7.3270013568521239E-3</v>
      </c>
      <c r="H1419" s="11">
        <f t="shared" si="113"/>
        <v>217.66</v>
      </c>
      <c r="I1419" s="14">
        <f>(Table21[[#This Row],[Adj Close]]-Table21[[#This Row],[3-MA]])</f>
        <v>3.4399999999999977</v>
      </c>
      <c r="J1419" s="10">
        <f t="shared" si="112"/>
        <v>11.833599999999985</v>
      </c>
      <c r="K1419" s="10">
        <f>ABS(Table21[[#This Row],[Erorr 2]])</f>
        <v>3.4399999999999977</v>
      </c>
      <c r="L1419" s="13">
        <f>Table21[[#This Row],[Abs Erorr 2]]/Table21[[#This Row],[Adj Close]]</f>
        <v>1.555857078245137E-2</v>
      </c>
      <c r="M1419" s="11">
        <f t="shared" si="114"/>
        <v>209.94666666666669</v>
      </c>
      <c r="N1419" s="16">
        <f>Table21[[#This Row],[Adj Close]]-Table21[[#This Row],[6-MA]]</f>
        <v>11.153333333333308</v>
      </c>
      <c r="O1419" s="17">
        <f>(Table21[[#This Row],[Adj Close]]-M1419)^2</f>
        <v>124.39684444444387</v>
      </c>
      <c r="P1419" s="17">
        <f>ABS(Table21[[#This Row],[Erorr 3]])</f>
        <v>11.153333333333308</v>
      </c>
      <c r="Q1419" s="17">
        <f>Table21[[#This Row],[Abs Erorr 3]]/Table21[[#This Row],[Adj Close]]</f>
        <v>5.0444745967133914E-2</v>
      </c>
    </row>
    <row r="1420" spans="1:17" x14ac:dyDescent="0.3">
      <c r="A1420" s="5">
        <v>45525.291666666664</v>
      </c>
      <c r="B1420" s="25">
        <v>223.27</v>
      </c>
      <c r="C1420" s="11">
        <f t="shared" si="111"/>
        <v>221.1</v>
      </c>
      <c r="D1420" s="29">
        <f>Table21[[#This Row],[Adj Close]]-Table21[[#This Row],[Naive Trend ]]</f>
        <v>2.1700000000000159</v>
      </c>
      <c r="E1420" s="12">
        <f t="shared" si="110"/>
        <v>4.7089000000000691</v>
      </c>
      <c r="F1420" s="12">
        <f>ABS(Table21[[#This Row],[Erorr 1]])</f>
        <v>2.1700000000000159</v>
      </c>
      <c r="G1420" s="13">
        <f>Table21[[#This Row],[Abs Erorr 1]]/Table21[[#This Row],[Adj Close]]</f>
        <v>9.7191740941461723E-3</v>
      </c>
      <c r="H1420" s="11">
        <f t="shared" si="113"/>
        <v>219.98000000000002</v>
      </c>
      <c r="I1420" s="14">
        <f>(Table21[[#This Row],[Adj Close]]-Table21[[#This Row],[3-MA]])</f>
        <v>3.289999999999992</v>
      </c>
      <c r="J1420" s="10">
        <f t="shared" si="112"/>
        <v>10.824099999999948</v>
      </c>
      <c r="K1420" s="10">
        <f>ABS(Table21[[#This Row],[Erorr 2]])</f>
        <v>3.289999999999992</v>
      </c>
      <c r="L1420" s="13">
        <f>Table21[[#This Row],[Abs Erorr 2]]/Table21[[#This Row],[Adj Close]]</f>
        <v>1.4735522013705343E-2</v>
      </c>
      <c r="M1420" s="11">
        <f t="shared" si="114"/>
        <v>213.88166666666666</v>
      </c>
      <c r="N1420" s="16">
        <f>Table21[[#This Row],[Adj Close]]-Table21[[#This Row],[6-MA]]</f>
        <v>9.3883333333333496</v>
      </c>
      <c r="O1420" s="17">
        <f>(Table21[[#This Row],[Adj Close]]-M1420)^2</f>
        <v>88.140802777778077</v>
      </c>
      <c r="P1420" s="17">
        <f>ABS(Table21[[#This Row],[Erorr 3]])</f>
        <v>9.3883333333333496</v>
      </c>
      <c r="Q1420" s="17">
        <f>Table21[[#This Row],[Abs Erorr 3]]/Table21[[#This Row],[Adj Close]]</f>
        <v>4.2049237843567649E-2</v>
      </c>
    </row>
    <row r="1421" spans="1:17" x14ac:dyDescent="0.3">
      <c r="A1421" s="9">
        <v>45526.291666666664</v>
      </c>
      <c r="B1421" s="26">
        <v>210.66</v>
      </c>
      <c r="C1421" s="11">
        <f t="shared" si="111"/>
        <v>223.27</v>
      </c>
      <c r="D1421" s="29">
        <f>Table21[[#This Row],[Adj Close]]-Table21[[#This Row],[Naive Trend ]]</f>
        <v>-12.610000000000014</v>
      </c>
      <c r="E1421" s="12">
        <f t="shared" si="110"/>
        <v>159.01210000000034</v>
      </c>
      <c r="F1421" s="12">
        <f>ABS(Table21[[#This Row],[Erorr 1]])</f>
        <v>12.610000000000014</v>
      </c>
      <c r="G1421" s="13">
        <f>Table21[[#This Row],[Abs Erorr 1]]/Table21[[#This Row],[Adj Close]]</f>
        <v>5.9859489224342609E-2</v>
      </c>
      <c r="H1421" s="11">
        <f t="shared" si="113"/>
        <v>222.36333333333334</v>
      </c>
      <c r="I1421" s="14">
        <f>(Table21[[#This Row],[Adj Close]]-Table21[[#This Row],[3-MA]])</f>
        <v>-11.703333333333347</v>
      </c>
      <c r="J1421" s="10">
        <f t="shared" si="112"/>
        <v>136.96801111111145</v>
      </c>
      <c r="K1421" s="10">
        <f>ABS(Table21[[#This Row],[Erorr 2]])</f>
        <v>11.703333333333347</v>
      </c>
      <c r="L1421" s="13">
        <f>Table21[[#This Row],[Abs Erorr 2]]/Table21[[#This Row],[Adj Close]]</f>
        <v>5.5555555555555622E-2</v>
      </c>
      <c r="M1421" s="11">
        <f t="shared" si="114"/>
        <v>216.45500000000001</v>
      </c>
      <c r="N1421" s="16">
        <f>Table21[[#This Row],[Adj Close]]-Table21[[#This Row],[6-MA]]</f>
        <v>-5.7950000000000159</v>
      </c>
      <c r="O1421" s="17">
        <f>(Table21[[#This Row],[Adj Close]]-M1421)^2</f>
        <v>33.582025000000186</v>
      </c>
      <c r="P1421" s="17">
        <f>ABS(Table21[[#This Row],[Erorr 3]])</f>
        <v>5.7950000000000159</v>
      </c>
      <c r="Q1421" s="17">
        <f>Table21[[#This Row],[Abs Erorr 3]]/Table21[[#This Row],[Adj Close]]</f>
        <v>2.7508781923478668E-2</v>
      </c>
    </row>
    <row r="1422" spans="1:17" x14ac:dyDescent="0.3">
      <c r="A1422" s="5">
        <v>45527.291666666664</v>
      </c>
      <c r="B1422" s="25">
        <v>220.32</v>
      </c>
      <c r="C1422" s="11">
        <f t="shared" si="111"/>
        <v>210.66</v>
      </c>
      <c r="D1422" s="29">
        <f>Table21[[#This Row],[Adj Close]]-Table21[[#This Row],[Naive Trend ]]</f>
        <v>9.6599999999999966</v>
      </c>
      <c r="E1422" s="12">
        <f t="shared" si="110"/>
        <v>93.315599999999932</v>
      </c>
      <c r="F1422" s="12">
        <f>ABS(Table21[[#This Row],[Erorr 1]])</f>
        <v>9.6599999999999966</v>
      </c>
      <c r="G1422" s="13">
        <f>Table21[[#This Row],[Abs Erorr 1]]/Table21[[#This Row],[Adj Close]]</f>
        <v>4.3845315904139419E-2</v>
      </c>
      <c r="H1422" s="11">
        <f t="shared" si="113"/>
        <v>218.34333333333333</v>
      </c>
      <c r="I1422" s="14">
        <f>(Table21[[#This Row],[Adj Close]]-Table21[[#This Row],[3-MA]])</f>
        <v>1.9766666666666595</v>
      </c>
      <c r="J1422" s="10">
        <f t="shared" si="112"/>
        <v>3.9072111111110828</v>
      </c>
      <c r="K1422" s="10">
        <f>ABS(Table21[[#This Row],[Erorr 2]])</f>
        <v>1.9766666666666595</v>
      </c>
      <c r="L1422" s="13">
        <f>Table21[[#This Row],[Abs Erorr 2]]/Table21[[#This Row],[Adj Close]]</f>
        <v>8.971798595981571E-3</v>
      </c>
      <c r="M1422" s="11">
        <f t="shared" si="114"/>
        <v>218.00166666666669</v>
      </c>
      <c r="N1422" s="16">
        <f>Table21[[#This Row],[Adj Close]]-Table21[[#This Row],[6-MA]]</f>
        <v>2.3183333333332996</v>
      </c>
      <c r="O1422" s="17">
        <f>(Table21[[#This Row],[Adj Close]]-M1422)^2</f>
        <v>5.3746694444442884</v>
      </c>
      <c r="P1422" s="17">
        <f>ABS(Table21[[#This Row],[Erorr 3]])</f>
        <v>2.3183333333332996</v>
      </c>
      <c r="Q1422" s="17">
        <f>Table21[[#This Row],[Abs Erorr 3]]/Table21[[#This Row],[Adj Close]]</f>
        <v>1.052257322682144E-2</v>
      </c>
    </row>
    <row r="1423" spans="1:17" x14ac:dyDescent="0.3">
      <c r="A1423" s="9">
        <v>45530.291666666664</v>
      </c>
      <c r="B1423" s="26">
        <v>213.21</v>
      </c>
      <c r="C1423" s="11">
        <f t="shared" si="111"/>
        <v>220.32</v>
      </c>
      <c r="D1423" s="29">
        <f>Table21[[#This Row],[Adj Close]]-Table21[[#This Row],[Naive Trend ]]</f>
        <v>-7.1099999999999852</v>
      </c>
      <c r="E1423" s="12">
        <f t="shared" si="110"/>
        <v>50.55209999999979</v>
      </c>
      <c r="F1423" s="12">
        <f>ABS(Table21[[#This Row],[Erorr 1]])</f>
        <v>7.1099999999999852</v>
      </c>
      <c r="G1423" s="13">
        <f>Table21[[#This Row],[Abs Erorr 1]]/Table21[[#This Row],[Adj Close]]</f>
        <v>3.3347403967918882E-2</v>
      </c>
      <c r="H1423" s="11">
        <f t="shared" si="113"/>
        <v>218.08333333333334</v>
      </c>
      <c r="I1423" s="14">
        <f>(Table21[[#This Row],[Adj Close]]-Table21[[#This Row],[3-MA]])</f>
        <v>-4.8733333333333348</v>
      </c>
      <c r="J1423" s="10">
        <f t="shared" si="112"/>
        <v>23.749377777777791</v>
      </c>
      <c r="K1423" s="10">
        <f>ABS(Table21[[#This Row],[Erorr 2]])</f>
        <v>4.8733333333333348</v>
      </c>
      <c r="L1423" s="13">
        <f>Table21[[#This Row],[Abs Erorr 2]]/Table21[[#This Row],[Adj Close]]</f>
        <v>2.2856964182417967E-2</v>
      </c>
      <c r="M1423" s="11">
        <f t="shared" si="114"/>
        <v>219.03166666666667</v>
      </c>
      <c r="N1423" s="16">
        <f>Table21[[#This Row],[Adj Close]]-Table21[[#This Row],[6-MA]]</f>
        <v>-5.8216666666666583</v>
      </c>
      <c r="O1423" s="17">
        <f>(Table21[[#This Row],[Adj Close]]-M1423)^2</f>
        <v>33.891802777777684</v>
      </c>
      <c r="P1423" s="17">
        <f>ABS(Table21[[#This Row],[Erorr 3]])</f>
        <v>5.8216666666666583</v>
      </c>
      <c r="Q1423" s="17">
        <f>Table21[[#This Row],[Abs Erorr 3]]/Table21[[#This Row],[Adj Close]]</f>
        <v>2.7304848115316627E-2</v>
      </c>
    </row>
    <row r="1424" spans="1:17" x14ac:dyDescent="0.3">
      <c r="A1424" s="5">
        <v>45531.291666666664</v>
      </c>
      <c r="B1424" s="25">
        <v>209.21</v>
      </c>
      <c r="C1424" s="11">
        <f t="shared" si="111"/>
        <v>213.21</v>
      </c>
      <c r="D1424" s="29">
        <f>Table21[[#This Row],[Adj Close]]-Table21[[#This Row],[Naive Trend ]]</f>
        <v>-4</v>
      </c>
      <c r="E1424" s="12">
        <f t="shared" si="110"/>
        <v>16</v>
      </c>
      <c r="F1424" s="12">
        <f>ABS(Table21[[#This Row],[Erorr 1]])</f>
        <v>4</v>
      </c>
      <c r="G1424" s="13">
        <f>Table21[[#This Row],[Abs Erorr 1]]/Table21[[#This Row],[Adj Close]]</f>
        <v>1.9119544954830075E-2</v>
      </c>
      <c r="H1424" s="11">
        <f t="shared" si="113"/>
        <v>214.73000000000002</v>
      </c>
      <c r="I1424" s="14">
        <f>(Table21[[#This Row],[Adj Close]]-Table21[[#This Row],[3-MA]])</f>
        <v>-5.5200000000000102</v>
      </c>
      <c r="J1424" s="10">
        <f t="shared" si="112"/>
        <v>30.470400000000112</v>
      </c>
      <c r="K1424" s="10">
        <f>ABS(Table21[[#This Row],[Erorr 2]])</f>
        <v>5.5200000000000102</v>
      </c>
      <c r="L1424" s="13">
        <f>Table21[[#This Row],[Abs Erorr 2]]/Table21[[#This Row],[Adj Close]]</f>
        <v>2.6384972037665551E-2</v>
      </c>
      <c r="M1424" s="11">
        <f t="shared" si="114"/>
        <v>218.54666666666665</v>
      </c>
      <c r="N1424" s="16">
        <f>Table21[[#This Row],[Adj Close]]-Table21[[#This Row],[6-MA]]</f>
        <v>-9.3366666666666447</v>
      </c>
      <c r="O1424" s="17">
        <f>(Table21[[#This Row],[Adj Close]]-M1424)^2</f>
        <v>87.173344444444041</v>
      </c>
      <c r="P1424" s="17">
        <f>ABS(Table21[[#This Row],[Erorr 3]])</f>
        <v>9.3366666666666447</v>
      </c>
      <c r="Q1424" s="17">
        <f>Table21[[#This Row],[Abs Erorr 3]]/Table21[[#This Row],[Adj Close]]</f>
        <v>4.4628204515399096E-2</v>
      </c>
    </row>
    <row r="1425" spans="1:17" x14ac:dyDescent="0.3">
      <c r="A1425" s="9">
        <v>45532.291666666664</v>
      </c>
      <c r="B1425" s="26">
        <v>205.75</v>
      </c>
      <c r="C1425" s="11">
        <f t="shared" si="111"/>
        <v>209.21</v>
      </c>
      <c r="D1425" s="29">
        <f>Table21[[#This Row],[Adj Close]]-Table21[[#This Row],[Naive Trend ]]</f>
        <v>-3.460000000000008</v>
      </c>
      <c r="E1425" s="12">
        <f t="shared" si="110"/>
        <v>11.971600000000056</v>
      </c>
      <c r="F1425" s="12">
        <f>ABS(Table21[[#This Row],[Erorr 1]])</f>
        <v>3.460000000000008</v>
      </c>
      <c r="G1425" s="13">
        <f>Table21[[#This Row],[Abs Erorr 1]]/Table21[[#This Row],[Adj Close]]</f>
        <v>1.6816524908870027E-2</v>
      </c>
      <c r="H1425" s="11">
        <f t="shared" si="113"/>
        <v>214.24666666666667</v>
      </c>
      <c r="I1425" s="14">
        <f>(Table21[[#This Row],[Adj Close]]-Table21[[#This Row],[3-MA]])</f>
        <v>-8.4966666666666697</v>
      </c>
      <c r="J1425" s="10">
        <f t="shared" si="112"/>
        <v>72.193344444444492</v>
      </c>
      <c r="K1425" s="10">
        <f>ABS(Table21[[#This Row],[Erorr 2]])</f>
        <v>8.4966666666666697</v>
      </c>
      <c r="L1425" s="13">
        <f>Table21[[#This Row],[Abs Erorr 2]]/Table21[[#This Row],[Adj Close]]</f>
        <v>4.1296071283920634E-2</v>
      </c>
      <c r="M1425" s="11">
        <f t="shared" si="114"/>
        <v>216.29499999999999</v>
      </c>
      <c r="N1425" s="16">
        <f>Table21[[#This Row],[Adj Close]]-Table21[[#This Row],[6-MA]]</f>
        <v>-10.544999999999987</v>
      </c>
      <c r="O1425" s="17">
        <f>(Table21[[#This Row],[Adj Close]]-M1425)^2</f>
        <v>111.19702499999974</v>
      </c>
      <c r="P1425" s="17">
        <f>ABS(Table21[[#This Row],[Erorr 3]])</f>
        <v>10.544999999999987</v>
      </c>
      <c r="Q1425" s="17">
        <f>Table21[[#This Row],[Abs Erorr 3]]/Table21[[#This Row],[Adj Close]]</f>
        <v>5.1251518833535785E-2</v>
      </c>
    </row>
    <row r="1426" spans="1:17" x14ac:dyDescent="0.3">
      <c r="A1426" s="5">
        <v>45533.291666666664</v>
      </c>
      <c r="B1426" s="25">
        <v>206.28</v>
      </c>
      <c r="C1426" s="11">
        <f t="shared" si="111"/>
        <v>205.75</v>
      </c>
      <c r="D1426" s="29">
        <f>Table21[[#This Row],[Adj Close]]-Table21[[#This Row],[Naive Trend ]]</f>
        <v>0.53000000000000114</v>
      </c>
      <c r="E1426" s="12">
        <f t="shared" si="110"/>
        <v>0.2809000000000012</v>
      </c>
      <c r="F1426" s="12">
        <f>ABS(Table21[[#This Row],[Erorr 1]])</f>
        <v>0.53000000000000114</v>
      </c>
      <c r="G1426" s="13">
        <f>Table21[[#This Row],[Abs Erorr 1]]/Table21[[#This Row],[Adj Close]]</f>
        <v>2.5693232499515279E-3</v>
      </c>
      <c r="H1426" s="11">
        <f t="shared" si="113"/>
        <v>209.39000000000001</v>
      </c>
      <c r="I1426" s="14">
        <f>(Table21[[#This Row],[Adj Close]]-Table21[[#This Row],[3-MA]])</f>
        <v>-3.1100000000000136</v>
      </c>
      <c r="J1426" s="10">
        <f t="shared" si="112"/>
        <v>9.6721000000000856</v>
      </c>
      <c r="K1426" s="10">
        <f>ABS(Table21[[#This Row],[Erorr 2]])</f>
        <v>3.1100000000000136</v>
      </c>
      <c r="L1426" s="13">
        <f>Table21[[#This Row],[Abs Erorr 2]]/Table21[[#This Row],[Adj Close]]</f>
        <v>1.5076594919526922E-2</v>
      </c>
      <c r="M1426" s="11">
        <f t="shared" si="114"/>
        <v>213.73666666666668</v>
      </c>
      <c r="N1426" s="16">
        <f>Table21[[#This Row],[Adj Close]]-Table21[[#This Row],[6-MA]]</f>
        <v>-7.4566666666666777</v>
      </c>
      <c r="O1426" s="17">
        <f>(Table21[[#This Row],[Adj Close]]-M1426)^2</f>
        <v>55.601877777777943</v>
      </c>
      <c r="P1426" s="17">
        <f>ABS(Table21[[#This Row],[Erorr 3]])</f>
        <v>7.4566666666666777</v>
      </c>
      <c r="Q1426" s="17">
        <f>Table21[[#This Row],[Abs Erorr 3]]/Table21[[#This Row],[Adj Close]]</f>
        <v>3.6148277422273986E-2</v>
      </c>
    </row>
    <row r="1427" spans="1:17" x14ac:dyDescent="0.3">
      <c r="A1427" s="9">
        <v>45534.291666666664</v>
      </c>
      <c r="B1427" s="26">
        <v>214.11</v>
      </c>
      <c r="C1427" s="11">
        <f t="shared" si="111"/>
        <v>206.28</v>
      </c>
      <c r="D1427" s="29">
        <f>Table21[[#This Row],[Adj Close]]-Table21[[#This Row],[Naive Trend ]]</f>
        <v>7.8300000000000125</v>
      </c>
      <c r="E1427" s="12">
        <f t="shared" si="110"/>
        <v>61.308900000000193</v>
      </c>
      <c r="F1427" s="12">
        <f>ABS(Table21[[#This Row],[Erorr 1]])</f>
        <v>7.8300000000000125</v>
      </c>
      <c r="G1427" s="13">
        <f>Table21[[#This Row],[Abs Erorr 1]]/Table21[[#This Row],[Adj Close]]</f>
        <v>3.6569987389659574E-2</v>
      </c>
      <c r="H1427" s="11">
        <f t="shared" si="113"/>
        <v>207.08</v>
      </c>
      <c r="I1427" s="14">
        <f>(Table21[[#This Row],[Adj Close]]-Table21[[#This Row],[3-MA]])</f>
        <v>7.0300000000000011</v>
      </c>
      <c r="J1427" s="10">
        <f t="shared" si="112"/>
        <v>49.420900000000017</v>
      </c>
      <c r="K1427" s="10">
        <f>ABS(Table21[[#This Row],[Erorr 2]])</f>
        <v>7.0300000000000011</v>
      </c>
      <c r="L1427" s="13">
        <f>Table21[[#This Row],[Abs Erorr 2]]/Table21[[#This Row],[Adj Close]]</f>
        <v>3.2833590210639398E-2</v>
      </c>
      <c r="M1427" s="11">
        <f t="shared" si="114"/>
        <v>210.905</v>
      </c>
      <c r="N1427" s="16">
        <f>Table21[[#This Row],[Adj Close]]-Table21[[#This Row],[6-MA]]</f>
        <v>3.2050000000000125</v>
      </c>
      <c r="O1427" s="17">
        <f>(Table21[[#This Row],[Adj Close]]-M1427)^2</f>
        <v>10.272025000000081</v>
      </c>
      <c r="P1427" s="17">
        <f>ABS(Table21[[#This Row],[Erorr 3]])</f>
        <v>3.2050000000000125</v>
      </c>
      <c r="Q1427" s="17">
        <f>Table21[[#This Row],[Abs Erorr 3]]/Table21[[#This Row],[Adj Close]]</f>
        <v>1.4968941198449453E-2</v>
      </c>
    </row>
    <row r="1428" spans="1:17" x14ac:dyDescent="0.3">
      <c r="A1428" s="5">
        <v>45538.291666666664</v>
      </c>
      <c r="B1428" s="25">
        <v>210.6</v>
      </c>
      <c r="C1428" s="11">
        <f t="shared" si="111"/>
        <v>214.11</v>
      </c>
      <c r="D1428" s="29">
        <f>Table21[[#This Row],[Adj Close]]-Table21[[#This Row],[Naive Trend ]]</f>
        <v>-3.5100000000000193</v>
      </c>
      <c r="E1428" s="12">
        <f t="shared" si="110"/>
        <v>12.320100000000135</v>
      </c>
      <c r="F1428" s="12">
        <f>ABS(Table21[[#This Row],[Erorr 1]])</f>
        <v>3.5100000000000193</v>
      </c>
      <c r="G1428" s="13">
        <f>Table21[[#This Row],[Abs Erorr 1]]/Table21[[#This Row],[Adj Close]]</f>
        <v>1.666666666666676E-2</v>
      </c>
      <c r="H1428" s="11">
        <f t="shared" si="113"/>
        <v>208.71333333333334</v>
      </c>
      <c r="I1428" s="14">
        <f>(Table21[[#This Row],[Adj Close]]-Table21[[#This Row],[3-MA]])</f>
        <v>1.8866666666666561</v>
      </c>
      <c r="J1428" s="10">
        <f t="shared" si="112"/>
        <v>3.5595111111110711</v>
      </c>
      <c r="K1428" s="10">
        <f>ABS(Table21[[#This Row],[Erorr 2]])</f>
        <v>1.8866666666666561</v>
      </c>
      <c r="L1428" s="13">
        <f>Table21[[#This Row],[Abs Erorr 2]]/Table21[[#This Row],[Adj Close]]</f>
        <v>8.958531180753352E-3</v>
      </c>
      <c r="M1428" s="11">
        <f t="shared" si="114"/>
        <v>211.48000000000002</v>
      </c>
      <c r="N1428" s="16">
        <f>Table21[[#This Row],[Adj Close]]-Table21[[#This Row],[6-MA]]</f>
        <v>-0.88000000000002387</v>
      </c>
      <c r="O1428" s="17">
        <f>(Table21[[#This Row],[Adj Close]]-M1428)^2</f>
        <v>0.77440000000004205</v>
      </c>
      <c r="P1428" s="17">
        <f>ABS(Table21[[#This Row],[Erorr 3]])</f>
        <v>0.88000000000002387</v>
      </c>
      <c r="Q1428" s="17">
        <f>Table21[[#This Row],[Abs Erorr 3]]/Table21[[#This Row],[Adj Close]]</f>
        <v>4.1785375118709583E-3</v>
      </c>
    </row>
    <row r="1429" spans="1:17" x14ac:dyDescent="0.3">
      <c r="A1429" s="9">
        <v>45539.291666666664</v>
      </c>
      <c r="B1429" s="26">
        <v>219.41</v>
      </c>
      <c r="C1429" s="11">
        <f t="shared" si="111"/>
        <v>210.6</v>
      </c>
      <c r="D1429" s="29">
        <f>Table21[[#This Row],[Adj Close]]-Table21[[#This Row],[Naive Trend ]]</f>
        <v>8.8100000000000023</v>
      </c>
      <c r="E1429" s="12">
        <f t="shared" si="110"/>
        <v>77.616100000000046</v>
      </c>
      <c r="F1429" s="12">
        <f>ABS(Table21[[#This Row],[Erorr 1]])</f>
        <v>8.8100000000000023</v>
      </c>
      <c r="G1429" s="13">
        <f>Table21[[#This Row],[Abs Erorr 1]]/Table21[[#This Row],[Adj Close]]</f>
        <v>4.015313796089514E-2</v>
      </c>
      <c r="H1429" s="11">
        <f t="shared" si="113"/>
        <v>210.33</v>
      </c>
      <c r="I1429" s="14">
        <f>(Table21[[#This Row],[Adj Close]]-Table21[[#This Row],[3-MA]])</f>
        <v>9.0799999999999841</v>
      </c>
      <c r="J1429" s="10">
        <f t="shared" si="112"/>
        <v>82.446399999999713</v>
      </c>
      <c r="K1429" s="10">
        <f>ABS(Table21[[#This Row],[Erorr 2]])</f>
        <v>9.0799999999999841</v>
      </c>
      <c r="L1429" s="13">
        <f>Table21[[#This Row],[Abs Erorr 2]]/Table21[[#This Row],[Adj Close]]</f>
        <v>4.1383710860945187E-2</v>
      </c>
      <c r="M1429" s="11">
        <f t="shared" si="114"/>
        <v>209.85999999999999</v>
      </c>
      <c r="N1429" s="16">
        <f>Table21[[#This Row],[Adj Close]]-Table21[[#This Row],[6-MA]]</f>
        <v>9.5500000000000114</v>
      </c>
      <c r="O1429" s="17">
        <f>(Table21[[#This Row],[Adj Close]]-M1429)^2</f>
        <v>91.202500000000214</v>
      </c>
      <c r="P1429" s="17">
        <f>ABS(Table21[[#This Row],[Erorr 3]])</f>
        <v>9.5500000000000114</v>
      </c>
      <c r="Q1429" s="17">
        <f>Table21[[#This Row],[Abs Erorr 3]]/Table21[[#This Row],[Adj Close]]</f>
        <v>4.3525819242514065E-2</v>
      </c>
    </row>
    <row r="1430" spans="1:17" x14ac:dyDescent="0.3">
      <c r="A1430" s="5">
        <v>45540.291666666664</v>
      </c>
      <c r="B1430" s="25">
        <v>230.17</v>
      </c>
      <c r="C1430" s="11">
        <f t="shared" si="111"/>
        <v>219.41</v>
      </c>
      <c r="D1430" s="29">
        <f>Table21[[#This Row],[Adj Close]]-Table21[[#This Row],[Naive Trend ]]</f>
        <v>10.759999999999991</v>
      </c>
      <c r="E1430" s="12">
        <f t="shared" si="110"/>
        <v>115.77759999999981</v>
      </c>
      <c r="F1430" s="12">
        <f>ABS(Table21[[#This Row],[Erorr 1]])</f>
        <v>10.759999999999991</v>
      </c>
      <c r="G1430" s="13">
        <f>Table21[[#This Row],[Abs Erorr 1]]/Table21[[#This Row],[Adj Close]]</f>
        <v>4.6748055784854636E-2</v>
      </c>
      <c r="H1430" s="11">
        <f t="shared" si="113"/>
        <v>214.70666666666668</v>
      </c>
      <c r="I1430" s="14">
        <f>(Table21[[#This Row],[Adj Close]]-Table21[[#This Row],[3-MA]])</f>
        <v>15.46333333333331</v>
      </c>
      <c r="J1430" s="10">
        <f t="shared" si="112"/>
        <v>239.11467777777705</v>
      </c>
      <c r="K1430" s="10">
        <f>ABS(Table21[[#This Row],[Erorr 2]])</f>
        <v>15.46333333333331</v>
      </c>
      <c r="L1430" s="13">
        <f>Table21[[#This Row],[Abs Erorr 2]]/Table21[[#This Row],[Adj Close]]</f>
        <v>6.7182227628853938E-2</v>
      </c>
      <c r="M1430" s="11">
        <f t="shared" si="114"/>
        <v>210.89333333333335</v>
      </c>
      <c r="N1430" s="16">
        <f>Table21[[#This Row],[Adj Close]]-Table21[[#This Row],[6-MA]]</f>
        <v>19.276666666666642</v>
      </c>
      <c r="O1430" s="17">
        <f>(Table21[[#This Row],[Adj Close]]-M1430)^2</f>
        <v>371.58987777777685</v>
      </c>
      <c r="P1430" s="17">
        <f>ABS(Table21[[#This Row],[Erorr 3]])</f>
        <v>19.276666666666642</v>
      </c>
      <c r="Q1430" s="17">
        <f>Table21[[#This Row],[Abs Erorr 3]]/Table21[[#This Row],[Adj Close]]</f>
        <v>8.374969225644803E-2</v>
      </c>
    </row>
    <row r="1431" spans="1:17" x14ac:dyDescent="0.3">
      <c r="A1431" s="9">
        <v>45541.291666666664</v>
      </c>
      <c r="B1431" s="26">
        <v>210.73</v>
      </c>
      <c r="C1431" s="11">
        <f t="shared" si="111"/>
        <v>230.17</v>
      </c>
      <c r="D1431" s="29">
        <f>Table21[[#This Row],[Adj Close]]-Table21[[#This Row],[Naive Trend ]]</f>
        <v>-19.439999999999998</v>
      </c>
      <c r="E1431" s="12">
        <f t="shared" si="110"/>
        <v>377.91359999999992</v>
      </c>
      <c r="F1431" s="12">
        <f>ABS(Table21[[#This Row],[Erorr 1]])</f>
        <v>19.439999999999998</v>
      </c>
      <c r="G1431" s="13">
        <f>Table21[[#This Row],[Abs Erorr 1]]/Table21[[#This Row],[Adj Close]]</f>
        <v>9.2250747401888669E-2</v>
      </c>
      <c r="H1431" s="11">
        <f t="shared" si="113"/>
        <v>220.05999999999997</v>
      </c>
      <c r="I1431" s="14">
        <f>(Table21[[#This Row],[Adj Close]]-Table21[[#This Row],[3-MA]])</f>
        <v>-9.3299999999999841</v>
      </c>
      <c r="J1431" s="10">
        <f t="shared" si="112"/>
        <v>87.048899999999705</v>
      </c>
      <c r="K1431" s="10">
        <f>ABS(Table21[[#This Row],[Erorr 2]])</f>
        <v>9.3299999999999841</v>
      </c>
      <c r="L1431" s="13">
        <f>Table21[[#This Row],[Abs Erorr 2]]/Table21[[#This Row],[Adj Close]]</f>
        <v>4.4274664262326124E-2</v>
      </c>
      <c r="M1431" s="11">
        <f t="shared" si="114"/>
        <v>214.38666666666668</v>
      </c>
      <c r="N1431" s="16">
        <f>Table21[[#This Row],[Adj Close]]-Table21[[#This Row],[6-MA]]</f>
        <v>-3.6566666666666947</v>
      </c>
      <c r="O1431" s="17">
        <f>(Table21[[#This Row],[Adj Close]]-M1431)^2</f>
        <v>13.371211111111316</v>
      </c>
      <c r="P1431" s="17">
        <f>ABS(Table21[[#This Row],[Erorr 3]])</f>
        <v>3.6566666666666947</v>
      </c>
      <c r="Q1431" s="17">
        <f>Table21[[#This Row],[Abs Erorr 3]]/Table21[[#This Row],[Adj Close]]</f>
        <v>1.7352378240718905E-2</v>
      </c>
    </row>
    <row r="1432" spans="1:17" x14ac:dyDescent="0.3">
      <c r="A1432" s="5">
        <v>45544.291666666664</v>
      </c>
      <c r="B1432" s="25">
        <v>216.27</v>
      </c>
      <c r="C1432" s="11">
        <f t="shared" si="111"/>
        <v>210.73</v>
      </c>
      <c r="D1432" s="29">
        <f>Table21[[#This Row],[Adj Close]]-Table21[[#This Row],[Naive Trend ]]</f>
        <v>5.5400000000000205</v>
      </c>
      <c r="E1432" s="12">
        <f t="shared" si="110"/>
        <v>30.691600000000228</v>
      </c>
      <c r="F1432" s="12">
        <f>ABS(Table21[[#This Row],[Erorr 1]])</f>
        <v>5.5400000000000205</v>
      </c>
      <c r="G1432" s="13">
        <f>Table21[[#This Row],[Abs Erorr 1]]/Table21[[#This Row],[Adj Close]]</f>
        <v>2.5616127988163036E-2</v>
      </c>
      <c r="H1432" s="11">
        <f t="shared" si="113"/>
        <v>220.10333333333332</v>
      </c>
      <c r="I1432" s="14">
        <f>(Table21[[#This Row],[Adj Close]]-Table21[[#This Row],[3-MA]])</f>
        <v>-3.8333333333333144</v>
      </c>
      <c r="J1432" s="10">
        <f t="shared" si="112"/>
        <v>14.694444444444299</v>
      </c>
      <c r="K1432" s="10">
        <f>ABS(Table21[[#This Row],[Erorr 2]])</f>
        <v>3.8333333333333144</v>
      </c>
      <c r="L1432" s="13">
        <f>Table21[[#This Row],[Abs Erorr 2]]/Table21[[#This Row],[Adj Close]]</f>
        <v>1.7724757633205319E-2</v>
      </c>
      <c r="M1432" s="11">
        <f t="shared" si="114"/>
        <v>215.21666666666667</v>
      </c>
      <c r="N1432" s="16">
        <f>Table21[[#This Row],[Adj Close]]-Table21[[#This Row],[6-MA]]</f>
        <v>1.0533333333333417</v>
      </c>
      <c r="O1432" s="17">
        <f>(Table21[[#This Row],[Adj Close]]-M1432)^2</f>
        <v>1.1095111111111287</v>
      </c>
      <c r="P1432" s="17">
        <f>ABS(Table21[[#This Row],[Erorr 3]])</f>
        <v>1.0533333333333417</v>
      </c>
      <c r="Q1432" s="17">
        <f>Table21[[#This Row],[Abs Erorr 3]]/Table21[[#This Row],[Adj Close]]</f>
        <v>4.8704551409503938E-3</v>
      </c>
    </row>
    <row r="1433" spans="1:17" x14ac:dyDescent="0.3">
      <c r="A1433" s="9">
        <v>45545.291666666664</v>
      </c>
      <c r="B1433" s="26">
        <v>226.17</v>
      </c>
      <c r="C1433" s="11">
        <f t="shared" si="111"/>
        <v>216.27</v>
      </c>
      <c r="D1433" s="29">
        <f>Table21[[#This Row],[Adj Close]]-Table21[[#This Row],[Naive Trend ]]</f>
        <v>9.8999999999999773</v>
      </c>
      <c r="E1433" s="12">
        <f t="shared" si="110"/>
        <v>98.00999999999955</v>
      </c>
      <c r="F1433" s="12">
        <f>ABS(Table21[[#This Row],[Erorr 1]])</f>
        <v>9.8999999999999773</v>
      </c>
      <c r="G1433" s="13">
        <f>Table21[[#This Row],[Abs Erorr 1]]/Table21[[#This Row],[Adj Close]]</f>
        <v>4.3772383605252589E-2</v>
      </c>
      <c r="H1433" s="11">
        <f t="shared" si="113"/>
        <v>219.05666666666664</v>
      </c>
      <c r="I1433" s="14">
        <f>(Table21[[#This Row],[Adj Close]]-Table21[[#This Row],[3-MA]])</f>
        <v>7.1133333333333439</v>
      </c>
      <c r="J1433" s="10">
        <f t="shared" si="112"/>
        <v>50.599511111111262</v>
      </c>
      <c r="K1433" s="10">
        <f>ABS(Table21[[#This Row],[Erorr 2]])</f>
        <v>7.1133333333333439</v>
      </c>
      <c r="L1433" s="13">
        <f>Table21[[#This Row],[Abs Erorr 2]]/Table21[[#This Row],[Adj Close]]</f>
        <v>3.1451268220070494E-2</v>
      </c>
      <c r="M1433" s="11">
        <f t="shared" si="114"/>
        <v>216.88166666666666</v>
      </c>
      <c r="N1433" s="16">
        <f>Table21[[#This Row],[Adj Close]]-Table21[[#This Row],[6-MA]]</f>
        <v>9.2883333333333269</v>
      </c>
      <c r="O1433" s="17">
        <f>(Table21[[#This Row],[Adj Close]]-M1433)^2</f>
        <v>86.273136111110986</v>
      </c>
      <c r="P1433" s="17">
        <f>ABS(Table21[[#This Row],[Erorr 3]])</f>
        <v>9.2883333333333269</v>
      </c>
      <c r="Q1433" s="17">
        <f>Table21[[#This Row],[Abs Erorr 3]]/Table21[[#This Row],[Adj Close]]</f>
        <v>4.1067928254557753E-2</v>
      </c>
    </row>
    <row r="1434" spans="1:17" x14ac:dyDescent="0.3">
      <c r="A1434" s="5">
        <v>45546.291666666664</v>
      </c>
      <c r="B1434" s="25">
        <v>228.13</v>
      </c>
      <c r="C1434" s="11">
        <f t="shared" si="111"/>
        <v>226.17</v>
      </c>
      <c r="D1434" s="29">
        <f>Table21[[#This Row],[Adj Close]]-Table21[[#This Row],[Naive Trend ]]</f>
        <v>1.960000000000008</v>
      </c>
      <c r="E1434" s="12">
        <f t="shared" si="110"/>
        <v>3.8416000000000312</v>
      </c>
      <c r="F1434" s="12">
        <f>ABS(Table21[[#This Row],[Erorr 1]])</f>
        <v>1.960000000000008</v>
      </c>
      <c r="G1434" s="13">
        <f>Table21[[#This Row],[Abs Erorr 1]]/Table21[[#This Row],[Adj Close]]</f>
        <v>8.5915925130408445E-3</v>
      </c>
      <c r="H1434" s="11">
        <f t="shared" si="113"/>
        <v>217.72333333333333</v>
      </c>
      <c r="I1434" s="14">
        <f>(Table21[[#This Row],[Adj Close]]-Table21[[#This Row],[3-MA]])</f>
        <v>10.406666666666666</v>
      </c>
      <c r="J1434" s="10">
        <f t="shared" si="112"/>
        <v>108.2987111111111</v>
      </c>
      <c r="K1434" s="10">
        <f>ABS(Table21[[#This Row],[Erorr 2]])</f>
        <v>10.406666666666666</v>
      </c>
      <c r="L1434" s="13">
        <f>Table21[[#This Row],[Abs Erorr 2]]/Table21[[#This Row],[Adj Close]]</f>
        <v>4.5617265009716683E-2</v>
      </c>
      <c r="M1434" s="11">
        <f t="shared" si="114"/>
        <v>218.89166666666668</v>
      </c>
      <c r="N1434" s="16">
        <f>Table21[[#This Row],[Adj Close]]-Table21[[#This Row],[6-MA]]</f>
        <v>9.2383333333333155</v>
      </c>
      <c r="O1434" s="17">
        <f>(Table21[[#This Row],[Adj Close]]-M1434)^2</f>
        <v>85.346802777777455</v>
      </c>
      <c r="P1434" s="17">
        <f>ABS(Table21[[#This Row],[Erorr 3]])</f>
        <v>9.2383333333333155</v>
      </c>
      <c r="Q1434" s="17">
        <f>Table21[[#This Row],[Abs Erorr 3]]/Table21[[#This Row],[Adj Close]]</f>
        <v>4.0495916071245849E-2</v>
      </c>
    </row>
    <row r="1435" spans="1:17" x14ac:dyDescent="0.3">
      <c r="A1435" s="9">
        <v>45547.291666666664</v>
      </c>
      <c r="B1435" s="26">
        <v>229.81</v>
      </c>
      <c r="C1435" s="11">
        <f t="shared" si="111"/>
        <v>228.13</v>
      </c>
      <c r="D1435" s="29">
        <f>Table21[[#This Row],[Adj Close]]-Table21[[#This Row],[Naive Trend ]]</f>
        <v>1.6800000000000068</v>
      </c>
      <c r="E1435" s="12">
        <f t="shared" si="110"/>
        <v>2.8224000000000231</v>
      </c>
      <c r="F1435" s="12">
        <f>ABS(Table21[[#This Row],[Erorr 1]])</f>
        <v>1.6800000000000068</v>
      </c>
      <c r="G1435" s="13">
        <f>Table21[[#This Row],[Abs Erorr 1]]/Table21[[#This Row],[Adj Close]]</f>
        <v>7.3103868413037154E-3</v>
      </c>
      <c r="H1435" s="11">
        <f t="shared" si="113"/>
        <v>223.52333333333331</v>
      </c>
      <c r="I1435" s="14">
        <f>(Table21[[#This Row],[Adj Close]]-Table21[[#This Row],[3-MA]])</f>
        <v>6.2866666666666902</v>
      </c>
      <c r="J1435" s="10">
        <f t="shared" si="112"/>
        <v>39.522177777778076</v>
      </c>
      <c r="K1435" s="10">
        <f>ABS(Table21[[#This Row],[Erorr 2]])</f>
        <v>6.2866666666666902</v>
      </c>
      <c r="L1435" s="13">
        <f>Table21[[#This Row],[Abs Erorr 2]]/Table21[[#This Row],[Adj Close]]</f>
        <v>2.7355931711703974E-2</v>
      </c>
      <c r="M1435" s="11">
        <f t="shared" si="114"/>
        <v>221.81333333333336</v>
      </c>
      <c r="N1435" s="16">
        <f>Table21[[#This Row],[Adj Close]]-Table21[[#This Row],[6-MA]]</f>
        <v>7.9966666666666413</v>
      </c>
      <c r="O1435" s="17">
        <f>(Table21[[#This Row],[Adj Close]]-M1435)^2</f>
        <v>63.946677777777374</v>
      </c>
      <c r="P1435" s="17">
        <f>ABS(Table21[[#This Row],[Erorr 3]])</f>
        <v>7.9966666666666413</v>
      </c>
      <c r="Q1435" s="17">
        <f>Table21[[#This Row],[Abs Erorr 3]]/Table21[[#This Row],[Adj Close]]</f>
        <v>3.4796861175173582E-2</v>
      </c>
    </row>
    <row r="1436" spans="1:17" x14ac:dyDescent="0.3">
      <c r="A1436" s="5">
        <v>45548.291666666664</v>
      </c>
      <c r="B1436" s="25">
        <v>230.29</v>
      </c>
      <c r="C1436" s="11">
        <f t="shared" si="111"/>
        <v>229.81</v>
      </c>
      <c r="D1436" s="29">
        <f>Table21[[#This Row],[Adj Close]]-Table21[[#This Row],[Naive Trend ]]</f>
        <v>0.47999999999998977</v>
      </c>
      <c r="E1436" s="12">
        <f t="shared" si="110"/>
        <v>0.23039999999999017</v>
      </c>
      <c r="F1436" s="12">
        <f>ABS(Table21[[#This Row],[Erorr 1]])</f>
        <v>0.47999999999998977</v>
      </c>
      <c r="G1436" s="13">
        <f>Table21[[#This Row],[Abs Erorr 1]]/Table21[[#This Row],[Adj Close]]</f>
        <v>2.0843284554257231E-3</v>
      </c>
      <c r="H1436" s="11">
        <f t="shared" si="113"/>
        <v>228.03666666666663</v>
      </c>
      <c r="I1436" s="14">
        <f>(Table21[[#This Row],[Adj Close]]-Table21[[#This Row],[3-MA]])</f>
        <v>2.2533333333333587</v>
      </c>
      <c r="J1436" s="10">
        <f t="shared" si="112"/>
        <v>5.0775111111112254</v>
      </c>
      <c r="K1436" s="10">
        <f>ABS(Table21[[#This Row],[Erorr 2]])</f>
        <v>2.2533333333333587</v>
      </c>
      <c r="L1436" s="13">
        <f>Table21[[#This Row],[Abs Erorr 2]]/Table21[[#This Row],[Adj Close]]</f>
        <v>9.7847641379710752E-3</v>
      </c>
      <c r="M1436" s="11">
        <f t="shared" si="114"/>
        <v>223.54666666666662</v>
      </c>
      <c r="N1436" s="16">
        <f>Table21[[#This Row],[Adj Close]]-Table21[[#This Row],[6-MA]]</f>
        <v>6.7433333333333678</v>
      </c>
      <c r="O1436" s="17">
        <f>(Table21[[#This Row],[Adj Close]]-M1436)^2</f>
        <v>45.472544444444907</v>
      </c>
      <c r="P1436" s="17">
        <f>ABS(Table21[[#This Row],[Erorr 3]])</f>
        <v>6.7433333333333678</v>
      </c>
      <c r="Q1436" s="17">
        <f>Table21[[#This Row],[Abs Erorr 3]]/Table21[[#This Row],[Adj Close]]</f>
        <v>2.928191989809965E-2</v>
      </c>
    </row>
    <row r="1437" spans="1:17" x14ac:dyDescent="0.3">
      <c r="A1437" s="9">
        <v>45551.291666666664</v>
      </c>
      <c r="B1437" s="26">
        <v>226.78</v>
      </c>
      <c r="C1437" s="11">
        <f t="shared" si="111"/>
        <v>230.29</v>
      </c>
      <c r="D1437" s="29">
        <f>Table21[[#This Row],[Adj Close]]-Table21[[#This Row],[Naive Trend ]]</f>
        <v>-3.5099999999999909</v>
      </c>
      <c r="E1437" s="12">
        <f t="shared" si="110"/>
        <v>12.320099999999936</v>
      </c>
      <c r="F1437" s="12">
        <f>ABS(Table21[[#This Row],[Erorr 1]])</f>
        <v>3.5099999999999909</v>
      </c>
      <c r="G1437" s="13">
        <f>Table21[[#This Row],[Abs Erorr 1]]/Table21[[#This Row],[Adj Close]]</f>
        <v>1.547755533997703E-2</v>
      </c>
      <c r="H1437" s="11">
        <f t="shared" si="113"/>
        <v>229.41</v>
      </c>
      <c r="I1437" s="14">
        <f>(Table21[[#This Row],[Adj Close]]-Table21[[#This Row],[3-MA]])</f>
        <v>-2.6299999999999955</v>
      </c>
      <c r="J1437" s="10">
        <f t="shared" si="112"/>
        <v>6.9168999999999761</v>
      </c>
      <c r="K1437" s="10">
        <f>ABS(Table21[[#This Row],[Erorr 2]])</f>
        <v>2.6299999999999955</v>
      </c>
      <c r="L1437" s="13">
        <f>Table21[[#This Row],[Abs Erorr 2]]/Table21[[#This Row],[Adj Close]]</f>
        <v>1.1597142605167985E-2</v>
      </c>
      <c r="M1437" s="11">
        <f t="shared" si="114"/>
        <v>223.56666666666663</v>
      </c>
      <c r="N1437" s="16">
        <f>Table21[[#This Row],[Adj Close]]-Table21[[#This Row],[6-MA]]</f>
        <v>3.2133333333333667</v>
      </c>
      <c r="O1437" s="17">
        <f>(Table21[[#This Row],[Adj Close]]-M1437)^2</f>
        <v>10.325511111111325</v>
      </c>
      <c r="P1437" s="17">
        <f>ABS(Table21[[#This Row],[Erorr 3]])</f>
        <v>3.2133333333333667</v>
      </c>
      <c r="Q1437" s="17">
        <f>Table21[[#This Row],[Abs Erorr 3]]/Table21[[#This Row],[Adj Close]]</f>
        <v>1.4169385895287797E-2</v>
      </c>
    </row>
    <row r="1438" spans="1:17" x14ac:dyDescent="0.3">
      <c r="A1438" s="5">
        <v>45552.291666666664</v>
      </c>
      <c r="B1438" s="25">
        <v>227.87</v>
      </c>
      <c r="C1438" s="11">
        <f t="shared" si="111"/>
        <v>226.78</v>
      </c>
      <c r="D1438" s="29">
        <f>Table21[[#This Row],[Adj Close]]-Table21[[#This Row],[Naive Trend ]]</f>
        <v>1.0900000000000034</v>
      </c>
      <c r="E1438" s="12">
        <f t="shared" si="110"/>
        <v>1.1881000000000075</v>
      </c>
      <c r="F1438" s="12">
        <f>ABS(Table21[[#This Row],[Erorr 1]])</f>
        <v>1.0900000000000034</v>
      </c>
      <c r="G1438" s="13">
        <f>Table21[[#This Row],[Abs Erorr 1]]/Table21[[#This Row],[Adj Close]]</f>
        <v>4.7834291481985494E-3</v>
      </c>
      <c r="H1438" s="11">
        <f t="shared" si="113"/>
        <v>228.96</v>
      </c>
      <c r="I1438" s="14">
        <f>(Table21[[#This Row],[Adj Close]]-Table21[[#This Row],[3-MA]])</f>
        <v>-1.0900000000000034</v>
      </c>
      <c r="J1438" s="10">
        <f t="shared" si="112"/>
        <v>1.1881000000000075</v>
      </c>
      <c r="K1438" s="10">
        <f>ABS(Table21[[#This Row],[Erorr 2]])</f>
        <v>1.0900000000000034</v>
      </c>
      <c r="L1438" s="13">
        <f>Table21[[#This Row],[Abs Erorr 2]]/Table21[[#This Row],[Adj Close]]</f>
        <v>4.7834291481985494E-3</v>
      </c>
      <c r="M1438" s="11">
        <f t="shared" si="114"/>
        <v>226.24166666666665</v>
      </c>
      <c r="N1438" s="16">
        <f>Table21[[#This Row],[Adj Close]]-Table21[[#This Row],[6-MA]]</f>
        <v>1.6283333333333587</v>
      </c>
      <c r="O1438" s="17">
        <f>(Table21[[#This Row],[Adj Close]]-M1438)^2</f>
        <v>2.651469444444527</v>
      </c>
      <c r="P1438" s="17">
        <f>ABS(Table21[[#This Row],[Erorr 3]])</f>
        <v>1.6283333333333587</v>
      </c>
      <c r="Q1438" s="17">
        <f>Table21[[#This Row],[Abs Erorr 3]]/Table21[[#This Row],[Adj Close]]</f>
        <v>7.1458872749083193E-3</v>
      </c>
    </row>
    <row r="1439" spans="1:17" x14ac:dyDescent="0.3">
      <c r="A1439" s="9">
        <v>45553.291666666664</v>
      </c>
      <c r="B1439" s="26">
        <v>227.2</v>
      </c>
      <c r="C1439" s="11">
        <f t="shared" si="111"/>
        <v>227.87</v>
      </c>
      <c r="D1439" s="29">
        <f>Table21[[#This Row],[Adj Close]]-Table21[[#This Row],[Naive Trend ]]</f>
        <v>-0.67000000000001592</v>
      </c>
      <c r="E1439" s="12">
        <f t="shared" si="110"/>
        <v>0.44890000000002134</v>
      </c>
      <c r="F1439" s="12">
        <f>ABS(Table21[[#This Row],[Erorr 1]])</f>
        <v>0.67000000000001592</v>
      </c>
      <c r="G1439" s="13">
        <f>Table21[[#This Row],[Abs Erorr 1]]/Table21[[#This Row],[Adj Close]]</f>
        <v>2.9489436619719012E-3</v>
      </c>
      <c r="H1439" s="11">
        <f t="shared" si="113"/>
        <v>228.31333333333336</v>
      </c>
      <c r="I1439" s="14">
        <f>(Table21[[#This Row],[Adj Close]]-Table21[[#This Row],[3-MA]])</f>
        <v>-1.1133333333333724</v>
      </c>
      <c r="J1439" s="10">
        <f t="shared" si="112"/>
        <v>1.239511111111198</v>
      </c>
      <c r="K1439" s="10">
        <f>ABS(Table21[[#This Row],[Erorr 2]])</f>
        <v>1.1133333333333724</v>
      </c>
      <c r="L1439" s="13">
        <f>Table21[[#This Row],[Abs Erorr 2]]/Table21[[#This Row],[Adj Close]]</f>
        <v>4.9002347417842094E-3</v>
      </c>
      <c r="M1439" s="11">
        <f t="shared" si="114"/>
        <v>228.17499999999995</v>
      </c>
      <c r="N1439" s="16">
        <f>Table21[[#This Row],[Adj Close]]-Table21[[#This Row],[6-MA]]</f>
        <v>-0.97499999999996589</v>
      </c>
      <c r="O1439" s="17">
        <f>(Table21[[#This Row],[Adj Close]]-M1439)^2</f>
        <v>0.95062499999993344</v>
      </c>
      <c r="P1439" s="17">
        <f>ABS(Table21[[#This Row],[Erorr 3]])</f>
        <v>0.97499999999996589</v>
      </c>
      <c r="Q1439" s="17">
        <f>Table21[[#This Row],[Abs Erorr 3]]/Table21[[#This Row],[Adj Close]]</f>
        <v>4.29137323943647E-3</v>
      </c>
    </row>
    <row r="1440" spans="1:17" x14ac:dyDescent="0.3">
      <c r="A1440" s="5">
        <v>45554.291666666664</v>
      </c>
      <c r="B1440" s="25">
        <v>243.92</v>
      </c>
      <c r="C1440" s="11">
        <f t="shared" si="111"/>
        <v>227.2</v>
      </c>
      <c r="D1440" s="29">
        <f>Table21[[#This Row],[Adj Close]]-Table21[[#This Row],[Naive Trend ]]</f>
        <v>16.72</v>
      </c>
      <c r="E1440" s="12">
        <f t="shared" si="110"/>
        <v>279.55839999999995</v>
      </c>
      <c r="F1440" s="12">
        <f>ABS(Table21[[#This Row],[Erorr 1]])</f>
        <v>16.72</v>
      </c>
      <c r="G1440" s="13">
        <f>Table21[[#This Row],[Abs Erorr 1]]/Table21[[#This Row],[Adj Close]]</f>
        <v>6.8547064611347977E-2</v>
      </c>
      <c r="H1440" s="11">
        <f t="shared" si="113"/>
        <v>227.2833333333333</v>
      </c>
      <c r="I1440" s="14">
        <f>(Table21[[#This Row],[Adj Close]]-Table21[[#This Row],[3-MA]])</f>
        <v>16.636666666666684</v>
      </c>
      <c r="J1440" s="10">
        <f t="shared" si="112"/>
        <v>276.7786777777784</v>
      </c>
      <c r="K1440" s="10">
        <f>ABS(Table21[[#This Row],[Erorr 2]])</f>
        <v>16.636666666666684</v>
      </c>
      <c r="L1440" s="13">
        <f>Table21[[#This Row],[Abs Erorr 2]]/Table21[[#This Row],[Adj Close]]</f>
        <v>6.8205422542910316E-2</v>
      </c>
      <c r="M1440" s="11">
        <f t="shared" si="114"/>
        <v>228.34666666666669</v>
      </c>
      <c r="N1440" s="16">
        <f>Table21[[#This Row],[Adj Close]]-Table21[[#This Row],[6-MA]]</f>
        <v>15.573333333333295</v>
      </c>
      <c r="O1440" s="17">
        <f>(Table21[[#This Row],[Adj Close]]-M1440)^2</f>
        <v>242.52871111110991</v>
      </c>
      <c r="P1440" s="17">
        <f>ABS(Table21[[#This Row],[Erorr 3]])</f>
        <v>15.573333333333295</v>
      </c>
      <c r="Q1440" s="17">
        <f>Table21[[#This Row],[Abs Erorr 3]]/Table21[[#This Row],[Adj Close]]</f>
        <v>6.3846069749644532E-2</v>
      </c>
    </row>
    <row r="1441" spans="1:17" x14ac:dyDescent="0.3">
      <c r="A1441" s="9">
        <v>45555.291666666664</v>
      </c>
      <c r="B1441" s="26">
        <v>238.25</v>
      </c>
      <c r="C1441" s="11">
        <f t="shared" si="111"/>
        <v>243.92</v>
      </c>
      <c r="D1441" s="29">
        <f>Table21[[#This Row],[Adj Close]]-Table21[[#This Row],[Naive Trend ]]</f>
        <v>-5.6699999999999875</v>
      </c>
      <c r="E1441" s="12">
        <f t="shared" si="110"/>
        <v>32.148899999999855</v>
      </c>
      <c r="F1441" s="12">
        <f>ABS(Table21[[#This Row],[Erorr 1]])</f>
        <v>5.6699999999999875</v>
      </c>
      <c r="G1441" s="13">
        <f>Table21[[#This Row],[Abs Erorr 1]]/Table21[[#This Row],[Adj Close]]</f>
        <v>2.3798530954879275E-2</v>
      </c>
      <c r="H1441" s="11">
        <f t="shared" si="113"/>
        <v>232.99666666666667</v>
      </c>
      <c r="I1441" s="14">
        <f>(Table21[[#This Row],[Adj Close]]-Table21[[#This Row],[3-MA]])</f>
        <v>5.2533333333333303</v>
      </c>
      <c r="J1441" s="10">
        <f t="shared" si="112"/>
        <v>27.597511111111078</v>
      </c>
      <c r="K1441" s="10">
        <f>ABS(Table21[[#This Row],[Erorr 2]])</f>
        <v>5.2533333333333303</v>
      </c>
      <c r="L1441" s="13">
        <f>Table21[[#This Row],[Abs Erorr 2]]/Table21[[#This Row],[Adj Close]]</f>
        <v>2.2049667715984596E-2</v>
      </c>
      <c r="M1441" s="11">
        <f t="shared" si="114"/>
        <v>230.97833333333335</v>
      </c>
      <c r="N1441" s="16">
        <f>Table21[[#This Row],[Adj Close]]-Table21[[#This Row],[6-MA]]</f>
        <v>7.271666666666647</v>
      </c>
      <c r="O1441" s="17">
        <f>(Table21[[#This Row],[Adj Close]]-M1441)^2</f>
        <v>52.877136111110822</v>
      </c>
      <c r="P1441" s="17">
        <f>ABS(Table21[[#This Row],[Erorr 3]])</f>
        <v>7.271666666666647</v>
      </c>
      <c r="Q1441" s="17">
        <f>Table21[[#This Row],[Abs Erorr 3]]/Table21[[#This Row],[Adj Close]]</f>
        <v>3.0521161245190543E-2</v>
      </c>
    </row>
    <row r="1442" spans="1:17" x14ac:dyDescent="0.3">
      <c r="A1442" s="5">
        <v>45558.291666666664</v>
      </c>
      <c r="B1442" s="25">
        <v>250</v>
      </c>
      <c r="C1442" s="11">
        <f t="shared" si="111"/>
        <v>238.25</v>
      </c>
      <c r="D1442" s="29">
        <f>Table21[[#This Row],[Adj Close]]-Table21[[#This Row],[Naive Trend ]]</f>
        <v>11.75</v>
      </c>
      <c r="E1442" s="12">
        <f t="shared" si="110"/>
        <v>138.0625</v>
      </c>
      <c r="F1442" s="12">
        <f>ABS(Table21[[#This Row],[Erorr 1]])</f>
        <v>11.75</v>
      </c>
      <c r="G1442" s="13">
        <f>Table21[[#This Row],[Abs Erorr 1]]/Table21[[#This Row],[Adj Close]]</f>
        <v>4.7E-2</v>
      </c>
      <c r="H1442" s="11">
        <f t="shared" si="113"/>
        <v>236.45666666666668</v>
      </c>
      <c r="I1442" s="14">
        <f>(Table21[[#This Row],[Adj Close]]-Table21[[#This Row],[3-MA]])</f>
        <v>13.543333333333322</v>
      </c>
      <c r="J1442" s="10">
        <f t="shared" si="112"/>
        <v>183.42187777777747</v>
      </c>
      <c r="K1442" s="10">
        <f>ABS(Table21[[#This Row],[Erorr 2]])</f>
        <v>13.543333333333322</v>
      </c>
      <c r="L1442" s="13">
        <f>Table21[[#This Row],[Abs Erorr 2]]/Table21[[#This Row],[Adj Close]]</f>
        <v>5.4173333333333289E-2</v>
      </c>
      <c r="M1442" s="11">
        <f t="shared" si="114"/>
        <v>232.38500000000002</v>
      </c>
      <c r="N1442" s="16">
        <f>Table21[[#This Row],[Adj Close]]-Table21[[#This Row],[6-MA]]</f>
        <v>17.614999999999981</v>
      </c>
      <c r="O1442" s="17">
        <f>(Table21[[#This Row],[Adj Close]]-M1442)^2</f>
        <v>310.28822499999933</v>
      </c>
      <c r="P1442" s="17">
        <f>ABS(Table21[[#This Row],[Erorr 3]])</f>
        <v>17.614999999999981</v>
      </c>
      <c r="Q1442" s="17">
        <f>Table21[[#This Row],[Abs Erorr 3]]/Table21[[#This Row],[Adj Close]]</f>
        <v>7.0459999999999925E-2</v>
      </c>
    </row>
    <row r="1443" spans="1:17" x14ac:dyDescent="0.3">
      <c r="A1443" s="9">
        <v>45559.291666666664</v>
      </c>
      <c r="B1443" s="26">
        <v>254.27</v>
      </c>
      <c r="C1443" s="11">
        <f t="shared" si="111"/>
        <v>250</v>
      </c>
      <c r="D1443" s="29">
        <f>Table21[[#This Row],[Adj Close]]-Table21[[#This Row],[Naive Trend ]]</f>
        <v>4.2700000000000102</v>
      </c>
      <c r="E1443" s="12">
        <f t="shared" si="110"/>
        <v>18.232900000000086</v>
      </c>
      <c r="F1443" s="12">
        <f>ABS(Table21[[#This Row],[Erorr 1]])</f>
        <v>4.2700000000000102</v>
      </c>
      <c r="G1443" s="13">
        <f>Table21[[#This Row],[Abs Erorr 1]]/Table21[[#This Row],[Adj Close]]</f>
        <v>1.6793172611790655E-2</v>
      </c>
      <c r="H1443" s="11">
        <f t="shared" si="113"/>
        <v>244.05666666666664</v>
      </c>
      <c r="I1443" s="14">
        <f>(Table21[[#This Row],[Adj Close]]-Table21[[#This Row],[3-MA]])</f>
        <v>10.213333333333367</v>
      </c>
      <c r="J1443" s="10">
        <f t="shared" si="112"/>
        <v>104.31217777777846</v>
      </c>
      <c r="K1443" s="10">
        <f>ABS(Table21[[#This Row],[Erorr 2]])</f>
        <v>10.213333333333367</v>
      </c>
      <c r="L1443" s="13">
        <f>Table21[[#This Row],[Abs Erorr 2]]/Table21[[#This Row],[Adj Close]]</f>
        <v>4.0167276254899777E-2</v>
      </c>
      <c r="M1443" s="11">
        <f t="shared" si="114"/>
        <v>235.67</v>
      </c>
      <c r="N1443" s="16">
        <f>Table21[[#This Row],[Adj Close]]-Table21[[#This Row],[6-MA]]</f>
        <v>18.600000000000023</v>
      </c>
      <c r="O1443" s="17">
        <f>(Table21[[#This Row],[Adj Close]]-M1443)^2</f>
        <v>345.96000000000083</v>
      </c>
      <c r="P1443" s="17">
        <f>ABS(Table21[[#This Row],[Erorr 3]])</f>
        <v>18.600000000000023</v>
      </c>
      <c r="Q1443" s="17">
        <f>Table21[[#This Row],[Abs Erorr 3]]/Table21[[#This Row],[Adj Close]]</f>
        <v>7.3150587957682867E-2</v>
      </c>
    </row>
    <row r="1444" spans="1:17" x14ac:dyDescent="0.3">
      <c r="A1444" s="5">
        <v>45560.291666666664</v>
      </c>
      <c r="B1444" s="25">
        <v>257.02</v>
      </c>
      <c r="C1444" s="11">
        <f t="shared" si="111"/>
        <v>254.27</v>
      </c>
      <c r="D1444" s="29">
        <f>Table21[[#This Row],[Adj Close]]-Table21[[#This Row],[Naive Trend ]]</f>
        <v>2.7499999999999716</v>
      </c>
      <c r="E1444" s="12">
        <f t="shared" si="110"/>
        <v>7.5624999999998437</v>
      </c>
      <c r="F1444" s="12">
        <f>ABS(Table21[[#This Row],[Erorr 1]])</f>
        <v>2.7499999999999716</v>
      </c>
      <c r="G1444" s="13">
        <f>Table21[[#This Row],[Abs Erorr 1]]/Table21[[#This Row],[Adj Close]]</f>
        <v>1.0699556454750493E-2</v>
      </c>
      <c r="H1444" s="11">
        <f t="shared" si="113"/>
        <v>247.50666666666666</v>
      </c>
      <c r="I1444" s="14">
        <f>(Table21[[#This Row],[Adj Close]]-Table21[[#This Row],[3-MA]])</f>
        <v>9.5133333333333212</v>
      </c>
      <c r="J1444" s="10">
        <f t="shared" si="112"/>
        <v>90.503511111110882</v>
      </c>
      <c r="K1444" s="10">
        <f>ABS(Table21[[#This Row],[Erorr 2]])</f>
        <v>9.5133333333333212</v>
      </c>
      <c r="L1444" s="13">
        <f>Table21[[#This Row],[Abs Erorr 2]]/Table21[[#This Row],[Adj Close]]</f>
        <v>3.7013980753767495E-2</v>
      </c>
      <c r="M1444" s="11">
        <f t="shared" si="114"/>
        <v>240.25166666666667</v>
      </c>
      <c r="N1444" s="16">
        <f>Table21[[#This Row],[Adj Close]]-Table21[[#This Row],[6-MA]]</f>
        <v>16.768333333333317</v>
      </c>
      <c r="O1444" s="17">
        <f>(Table21[[#This Row],[Adj Close]]-M1444)^2</f>
        <v>281.1770027777772</v>
      </c>
      <c r="P1444" s="17">
        <f>ABS(Table21[[#This Row],[Erorr 3]])</f>
        <v>16.768333333333317</v>
      </c>
      <c r="Q1444" s="17">
        <f>Table21[[#This Row],[Abs Erorr 3]]/Table21[[#This Row],[Adj Close]]</f>
        <v>6.5241356055300431E-2</v>
      </c>
    </row>
    <row r="1445" spans="1:17" x14ac:dyDescent="0.3">
      <c r="A1445" s="9">
        <v>45561.291666666664</v>
      </c>
      <c r="B1445" s="26">
        <v>254.22</v>
      </c>
      <c r="C1445" s="11">
        <f t="shared" si="111"/>
        <v>257.02</v>
      </c>
      <c r="D1445" s="29">
        <f>Table21[[#This Row],[Adj Close]]-Table21[[#This Row],[Naive Trend ]]</f>
        <v>-2.7999999999999829</v>
      </c>
      <c r="E1445" s="12">
        <f t="shared" si="110"/>
        <v>7.8399999999999048</v>
      </c>
      <c r="F1445" s="12">
        <f>ABS(Table21[[#This Row],[Erorr 1]])</f>
        <v>2.7999999999999829</v>
      </c>
      <c r="G1445" s="13">
        <f>Table21[[#This Row],[Abs Erorr 1]]/Table21[[#This Row],[Adj Close]]</f>
        <v>1.101408229092905E-2</v>
      </c>
      <c r="H1445" s="11">
        <f t="shared" si="113"/>
        <v>253.76333333333332</v>
      </c>
      <c r="I1445" s="14">
        <f>(Table21[[#This Row],[Adj Close]]-Table21[[#This Row],[3-MA]])</f>
        <v>0.45666666666667766</v>
      </c>
      <c r="J1445" s="10">
        <f t="shared" si="112"/>
        <v>0.20854444444445447</v>
      </c>
      <c r="K1445" s="10">
        <f>ABS(Table21[[#This Row],[Erorr 2]])</f>
        <v>0.45666666666667766</v>
      </c>
      <c r="L1445" s="13">
        <f>Table21[[#This Row],[Abs Erorr 2]]/Table21[[#This Row],[Adj Close]]</f>
        <v>1.7963443736396729E-3</v>
      </c>
      <c r="M1445" s="11">
        <f t="shared" si="114"/>
        <v>245.11</v>
      </c>
      <c r="N1445" s="16">
        <f>Table21[[#This Row],[Adj Close]]-Table21[[#This Row],[6-MA]]</f>
        <v>9.1099999999999852</v>
      </c>
      <c r="O1445" s="17">
        <f>(Table21[[#This Row],[Adj Close]]-M1445)^2</f>
        <v>82.992099999999738</v>
      </c>
      <c r="P1445" s="17">
        <f>ABS(Table21[[#This Row],[Erorr 3]])</f>
        <v>9.1099999999999852</v>
      </c>
      <c r="Q1445" s="17">
        <f>Table21[[#This Row],[Abs Erorr 3]]/Table21[[#This Row],[Adj Close]]</f>
        <v>3.5835103453701458E-2</v>
      </c>
    </row>
    <row r="1446" spans="1:17" x14ac:dyDescent="0.3">
      <c r="A1446" s="5">
        <v>45562.291666666664</v>
      </c>
      <c r="B1446" s="25">
        <v>260.45999999999998</v>
      </c>
      <c r="C1446" s="11">
        <f t="shared" si="111"/>
        <v>254.22</v>
      </c>
      <c r="D1446" s="29">
        <f>Table21[[#This Row],[Adj Close]]-Table21[[#This Row],[Naive Trend ]]</f>
        <v>6.2399999999999807</v>
      </c>
      <c r="E1446" s="12">
        <f t="shared" si="110"/>
        <v>38.937599999999762</v>
      </c>
      <c r="F1446" s="12">
        <f>ABS(Table21[[#This Row],[Erorr 1]])</f>
        <v>6.2399999999999807</v>
      </c>
      <c r="G1446" s="13">
        <f>Table21[[#This Row],[Abs Erorr 1]]/Table21[[#This Row],[Adj Close]]</f>
        <v>2.3957613453121328E-2</v>
      </c>
      <c r="H1446" s="11">
        <f t="shared" si="113"/>
        <v>255.17</v>
      </c>
      <c r="I1446" s="14">
        <f>(Table21[[#This Row],[Adj Close]]-Table21[[#This Row],[3-MA]])</f>
        <v>5.289999999999992</v>
      </c>
      <c r="J1446" s="10">
        <f t="shared" si="112"/>
        <v>27.984099999999916</v>
      </c>
      <c r="K1446" s="10">
        <f>ABS(Table21[[#This Row],[Erorr 2]])</f>
        <v>5.289999999999992</v>
      </c>
      <c r="L1446" s="13">
        <f>Table21[[#This Row],[Abs Erorr 2]]/Table21[[#This Row],[Adj Close]]</f>
        <v>2.031022037932885E-2</v>
      </c>
      <c r="M1446" s="11">
        <f t="shared" si="114"/>
        <v>249.61333333333334</v>
      </c>
      <c r="N1446" s="16">
        <f>Table21[[#This Row],[Adj Close]]-Table21[[#This Row],[6-MA]]</f>
        <v>10.846666666666636</v>
      </c>
      <c r="O1446" s="17">
        <f>(Table21[[#This Row],[Adj Close]]-M1446)^2</f>
        <v>117.6501777777771</v>
      </c>
      <c r="P1446" s="17">
        <f>ABS(Table21[[#This Row],[Erorr 3]])</f>
        <v>10.846666666666636</v>
      </c>
      <c r="Q1446" s="17">
        <f>Table21[[#This Row],[Abs Erorr 3]]/Table21[[#This Row],[Adj Close]]</f>
        <v>4.1644270393406423E-2</v>
      </c>
    </row>
    <row r="1447" spans="1:17" x14ac:dyDescent="0.3">
      <c r="A1447" s="9">
        <v>45565.291666666664</v>
      </c>
      <c r="B1447" s="26">
        <v>261.63</v>
      </c>
      <c r="C1447" s="11">
        <f t="shared" si="111"/>
        <v>260.45999999999998</v>
      </c>
      <c r="D1447" s="29">
        <f>Table21[[#This Row],[Adj Close]]-Table21[[#This Row],[Naive Trend ]]</f>
        <v>1.1700000000000159</v>
      </c>
      <c r="E1447" s="12">
        <f t="shared" si="110"/>
        <v>1.3689000000000373</v>
      </c>
      <c r="F1447" s="12">
        <f>ABS(Table21[[#This Row],[Erorr 1]])</f>
        <v>1.1700000000000159</v>
      </c>
      <c r="G1447" s="13">
        <f>Table21[[#This Row],[Abs Erorr 1]]/Table21[[#This Row],[Adj Close]]</f>
        <v>4.4719642242862668E-3</v>
      </c>
      <c r="H1447" s="11">
        <f t="shared" si="113"/>
        <v>257.23333333333335</v>
      </c>
      <c r="I1447" s="14">
        <f>(Table21[[#This Row],[Adj Close]]-Table21[[#This Row],[3-MA]])</f>
        <v>4.396666666666647</v>
      </c>
      <c r="J1447" s="10">
        <f t="shared" si="112"/>
        <v>19.330677777777606</v>
      </c>
      <c r="K1447" s="10">
        <f>ABS(Table21[[#This Row],[Erorr 2]])</f>
        <v>4.396666666666647</v>
      </c>
      <c r="L1447" s="13">
        <f>Table21[[#This Row],[Abs Erorr 2]]/Table21[[#This Row],[Adj Close]]</f>
        <v>1.6804902597816179E-2</v>
      </c>
      <c r="M1447" s="11">
        <f t="shared" si="114"/>
        <v>252.37</v>
      </c>
      <c r="N1447" s="16">
        <f>Table21[[#This Row],[Adj Close]]-Table21[[#This Row],[6-MA]]</f>
        <v>9.2599999999999909</v>
      </c>
      <c r="O1447" s="17">
        <f>(Table21[[#This Row],[Adj Close]]-M1447)^2</f>
        <v>85.747599999999835</v>
      </c>
      <c r="P1447" s="17">
        <f>ABS(Table21[[#This Row],[Erorr 3]])</f>
        <v>9.2599999999999909</v>
      </c>
      <c r="Q1447" s="17">
        <f>Table21[[#This Row],[Abs Erorr 3]]/Table21[[#This Row],[Adj Close]]</f>
        <v>3.5393494629820707E-2</v>
      </c>
    </row>
    <row r="1448" spans="1:17" x14ac:dyDescent="0.3">
      <c r="A1448" s="5">
        <v>45566.291666666664</v>
      </c>
      <c r="B1448" s="25">
        <v>258.02</v>
      </c>
      <c r="C1448" s="11">
        <f t="shared" si="111"/>
        <v>261.63</v>
      </c>
      <c r="D1448" s="29">
        <f>Table21[[#This Row],[Adj Close]]-Table21[[#This Row],[Naive Trend ]]</f>
        <v>-3.6100000000000136</v>
      </c>
      <c r="E1448" s="12">
        <f t="shared" si="110"/>
        <v>13.032100000000099</v>
      </c>
      <c r="F1448" s="12">
        <f>ABS(Table21[[#This Row],[Erorr 1]])</f>
        <v>3.6100000000000136</v>
      </c>
      <c r="G1448" s="13">
        <f>Table21[[#This Row],[Abs Erorr 1]]/Table21[[#This Row],[Adj Close]]</f>
        <v>1.3991163475699613E-2</v>
      </c>
      <c r="H1448" s="11">
        <f t="shared" si="113"/>
        <v>258.77</v>
      </c>
      <c r="I1448" s="14">
        <f>(Table21[[#This Row],[Adj Close]]-Table21[[#This Row],[3-MA]])</f>
        <v>-0.75</v>
      </c>
      <c r="J1448" s="10">
        <f t="shared" si="112"/>
        <v>0.5625</v>
      </c>
      <c r="K1448" s="10">
        <f>ABS(Table21[[#This Row],[Erorr 2]])</f>
        <v>0.75</v>
      </c>
      <c r="L1448" s="13">
        <f>Table21[[#This Row],[Abs Erorr 2]]/Table21[[#This Row],[Adj Close]]</f>
        <v>2.9067514146190218E-3</v>
      </c>
      <c r="M1448" s="11">
        <f t="shared" si="114"/>
        <v>256.26666666666665</v>
      </c>
      <c r="N1448" s="16">
        <f>Table21[[#This Row],[Adj Close]]-Table21[[#This Row],[6-MA]]</f>
        <v>1.7533333333333303</v>
      </c>
      <c r="O1448" s="17">
        <f>(Table21[[#This Row],[Adj Close]]-M1448)^2</f>
        <v>3.0741777777777672</v>
      </c>
      <c r="P1448" s="17">
        <f>ABS(Table21[[#This Row],[Erorr 3]])</f>
        <v>1.7533333333333303</v>
      </c>
      <c r="Q1448" s="17">
        <f>Table21[[#This Row],[Abs Erorr 3]]/Table21[[#This Row],[Adj Close]]</f>
        <v>6.7953388626204574E-3</v>
      </c>
    </row>
    <row r="1449" spans="1:17" x14ac:dyDescent="0.3">
      <c r="A1449" s="9">
        <v>45567.291666666664</v>
      </c>
      <c r="B1449" s="26">
        <v>249.02</v>
      </c>
      <c r="C1449" s="11">
        <f t="shared" si="111"/>
        <v>258.02</v>
      </c>
      <c r="D1449" s="29">
        <f>Table21[[#This Row],[Adj Close]]-Table21[[#This Row],[Naive Trend ]]</f>
        <v>-8.9999999999999716</v>
      </c>
      <c r="E1449" s="12">
        <f t="shared" si="110"/>
        <v>80.999999999999488</v>
      </c>
      <c r="F1449" s="12">
        <f>ABS(Table21[[#This Row],[Erorr 1]])</f>
        <v>8.9999999999999716</v>
      </c>
      <c r="G1449" s="13">
        <f>Table21[[#This Row],[Abs Erorr 1]]/Table21[[#This Row],[Adj Close]]</f>
        <v>3.614167536744025E-2</v>
      </c>
      <c r="H1449" s="11">
        <f t="shared" si="113"/>
        <v>260.03666666666663</v>
      </c>
      <c r="I1449" s="14">
        <f>(Table21[[#This Row],[Adj Close]]-Table21[[#This Row],[3-MA]])</f>
        <v>-11.016666666666623</v>
      </c>
      <c r="J1449" s="10">
        <f t="shared" si="112"/>
        <v>121.36694444444349</v>
      </c>
      <c r="K1449" s="10">
        <f>ABS(Table21[[#This Row],[Erorr 2]])</f>
        <v>11.016666666666623</v>
      </c>
      <c r="L1449" s="13">
        <f>Table21[[#This Row],[Abs Erorr 2]]/Table21[[#This Row],[Adj Close]]</f>
        <v>4.4240087810885162E-2</v>
      </c>
      <c r="M1449" s="11">
        <f t="shared" si="114"/>
        <v>257.6033333333333</v>
      </c>
      <c r="N1449" s="16">
        <f>Table21[[#This Row],[Adj Close]]-Table21[[#This Row],[6-MA]]</f>
        <v>-8.583333333333286</v>
      </c>
      <c r="O1449" s="17">
        <f>(Table21[[#This Row],[Adj Close]]-M1449)^2</f>
        <v>73.673611111110304</v>
      </c>
      <c r="P1449" s="17">
        <f>ABS(Table21[[#This Row],[Erorr 3]])</f>
        <v>8.583333333333286</v>
      </c>
      <c r="Q1449" s="17">
        <f>Table21[[#This Row],[Abs Erorr 3]]/Table21[[#This Row],[Adj Close]]</f>
        <v>3.4468449655984605E-2</v>
      </c>
    </row>
    <row r="1450" spans="1:17" x14ac:dyDescent="0.3">
      <c r="A1450" s="5">
        <v>45568.291666666664</v>
      </c>
      <c r="B1450" s="25">
        <v>240.66</v>
      </c>
      <c r="C1450" s="11">
        <f t="shared" si="111"/>
        <v>249.02</v>
      </c>
      <c r="D1450" s="29">
        <f>Table21[[#This Row],[Adj Close]]-Table21[[#This Row],[Naive Trend ]]</f>
        <v>-8.3600000000000136</v>
      </c>
      <c r="E1450" s="12">
        <f t="shared" si="110"/>
        <v>69.889600000000229</v>
      </c>
      <c r="F1450" s="12">
        <f>ABS(Table21[[#This Row],[Erorr 1]])</f>
        <v>8.3600000000000136</v>
      </c>
      <c r="G1450" s="13">
        <f>Table21[[#This Row],[Abs Erorr 1]]/Table21[[#This Row],[Adj Close]]</f>
        <v>3.4737804371312284E-2</v>
      </c>
      <c r="H1450" s="11">
        <f t="shared" si="113"/>
        <v>256.2233333333333</v>
      </c>
      <c r="I1450" s="14">
        <f>(Table21[[#This Row],[Adj Close]]-Table21[[#This Row],[3-MA]])</f>
        <v>-15.563333333333304</v>
      </c>
      <c r="J1450" s="10">
        <f t="shared" si="112"/>
        <v>242.21734444444354</v>
      </c>
      <c r="K1450" s="10">
        <f>ABS(Table21[[#This Row],[Erorr 2]])</f>
        <v>15.563333333333304</v>
      </c>
      <c r="L1450" s="13">
        <f>Table21[[#This Row],[Abs Erorr 2]]/Table21[[#This Row],[Adj Close]]</f>
        <v>6.4669381423307998E-2</v>
      </c>
      <c r="M1450" s="11">
        <f t="shared" si="114"/>
        <v>256.7283333333333</v>
      </c>
      <c r="N1450" s="16">
        <f>Table21[[#This Row],[Adj Close]]-Table21[[#This Row],[6-MA]]</f>
        <v>-16.0683333333333</v>
      </c>
      <c r="O1450" s="17">
        <f>(Table21[[#This Row],[Adj Close]]-M1450)^2</f>
        <v>258.19133611111005</v>
      </c>
      <c r="P1450" s="17">
        <f>ABS(Table21[[#This Row],[Erorr 3]])</f>
        <v>16.0683333333333</v>
      </c>
      <c r="Q1450" s="17">
        <f>Table21[[#This Row],[Abs Erorr 3]]/Table21[[#This Row],[Adj Close]]</f>
        <v>6.6767777500761655E-2</v>
      </c>
    </row>
    <row r="1451" spans="1:17" x14ac:dyDescent="0.3">
      <c r="A1451" s="9">
        <v>45569.291666666664</v>
      </c>
      <c r="B1451" s="26">
        <v>250.08</v>
      </c>
      <c r="C1451" s="11">
        <f t="shared" si="111"/>
        <v>240.66</v>
      </c>
      <c r="D1451" s="29">
        <f>Table21[[#This Row],[Adj Close]]-Table21[[#This Row],[Naive Trend ]]</f>
        <v>9.4200000000000159</v>
      </c>
      <c r="E1451" s="12">
        <f t="shared" si="110"/>
        <v>88.736400000000302</v>
      </c>
      <c r="F1451" s="12">
        <f>ABS(Table21[[#This Row],[Erorr 1]])</f>
        <v>9.4200000000000159</v>
      </c>
      <c r="G1451" s="13">
        <f>Table21[[#This Row],[Abs Erorr 1]]/Table21[[#This Row],[Adj Close]]</f>
        <v>3.7667946257197757E-2</v>
      </c>
      <c r="H1451" s="11">
        <f t="shared" si="113"/>
        <v>249.23333333333332</v>
      </c>
      <c r="I1451" s="14">
        <f>(Table21[[#This Row],[Adj Close]]-Table21[[#This Row],[3-MA]])</f>
        <v>0.84666666666669244</v>
      </c>
      <c r="J1451" s="10">
        <f t="shared" si="112"/>
        <v>0.71684444444448803</v>
      </c>
      <c r="K1451" s="10">
        <f>ABS(Table21[[#This Row],[Erorr 2]])</f>
        <v>0.84666666666669244</v>
      </c>
      <c r="L1451" s="13">
        <f>Table21[[#This Row],[Abs Erorr 2]]/Table21[[#This Row],[Adj Close]]</f>
        <v>3.3855832800171641E-3</v>
      </c>
      <c r="M1451" s="11">
        <f t="shared" si="114"/>
        <v>254.00166666666667</v>
      </c>
      <c r="N1451" s="16">
        <f>Table21[[#This Row],[Adj Close]]-Table21[[#This Row],[6-MA]]</f>
        <v>-3.9216666666666526</v>
      </c>
      <c r="O1451" s="17">
        <f>(Table21[[#This Row],[Adj Close]]-M1451)^2</f>
        <v>15.379469444444334</v>
      </c>
      <c r="P1451" s="17">
        <f>ABS(Table21[[#This Row],[Erorr 3]])</f>
        <v>3.9216666666666526</v>
      </c>
      <c r="Q1451" s="17">
        <f>Table21[[#This Row],[Abs Erorr 3]]/Table21[[#This Row],[Adj Close]]</f>
        <v>1.5681648539134087E-2</v>
      </c>
    </row>
    <row r="1452" spans="1:17" x14ac:dyDescent="0.3">
      <c r="A1452" s="5">
        <v>45572.291666666664</v>
      </c>
      <c r="B1452" s="25">
        <v>240.83</v>
      </c>
      <c r="C1452" s="11">
        <f t="shared" si="111"/>
        <v>250.08</v>
      </c>
      <c r="D1452" s="29">
        <f>Table21[[#This Row],[Adj Close]]-Table21[[#This Row],[Naive Trend ]]</f>
        <v>-9.25</v>
      </c>
      <c r="E1452" s="12">
        <f t="shared" si="110"/>
        <v>85.5625</v>
      </c>
      <c r="F1452" s="12">
        <f>ABS(Table21[[#This Row],[Erorr 1]])</f>
        <v>9.25</v>
      </c>
      <c r="G1452" s="13">
        <f>Table21[[#This Row],[Abs Erorr 1]]/Table21[[#This Row],[Adj Close]]</f>
        <v>3.8408836108458244E-2</v>
      </c>
      <c r="H1452" s="11">
        <f t="shared" si="113"/>
        <v>246.58666666666667</v>
      </c>
      <c r="I1452" s="14">
        <f>(Table21[[#This Row],[Adj Close]]-Table21[[#This Row],[3-MA]])</f>
        <v>-5.7566666666666606</v>
      </c>
      <c r="J1452" s="10">
        <f t="shared" si="112"/>
        <v>33.139211111111038</v>
      </c>
      <c r="K1452" s="10">
        <f>ABS(Table21[[#This Row],[Erorr 2]])</f>
        <v>5.7566666666666606</v>
      </c>
      <c r="L1452" s="13">
        <f>Table21[[#This Row],[Abs Erorr 2]]/Table21[[#This Row],[Adj Close]]</f>
        <v>2.3903445030381016E-2</v>
      </c>
      <c r="M1452" s="11">
        <f t="shared" si="114"/>
        <v>253.31166666666664</v>
      </c>
      <c r="N1452" s="16">
        <f>Table21[[#This Row],[Adj Close]]-Table21[[#This Row],[6-MA]]</f>
        <v>-12.481666666666626</v>
      </c>
      <c r="O1452" s="17">
        <f>(Table21[[#This Row],[Adj Close]]-M1452)^2</f>
        <v>155.79200277777679</v>
      </c>
      <c r="P1452" s="17">
        <f>ABS(Table21[[#This Row],[Erorr 3]])</f>
        <v>12.481666666666626</v>
      </c>
      <c r="Q1452" s="17">
        <f>Table21[[#This Row],[Abs Erorr 3]]/Table21[[#This Row],[Adj Close]]</f>
        <v>5.1827706957881602E-2</v>
      </c>
    </row>
    <row r="1453" spans="1:17" x14ac:dyDescent="0.3">
      <c r="A1453" s="9">
        <v>45573.291666666664</v>
      </c>
      <c r="B1453" s="26">
        <v>244.5</v>
      </c>
      <c r="C1453" s="11">
        <f t="shared" si="111"/>
        <v>240.83</v>
      </c>
      <c r="D1453" s="29">
        <f>Table21[[#This Row],[Adj Close]]-Table21[[#This Row],[Naive Trend ]]</f>
        <v>3.6699999999999875</v>
      </c>
      <c r="E1453" s="12">
        <f t="shared" si="110"/>
        <v>13.468899999999909</v>
      </c>
      <c r="F1453" s="12">
        <f>ABS(Table21[[#This Row],[Erorr 1]])</f>
        <v>3.6699999999999875</v>
      </c>
      <c r="G1453" s="13">
        <f>Table21[[#This Row],[Abs Erorr 1]]/Table21[[#This Row],[Adj Close]]</f>
        <v>1.5010224948875205E-2</v>
      </c>
      <c r="H1453" s="11">
        <f t="shared" si="113"/>
        <v>243.85666666666668</v>
      </c>
      <c r="I1453" s="14">
        <f>(Table21[[#This Row],[Adj Close]]-Table21[[#This Row],[3-MA]])</f>
        <v>0.64333333333331666</v>
      </c>
      <c r="J1453" s="10">
        <f t="shared" si="112"/>
        <v>0.41387777777775631</v>
      </c>
      <c r="K1453" s="10">
        <f>ABS(Table21[[#This Row],[Erorr 2]])</f>
        <v>0.64333333333331666</v>
      </c>
      <c r="L1453" s="13">
        <f>Table21[[#This Row],[Abs Erorr 2]]/Table21[[#This Row],[Adj Close]]</f>
        <v>2.631220177232379E-3</v>
      </c>
      <c r="M1453" s="11">
        <f t="shared" si="114"/>
        <v>250.03999999999996</v>
      </c>
      <c r="N1453" s="16">
        <f>Table21[[#This Row],[Adj Close]]-Table21[[#This Row],[6-MA]]</f>
        <v>-5.5399999999999636</v>
      </c>
      <c r="O1453" s="17">
        <f>(Table21[[#This Row],[Adj Close]]-M1453)^2</f>
        <v>30.691599999999596</v>
      </c>
      <c r="P1453" s="17">
        <f>ABS(Table21[[#This Row],[Erorr 3]])</f>
        <v>5.5399999999999636</v>
      </c>
      <c r="Q1453" s="17">
        <f>Table21[[#This Row],[Abs Erorr 3]]/Table21[[#This Row],[Adj Close]]</f>
        <v>2.2658486707566313E-2</v>
      </c>
    </row>
    <row r="1454" spans="1:17" x14ac:dyDescent="0.3">
      <c r="A1454" s="5">
        <v>45574.291666666664</v>
      </c>
      <c r="B1454" s="25">
        <v>241.05</v>
      </c>
      <c r="C1454" s="11">
        <f t="shared" si="111"/>
        <v>244.5</v>
      </c>
      <c r="D1454" s="29">
        <f>Table21[[#This Row],[Adj Close]]-Table21[[#This Row],[Naive Trend ]]</f>
        <v>-3.4499999999999886</v>
      </c>
      <c r="E1454" s="12">
        <f t="shared" si="110"/>
        <v>11.902499999999922</v>
      </c>
      <c r="F1454" s="12">
        <f>ABS(Table21[[#This Row],[Erorr 1]])</f>
        <v>3.4499999999999886</v>
      </c>
      <c r="G1454" s="13">
        <f>Table21[[#This Row],[Abs Erorr 1]]/Table21[[#This Row],[Adj Close]]</f>
        <v>1.4312383322961994E-2</v>
      </c>
      <c r="H1454" s="11">
        <f t="shared" si="113"/>
        <v>245.13666666666668</v>
      </c>
      <c r="I1454" s="14">
        <f>(Table21[[#This Row],[Adj Close]]-Table21[[#This Row],[3-MA]])</f>
        <v>-4.0866666666666731</v>
      </c>
      <c r="J1454" s="10">
        <f t="shared" si="112"/>
        <v>16.700844444444495</v>
      </c>
      <c r="K1454" s="10">
        <f>ABS(Table21[[#This Row],[Erorr 2]])</f>
        <v>4.0866666666666731</v>
      </c>
      <c r="L1454" s="13">
        <f>Table21[[#This Row],[Abs Erorr 2]]/Table21[[#This Row],[Adj Close]]</f>
        <v>1.6953605752610134E-2</v>
      </c>
      <c r="M1454" s="11">
        <f t="shared" si="114"/>
        <v>247.18499999999997</v>
      </c>
      <c r="N1454" s="16">
        <f>Table21[[#This Row],[Adj Close]]-Table21[[#This Row],[6-MA]]</f>
        <v>-6.1349999999999625</v>
      </c>
      <c r="O1454" s="17">
        <f>(Table21[[#This Row],[Adj Close]]-M1454)^2</f>
        <v>37.638224999999537</v>
      </c>
      <c r="P1454" s="17">
        <f>ABS(Table21[[#This Row],[Erorr 3]])</f>
        <v>6.1349999999999625</v>
      </c>
      <c r="Q1454" s="17">
        <f>Table21[[#This Row],[Abs Erorr 3]]/Table21[[#This Row],[Adj Close]]</f>
        <v>2.5451151213441037E-2</v>
      </c>
    </row>
    <row r="1455" spans="1:17" x14ac:dyDescent="0.3">
      <c r="A1455" s="9">
        <v>45575.291666666664</v>
      </c>
      <c r="B1455" s="26">
        <v>238.77</v>
      </c>
      <c r="C1455" s="11">
        <f t="shared" si="111"/>
        <v>241.05</v>
      </c>
      <c r="D1455" s="29">
        <f>Table21[[#This Row],[Adj Close]]-Table21[[#This Row],[Naive Trend ]]</f>
        <v>-2.2800000000000011</v>
      </c>
      <c r="E1455" s="12">
        <f t="shared" si="110"/>
        <v>5.1984000000000048</v>
      </c>
      <c r="F1455" s="12">
        <f>ABS(Table21[[#This Row],[Erorr 1]])</f>
        <v>2.2800000000000011</v>
      </c>
      <c r="G1455" s="13">
        <f>Table21[[#This Row],[Abs Erorr 1]]/Table21[[#This Row],[Adj Close]]</f>
        <v>9.5489383088327717E-3</v>
      </c>
      <c r="H1455" s="11">
        <f t="shared" si="113"/>
        <v>242.12666666666669</v>
      </c>
      <c r="I1455" s="14">
        <f>(Table21[[#This Row],[Adj Close]]-Table21[[#This Row],[3-MA]])</f>
        <v>-3.3566666666666833</v>
      </c>
      <c r="J1455" s="10">
        <f t="shared" si="112"/>
        <v>11.267211111111223</v>
      </c>
      <c r="K1455" s="10">
        <f>ABS(Table21[[#This Row],[Erorr 2]])</f>
        <v>3.3566666666666833</v>
      </c>
      <c r="L1455" s="13">
        <f>Table21[[#This Row],[Abs Erorr 2]]/Table21[[#This Row],[Adj Close]]</f>
        <v>1.4058159176892755E-2</v>
      </c>
      <c r="M1455" s="11">
        <f t="shared" si="114"/>
        <v>244.35666666666668</v>
      </c>
      <c r="N1455" s="16">
        <f>Table21[[#This Row],[Adj Close]]-Table21[[#This Row],[6-MA]]</f>
        <v>-5.5866666666666731</v>
      </c>
      <c r="O1455" s="17">
        <f>(Table21[[#This Row],[Adj Close]]-M1455)^2</f>
        <v>31.210844444444515</v>
      </c>
      <c r="P1455" s="17">
        <f>ABS(Table21[[#This Row],[Erorr 3]])</f>
        <v>5.5866666666666731</v>
      </c>
      <c r="Q1455" s="17">
        <f>Table21[[#This Row],[Abs Erorr 3]]/Table21[[#This Row],[Adj Close]]</f>
        <v>2.3397690943865113E-2</v>
      </c>
    </row>
    <row r="1456" spans="1:17" x14ac:dyDescent="0.3">
      <c r="A1456" s="5">
        <v>45576.291666666664</v>
      </c>
      <c r="B1456" s="25">
        <v>217.8</v>
      </c>
      <c r="C1456" s="11">
        <f t="shared" si="111"/>
        <v>238.77</v>
      </c>
      <c r="D1456" s="29">
        <f>Table21[[#This Row],[Adj Close]]-Table21[[#This Row],[Naive Trend ]]</f>
        <v>-20.97</v>
      </c>
      <c r="E1456" s="12">
        <f t="shared" si="110"/>
        <v>439.74089999999995</v>
      </c>
      <c r="F1456" s="12">
        <f>ABS(Table21[[#This Row],[Erorr 1]])</f>
        <v>20.97</v>
      </c>
      <c r="G1456" s="13">
        <f>Table21[[#This Row],[Abs Erorr 1]]/Table21[[#This Row],[Adj Close]]</f>
        <v>9.6280991735537183E-2</v>
      </c>
      <c r="H1456" s="11">
        <f t="shared" si="113"/>
        <v>241.44000000000003</v>
      </c>
      <c r="I1456" s="14">
        <f>(Table21[[#This Row],[Adj Close]]-Table21[[#This Row],[3-MA]])</f>
        <v>-23.640000000000015</v>
      </c>
      <c r="J1456" s="10">
        <f t="shared" si="112"/>
        <v>558.84960000000069</v>
      </c>
      <c r="K1456" s="10">
        <f>ABS(Table21[[#This Row],[Erorr 2]])</f>
        <v>23.640000000000015</v>
      </c>
      <c r="L1456" s="13">
        <f>Table21[[#This Row],[Abs Erorr 2]]/Table21[[#This Row],[Adj Close]]</f>
        <v>0.10853994490358133</v>
      </c>
      <c r="M1456" s="11">
        <f t="shared" si="114"/>
        <v>242.64833333333334</v>
      </c>
      <c r="N1456" s="16">
        <f>Table21[[#This Row],[Adj Close]]-Table21[[#This Row],[6-MA]]</f>
        <v>-24.848333333333329</v>
      </c>
      <c r="O1456" s="17">
        <f>(Table21[[#This Row],[Adj Close]]-M1456)^2</f>
        <v>617.43966944444423</v>
      </c>
      <c r="P1456" s="17">
        <f>ABS(Table21[[#This Row],[Erorr 3]])</f>
        <v>24.848333333333329</v>
      </c>
      <c r="Q1456" s="17">
        <f>Table21[[#This Row],[Abs Erorr 3]]/Table21[[#This Row],[Adj Close]]</f>
        <v>0.11408784817875725</v>
      </c>
    </row>
    <row r="1457" spans="1:17" x14ac:dyDescent="0.3">
      <c r="A1457" s="9">
        <v>45579.291666666664</v>
      </c>
      <c r="B1457" s="26">
        <v>219.16</v>
      </c>
      <c r="C1457" s="11">
        <f t="shared" si="111"/>
        <v>217.8</v>
      </c>
      <c r="D1457" s="29">
        <f>Table21[[#This Row],[Adj Close]]-Table21[[#This Row],[Naive Trend ]]</f>
        <v>1.3599999999999852</v>
      </c>
      <c r="E1457" s="12">
        <f t="shared" si="110"/>
        <v>1.8495999999999597</v>
      </c>
      <c r="F1457" s="12">
        <f>ABS(Table21[[#This Row],[Erorr 1]])</f>
        <v>1.3599999999999852</v>
      </c>
      <c r="G1457" s="13">
        <f>Table21[[#This Row],[Abs Erorr 1]]/Table21[[#This Row],[Adj Close]]</f>
        <v>6.2055119547361984E-3</v>
      </c>
      <c r="H1457" s="11">
        <f t="shared" si="113"/>
        <v>232.54000000000005</v>
      </c>
      <c r="I1457" s="14">
        <f>(Table21[[#This Row],[Adj Close]]-Table21[[#This Row],[3-MA]])</f>
        <v>-13.380000000000052</v>
      </c>
      <c r="J1457" s="10">
        <f t="shared" si="112"/>
        <v>179.02440000000141</v>
      </c>
      <c r="K1457" s="10">
        <f>ABS(Table21[[#This Row],[Erorr 2]])</f>
        <v>13.380000000000052</v>
      </c>
      <c r="L1457" s="13">
        <f>Table21[[#This Row],[Abs Erorr 2]]/Table21[[#This Row],[Adj Close]]</f>
        <v>6.1051286731155563E-2</v>
      </c>
      <c r="M1457" s="11">
        <f t="shared" si="114"/>
        <v>238.83833333333334</v>
      </c>
      <c r="N1457" s="16">
        <f>Table21[[#This Row],[Adj Close]]-Table21[[#This Row],[6-MA]]</f>
        <v>-19.678333333333342</v>
      </c>
      <c r="O1457" s="17">
        <f>(Table21[[#This Row],[Adj Close]]-M1457)^2</f>
        <v>387.23680277777811</v>
      </c>
      <c r="P1457" s="17">
        <f>ABS(Table21[[#This Row],[Erorr 3]])</f>
        <v>19.678333333333342</v>
      </c>
      <c r="Q1457" s="17">
        <f>Table21[[#This Row],[Abs Erorr 3]]/Table21[[#This Row],[Adj Close]]</f>
        <v>8.978980349212147E-2</v>
      </c>
    </row>
    <row r="1458" spans="1:17" x14ac:dyDescent="0.3">
      <c r="A1458" s="5">
        <v>45580.291666666664</v>
      </c>
      <c r="B1458" s="25">
        <v>219.57</v>
      </c>
      <c r="C1458" s="11">
        <f t="shared" si="111"/>
        <v>219.16</v>
      </c>
      <c r="D1458" s="29">
        <f>Table21[[#This Row],[Adj Close]]-Table21[[#This Row],[Naive Trend ]]</f>
        <v>0.40999999999999659</v>
      </c>
      <c r="E1458" s="12">
        <f t="shared" si="110"/>
        <v>0.1680999999999972</v>
      </c>
      <c r="F1458" s="12">
        <f>ABS(Table21[[#This Row],[Erorr 1]])</f>
        <v>0.40999999999999659</v>
      </c>
      <c r="G1458" s="13">
        <f>Table21[[#This Row],[Abs Erorr 1]]/Table21[[#This Row],[Adj Close]]</f>
        <v>1.8672860591155286E-3</v>
      </c>
      <c r="H1458" s="11">
        <f t="shared" si="113"/>
        <v>225.24333333333334</v>
      </c>
      <c r="I1458" s="14">
        <f>(Table21[[#This Row],[Adj Close]]-Table21[[#This Row],[3-MA]])</f>
        <v>-5.6733333333333462</v>
      </c>
      <c r="J1458" s="10">
        <f t="shared" si="112"/>
        <v>32.186711111111258</v>
      </c>
      <c r="K1458" s="10">
        <f>ABS(Table21[[#This Row],[Erorr 2]])</f>
        <v>5.6733333333333462</v>
      </c>
      <c r="L1458" s="13">
        <f>Table21[[#This Row],[Abs Erorr 2]]/Table21[[#This Row],[Adj Close]]</f>
        <v>2.5838381078167993E-2</v>
      </c>
      <c r="M1458" s="11">
        <f t="shared" si="114"/>
        <v>233.68500000000003</v>
      </c>
      <c r="N1458" s="16">
        <f>Table21[[#This Row],[Adj Close]]-Table21[[#This Row],[6-MA]]</f>
        <v>-14.115000000000038</v>
      </c>
      <c r="O1458" s="17">
        <f>(Table21[[#This Row],[Adj Close]]-M1458)^2</f>
        <v>199.23322500000106</v>
      </c>
      <c r="P1458" s="17">
        <f>ABS(Table21[[#This Row],[Erorr 3]])</f>
        <v>14.115000000000038</v>
      </c>
      <c r="Q1458" s="17">
        <f>Table21[[#This Row],[Abs Erorr 3]]/Table21[[#This Row],[Adj Close]]</f>
        <v>6.4284738352234083E-2</v>
      </c>
    </row>
    <row r="1459" spans="1:17" x14ac:dyDescent="0.3">
      <c r="A1459" s="9">
        <v>45581.291666666664</v>
      </c>
      <c r="B1459" s="26">
        <v>221.33</v>
      </c>
      <c r="C1459" s="11">
        <f t="shared" si="111"/>
        <v>219.57</v>
      </c>
      <c r="D1459" s="29">
        <f>Table21[[#This Row],[Adj Close]]-Table21[[#This Row],[Naive Trend ]]</f>
        <v>1.7600000000000193</v>
      </c>
      <c r="E1459" s="12">
        <f t="shared" si="110"/>
        <v>3.0976000000000679</v>
      </c>
      <c r="F1459" s="12">
        <f>ABS(Table21[[#This Row],[Erorr 1]])</f>
        <v>1.7600000000000193</v>
      </c>
      <c r="G1459" s="13">
        <f>Table21[[#This Row],[Abs Erorr 1]]/Table21[[#This Row],[Adj Close]]</f>
        <v>7.9519269868522993E-3</v>
      </c>
      <c r="H1459" s="11">
        <f t="shared" si="113"/>
        <v>218.84333333333333</v>
      </c>
      <c r="I1459" s="14">
        <f>(Table21[[#This Row],[Adj Close]]-Table21[[#This Row],[3-MA]])</f>
        <v>2.4866666666666788</v>
      </c>
      <c r="J1459" s="10">
        <f t="shared" si="112"/>
        <v>6.1835111111111711</v>
      </c>
      <c r="K1459" s="10">
        <f>ABS(Table21[[#This Row],[Erorr 2]])</f>
        <v>2.4866666666666788</v>
      </c>
      <c r="L1459" s="13">
        <f>Table21[[#This Row],[Abs Erorr 2]]/Table21[[#This Row],[Adj Close]]</f>
        <v>1.123510896248443E-2</v>
      </c>
      <c r="M1459" s="11">
        <f t="shared" si="114"/>
        <v>230.14166666666668</v>
      </c>
      <c r="N1459" s="16">
        <f>Table21[[#This Row],[Adj Close]]-Table21[[#This Row],[6-MA]]</f>
        <v>-8.8116666666666674</v>
      </c>
      <c r="O1459" s="17">
        <f>(Table21[[#This Row],[Adj Close]]-M1459)^2</f>
        <v>77.645469444444458</v>
      </c>
      <c r="P1459" s="17">
        <f>ABS(Table21[[#This Row],[Erorr 3]])</f>
        <v>8.8116666666666674</v>
      </c>
      <c r="Q1459" s="17">
        <f>Table21[[#This Row],[Abs Erorr 3]]/Table21[[#This Row],[Adj Close]]</f>
        <v>3.9812346571484511E-2</v>
      </c>
    </row>
    <row r="1460" spans="1:17" x14ac:dyDescent="0.3">
      <c r="A1460" s="5">
        <v>45582.291666666664</v>
      </c>
      <c r="B1460" s="25">
        <v>220.89</v>
      </c>
      <c r="C1460" s="11">
        <f t="shared" si="111"/>
        <v>221.33</v>
      </c>
      <c r="D1460" s="29">
        <f>Table21[[#This Row],[Adj Close]]-Table21[[#This Row],[Naive Trend ]]</f>
        <v>-0.44000000000002615</v>
      </c>
      <c r="E1460" s="12">
        <f t="shared" si="110"/>
        <v>0.193600000000023</v>
      </c>
      <c r="F1460" s="12">
        <f>ABS(Table21[[#This Row],[Erorr 1]])</f>
        <v>0.44000000000002615</v>
      </c>
      <c r="G1460" s="13">
        <f>Table21[[#This Row],[Abs Erorr 1]]/Table21[[#This Row],[Adj Close]]</f>
        <v>1.9919416904342711E-3</v>
      </c>
      <c r="H1460" s="11">
        <f t="shared" si="113"/>
        <v>220.02</v>
      </c>
      <c r="I1460" s="14">
        <f>(Table21[[#This Row],[Adj Close]]-Table21[[#This Row],[3-MA]])</f>
        <v>0.86999999999997613</v>
      </c>
      <c r="J1460" s="10">
        <f t="shared" si="112"/>
        <v>0.75689999999995849</v>
      </c>
      <c r="K1460" s="10">
        <f>ABS(Table21[[#This Row],[Erorr 2]])</f>
        <v>0.86999999999997613</v>
      </c>
      <c r="L1460" s="13">
        <f>Table21[[#This Row],[Abs Erorr 2]]/Table21[[#This Row],[Adj Close]]</f>
        <v>3.9386119788128761E-3</v>
      </c>
      <c r="M1460" s="11">
        <f t="shared" si="114"/>
        <v>226.28</v>
      </c>
      <c r="N1460" s="16">
        <f>Table21[[#This Row],[Adj Close]]-Table21[[#This Row],[6-MA]]</f>
        <v>-5.3900000000000148</v>
      </c>
      <c r="O1460" s="17">
        <f>(Table21[[#This Row],[Adj Close]]-M1460)^2</f>
        <v>29.052100000000159</v>
      </c>
      <c r="P1460" s="17">
        <f>ABS(Table21[[#This Row],[Erorr 3]])</f>
        <v>5.3900000000000148</v>
      </c>
      <c r="Q1460" s="17">
        <f>Table21[[#This Row],[Abs Erorr 3]]/Table21[[#This Row],[Adj Close]]</f>
        <v>2.4401285707818441E-2</v>
      </c>
    </row>
    <row r="1461" spans="1:17" x14ac:dyDescent="0.3">
      <c r="A1461" s="9">
        <v>45583.291666666664</v>
      </c>
      <c r="B1461" s="26">
        <v>220.7</v>
      </c>
      <c r="C1461" s="11">
        <f t="shared" si="111"/>
        <v>220.89</v>
      </c>
      <c r="D1461" s="29">
        <f>Table21[[#This Row],[Adj Close]]-Table21[[#This Row],[Naive Trend ]]</f>
        <v>-0.18999999999999773</v>
      </c>
      <c r="E1461" s="12">
        <f t="shared" si="110"/>
        <v>3.6099999999999133E-2</v>
      </c>
      <c r="F1461" s="12">
        <f>ABS(Table21[[#This Row],[Erorr 1]])</f>
        <v>0.18999999999999773</v>
      </c>
      <c r="G1461" s="13">
        <f>Table21[[#This Row],[Abs Erorr 1]]/Table21[[#This Row],[Adj Close]]</f>
        <v>8.6089714544629694E-4</v>
      </c>
      <c r="H1461" s="11">
        <f t="shared" si="113"/>
        <v>220.59666666666666</v>
      </c>
      <c r="I1461" s="14">
        <f>(Table21[[#This Row],[Adj Close]]-Table21[[#This Row],[3-MA]])</f>
        <v>0.10333333333332462</v>
      </c>
      <c r="J1461" s="10">
        <f t="shared" si="112"/>
        <v>1.0677777777775977E-2</v>
      </c>
      <c r="K1461" s="10">
        <f>ABS(Table21[[#This Row],[Erorr 2]])</f>
        <v>0.10333333333332462</v>
      </c>
      <c r="L1461" s="13">
        <f>Table21[[#This Row],[Abs Erorr 2]]/Table21[[#This Row],[Adj Close]]</f>
        <v>4.6820721945321531E-4</v>
      </c>
      <c r="M1461" s="11">
        <f t="shared" si="114"/>
        <v>222.92</v>
      </c>
      <c r="N1461" s="16">
        <f>Table21[[#This Row],[Adj Close]]-Table21[[#This Row],[6-MA]]</f>
        <v>-2.2199999999999989</v>
      </c>
      <c r="O1461" s="17">
        <f>(Table21[[#This Row],[Adj Close]]-M1461)^2</f>
        <v>4.9283999999999946</v>
      </c>
      <c r="P1461" s="17">
        <f>ABS(Table21[[#This Row],[Erorr 3]])</f>
        <v>2.2199999999999989</v>
      </c>
      <c r="Q1461" s="17">
        <f>Table21[[#This Row],[Abs Erorr 3]]/Table21[[#This Row],[Adj Close]]</f>
        <v>1.0058903488898954E-2</v>
      </c>
    </row>
    <row r="1462" spans="1:17" x14ac:dyDescent="0.3">
      <c r="A1462" s="5">
        <v>45586.291666666664</v>
      </c>
      <c r="B1462" s="25">
        <v>218.85</v>
      </c>
      <c r="C1462" s="11">
        <f t="shared" si="111"/>
        <v>220.7</v>
      </c>
      <c r="D1462" s="29">
        <f>Table21[[#This Row],[Adj Close]]-Table21[[#This Row],[Naive Trend ]]</f>
        <v>-1.8499999999999943</v>
      </c>
      <c r="E1462" s="12">
        <f t="shared" si="110"/>
        <v>3.422499999999979</v>
      </c>
      <c r="F1462" s="12">
        <f>ABS(Table21[[#This Row],[Erorr 1]])</f>
        <v>1.8499999999999943</v>
      </c>
      <c r="G1462" s="13">
        <f>Table21[[#This Row],[Abs Erorr 1]]/Table21[[#This Row],[Adj Close]]</f>
        <v>8.4532785012565431E-3</v>
      </c>
      <c r="H1462" s="11">
        <f t="shared" si="113"/>
        <v>220.97333333333336</v>
      </c>
      <c r="I1462" s="14">
        <f>(Table21[[#This Row],[Adj Close]]-Table21[[#This Row],[3-MA]])</f>
        <v>-2.1233333333333633</v>
      </c>
      <c r="J1462" s="10">
        <f t="shared" si="112"/>
        <v>4.5085444444445715</v>
      </c>
      <c r="K1462" s="10">
        <f>ABS(Table21[[#This Row],[Erorr 2]])</f>
        <v>2.1233333333333633</v>
      </c>
      <c r="L1462" s="13">
        <f>Table21[[#This Row],[Abs Erorr 2]]/Table21[[#This Row],[Adj Close]]</f>
        <v>9.7022313609018192E-3</v>
      </c>
      <c r="M1462" s="11">
        <f t="shared" si="114"/>
        <v>219.90833333333333</v>
      </c>
      <c r="N1462" s="16">
        <f>Table21[[#This Row],[Adj Close]]-Table21[[#This Row],[6-MA]]</f>
        <v>-1.0583333333333371</v>
      </c>
      <c r="O1462" s="17">
        <f>(Table21[[#This Row],[Adj Close]]-M1462)^2</f>
        <v>1.1200694444444526</v>
      </c>
      <c r="P1462" s="17">
        <f>ABS(Table21[[#This Row],[Erorr 3]])</f>
        <v>1.0583333333333371</v>
      </c>
      <c r="Q1462" s="17">
        <f>Table21[[#This Row],[Abs Erorr 3]]/Table21[[#This Row],[Adj Close]]</f>
        <v>4.8358845480161623E-3</v>
      </c>
    </row>
    <row r="1463" spans="1:17" x14ac:dyDescent="0.3">
      <c r="A1463" s="9">
        <v>45587.291666666664</v>
      </c>
      <c r="B1463" s="26">
        <v>217.97</v>
      </c>
      <c r="C1463" s="11">
        <f t="shared" si="111"/>
        <v>218.85</v>
      </c>
      <c r="D1463" s="29">
        <f>Table21[[#This Row],[Adj Close]]-Table21[[#This Row],[Naive Trend ]]</f>
        <v>-0.87999999999999545</v>
      </c>
      <c r="E1463" s="12">
        <f t="shared" si="110"/>
        <v>0.77439999999999198</v>
      </c>
      <c r="F1463" s="12">
        <f>ABS(Table21[[#This Row],[Erorr 1]])</f>
        <v>0.87999999999999545</v>
      </c>
      <c r="G1463" s="13">
        <f>Table21[[#This Row],[Abs Erorr 1]]/Table21[[#This Row],[Adj Close]]</f>
        <v>4.0372528329586429E-3</v>
      </c>
      <c r="H1463" s="11">
        <f t="shared" si="113"/>
        <v>220.14666666666665</v>
      </c>
      <c r="I1463" s="14">
        <f>(Table21[[#This Row],[Adj Close]]-Table21[[#This Row],[3-MA]])</f>
        <v>-2.1766666666666481</v>
      </c>
      <c r="J1463" s="10">
        <f t="shared" si="112"/>
        <v>4.7378777777776966</v>
      </c>
      <c r="K1463" s="10">
        <f>ABS(Table21[[#This Row],[Erorr 2]])</f>
        <v>2.1766666666666481</v>
      </c>
      <c r="L1463" s="13">
        <f>Table21[[#This Row],[Abs Erorr 2]]/Table21[[#This Row],[Adj Close]]</f>
        <v>9.9860837118257006E-3</v>
      </c>
      <c r="M1463" s="11">
        <f t="shared" si="114"/>
        <v>220.08333333333334</v>
      </c>
      <c r="N1463" s="16">
        <f>Table21[[#This Row],[Adj Close]]-Table21[[#This Row],[6-MA]]</f>
        <v>-2.1133333333333439</v>
      </c>
      <c r="O1463" s="17">
        <f>(Table21[[#This Row],[Adj Close]]-M1463)^2</f>
        <v>4.4661777777778227</v>
      </c>
      <c r="P1463" s="17">
        <f>ABS(Table21[[#This Row],[Erorr 3]])</f>
        <v>2.1133333333333439</v>
      </c>
      <c r="Q1463" s="17">
        <f>Table21[[#This Row],[Abs Erorr 3]]/Table21[[#This Row],[Adj Close]]</f>
        <v>9.6955238488477501E-3</v>
      </c>
    </row>
    <row r="1464" spans="1:17" x14ac:dyDescent="0.3">
      <c r="A1464" s="5">
        <v>45588.291666666664</v>
      </c>
      <c r="B1464" s="25">
        <v>213.65</v>
      </c>
      <c r="C1464" s="11">
        <f t="shared" si="111"/>
        <v>217.97</v>
      </c>
      <c r="D1464" s="29">
        <f>Table21[[#This Row],[Adj Close]]-Table21[[#This Row],[Naive Trend ]]</f>
        <v>-4.3199999999999932</v>
      </c>
      <c r="E1464" s="12">
        <f t="shared" si="110"/>
        <v>18.662399999999941</v>
      </c>
      <c r="F1464" s="12">
        <f>ABS(Table21[[#This Row],[Erorr 1]])</f>
        <v>4.3199999999999932</v>
      </c>
      <c r="G1464" s="13">
        <f>Table21[[#This Row],[Abs Erorr 1]]/Table21[[#This Row],[Adj Close]]</f>
        <v>2.0219985958343054E-2</v>
      </c>
      <c r="H1464" s="11">
        <f t="shared" si="113"/>
        <v>219.17333333333332</v>
      </c>
      <c r="I1464" s="14">
        <f>(Table21[[#This Row],[Adj Close]]-Table21[[#This Row],[3-MA]])</f>
        <v>-5.5233333333333121</v>
      </c>
      <c r="J1464" s="10">
        <f t="shared" si="112"/>
        <v>30.507211111110877</v>
      </c>
      <c r="K1464" s="10">
        <f>ABS(Table21[[#This Row],[Erorr 2]])</f>
        <v>5.5233333333333121</v>
      </c>
      <c r="L1464" s="13">
        <f>Table21[[#This Row],[Abs Erorr 2]]/Table21[[#This Row],[Adj Close]]</f>
        <v>2.5852250565566635E-2</v>
      </c>
      <c r="M1464" s="11">
        <f t="shared" si="114"/>
        <v>219.88499999999999</v>
      </c>
      <c r="N1464" s="16">
        <f>Table21[[#This Row],[Adj Close]]-Table21[[#This Row],[6-MA]]</f>
        <v>-6.2349999999999852</v>
      </c>
      <c r="O1464" s="17">
        <f>(Table21[[#This Row],[Adj Close]]-M1464)^2</f>
        <v>38.875224999999816</v>
      </c>
      <c r="P1464" s="17">
        <f>ABS(Table21[[#This Row],[Erorr 3]])</f>
        <v>6.2349999999999852</v>
      </c>
      <c r="Q1464" s="17">
        <f>Table21[[#This Row],[Abs Erorr 3]]/Table21[[#This Row],[Adj Close]]</f>
        <v>2.9183243622747414E-2</v>
      </c>
    </row>
    <row r="1465" spans="1:17" x14ac:dyDescent="0.3">
      <c r="A1465" s="9">
        <v>45589.291666666664</v>
      </c>
      <c r="B1465" s="26">
        <v>260.48</v>
      </c>
      <c r="C1465" s="11">
        <f t="shared" si="111"/>
        <v>213.65</v>
      </c>
      <c r="D1465" s="29">
        <f>Table21[[#This Row],[Adj Close]]-Table21[[#This Row],[Naive Trend ]]</f>
        <v>46.830000000000013</v>
      </c>
      <c r="E1465" s="12">
        <f t="shared" si="110"/>
        <v>2193.0489000000011</v>
      </c>
      <c r="F1465" s="12">
        <f>ABS(Table21[[#This Row],[Erorr 1]])</f>
        <v>46.830000000000013</v>
      </c>
      <c r="G1465" s="13">
        <f>Table21[[#This Row],[Abs Erorr 1]]/Table21[[#This Row],[Adj Close]]</f>
        <v>0.17978347665847669</v>
      </c>
      <c r="H1465" s="11">
        <f t="shared" si="113"/>
        <v>216.82333333333335</v>
      </c>
      <c r="I1465" s="14">
        <f>(Table21[[#This Row],[Adj Close]]-Table21[[#This Row],[3-MA]])</f>
        <v>43.656666666666666</v>
      </c>
      <c r="J1465" s="10">
        <f t="shared" si="112"/>
        <v>1905.9045444444444</v>
      </c>
      <c r="K1465" s="10">
        <f>ABS(Table21[[#This Row],[Erorr 2]])</f>
        <v>43.656666666666666</v>
      </c>
      <c r="L1465" s="13">
        <f>Table21[[#This Row],[Abs Erorr 2]]/Table21[[#This Row],[Adj Close]]</f>
        <v>0.16760083947583945</v>
      </c>
      <c r="M1465" s="11">
        <f t="shared" si="114"/>
        <v>218.89833333333334</v>
      </c>
      <c r="N1465" s="16">
        <f>Table21[[#This Row],[Adj Close]]-Table21[[#This Row],[6-MA]]</f>
        <v>41.581666666666678</v>
      </c>
      <c r="O1465" s="17">
        <f>(Table21[[#This Row],[Adj Close]]-M1465)^2</f>
        <v>1729.0350027777788</v>
      </c>
      <c r="P1465" s="17">
        <f>ABS(Table21[[#This Row],[Erorr 3]])</f>
        <v>41.581666666666678</v>
      </c>
      <c r="Q1465" s="17">
        <f>Table21[[#This Row],[Abs Erorr 3]]/Table21[[#This Row],[Adj Close]]</f>
        <v>0.15963477682227686</v>
      </c>
    </row>
    <row r="1466" spans="1:17" x14ac:dyDescent="0.3">
      <c r="A1466" s="5">
        <v>45590.291666666664</v>
      </c>
      <c r="B1466" s="25">
        <v>269.19</v>
      </c>
      <c r="C1466" s="11">
        <f t="shared" si="111"/>
        <v>260.48</v>
      </c>
      <c r="D1466" s="29">
        <f>Table21[[#This Row],[Adj Close]]-Table21[[#This Row],[Naive Trend ]]</f>
        <v>8.7099999999999795</v>
      </c>
      <c r="E1466" s="12">
        <f t="shared" si="110"/>
        <v>75.864099999999638</v>
      </c>
      <c r="F1466" s="12">
        <f>ABS(Table21[[#This Row],[Erorr 1]])</f>
        <v>8.7099999999999795</v>
      </c>
      <c r="G1466" s="13">
        <f>Table21[[#This Row],[Abs Erorr 1]]/Table21[[#This Row],[Adj Close]]</f>
        <v>3.2356328243991157E-2</v>
      </c>
      <c r="H1466" s="11">
        <f t="shared" si="113"/>
        <v>230.70000000000002</v>
      </c>
      <c r="I1466" s="14">
        <f>(Table21[[#This Row],[Adj Close]]-Table21[[#This Row],[3-MA]])</f>
        <v>38.489999999999981</v>
      </c>
      <c r="J1466" s="10">
        <f t="shared" si="112"/>
        <v>1481.4800999999984</v>
      </c>
      <c r="K1466" s="10">
        <f>ABS(Table21[[#This Row],[Erorr 2]])</f>
        <v>38.489999999999981</v>
      </c>
      <c r="L1466" s="13">
        <f>Table21[[#This Row],[Abs Erorr 2]]/Table21[[#This Row],[Adj Close]]</f>
        <v>0.14298450908280388</v>
      </c>
      <c r="M1466" s="11">
        <f t="shared" si="114"/>
        <v>225.42333333333332</v>
      </c>
      <c r="N1466" s="16">
        <f>Table21[[#This Row],[Adj Close]]-Table21[[#This Row],[6-MA]]</f>
        <v>43.76666666666668</v>
      </c>
      <c r="O1466" s="17">
        <f>(Table21[[#This Row],[Adj Close]]-M1466)^2</f>
        <v>1915.5211111111123</v>
      </c>
      <c r="P1466" s="17">
        <f>ABS(Table21[[#This Row],[Erorr 3]])</f>
        <v>43.76666666666668</v>
      </c>
      <c r="Q1466" s="17">
        <f>Table21[[#This Row],[Abs Erorr 3]]/Table21[[#This Row],[Adj Close]]</f>
        <v>0.16258652500712018</v>
      </c>
    </row>
    <row r="1467" spans="1:17" x14ac:dyDescent="0.3">
      <c r="A1467" s="9">
        <v>45593.291666666664</v>
      </c>
      <c r="B1467" s="26">
        <v>262.51</v>
      </c>
      <c r="C1467" s="11">
        <f t="shared" si="111"/>
        <v>269.19</v>
      </c>
      <c r="D1467" s="29">
        <f>Table21[[#This Row],[Adj Close]]-Table21[[#This Row],[Naive Trend ]]</f>
        <v>-6.6800000000000068</v>
      </c>
      <c r="E1467" s="12">
        <f t="shared" si="110"/>
        <v>44.622400000000091</v>
      </c>
      <c r="F1467" s="12">
        <f>ABS(Table21[[#This Row],[Erorr 1]])</f>
        <v>6.6800000000000068</v>
      </c>
      <c r="G1467" s="13">
        <f>Table21[[#This Row],[Abs Erorr 1]]/Table21[[#This Row],[Adj Close]]</f>
        <v>2.5446649651441878E-2</v>
      </c>
      <c r="H1467" s="11">
        <f t="shared" si="113"/>
        <v>247.77333333333331</v>
      </c>
      <c r="I1467" s="14">
        <f>(Table21[[#This Row],[Adj Close]]-Table21[[#This Row],[3-MA]])</f>
        <v>14.736666666666679</v>
      </c>
      <c r="J1467" s="10">
        <f t="shared" si="112"/>
        <v>217.16934444444479</v>
      </c>
      <c r="K1467" s="10">
        <f>ABS(Table21[[#This Row],[Erorr 2]])</f>
        <v>14.736666666666679</v>
      </c>
      <c r="L1467" s="13">
        <f>Table21[[#This Row],[Abs Erorr 2]]/Table21[[#This Row],[Adj Close]]</f>
        <v>5.61375439665791E-2</v>
      </c>
      <c r="M1467" s="11">
        <f t="shared" si="114"/>
        <v>233.47333333333336</v>
      </c>
      <c r="N1467" s="16">
        <f>Table21[[#This Row],[Adj Close]]-Table21[[#This Row],[6-MA]]</f>
        <v>29.036666666666633</v>
      </c>
      <c r="O1467" s="17">
        <f>(Table21[[#This Row],[Adj Close]]-M1467)^2</f>
        <v>843.12801111110923</v>
      </c>
      <c r="P1467" s="17">
        <f>ABS(Table21[[#This Row],[Erorr 3]])</f>
        <v>29.036666666666633</v>
      </c>
      <c r="Q1467" s="17">
        <f>Table21[[#This Row],[Abs Erorr 3]]/Table21[[#This Row],[Adj Close]]</f>
        <v>0.1106116592383781</v>
      </c>
    </row>
    <row r="1468" spans="1:17" x14ac:dyDescent="0.3">
      <c r="A1468" s="5">
        <v>45594.291666666664</v>
      </c>
      <c r="B1468" s="25">
        <v>259.52</v>
      </c>
      <c r="C1468" s="11">
        <f t="shared" si="111"/>
        <v>262.51</v>
      </c>
      <c r="D1468" s="29">
        <f>Table21[[#This Row],[Adj Close]]-Table21[[#This Row],[Naive Trend ]]</f>
        <v>-2.9900000000000091</v>
      </c>
      <c r="E1468" s="12">
        <f t="shared" si="110"/>
        <v>8.9401000000000543</v>
      </c>
      <c r="F1468" s="12">
        <f>ABS(Table21[[#This Row],[Erorr 1]])</f>
        <v>2.9900000000000091</v>
      </c>
      <c r="G1468" s="13">
        <f>Table21[[#This Row],[Abs Erorr 1]]/Table21[[#This Row],[Adj Close]]</f>
        <v>1.1521270036991405E-2</v>
      </c>
      <c r="H1468" s="11">
        <f t="shared" si="113"/>
        <v>264.06</v>
      </c>
      <c r="I1468" s="14">
        <f>(Table21[[#This Row],[Adj Close]]-Table21[[#This Row],[3-MA]])</f>
        <v>-4.5400000000000205</v>
      </c>
      <c r="J1468" s="10">
        <f t="shared" si="112"/>
        <v>20.611600000000188</v>
      </c>
      <c r="K1468" s="10">
        <f>ABS(Table21[[#This Row],[Erorr 2]])</f>
        <v>4.5400000000000205</v>
      </c>
      <c r="L1468" s="13">
        <f>Table21[[#This Row],[Abs Erorr 2]]/Table21[[#This Row],[Adj Close]]</f>
        <v>1.7493834771886641E-2</v>
      </c>
      <c r="M1468" s="11">
        <f t="shared" si="114"/>
        <v>240.44166666666669</v>
      </c>
      <c r="N1468" s="16">
        <f>Table21[[#This Row],[Adj Close]]-Table21[[#This Row],[6-MA]]</f>
        <v>19.078333333333291</v>
      </c>
      <c r="O1468" s="17">
        <f>(Table21[[#This Row],[Adj Close]]-M1468)^2</f>
        <v>363.98280277777616</v>
      </c>
      <c r="P1468" s="17">
        <f>ABS(Table21[[#This Row],[Erorr 3]])</f>
        <v>19.078333333333291</v>
      </c>
      <c r="Q1468" s="17">
        <f>Table21[[#This Row],[Abs Erorr 3]]/Table21[[#This Row],[Adj Close]]</f>
        <v>7.3513923140156021E-2</v>
      </c>
    </row>
    <row r="1469" spans="1:17" x14ac:dyDescent="0.3">
      <c r="A1469" s="9">
        <v>45595.291666666664</v>
      </c>
      <c r="B1469" s="26">
        <v>257.55</v>
      </c>
      <c r="C1469" s="11">
        <f t="shared" si="111"/>
        <v>259.52</v>
      </c>
      <c r="D1469" s="29">
        <f>Table21[[#This Row],[Adj Close]]-Table21[[#This Row],[Naive Trend ]]</f>
        <v>-1.9699999999999704</v>
      </c>
      <c r="E1469" s="12">
        <f t="shared" si="110"/>
        <v>3.8808999999998837</v>
      </c>
      <c r="F1469" s="12">
        <f>ABS(Table21[[#This Row],[Erorr 1]])</f>
        <v>1.9699999999999704</v>
      </c>
      <c r="G1469" s="13">
        <f>Table21[[#This Row],[Abs Erorr 1]]/Table21[[#This Row],[Adj Close]]</f>
        <v>7.6490001941369457E-3</v>
      </c>
      <c r="H1469" s="11">
        <f t="shared" si="113"/>
        <v>263.74</v>
      </c>
      <c r="I1469" s="14">
        <f>(Table21[[#This Row],[Adj Close]]-Table21[[#This Row],[3-MA]])</f>
        <v>-6.1899999999999977</v>
      </c>
      <c r="J1469" s="10">
        <f t="shared" si="112"/>
        <v>38.31609999999997</v>
      </c>
      <c r="K1469" s="10">
        <f>ABS(Table21[[#This Row],[Erorr 2]])</f>
        <v>6.1899999999999977</v>
      </c>
      <c r="L1469" s="13">
        <f>Table21[[#This Row],[Abs Erorr 2]]/Table21[[#This Row],[Adj Close]]</f>
        <v>2.4034168122694613E-2</v>
      </c>
      <c r="M1469" s="11">
        <f t="shared" si="114"/>
        <v>247.22</v>
      </c>
      <c r="N1469" s="16">
        <f>Table21[[#This Row],[Adj Close]]-Table21[[#This Row],[6-MA]]</f>
        <v>10.330000000000013</v>
      </c>
      <c r="O1469" s="17">
        <f>(Table21[[#This Row],[Adj Close]]-M1469)^2</f>
        <v>106.70890000000026</v>
      </c>
      <c r="P1469" s="17">
        <f>ABS(Table21[[#This Row],[Erorr 3]])</f>
        <v>10.330000000000013</v>
      </c>
      <c r="Q1469" s="17">
        <f>Table21[[#This Row],[Abs Erorr 3]]/Table21[[#This Row],[Adj Close]]</f>
        <v>4.0108716754028391E-2</v>
      </c>
    </row>
    <row r="1470" spans="1:17" x14ac:dyDescent="0.3">
      <c r="A1470" s="5">
        <v>45596.291666666664</v>
      </c>
      <c r="B1470" s="25">
        <v>249.85</v>
      </c>
      <c r="C1470" s="11">
        <f t="shared" si="111"/>
        <v>257.55</v>
      </c>
      <c r="D1470" s="29">
        <f>Table21[[#This Row],[Adj Close]]-Table21[[#This Row],[Naive Trend ]]</f>
        <v>-7.7000000000000171</v>
      </c>
      <c r="E1470" s="12">
        <f t="shared" si="110"/>
        <v>59.290000000000262</v>
      </c>
      <c r="F1470" s="12">
        <f>ABS(Table21[[#This Row],[Erorr 1]])</f>
        <v>7.7000000000000171</v>
      </c>
      <c r="G1470" s="13">
        <f>Table21[[#This Row],[Abs Erorr 1]]/Table21[[#This Row],[Adj Close]]</f>
        <v>3.0818491094656862E-2</v>
      </c>
      <c r="H1470" s="11">
        <f t="shared" si="113"/>
        <v>259.85999999999996</v>
      </c>
      <c r="I1470" s="14">
        <f>(Table21[[#This Row],[Adj Close]]-Table21[[#This Row],[3-MA]])</f>
        <v>-10.009999999999962</v>
      </c>
      <c r="J1470" s="10">
        <f t="shared" si="112"/>
        <v>100.20009999999925</v>
      </c>
      <c r="K1470" s="10">
        <f>ABS(Table21[[#This Row],[Erorr 2]])</f>
        <v>10.009999999999962</v>
      </c>
      <c r="L1470" s="13">
        <f>Table21[[#This Row],[Abs Erorr 2]]/Table21[[#This Row],[Adj Close]]</f>
        <v>4.0064038423053686E-2</v>
      </c>
      <c r="M1470" s="11">
        <f t="shared" si="114"/>
        <v>253.81666666666663</v>
      </c>
      <c r="N1470" s="16">
        <f>Table21[[#This Row],[Adj Close]]-Table21[[#This Row],[6-MA]]</f>
        <v>-3.9666666666666401</v>
      </c>
      <c r="O1470" s="17">
        <f>(Table21[[#This Row],[Adj Close]]-M1470)^2</f>
        <v>15.734444444444234</v>
      </c>
      <c r="P1470" s="17">
        <f>ABS(Table21[[#This Row],[Erorr 3]])</f>
        <v>3.9666666666666401</v>
      </c>
      <c r="Q1470" s="17">
        <f>Table21[[#This Row],[Abs Erorr 3]]/Table21[[#This Row],[Adj Close]]</f>
        <v>1.5876192382095818E-2</v>
      </c>
    </row>
    <row r="1471" spans="1:17" ht="16.2" thickBot="1" x14ac:dyDescent="0.35">
      <c r="A1471" s="114">
        <v>45597.291666608799</v>
      </c>
      <c r="B1471" s="115"/>
      <c r="C1471" s="115"/>
      <c r="D1471" s="116"/>
      <c r="E1471" s="115"/>
      <c r="F1471" s="115"/>
      <c r="G1471" s="117"/>
      <c r="H1471" s="119">
        <f t="shared" si="113"/>
        <v>255.64</v>
      </c>
      <c r="I1471" s="120"/>
      <c r="J1471" s="121"/>
      <c r="K1471" s="121"/>
      <c r="L1471" s="122"/>
      <c r="M1471" s="119">
        <f t="shared" si="114"/>
        <v>259.84999999999997</v>
      </c>
      <c r="N1471" s="120"/>
      <c r="O1471" s="121"/>
      <c r="P1471" s="121"/>
      <c r="Q1471" s="118"/>
    </row>
    <row r="1472" spans="1:17" ht="16.2" thickBot="1" x14ac:dyDescent="0.35">
      <c r="A1472" s="114">
        <v>45598.291666608799</v>
      </c>
      <c r="B1472" s="115"/>
      <c r="C1472" s="115"/>
      <c r="D1472" s="116"/>
      <c r="E1472" s="115"/>
      <c r="F1472" s="115"/>
      <c r="G1472" s="117"/>
      <c r="H1472" s="119"/>
      <c r="I1472" s="120"/>
      <c r="J1472" s="121"/>
      <c r="K1472" s="121"/>
      <c r="L1472" s="122"/>
      <c r="M1472" s="119"/>
      <c r="N1472" s="120"/>
      <c r="O1472" s="121"/>
      <c r="P1472" s="121"/>
      <c r="Q1472" s="118"/>
    </row>
    <row r="1473" spans="1:19" ht="16.2" thickBot="1" x14ac:dyDescent="0.35">
      <c r="A1473" s="114">
        <v>45599.291666608799</v>
      </c>
      <c r="B1473" s="115"/>
      <c r="C1473" s="115"/>
      <c r="D1473" s="116"/>
      <c r="E1473" s="115"/>
      <c r="F1473" s="115"/>
      <c r="G1473" s="117"/>
      <c r="H1473" s="119"/>
      <c r="I1473" s="120"/>
      <c r="J1473" s="121"/>
      <c r="K1473" s="121"/>
      <c r="L1473" s="122"/>
      <c r="M1473" s="119"/>
      <c r="N1473" s="120"/>
      <c r="O1473" s="121"/>
      <c r="P1473" s="121"/>
      <c r="Q1473" s="118"/>
    </row>
    <row r="1474" spans="1:19" ht="16.2" thickBot="1" x14ac:dyDescent="0.35">
      <c r="A1474" s="114">
        <v>45600.291666608799</v>
      </c>
      <c r="B1474" s="115"/>
      <c r="C1474" s="115"/>
      <c r="D1474" s="116"/>
      <c r="E1474" s="115"/>
      <c r="F1474" s="115"/>
      <c r="G1474" s="117"/>
      <c r="H1474" s="122"/>
      <c r="I1474" s="122"/>
      <c r="J1474" s="122"/>
      <c r="K1474" s="123"/>
      <c r="L1474" s="122"/>
      <c r="M1474" s="119"/>
      <c r="N1474" s="120"/>
      <c r="O1474" s="121"/>
      <c r="P1474" s="121"/>
      <c r="Q1474" s="118"/>
    </row>
    <row r="1475" spans="1:19" ht="16.2" thickBot="1" x14ac:dyDescent="0.35">
      <c r="A1475" s="114">
        <v>45601.291666608799</v>
      </c>
      <c r="B1475" s="115"/>
      <c r="C1475" s="115"/>
      <c r="D1475" s="116"/>
      <c r="E1475" s="115"/>
      <c r="F1475" s="115"/>
      <c r="G1475" s="117"/>
      <c r="H1475" s="124"/>
      <c r="I1475" s="122"/>
      <c r="J1475" s="122"/>
      <c r="K1475" s="123"/>
      <c r="L1475" s="122"/>
      <c r="M1475" s="119"/>
      <c r="N1475" s="120"/>
      <c r="O1475" s="121"/>
      <c r="P1475" s="121"/>
      <c r="Q1475" s="118"/>
    </row>
    <row r="1476" spans="1:19" ht="16.2" thickBot="1" x14ac:dyDescent="0.35">
      <c r="A1476" s="114">
        <v>45602.291666608799</v>
      </c>
      <c r="B1476" s="115"/>
      <c r="C1476" s="115"/>
      <c r="D1476" s="116"/>
      <c r="E1476" s="115"/>
      <c r="F1476" s="115"/>
      <c r="G1476" s="117"/>
      <c r="H1476" s="124"/>
      <c r="I1476" s="122"/>
      <c r="J1476" s="122"/>
      <c r="K1476" s="123"/>
      <c r="L1476" s="122"/>
      <c r="M1476" s="119"/>
      <c r="N1476" s="120"/>
      <c r="O1476" s="121"/>
      <c r="P1476" s="121"/>
      <c r="Q1476" s="118"/>
      <c r="S1476" s="21"/>
    </row>
    <row r="1477" spans="1:19" x14ac:dyDescent="0.3">
      <c r="A1477" s="20"/>
      <c r="J1477" s="21"/>
      <c r="N1477" s="22"/>
      <c r="O1477" s="22"/>
      <c r="P1477" s="22"/>
      <c r="Q1477" s="22"/>
      <c r="S1477" s="21"/>
    </row>
    <row r="1478" spans="1:19" x14ac:dyDescent="0.3">
      <c r="A1478" s="23"/>
      <c r="J1478" s="21"/>
      <c r="S1478" s="21"/>
    </row>
    <row r="1479" spans="1:19" x14ac:dyDescent="0.3">
      <c r="A1479" s="23"/>
      <c r="J1479" s="21"/>
      <c r="S1479" s="21"/>
    </row>
    <row r="1480" spans="1:19" x14ac:dyDescent="0.3">
      <c r="A1480" s="23"/>
      <c r="J1480" s="21"/>
      <c r="S1480" s="21"/>
    </row>
    <row r="1481" spans="1:19" x14ac:dyDescent="0.3">
      <c r="A1481" s="23"/>
      <c r="J1481" s="21"/>
      <c r="S1481" s="21"/>
    </row>
    <row r="1482" spans="1:19" x14ac:dyDescent="0.3">
      <c r="A1482" s="23"/>
      <c r="J1482" s="21"/>
      <c r="S1482" s="21"/>
    </row>
    <row r="1483" spans="1:19" x14ac:dyDescent="0.3">
      <c r="A1483" s="23"/>
      <c r="J1483" s="21"/>
      <c r="S1483" s="21"/>
    </row>
    <row r="1484" spans="1:19" x14ac:dyDescent="0.3">
      <c r="A1484" s="23"/>
      <c r="J1484" s="21"/>
      <c r="S1484" s="21"/>
    </row>
    <row r="1485" spans="1:19" x14ac:dyDescent="0.3">
      <c r="A1485" s="23"/>
      <c r="J1485" s="21"/>
    </row>
  </sheetData>
  <mergeCells count="5">
    <mergeCell ref="S5:X5"/>
    <mergeCell ref="S9:U9"/>
    <mergeCell ref="S6:U6"/>
    <mergeCell ref="S7:U7"/>
    <mergeCell ref="S8:U8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344A-62AF-4EA6-B336-B59C4236D02F}">
  <dimension ref="A1:L1472"/>
  <sheetViews>
    <sheetView topLeftCell="H1" workbookViewId="0">
      <selection activeCell="H17" sqref="H17"/>
    </sheetView>
  </sheetViews>
  <sheetFormatPr defaultRowHeight="15.6" x14ac:dyDescent="0.3"/>
  <cols>
    <col min="1" max="1" width="24.8984375" bestFit="1" customWidth="1"/>
    <col min="2" max="2" width="17.69921875" customWidth="1"/>
    <col min="4" max="4" width="10.09765625" bestFit="1" customWidth="1"/>
    <col min="5" max="5" width="14.59765625" bestFit="1" customWidth="1"/>
    <col min="6" max="6" width="11.8984375" bestFit="1" customWidth="1"/>
    <col min="7" max="7" width="10" bestFit="1" customWidth="1"/>
    <col min="8" max="8" width="17.8984375" bestFit="1" customWidth="1"/>
    <col min="9" max="9" width="9.59765625" bestFit="1" customWidth="1"/>
    <col min="10" max="10" width="13.296875" bestFit="1" customWidth="1"/>
    <col min="11" max="11" width="12.19921875" bestFit="1" customWidth="1"/>
    <col min="12" max="12" width="16.59765625" bestFit="1" customWidth="1"/>
  </cols>
  <sheetData>
    <row r="1" spans="1:12" x14ac:dyDescent="0.3">
      <c r="A1" s="224" t="s">
        <v>70</v>
      </c>
      <c r="B1" s="224"/>
    </row>
    <row r="2" spans="1:12" x14ac:dyDescent="0.3">
      <c r="A2" s="53"/>
      <c r="B2" s="53"/>
    </row>
    <row r="3" spans="1:12" x14ac:dyDescent="0.3">
      <c r="A3" s="224" t="s">
        <v>61</v>
      </c>
      <c r="B3" s="224"/>
      <c r="D3" s="30" t="s">
        <v>0</v>
      </c>
      <c r="E3" s="146" t="s">
        <v>1</v>
      </c>
      <c r="F3" s="30" t="s">
        <v>71</v>
      </c>
      <c r="G3" s="30" t="s">
        <v>72</v>
      </c>
      <c r="H3" s="30" t="s">
        <v>73</v>
      </c>
      <c r="I3" s="30" t="s">
        <v>68</v>
      </c>
      <c r="J3" s="30" t="s">
        <v>69</v>
      </c>
      <c r="K3" s="30" t="s">
        <v>30</v>
      </c>
      <c r="L3" s="149" t="s">
        <v>32</v>
      </c>
    </row>
    <row r="4" spans="1:12" x14ac:dyDescent="0.3">
      <c r="A4" s="50" t="s">
        <v>62</v>
      </c>
      <c r="B4" s="55">
        <v>0.2</v>
      </c>
      <c r="D4" s="169">
        <v>43467</v>
      </c>
      <c r="E4" s="146">
        <v>20.674700000000001</v>
      </c>
      <c r="F4" s="170">
        <f>E4</f>
        <v>20.674700000000001</v>
      </c>
      <c r="G4" s="155">
        <f>0</f>
        <v>0</v>
      </c>
      <c r="H4" s="155">
        <f>F4+G4</f>
        <v>20.674700000000001</v>
      </c>
      <c r="I4" s="155">
        <f t="shared" ref="I4:I67" si="0">E4-H4</f>
        <v>0</v>
      </c>
      <c r="J4" s="155">
        <f t="shared" ref="J4:J67" si="1">ABS(I4)</f>
        <v>0</v>
      </c>
      <c r="K4" s="155">
        <f t="shared" ref="K4:K67" si="2">I4^2</f>
        <v>0</v>
      </c>
      <c r="L4" s="152">
        <f t="shared" ref="L4:L67" si="3">J4/E4</f>
        <v>0</v>
      </c>
    </row>
    <row r="5" spans="1:12" x14ac:dyDescent="0.3">
      <c r="A5" s="50" t="s">
        <v>74</v>
      </c>
      <c r="B5" s="55">
        <v>0.1</v>
      </c>
      <c r="D5" s="169">
        <v>43468</v>
      </c>
      <c r="E5" s="146">
        <v>20.024000000000001</v>
      </c>
      <c r="F5" s="170">
        <f t="shared" ref="F5:F68" si="4">alpha*(E5)+(1-alpha)*(E4+G4)</f>
        <v>20.544560000000001</v>
      </c>
      <c r="G5" s="147">
        <f t="shared" ref="G5:G68" si="5">beta*(F5-F4)+(1-beta)*G4</f>
        <v>-1.3014000000000081E-2</v>
      </c>
      <c r="H5" s="147">
        <f t="shared" ref="H5:H63" si="6">F5+G5</f>
        <v>20.531545999999999</v>
      </c>
      <c r="I5" s="147">
        <f t="shared" si="0"/>
        <v>-0.50754599999999783</v>
      </c>
      <c r="J5" s="147">
        <f t="shared" si="1"/>
        <v>0.50754599999999783</v>
      </c>
      <c r="K5" s="147">
        <f t="shared" si="2"/>
        <v>0.25760294211599782</v>
      </c>
      <c r="L5" s="149">
        <f t="shared" si="3"/>
        <v>2.5346883739512476E-2</v>
      </c>
    </row>
    <row r="6" spans="1:12" x14ac:dyDescent="0.3">
      <c r="A6" s="53"/>
      <c r="B6" s="53"/>
      <c r="D6" s="169">
        <v>43469</v>
      </c>
      <c r="E6" s="146">
        <v>21.179300000000001</v>
      </c>
      <c r="F6" s="170">
        <f t="shared" si="4"/>
        <v>20.2446488</v>
      </c>
      <c r="G6" s="147">
        <f t="shared" si="5"/>
        <v>-4.1703720000000111E-2</v>
      </c>
      <c r="H6" s="147">
        <f t="shared" si="6"/>
        <v>20.202945079999999</v>
      </c>
      <c r="I6" s="147">
        <f t="shared" si="0"/>
        <v>0.97635492000000212</v>
      </c>
      <c r="J6" s="147">
        <f t="shared" si="1"/>
        <v>0.97635492000000212</v>
      </c>
      <c r="K6" s="147">
        <f t="shared" si="2"/>
        <v>0.95326892980821054</v>
      </c>
      <c r="L6" s="149">
        <f t="shared" si="3"/>
        <v>4.6099489595973521E-2</v>
      </c>
    </row>
    <row r="7" spans="1:12" x14ac:dyDescent="0.3">
      <c r="A7" s="224" t="s">
        <v>18</v>
      </c>
      <c r="B7" s="224"/>
      <c r="D7" s="169">
        <v>43472</v>
      </c>
      <c r="E7" s="146">
        <v>22.3307</v>
      </c>
      <c r="F7" s="170">
        <f t="shared" si="4"/>
        <v>21.376217023999999</v>
      </c>
      <c r="G7" s="147">
        <f t="shared" si="5"/>
        <v>7.5623474399999779E-2</v>
      </c>
      <c r="H7" s="147">
        <f t="shared" si="6"/>
        <v>21.451840498399999</v>
      </c>
      <c r="I7" s="147">
        <f t="shared" si="0"/>
        <v>0.87885950160000093</v>
      </c>
      <c r="J7" s="147">
        <f t="shared" si="1"/>
        <v>0.87885950160000093</v>
      </c>
      <c r="K7" s="147">
        <f t="shared" si="2"/>
        <v>0.772394023552602</v>
      </c>
      <c r="L7" s="149">
        <f t="shared" si="3"/>
        <v>3.9356558531528384E-2</v>
      </c>
    </row>
    <row r="8" spans="1:12" x14ac:dyDescent="0.3">
      <c r="A8" s="50" t="s">
        <v>55</v>
      </c>
      <c r="B8" s="156">
        <f>AVERAGE(Error_1)</f>
        <v>-0.14580757018403284</v>
      </c>
      <c r="D8" s="169">
        <v>43473</v>
      </c>
      <c r="E8" s="146">
        <v>22.3567</v>
      </c>
      <c r="F8" s="170">
        <f t="shared" si="4"/>
        <v>22.396398779520002</v>
      </c>
      <c r="G8" s="147">
        <f t="shared" si="5"/>
        <v>0.1700793025120001</v>
      </c>
      <c r="H8" s="147">
        <f t="shared" si="6"/>
        <v>22.566478082032003</v>
      </c>
      <c r="I8" s="147">
        <f t="shared" si="0"/>
        <v>-0.20977808203200254</v>
      </c>
      <c r="J8" s="147">
        <f t="shared" si="1"/>
        <v>0.20977808203200254</v>
      </c>
      <c r="K8" s="147">
        <f t="shared" si="2"/>
        <v>4.4006843701025589E-2</v>
      </c>
      <c r="L8" s="149">
        <f t="shared" si="3"/>
        <v>9.3832310686283102E-3</v>
      </c>
    </row>
    <row r="9" spans="1:12" x14ac:dyDescent="0.3">
      <c r="A9" s="50" t="s">
        <v>56</v>
      </c>
      <c r="B9" s="51">
        <f>AVERAGE(Abs_Error)</f>
        <v>4.3988829060008223</v>
      </c>
      <c r="D9" s="169">
        <v>43474</v>
      </c>
      <c r="E9" s="146">
        <v>22.5687</v>
      </c>
      <c r="F9" s="170">
        <f t="shared" si="4"/>
        <v>22.535163442009605</v>
      </c>
      <c r="G9" s="147">
        <f t="shared" si="5"/>
        <v>0.16694783850976036</v>
      </c>
      <c r="H9" s="147">
        <f t="shared" si="6"/>
        <v>22.702111280519365</v>
      </c>
      <c r="I9" s="147">
        <f t="shared" si="0"/>
        <v>-0.13341128051936479</v>
      </c>
      <c r="J9" s="147">
        <f t="shared" si="1"/>
        <v>0.13341128051936479</v>
      </c>
      <c r="K9" s="147">
        <f t="shared" si="2"/>
        <v>1.7798569769816645E-2</v>
      </c>
      <c r="L9" s="149">
        <f t="shared" si="3"/>
        <v>5.9113409509349143E-3</v>
      </c>
    </row>
    <row r="10" spans="1:12" x14ac:dyDescent="0.3">
      <c r="A10" s="50" t="s">
        <v>57</v>
      </c>
      <c r="B10" s="51">
        <f>SQRT(AVERAGE(K5:K1472))</f>
        <v>6.7824015092731464</v>
      </c>
      <c r="D10" s="169">
        <v>43475</v>
      </c>
      <c r="E10" s="146">
        <v>22.998000000000001</v>
      </c>
      <c r="F10" s="170">
        <f t="shared" si="4"/>
        <v>22.788118270807807</v>
      </c>
      <c r="G10" s="147">
        <f t="shared" si="5"/>
        <v>0.17554853753860458</v>
      </c>
      <c r="H10" s="147">
        <f t="shared" si="6"/>
        <v>22.96366680834641</v>
      </c>
      <c r="I10" s="147">
        <f t="shared" si="0"/>
        <v>3.4333191653590944E-2</v>
      </c>
      <c r="J10" s="147">
        <f t="shared" si="1"/>
        <v>3.4333191653590944E-2</v>
      </c>
      <c r="K10" s="147">
        <f t="shared" si="2"/>
        <v>1.1787680491222069E-3</v>
      </c>
      <c r="L10" s="149">
        <f t="shared" si="3"/>
        <v>1.492877278615138E-3</v>
      </c>
    </row>
    <row r="11" spans="1:12" x14ac:dyDescent="0.3">
      <c r="A11" s="50" t="s">
        <v>58</v>
      </c>
      <c r="B11" s="58">
        <f>AVERAGE(Abs_Pct_Error)</f>
        <v>2.5484185783085745E-2</v>
      </c>
      <c r="D11" s="169">
        <v>43476</v>
      </c>
      <c r="E11" s="146">
        <v>23.150700000000001</v>
      </c>
      <c r="F11" s="170">
        <f t="shared" si="4"/>
        <v>23.168978830030884</v>
      </c>
      <c r="G11" s="147">
        <f t="shared" si="5"/>
        <v>0.19607973970705184</v>
      </c>
      <c r="H11" s="147">
        <f t="shared" si="6"/>
        <v>23.365058569737936</v>
      </c>
      <c r="I11" s="147">
        <f t="shared" si="0"/>
        <v>-0.21435856973793577</v>
      </c>
      <c r="J11" s="147">
        <f t="shared" si="1"/>
        <v>0.21435856973793577</v>
      </c>
      <c r="K11" s="147">
        <f t="shared" si="2"/>
        <v>4.5949596420093469E-2</v>
      </c>
      <c r="L11" s="149">
        <f t="shared" si="3"/>
        <v>9.2592694708123618E-3</v>
      </c>
    </row>
    <row r="12" spans="1:12" x14ac:dyDescent="0.3">
      <c r="A12" s="53"/>
      <c r="B12" s="53"/>
      <c r="D12" s="169">
        <v>43479</v>
      </c>
      <c r="E12" s="146">
        <v>22.293299999999999</v>
      </c>
      <c r="F12" s="170">
        <f t="shared" si="4"/>
        <v>23.136083791765643</v>
      </c>
      <c r="G12" s="147">
        <f t="shared" si="5"/>
        <v>0.1731822619098225</v>
      </c>
      <c r="H12" s="147">
        <f t="shared" si="6"/>
        <v>23.309266053675465</v>
      </c>
      <c r="I12" s="147">
        <f t="shared" si="0"/>
        <v>-1.0159660536754664</v>
      </c>
      <c r="J12" s="147">
        <f t="shared" si="1"/>
        <v>1.0159660536754664</v>
      </c>
      <c r="K12" s="147">
        <f t="shared" si="2"/>
        <v>1.0321870222209009</v>
      </c>
      <c r="L12" s="149">
        <f t="shared" si="3"/>
        <v>4.5572708108510919E-2</v>
      </c>
    </row>
    <row r="13" spans="1:12" x14ac:dyDescent="0.3">
      <c r="A13" s="224" t="s">
        <v>75</v>
      </c>
      <c r="B13" s="224"/>
      <c r="D13" s="169">
        <v>43480</v>
      </c>
      <c r="E13" s="146">
        <v>22.962</v>
      </c>
      <c r="F13" s="170">
        <f t="shared" si="4"/>
        <v>22.56558580952786</v>
      </c>
      <c r="G13" s="147">
        <f t="shared" si="5"/>
        <v>9.8814237495062018E-2</v>
      </c>
      <c r="H13" s="147">
        <f t="shared" si="6"/>
        <v>22.664400047022923</v>
      </c>
      <c r="I13" s="147">
        <f t="shared" si="0"/>
        <v>0.29759995297707675</v>
      </c>
      <c r="J13" s="147">
        <f t="shared" si="1"/>
        <v>0.29759995297707675</v>
      </c>
      <c r="K13" s="147">
        <f t="shared" si="2"/>
        <v>8.856573201195829E-2</v>
      </c>
      <c r="L13" s="149">
        <f t="shared" si="3"/>
        <v>1.296054145880484E-2</v>
      </c>
    </row>
    <row r="14" spans="1:12" x14ac:dyDescent="0.3">
      <c r="A14" s="41" t="s">
        <v>50</v>
      </c>
      <c r="B14" s="77">
        <v>-0.183</v>
      </c>
      <c r="D14" s="169">
        <v>43481</v>
      </c>
      <c r="E14" s="146">
        <v>23.07</v>
      </c>
      <c r="F14" s="170">
        <f t="shared" si="4"/>
        <v>23.062651389996052</v>
      </c>
      <c r="G14" s="147">
        <f t="shared" si="5"/>
        <v>0.13863937179237501</v>
      </c>
      <c r="H14" s="147">
        <f t="shared" si="6"/>
        <v>23.201290761788428</v>
      </c>
      <c r="I14" s="147">
        <f t="shared" si="0"/>
        <v>-0.1312907617884278</v>
      </c>
      <c r="J14" s="147">
        <f t="shared" si="1"/>
        <v>0.1312907617884278</v>
      </c>
      <c r="K14" s="147">
        <f t="shared" si="2"/>
        <v>1.7237264130985693E-2</v>
      </c>
      <c r="L14" s="149">
        <f t="shared" si="3"/>
        <v>5.6909736362560819E-3</v>
      </c>
    </row>
    <row r="15" spans="1:12" x14ac:dyDescent="0.3">
      <c r="A15" s="76" t="s">
        <v>139</v>
      </c>
      <c r="B15" s="79">
        <v>0.01</v>
      </c>
      <c r="D15" s="169">
        <v>43482</v>
      </c>
      <c r="E15" s="146">
        <v>23.154</v>
      </c>
      <c r="F15" s="170">
        <f t="shared" si="4"/>
        <v>23.197711497433904</v>
      </c>
      <c r="G15" s="147">
        <f t="shared" si="5"/>
        <v>0.13828144535692269</v>
      </c>
      <c r="H15" s="147">
        <f t="shared" si="6"/>
        <v>23.335992942790828</v>
      </c>
      <c r="I15" s="147">
        <f t="shared" si="0"/>
        <v>-0.18199294279082778</v>
      </c>
      <c r="J15" s="147">
        <f t="shared" si="1"/>
        <v>0.18199294279082778</v>
      </c>
      <c r="K15" s="147">
        <f t="shared" si="2"/>
        <v>3.3121431225665514E-2</v>
      </c>
      <c r="L15" s="149">
        <f t="shared" si="3"/>
        <v>7.8601080932377901E-3</v>
      </c>
    </row>
    <row r="16" spans="1:12" x14ac:dyDescent="0.3">
      <c r="A16" s="78" t="s">
        <v>84</v>
      </c>
      <c r="B16" s="44">
        <v>0.56999999999999995</v>
      </c>
      <c r="D16" s="169">
        <v>43483</v>
      </c>
      <c r="E16" s="146">
        <v>20.150700000000001</v>
      </c>
      <c r="F16" s="170">
        <f t="shared" si="4"/>
        <v>22.663965156285538</v>
      </c>
      <c r="G16" s="147">
        <f t="shared" si="5"/>
        <v>7.1078666706393873E-2</v>
      </c>
      <c r="H16" s="147">
        <f t="shared" si="6"/>
        <v>22.735043822991933</v>
      </c>
      <c r="I16" s="147">
        <f t="shared" si="0"/>
        <v>-2.5843438229919329</v>
      </c>
      <c r="J16" s="147">
        <f t="shared" si="1"/>
        <v>2.5843438229919329</v>
      </c>
      <c r="K16" s="147">
        <f t="shared" si="2"/>
        <v>6.6788329954365588</v>
      </c>
      <c r="L16" s="149">
        <f t="shared" si="3"/>
        <v>0.12825082121176598</v>
      </c>
    </row>
    <row r="17" spans="1:12" x14ac:dyDescent="0.3">
      <c r="A17" s="41" t="s">
        <v>51</v>
      </c>
      <c r="B17" s="77">
        <v>0.34599999999999997</v>
      </c>
      <c r="D17" s="169">
        <v>43487</v>
      </c>
      <c r="E17" s="146">
        <v>19.928000000000001</v>
      </c>
      <c r="F17" s="170">
        <f t="shared" si="4"/>
        <v>20.16302293336512</v>
      </c>
      <c r="G17" s="147">
        <f t="shared" si="5"/>
        <v>-0.18612342225628736</v>
      </c>
      <c r="H17" s="147">
        <f t="shared" si="6"/>
        <v>19.976899511108833</v>
      </c>
      <c r="I17" s="147">
        <f t="shared" si="0"/>
        <v>-4.8899511108832172E-2</v>
      </c>
      <c r="J17" s="147">
        <f t="shared" si="1"/>
        <v>4.8899511108832172E-2</v>
      </c>
      <c r="K17" s="147">
        <f t="shared" si="2"/>
        <v>2.3911621866828008E-3</v>
      </c>
      <c r="L17" s="149">
        <f t="shared" si="3"/>
        <v>2.453809268809322E-3</v>
      </c>
    </row>
    <row r="18" spans="1:12" x14ac:dyDescent="0.3">
      <c r="A18" s="76" t="s">
        <v>139</v>
      </c>
      <c r="B18" s="79">
        <v>0.99</v>
      </c>
      <c r="D18" s="169">
        <v>43488</v>
      </c>
      <c r="E18" s="146">
        <v>19.172699999999999</v>
      </c>
      <c r="F18" s="170">
        <f t="shared" si="4"/>
        <v>19.628041262194973</v>
      </c>
      <c r="G18" s="147">
        <f t="shared" si="5"/>
        <v>-0.22100924714767334</v>
      </c>
      <c r="H18" s="147">
        <f t="shared" si="6"/>
        <v>19.407032015047299</v>
      </c>
      <c r="I18" s="147">
        <f t="shared" si="0"/>
        <v>-0.2343320150473005</v>
      </c>
      <c r="J18" s="147">
        <f t="shared" si="1"/>
        <v>0.2343320150473005</v>
      </c>
      <c r="K18" s="147">
        <f t="shared" si="2"/>
        <v>5.4911493276128272E-2</v>
      </c>
      <c r="L18" s="149">
        <f t="shared" si="3"/>
        <v>1.2222170849556948E-2</v>
      </c>
    </row>
    <row r="19" spans="1:12" x14ac:dyDescent="0.3">
      <c r="A19" s="78" t="s">
        <v>84</v>
      </c>
      <c r="B19" s="44">
        <v>0.01</v>
      </c>
      <c r="D19" s="169">
        <v>43489</v>
      </c>
      <c r="E19" s="146">
        <v>19.434000000000001</v>
      </c>
      <c r="F19" s="170">
        <f t="shared" si="4"/>
        <v>19.04815260228186</v>
      </c>
      <c r="G19" s="147">
        <f t="shared" si="5"/>
        <v>-0.25689718842421733</v>
      </c>
      <c r="H19" s="147">
        <f t="shared" si="6"/>
        <v>18.791255413857641</v>
      </c>
      <c r="I19" s="147">
        <f t="shared" si="0"/>
        <v>0.64274458614235996</v>
      </c>
      <c r="J19" s="147">
        <f t="shared" si="1"/>
        <v>0.64274458614235996</v>
      </c>
      <c r="K19" s="147">
        <f t="shared" si="2"/>
        <v>0.41312060301531361</v>
      </c>
      <c r="L19" s="149">
        <f t="shared" si="3"/>
        <v>3.3073200892372125E-2</v>
      </c>
    </row>
    <row r="20" spans="1:12" x14ac:dyDescent="0.3">
      <c r="A20" s="41" t="s">
        <v>52</v>
      </c>
      <c r="B20" s="77">
        <v>0.47599999999999998</v>
      </c>
      <c r="D20" s="169">
        <v>43490</v>
      </c>
      <c r="E20" s="146">
        <v>19.802700000000002</v>
      </c>
      <c r="F20" s="170">
        <f t="shared" si="4"/>
        <v>19.302222249260627</v>
      </c>
      <c r="G20" s="147">
        <f t="shared" si="5"/>
        <v>-0.20580050488391893</v>
      </c>
      <c r="H20" s="147">
        <f t="shared" si="6"/>
        <v>19.096421744376709</v>
      </c>
      <c r="I20" s="147">
        <f t="shared" si="0"/>
        <v>0.70627825562329249</v>
      </c>
      <c r="J20" s="147">
        <f t="shared" si="1"/>
        <v>0.70627825562329249</v>
      </c>
      <c r="K20" s="147">
        <f t="shared" si="2"/>
        <v>0.49882897436628088</v>
      </c>
      <c r="L20" s="149">
        <f t="shared" si="3"/>
        <v>3.5665755458765346E-2</v>
      </c>
    </row>
    <row r="21" spans="1:12" x14ac:dyDescent="0.3">
      <c r="A21" s="76" t="s">
        <v>139</v>
      </c>
      <c r="B21" s="79">
        <v>0.99</v>
      </c>
      <c r="D21" s="169">
        <v>43493</v>
      </c>
      <c r="E21" s="146">
        <v>19.758700000000001</v>
      </c>
      <c r="F21" s="170">
        <f t="shared" si="4"/>
        <v>19.629259596092869</v>
      </c>
      <c r="G21" s="147">
        <f t="shared" si="5"/>
        <v>-0.15251671971230285</v>
      </c>
      <c r="H21" s="147">
        <f t="shared" si="6"/>
        <v>19.476742876380566</v>
      </c>
      <c r="I21" s="147">
        <f t="shared" si="0"/>
        <v>0.28195712361943492</v>
      </c>
      <c r="J21" s="147">
        <f t="shared" si="1"/>
        <v>0.28195712361943492</v>
      </c>
      <c r="K21" s="147">
        <f t="shared" si="2"/>
        <v>7.9499819559745305E-2</v>
      </c>
      <c r="L21" s="149">
        <f t="shared" si="3"/>
        <v>1.4270024020782486E-2</v>
      </c>
    </row>
    <row r="22" spans="1:12" x14ac:dyDescent="0.3">
      <c r="A22" s="78" t="s">
        <v>84</v>
      </c>
      <c r="B22" s="44">
        <v>0.1</v>
      </c>
      <c r="D22" s="169">
        <v>43494</v>
      </c>
      <c r="E22" s="146">
        <v>19.8307</v>
      </c>
      <c r="F22" s="170">
        <f t="shared" si="4"/>
        <v>19.65108662423016</v>
      </c>
      <c r="G22" s="147">
        <f t="shared" si="5"/>
        <v>-0.13508234492734339</v>
      </c>
      <c r="H22" s="147">
        <f t="shared" si="6"/>
        <v>19.516004279302816</v>
      </c>
      <c r="I22" s="147">
        <f t="shared" si="0"/>
        <v>0.3146957206971841</v>
      </c>
      <c r="J22" s="147">
        <f t="shared" si="1"/>
        <v>0.3146957206971841</v>
      </c>
      <c r="K22" s="147">
        <f t="shared" si="2"/>
        <v>9.9033396625120104E-2</v>
      </c>
      <c r="L22" s="149">
        <f t="shared" si="3"/>
        <v>1.5869118119742828E-2</v>
      </c>
    </row>
    <row r="23" spans="1:12" x14ac:dyDescent="0.3">
      <c r="A23" s="41" t="s">
        <v>53</v>
      </c>
      <c r="B23" s="168">
        <v>2.14E-3</v>
      </c>
      <c r="D23" s="169">
        <v>43495</v>
      </c>
      <c r="E23" s="146">
        <v>20.584700000000002</v>
      </c>
      <c r="F23" s="170">
        <f t="shared" si="4"/>
        <v>19.873434124058125</v>
      </c>
      <c r="G23" s="147">
        <f t="shared" si="5"/>
        <v>-9.9339360451812575E-2</v>
      </c>
      <c r="H23" s="147">
        <f t="shared" si="6"/>
        <v>19.774094763606314</v>
      </c>
      <c r="I23" s="147">
        <f t="shared" si="0"/>
        <v>0.81060523639368753</v>
      </c>
      <c r="J23" s="147">
        <f t="shared" si="1"/>
        <v>0.81060523639368753</v>
      </c>
      <c r="K23" s="147">
        <f t="shared" si="2"/>
        <v>0.65708084926886601</v>
      </c>
      <c r="L23" s="149">
        <f t="shared" si="3"/>
        <v>3.9379016278774402E-2</v>
      </c>
    </row>
    <row r="24" spans="1:12" x14ac:dyDescent="0.3">
      <c r="A24" s="76" t="s">
        <v>139</v>
      </c>
      <c r="B24" s="79">
        <v>0.99</v>
      </c>
      <c r="D24" s="169">
        <v>43496</v>
      </c>
      <c r="E24" s="146">
        <v>20.468</v>
      </c>
      <c r="F24" s="170">
        <f t="shared" si="4"/>
        <v>20.481888511638552</v>
      </c>
      <c r="G24" s="147">
        <f t="shared" si="5"/>
        <v>-2.8559985648588672E-2</v>
      </c>
      <c r="H24" s="147">
        <f t="shared" si="6"/>
        <v>20.453328525989964</v>
      </c>
      <c r="I24" s="147">
        <f t="shared" si="0"/>
        <v>1.4671474010036434E-2</v>
      </c>
      <c r="J24" s="147">
        <f t="shared" si="1"/>
        <v>1.4671474010036434E-2</v>
      </c>
      <c r="K24" s="147">
        <f t="shared" si="2"/>
        <v>2.1525214962717456E-4</v>
      </c>
      <c r="L24" s="149">
        <f t="shared" si="3"/>
        <v>7.1680056722867079E-4</v>
      </c>
    </row>
    <row r="25" spans="1:12" x14ac:dyDescent="0.3">
      <c r="A25" s="78" t="s">
        <v>84</v>
      </c>
      <c r="B25" s="44">
        <v>0.1</v>
      </c>
      <c r="D25" s="169">
        <v>43497</v>
      </c>
      <c r="E25" s="146">
        <v>20.814</v>
      </c>
      <c r="F25" s="170">
        <f t="shared" si="4"/>
        <v>20.51435201148113</v>
      </c>
      <c r="G25" s="147">
        <f t="shared" si="5"/>
        <v>-2.2457637099472016E-2</v>
      </c>
      <c r="H25" s="147">
        <f t="shared" si="6"/>
        <v>20.491894374381658</v>
      </c>
      <c r="I25" s="147">
        <f t="shared" si="0"/>
        <v>0.32210562561834166</v>
      </c>
      <c r="J25" s="147">
        <f t="shared" si="1"/>
        <v>0.32210562561834166</v>
      </c>
      <c r="K25" s="147">
        <f t="shared" si="2"/>
        <v>0.10375203405498327</v>
      </c>
      <c r="L25" s="149">
        <f t="shared" si="3"/>
        <v>1.5475431229861711E-2</v>
      </c>
    </row>
    <row r="26" spans="1:12" x14ac:dyDescent="0.3">
      <c r="D26" s="169">
        <v>43500</v>
      </c>
      <c r="E26" s="146">
        <v>20.859300000000001</v>
      </c>
      <c r="F26" s="170">
        <f t="shared" si="4"/>
        <v>20.805093890320421</v>
      </c>
      <c r="G26" s="147">
        <f t="shared" si="5"/>
        <v>8.8623144944043539E-3</v>
      </c>
      <c r="H26" s="147">
        <f t="shared" si="6"/>
        <v>20.813956204814826</v>
      </c>
      <c r="I26" s="147">
        <f t="shared" si="0"/>
        <v>4.5343795185175395E-2</v>
      </c>
      <c r="J26" s="147">
        <f t="shared" si="1"/>
        <v>4.5343795185175395E-2</v>
      </c>
      <c r="K26" s="147">
        <f t="shared" si="2"/>
        <v>2.0560597617951355E-3</v>
      </c>
      <c r="L26" s="149">
        <f t="shared" si="3"/>
        <v>2.1737927536003314E-3</v>
      </c>
    </row>
    <row r="27" spans="1:12" x14ac:dyDescent="0.3">
      <c r="D27" s="169">
        <v>43501</v>
      </c>
      <c r="E27" s="146">
        <v>21.423300000000001</v>
      </c>
      <c r="F27" s="170">
        <f t="shared" si="4"/>
        <v>20.979189851595528</v>
      </c>
      <c r="G27" s="147">
        <f t="shared" si="5"/>
        <v>2.5385679172474612E-2</v>
      </c>
      <c r="H27" s="147">
        <f t="shared" si="6"/>
        <v>21.004575530768001</v>
      </c>
      <c r="I27" s="147">
        <f t="shared" si="0"/>
        <v>0.41872446923200002</v>
      </c>
      <c r="J27" s="147">
        <f t="shared" si="1"/>
        <v>0.41872446923200002</v>
      </c>
      <c r="K27" s="147">
        <f t="shared" si="2"/>
        <v>0.17533018113362012</v>
      </c>
      <c r="L27" s="149">
        <f t="shared" si="3"/>
        <v>1.9545283370535817E-2</v>
      </c>
    </row>
    <row r="28" spans="1:12" x14ac:dyDescent="0.3">
      <c r="D28" s="169">
        <v>43502</v>
      </c>
      <c r="E28" s="146">
        <v>21.148</v>
      </c>
      <c r="F28" s="170">
        <f t="shared" si="4"/>
        <v>21.388548543337983</v>
      </c>
      <c r="G28" s="147">
        <f t="shared" si="5"/>
        <v>6.3782980429472613E-2</v>
      </c>
      <c r="H28" s="147">
        <f t="shared" si="6"/>
        <v>21.452331523767455</v>
      </c>
      <c r="I28" s="147">
        <f t="shared" si="0"/>
        <v>-0.30433152376745554</v>
      </c>
      <c r="J28" s="147">
        <f t="shared" si="1"/>
        <v>0.30433152376745554</v>
      </c>
      <c r="K28" s="147">
        <f t="shared" si="2"/>
        <v>9.2617676358621351E-2</v>
      </c>
      <c r="L28" s="149">
        <f t="shared" si="3"/>
        <v>1.4390558150532227E-2</v>
      </c>
    </row>
    <row r="29" spans="1:12" x14ac:dyDescent="0.3">
      <c r="D29" s="169">
        <v>43503</v>
      </c>
      <c r="E29" s="146">
        <v>20.500699999999998</v>
      </c>
      <c r="F29" s="170">
        <f t="shared" si="4"/>
        <v>21.069566384343577</v>
      </c>
      <c r="G29" s="147">
        <f t="shared" si="5"/>
        <v>2.5506466487084822E-2</v>
      </c>
      <c r="H29" s="147">
        <f t="shared" si="6"/>
        <v>21.095072850830661</v>
      </c>
      <c r="I29" s="147">
        <f t="shared" si="0"/>
        <v>-0.59437285083066271</v>
      </c>
      <c r="J29" s="147">
        <f t="shared" si="1"/>
        <v>0.59437285083066271</v>
      </c>
      <c r="K29" s="147">
        <f t="shared" si="2"/>
        <v>0.35327908580456924</v>
      </c>
      <c r="L29" s="149">
        <f t="shared" si="3"/>
        <v>2.8992807603187343E-2</v>
      </c>
    </row>
    <row r="30" spans="1:12" x14ac:dyDescent="0.3">
      <c r="D30" s="169">
        <v>43504</v>
      </c>
      <c r="E30" s="146">
        <v>20.386700000000001</v>
      </c>
      <c r="F30" s="170">
        <f t="shared" si="4"/>
        <v>20.498305173189667</v>
      </c>
      <c r="G30" s="147">
        <f t="shared" si="5"/>
        <v>-3.4170301277014675E-2</v>
      </c>
      <c r="H30" s="147">
        <f t="shared" si="6"/>
        <v>20.464134871912652</v>
      </c>
      <c r="I30" s="147">
        <f t="shared" si="0"/>
        <v>-7.7434871912650749E-2</v>
      </c>
      <c r="J30" s="147">
        <f t="shared" si="1"/>
        <v>7.7434871912650749E-2</v>
      </c>
      <c r="K30" s="147">
        <f t="shared" si="2"/>
        <v>5.9961593881286282E-3</v>
      </c>
      <c r="L30" s="149">
        <f t="shared" si="3"/>
        <v>3.7983033994050406E-3</v>
      </c>
    </row>
    <row r="31" spans="1:12" x14ac:dyDescent="0.3">
      <c r="D31" s="169">
        <v>43507</v>
      </c>
      <c r="E31" s="146">
        <v>20.856000000000002</v>
      </c>
      <c r="F31" s="170">
        <f t="shared" si="4"/>
        <v>20.453223758978389</v>
      </c>
      <c r="G31" s="147">
        <f t="shared" si="5"/>
        <v>-3.5261412570441041E-2</v>
      </c>
      <c r="H31" s="147">
        <f t="shared" si="6"/>
        <v>20.417962346407947</v>
      </c>
      <c r="I31" s="147">
        <f t="shared" si="0"/>
        <v>0.43803765359205471</v>
      </c>
      <c r="J31" s="147">
        <f t="shared" si="1"/>
        <v>0.43803765359205471</v>
      </c>
      <c r="K31" s="147">
        <f t="shared" si="2"/>
        <v>0.19187698596443292</v>
      </c>
      <c r="L31" s="149">
        <f t="shared" si="3"/>
        <v>2.1002956156120765E-2</v>
      </c>
    </row>
    <row r="32" spans="1:12" x14ac:dyDescent="0.3">
      <c r="D32" s="169">
        <v>43508</v>
      </c>
      <c r="E32" s="146">
        <v>20.787299999999998</v>
      </c>
      <c r="F32" s="170">
        <f t="shared" si="4"/>
        <v>20.81405086994365</v>
      </c>
      <c r="G32" s="147">
        <f t="shared" si="5"/>
        <v>4.3474397831291187E-3</v>
      </c>
      <c r="H32" s="147">
        <f t="shared" si="6"/>
        <v>20.818398309726778</v>
      </c>
      <c r="I32" s="147">
        <f t="shared" si="0"/>
        <v>-3.1098309726779405E-2</v>
      </c>
      <c r="J32" s="147">
        <f t="shared" si="1"/>
        <v>3.1098309726779405E-2</v>
      </c>
      <c r="K32" s="147">
        <f t="shared" si="2"/>
        <v>9.6710486786270259E-4</v>
      </c>
      <c r="L32" s="149">
        <f t="shared" si="3"/>
        <v>1.496024482582125E-3</v>
      </c>
    </row>
    <row r="33" spans="4:12" x14ac:dyDescent="0.3">
      <c r="D33" s="169">
        <v>43509</v>
      </c>
      <c r="E33" s="146">
        <v>20.544699999999999</v>
      </c>
      <c r="F33" s="170">
        <f t="shared" si="4"/>
        <v>20.742257951826502</v>
      </c>
      <c r="G33" s="147">
        <f t="shared" si="5"/>
        <v>-3.2665960068984992E-3</v>
      </c>
      <c r="H33" s="147">
        <f t="shared" si="6"/>
        <v>20.738991355819604</v>
      </c>
      <c r="I33" s="147">
        <f t="shared" si="0"/>
        <v>-0.19429135581960466</v>
      </c>
      <c r="J33" s="147">
        <f t="shared" si="1"/>
        <v>0.19429135581960466</v>
      </c>
      <c r="K33" s="147">
        <f t="shared" si="2"/>
        <v>3.7749130946220226E-2</v>
      </c>
      <c r="L33" s="149">
        <f t="shared" si="3"/>
        <v>9.4570062264041181E-3</v>
      </c>
    </row>
    <row r="34" spans="4:12" x14ac:dyDescent="0.3">
      <c r="D34" s="169">
        <v>43510</v>
      </c>
      <c r="E34" s="146">
        <v>20.251300000000001</v>
      </c>
      <c r="F34" s="170">
        <f t="shared" si="4"/>
        <v>20.483406723194481</v>
      </c>
      <c r="G34" s="147">
        <f t="shared" si="5"/>
        <v>-2.8825059269410824E-2</v>
      </c>
      <c r="H34" s="147">
        <f t="shared" si="6"/>
        <v>20.454581663925069</v>
      </c>
      <c r="I34" s="147">
        <f t="shared" si="0"/>
        <v>-0.2032816639250683</v>
      </c>
      <c r="J34" s="147">
        <f t="shared" si="1"/>
        <v>0.2032816639250683</v>
      </c>
      <c r="K34" s="147">
        <f t="shared" si="2"/>
        <v>4.1323434888144418E-2</v>
      </c>
      <c r="L34" s="149">
        <f t="shared" si="3"/>
        <v>1.0037956275649873E-2</v>
      </c>
    </row>
    <row r="35" spans="4:12" x14ac:dyDescent="0.3">
      <c r="D35" s="169">
        <v>43511</v>
      </c>
      <c r="E35" s="146">
        <v>20.525300000000001</v>
      </c>
      <c r="F35" s="170">
        <f t="shared" si="4"/>
        <v>20.283039952584474</v>
      </c>
      <c r="G35" s="147">
        <f t="shared" si="5"/>
        <v>-4.597923040347042E-2</v>
      </c>
      <c r="H35" s="147">
        <f t="shared" si="6"/>
        <v>20.237060722181003</v>
      </c>
      <c r="I35" s="147">
        <f t="shared" si="0"/>
        <v>0.28823927781899883</v>
      </c>
      <c r="J35" s="147">
        <f t="shared" si="1"/>
        <v>0.28823927781899883</v>
      </c>
      <c r="K35" s="147">
        <f t="shared" si="2"/>
        <v>8.3081881277617994E-2</v>
      </c>
      <c r="L35" s="149">
        <f t="shared" si="3"/>
        <v>1.4043121309749372E-2</v>
      </c>
    </row>
    <row r="36" spans="4:12" x14ac:dyDescent="0.3">
      <c r="D36" s="169">
        <v>43515</v>
      </c>
      <c r="E36" s="146">
        <v>20.376000000000001</v>
      </c>
      <c r="F36" s="170">
        <f t="shared" si="4"/>
        <v>20.458656615677228</v>
      </c>
      <c r="G36" s="147">
        <f t="shared" si="5"/>
        <v>-2.3819641053847995E-2</v>
      </c>
      <c r="H36" s="147">
        <f t="shared" si="6"/>
        <v>20.43483697462338</v>
      </c>
      <c r="I36" s="147">
        <f t="shared" si="0"/>
        <v>-5.8836974623378779E-2</v>
      </c>
      <c r="J36" s="147">
        <f t="shared" si="1"/>
        <v>5.8836974623378779E-2</v>
      </c>
      <c r="K36" s="147">
        <f t="shared" si="2"/>
        <v>3.4617895828321183E-3</v>
      </c>
      <c r="L36" s="149">
        <f t="shared" si="3"/>
        <v>2.8875625551324489E-3</v>
      </c>
    </row>
    <row r="37" spans="4:12" x14ac:dyDescent="0.3">
      <c r="D37" s="169">
        <v>43516</v>
      </c>
      <c r="E37" s="146">
        <v>20.1707</v>
      </c>
      <c r="F37" s="170">
        <f t="shared" si="4"/>
        <v>20.315884287156923</v>
      </c>
      <c r="G37" s="147">
        <f t="shared" si="5"/>
        <v>-3.5714909800493702E-2</v>
      </c>
      <c r="H37" s="147">
        <f t="shared" si="6"/>
        <v>20.28016937735643</v>
      </c>
      <c r="I37" s="147">
        <f t="shared" si="0"/>
        <v>-0.10946937735642948</v>
      </c>
      <c r="J37" s="147">
        <f t="shared" si="1"/>
        <v>0.10946937735642948</v>
      </c>
      <c r="K37" s="147">
        <f t="shared" si="2"/>
        <v>1.1983544578804354E-2</v>
      </c>
      <c r="L37" s="149">
        <f t="shared" si="3"/>
        <v>5.4271481582904646E-3</v>
      </c>
    </row>
    <row r="38" spans="4:12" x14ac:dyDescent="0.3">
      <c r="D38" s="169">
        <v>43517</v>
      </c>
      <c r="E38" s="146">
        <v>19.415299999999998</v>
      </c>
      <c r="F38" s="170">
        <f t="shared" si="4"/>
        <v>19.991048072159607</v>
      </c>
      <c r="G38" s="147">
        <f t="shared" si="5"/>
        <v>-6.4627040320175883E-2</v>
      </c>
      <c r="H38" s="147">
        <f t="shared" si="6"/>
        <v>19.926421031839432</v>
      </c>
      <c r="I38" s="147">
        <f t="shared" si="0"/>
        <v>-0.51112103183943347</v>
      </c>
      <c r="J38" s="147">
        <f t="shared" si="1"/>
        <v>0.51112103183943347</v>
      </c>
      <c r="K38" s="147">
        <f t="shared" si="2"/>
        <v>0.26124470918860715</v>
      </c>
      <c r="L38" s="149">
        <f t="shared" si="3"/>
        <v>2.6325682932503414E-2</v>
      </c>
    </row>
    <row r="39" spans="4:12" x14ac:dyDescent="0.3">
      <c r="D39" s="169">
        <v>43518</v>
      </c>
      <c r="E39" s="146">
        <v>19.647300000000001</v>
      </c>
      <c r="F39" s="170">
        <f t="shared" si="4"/>
        <v>19.40999836774386</v>
      </c>
      <c r="G39" s="147">
        <f t="shared" si="5"/>
        <v>-0.11626930672973301</v>
      </c>
      <c r="H39" s="147">
        <f t="shared" si="6"/>
        <v>19.293729061014126</v>
      </c>
      <c r="I39" s="147">
        <f t="shared" si="0"/>
        <v>0.35357093898587522</v>
      </c>
      <c r="J39" s="147">
        <f t="shared" si="1"/>
        <v>0.35357093898587522</v>
      </c>
      <c r="K39" s="147">
        <f t="shared" si="2"/>
        <v>0.12501240889535351</v>
      </c>
      <c r="L39" s="149">
        <f t="shared" si="3"/>
        <v>1.7995904729193081E-2</v>
      </c>
    </row>
    <row r="40" spans="4:12" x14ac:dyDescent="0.3">
      <c r="D40" s="169">
        <v>43521</v>
      </c>
      <c r="E40" s="146">
        <v>19.917999999999999</v>
      </c>
      <c r="F40" s="170">
        <f t="shared" si="4"/>
        <v>19.608424554616214</v>
      </c>
      <c r="G40" s="147">
        <f t="shared" si="5"/>
        <v>-8.4799757369524359E-2</v>
      </c>
      <c r="H40" s="147">
        <f t="shared" si="6"/>
        <v>19.52362479724669</v>
      </c>
      <c r="I40" s="147">
        <f t="shared" si="0"/>
        <v>0.3943752027533094</v>
      </c>
      <c r="J40" s="147">
        <f t="shared" si="1"/>
        <v>0.3943752027533094</v>
      </c>
      <c r="K40" s="147">
        <f t="shared" si="2"/>
        <v>0.15553180054671389</v>
      </c>
      <c r="L40" s="149">
        <f t="shared" si="3"/>
        <v>1.9799939891219469E-2</v>
      </c>
    </row>
    <row r="41" spans="4:12" x14ac:dyDescent="0.3">
      <c r="D41" s="169">
        <v>43522</v>
      </c>
      <c r="E41" s="146">
        <v>19.857299999999999</v>
      </c>
      <c r="F41" s="170">
        <f t="shared" si="4"/>
        <v>19.838020194104381</v>
      </c>
      <c r="G41" s="147">
        <f t="shared" si="5"/>
        <v>-5.3360217683755221E-2</v>
      </c>
      <c r="H41" s="147">
        <f t="shared" si="6"/>
        <v>19.784659976420624</v>
      </c>
      <c r="I41" s="147">
        <f t="shared" si="0"/>
        <v>7.2640023579374713E-2</v>
      </c>
      <c r="J41" s="147">
        <f t="shared" si="1"/>
        <v>7.2640023579374713E-2</v>
      </c>
      <c r="K41" s="147">
        <f t="shared" si="2"/>
        <v>5.2765730256121145E-3</v>
      </c>
      <c r="L41" s="149">
        <f t="shared" si="3"/>
        <v>3.6581017348468682E-3</v>
      </c>
    </row>
    <row r="42" spans="4:12" x14ac:dyDescent="0.3">
      <c r="D42" s="169">
        <v>43523</v>
      </c>
      <c r="E42" s="146">
        <v>20.982700000000001</v>
      </c>
      <c r="F42" s="170">
        <f t="shared" si="4"/>
        <v>20.039691825852994</v>
      </c>
      <c r="G42" s="147">
        <f t="shared" si="5"/>
        <v>-2.7857032740518341E-2</v>
      </c>
      <c r="H42" s="147">
        <f t="shared" si="6"/>
        <v>20.011834793112477</v>
      </c>
      <c r="I42" s="147">
        <f t="shared" si="0"/>
        <v>0.97086520688752387</v>
      </c>
      <c r="J42" s="147">
        <f t="shared" si="1"/>
        <v>0.97086520688752387</v>
      </c>
      <c r="K42" s="147">
        <f t="shared" si="2"/>
        <v>0.9425792499447545</v>
      </c>
      <c r="L42" s="149">
        <f t="shared" si="3"/>
        <v>4.6269794015428127E-2</v>
      </c>
    </row>
    <row r="43" spans="4:12" x14ac:dyDescent="0.3">
      <c r="D43" s="169">
        <v>43524</v>
      </c>
      <c r="E43" s="146">
        <v>21.325299999999999</v>
      </c>
      <c r="F43" s="170">
        <f t="shared" si="4"/>
        <v>21.028934373807587</v>
      </c>
      <c r="G43" s="147">
        <f t="shared" si="5"/>
        <v>7.3852925328992777E-2</v>
      </c>
      <c r="H43" s="147">
        <f t="shared" si="6"/>
        <v>21.10278729913658</v>
      </c>
      <c r="I43" s="147">
        <f t="shared" si="0"/>
        <v>0.2225127008634189</v>
      </c>
      <c r="J43" s="147">
        <f t="shared" si="1"/>
        <v>0.2225127008634189</v>
      </c>
      <c r="K43" s="147">
        <f t="shared" si="2"/>
        <v>4.9511902045533344E-2</v>
      </c>
      <c r="L43" s="149">
        <f t="shared" si="3"/>
        <v>1.0434211985923711E-2</v>
      </c>
    </row>
    <row r="44" spans="4:12" x14ac:dyDescent="0.3">
      <c r="D44" s="169">
        <v>43525</v>
      </c>
      <c r="E44" s="146">
        <v>19.652699999999999</v>
      </c>
      <c r="F44" s="170">
        <f t="shared" si="4"/>
        <v>21.049862340263193</v>
      </c>
      <c r="G44" s="147">
        <f t="shared" si="5"/>
        <v>6.8560429441654067E-2</v>
      </c>
      <c r="H44" s="147">
        <f t="shared" si="6"/>
        <v>21.118422769704846</v>
      </c>
      <c r="I44" s="147">
        <f t="shared" si="0"/>
        <v>-1.4657227697048469</v>
      </c>
      <c r="J44" s="147">
        <f t="shared" si="1"/>
        <v>1.4657227697048469</v>
      </c>
      <c r="K44" s="147">
        <f t="shared" si="2"/>
        <v>2.1483432376312477</v>
      </c>
      <c r="L44" s="149">
        <f t="shared" si="3"/>
        <v>7.4581241748199842E-2</v>
      </c>
    </row>
    <row r="45" spans="4:12" x14ac:dyDescent="0.3">
      <c r="D45" s="169">
        <v>43528</v>
      </c>
      <c r="E45" s="146">
        <v>19.024000000000001</v>
      </c>
      <c r="F45" s="170">
        <f t="shared" si="4"/>
        <v>19.581808343553323</v>
      </c>
      <c r="G45" s="147">
        <f t="shared" si="5"/>
        <v>-8.5101013173498302E-2</v>
      </c>
      <c r="H45" s="147">
        <f t="shared" si="6"/>
        <v>19.496707330379824</v>
      </c>
      <c r="I45" s="147">
        <f t="shared" si="0"/>
        <v>-0.47270733037982282</v>
      </c>
      <c r="J45" s="147">
        <f t="shared" si="1"/>
        <v>0.47270733037982282</v>
      </c>
      <c r="K45" s="147">
        <f t="shared" si="2"/>
        <v>0.22345222019481897</v>
      </c>
      <c r="L45" s="149">
        <f t="shared" si="3"/>
        <v>2.4847946298350652E-2</v>
      </c>
    </row>
    <row r="46" spans="4:12" x14ac:dyDescent="0.3">
      <c r="D46" s="169">
        <v>43529</v>
      </c>
      <c r="E46" s="146">
        <v>18.436</v>
      </c>
      <c r="F46" s="170">
        <f t="shared" si="4"/>
        <v>18.838319189461203</v>
      </c>
      <c r="G46" s="147">
        <f t="shared" si="5"/>
        <v>-0.15093982726536054</v>
      </c>
      <c r="H46" s="147">
        <f t="shared" si="6"/>
        <v>18.687379362195841</v>
      </c>
      <c r="I46" s="147">
        <f t="shared" si="0"/>
        <v>-0.25137936219584134</v>
      </c>
      <c r="J46" s="147">
        <f t="shared" si="1"/>
        <v>0.25137936219584134</v>
      </c>
      <c r="K46" s="147">
        <f t="shared" si="2"/>
        <v>6.3191583737987986E-2</v>
      </c>
      <c r="L46" s="149">
        <f t="shared" si="3"/>
        <v>1.3635244206760759E-2</v>
      </c>
    </row>
    <row r="47" spans="4:12" x14ac:dyDescent="0.3">
      <c r="D47" s="169">
        <v>43530</v>
      </c>
      <c r="E47" s="146">
        <v>18.416</v>
      </c>
      <c r="F47" s="170">
        <f t="shared" si="4"/>
        <v>18.311248138187711</v>
      </c>
      <c r="G47" s="147">
        <f t="shared" si="5"/>
        <v>-0.18855294966617364</v>
      </c>
      <c r="H47" s="147">
        <f t="shared" si="6"/>
        <v>18.122695188521536</v>
      </c>
      <c r="I47" s="147">
        <f t="shared" si="0"/>
        <v>0.29330481147846399</v>
      </c>
      <c r="J47" s="147">
        <f t="shared" si="1"/>
        <v>0.29330481147846399</v>
      </c>
      <c r="K47" s="147">
        <f t="shared" si="2"/>
        <v>8.6027712436417297E-2</v>
      </c>
      <c r="L47" s="149">
        <f t="shared" si="3"/>
        <v>1.5926629641532578E-2</v>
      </c>
    </row>
    <row r="48" spans="4:12" x14ac:dyDescent="0.3">
      <c r="D48" s="169">
        <v>43531</v>
      </c>
      <c r="E48" s="146">
        <v>18.439299999999999</v>
      </c>
      <c r="F48" s="170">
        <f t="shared" si="4"/>
        <v>18.26981764026706</v>
      </c>
      <c r="G48" s="147">
        <f t="shared" si="5"/>
        <v>-0.17384070449162134</v>
      </c>
      <c r="H48" s="147">
        <f t="shared" si="6"/>
        <v>18.09597693577544</v>
      </c>
      <c r="I48" s="147">
        <f t="shared" si="0"/>
        <v>0.34332306422455972</v>
      </c>
      <c r="J48" s="147">
        <f t="shared" si="1"/>
        <v>0.34332306422455972</v>
      </c>
      <c r="K48" s="147">
        <f t="shared" si="2"/>
        <v>0.11787072642854116</v>
      </c>
      <c r="L48" s="149">
        <f t="shared" si="3"/>
        <v>1.8619094229420843E-2</v>
      </c>
    </row>
    <row r="49" spans="4:12" x14ac:dyDescent="0.3">
      <c r="D49" s="169">
        <v>43532</v>
      </c>
      <c r="E49" s="146">
        <v>18.942699999999999</v>
      </c>
      <c r="F49" s="170">
        <f t="shared" si="4"/>
        <v>18.400907436406705</v>
      </c>
      <c r="G49" s="147">
        <f t="shared" si="5"/>
        <v>-0.14334765442849479</v>
      </c>
      <c r="H49" s="147">
        <f t="shared" si="6"/>
        <v>18.257559781978209</v>
      </c>
      <c r="I49" s="147">
        <f t="shared" si="0"/>
        <v>0.68514021802178959</v>
      </c>
      <c r="J49" s="147">
        <f t="shared" si="1"/>
        <v>0.68514021802178959</v>
      </c>
      <c r="K49" s="147">
        <f t="shared" si="2"/>
        <v>0.46941711835094535</v>
      </c>
      <c r="L49" s="149">
        <f t="shared" si="3"/>
        <v>3.6169089835228853E-2</v>
      </c>
    </row>
    <row r="50" spans="4:12" x14ac:dyDescent="0.3">
      <c r="D50" s="169">
        <v>43535</v>
      </c>
      <c r="E50" s="146">
        <v>19.3947</v>
      </c>
      <c r="F50" s="170">
        <f t="shared" si="4"/>
        <v>18.918421876457202</v>
      </c>
      <c r="G50" s="147">
        <f t="shared" si="5"/>
        <v>-7.7261444980595534E-2</v>
      </c>
      <c r="H50" s="147">
        <f t="shared" si="6"/>
        <v>18.841160431476606</v>
      </c>
      <c r="I50" s="147">
        <f t="shared" si="0"/>
        <v>0.55353956852339437</v>
      </c>
      <c r="J50" s="147">
        <f t="shared" si="1"/>
        <v>0.55353956852339437</v>
      </c>
      <c r="K50" s="147">
        <f t="shared" si="2"/>
        <v>0.30640605392106562</v>
      </c>
      <c r="L50" s="149">
        <f t="shared" si="3"/>
        <v>2.8540764668873165E-2</v>
      </c>
    </row>
    <row r="51" spans="4:12" x14ac:dyDescent="0.3">
      <c r="D51" s="169">
        <v>43536</v>
      </c>
      <c r="E51" s="146">
        <v>18.890699999999999</v>
      </c>
      <c r="F51" s="170">
        <f t="shared" si="4"/>
        <v>19.232090844015524</v>
      </c>
      <c r="G51" s="147">
        <f t="shared" si="5"/>
        <v>-3.8168403726703846E-2</v>
      </c>
      <c r="H51" s="147">
        <f t="shared" si="6"/>
        <v>19.193922440288819</v>
      </c>
      <c r="I51" s="147">
        <f t="shared" si="0"/>
        <v>-0.30322244028882039</v>
      </c>
      <c r="J51" s="147">
        <f t="shared" si="1"/>
        <v>0.30322244028882039</v>
      </c>
      <c r="K51" s="147">
        <f t="shared" si="2"/>
        <v>9.1943848294707253E-2</v>
      </c>
      <c r="L51" s="149">
        <f t="shared" si="3"/>
        <v>1.6051413673861762E-2</v>
      </c>
    </row>
    <row r="52" spans="4:12" x14ac:dyDescent="0.3">
      <c r="D52" s="169">
        <v>43537</v>
      </c>
      <c r="E52" s="146">
        <v>19.263999999999999</v>
      </c>
      <c r="F52" s="170">
        <f t="shared" si="4"/>
        <v>18.934825277018639</v>
      </c>
      <c r="G52" s="147">
        <f t="shared" si="5"/>
        <v>-6.4078120053721904E-2</v>
      </c>
      <c r="H52" s="147">
        <f t="shared" si="6"/>
        <v>18.870747156964917</v>
      </c>
      <c r="I52" s="147">
        <f t="shared" si="0"/>
        <v>0.39325284303508212</v>
      </c>
      <c r="J52" s="147">
        <f t="shared" si="1"/>
        <v>0.39325284303508212</v>
      </c>
      <c r="K52" s="147">
        <f t="shared" si="2"/>
        <v>0.15464779855517494</v>
      </c>
      <c r="L52" s="149">
        <f t="shared" si="3"/>
        <v>2.0413872665857671E-2</v>
      </c>
    </row>
    <row r="53" spans="4:12" x14ac:dyDescent="0.3">
      <c r="D53" s="169">
        <v>43538</v>
      </c>
      <c r="E53" s="146">
        <v>19.3307</v>
      </c>
      <c r="F53" s="170">
        <f t="shared" si="4"/>
        <v>19.226077503957022</v>
      </c>
      <c r="G53" s="147">
        <f t="shared" si="5"/>
        <v>-2.8545085354511432E-2</v>
      </c>
      <c r="H53" s="147">
        <f t="shared" si="6"/>
        <v>19.19753241860251</v>
      </c>
      <c r="I53" s="147">
        <f t="shared" si="0"/>
        <v>0.13316758139749041</v>
      </c>
      <c r="J53" s="147">
        <f t="shared" si="1"/>
        <v>0.13316758139749041</v>
      </c>
      <c r="K53" s="147">
        <f t="shared" si="2"/>
        <v>1.7733604735257234E-2</v>
      </c>
      <c r="L53" s="149">
        <f t="shared" si="3"/>
        <v>6.8889166661057497E-3</v>
      </c>
    </row>
    <row r="54" spans="4:12" x14ac:dyDescent="0.3">
      <c r="D54" s="169">
        <v>43539</v>
      </c>
      <c r="E54" s="146">
        <v>18.361999999999998</v>
      </c>
      <c r="F54" s="170">
        <f t="shared" si="4"/>
        <v>19.114123931716392</v>
      </c>
      <c r="G54" s="147">
        <f t="shared" si="5"/>
        <v>-3.6885934043123264E-2</v>
      </c>
      <c r="H54" s="147">
        <f t="shared" si="6"/>
        <v>19.077237997673269</v>
      </c>
      <c r="I54" s="147">
        <f t="shared" si="0"/>
        <v>-0.71523799767327034</v>
      </c>
      <c r="J54" s="147">
        <f t="shared" si="1"/>
        <v>0.71523799767327034</v>
      </c>
      <c r="K54" s="147">
        <f t="shared" si="2"/>
        <v>0.51156539331566908</v>
      </c>
      <c r="L54" s="149">
        <f t="shared" si="3"/>
        <v>3.8952074810656268E-2</v>
      </c>
    </row>
    <row r="55" spans="4:12" x14ac:dyDescent="0.3">
      <c r="D55" s="169">
        <v>43542</v>
      </c>
      <c r="E55" s="146">
        <v>17.966000000000001</v>
      </c>
      <c r="F55" s="170">
        <f t="shared" si="4"/>
        <v>18.2532912527655</v>
      </c>
      <c r="G55" s="147">
        <f t="shared" si="5"/>
        <v>-0.11928060853390017</v>
      </c>
      <c r="H55" s="147">
        <f t="shared" si="6"/>
        <v>18.134010644231601</v>
      </c>
      <c r="I55" s="147">
        <f t="shared" si="0"/>
        <v>-0.16801064423160028</v>
      </c>
      <c r="J55" s="147">
        <f t="shared" si="1"/>
        <v>0.16801064423160028</v>
      </c>
      <c r="K55" s="147">
        <f t="shared" si="2"/>
        <v>2.8227576575117361E-2</v>
      </c>
      <c r="L55" s="149">
        <f t="shared" si="3"/>
        <v>9.3515887916954393E-3</v>
      </c>
    </row>
    <row r="56" spans="4:12" x14ac:dyDescent="0.3">
      <c r="D56" s="169">
        <v>43543</v>
      </c>
      <c r="E56" s="146">
        <v>17.831299999999999</v>
      </c>
      <c r="F56" s="170">
        <f t="shared" si="4"/>
        <v>17.843635513172885</v>
      </c>
      <c r="G56" s="147">
        <f t="shared" si="5"/>
        <v>-0.14831812163977171</v>
      </c>
      <c r="H56" s="147">
        <f t="shared" si="6"/>
        <v>17.695317391533113</v>
      </c>
      <c r="I56" s="147">
        <f t="shared" si="0"/>
        <v>0.13598260846688603</v>
      </c>
      <c r="J56" s="147">
        <f t="shared" si="1"/>
        <v>0.13598260846688603</v>
      </c>
      <c r="K56" s="147">
        <f t="shared" si="2"/>
        <v>1.8491269805458427E-2</v>
      </c>
      <c r="L56" s="149">
        <f t="shared" si="3"/>
        <v>7.626062511812714E-3</v>
      </c>
    </row>
    <row r="57" spans="4:12" x14ac:dyDescent="0.3">
      <c r="D57" s="169">
        <v>43544</v>
      </c>
      <c r="E57" s="146">
        <v>18.239999999999998</v>
      </c>
      <c r="F57" s="170">
        <f t="shared" si="4"/>
        <v>17.794385502688183</v>
      </c>
      <c r="G57" s="147">
        <f t="shared" si="5"/>
        <v>-0.13841131052426472</v>
      </c>
      <c r="H57" s="147">
        <f t="shared" si="6"/>
        <v>17.655974192163917</v>
      </c>
      <c r="I57" s="147">
        <f t="shared" si="0"/>
        <v>0.58402580783608116</v>
      </c>
      <c r="J57" s="147">
        <f t="shared" si="1"/>
        <v>0.58402580783608116</v>
      </c>
      <c r="K57" s="147">
        <f t="shared" si="2"/>
        <v>0.34108614421858718</v>
      </c>
      <c r="L57" s="149">
        <f t="shared" si="3"/>
        <v>3.2018958762943049E-2</v>
      </c>
    </row>
    <row r="58" spans="4:12" x14ac:dyDescent="0.3">
      <c r="D58" s="169">
        <v>43545</v>
      </c>
      <c r="E58" s="146">
        <v>18.268000000000001</v>
      </c>
      <c r="F58" s="170">
        <f t="shared" si="4"/>
        <v>18.134870951580588</v>
      </c>
      <c r="G58" s="147">
        <f t="shared" si="5"/>
        <v>-9.0521634582597738E-2</v>
      </c>
      <c r="H58" s="147">
        <f t="shared" si="6"/>
        <v>18.044349316997991</v>
      </c>
      <c r="I58" s="147">
        <f t="shared" si="0"/>
        <v>0.22365068300200974</v>
      </c>
      <c r="J58" s="147">
        <f t="shared" si="1"/>
        <v>0.22365068300200974</v>
      </c>
      <c r="K58" s="147">
        <f t="shared" si="2"/>
        <v>5.0019628007265449E-2</v>
      </c>
      <c r="L58" s="149">
        <f t="shared" si="3"/>
        <v>1.224275689741678E-2</v>
      </c>
    </row>
    <row r="59" spans="4:12" x14ac:dyDescent="0.3">
      <c r="D59" s="169">
        <v>43546</v>
      </c>
      <c r="E59" s="146">
        <v>17.635300000000001</v>
      </c>
      <c r="F59" s="170">
        <f t="shared" si="4"/>
        <v>18.069042692333923</v>
      </c>
      <c r="G59" s="147">
        <f t="shared" si="5"/>
        <v>-8.8052297049004455E-2</v>
      </c>
      <c r="H59" s="147">
        <f t="shared" si="6"/>
        <v>17.98099039528492</v>
      </c>
      <c r="I59" s="147">
        <f t="shared" si="0"/>
        <v>-0.34569039528491885</v>
      </c>
      <c r="J59" s="147">
        <f t="shared" si="1"/>
        <v>0.34569039528491885</v>
      </c>
      <c r="K59" s="147">
        <f t="shared" si="2"/>
        <v>0.11950184939224344</v>
      </c>
      <c r="L59" s="149">
        <f t="shared" si="3"/>
        <v>1.9602183988076123E-2</v>
      </c>
    </row>
    <row r="60" spans="4:12" x14ac:dyDescent="0.3">
      <c r="D60" s="169">
        <v>43549</v>
      </c>
      <c r="E60" s="146">
        <v>17.3613</v>
      </c>
      <c r="F60" s="170">
        <f t="shared" si="4"/>
        <v>17.510058162360799</v>
      </c>
      <c r="G60" s="147">
        <f t="shared" si="5"/>
        <v>-0.13514552034141639</v>
      </c>
      <c r="H60" s="147">
        <f t="shared" si="6"/>
        <v>17.374912642019382</v>
      </c>
      <c r="I60" s="147">
        <f t="shared" si="0"/>
        <v>-1.3612642019381838E-2</v>
      </c>
      <c r="J60" s="147">
        <f t="shared" si="1"/>
        <v>1.3612642019381838E-2</v>
      </c>
      <c r="K60" s="147">
        <f t="shared" si="2"/>
        <v>1.8530402274784003E-4</v>
      </c>
      <c r="L60" s="149">
        <f t="shared" si="3"/>
        <v>7.8407964952980692E-4</v>
      </c>
    </row>
    <row r="61" spans="4:12" x14ac:dyDescent="0.3">
      <c r="D61" s="169">
        <v>43550</v>
      </c>
      <c r="E61" s="146">
        <v>17.851299999999998</v>
      </c>
      <c r="F61" s="170">
        <f t="shared" si="4"/>
        <v>17.351183583726868</v>
      </c>
      <c r="G61" s="147">
        <f t="shared" si="5"/>
        <v>-0.13751842617066784</v>
      </c>
      <c r="H61" s="147">
        <f t="shared" si="6"/>
        <v>17.2136651575562</v>
      </c>
      <c r="I61" s="147">
        <f t="shared" si="0"/>
        <v>0.63763484244379853</v>
      </c>
      <c r="J61" s="147">
        <f t="shared" si="1"/>
        <v>0.63763484244379853</v>
      </c>
      <c r="K61" s="147">
        <f t="shared" si="2"/>
        <v>0.40657819229832776</v>
      </c>
      <c r="L61" s="149">
        <f t="shared" si="3"/>
        <v>3.571923851169375E-2</v>
      </c>
    </row>
    <row r="62" spans="4:12" x14ac:dyDescent="0.3">
      <c r="D62" s="169">
        <v>43551</v>
      </c>
      <c r="E62" s="146">
        <v>18.321999999999999</v>
      </c>
      <c r="F62" s="170">
        <f t="shared" si="4"/>
        <v>17.835425259063463</v>
      </c>
      <c r="G62" s="147">
        <f t="shared" si="5"/>
        <v>-7.5342416019941599E-2</v>
      </c>
      <c r="H62" s="147">
        <f t="shared" si="6"/>
        <v>17.76008284304352</v>
      </c>
      <c r="I62" s="147">
        <f t="shared" si="0"/>
        <v>0.56191715695647915</v>
      </c>
      <c r="J62" s="147">
        <f t="shared" si="1"/>
        <v>0.56191715695647915</v>
      </c>
      <c r="K62" s="147">
        <f t="shared" si="2"/>
        <v>0.31575089128205241</v>
      </c>
      <c r="L62" s="149">
        <f t="shared" si="3"/>
        <v>3.0668985752454928E-2</v>
      </c>
    </row>
    <row r="63" spans="4:12" x14ac:dyDescent="0.3">
      <c r="D63" s="169">
        <v>43552</v>
      </c>
      <c r="E63" s="146">
        <v>18.5747</v>
      </c>
      <c r="F63" s="170">
        <f t="shared" si="4"/>
        <v>18.312266067184048</v>
      </c>
      <c r="G63" s="147">
        <f t="shared" si="5"/>
        <v>-2.0124093605888953E-2</v>
      </c>
      <c r="H63" s="147">
        <f t="shared" si="6"/>
        <v>18.292141973578158</v>
      </c>
      <c r="I63" s="147">
        <f t="shared" si="0"/>
        <v>0.28255802642184236</v>
      </c>
      <c r="J63" s="147">
        <f t="shared" si="1"/>
        <v>0.28255802642184236</v>
      </c>
      <c r="K63" s="147">
        <f t="shared" si="2"/>
        <v>7.9839038295406561E-2</v>
      </c>
      <c r="L63" s="149">
        <f t="shared" si="3"/>
        <v>1.5211983311808125E-2</v>
      </c>
    </row>
    <row r="64" spans="4:12" x14ac:dyDescent="0.3">
      <c r="D64" s="169">
        <v>43553</v>
      </c>
      <c r="E64" s="146">
        <v>18.657299999999999</v>
      </c>
      <c r="F64" s="170">
        <f t="shared" si="4"/>
        <v>18.575120725115291</v>
      </c>
      <c r="G64" s="147">
        <f t="shared" si="5"/>
        <v>8.173781547824218E-3</v>
      </c>
      <c r="H64" s="147">
        <f>F64+G64</f>
        <v>18.583294506663115</v>
      </c>
      <c r="I64" s="147">
        <f t="shared" si="0"/>
        <v>7.4005493336883887E-2</v>
      </c>
      <c r="J64" s="147">
        <f t="shared" si="1"/>
        <v>7.4005493336883887E-2</v>
      </c>
      <c r="K64" s="147">
        <f t="shared" si="2"/>
        <v>5.4768130440355656E-3</v>
      </c>
      <c r="L64" s="149">
        <f t="shared" si="3"/>
        <v>3.9665703685358485E-3</v>
      </c>
    </row>
    <row r="65" spans="4:12" x14ac:dyDescent="0.3">
      <c r="D65" s="169">
        <v>43556</v>
      </c>
      <c r="E65" s="146">
        <v>19.278700000000001</v>
      </c>
      <c r="F65" s="170">
        <f t="shared" si="4"/>
        <v>18.788119025238259</v>
      </c>
      <c r="G65" s="147">
        <f t="shared" si="5"/>
        <v>2.8656233405338689E-2</v>
      </c>
      <c r="H65" s="147">
        <f t="shared" ref="H65:H128" si="7">F65+G65</f>
        <v>18.816775258643599</v>
      </c>
      <c r="I65" s="147">
        <f t="shared" si="0"/>
        <v>0.46192474135640182</v>
      </c>
      <c r="J65" s="147">
        <f t="shared" si="1"/>
        <v>0.46192474135640182</v>
      </c>
      <c r="K65" s="147">
        <f t="shared" si="2"/>
        <v>0.21337446667717871</v>
      </c>
      <c r="L65" s="149">
        <f t="shared" si="3"/>
        <v>2.3960367730002635E-2</v>
      </c>
    </row>
    <row r="66" spans="4:12" x14ac:dyDescent="0.3">
      <c r="D66" s="169">
        <v>43557</v>
      </c>
      <c r="E66" s="146">
        <v>19.058700000000002</v>
      </c>
      <c r="F66" s="170">
        <f t="shared" si="4"/>
        <v>19.257624986724274</v>
      </c>
      <c r="G66" s="147">
        <f t="shared" si="5"/>
        <v>7.274120621340624E-2</v>
      </c>
      <c r="H66" s="147">
        <f t="shared" si="7"/>
        <v>19.330366192937682</v>
      </c>
      <c r="I66" s="147">
        <f t="shared" si="0"/>
        <v>-0.2716661929376798</v>
      </c>
      <c r="J66" s="147">
        <f t="shared" si="1"/>
        <v>0.2716661929376798</v>
      </c>
      <c r="K66" s="147">
        <f t="shared" si="2"/>
        <v>7.380252038525266E-2</v>
      </c>
      <c r="L66" s="149">
        <f t="shared" si="3"/>
        <v>1.4254182758408484E-2</v>
      </c>
    </row>
    <row r="67" spans="4:12" x14ac:dyDescent="0.3">
      <c r="D67" s="169">
        <v>43558</v>
      </c>
      <c r="E67" s="146">
        <v>19.454000000000001</v>
      </c>
      <c r="F67" s="170">
        <f t="shared" si="4"/>
        <v>19.195952964970729</v>
      </c>
      <c r="G67" s="147">
        <f t="shared" si="5"/>
        <v>5.9299883416711163E-2</v>
      </c>
      <c r="H67" s="147">
        <f t="shared" si="7"/>
        <v>19.255252848387439</v>
      </c>
      <c r="I67" s="147">
        <f t="shared" si="0"/>
        <v>0.19874715161256162</v>
      </c>
      <c r="J67" s="147">
        <f t="shared" si="1"/>
        <v>0.19874715161256162</v>
      </c>
      <c r="K67" s="147">
        <f t="shared" si="2"/>
        <v>3.9500430274106553E-2</v>
      </c>
      <c r="L67" s="149">
        <f t="shared" si="3"/>
        <v>1.0216261520127563E-2</v>
      </c>
    </row>
    <row r="68" spans="4:12" x14ac:dyDescent="0.3">
      <c r="D68" s="169">
        <v>43559</v>
      </c>
      <c r="E68" s="146">
        <v>17.852</v>
      </c>
      <c r="F68" s="170">
        <f t="shared" si="4"/>
        <v>19.181039906733368</v>
      </c>
      <c r="G68" s="147">
        <f t="shared" si="5"/>
        <v>5.1878589251303897E-2</v>
      </c>
      <c r="H68" s="147">
        <f t="shared" si="7"/>
        <v>19.23291849598467</v>
      </c>
      <c r="I68" s="147">
        <f t="shared" ref="I68:I131" si="8">E68-H68</f>
        <v>-1.3809184959846696</v>
      </c>
      <c r="J68" s="147">
        <f t="shared" ref="J68:J131" si="9">ABS(I68)</f>
        <v>1.3809184959846696</v>
      </c>
      <c r="K68" s="147">
        <f t="shared" ref="K68:K131" si="10">I68^2</f>
        <v>1.9069358925525621</v>
      </c>
      <c r="L68" s="149">
        <f t="shared" ref="L68:L131" si="11">J68/E68</f>
        <v>7.7353713644671168E-2</v>
      </c>
    </row>
    <row r="69" spans="4:12" x14ac:dyDescent="0.3">
      <c r="D69" s="169">
        <v>43560</v>
      </c>
      <c r="E69" s="146">
        <v>18.3307</v>
      </c>
      <c r="F69" s="170">
        <f t="shared" ref="F69:F132" si="12">alpha*(E69)+(1-alpha)*(E68+G68)</f>
        <v>17.989242871401043</v>
      </c>
      <c r="G69" s="147">
        <f t="shared" ref="G69:G132" si="13">beta*(F69-F68)+(1-beta)*G68</f>
        <v>-7.2488973207058965E-2</v>
      </c>
      <c r="H69" s="147">
        <f t="shared" si="7"/>
        <v>17.916753898193985</v>
      </c>
      <c r="I69" s="147">
        <f t="shared" si="8"/>
        <v>0.41394610180601532</v>
      </c>
      <c r="J69" s="147">
        <f t="shared" si="9"/>
        <v>0.41394610180601532</v>
      </c>
      <c r="K69" s="147">
        <f t="shared" si="10"/>
        <v>0.17135137520039601</v>
      </c>
      <c r="L69" s="149">
        <f t="shared" si="11"/>
        <v>2.2582121894200183E-2</v>
      </c>
    </row>
    <row r="70" spans="4:12" x14ac:dyDescent="0.3">
      <c r="D70" s="169">
        <v>43563</v>
      </c>
      <c r="E70" s="146">
        <v>18.2133</v>
      </c>
      <c r="F70" s="170">
        <f t="shared" si="12"/>
        <v>18.249228821434354</v>
      </c>
      <c r="G70" s="147">
        <f t="shared" si="13"/>
        <v>-3.9241480883021963E-2</v>
      </c>
      <c r="H70" s="147">
        <f t="shared" si="7"/>
        <v>18.209987340551333</v>
      </c>
      <c r="I70" s="147">
        <f t="shared" si="8"/>
        <v>3.3126594486674321E-3</v>
      </c>
      <c r="J70" s="147">
        <f t="shared" si="9"/>
        <v>3.3126594486674321E-3</v>
      </c>
      <c r="K70" s="147">
        <f t="shared" si="10"/>
        <v>1.0973712622845616E-5</v>
      </c>
      <c r="L70" s="149">
        <f t="shared" si="11"/>
        <v>1.8188134213280581E-4</v>
      </c>
    </row>
    <row r="71" spans="4:12" x14ac:dyDescent="0.3">
      <c r="D71" s="169">
        <v>43564</v>
      </c>
      <c r="E71" s="146">
        <v>18.154</v>
      </c>
      <c r="F71" s="170">
        <f t="shared" si="12"/>
        <v>18.170046815293585</v>
      </c>
      <c r="G71" s="147">
        <f t="shared" si="13"/>
        <v>-4.3235533408796677E-2</v>
      </c>
      <c r="H71" s="147">
        <f t="shared" si="7"/>
        <v>18.126811281884788</v>
      </c>
      <c r="I71" s="147">
        <f t="shared" si="8"/>
        <v>2.7188718115212396E-2</v>
      </c>
      <c r="J71" s="147">
        <f t="shared" si="9"/>
        <v>2.7188718115212396E-2</v>
      </c>
      <c r="K71" s="147">
        <f t="shared" si="10"/>
        <v>7.3922639274847865E-4</v>
      </c>
      <c r="L71" s="149">
        <f t="shared" si="11"/>
        <v>1.4976709328639636E-3</v>
      </c>
    </row>
    <row r="72" spans="4:12" x14ac:dyDescent="0.3">
      <c r="D72" s="169">
        <v>43565</v>
      </c>
      <c r="E72" s="146">
        <v>18.404</v>
      </c>
      <c r="F72" s="170">
        <f t="shared" si="12"/>
        <v>18.169411573272964</v>
      </c>
      <c r="G72" s="147">
        <f t="shared" si="13"/>
        <v>-3.8975504269979137E-2</v>
      </c>
      <c r="H72" s="147">
        <f t="shared" si="7"/>
        <v>18.130436069002986</v>
      </c>
      <c r="I72" s="147">
        <f t="shared" si="8"/>
        <v>0.27356393099701393</v>
      </c>
      <c r="J72" s="147">
        <f t="shared" si="9"/>
        <v>0.27356393099701393</v>
      </c>
      <c r="K72" s="147">
        <f t="shared" si="10"/>
        <v>7.4837224342538991E-2</v>
      </c>
      <c r="L72" s="149">
        <f t="shared" si="11"/>
        <v>1.4864373559933379E-2</v>
      </c>
    </row>
    <row r="73" spans="4:12" x14ac:dyDescent="0.3">
      <c r="D73" s="169">
        <v>43566</v>
      </c>
      <c r="E73" s="146">
        <v>17.8947</v>
      </c>
      <c r="F73" s="170">
        <f t="shared" si="12"/>
        <v>18.270959596584017</v>
      </c>
      <c r="G73" s="147">
        <f t="shared" si="13"/>
        <v>-2.4923151511875848E-2</v>
      </c>
      <c r="H73" s="147">
        <f t="shared" si="7"/>
        <v>18.246036445072143</v>
      </c>
      <c r="I73" s="147">
        <f t="shared" si="8"/>
        <v>-0.35133644507214257</v>
      </c>
      <c r="J73" s="147">
        <f t="shared" si="9"/>
        <v>0.35133644507214257</v>
      </c>
      <c r="K73" s="147">
        <f t="shared" si="10"/>
        <v>0.12343729763593066</v>
      </c>
      <c r="L73" s="149">
        <f t="shared" si="11"/>
        <v>1.9633547646629591E-2</v>
      </c>
    </row>
    <row r="74" spans="4:12" x14ac:dyDescent="0.3">
      <c r="D74" s="169">
        <v>43567</v>
      </c>
      <c r="E74" s="146">
        <v>17.846699999999998</v>
      </c>
      <c r="F74" s="170">
        <f t="shared" si="12"/>
        <v>17.865161478790501</v>
      </c>
      <c r="G74" s="147">
        <f t="shared" si="13"/>
        <v>-6.3010648140039885E-2</v>
      </c>
      <c r="H74" s="147">
        <f t="shared" si="7"/>
        <v>17.802150830650461</v>
      </c>
      <c r="I74" s="147">
        <f t="shared" si="8"/>
        <v>4.454916934953701E-2</v>
      </c>
      <c r="J74" s="147">
        <f t="shared" si="9"/>
        <v>4.454916934953701E-2</v>
      </c>
      <c r="K74" s="147">
        <f t="shared" si="10"/>
        <v>1.984628489733728E-3</v>
      </c>
      <c r="L74" s="149">
        <f t="shared" si="11"/>
        <v>2.496213269093839E-3</v>
      </c>
    </row>
    <row r="75" spans="4:12" x14ac:dyDescent="0.3">
      <c r="D75" s="169">
        <v>43570</v>
      </c>
      <c r="E75" s="146">
        <v>17.758700000000001</v>
      </c>
      <c r="F75" s="170">
        <f t="shared" si="12"/>
        <v>17.778691481487968</v>
      </c>
      <c r="G75" s="147">
        <f t="shared" si="13"/>
        <v>-6.5356583056289219E-2</v>
      </c>
      <c r="H75" s="147">
        <f t="shared" si="7"/>
        <v>17.713334898431679</v>
      </c>
      <c r="I75" s="147">
        <f t="shared" si="8"/>
        <v>4.5365101568322075E-2</v>
      </c>
      <c r="J75" s="147">
        <f t="shared" si="9"/>
        <v>4.5365101568322075E-2</v>
      </c>
      <c r="K75" s="147">
        <f t="shared" si="10"/>
        <v>2.0579924403041779E-3</v>
      </c>
      <c r="L75" s="149">
        <f t="shared" si="11"/>
        <v>2.5545282913908155E-3</v>
      </c>
    </row>
    <row r="76" spans="4:12" x14ac:dyDescent="0.3">
      <c r="D76" s="169">
        <v>43571</v>
      </c>
      <c r="E76" s="146">
        <v>18.224</v>
      </c>
      <c r="F76" s="170">
        <f t="shared" si="12"/>
        <v>17.79947473355497</v>
      </c>
      <c r="G76" s="147">
        <f t="shared" si="13"/>
        <v>-5.6742599543960132E-2</v>
      </c>
      <c r="H76" s="147">
        <f t="shared" si="7"/>
        <v>17.74273213401101</v>
      </c>
      <c r="I76" s="147">
        <f t="shared" si="8"/>
        <v>0.48126786598898974</v>
      </c>
      <c r="J76" s="147">
        <f t="shared" si="9"/>
        <v>0.48126786598898974</v>
      </c>
      <c r="K76" s="147">
        <f t="shared" si="10"/>
        <v>0.2316187588335962</v>
      </c>
      <c r="L76" s="149">
        <f t="shared" si="11"/>
        <v>2.6408464990616207E-2</v>
      </c>
    </row>
    <row r="77" spans="4:12" x14ac:dyDescent="0.3">
      <c r="D77" s="169">
        <v>43572</v>
      </c>
      <c r="E77" s="146">
        <v>18.082000000000001</v>
      </c>
      <c r="F77" s="170">
        <f t="shared" si="12"/>
        <v>18.150205920364833</v>
      </c>
      <c r="G77" s="147">
        <f t="shared" si="13"/>
        <v>-1.5995220908577787E-2</v>
      </c>
      <c r="H77" s="147">
        <f t="shared" si="7"/>
        <v>18.134210699456254</v>
      </c>
      <c r="I77" s="147">
        <f t="shared" si="8"/>
        <v>-5.2210699456253451E-2</v>
      </c>
      <c r="J77" s="147">
        <f t="shared" si="9"/>
        <v>5.2210699456253451E-2</v>
      </c>
      <c r="K77" s="147">
        <f t="shared" si="10"/>
        <v>2.7259571377112246E-3</v>
      </c>
      <c r="L77" s="149">
        <f t="shared" si="11"/>
        <v>2.8874405185407284E-3</v>
      </c>
    </row>
    <row r="78" spans="4:12" x14ac:dyDescent="0.3">
      <c r="D78" s="169">
        <v>43573</v>
      </c>
      <c r="E78" s="146">
        <v>18.217300000000002</v>
      </c>
      <c r="F78" s="170">
        <f t="shared" si="12"/>
        <v>18.096263823273137</v>
      </c>
      <c r="G78" s="147">
        <f t="shared" si="13"/>
        <v>-1.9789908526889582E-2</v>
      </c>
      <c r="H78" s="147">
        <f t="shared" si="7"/>
        <v>18.076473914746249</v>
      </c>
      <c r="I78" s="147">
        <f t="shared" si="8"/>
        <v>0.14082608525375306</v>
      </c>
      <c r="J78" s="147">
        <f t="shared" si="9"/>
        <v>0.14082608525375306</v>
      </c>
      <c r="K78" s="147">
        <f t="shared" si="10"/>
        <v>1.9831986287897327E-2</v>
      </c>
      <c r="L78" s="149">
        <f t="shared" si="11"/>
        <v>7.7303489130525959E-3</v>
      </c>
    </row>
    <row r="79" spans="4:12" x14ac:dyDescent="0.3">
      <c r="D79" s="169">
        <v>43577</v>
      </c>
      <c r="E79" s="146">
        <v>17.5167</v>
      </c>
      <c r="F79" s="170">
        <f t="shared" si="12"/>
        <v>18.061348073178493</v>
      </c>
      <c r="G79" s="147">
        <f t="shared" si="13"/>
        <v>-2.1302492683665023E-2</v>
      </c>
      <c r="H79" s="147">
        <f t="shared" si="7"/>
        <v>18.040045580494827</v>
      </c>
      <c r="I79" s="147">
        <f t="shared" si="8"/>
        <v>-0.52334558049482638</v>
      </c>
      <c r="J79" s="147">
        <f t="shared" si="9"/>
        <v>0.52334558049482638</v>
      </c>
      <c r="K79" s="147">
        <f t="shared" si="10"/>
        <v>0.27389059662346682</v>
      </c>
      <c r="L79" s="149">
        <f t="shared" si="11"/>
        <v>2.9876950595421874E-2</v>
      </c>
    </row>
    <row r="80" spans="4:12" x14ac:dyDescent="0.3">
      <c r="D80" s="169">
        <v>43578</v>
      </c>
      <c r="E80" s="146">
        <v>17.593299999999999</v>
      </c>
      <c r="F80" s="170">
        <f t="shared" si="12"/>
        <v>17.514978005853067</v>
      </c>
      <c r="G80" s="147">
        <f t="shared" si="13"/>
        <v>-7.3809250147841177E-2</v>
      </c>
      <c r="H80" s="147">
        <f t="shared" si="7"/>
        <v>17.441168755705224</v>
      </c>
      <c r="I80" s="147">
        <f t="shared" si="8"/>
        <v>0.15213124429477531</v>
      </c>
      <c r="J80" s="147">
        <f t="shared" si="9"/>
        <v>0.15213124429477531</v>
      </c>
      <c r="K80" s="147">
        <f t="shared" si="10"/>
        <v>2.3143915490676608E-2</v>
      </c>
      <c r="L80" s="149">
        <f t="shared" si="11"/>
        <v>8.6471124970741893E-3</v>
      </c>
    </row>
    <row r="81" spans="4:12" x14ac:dyDescent="0.3">
      <c r="D81" s="169">
        <v>43579</v>
      </c>
      <c r="E81" s="146">
        <v>17.244</v>
      </c>
      <c r="F81" s="170">
        <f t="shared" si="12"/>
        <v>17.464392599881727</v>
      </c>
      <c r="G81" s="147">
        <f t="shared" si="13"/>
        <v>-7.1486865730191057E-2</v>
      </c>
      <c r="H81" s="147">
        <f t="shared" si="7"/>
        <v>17.392905734151537</v>
      </c>
      <c r="I81" s="147">
        <f t="shared" si="8"/>
        <v>-0.14890573415153696</v>
      </c>
      <c r="J81" s="147">
        <f t="shared" si="9"/>
        <v>0.14890573415153696</v>
      </c>
      <c r="K81" s="147">
        <f t="shared" si="10"/>
        <v>2.21729176632082E-2</v>
      </c>
      <c r="L81" s="149">
        <f t="shared" si="11"/>
        <v>8.6352200273449881E-3</v>
      </c>
    </row>
    <row r="82" spans="4:12" x14ac:dyDescent="0.3">
      <c r="D82" s="169">
        <v>43580</v>
      </c>
      <c r="E82" s="146">
        <v>16.508700000000001</v>
      </c>
      <c r="F82" s="170">
        <f t="shared" si="12"/>
        <v>17.03975050741585</v>
      </c>
      <c r="G82" s="147">
        <f t="shared" si="13"/>
        <v>-0.10680238840375966</v>
      </c>
      <c r="H82" s="147">
        <f t="shared" si="7"/>
        <v>16.932948119012089</v>
      </c>
      <c r="I82" s="147">
        <f t="shared" si="8"/>
        <v>-0.4242481190120877</v>
      </c>
      <c r="J82" s="147">
        <f t="shared" si="9"/>
        <v>0.4242481190120877</v>
      </c>
      <c r="K82" s="147">
        <f t="shared" si="10"/>
        <v>0.17998646648529454</v>
      </c>
      <c r="L82" s="149">
        <f t="shared" si="11"/>
        <v>2.5698457117282868E-2</v>
      </c>
    </row>
    <row r="83" spans="4:12" x14ac:dyDescent="0.3">
      <c r="D83" s="169">
        <v>43581</v>
      </c>
      <c r="E83" s="146">
        <v>15.676</v>
      </c>
      <c r="F83" s="170">
        <f t="shared" si="12"/>
        <v>16.256718089276994</v>
      </c>
      <c r="G83" s="147">
        <f t="shared" si="13"/>
        <v>-0.17442539137726926</v>
      </c>
      <c r="H83" s="147">
        <f t="shared" si="7"/>
        <v>16.082292697899724</v>
      </c>
      <c r="I83" s="147">
        <f t="shared" si="8"/>
        <v>-0.40629269789972433</v>
      </c>
      <c r="J83" s="147">
        <f t="shared" si="9"/>
        <v>0.40629269789972433</v>
      </c>
      <c r="K83" s="147">
        <f t="shared" si="10"/>
        <v>0.16507375636663665</v>
      </c>
      <c r="L83" s="149">
        <f t="shared" si="11"/>
        <v>2.5918135870102343E-2</v>
      </c>
    </row>
    <row r="84" spans="4:12" x14ac:dyDescent="0.3">
      <c r="D84" s="169">
        <v>43584</v>
      </c>
      <c r="E84" s="146">
        <v>16.097999999999999</v>
      </c>
      <c r="F84" s="170">
        <f t="shared" si="12"/>
        <v>15.620859686898186</v>
      </c>
      <c r="G84" s="147">
        <f t="shared" si="13"/>
        <v>-0.22056869247742317</v>
      </c>
      <c r="H84" s="147">
        <f t="shared" si="7"/>
        <v>15.400290994420763</v>
      </c>
      <c r="I84" s="147">
        <f t="shared" si="8"/>
        <v>0.69770900557923632</v>
      </c>
      <c r="J84" s="147">
        <f t="shared" si="9"/>
        <v>0.69770900557923632</v>
      </c>
      <c r="K84" s="147">
        <f t="shared" si="10"/>
        <v>0.48679785646636681</v>
      </c>
      <c r="L84" s="149">
        <f t="shared" si="11"/>
        <v>4.3341347097728682E-2</v>
      </c>
    </row>
    <row r="85" spans="4:12" x14ac:dyDescent="0.3">
      <c r="D85" s="169">
        <v>43585</v>
      </c>
      <c r="E85" s="146">
        <v>15.912699999999999</v>
      </c>
      <c r="F85" s="170">
        <f t="shared" si="12"/>
        <v>15.88448504601806</v>
      </c>
      <c r="G85" s="147">
        <f t="shared" si="13"/>
        <v>-0.17214928731769341</v>
      </c>
      <c r="H85" s="147">
        <f t="shared" si="7"/>
        <v>15.712335758700366</v>
      </c>
      <c r="I85" s="147">
        <f t="shared" si="8"/>
        <v>0.20036424129963315</v>
      </c>
      <c r="J85" s="147">
        <f t="shared" si="9"/>
        <v>0.20036424129963315</v>
      </c>
      <c r="K85" s="147">
        <f t="shared" si="10"/>
        <v>4.0145829191577616E-2</v>
      </c>
      <c r="L85" s="149">
        <f t="shared" si="11"/>
        <v>1.2591467274543803E-2</v>
      </c>
    </row>
    <row r="86" spans="4:12" x14ac:dyDescent="0.3">
      <c r="D86" s="169">
        <v>43586</v>
      </c>
      <c r="E86" s="146">
        <v>15.6007</v>
      </c>
      <c r="F86" s="170">
        <f t="shared" si="12"/>
        <v>15.712580570145846</v>
      </c>
      <c r="G86" s="147">
        <f t="shared" si="13"/>
        <v>-0.17212480617314549</v>
      </c>
      <c r="H86" s="147">
        <f t="shared" si="7"/>
        <v>15.5404557639727</v>
      </c>
      <c r="I86" s="147">
        <f t="shared" si="8"/>
        <v>6.0244236027299891E-2</v>
      </c>
      <c r="J86" s="147">
        <f t="shared" si="9"/>
        <v>6.0244236027299891E-2</v>
      </c>
      <c r="K86" s="147">
        <f t="shared" si="10"/>
        <v>3.6293679745130181E-3</v>
      </c>
      <c r="L86" s="149">
        <f t="shared" si="11"/>
        <v>3.8616367231790812E-3</v>
      </c>
    </row>
    <row r="87" spans="4:12" x14ac:dyDescent="0.3">
      <c r="D87" s="169">
        <v>43587</v>
      </c>
      <c r="E87" s="146">
        <v>16.273299999999999</v>
      </c>
      <c r="F87" s="170">
        <f t="shared" si="12"/>
        <v>15.597520155061483</v>
      </c>
      <c r="G87" s="147">
        <f t="shared" si="13"/>
        <v>-0.16641836706426727</v>
      </c>
      <c r="H87" s="147">
        <f t="shared" si="7"/>
        <v>15.431101787997216</v>
      </c>
      <c r="I87" s="147">
        <f t="shared" si="8"/>
        <v>0.84219821200278311</v>
      </c>
      <c r="J87" s="147">
        <f t="shared" si="9"/>
        <v>0.84219821200278311</v>
      </c>
      <c r="K87" s="147">
        <f t="shared" si="10"/>
        <v>0.70929782830068477</v>
      </c>
      <c r="L87" s="149">
        <f t="shared" si="11"/>
        <v>5.1753375898114282E-2</v>
      </c>
    </row>
    <row r="88" spans="4:12" x14ac:dyDescent="0.3">
      <c r="D88" s="169">
        <v>43588</v>
      </c>
      <c r="E88" s="146">
        <v>17.001999999999999</v>
      </c>
      <c r="F88" s="170">
        <f t="shared" si="12"/>
        <v>16.285905306348585</v>
      </c>
      <c r="G88" s="147">
        <f t="shared" si="13"/>
        <v>-8.0938015229130328E-2</v>
      </c>
      <c r="H88" s="147">
        <f t="shared" si="7"/>
        <v>16.204967291119456</v>
      </c>
      <c r="I88" s="147">
        <f t="shared" si="8"/>
        <v>0.79703270888054334</v>
      </c>
      <c r="J88" s="147">
        <f t="shared" si="9"/>
        <v>0.79703270888054334</v>
      </c>
      <c r="K88" s="147">
        <f t="shared" si="10"/>
        <v>0.635261139025457</v>
      </c>
      <c r="L88" s="149">
        <f t="shared" si="11"/>
        <v>4.6878761844520847E-2</v>
      </c>
    </row>
    <row r="89" spans="4:12" x14ac:dyDescent="0.3">
      <c r="D89" s="169">
        <v>43591</v>
      </c>
      <c r="E89" s="146">
        <v>17.0227</v>
      </c>
      <c r="F89" s="170">
        <f t="shared" si="12"/>
        <v>16.941389587816698</v>
      </c>
      <c r="G89" s="147">
        <f t="shared" si="13"/>
        <v>-7.2957855594060622E-3</v>
      </c>
      <c r="H89" s="147">
        <f t="shared" si="7"/>
        <v>16.934093802257291</v>
      </c>
      <c r="I89" s="147">
        <f t="shared" si="8"/>
        <v>8.8606197742709725E-2</v>
      </c>
      <c r="J89" s="147">
        <f t="shared" si="9"/>
        <v>8.8606197742709725E-2</v>
      </c>
      <c r="K89" s="147">
        <f t="shared" si="10"/>
        <v>7.8510582784201786E-3</v>
      </c>
      <c r="L89" s="149">
        <f t="shared" si="11"/>
        <v>5.2051788343041774E-3</v>
      </c>
    </row>
    <row r="90" spans="4:12" x14ac:dyDescent="0.3">
      <c r="D90" s="169">
        <v>43592</v>
      </c>
      <c r="E90" s="146">
        <v>16.470700000000001</v>
      </c>
      <c r="F90" s="170">
        <f t="shared" si="12"/>
        <v>16.906463371552476</v>
      </c>
      <c r="G90" s="147">
        <f t="shared" si="13"/>
        <v>-1.0058828629887578E-2</v>
      </c>
      <c r="H90" s="147">
        <f t="shared" si="7"/>
        <v>16.896404542922589</v>
      </c>
      <c r="I90" s="147">
        <f t="shared" si="8"/>
        <v>-0.4257045429225883</v>
      </c>
      <c r="J90" s="147">
        <f t="shared" si="9"/>
        <v>0.4257045429225883</v>
      </c>
      <c r="K90" s="147">
        <f t="shared" si="10"/>
        <v>0.18122435786492982</v>
      </c>
      <c r="L90" s="149">
        <f t="shared" si="11"/>
        <v>2.5846171864133783E-2</v>
      </c>
    </row>
    <row r="91" spans="4:12" x14ac:dyDescent="0.3">
      <c r="D91" s="169">
        <v>43593</v>
      </c>
      <c r="E91" s="146">
        <v>16.322700000000001</v>
      </c>
      <c r="F91" s="170">
        <f t="shared" si="12"/>
        <v>16.433052937096093</v>
      </c>
      <c r="G91" s="147">
        <f t="shared" si="13"/>
        <v>-5.6393989212537146E-2</v>
      </c>
      <c r="H91" s="147">
        <f t="shared" si="7"/>
        <v>16.376658947883556</v>
      </c>
      <c r="I91" s="147">
        <f t="shared" si="8"/>
        <v>-5.3958947883554487E-2</v>
      </c>
      <c r="J91" s="147">
        <f t="shared" si="9"/>
        <v>5.3958947883554487E-2</v>
      </c>
      <c r="K91" s="147">
        <f t="shared" si="10"/>
        <v>2.9115680567001491E-3</v>
      </c>
      <c r="L91" s="149">
        <f t="shared" si="11"/>
        <v>3.3057611720827122E-3</v>
      </c>
    </row>
    <row r="92" spans="4:12" x14ac:dyDescent="0.3">
      <c r="D92" s="169">
        <v>43594</v>
      </c>
      <c r="E92" s="146">
        <v>16.132000000000001</v>
      </c>
      <c r="F92" s="170">
        <f t="shared" si="12"/>
        <v>16.239444808629973</v>
      </c>
      <c r="G92" s="147">
        <f t="shared" si="13"/>
        <v>-7.0115403137895493E-2</v>
      </c>
      <c r="H92" s="147">
        <f t="shared" si="7"/>
        <v>16.169329405492078</v>
      </c>
      <c r="I92" s="147">
        <f t="shared" si="8"/>
        <v>-3.7329405492076972E-2</v>
      </c>
      <c r="J92" s="147">
        <f t="shared" si="9"/>
        <v>3.7329405492076972E-2</v>
      </c>
      <c r="K92" s="147">
        <f t="shared" si="10"/>
        <v>1.3934845143919064E-3</v>
      </c>
      <c r="L92" s="149">
        <f t="shared" si="11"/>
        <v>2.3139973649936134E-3</v>
      </c>
    </row>
    <row r="93" spans="4:12" x14ac:dyDescent="0.3">
      <c r="D93" s="169">
        <v>43595</v>
      </c>
      <c r="E93" s="146">
        <v>15.968</v>
      </c>
      <c r="F93" s="170">
        <f t="shared" si="12"/>
        <v>16.043107677489687</v>
      </c>
      <c r="G93" s="147">
        <f t="shared" si="13"/>
        <v>-8.273757593813455E-2</v>
      </c>
      <c r="H93" s="147">
        <f t="shared" si="7"/>
        <v>15.960370101551552</v>
      </c>
      <c r="I93" s="147">
        <f t="shared" si="8"/>
        <v>7.6298984484477472E-3</v>
      </c>
      <c r="J93" s="147">
        <f t="shared" si="9"/>
        <v>7.6298984484477472E-3</v>
      </c>
      <c r="K93" s="147">
        <f t="shared" si="10"/>
        <v>5.8215350333625341E-5</v>
      </c>
      <c r="L93" s="149">
        <f t="shared" si="11"/>
        <v>4.7782430163124668E-4</v>
      </c>
    </row>
    <row r="94" spans="4:12" x14ac:dyDescent="0.3">
      <c r="D94" s="169">
        <v>43598</v>
      </c>
      <c r="E94" s="146">
        <v>15.134</v>
      </c>
      <c r="F94" s="170">
        <f t="shared" si="12"/>
        <v>15.735009939249492</v>
      </c>
      <c r="G94" s="147">
        <f t="shared" si="13"/>
        <v>-0.10527359216834054</v>
      </c>
      <c r="H94" s="147">
        <f t="shared" si="7"/>
        <v>15.629736347081153</v>
      </c>
      <c r="I94" s="147">
        <f t="shared" si="8"/>
        <v>-0.49573634708115222</v>
      </c>
      <c r="J94" s="147">
        <f t="shared" si="9"/>
        <v>0.49573634708115222</v>
      </c>
      <c r="K94" s="147">
        <f t="shared" si="10"/>
        <v>0.24575452581736462</v>
      </c>
      <c r="L94" s="149">
        <f t="shared" si="11"/>
        <v>3.275646538133687E-2</v>
      </c>
    </row>
    <row r="95" spans="4:12" x14ac:dyDescent="0.3">
      <c r="D95" s="169">
        <v>43599</v>
      </c>
      <c r="E95" s="146">
        <v>15.487299999999999</v>
      </c>
      <c r="F95" s="170">
        <f t="shared" si="12"/>
        <v>15.120441126265328</v>
      </c>
      <c r="G95" s="147">
        <f t="shared" si="13"/>
        <v>-0.15620311424992286</v>
      </c>
      <c r="H95" s="147">
        <f t="shared" si="7"/>
        <v>14.964238012015405</v>
      </c>
      <c r="I95" s="147">
        <f t="shared" si="8"/>
        <v>0.52306198798459391</v>
      </c>
      <c r="J95" s="147">
        <f t="shared" si="9"/>
        <v>0.52306198798459391</v>
      </c>
      <c r="K95" s="147">
        <f t="shared" si="10"/>
        <v>0.27359384327439545</v>
      </c>
      <c r="L95" s="149">
        <f t="shared" si="11"/>
        <v>3.3773607277226753E-2</v>
      </c>
    </row>
    <row r="96" spans="4:12" x14ac:dyDescent="0.3">
      <c r="D96" s="169">
        <v>43600</v>
      </c>
      <c r="E96" s="146">
        <v>15.4633</v>
      </c>
      <c r="F96" s="170">
        <f t="shared" si="12"/>
        <v>15.357537508600062</v>
      </c>
      <c r="G96" s="147">
        <f t="shared" si="13"/>
        <v>-0.11687316459145719</v>
      </c>
      <c r="H96" s="147">
        <f t="shared" si="7"/>
        <v>15.240664344008605</v>
      </c>
      <c r="I96" s="147">
        <f t="shared" si="8"/>
        <v>0.2226356559913949</v>
      </c>
      <c r="J96" s="147">
        <f t="shared" si="9"/>
        <v>0.2226356559913949</v>
      </c>
      <c r="K96" s="147">
        <f t="shared" si="10"/>
        <v>4.956663531871873E-2</v>
      </c>
      <c r="L96" s="149">
        <f t="shared" si="11"/>
        <v>1.4397680701492882E-2</v>
      </c>
    </row>
    <row r="97" spans="4:12" x14ac:dyDescent="0.3">
      <c r="D97" s="169">
        <v>43601</v>
      </c>
      <c r="E97" s="146">
        <v>15.222</v>
      </c>
      <c r="F97" s="170">
        <f t="shared" si="12"/>
        <v>15.321541468326835</v>
      </c>
      <c r="G97" s="147">
        <f t="shared" si="13"/>
        <v>-0.10878545215963421</v>
      </c>
      <c r="H97" s="147">
        <f t="shared" si="7"/>
        <v>15.212756016167202</v>
      </c>
      <c r="I97" s="147">
        <f t="shared" si="8"/>
        <v>9.2439838327980084E-3</v>
      </c>
      <c r="J97" s="147">
        <f t="shared" si="9"/>
        <v>9.2439838327980084E-3</v>
      </c>
      <c r="K97" s="147">
        <f t="shared" si="10"/>
        <v>8.5451237101030953E-5</v>
      </c>
      <c r="L97" s="149">
        <f t="shared" si="11"/>
        <v>6.0727787628419455E-4</v>
      </c>
    </row>
    <row r="98" spans="4:12" x14ac:dyDescent="0.3">
      <c r="D98" s="169">
        <v>43602</v>
      </c>
      <c r="E98" s="146">
        <v>14.0687</v>
      </c>
      <c r="F98" s="170">
        <f t="shared" si="12"/>
        <v>14.904311638272294</v>
      </c>
      <c r="G98" s="147">
        <f t="shared" si="13"/>
        <v>-0.13962988994912495</v>
      </c>
      <c r="H98" s="147">
        <f t="shared" si="7"/>
        <v>14.764681748323168</v>
      </c>
      <c r="I98" s="147">
        <f t="shared" si="8"/>
        <v>-0.6959817483231685</v>
      </c>
      <c r="J98" s="147">
        <f t="shared" si="9"/>
        <v>0.6959817483231685</v>
      </c>
      <c r="K98" s="147">
        <f t="shared" si="10"/>
        <v>0.48439059399897427</v>
      </c>
      <c r="L98" s="149">
        <f t="shared" si="11"/>
        <v>4.9470224563973111E-2</v>
      </c>
    </row>
    <row r="99" spans="4:12" x14ac:dyDescent="0.3">
      <c r="D99" s="169">
        <v>43605</v>
      </c>
      <c r="E99" s="146">
        <v>13.6907</v>
      </c>
      <c r="F99" s="170">
        <f t="shared" si="12"/>
        <v>13.881396088040701</v>
      </c>
      <c r="G99" s="147">
        <f t="shared" si="13"/>
        <v>-0.22795845597737174</v>
      </c>
      <c r="H99" s="147">
        <f t="shared" si="7"/>
        <v>13.653437632063328</v>
      </c>
      <c r="I99" s="147">
        <f t="shared" si="8"/>
        <v>3.7262367936671481E-2</v>
      </c>
      <c r="J99" s="147">
        <f t="shared" si="9"/>
        <v>3.7262367936671481E-2</v>
      </c>
      <c r="K99" s="147">
        <f t="shared" si="10"/>
        <v>1.3884840642478828E-3</v>
      </c>
      <c r="L99" s="149">
        <f t="shared" si="11"/>
        <v>2.7217284679871361E-3</v>
      </c>
    </row>
    <row r="100" spans="4:12" x14ac:dyDescent="0.3">
      <c r="D100" s="169">
        <v>43606</v>
      </c>
      <c r="E100" s="146">
        <v>13.672000000000001</v>
      </c>
      <c r="F100" s="170">
        <f t="shared" si="12"/>
        <v>13.504593235218103</v>
      </c>
      <c r="G100" s="147">
        <f t="shared" si="13"/>
        <v>-0.24284289566189438</v>
      </c>
      <c r="H100" s="147">
        <f t="shared" si="7"/>
        <v>13.261750339556208</v>
      </c>
      <c r="I100" s="147">
        <f t="shared" si="8"/>
        <v>0.41024966044379241</v>
      </c>
      <c r="J100" s="147">
        <f t="shared" si="9"/>
        <v>0.41024966044379241</v>
      </c>
      <c r="K100" s="147">
        <f t="shared" si="10"/>
        <v>0.16830478389424697</v>
      </c>
      <c r="L100" s="149">
        <f t="shared" si="11"/>
        <v>3.0006557961073172E-2</v>
      </c>
    </row>
    <row r="101" spans="4:12" x14ac:dyDescent="0.3">
      <c r="D101" s="169">
        <v>43607</v>
      </c>
      <c r="E101" s="146">
        <v>12.848699999999999</v>
      </c>
      <c r="F101" s="170">
        <f t="shared" si="12"/>
        <v>13.313065683470485</v>
      </c>
      <c r="G101" s="147">
        <f t="shared" si="13"/>
        <v>-0.23771136127046666</v>
      </c>
      <c r="H101" s="147">
        <f t="shared" si="7"/>
        <v>13.075354322200019</v>
      </c>
      <c r="I101" s="147">
        <f t="shared" si="8"/>
        <v>-0.22665432220001946</v>
      </c>
      <c r="J101" s="147">
        <f t="shared" si="9"/>
        <v>0.22665432220001946</v>
      </c>
      <c r="K101" s="147">
        <f t="shared" si="10"/>
        <v>5.1372181771950236E-2</v>
      </c>
      <c r="L101" s="149">
        <f t="shared" si="11"/>
        <v>1.7640253270760426E-2</v>
      </c>
    </row>
    <row r="102" spans="4:12" x14ac:dyDescent="0.3">
      <c r="D102" s="169">
        <v>43608</v>
      </c>
      <c r="E102" s="146">
        <v>13.0327</v>
      </c>
      <c r="F102" s="170">
        <f t="shared" si="12"/>
        <v>12.695330910983627</v>
      </c>
      <c r="G102" s="147">
        <f t="shared" si="13"/>
        <v>-0.27571370239210591</v>
      </c>
      <c r="H102" s="147">
        <f t="shared" si="7"/>
        <v>12.419617208591522</v>
      </c>
      <c r="I102" s="147">
        <f t="shared" si="8"/>
        <v>0.61308279140847866</v>
      </c>
      <c r="J102" s="147">
        <f t="shared" si="9"/>
        <v>0.61308279140847866</v>
      </c>
      <c r="K102" s="147">
        <f t="shared" si="10"/>
        <v>0.37587050912121217</v>
      </c>
      <c r="L102" s="149">
        <f t="shared" si="11"/>
        <v>4.7041886286684924E-2</v>
      </c>
    </row>
    <row r="103" spans="4:12" x14ac:dyDescent="0.3">
      <c r="D103" s="169">
        <v>43609</v>
      </c>
      <c r="E103" s="146">
        <v>12.7087</v>
      </c>
      <c r="F103" s="170">
        <f t="shared" si="12"/>
        <v>12.747329038086317</v>
      </c>
      <c r="G103" s="147">
        <f t="shared" si="13"/>
        <v>-0.24294251944262629</v>
      </c>
      <c r="H103" s="147">
        <f t="shared" si="7"/>
        <v>12.50438651864369</v>
      </c>
      <c r="I103" s="147">
        <f t="shared" si="8"/>
        <v>0.20431348135631033</v>
      </c>
      <c r="J103" s="147">
        <f t="shared" si="9"/>
        <v>0.20431348135631033</v>
      </c>
      <c r="K103" s="147">
        <f t="shared" si="10"/>
        <v>4.1743998663935369E-2</v>
      </c>
      <c r="L103" s="149">
        <f t="shared" si="11"/>
        <v>1.6076662550560665E-2</v>
      </c>
    </row>
    <row r="104" spans="4:12" x14ac:dyDescent="0.3">
      <c r="D104" s="169">
        <v>43613</v>
      </c>
      <c r="E104" s="146">
        <v>12.58</v>
      </c>
      <c r="F104" s="170">
        <f t="shared" si="12"/>
        <v>12.488605984445899</v>
      </c>
      <c r="G104" s="147">
        <f t="shared" si="13"/>
        <v>-0.24452057286240547</v>
      </c>
      <c r="H104" s="147">
        <f t="shared" si="7"/>
        <v>12.244085411583493</v>
      </c>
      <c r="I104" s="147">
        <f t="shared" si="8"/>
        <v>0.33591458841650734</v>
      </c>
      <c r="J104" s="147">
        <f t="shared" si="9"/>
        <v>0.33591458841650734</v>
      </c>
      <c r="K104" s="147">
        <f t="shared" si="10"/>
        <v>0.11283861071103153</v>
      </c>
      <c r="L104" s="149">
        <f t="shared" si="11"/>
        <v>2.6702272529134128E-2</v>
      </c>
    </row>
    <row r="105" spans="4:12" x14ac:dyDescent="0.3">
      <c r="D105" s="169">
        <v>43614</v>
      </c>
      <c r="E105" s="146">
        <v>12.657299999999999</v>
      </c>
      <c r="F105" s="170">
        <f t="shared" si="12"/>
        <v>12.399843541710077</v>
      </c>
      <c r="G105" s="147">
        <f t="shared" si="13"/>
        <v>-0.22894475984974716</v>
      </c>
      <c r="H105" s="147">
        <f t="shared" si="7"/>
        <v>12.170898781860329</v>
      </c>
      <c r="I105" s="147">
        <f t="shared" si="8"/>
        <v>0.48640121813967063</v>
      </c>
      <c r="J105" s="147">
        <f t="shared" si="9"/>
        <v>0.48640121813967063</v>
      </c>
      <c r="K105" s="147">
        <f t="shared" si="10"/>
        <v>0.23658614500775546</v>
      </c>
      <c r="L105" s="149">
        <f t="shared" si="11"/>
        <v>3.8428513043040034E-2</v>
      </c>
    </row>
    <row r="106" spans="4:12" x14ac:dyDescent="0.3">
      <c r="D106" s="169">
        <v>43615</v>
      </c>
      <c r="E106" s="146">
        <v>12.548</v>
      </c>
      <c r="F106" s="170">
        <f t="shared" si="12"/>
        <v>12.452284192120203</v>
      </c>
      <c r="G106" s="147">
        <f t="shared" si="13"/>
        <v>-0.20080621882375979</v>
      </c>
      <c r="H106" s="147">
        <f t="shared" si="7"/>
        <v>12.251477973296444</v>
      </c>
      <c r="I106" s="147">
        <f t="shared" si="8"/>
        <v>0.29652202670355621</v>
      </c>
      <c r="J106" s="147">
        <f t="shared" si="9"/>
        <v>0.29652202670355621</v>
      </c>
      <c r="K106" s="147">
        <f t="shared" si="10"/>
        <v>8.7925312320384502E-2</v>
      </c>
      <c r="L106" s="149">
        <f t="shared" si="11"/>
        <v>2.3631019023235274E-2</v>
      </c>
    </row>
    <row r="107" spans="4:12" x14ac:dyDescent="0.3">
      <c r="D107" s="169">
        <v>43616</v>
      </c>
      <c r="E107" s="146">
        <v>12.343999999999999</v>
      </c>
      <c r="F107" s="170">
        <f t="shared" si="12"/>
        <v>12.346555024940994</v>
      </c>
      <c r="G107" s="147">
        <f t="shared" si="13"/>
        <v>-0.19129851365930475</v>
      </c>
      <c r="H107" s="147">
        <f t="shared" si="7"/>
        <v>12.155256511281689</v>
      </c>
      <c r="I107" s="147">
        <f t="shared" si="8"/>
        <v>0.18874348871831081</v>
      </c>
      <c r="J107" s="147">
        <f t="shared" si="9"/>
        <v>0.18874348871831081</v>
      </c>
      <c r="K107" s="147">
        <f t="shared" si="10"/>
        <v>3.5624104533559124E-2</v>
      </c>
      <c r="L107" s="149">
        <f t="shared" si="11"/>
        <v>1.5290302067264325E-2</v>
      </c>
    </row>
    <row r="108" spans="4:12" x14ac:dyDescent="0.3">
      <c r="D108" s="169">
        <v>43619</v>
      </c>
      <c r="E108" s="146">
        <v>11.9313</v>
      </c>
      <c r="F108" s="170">
        <f t="shared" si="12"/>
        <v>12.108421189072557</v>
      </c>
      <c r="G108" s="147">
        <f t="shared" si="13"/>
        <v>-0.19598204588021798</v>
      </c>
      <c r="H108" s="147">
        <f t="shared" si="7"/>
        <v>11.912439143192339</v>
      </c>
      <c r="I108" s="147">
        <f t="shared" si="8"/>
        <v>1.8860856807661364E-2</v>
      </c>
      <c r="J108" s="147">
        <f t="shared" si="9"/>
        <v>1.8860856807661364E-2</v>
      </c>
      <c r="K108" s="147">
        <f t="shared" si="10"/>
        <v>3.5573191951910601E-4</v>
      </c>
      <c r="L108" s="149">
        <f t="shared" si="11"/>
        <v>1.580788079057719E-3</v>
      </c>
    </row>
    <row r="109" spans="4:12" x14ac:dyDescent="0.3">
      <c r="D109" s="169">
        <v>43620</v>
      </c>
      <c r="E109" s="146">
        <v>12.906700000000001</v>
      </c>
      <c r="F109" s="170">
        <f t="shared" si="12"/>
        <v>11.969594363295828</v>
      </c>
      <c r="G109" s="147">
        <f t="shared" si="13"/>
        <v>-0.19026652386986903</v>
      </c>
      <c r="H109" s="147">
        <f t="shared" si="7"/>
        <v>11.779327839425958</v>
      </c>
      <c r="I109" s="147">
        <f t="shared" si="8"/>
        <v>1.1273721605740423</v>
      </c>
      <c r="J109" s="147">
        <f t="shared" si="9"/>
        <v>1.1273721605740423</v>
      </c>
      <c r="K109" s="147">
        <f t="shared" si="10"/>
        <v>1.2709679884373843</v>
      </c>
      <c r="L109" s="149">
        <f t="shared" si="11"/>
        <v>8.734782404286473E-2</v>
      </c>
    </row>
    <row r="110" spans="4:12" x14ac:dyDescent="0.3">
      <c r="D110" s="169">
        <v>43621</v>
      </c>
      <c r="E110" s="146">
        <v>13.106</v>
      </c>
      <c r="F110" s="170">
        <f t="shared" si="12"/>
        <v>12.794346780904105</v>
      </c>
      <c r="G110" s="147">
        <f t="shared" si="13"/>
        <v>-8.8764629722054428E-2</v>
      </c>
      <c r="H110" s="147">
        <f t="shared" si="7"/>
        <v>12.70558215118205</v>
      </c>
      <c r="I110" s="147">
        <f t="shared" si="8"/>
        <v>0.40041784881795017</v>
      </c>
      <c r="J110" s="147">
        <f t="shared" si="9"/>
        <v>0.40041784881795017</v>
      </c>
      <c r="K110" s="147">
        <f t="shared" si="10"/>
        <v>0.16033445365199481</v>
      </c>
      <c r="L110" s="149">
        <f t="shared" si="11"/>
        <v>3.0552254602315747E-2</v>
      </c>
    </row>
    <row r="111" spans="4:12" x14ac:dyDescent="0.3">
      <c r="D111" s="169">
        <v>43622</v>
      </c>
      <c r="E111" s="146">
        <v>13.73</v>
      </c>
      <c r="F111" s="170">
        <f t="shared" si="12"/>
        <v>13.159788296222358</v>
      </c>
      <c r="G111" s="147">
        <f t="shared" si="13"/>
        <v>-4.3344015218023717E-2</v>
      </c>
      <c r="H111" s="147">
        <f t="shared" si="7"/>
        <v>13.116444281004334</v>
      </c>
      <c r="I111" s="147">
        <f t="shared" si="8"/>
        <v>0.61355571899566641</v>
      </c>
      <c r="J111" s="147">
        <f t="shared" si="9"/>
        <v>0.61355571899566641</v>
      </c>
      <c r="K111" s="147">
        <f t="shared" si="10"/>
        <v>0.37645062031228915</v>
      </c>
      <c r="L111" s="149">
        <f t="shared" si="11"/>
        <v>4.4687233721461501E-2</v>
      </c>
    </row>
    <row r="112" spans="4:12" x14ac:dyDescent="0.3">
      <c r="D112" s="169">
        <v>43623</v>
      </c>
      <c r="E112" s="146">
        <v>13.6333</v>
      </c>
      <c r="F112" s="170">
        <f t="shared" si="12"/>
        <v>13.675984787825582</v>
      </c>
      <c r="G112" s="147">
        <f t="shared" si="13"/>
        <v>1.2610035464101124E-2</v>
      </c>
      <c r="H112" s="147">
        <f t="shared" si="7"/>
        <v>13.688594823289684</v>
      </c>
      <c r="I112" s="147">
        <f t="shared" si="8"/>
        <v>-5.5294823289683492E-2</v>
      </c>
      <c r="J112" s="147">
        <f t="shared" si="9"/>
        <v>5.5294823289683492E-2</v>
      </c>
      <c r="K112" s="147">
        <f t="shared" si="10"/>
        <v>3.0575174826373238E-3</v>
      </c>
      <c r="L112" s="149">
        <f t="shared" si="11"/>
        <v>4.0558649255633995E-3</v>
      </c>
    </row>
    <row r="113" spans="4:12" x14ac:dyDescent="0.3">
      <c r="D113" s="169">
        <v>43626</v>
      </c>
      <c r="E113" s="146">
        <v>14.192</v>
      </c>
      <c r="F113" s="170">
        <f t="shared" si="12"/>
        <v>13.755128028371281</v>
      </c>
      <c r="G113" s="147">
        <f t="shared" si="13"/>
        <v>1.926335597226092E-2</v>
      </c>
      <c r="H113" s="147">
        <f t="shared" si="7"/>
        <v>13.774391384343541</v>
      </c>
      <c r="I113" s="147">
        <f t="shared" si="8"/>
        <v>0.41760861565645868</v>
      </c>
      <c r="J113" s="147">
        <f t="shared" si="9"/>
        <v>0.41760861565645868</v>
      </c>
      <c r="K113" s="147">
        <f t="shared" si="10"/>
        <v>0.17439695587050383</v>
      </c>
      <c r="L113" s="149">
        <f t="shared" si="11"/>
        <v>2.942563526327922E-2</v>
      </c>
    </row>
    <row r="114" spans="4:12" x14ac:dyDescent="0.3">
      <c r="D114" s="169">
        <v>43627</v>
      </c>
      <c r="E114" s="146">
        <v>14.4733</v>
      </c>
      <c r="F114" s="170">
        <f t="shared" si="12"/>
        <v>14.263670684777809</v>
      </c>
      <c r="G114" s="147">
        <f t="shared" si="13"/>
        <v>6.8191286015687594E-2</v>
      </c>
      <c r="H114" s="147">
        <f t="shared" si="7"/>
        <v>14.331861970793497</v>
      </c>
      <c r="I114" s="147">
        <f t="shared" si="8"/>
        <v>0.14143802920650295</v>
      </c>
      <c r="J114" s="147">
        <f t="shared" si="9"/>
        <v>0.14143802920650295</v>
      </c>
      <c r="K114" s="147">
        <f t="shared" si="10"/>
        <v>2.0004716105819581E-2</v>
      </c>
      <c r="L114" s="149">
        <f t="shared" si="11"/>
        <v>9.77234142914905E-3</v>
      </c>
    </row>
    <row r="115" spans="4:12" x14ac:dyDescent="0.3">
      <c r="D115" s="169">
        <v>43628</v>
      </c>
      <c r="E115" s="146">
        <v>13.950699999999999</v>
      </c>
      <c r="F115" s="170">
        <f t="shared" si="12"/>
        <v>14.42333302881255</v>
      </c>
      <c r="G115" s="147">
        <f t="shared" si="13"/>
        <v>7.7338391817592944E-2</v>
      </c>
      <c r="H115" s="147">
        <f t="shared" si="7"/>
        <v>14.500671420630143</v>
      </c>
      <c r="I115" s="147">
        <f t="shared" si="8"/>
        <v>-0.54997142063014337</v>
      </c>
      <c r="J115" s="147">
        <f t="shared" si="9"/>
        <v>0.54997142063014337</v>
      </c>
      <c r="K115" s="147">
        <f t="shared" si="10"/>
        <v>0.30246856350993812</v>
      </c>
      <c r="L115" s="149">
        <f t="shared" si="11"/>
        <v>3.9422496407359016E-2</v>
      </c>
    </row>
    <row r="116" spans="4:12" x14ac:dyDescent="0.3">
      <c r="D116" s="169">
        <v>43629</v>
      </c>
      <c r="E116" s="146">
        <v>14.2607</v>
      </c>
      <c r="F116" s="170">
        <f t="shared" si="12"/>
        <v>14.074570713454074</v>
      </c>
      <c r="G116" s="147">
        <f t="shared" si="13"/>
        <v>3.4728321099986047E-2</v>
      </c>
      <c r="H116" s="147">
        <f t="shared" si="7"/>
        <v>14.109299034554061</v>
      </c>
      <c r="I116" s="147">
        <f t="shared" si="8"/>
        <v>0.15140096544593895</v>
      </c>
      <c r="J116" s="147">
        <f t="shared" si="9"/>
        <v>0.15140096544593895</v>
      </c>
      <c r="K116" s="147">
        <f t="shared" si="10"/>
        <v>2.2922252337962402E-2</v>
      </c>
      <c r="L116" s="149">
        <f t="shared" si="11"/>
        <v>1.0616657348232481E-2</v>
      </c>
    </row>
    <row r="117" spans="4:12" x14ac:dyDescent="0.3">
      <c r="D117" s="169">
        <v>43630</v>
      </c>
      <c r="E117" s="146">
        <v>14.327999999999999</v>
      </c>
      <c r="F117" s="170">
        <f t="shared" si="12"/>
        <v>14.301942656879991</v>
      </c>
      <c r="G117" s="147">
        <f t="shared" si="13"/>
        <v>5.3992683332579117E-2</v>
      </c>
      <c r="H117" s="147">
        <f t="shared" si="7"/>
        <v>14.35593534021257</v>
      </c>
      <c r="I117" s="147">
        <f t="shared" si="8"/>
        <v>-2.7935340212570381E-2</v>
      </c>
      <c r="J117" s="147">
        <f t="shared" si="9"/>
        <v>2.7935340212570381E-2</v>
      </c>
      <c r="K117" s="147">
        <f t="shared" si="10"/>
        <v>7.8038323279205175E-4</v>
      </c>
      <c r="L117" s="149">
        <f t="shared" si="11"/>
        <v>1.9497026949030138E-3</v>
      </c>
    </row>
    <row r="118" spans="4:12" x14ac:dyDescent="0.3">
      <c r="D118" s="169">
        <v>43633</v>
      </c>
      <c r="E118" s="146">
        <v>15.002000000000001</v>
      </c>
      <c r="F118" s="170">
        <f t="shared" si="12"/>
        <v>14.505994146666064</v>
      </c>
      <c r="G118" s="147">
        <f t="shared" si="13"/>
        <v>6.8998563977928487E-2</v>
      </c>
      <c r="H118" s="147">
        <f t="shared" si="7"/>
        <v>14.574992710643992</v>
      </c>
      <c r="I118" s="147">
        <f t="shared" si="8"/>
        <v>0.42700728935600907</v>
      </c>
      <c r="J118" s="147">
        <f t="shared" si="9"/>
        <v>0.42700728935600907</v>
      </c>
      <c r="K118" s="147">
        <f t="shared" si="10"/>
        <v>0.18233522516316644</v>
      </c>
      <c r="L118" s="149">
        <f t="shared" si="11"/>
        <v>2.8463357509399351E-2</v>
      </c>
    </row>
    <row r="119" spans="4:12" x14ac:dyDescent="0.3">
      <c r="D119" s="169">
        <v>43634</v>
      </c>
      <c r="E119" s="146">
        <v>14.982699999999999</v>
      </c>
      <c r="F119" s="170">
        <f t="shared" si="12"/>
        <v>15.053338851182342</v>
      </c>
      <c r="G119" s="147">
        <f t="shared" si="13"/>
        <v>0.11683317803176353</v>
      </c>
      <c r="H119" s="147">
        <f t="shared" si="7"/>
        <v>15.170172029214106</v>
      </c>
      <c r="I119" s="147">
        <f t="shared" si="8"/>
        <v>-0.18747202921410633</v>
      </c>
      <c r="J119" s="147">
        <f t="shared" si="9"/>
        <v>0.18747202921410633</v>
      </c>
      <c r="K119" s="147">
        <f t="shared" si="10"/>
        <v>3.5145761737654733E-2</v>
      </c>
      <c r="L119" s="149">
        <f t="shared" si="11"/>
        <v>1.2512566440902264E-2</v>
      </c>
    </row>
    <row r="120" spans="4:12" x14ac:dyDescent="0.3">
      <c r="D120" s="169">
        <v>43635</v>
      </c>
      <c r="E120" s="146">
        <v>15.0953</v>
      </c>
      <c r="F120" s="170">
        <f t="shared" si="12"/>
        <v>15.09868654242541</v>
      </c>
      <c r="G120" s="147">
        <f t="shared" si="13"/>
        <v>0.10968462935289394</v>
      </c>
      <c r="H120" s="147">
        <f t="shared" si="7"/>
        <v>15.208371171778305</v>
      </c>
      <c r="I120" s="147">
        <f t="shared" si="8"/>
        <v>-0.11307117177830506</v>
      </c>
      <c r="J120" s="147">
        <f t="shared" si="9"/>
        <v>0.11307117177830506</v>
      </c>
      <c r="K120" s="147">
        <f t="shared" si="10"/>
        <v>1.278508988731897E-2</v>
      </c>
      <c r="L120" s="149">
        <f t="shared" si="11"/>
        <v>7.4904885479788446E-3</v>
      </c>
    </row>
    <row r="121" spans="4:12" x14ac:dyDescent="0.3">
      <c r="D121" s="169">
        <v>43636</v>
      </c>
      <c r="E121" s="146">
        <v>14.641299999999999</v>
      </c>
      <c r="F121" s="170">
        <f t="shared" si="12"/>
        <v>15.092247703482316</v>
      </c>
      <c r="G121" s="147">
        <f t="shared" si="13"/>
        <v>9.8072282523295168E-2</v>
      </c>
      <c r="H121" s="147">
        <f t="shared" si="7"/>
        <v>15.190319986005612</v>
      </c>
      <c r="I121" s="147">
        <f t="shared" si="8"/>
        <v>-0.54901998600561264</v>
      </c>
      <c r="J121" s="147">
        <f t="shared" si="9"/>
        <v>0.54901998600561264</v>
      </c>
      <c r="K121" s="147">
        <f t="shared" si="10"/>
        <v>0.30142294503360312</v>
      </c>
      <c r="L121" s="149">
        <f t="shared" si="11"/>
        <v>3.7498035420735362E-2</v>
      </c>
    </row>
    <row r="122" spans="4:12" x14ac:dyDescent="0.3">
      <c r="D122" s="169">
        <v>43637</v>
      </c>
      <c r="E122" s="146">
        <v>14.790699999999999</v>
      </c>
      <c r="F122" s="170">
        <f t="shared" si="12"/>
        <v>14.749637826018636</v>
      </c>
      <c r="G122" s="147">
        <f t="shared" si="13"/>
        <v>5.400406652459766E-2</v>
      </c>
      <c r="H122" s="147">
        <f t="shared" si="7"/>
        <v>14.803641892543235</v>
      </c>
      <c r="I122" s="147">
        <f t="shared" si="8"/>
        <v>-1.2941892543235411E-2</v>
      </c>
      <c r="J122" s="147">
        <f t="shared" si="9"/>
        <v>1.2941892543235411E-2</v>
      </c>
      <c r="K122" s="147">
        <f t="shared" si="10"/>
        <v>1.6749258260065233E-4</v>
      </c>
      <c r="L122" s="149">
        <f t="shared" si="11"/>
        <v>8.7500203122471633E-4</v>
      </c>
    </row>
    <row r="123" spans="4:12" x14ac:dyDescent="0.3">
      <c r="D123" s="169">
        <v>43640</v>
      </c>
      <c r="E123" s="146">
        <v>14.9093</v>
      </c>
      <c r="F123" s="170">
        <f t="shared" si="12"/>
        <v>14.857623253219678</v>
      </c>
      <c r="G123" s="147">
        <f t="shared" si="13"/>
        <v>5.9402202592242083E-2</v>
      </c>
      <c r="H123" s="147">
        <f t="shared" si="7"/>
        <v>14.91702545581192</v>
      </c>
      <c r="I123" s="147">
        <f t="shared" si="8"/>
        <v>-7.725455811920412E-3</v>
      </c>
      <c r="J123" s="147">
        <f t="shared" si="9"/>
        <v>7.725455811920412E-3</v>
      </c>
      <c r="K123" s="147">
        <f t="shared" si="10"/>
        <v>5.9682667501934872E-5</v>
      </c>
      <c r="L123" s="149">
        <f t="shared" si="11"/>
        <v>5.1816354972536688E-4</v>
      </c>
    </row>
    <row r="124" spans="4:12" x14ac:dyDescent="0.3">
      <c r="D124" s="169">
        <v>43641</v>
      </c>
      <c r="E124" s="146">
        <v>14.650700000000001</v>
      </c>
      <c r="F124" s="170">
        <f t="shared" si="12"/>
        <v>14.905101762073794</v>
      </c>
      <c r="G124" s="147">
        <f t="shared" si="13"/>
        <v>5.8209833218429485E-2</v>
      </c>
      <c r="H124" s="147">
        <f t="shared" si="7"/>
        <v>14.963311595292224</v>
      </c>
      <c r="I124" s="147">
        <f t="shared" si="8"/>
        <v>-0.31261159529222304</v>
      </c>
      <c r="J124" s="147">
        <f t="shared" si="9"/>
        <v>0.31261159529222304</v>
      </c>
      <c r="K124" s="147">
        <f t="shared" si="10"/>
        <v>9.7726009511148654E-2</v>
      </c>
      <c r="L124" s="149">
        <f t="shared" si="11"/>
        <v>2.1337655899869839E-2</v>
      </c>
    </row>
    <row r="125" spans="4:12" x14ac:dyDescent="0.3">
      <c r="D125" s="169">
        <v>43642</v>
      </c>
      <c r="E125" s="146">
        <v>14.618</v>
      </c>
      <c r="F125" s="170">
        <f t="shared" si="12"/>
        <v>14.690727866574745</v>
      </c>
      <c r="G125" s="147">
        <f t="shared" si="13"/>
        <v>3.0951460346681607E-2</v>
      </c>
      <c r="H125" s="147">
        <f t="shared" si="7"/>
        <v>14.721679326921427</v>
      </c>
      <c r="I125" s="147">
        <f t="shared" si="8"/>
        <v>-0.10367932692142645</v>
      </c>
      <c r="J125" s="147">
        <f t="shared" si="9"/>
        <v>0.10367932692142645</v>
      </c>
      <c r="K125" s="147">
        <f t="shared" si="10"/>
        <v>1.0749402830880024E-2</v>
      </c>
      <c r="L125" s="149">
        <f t="shared" si="11"/>
        <v>7.0925794856633228E-3</v>
      </c>
    </row>
    <row r="126" spans="4:12" x14ac:dyDescent="0.3">
      <c r="D126" s="169">
        <v>43643</v>
      </c>
      <c r="E126" s="146">
        <v>14.856</v>
      </c>
      <c r="F126" s="170">
        <f t="shared" si="12"/>
        <v>14.690361168277345</v>
      </c>
      <c r="G126" s="147">
        <f t="shared" si="13"/>
        <v>2.7819644482273448E-2</v>
      </c>
      <c r="H126" s="147">
        <f t="shared" si="7"/>
        <v>14.718180812759618</v>
      </c>
      <c r="I126" s="147">
        <f t="shared" si="8"/>
        <v>0.13781918724038178</v>
      </c>
      <c r="J126" s="147">
        <f t="shared" si="9"/>
        <v>0.13781918724038178</v>
      </c>
      <c r="K126" s="147">
        <f t="shared" si="10"/>
        <v>1.8994128371599413E-2</v>
      </c>
      <c r="L126" s="149">
        <f t="shared" si="11"/>
        <v>9.2770050646460538E-3</v>
      </c>
    </row>
    <row r="127" spans="4:12" x14ac:dyDescent="0.3">
      <c r="D127" s="169">
        <v>43644</v>
      </c>
      <c r="E127" s="146">
        <v>14.8973</v>
      </c>
      <c r="F127" s="170">
        <f t="shared" si="12"/>
        <v>14.886515715585819</v>
      </c>
      <c r="G127" s="147">
        <f t="shared" si="13"/>
        <v>4.4653134764893507E-2</v>
      </c>
      <c r="H127" s="147">
        <f t="shared" si="7"/>
        <v>14.931168850350712</v>
      </c>
      <c r="I127" s="147">
        <f t="shared" si="8"/>
        <v>-3.386885035071252E-2</v>
      </c>
      <c r="J127" s="147">
        <f t="shared" si="9"/>
        <v>3.386885035071252E-2</v>
      </c>
      <c r="K127" s="147">
        <f t="shared" si="10"/>
        <v>1.1470990240789597E-3</v>
      </c>
      <c r="L127" s="149">
        <f t="shared" si="11"/>
        <v>2.2734891792950749E-3</v>
      </c>
    </row>
    <row r="128" spans="4:12" x14ac:dyDescent="0.3">
      <c r="D128" s="169">
        <v>43647</v>
      </c>
      <c r="E128" s="146">
        <v>15.1447</v>
      </c>
      <c r="F128" s="170">
        <f t="shared" si="12"/>
        <v>14.982502507811915</v>
      </c>
      <c r="G128" s="147">
        <f t="shared" si="13"/>
        <v>4.9786500511013777E-2</v>
      </c>
      <c r="H128" s="147">
        <f t="shared" si="7"/>
        <v>15.032289008322929</v>
      </c>
      <c r="I128" s="147">
        <f t="shared" si="8"/>
        <v>0.11241099167707169</v>
      </c>
      <c r="J128" s="147">
        <f t="shared" si="9"/>
        <v>0.11241099167707169</v>
      </c>
      <c r="K128" s="147">
        <f t="shared" si="10"/>
        <v>1.2636231049822682E-2</v>
      </c>
      <c r="L128" s="149">
        <f t="shared" si="11"/>
        <v>7.4224640750276787E-3</v>
      </c>
    </row>
    <row r="129" spans="4:12" x14ac:dyDescent="0.3">
      <c r="D129" s="169">
        <v>43648</v>
      </c>
      <c r="E129" s="146">
        <v>14.97</v>
      </c>
      <c r="F129" s="170">
        <f t="shared" si="12"/>
        <v>15.149589200408812</v>
      </c>
      <c r="G129" s="147">
        <f t="shared" si="13"/>
        <v>6.1516519719602064E-2</v>
      </c>
      <c r="H129" s="147">
        <f t="shared" ref="H129:H192" si="14">F129+G129</f>
        <v>15.211105720128414</v>
      </c>
      <c r="I129" s="147">
        <f t="shared" si="8"/>
        <v>-0.24110572012841303</v>
      </c>
      <c r="J129" s="147">
        <f t="shared" si="9"/>
        <v>0.24110572012841303</v>
      </c>
      <c r="K129" s="147">
        <f t="shared" si="10"/>
        <v>5.8131968278640631E-2</v>
      </c>
      <c r="L129" s="149">
        <f t="shared" si="11"/>
        <v>1.6105926528284104E-2</v>
      </c>
    </row>
    <row r="130" spans="4:12" x14ac:dyDescent="0.3">
      <c r="D130" s="169">
        <v>43649</v>
      </c>
      <c r="E130" s="146">
        <v>15.66</v>
      </c>
      <c r="F130" s="170">
        <f t="shared" si="12"/>
        <v>15.157213215775682</v>
      </c>
      <c r="G130" s="147">
        <f t="shared" si="13"/>
        <v>5.6127269284328887E-2</v>
      </c>
      <c r="H130" s="147">
        <f t="shared" si="14"/>
        <v>15.21334048506001</v>
      </c>
      <c r="I130" s="147">
        <f t="shared" si="8"/>
        <v>0.44665951493998968</v>
      </c>
      <c r="J130" s="147">
        <f t="shared" si="9"/>
        <v>0.44665951493998968</v>
      </c>
      <c r="K130" s="147">
        <f t="shared" si="10"/>
        <v>0.19950472228642685</v>
      </c>
      <c r="L130" s="149">
        <f t="shared" si="11"/>
        <v>2.8522318961685163E-2</v>
      </c>
    </row>
    <row r="131" spans="4:12" x14ac:dyDescent="0.3">
      <c r="D131" s="169">
        <v>43651</v>
      </c>
      <c r="E131" s="146">
        <v>15.54</v>
      </c>
      <c r="F131" s="170">
        <f t="shared" si="12"/>
        <v>15.680901815427465</v>
      </c>
      <c r="G131" s="147">
        <f t="shared" si="13"/>
        <v>0.10288340232107424</v>
      </c>
      <c r="H131" s="147">
        <f t="shared" si="14"/>
        <v>15.783785217748539</v>
      </c>
      <c r="I131" s="147">
        <f t="shared" si="8"/>
        <v>-0.24378521774854001</v>
      </c>
      <c r="J131" s="147">
        <f t="shared" si="9"/>
        <v>0.24378521774854001</v>
      </c>
      <c r="K131" s="147">
        <f t="shared" si="10"/>
        <v>5.9431232392703065E-2</v>
      </c>
      <c r="L131" s="149">
        <f t="shared" si="11"/>
        <v>1.5687594449712999E-2</v>
      </c>
    </row>
    <row r="132" spans="4:12" x14ac:dyDescent="0.3">
      <c r="D132" s="169">
        <v>43654</v>
      </c>
      <c r="E132" s="146">
        <v>15.356</v>
      </c>
      <c r="F132" s="170">
        <f t="shared" si="12"/>
        <v>15.585506721856859</v>
      </c>
      <c r="G132" s="147">
        <f t="shared" si="13"/>
        <v>8.3055552731906276E-2</v>
      </c>
      <c r="H132" s="147">
        <f t="shared" si="14"/>
        <v>15.668562274588766</v>
      </c>
      <c r="I132" s="147">
        <f t="shared" ref="I132:I195" si="15">E132-H132</f>
        <v>-0.31256227458876573</v>
      </c>
      <c r="J132" s="147">
        <f t="shared" ref="J132:J195" si="16">ABS(I132)</f>
        <v>0.31256227458876573</v>
      </c>
      <c r="K132" s="147">
        <f t="shared" ref="K132:K195" si="17">I132^2</f>
        <v>9.7695175496102987E-2</v>
      </c>
      <c r="L132" s="149">
        <f t="shared" ref="L132:L195" si="18">J132/E132</f>
        <v>2.0354407045374168E-2</v>
      </c>
    </row>
    <row r="133" spans="4:12" x14ac:dyDescent="0.3">
      <c r="D133" s="169">
        <v>43655</v>
      </c>
      <c r="E133" s="146">
        <v>15.337300000000001</v>
      </c>
      <c r="F133" s="170">
        <f t="shared" ref="F133:F196" si="19">alpha*(E133)+(1-alpha)*(E132+G132)</f>
        <v>15.418704442185525</v>
      </c>
      <c r="G133" s="147">
        <f t="shared" ref="G133:G196" si="20">beta*(F133-F132)+(1-beta)*G132</f>
        <v>5.8069769491582268E-2</v>
      </c>
      <c r="H133" s="147">
        <f t="shared" si="14"/>
        <v>15.476774211677109</v>
      </c>
      <c r="I133" s="147">
        <f t="shared" si="15"/>
        <v>-0.13947421167710772</v>
      </c>
      <c r="J133" s="147">
        <f t="shared" si="16"/>
        <v>0.13947421167710772</v>
      </c>
      <c r="K133" s="147">
        <f t="shared" si="17"/>
        <v>1.9453055722950651E-2</v>
      </c>
      <c r="L133" s="149">
        <f t="shared" si="18"/>
        <v>9.0937917154328141E-3</v>
      </c>
    </row>
    <row r="134" spans="4:12" x14ac:dyDescent="0.3">
      <c r="D134" s="169">
        <v>43656</v>
      </c>
      <c r="E134" s="146">
        <v>15.928000000000001</v>
      </c>
      <c r="F134" s="170">
        <f t="shared" si="19"/>
        <v>15.501895815593269</v>
      </c>
      <c r="G134" s="147">
        <f t="shared" si="20"/>
        <v>6.0581929883198368E-2</v>
      </c>
      <c r="H134" s="147">
        <f t="shared" si="14"/>
        <v>15.562477745476468</v>
      </c>
      <c r="I134" s="147">
        <f t="shared" si="15"/>
        <v>0.36552225452353326</v>
      </c>
      <c r="J134" s="147">
        <f t="shared" si="16"/>
        <v>0.36552225452353326</v>
      </c>
      <c r="K134" s="147">
        <f t="shared" si="17"/>
        <v>0.13360651855196665</v>
      </c>
      <c r="L134" s="149">
        <f t="shared" si="18"/>
        <v>2.2948408747082701E-2</v>
      </c>
    </row>
    <row r="135" spans="4:12" x14ac:dyDescent="0.3">
      <c r="D135" s="169">
        <v>43657</v>
      </c>
      <c r="E135" s="146">
        <v>15.906700000000001</v>
      </c>
      <c r="F135" s="170">
        <f t="shared" si="19"/>
        <v>15.972205543906561</v>
      </c>
      <c r="G135" s="147">
        <f t="shared" si="20"/>
        <v>0.10155470972620781</v>
      </c>
      <c r="H135" s="147">
        <f t="shared" si="14"/>
        <v>16.07376025363277</v>
      </c>
      <c r="I135" s="147">
        <f t="shared" si="15"/>
        <v>-0.16706025363276922</v>
      </c>
      <c r="J135" s="147">
        <f t="shared" si="16"/>
        <v>0.16706025363276922</v>
      </c>
      <c r="K135" s="147">
        <f t="shared" si="17"/>
        <v>2.790912834384518E-2</v>
      </c>
      <c r="L135" s="149">
        <f t="shared" si="18"/>
        <v>1.0502508605353041E-2</v>
      </c>
    </row>
    <row r="136" spans="4:12" x14ac:dyDescent="0.3">
      <c r="D136" s="169">
        <v>43658</v>
      </c>
      <c r="E136" s="146">
        <v>16.338699999999999</v>
      </c>
      <c r="F136" s="170">
        <f t="shared" si="19"/>
        <v>16.074343767780967</v>
      </c>
      <c r="G136" s="147">
        <f t="shared" si="20"/>
        <v>0.10161306114102757</v>
      </c>
      <c r="H136" s="147">
        <f t="shared" si="14"/>
        <v>16.175956828921993</v>
      </c>
      <c r="I136" s="147">
        <f t="shared" si="15"/>
        <v>0.16274317107800584</v>
      </c>
      <c r="J136" s="147">
        <f t="shared" si="16"/>
        <v>0.16274317107800584</v>
      </c>
      <c r="K136" s="147">
        <f t="shared" si="17"/>
        <v>2.6485339732525079E-2</v>
      </c>
      <c r="L136" s="149">
        <f t="shared" si="18"/>
        <v>9.9605948501414344E-3</v>
      </c>
    </row>
    <row r="137" spans="4:12" x14ac:dyDescent="0.3">
      <c r="D137" s="169">
        <v>43661</v>
      </c>
      <c r="E137" s="146">
        <v>16.899999999999999</v>
      </c>
      <c r="F137" s="170">
        <f t="shared" si="19"/>
        <v>16.532250448912823</v>
      </c>
      <c r="G137" s="147">
        <f t="shared" si="20"/>
        <v>0.13724242314011043</v>
      </c>
      <c r="H137" s="147">
        <f t="shared" si="14"/>
        <v>16.669492872052935</v>
      </c>
      <c r="I137" s="147">
        <f t="shared" si="15"/>
        <v>0.23050712794706385</v>
      </c>
      <c r="J137" s="147">
        <f t="shared" si="16"/>
        <v>0.23050712794706385</v>
      </c>
      <c r="K137" s="147">
        <f t="shared" si="17"/>
        <v>5.3133536034404065E-2</v>
      </c>
      <c r="L137" s="149">
        <f t="shared" si="18"/>
        <v>1.3639475026453483E-2</v>
      </c>
    </row>
    <row r="138" spans="4:12" x14ac:dyDescent="0.3">
      <c r="D138" s="169">
        <v>43662</v>
      </c>
      <c r="E138" s="146">
        <v>16.825299999999999</v>
      </c>
      <c r="F138" s="170">
        <f t="shared" si="19"/>
        <v>16.994853938512087</v>
      </c>
      <c r="G138" s="147">
        <f t="shared" si="20"/>
        <v>0.16977852978602578</v>
      </c>
      <c r="H138" s="147">
        <f t="shared" si="14"/>
        <v>17.164632468298112</v>
      </c>
      <c r="I138" s="147">
        <f t="shared" si="15"/>
        <v>-0.33933246829811381</v>
      </c>
      <c r="J138" s="147">
        <f t="shared" si="16"/>
        <v>0.33933246829811381</v>
      </c>
      <c r="K138" s="147">
        <f t="shared" si="17"/>
        <v>0.11514652404129042</v>
      </c>
      <c r="L138" s="149">
        <f t="shared" si="18"/>
        <v>2.0167989176901085E-2</v>
      </c>
    </row>
    <row r="139" spans="4:12" x14ac:dyDescent="0.3">
      <c r="D139" s="169">
        <v>43663</v>
      </c>
      <c r="E139" s="146">
        <v>16.9907</v>
      </c>
      <c r="F139" s="170">
        <f t="shared" si="19"/>
        <v>16.994202823828822</v>
      </c>
      <c r="G139" s="147">
        <f t="shared" si="20"/>
        <v>0.15273556533909671</v>
      </c>
      <c r="H139" s="147">
        <f t="shared" si="14"/>
        <v>17.146938389167918</v>
      </c>
      <c r="I139" s="147">
        <f t="shared" si="15"/>
        <v>-0.15623838916791755</v>
      </c>
      <c r="J139" s="147">
        <f t="shared" si="16"/>
        <v>0.15623838916791755</v>
      </c>
      <c r="K139" s="147">
        <f t="shared" si="17"/>
        <v>2.4410434249785656E-2</v>
      </c>
      <c r="L139" s="149">
        <f t="shared" si="18"/>
        <v>9.1955239729921388E-3</v>
      </c>
    </row>
    <row r="140" spans="4:12" x14ac:dyDescent="0.3">
      <c r="D140" s="169">
        <v>43664</v>
      </c>
      <c r="E140" s="146">
        <v>16.902699999999999</v>
      </c>
      <c r="F140" s="170">
        <f t="shared" si="19"/>
        <v>17.095288452271276</v>
      </c>
      <c r="G140" s="147">
        <f t="shared" si="20"/>
        <v>0.14757057164943255</v>
      </c>
      <c r="H140" s="147">
        <f t="shared" si="14"/>
        <v>17.242859023920708</v>
      </c>
      <c r="I140" s="147">
        <f t="shared" si="15"/>
        <v>-0.34015902392070885</v>
      </c>
      <c r="J140" s="147">
        <f t="shared" si="16"/>
        <v>0.34015902392070885</v>
      </c>
      <c r="K140" s="147">
        <f t="shared" si="17"/>
        <v>0.11570816155468937</v>
      </c>
      <c r="L140" s="149">
        <f t="shared" si="18"/>
        <v>2.0124537731883597E-2</v>
      </c>
    </row>
    <row r="141" spans="4:12" x14ac:dyDescent="0.3">
      <c r="D141" s="169">
        <v>43665</v>
      </c>
      <c r="E141" s="146">
        <v>17.212</v>
      </c>
      <c r="F141" s="170">
        <f t="shared" si="19"/>
        <v>17.082616457319546</v>
      </c>
      <c r="G141" s="147">
        <f t="shared" si="20"/>
        <v>0.13154631498931621</v>
      </c>
      <c r="H141" s="147">
        <f t="shared" si="14"/>
        <v>17.21416277230886</v>
      </c>
      <c r="I141" s="147">
        <f t="shared" si="15"/>
        <v>-2.1627723088606388E-3</v>
      </c>
      <c r="J141" s="147">
        <f t="shared" si="16"/>
        <v>2.1627723088606388E-3</v>
      </c>
      <c r="K141" s="147">
        <f t="shared" si="17"/>
        <v>4.6775840599743782E-6</v>
      </c>
      <c r="L141" s="149">
        <f t="shared" si="18"/>
        <v>1.2565490988035316E-4</v>
      </c>
    </row>
    <row r="142" spans="4:12" x14ac:dyDescent="0.3">
      <c r="D142" s="169">
        <v>43668</v>
      </c>
      <c r="E142" s="146">
        <v>17.045300000000001</v>
      </c>
      <c r="F142" s="170">
        <f t="shared" si="19"/>
        <v>17.283897051991453</v>
      </c>
      <c r="G142" s="147">
        <f t="shared" si="20"/>
        <v>0.1385197429575753</v>
      </c>
      <c r="H142" s="147">
        <f t="shared" si="14"/>
        <v>17.422416794949029</v>
      </c>
      <c r="I142" s="147">
        <f t="shared" si="15"/>
        <v>-0.37711679494902839</v>
      </c>
      <c r="J142" s="147">
        <f t="shared" si="16"/>
        <v>0.37711679494902839</v>
      </c>
      <c r="K142" s="147">
        <f t="shared" si="17"/>
        <v>0.14221707703262754</v>
      </c>
      <c r="L142" s="149">
        <f t="shared" si="18"/>
        <v>2.2124385898108473E-2</v>
      </c>
    </row>
    <row r="143" spans="4:12" x14ac:dyDescent="0.3">
      <c r="D143" s="169">
        <v>43669</v>
      </c>
      <c r="E143" s="146">
        <v>17.3447</v>
      </c>
      <c r="F143" s="170">
        <f t="shared" si="19"/>
        <v>17.215995794366062</v>
      </c>
      <c r="G143" s="147">
        <f t="shared" si="20"/>
        <v>0.11787764289927873</v>
      </c>
      <c r="H143" s="147">
        <f t="shared" si="14"/>
        <v>17.333873437265343</v>
      </c>
      <c r="I143" s="147">
        <f t="shared" si="15"/>
        <v>1.0826562734656875E-2</v>
      </c>
      <c r="J143" s="147">
        <f t="shared" si="16"/>
        <v>1.0826562734656875E-2</v>
      </c>
      <c r="K143" s="147">
        <f t="shared" si="17"/>
        <v>1.1721446064746095E-4</v>
      </c>
      <c r="L143" s="149">
        <f t="shared" si="18"/>
        <v>6.2420005734644443E-4</v>
      </c>
    </row>
    <row r="144" spans="4:12" x14ac:dyDescent="0.3">
      <c r="D144" s="169">
        <v>43670</v>
      </c>
      <c r="E144" s="146">
        <v>17.6587</v>
      </c>
      <c r="F144" s="170">
        <f t="shared" si="19"/>
        <v>17.501802114319425</v>
      </c>
      <c r="G144" s="147">
        <f t="shared" si="20"/>
        <v>0.1346705106046871</v>
      </c>
      <c r="H144" s="147">
        <f t="shared" si="14"/>
        <v>17.63647262492411</v>
      </c>
      <c r="I144" s="147">
        <f t="shared" si="15"/>
        <v>2.2227375075889455E-2</v>
      </c>
      <c r="J144" s="147">
        <f t="shared" si="16"/>
        <v>2.2227375075889455E-2</v>
      </c>
      <c r="K144" s="147">
        <f t="shared" si="17"/>
        <v>4.9405620276427172E-4</v>
      </c>
      <c r="L144" s="149">
        <f t="shared" si="18"/>
        <v>1.2587209180681168E-3</v>
      </c>
    </row>
    <row r="145" spans="4:12" x14ac:dyDescent="0.3">
      <c r="D145" s="169">
        <v>43671</v>
      </c>
      <c r="E145" s="146">
        <v>15.2547</v>
      </c>
      <c r="F145" s="170">
        <f t="shared" si="19"/>
        <v>17.28563640848375</v>
      </c>
      <c r="G145" s="147">
        <f t="shared" si="20"/>
        <v>9.9586888960650932E-2</v>
      </c>
      <c r="H145" s="147">
        <f t="shared" si="14"/>
        <v>17.385223297444401</v>
      </c>
      <c r="I145" s="147">
        <f t="shared" si="15"/>
        <v>-2.1305232974444017</v>
      </c>
      <c r="J145" s="147">
        <f t="shared" si="16"/>
        <v>2.1305232974444017</v>
      </c>
      <c r="K145" s="147">
        <f t="shared" si="17"/>
        <v>4.5391295209533666</v>
      </c>
      <c r="L145" s="149">
        <f t="shared" si="18"/>
        <v>0.13966340193149665</v>
      </c>
    </row>
    <row r="146" spans="4:12" x14ac:dyDescent="0.3">
      <c r="D146" s="169">
        <v>43672</v>
      </c>
      <c r="E146" s="146">
        <v>15.2027</v>
      </c>
      <c r="F146" s="170">
        <f t="shared" si="19"/>
        <v>15.323969511168521</v>
      </c>
      <c r="G146" s="147">
        <f t="shared" si="20"/>
        <v>-0.10653848966693712</v>
      </c>
      <c r="H146" s="147">
        <f t="shared" si="14"/>
        <v>15.217431021501584</v>
      </c>
      <c r="I146" s="147">
        <f t="shared" si="15"/>
        <v>-1.4731021501583896E-2</v>
      </c>
      <c r="J146" s="147">
        <f t="shared" si="16"/>
        <v>1.4731021501583896E-2</v>
      </c>
      <c r="K146" s="147">
        <f t="shared" si="17"/>
        <v>2.1700299448012707E-4</v>
      </c>
      <c r="L146" s="149">
        <f t="shared" si="18"/>
        <v>9.6897403103290178E-4</v>
      </c>
    </row>
    <row r="147" spans="4:12" x14ac:dyDescent="0.3">
      <c r="D147" s="169">
        <v>43675</v>
      </c>
      <c r="E147" s="146">
        <v>15.718</v>
      </c>
      <c r="F147" s="170">
        <f t="shared" si="19"/>
        <v>15.220529208266452</v>
      </c>
      <c r="G147" s="147">
        <f t="shared" si="20"/>
        <v>-0.10622867099045029</v>
      </c>
      <c r="H147" s="147">
        <f t="shared" si="14"/>
        <v>15.114300537276002</v>
      </c>
      <c r="I147" s="147">
        <f t="shared" si="15"/>
        <v>0.60369946272399844</v>
      </c>
      <c r="J147" s="147">
        <f t="shared" si="16"/>
        <v>0.60369946272399844</v>
      </c>
      <c r="K147" s="147">
        <f t="shared" si="17"/>
        <v>0.36445304129324435</v>
      </c>
      <c r="L147" s="149">
        <f t="shared" si="18"/>
        <v>3.8408160244560278E-2</v>
      </c>
    </row>
    <row r="148" spans="4:12" x14ac:dyDescent="0.3">
      <c r="D148" s="169">
        <v>43676</v>
      </c>
      <c r="E148" s="146">
        <v>16.150700000000001</v>
      </c>
      <c r="F148" s="170">
        <f t="shared" si="19"/>
        <v>15.71955706320764</v>
      </c>
      <c r="G148" s="147">
        <f t="shared" si="20"/>
        <v>-4.5703018397286459E-2</v>
      </c>
      <c r="H148" s="147">
        <f t="shared" si="14"/>
        <v>15.673854044810353</v>
      </c>
      <c r="I148" s="147">
        <f t="shared" si="15"/>
        <v>0.47684595518964734</v>
      </c>
      <c r="J148" s="147">
        <f t="shared" si="16"/>
        <v>0.47684595518964734</v>
      </c>
      <c r="K148" s="147">
        <f t="shared" si="17"/>
        <v>0.22738206498072716</v>
      </c>
      <c r="L148" s="149">
        <f t="shared" si="18"/>
        <v>2.9524785624749847E-2</v>
      </c>
    </row>
    <row r="149" spans="4:12" x14ac:dyDescent="0.3">
      <c r="D149" s="169">
        <v>43677</v>
      </c>
      <c r="E149" s="146">
        <v>16.107299999999999</v>
      </c>
      <c r="F149" s="170">
        <f t="shared" si="19"/>
        <v>16.105457585282171</v>
      </c>
      <c r="G149" s="147">
        <f t="shared" si="20"/>
        <v>-2.5426643501047438E-3</v>
      </c>
      <c r="H149" s="147">
        <f t="shared" si="14"/>
        <v>16.102914920932065</v>
      </c>
      <c r="I149" s="147">
        <f t="shared" si="15"/>
        <v>4.3850790679336171E-3</v>
      </c>
      <c r="J149" s="147">
        <f t="shared" si="16"/>
        <v>4.3850790679336171E-3</v>
      </c>
      <c r="K149" s="147">
        <f t="shared" si="17"/>
        <v>1.9228918432029559E-5</v>
      </c>
      <c r="L149" s="149">
        <f t="shared" si="18"/>
        <v>2.7224172070636405E-4</v>
      </c>
    </row>
    <row r="150" spans="4:12" x14ac:dyDescent="0.3">
      <c r="D150" s="169">
        <v>43678</v>
      </c>
      <c r="E150" s="146">
        <v>15.59</v>
      </c>
      <c r="F150" s="170">
        <f t="shared" si="19"/>
        <v>16.001805868519916</v>
      </c>
      <c r="G150" s="147">
        <f t="shared" si="20"/>
        <v>-1.2653569591319684E-2</v>
      </c>
      <c r="H150" s="147">
        <f t="shared" si="14"/>
        <v>15.989152298928596</v>
      </c>
      <c r="I150" s="147">
        <f t="shared" si="15"/>
        <v>-0.39915229892859649</v>
      </c>
      <c r="J150" s="147">
        <f t="shared" si="16"/>
        <v>0.39915229892859649</v>
      </c>
      <c r="K150" s="147">
        <f t="shared" si="17"/>
        <v>0.15932255773998366</v>
      </c>
      <c r="L150" s="149">
        <f t="shared" si="18"/>
        <v>2.560309807110946E-2</v>
      </c>
    </row>
    <row r="151" spans="4:12" x14ac:dyDescent="0.3">
      <c r="D151" s="169">
        <v>43679</v>
      </c>
      <c r="E151" s="146">
        <v>15.6227</v>
      </c>
      <c r="F151" s="170">
        <f t="shared" si="19"/>
        <v>15.586417144326944</v>
      </c>
      <c r="G151" s="147">
        <f t="shared" si="20"/>
        <v>-5.2927085051484954E-2</v>
      </c>
      <c r="H151" s="147">
        <f t="shared" si="14"/>
        <v>15.53349005927546</v>
      </c>
      <c r="I151" s="147">
        <f t="shared" si="15"/>
        <v>8.920994072454036E-2</v>
      </c>
      <c r="J151" s="147">
        <f t="shared" si="16"/>
        <v>8.920994072454036E-2</v>
      </c>
      <c r="K151" s="147">
        <f t="shared" si="17"/>
        <v>7.9584135240760041E-3</v>
      </c>
      <c r="L151" s="149">
        <f t="shared" si="18"/>
        <v>5.7102767591095237E-3</v>
      </c>
    </row>
    <row r="152" spans="4:12" x14ac:dyDescent="0.3">
      <c r="D152" s="169">
        <v>43682</v>
      </c>
      <c r="E152" s="146">
        <v>15.221299999999999</v>
      </c>
      <c r="F152" s="170">
        <f t="shared" si="19"/>
        <v>15.500078331958813</v>
      </c>
      <c r="G152" s="147">
        <f t="shared" si="20"/>
        <v>-5.626825778314961E-2</v>
      </c>
      <c r="H152" s="147">
        <f t="shared" si="14"/>
        <v>15.443810074175664</v>
      </c>
      <c r="I152" s="147">
        <f t="shared" si="15"/>
        <v>-0.22251007417566449</v>
      </c>
      <c r="J152" s="147">
        <f t="shared" si="16"/>
        <v>0.22251007417566449</v>
      </c>
      <c r="K152" s="147">
        <f t="shared" si="17"/>
        <v>4.9510733109659713E-2</v>
      </c>
      <c r="L152" s="149">
        <f t="shared" si="18"/>
        <v>1.4618335764728669E-2</v>
      </c>
    </row>
    <row r="153" spans="4:12" x14ac:dyDescent="0.3">
      <c r="D153" s="169">
        <v>43683</v>
      </c>
      <c r="E153" s="146">
        <v>15.3833</v>
      </c>
      <c r="F153" s="170">
        <f t="shared" si="19"/>
        <v>15.208685393773482</v>
      </c>
      <c r="G153" s="147">
        <f t="shared" si="20"/>
        <v>-7.978072582336769E-2</v>
      </c>
      <c r="H153" s="147">
        <f t="shared" si="14"/>
        <v>15.128904667950115</v>
      </c>
      <c r="I153" s="147">
        <f t="shared" si="15"/>
        <v>0.25439533204988507</v>
      </c>
      <c r="J153" s="147">
        <f t="shared" si="16"/>
        <v>0.25439533204988507</v>
      </c>
      <c r="K153" s="147">
        <f t="shared" si="17"/>
        <v>6.4716984968771277E-2</v>
      </c>
      <c r="L153" s="149">
        <f t="shared" si="18"/>
        <v>1.6537110506190809E-2</v>
      </c>
    </row>
    <row r="154" spans="4:12" x14ac:dyDescent="0.3">
      <c r="D154" s="169">
        <v>43684</v>
      </c>
      <c r="E154" s="146">
        <v>15.561299999999999</v>
      </c>
      <c r="F154" s="170">
        <f t="shared" si="19"/>
        <v>15.355075419341308</v>
      </c>
      <c r="G154" s="147">
        <f t="shared" si="20"/>
        <v>-5.7163650684248384E-2</v>
      </c>
      <c r="H154" s="147">
        <f t="shared" si="14"/>
        <v>15.297911768657059</v>
      </c>
      <c r="I154" s="147">
        <f t="shared" si="15"/>
        <v>0.26338823134294032</v>
      </c>
      <c r="J154" s="147">
        <f t="shared" si="16"/>
        <v>0.26338823134294032</v>
      </c>
      <c r="K154" s="147">
        <f t="shared" si="17"/>
        <v>6.9373360409962254E-2</v>
      </c>
      <c r="L154" s="149">
        <f t="shared" si="18"/>
        <v>1.6925850111683492E-2</v>
      </c>
    </row>
    <row r="155" spans="4:12" x14ac:dyDescent="0.3">
      <c r="D155" s="169">
        <v>43685</v>
      </c>
      <c r="E155" s="146">
        <v>15.886699999999999</v>
      </c>
      <c r="F155" s="170">
        <f t="shared" si="19"/>
        <v>15.580649079452602</v>
      </c>
      <c r="G155" s="147">
        <f t="shared" si="20"/>
        <v>-2.8889919604694114E-2</v>
      </c>
      <c r="H155" s="147">
        <f t="shared" si="14"/>
        <v>15.551759159847908</v>
      </c>
      <c r="I155" s="147">
        <f t="shared" si="15"/>
        <v>0.33494084015209147</v>
      </c>
      <c r="J155" s="147">
        <f t="shared" si="16"/>
        <v>0.33494084015209147</v>
      </c>
      <c r="K155" s="147">
        <f t="shared" si="17"/>
        <v>0.11218536640178889</v>
      </c>
      <c r="L155" s="149">
        <f t="shared" si="18"/>
        <v>2.1083097191492976E-2</v>
      </c>
    </row>
    <row r="156" spans="4:12" x14ac:dyDescent="0.3">
      <c r="D156" s="169">
        <v>43686</v>
      </c>
      <c r="E156" s="146">
        <v>15.667299999999999</v>
      </c>
      <c r="F156" s="170">
        <f t="shared" si="19"/>
        <v>15.819708064316245</v>
      </c>
      <c r="G156" s="147">
        <f t="shared" si="20"/>
        <v>-2.0950291578603966E-3</v>
      </c>
      <c r="H156" s="147">
        <f t="shared" si="14"/>
        <v>15.817613035158384</v>
      </c>
      <c r="I156" s="147">
        <f t="shared" si="15"/>
        <v>-0.15031303515838523</v>
      </c>
      <c r="J156" s="147">
        <f t="shared" si="16"/>
        <v>0.15031303515838523</v>
      </c>
      <c r="K156" s="147">
        <f t="shared" si="17"/>
        <v>2.2594008538525955E-2</v>
      </c>
      <c r="L156" s="149">
        <f t="shared" si="18"/>
        <v>9.5940612076353456E-3</v>
      </c>
    </row>
    <row r="157" spans="4:12" x14ac:dyDescent="0.3">
      <c r="D157" s="169">
        <v>43689</v>
      </c>
      <c r="E157" s="146">
        <v>15.267300000000001</v>
      </c>
      <c r="F157" s="170">
        <f t="shared" si="19"/>
        <v>15.585623976673713</v>
      </c>
      <c r="G157" s="147">
        <f t="shared" si="20"/>
        <v>-2.5293935006327609E-2</v>
      </c>
      <c r="H157" s="147">
        <f t="shared" si="14"/>
        <v>15.560330041667385</v>
      </c>
      <c r="I157" s="147">
        <f t="shared" si="15"/>
        <v>-0.29303004166738411</v>
      </c>
      <c r="J157" s="147">
        <f t="shared" si="16"/>
        <v>0.29303004166738411</v>
      </c>
      <c r="K157" s="147">
        <f t="shared" si="17"/>
        <v>8.5866605319588868E-2</v>
      </c>
      <c r="L157" s="149">
        <f t="shared" si="18"/>
        <v>1.9193311303726535E-2</v>
      </c>
    </row>
    <row r="158" spans="4:12" x14ac:dyDescent="0.3">
      <c r="D158" s="169">
        <v>43690</v>
      </c>
      <c r="E158" s="146">
        <v>15.666700000000001</v>
      </c>
      <c r="F158" s="170">
        <f t="shared" si="19"/>
        <v>15.32694485199494</v>
      </c>
      <c r="G158" s="147">
        <f t="shared" si="20"/>
        <v>-4.8632453973572146E-2</v>
      </c>
      <c r="H158" s="147">
        <f t="shared" si="14"/>
        <v>15.278312398021367</v>
      </c>
      <c r="I158" s="147">
        <f t="shared" si="15"/>
        <v>0.38838760197863387</v>
      </c>
      <c r="J158" s="147">
        <f t="shared" si="16"/>
        <v>0.38838760197863387</v>
      </c>
      <c r="K158" s="147">
        <f t="shared" si="17"/>
        <v>0.15084492937071373</v>
      </c>
      <c r="L158" s="149">
        <f t="shared" si="18"/>
        <v>2.4790645252582476E-2</v>
      </c>
    </row>
    <row r="159" spans="4:12" x14ac:dyDescent="0.3">
      <c r="D159" s="169">
        <v>43691</v>
      </c>
      <c r="E159" s="146">
        <v>14.641299999999999</v>
      </c>
      <c r="F159" s="170">
        <f t="shared" si="19"/>
        <v>15.422714036821143</v>
      </c>
      <c r="G159" s="147">
        <f t="shared" si="20"/>
        <v>-3.4192290093594632E-2</v>
      </c>
      <c r="H159" s="147">
        <f t="shared" si="14"/>
        <v>15.388521746727548</v>
      </c>
      <c r="I159" s="147">
        <f t="shared" si="15"/>
        <v>-0.74722174672754882</v>
      </c>
      <c r="J159" s="147">
        <f t="shared" si="16"/>
        <v>0.74722174672754882</v>
      </c>
      <c r="K159" s="147">
        <f t="shared" si="17"/>
        <v>0.55834033878256917</v>
      </c>
      <c r="L159" s="149">
        <f t="shared" si="18"/>
        <v>5.1035204983679652E-2</v>
      </c>
    </row>
    <row r="160" spans="4:12" x14ac:dyDescent="0.3">
      <c r="D160" s="169">
        <v>43692</v>
      </c>
      <c r="E160" s="146">
        <v>14.375999999999999</v>
      </c>
      <c r="F160" s="170">
        <f t="shared" si="19"/>
        <v>14.560886167925124</v>
      </c>
      <c r="G160" s="147">
        <f t="shared" si="20"/>
        <v>-0.11695584797383698</v>
      </c>
      <c r="H160" s="147">
        <f t="shared" si="14"/>
        <v>14.443930319951287</v>
      </c>
      <c r="I160" s="147">
        <f t="shared" si="15"/>
        <v>-6.7930319951287288E-2</v>
      </c>
      <c r="J160" s="147">
        <f t="shared" si="16"/>
        <v>6.7930319951287288E-2</v>
      </c>
      <c r="K160" s="147">
        <f t="shared" si="17"/>
        <v>4.6145283686842599E-3</v>
      </c>
      <c r="L160" s="149">
        <f t="shared" si="18"/>
        <v>4.7252587612192053E-3</v>
      </c>
    </row>
    <row r="161" spans="4:12" x14ac:dyDescent="0.3">
      <c r="D161" s="169">
        <v>43693</v>
      </c>
      <c r="E161" s="146">
        <v>14.662699999999999</v>
      </c>
      <c r="F161" s="170">
        <f t="shared" si="19"/>
        <v>14.33977532162093</v>
      </c>
      <c r="G161" s="147">
        <f t="shared" si="20"/>
        <v>-0.1273713478068727</v>
      </c>
      <c r="H161" s="147">
        <f t="shared" si="14"/>
        <v>14.212403973814057</v>
      </c>
      <c r="I161" s="147">
        <f t="shared" si="15"/>
        <v>0.45029602618594211</v>
      </c>
      <c r="J161" s="147">
        <f t="shared" si="16"/>
        <v>0.45029602618594211</v>
      </c>
      <c r="K161" s="147">
        <f t="shared" si="17"/>
        <v>0.20276651119885067</v>
      </c>
      <c r="L161" s="149">
        <f t="shared" si="18"/>
        <v>3.0710307527668311E-2</v>
      </c>
    </row>
    <row r="162" spans="4:12" x14ac:dyDescent="0.3">
      <c r="D162" s="169">
        <v>43696</v>
      </c>
      <c r="E162" s="146">
        <v>15.122</v>
      </c>
      <c r="F162" s="170">
        <f t="shared" si="19"/>
        <v>14.652662921754501</v>
      </c>
      <c r="G162" s="147">
        <f t="shared" si="20"/>
        <v>-8.3345453012828322E-2</v>
      </c>
      <c r="H162" s="147">
        <f t="shared" si="14"/>
        <v>14.569317468741673</v>
      </c>
      <c r="I162" s="147">
        <f t="shared" si="15"/>
        <v>0.552682531258327</v>
      </c>
      <c r="J162" s="147">
        <f t="shared" si="16"/>
        <v>0.552682531258327</v>
      </c>
      <c r="K162" s="147">
        <f t="shared" si="17"/>
        <v>0.30545798035811161</v>
      </c>
      <c r="L162" s="149">
        <f t="shared" si="18"/>
        <v>3.6548243040492465E-2</v>
      </c>
    </row>
    <row r="163" spans="4:12" x14ac:dyDescent="0.3">
      <c r="D163" s="169">
        <v>43697</v>
      </c>
      <c r="E163" s="146">
        <v>15.0573</v>
      </c>
      <c r="F163" s="170">
        <f t="shared" si="19"/>
        <v>15.042383637589737</v>
      </c>
      <c r="G163" s="147">
        <f t="shared" si="20"/>
        <v>-3.6038836128021973E-2</v>
      </c>
      <c r="H163" s="147">
        <f t="shared" si="14"/>
        <v>15.006344801461715</v>
      </c>
      <c r="I163" s="147">
        <f t="shared" si="15"/>
        <v>5.0955198538284563E-2</v>
      </c>
      <c r="J163" s="147">
        <f t="shared" si="16"/>
        <v>5.0955198538284563E-2</v>
      </c>
      <c r="K163" s="147">
        <f t="shared" si="17"/>
        <v>2.5964322580759973E-3</v>
      </c>
      <c r="L163" s="149">
        <f t="shared" si="18"/>
        <v>3.3840860272614987E-3</v>
      </c>
    </row>
    <row r="164" spans="4:12" x14ac:dyDescent="0.3">
      <c r="D164" s="169">
        <v>43698</v>
      </c>
      <c r="E164" s="146">
        <v>14.722</v>
      </c>
      <c r="F164" s="170">
        <f t="shared" si="19"/>
        <v>14.961408931097584</v>
      </c>
      <c r="G164" s="147">
        <f t="shared" si="20"/>
        <v>-4.0532423164435089E-2</v>
      </c>
      <c r="H164" s="147">
        <f t="shared" si="14"/>
        <v>14.920876507933148</v>
      </c>
      <c r="I164" s="147">
        <f t="shared" si="15"/>
        <v>-0.19887650793314826</v>
      </c>
      <c r="J164" s="147">
        <f t="shared" si="16"/>
        <v>0.19887650793314826</v>
      </c>
      <c r="K164" s="147">
        <f t="shared" si="17"/>
        <v>3.955186540768358E-2</v>
      </c>
      <c r="L164" s="149">
        <f t="shared" si="18"/>
        <v>1.3508796898053815E-2</v>
      </c>
    </row>
    <row r="165" spans="4:12" x14ac:dyDescent="0.3">
      <c r="D165" s="169">
        <v>43699</v>
      </c>
      <c r="E165" s="146">
        <v>14.81</v>
      </c>
      <c r="F165" s="170">
        <f t="shared" si="19"/>
        <v>14.707174061468452</v>
      </c>
      <c r="G165" s="147">
        <f t="shared" si="20"/>
        <v>-6.1902667810904748E-2</v>
      </c>
      <c r="H165" s="147">
        <f t="shared" si="14"/>
        <v>14.645271393657547</v>
      </c>
      <c r="I165" s="147">
        <f t="shared" si="15"/>
        <v>0.16472860634245379</v>
      </c>
      <c r="J165" s="147">
        <f t="shared" si="16"/>
        <v>0.16472860634245379</v>
      </c>
      <c r="K165" s="147">
        <f t="shared" si="17"/>
        <v>2.7135513747527106E-2</v>
      </c>
      <c r="L165" s="149">
        <f t="shared" si="18"/>
        <v>1.1122795836762579E-2</v>
      </c>
    </row>
    <row r="166" spans="4:12" x14ac:dyDescent="0.3">
      <c r="D166" s="169">
        <v>43700</v>
      </c>
      <c r="E166" s="146">
        <v>14.093299999999999</v>
      </c>
      <c r="F166" s="170">
        <f t="shared" si="19"/>
        <v>14.617137865751276</v>
      </c>
      <c r="G166" s="147">
        <f t="shared" si="20"/>
        <v>-6.471602060153181E-2</v>
      </c>
      <c r="H166" s="147">
        <f t="shared" si="14"/>
        <v>14.552421845149745</v>
      </c>
      <c r="I166" s="147">
        <f t="shared" si="15"/>
        <v>-0.45912184514974541</v>
      </c>
      <c r="J166" s="147">
        <f t="shared" si="16"/>
        <v>0.45912184514974541</v>
      </c>
      <c r="K166" s="147">
        <f t="shared" si="17"/>
        <v>0.21079286869370681</v>
      </c>
      <c r="L166" s="149">
        <f t="shared" si="18"/>
        <v>3.2577312989132808E-2</v>
      </c>
    </row>
    <row r="167" spans="4:12" x14ac:dyDescent="0.3">
      <c r="D167" s="169">
        <v>43703</v>
      </c>
      <c r="E167" s="146">
        <v>14.333299999999999</v>
      </c>
      <c r="F167" s="170">
        <f t="shared" si="19"/>
        <v>14.089527183518774</v>
      </c>
      <c r="G167" s="147">
        <f t="shared" si="20"/>
        <v>-0.1110054867646289</v>
      </c>
      <c r="H167" s="147">
        <f t="shared" si="14"/>
        <v>13.978521696754145</v>
      </c>
      <c r="I167" s="147">
        <f t="shared" si="15"/>
        <v>0.35477830324585469</v>
      </c>
      <c r="J167" s="147">
        <f t="shared" si="16"/>
        <v>0.35477830324585469</v>
      </c>
      <c r="K167" s="147">
        <f t="shared" si="17"/>
        <v>0.12586764445400764</v>
      </c>
      <c r="L167" s="149">
        <f t="shared" si="18"/>
        <v>2.4752032207925229E-2</v>
      </c>
    </row>
    <row r="168" spans="4:12" x14ac:dyDescent="0.3">
      <c r="D168" s="169">
        <v>43704</v>
      </c>
      <c r="E168" s="146">
        <v>14.272</v>
      </c>
      <c r="F168" s="170">
        <f t="shared" si="19"/>
        <v>14.232235610588297</v>
      </c>
      <c r="G168" s="147">
        <f t="shared" si="20"/>
        <v>-8.5634095381213651E-2</v>
      </c>
      <c r="H168" s="147">
        <f t="shared" si="14"/>
        <v>14.146601515207085</v>
      </c>
      <c r="I168" s="147">
        <f t="shared" si="15"/>
        <v>0.12539848479291571</v>
      </c>
      <c r="J168" s="147">
        <f t="shared" si="16"/>
        <v>0.12539848479291571</v>
      </c>
      <c r="K168" s="147">
        <f t="shared" si="17"/>
        <v>1.5724779988359111E-2</v>
      </c>
      <c r="L168" s="149">
        <f t="shared" si="18"/>
        <v>8.7863288111628152E-3</v>
      </c>
    </row>
    <row r="169" spans="4:12" x14ac:dyDescent="0.3">
      <c r="D169" s="169">
        <v>43705</v>
      </c>
      <c r="E169" s="146">
        <v>14.3727</v>
      </c>
      <c r="F169" s="170">
        <f t="shared" si="19"/>
        <v>14.22363272369503</v>
      </c>
      <c r="G169" s="147">
        <f t="shared" si="20"/>
        <v>-7.7930974532419081E-2</v>
      </c>
      <c r="H169" s="147">
        <f t="shared" si="14"/>
        <v>14.14570174916261</v>
      </c>
      <c r="I169" s="147">
        <f t="shared" si="15"/>
        <v>0.22699825083739</v>
      </c>
      <c r="J169" s="147">
        <f t="shared" si="16"/>
        <v>0.22699825083739</v>
      </c>
      <c r="K169" s="147">
        <f t="shared" si="17"/>
        <v>5.1528205883234632E-2</v>
      </c>
      <c r="L169" s="149">
        <f t="shared" si="18"/>
        <v>1.5793709660494547E-2</v>
      </c>
    </row>
    <row r="170" spans="4:12" x14ac:dyDescent="0.3">
      <c r="D170" s="169">
        <v>43706</v>
      </c>
      <c r="E170" s="146">
        <v>14.7807</v>
      </c>
      <c r="F170" s="170">
        <f t="shared" si="19"/>
        <v>14.391955220374065</v>
      </c>
      <c r="G170" s="147">
        <f t="shared" si="20"/>
        <v>-5.3305627411273621E-2</v>
      </c>
      <c r="H170" s="147">
        <f t="shared" si="14"/>
        <v>14.338649592962792</v>
      </c>
      <c r="I170" s="147">
        <f t="shared" si="15"/>
        <v>0.44205040703720755</v>
      </c>
      <c r="J170" s="147">
        <f t="shared" si="16"/>
        <v>0.44205040703720755</v>
      </c>
      <c r="K170" s="147">
        <f t="shared" si="17"/>
        <v>0.19540856236176088</v>
      </c>
      <c r="L170" s="149">
        <f t="shared" si="18"/>
        <v>2.990727144432994E-2</v>
      </c>
    </row>
    <row r="171" spans="4:12" x14ac:dyDescent="0.3">
      <c r="D171" s="169">
        <v>43707</v>
      </c>
      <c r="E171" s="146">
        <v>15.040699999999999</v>
      </c>
      <c r="F171" s="170">
        <f t="shared" si="19"/>
        <v>14.790055498070981</v>
      </c>
      <c r="G171" s="147">
        <f t="shared" si="20"/>
        <v>-8.1650369004547044E-3</v>
      </c>
      <c r="H171" s="147">
        <f t="shared" si="14"/>
        <v>14.781890461170526</v>
      </c>
      <c r="I171" s="147">
        <f t="shared" si="15"/>
        <v>0.25880953882947288</v>
      </c>
      <c r="J171" s="147">
        <f t="shared" si="16"/>
        <v>0.25880953882947288</v>
      </c>
      <c r="K171" s="147">
        <f t="shared" si="17"/>
        <v>6.6982377389124437E-2</v>
      </c>
      <c r="L171" s="149">
        <f t="shared" si="18"/>
        <v>1.7207280168441155E-2</v>
      </c>
    </row>
    <row r="172" spans="4:12" x14ac:dyDescent="0.3">
      <c r="D172" s="169">
        <v>43711</v>
      </c>
      <c r="E172" s="146">
        <v>15.0007</v>
      </c>
      <c r="F172" s="170">
        <f t="shared" si="19"/>
        <v>15.026167970479637</v>
      </c>
      <c r="G172" s="147">
        <f t="shared" si="20"/>
        <v>1.626271403045642E-2</v>
      </c>
      <c r="H172" s="147">
        <f t="shared" si="14"/>
        <v>15.042430684510094</v>
      </c>
      <c r="I172" s="147">
        <f t="shared" si="15"/>
        <v>-4.1730684510094207E-2</v>
      </c>
      <c r="J172" s="147">
        <f t="shared" si="16"/>
        <v>4.1730684510094207E-2</v>
      </c>
      <c r="K172" s="147">
        <f t="shared" si="17"/>
        <v>1.7414500296810166E-3</v>
      </c>
      <c r="L172" s="149">
        <f t="shared" si="18"/>
        <v>2.7819158112684212E-3</v>
      </c>
    </row>
    <row r="173" spans="4:12" x14ac:dyDescent="0.3">
      <c r="D173" s="169">
        <v>43712</v>
      </c>
      <c r="E173" s="146">
        <v>14.712</v>
      </c>
      <c r="F173" s="170">
        <f t="shared" si="19"/>
        <v>14.955970171224365</v>
      </c>
      <c r="G173" s="147">
        <f t="shared" si="20"/>
        <v>7.6166627018835736E-3</v>
      </c>
      <c r="H173" s="147">
        <f t="shared" si="14"/>
        <v>14.963586833926248</v>
      </c>
      <c r="I173" s="147">
        <f t="shared" si="15"/>
        <v>-0.25158683392624859</v>
      </c>
      <c r="J173" s="147">
        <f t="shared" si="16"/>
        <v>0.25158683392624859</v>
      </c>
      <c r="K173" s="147">
        <f t="shared" si="17"/>
        <v>6.329593500503379E-2</v>
      </c>
      <c r="L173" s="149">
        <f t="shared" si="18"/>
        <v>1.7100790778021246E-2</v>
      </c>
    </row>
    <row r="174" spans="4:12" x14ac:dyDescent="0.3">
      <c r="D174" s="169">
        <v>43713</v>
      </c>
      <c r="E174" s="146">
        <v>15.305300000000001</v>
      </c>
      <c r="F174" s="170">
        <f t="shared" si="19"/>
        <v>14.836753330161507</v>
      </c>
      <c r="G174" s="147">
        <f t="shared" si="20"/>
        <v>-5.0666876745906076E-3</v>
      </c>
      <c r="H174" s="147">
        <f t="shared" si="14"/>
        <v>14.831686642486916</v>
      </c>
      <c r="I174" s="147">
        <f t="shared" si="15"/>
        <v>0.47361335751308431</v>
      </c>
      <c r="J174" s="147">
        <f t="shared" si="16"/>
        <v>0.47361335751308431</v>
      </c>
      <c r="K174" s="147">
        <f t="shared" si="17"/>
        <v>0.22430961241481662</v>
      </c>
      <c r="L174" s="149">
        <f t="shared" si="18"/>
        <v>3.0944402103394528E-2</v>
      </c>
    </row>
    <row r="175" spans="4:12" x14ac:dyDescent="0.3">
      <c r="D175" s="169">
        <v>43714</v>
      </c>
      <c r="E175" s="146">
        <v>15.1633</v>
      </c>
      <c r="F175" s="170">
        <f t="shared" si="19"/>
        <v>15.272846649860329</v>
      </c>
      <c r="G175" s="147">
        <f t="shared" si="20"/>
        <v>3.9049313062750626E-2</v>
      </c>
      <c r="H175" s="147">
        <f t="shared" si="14"/>
        <v>15.31189596292308</v>
      </c>
      <c r="I175" s="147">
        <f t="shared" si="15"/>
        <v>-0.14859596292308019</v>
      </c>
      <c r="J175" s="147">
        <f t="shared" si="16"/>
        <v>0.14859596292308019</v>
      </c>
      <c r="K175" s="147">
        <f t="shared" si="17"/>
        <v>2.2080760197037422E-2</v>
      </c>
      <c r="L175" s="149">
        <f t="shared" si="18"/>
        <v>9.7997113374450277E-3</v>
      </c>
    </row>
    <row r="176" spans="4:12" x14ac:dyDescent="0.3">
      <c r="D176" s="169">
        <v>43717</v>
      </c>
      <c r="E176" s="146">
        <v>15.4527</v>
      </c>
      <c r="F176" s="170">
        <f t="shared" si="19"/>
        <v>15.252419450450201</v>
      </c>
      <c r="G176" s="147">
        <f t="shared" si="20"/>
        <v>3.3101661815462841E-2</v>
      </c>
      <c r="H176" s="147">
        <f t="shared" si="14"/>
        <v>15.285521112265664</v>
      </c>
      <c r="I176" s="147">
        <f t="shared" si="15"/>
        <v>0.16717888773433565</v>
      </c>
      <c r="J176" s="147">
        <f t="shared" si="16"/>
        <v>0.16717888773433565</v>
      </c>
      <c r="K176" s="147">
        <f t="shared" si="17"/>
        <v>2.7948780504089603E-2</v>
      </c>
      <c r="L176" s="149">
        <f t="shared" si="18"/>
        <v>1.0818749327582601E-2</v>
      </c>
    </row>
    <row r="177" spans="4:12" x14ac:dyDescent="0.3">
      <c r="D177" s="169">
        <v>43718</v>
      </c>
      <c r="E177" s="146">
        <v>15.7027</v>
      </c>
      <c r="F177" s="170">
        <f t="shared" si="19"/>
        <v>15.529181329452371</v>
      </c>
      <c r="G177" s="147">
        <f t="shared" si="20"/>
        <v>5.7467683534133493E-2</v>
      </c>
      <c r="H177" s="147">
        <f t="shared" si="14"/>
        <v>15.586649012986504</v>
      </c>
      <c r="I177" s="147">
        <f t="shared" si="15"/>
        <v>0.11605098701349625</v>
      </c>
      <c r="J177" s="147">
        <f t="shared" si="16"/>
        <v>0.11605098701349625</v>
      </c>
      <c r="K177" s="147">
        <f t="shared" si="17"/>
        <v>1.3467831586806676E-2</v>
      </c>
      <c r="L177" s="149">
        <f t="shared" si="18"/>
        <v>7.3905116326170818E-3</v>
      </c>
    </row>
    <row r="178" spans="4:12" x14ac:dyDescent="0.3">
      <c r="D178" s="169">
        <v>43719</v>
      </c>
      <c r="E178" s="146">
        <v>16.473299999999998</v>
      </c>
      <c r="F178" s="170">
        <f t="shared" si="19"/>
        <v>15.902794146827308</v>
      </c>
      <c r="G178" s="147">
        <f t="shared" si="20"/>
        <v>8.9082196918213868E-2</v>
      </c>
      <c r="H178" s="147">
        <f t="shared" si="14"/>
        <v>15.991876343745522</v>
      </c>
      <c r="I178" s="147">
        <f t="shared" si="15"/>
        <v>0.48142365625447603</v>
      </c>
      <c r="J178" s="147">
        <f t="shared" si="16"/>
        <v>0.48142365625447603</v>
      </c>
      <c r="K178" s="147">
        <f t="shared" si="17"/>
        <v>0.2317687368014279</v>
      </c>
      <c r="L178" s="149">
        <f t="shared" si="18"/>
        <v>2.9224481813266076E-2</v>
      </c>
    </row>
    <row r="179" spans="4:12" x14ac:dyDescent="0.3">
      <c r="D179" s="169">
        <v>43720</v>
      </c>
      <c r="E179" s="146">
        <v>16.391300000000001</v>
      </c>
      <c r="F179" s="170">
        <f t="shared" si="19"/>
        <v>16.52816575753457</v>
      </c>
      <c r="G179" s="147">
        <f t="shared" si="20"/>
        <v>0.14271113829711868</v>
      </c>
      <c r="H179" s="147">
        <f t="shared" si="14"/>
        <v>16.67087689583169</v>
      </c>
      <c r="I179" s="147">
        <f t="shared" si="15"/>
        <v>-0.27957689583168843</v>
      </c>
      <c r="J179" s="147">
        <f t="shared" si="16"/>
        <v>0.27957689583168843</v>
      </c>
      <c r="K179" s="147">
        <f t="shared" si="17"/>
        <v>7.8163240682882759E-2</v>
      </c>
      <c r="L179" s="149">
        <f t="shared" si="18"/>
        <v>1.7056419919816514E-2</v>
      </c>
    </row>
    <row r="180" spans="4:12" x14ac:dyDescent="0.3">
      <c r="D180" s="169">
        <v>43721</v>
      </c>
      <c r="E180" s="146">
        <v>16.346699999999998</v>
      </c>
      <c r="F180" s="170">
        <f t="shared" si="19"/>
        <v>16.496548910637699</v>
      </c>
      <c r="G180" s="147">
        <f t="shared" si="20"/>
        <v>0.12527833977771977</v>
      </c>
      <c r="H180" s="147">
        <f t="shared" si="14"/>
        <v>16.621827250415418</v>
      </c>
      <c r="I180" s="147">
        <f t="shared" si="15"/>
        <v>-0.27512725041541941</v>
      </c>
      <c r="J180" s="147">
        <f t="shared" si="16"/>
        <v>0.27512725041541941</v>
      </c>
      <c r="K180" s="147">
        <f t="shared" si="17"/>
        <v>7.5695003921148904E-2</v>
      </c>
      <c r="L180" s="149">
        <f t="shared" si="18"/>
        <v>1.6830751797942058E-2</v>
      </c>
    </row>
    <row r="181" spans="4:12" x14ac:dyDescent="0.3">
      <c r="D181" s="169">
        <v>43724</v>
      </c>
      <c r="E181" s="146">
        <v>16.1873</v>
      </c>
      <c r="F181" s="170">
        <f t="shared" si="19"/>
        <v>16.415042671822174</v>
      </c>
      <c r="G181" s="147">
        <f t="shared" si="20"/>
        <v>0.10459988191839531</v>
      </c>
      <c r="H181" s="147">
        <f t="shared" si="14"/>
        <v>16.519642553740571</v>
      </c>
      <c r="I181" s="147">
        <f t="shared" si="15"/>
        <v>-0.33234255374057042</v>
      </c>
      <c r="J181" s="147">
        <f t="shared" si="16"/>
        <v>0.33234255374057042</v>
      </c>
      <c r="K181" s="147">
        <f t="shared" si="17"/>
        <v>0.11045157302680395</v>
      </c>
      <c r="L181" s="149">
        <f t="shared" si="18"/>
        <v>2.0531067796394114E-2</v>
      </c>
    </row>
    <row r="182" spans="4:12" x14ac:dyDescent="0.3">
      <c r="D182" s="169">
        <v>43725</v>
      </c>
      <c r="E182" s="146">
        <v>16.319299999999998</v>
      </c>
      <c r="F182" s="170">
        <f t="shared" si="19"/>
        <v>16.297379905534719</v>
      </c>
      <c r="G182" s="147">
        <f t="shared" si="20"/>
        <v>8.2373617097810187E-2</v>
      </c>
      <c r="H182" s="147">
        <f t="shared" si="14"/>
        <v>16.37975352263253</v>
      </c>
      <c r="I182" s="147">
        <f t="shared" si="15"/>
        <v>-6.0453522632531786E-2</v>
      </c>
      <c r="J182" s="147">
        <f t="shared" si="16"/>
        <v>6.0453522632531786E-2</v>
      </c>
      <c r="K182" s="147">
        <f t="shared" si="17"/>
        <v>3.6546283986820327E-3</v>
      </c>
      <c r="L182" s="149">
        <f t="shared" si="18"/>
        <v>3.7044188557433097E-3</v>
      </c>
    </row>
    <row r="183" spans="4:12" x14ac:dyDescent="0.3">
      <c r="D183" s="169">
        <v>43726</v>
      </c>
      <c r="E183" s="146">
        <v>16.232700000000001</v>
      </c>
      <c r="F183" s="170">
        <f t="shared" si="19"/>
        <v>16.367878893678249</v>
      </c>
      <c r="G183" s="147">
        <f t="shared" si="20"/>
        <v>8.1186154202382205E-2</v>
      </c>
      <c r="H183" s="147">
        <f t="shared" si="14"/>
        <v>16.44906504788063</v>
      </c>
      <c r="I183" s="147">
        <f t="shared" si="15"/>
        <v>-0.21636504788062894</v>
      </c>
      <c r="J183" s="147">
        <f t="shared" si="16"/>
        <v>0.21636504788062894</v>
      </c>
      <c r="K183" s="147">
        <f t="shared" si="17"/>
        <v>4.6813833944386853E-2</v>
      </c>
      <c r="L183" s="149">
        <f t="shared" si="18"/>
        <v>1.332896239569689E-2</v>
      </c>
    </row>
    <row r="184" spans="4:12" x14ac:dyDescent="0.3">
      <c r="D184" s="169">
        <v>43727</v>
      </c>
      <c r="E184" s="146">
        <v>16.440000000000001</v>
      </c>
      <c r="F184" s="170">
        <f t="shared" si="19"/>
        <v>16.339108923361906</v>
      </c>
      <c r="G184" s="147">
        <f t="shared" si="20"/>
        <v>7.0190541750509663E-2</v>
      </c>
      <c r="H184" s="147">
        <f t="shared" si="14"/>
        <v>16.409299465112415</v>
      </c>
      <c r="I184" s="147">
        <f t="shared" si="15"/>
        <v>3.0700534887586173E-2</v>
      </c>
      <c r="J184" s="147">
        <f t="shared" si="16"/>
        <v>3.0700534887586173E-2</v>
      </c>
      <c r="K184" s="147">
        <f t="shared" si="17"/>
        <v>9.4252284238389571E-4</v>
      </c>
      <c r="L184" s="149">
        <f t="shared" si="18"/>
        <v>1.8674291294152171E-3</v>
      </c>
    </row>
    <row r="185" spans="4:12" x14ac:dyDescent="0.3">
      <c r="D185" s="169">
        <v>43728</v>
      </c>
      <c r="E185" s="146">
        <v>16.0413</v>
      </c>
      <c r="F185" s="170">
        <f t="shared" si="19"/>
        <v>16.41641243340041</v>
      </c>
      <c r="G185" s="147">
        <f t="shared" si="20"/>
        <v>7.0901838579309137E-2</v>
      </c>
      <c r="H185" s="147">
        <f t="shared" si="14"/>
        <v>16.48731427197972</v>
      </c>
      <c r="I185" s="147">
        <f t="shared" si="15"/>
        <v>-0.44601427197972043</v>
      </c>
      <c r="J185" s="147">
        <f t="shared" si="16"/>
        <v>0.44601427197972043</v>
      </c>
      <c r="K185" s="147">
        <f t="shared" si="17"/>
        <v>0.19892873080960002</v>
      </c>
      <c r="L185" s="149">
        <f t="shared" si="18"/>
        <v>2.7804122607252558E-2</v>
      </c>
    </row>
    <row r="186" spans="4:12" x14ac:dyDescent="0.3">
      <c r="D186" s="169">
        <v>43731</v>
      </c>
      <c r="E186" s="146">
        <v>16.082000000000001</v>
      </c>
      <c r="F186" s="170">
        <f t="shared" si="19"/>
        <v>16.106161470863448</v>
      </c>
      <c r="G186" s="147">
        <f t="shared" si="20"/>
        <v>3.2786558467682025E-2</v>
      </c>
      <c r="H186" s="147">
        <f t="shared" si="14"/>
        <v>16.138948029331129</v>
      </c>
      <c r="I186" s="147">
        <f t="shared" si="15"/>
        <v>-5.6948029331127969E-2</v>
      </c>
      <c r="J186" s="147">
        <f t="shared" si="16"/>
        <v>5.6948029331127969E-2</v>
      </c>
      <c r="K186" s="147">
        <f t="shared" si="17"/>
        <v>3.2430780446990114E-3</v>
      </c>
      <c r="L186" s="149">
        <f t="shared" si="18"/>
        <v>3.5411036768516332E-3</v>
      </c>
    </row>
    <row r="187" spans="4:12" x14ac:dyDescent="0.3">
      <c r="D187" s="169">
        <v>43732</v>
      </c>
      <c r="E187" s="146">
        <v>14.880699999999999</v>
      </c>
      <c r="F187" s="170">
        <f t="shared" si="19"/>
        <v>15.867969246774145</v>
      </c>
      <c r="G187" s="147">
        <f t="shared" si="20"/>
        <v>5.6886802119834913E-3</v>
      </c>
      <c r="H187" s="147">
        <f t="shared" si="14"/>
        <v>15.873657926986128</v>
      </c>
      <c r="I187" s="147">
        <f t="shared" si="15"/>
        <v>-0.99295792698612928</v>
      </c>
      <c r="J187" s="147">
        <f t="shared" si="16"/>
        <v>0.99295792698612928</v>
      </c>
      <c r="K187" s="147">
        <f t="shared" si="17"/>
        <v>0.98596544476459125</v>
      </c>
      <c r="L187" s="149">
        <f t="shared" si="18"/>
        <v>6.6727904398726487E-2</v>
      </c>
    </row>
    <row r="188" spans="4:12" x14ac:dyDescent="0.3">
      <c r="D188" s="169">
        <v>43733</v>
      </c>
      <c r="E188" s="146">
        <v>15.246700000000001</v>
      </c>
      <c r="F188" s="170">
        <f t="shared" si="19"/>
        <v>14.958450944169588</v>
      </c>
      <c r="G188" s="147">
        <f t="shared" si="20"/>
        <v>-8.5832018069670543E-2</v>
      </c>
      <c r="H188" s="147">
        <f t="shared" si="14"/>
        <v>14.872618926099918</v>
      </c>
      <c r="I188" s="147">
        <f t="shared" si="15"/>
        <v>0.37408107390008283</v>
      </c>
      <c r="J188" s="147">
        <f t="shared" si="16"/>
        <v>0.37408107390008283</v>
      </c>
      <c r="K188" s="147">
        <f t="shared" si="17"/>
        <v>0.13993664985023924</v>
      </c>
      <c r="L188" s="149">
        <f t="shared" si="18"/>
        <v>2.4535215745051901E-2</v>
      </c>
    </row>
    <row r="189" spans="4:12" x14ac:dyDescent="0.3">
      <c r="D189" s="169">
        <v>43734</v>
      </c>
      <c r="E189" s="146">
        <v>16.1707</v>
      </c>
      <c r="F189" s="170">
        <f t="shared" si="19"/>
        <v>15.362834385544264</v>
      </c>
      <c r="G189" s="147">
        <f t="shared" si="20"/>
        <v>-3.6810472125235839E-2</v>
      </c>
      <c r="H189" s="147">
        <f t="shared" si="14"/>
        <v>15.326023913419029</v>
      </c>
      <c r="I189" s="147">
        <f t="shared" si="15"/>
        <v>0.84467608658097149</v>
      </c>
      <c r="J189" s="147">
        <f t="shared" si="16"/>
        <v>0.84467608658097149</v>
      </c>
      <c r="K189" s="147">
        <f t="shared" si="17"/>
        <v>0.71347769124174487</v>
      </c>
      <c r="L189" s="149">
        <f t="shared" si="18"/>
        <v>5.2234973537383753E-2</v>
      </c>
    </row>
    <row r="190" spans="4:12" x14ac:dyDescent="0.3">
      <c r="D190" s="169">
        <v>43735</v>
      </c>
      <c r="E190" s="146">
        <v>16.141999999999999</v>
      </c>
      <c r="F190" s="170">
        <f t="shared" si="19"/>
        <v>16.135511622299813</v>
      </c>
      <c r="G190" s="147">
        <f t="shared" si="20"/>
        <v>4.4138298762842587E-2</v>
      </c>
      <c r="H190" s="147">
        <f t="shared" si="14"/>
        <v>16.179649921062655</v>
      </c>
      <c r="I190" s="147">
        <f t="shared" si="15"/>
        <v>-3.7649921062655523E-2</v>
      </c>
      <c r="J190" s="147">
        <f t="shared" si="16"/>
        <v>3.7649921062655523E-2</v>
      </c>
      <c r="K190" s="147">
        <f t="shared" si="17"/>
        <v>1.4175165560241919E-3</v>
      </c>
      <c r="L190" s="149">
        <f t="shared" si="18"/>
        <v>2.3324198403330146E-3</v>
      </c>
    </row>
    <row r="191" spans="4:12" x14ac:dyDescent="0.3">
      <c r="D191" s="169">
        <v>43738</v>
      </c>
      <c r="E191" s="146">
        <v>16.058</v>
      </c>
      <c r="F191" s="170">
        <f t="shared" si="19"/>
        <v>16.160510639010273</v>
      </c>
      <c r="G191" s="147">
        <f t="shared" si="20"/>
        <v>4.2224370557604321E-2</v>
      </c>
      <c r="H191" s="147">
        <f t="shared" si="14"/>
        <v>16.202735009567878</v>
      </c>
      <c r="I191" s="147">
        <f t="shared" si="15"/>
        <v>-0.14473500956787788</v>
      </c>
      <c r="J191" s="147">
        <f t="shared" si="16"/>
        <v>0.14473500956787788</v>
      </c>
      <c r="K191" s="147">
        <f t="shared" si="17"/>
        <v>2.0948222994613703E-2</v>
      </c>
      <c r="L191" s="149">
        <f t="shared" si="18"/>
        <v>9.0132650123226979E-3</v>
      </c>
    </row>
    <row r="192" spans="4:12" x14ac:dyDescent="0.3">
      <c r="D192" s="169">
        <v>43739</v>
      </c>
      <c r="E192" s="146">
        <v>16.3127</v>
      </c>
      <c r="F192" s="170">
        <f t="shared" si="19"/>
        <v>16.142719496446084</v>
      </c>
      <c r="G192" s="147">
        <f t="shared" si="20"/>
        <v>3.622281924542501E-2</v>
      </c>
      <c r="H192" s="147">
        <f t="shared" si="14"/>
        <v>16.178942315691508</v>
      </c>
      <c r="I192" s="147">
        <f t="shared" si="15"/>
        <v>0.13375768430849178</v>
      </c>
      <c r="J192" s="147">
        <f t="shared" si="16"/>
        <v>0.13375768430849178</v>
      </c>
      <c r="K192" s="147">
        <f t="shared" si="17"/>
        <v>1.7891118111570146E-2</v>
      </c>
      <c r="L192" s="149">
        <f t="shared" si="18"/>
        <v>8.1996042536484938E-3</v>
      </c>
    </row>
    <row r="193" spans="4:12" x14ac:dyDescent="0.3">
      <c r="D193" s="169">
        <v>43740</v>
      </c>
      <c r="E193" s="146">
        <v>16.2087</v>
      </c>
      <c r="F193" s="170">
        <f t="shared" si="19"/>
        <v>16.320878255396337</v>
      </c>
      <c r="G193" s="147">
        <f t="shared" si="20"/>
        <v>5.0416413215907868E-2</v>
      </c>
      <c r="H193" s="147">
        <f t="shared" ref="H193:H256" si="21">F193+G193</f>
        <v>16.371294668612244</v>
      </c>
      <c r="I193" s="147">
        <f t="shared" si="15"/>
        <v>-0.16259466861224325</v>
      </c>
      <c r="J193" s="147">
        <f t="shared" si="16"/>
        <v>0.16259466861224325</v>
      </c>
      <c r="K193" s="147">
        <f t="shared" si="17"/>
        <v>2.64370262611252E-2</v>
      </c>
      <c r="L193" s="149">
        <f t="shared" si="18"/>
        <v>1.003132074825515E-2</v>
      </c>
    </row>
    <row r="194" spans="4:12" x14ac:dyDescent="0.3">
      <c r="D194" s="169">
        <v>43741</v>
      </c>
      <c r="E194" s="146">
        <v>15.535299999999999</v>
      </c>
      <c r="F194" s="170">
        <f t="shared" si="19"/>
        <v>16.114353130572727</v>
      </c>
      <c r="G194" s="147">
        <f t="shared" si="20"/>
        <v>2.4722259411956059E-2</v>
      </c>
      <c r="H194" s="147">
        <f t="shared" si="21"/>
        <v>16.139075389984683</v>
      </c>
      <c r="I194" s="147">
        <f t="shared" si="15"/>
        <v>-0.60377538998468339</v>
      </c>
      <c r="J194" s="147">
        <f t="shared" si="16"/>
        <v>0.60377538998468339</v>
      </c>
      <c r="K194" s="147">
        <f t="shared" si="17"/>
        <v>0.36454472155115653</v>
      </c>
      <c r="L194" s="149">
        <f t="shared" si="18"/>
        <v>3.8864739656439426E-2</v>
      </c>
    </row>
    <row r="195" spans="4:12" x14ac:dyDescent="0.3">
      <c r="D195" s="169">
        <v>43742</v>
      </c>
      <c r="E195" s="146">
        <v>15.428699999999999</v>
      </c>
      <c r="F195" s="170">
        <f t="shared" si="19"/>
        <v>15.533757807529565</v>
      </c>
      <c r="G195" s="147">
        <f t="shared" si="20"/>
        <v>-3.580949883355581E-2</v>
      </c>
      <c r="H195" s="147">
        <f t="shared" si="21"/>
        <v>15.497948308696008</v>
      </c>
      <c r="I195" s="147">
        <f t="shared" si="15"/>
        <v>-6.9248308696009175E-2</v>
      </c>
      <c r="J195" s="147">
        <f t="shared" si="16"/>
        <v>6.9248308696009175E-2</v>
      </c>
      <c r="K195" s="147">
        <f t="shared" si="17"/>
        <v>4.7953282572577799E-3</v>
      </c>
      <c r="L195" s="149">
        <f t="shared" si="18"/>
        <v>4.4882789020467819E-3</v>
      </c>
    </row>
    <row r="196" spans="4:12" x14ac:dyDescent="0.3">
      <c r="D196" s="169">
        <v>43745</v>
      </c>
      <c r="E196" s="146">
        <v>15.848000000000001</v>
      </c>
      <c r="F196" s="170">
        <f t="shared" si="19"/>
        <v>15.483912400933155</v>
      </c>
      <c r="G196" s="147">
        <f t="shared" si="20"/>
        <v>-3.7213089609841161E-2</v>
      </c>
      <c r="H196" s="147">
        <f t="shared" si="21"/>
        <v>15.446699311323314</v>
      </c>
      <c r="I196" s="147">
        <f t="shared" ref="I196:I259" si="22">E196-H196</f>
        <v>0.40130068867668633</v>
      </c>
      <c r="J196" s="147">
        <f t="shared" ref="J196:J259" si="23">ABS(I196)</f>
        <v>0.40130068867668633</v>
      </c>
      <c r="K196" s="147">
        <f t="shared" ref="K196:K259" si="24">I196^2</f>
        <v>0.16104224273238274</v>
      </c>
      <c r="L196" s="149">
        <f t="shared" ref="L196:L259" si="25">J196/E196</f>
        <v>2.5321850623213422E-2</v>
      </c>
    </row>
    <row r="197" spans="4:12" x14ac:dyDescent="0.3">
      <c r="D197" s="169">
        <v>43746</v>
      </c>
      <c r="E197" s="146">
        <v>16.003299999999999</v>
      </c>
      <c r="F197" s="170">
        <f t="shared" ref="F197:F260" si="26">alpha*(E197)+(1-alpha)*(E196+G196)</f>
        <v>15.849289528312127</v>
      </c>
      <c r="G197" s="147">
        <f t="shared" ref="G197:G260" si="27">beta*(F197-F196)+(1-beta)*G196</f>
        <v>3.0459320890401445E-3</v>
      </c>
      <c r="H197" s="147">
        <f t="shared" si="21"/>
        <v>15.852335460401168</v>
      </c>
      <c r="I197" s="147">
        <f t="shared" si="22"/>
        <v>0.15096453959883149</v>
      </c>
      <c r="J197" s="147">
        <f t="shared" si="23"/>
        <v>0.15096453959883149</v>
      </c>
      <c r="K197" s="147">
        <f t="shared" si="24"/>
        <v>2.2790292216287162E-2</v>
      </c>
      <c r="L197" s="149">
        <f t="shared" si="25"/>
        <v>9.4333380989440607E-3</v>
      </c>
    </row>
    <row r="198" spans="4:12" x14ac:dyDescent="0.3">
      <c r="D198" s="169">
        <v>43747</v>
      </c>
      <c r="E198" s="146">
        <v>16.302</v>
      </c>
      <c r="F198" s="170">
        <f t="shared" si="26"/>
        <v>16.065476745671234</v>
      </c>
      <c r="G198" s="147">
        <f t="shared" si="27"/>
        <v>2.4360060616046772E-2</v>
      </c>
      <c r="H198" s="147">
        <f t="shared" si="21"/>
        <v>16.089836806287281</v>
      </c>
      <c r="I198" s="147">
        <f t="shared" si="22"/>
        <v>0.21216319371271908</v>
      </c>
      <c r="J198" s="147">
        <f t="shared" si="23"/>
        <v>0.21216319371271908</v>
      </c>
      <c r="K198" s="147">
        <f t="shared" si="24"/>
        <v>4.5013220766380757E-2</v>
      </c>
      <c r="L198" s="149">
        <f t="shared" si="25"/>
        <v>1.301454997624335E-2</v>
      </c>
    </row>
    <row r="199" spans="4:12" x14ac:dyDescent="0.3">
      <c r="D199" s="169">
        <v>43748</v>
      </c>
      <c r="E199" s="146">
        <v>16.315999999999999</v>
      </c>
      <c r="F199" s="170">
        <f t="shared" si="26"/>
        <v>16.324288048492839</v>
      </c>
      <c r="G199" s="147">
        <f t="shared" si="27"/>
        <v>4.7805184836602663E-2</v>
      </c>
      <c r="H199" s="147">
        <f t="shared" si="21"/>
        <v>16.372093233329441</v>
      </c>
      <c r="I199" s="147">
        <f t="shared" si="22"/>
        <v>-5.6093233329441716E-2</v>
      </c>
      <c r="J199" s="147">
        <f t="shared" si="23"/>
        <v>5.6093233329441716E-2</v>
      </c>
      <c r="K199" s="147">
        <f t="shared" si="24"/>
        <v>3.1464508253511909E-3</v>
      </c>
      <c r="L199" s="149">
        <f t="shared" si="25"/>
        <v>3.4379280049915248E-3</v>
      </c>
    </row>
    <row r="200" spans="4:12" x14ac:dyDescent="0.3">
      <c r="D200" s="169">
        <v>43749</v>
      </c>
      <c r="E200" s="146">
        <v>16.526</v>
      </c>
      <c r="F200" s="170">
        <f t="shared" si="26"/>
        <v>16.396244147869282</v>
      </c>
      <c r="G200" s="147">
        <f t="shared" si="27"/>
        <v>5.0220276290586723E-2</v>
      </c>
      <c r="H200" s="147">
        <f t="shared" si="21"/>
        <v>16.446464424159871</v>
      </c>
      <c r="I200" s="147">
        <f t="shared" si="22"/>
        <v>7.9535575840129269E-2</v>
      </c>
      <c r="J200" s="147">
        <f t="shared" si="23"/>
        <v>7.9535575840129269E-2</v>
      </c>
      <c r="K200" s="147">
        <f t="shared" si="24"/>
        <v>6.3259078242209549E-3</v>
      </c>
      <c r="L200" s="149">
        <f t="shared" si="25"/>
        <v>4.8127541958204812E-3</v>
      </c>
    </row>
    <row r="201" spans="4:12" x14ac:dyDescent="0.3">
      <c r="D201" s="169">
        <v>43752</v>
      </c>
      <c r="E201" s="146">
        <v>17.130700000000001</v>
      </c>
      <c r="F201" s="170">
        <f t="shared" si="26"/>
        <v>16.687116221032472</v>
      </c>
      <c r="G201" s="147">
        <f t="shared" si="27"/>
        <v>7.4285455977846998E-2</v>
      </c>
      <c r="H201" s="147">
        <f t="shared" si="21"/>
        <v>16.761401677010319</v>
      </c>
      <c r="I201" s="147">
        <f t="shared" si="22"/>
        <v>0.36929832298968179</v>
      </c>
      <c r="J201" s="147">
        <f t="shared" si="23"/>
        <v>0.36929832298968179</v>
      </c>
      <c r="K201" s="147">
        <f t="shared" si="24"/>
        <v>0.13638125136299134</v>
      </c>
      <c r="L201" s="149">
        <f t="shared" si="25"/>
        <v>2.1557690169676767E-2</v>
      </c>
    </row>
    <row r="202" spans="4:12" x14ac:dyDescent="0.3">
      <c r="D202" s="169">
        <v>43753</v>
      </c>
      <c r="E202" s="146">
        <v>17.192699999999999</v>
      </c>
      <c r="F202" s="170">
        <f t="shared" si="26"/>
        <v>17.202528364782278</v>
      </c>
      <c r="G202" s="147">
        <f t="shared" si="27"/>
        <v>0.11839812475504294</v>
      </c>
      <c r="H202" s="147">
        <f t="shared" si="21"/>
        <v>17.320926489537321</v>
      </c>
      <c r="I202" s="147">
        <f t="shared" si="22"/>
        <v>-0.12822648953732241</v>
      </c>
      <c r="J202" s="147">
        <f t="shared" si="23"/>
        <v>0.12822648953732241</v>
      </c>
      <c r="K202" s="147">
        <f t="shared" si="24"/>
        <v>1.6442032619065051E-2</v>
      </c>
      <c r="L202" s="149">
        <f t="shared" si="25"/>
        <v>7.4581938577025376E-3</v>
      </c>
    </row>
    <row r="203" spans="4:12" x14ac:dyDescent="0.3">
      <c r="D203" s="169">
        <v>43754</v>
      </c>
      <c r="E203" s="146">
        <v>17.316700000000001</v>
      </c>
      <c r="F203" s="170">
        <f t="shared" si="26"/>
        <v>17.312218499804032</v>
      </c>
      <c r="G203" s="147">
        <f t="shared" si="27"/>
        <v>0.11752732578171407</v>
      </c>
      <c r="H203" s="147">
        <f t="shared" si="21"/>
        <v>17.429745825585748</v>
      </c>
      <c r="I203" s="147">
        <f t="shared" si="22"/>
        <v>-0.11304582558574694</v>
      </c>
      <c r="J203" s="147">
        <f t="shared" si="23"/>
        <v>0.11304582558574694</v>
      </c>
      <c r="K203" s="147">
        <f t="shared" si="24"/>
        <v>1.2779358682363117E-2</v>
      </c>
      <c r="L203" s="149">
        <f t="shared" si="25"/>
        <v>6.5281390556946144E-3</v>
      </c>
    </row>
    <row r="204" spans="4:12" x14ac:dyDescent="0.3">
      <c r="D204" s="169">
        <v>43755</v>
      </c>
      <c r="E204" s="146">
        <v>17.464700000000001</v>
      </c>
      <c r="F204" s="170">
        <f t="shared" si="26"/>
        <v>17.440321860625374</v>
      </c>
      <c r="G204" s="147">
        <f t="shared" si="27"/>
        <v>0.11858492928567688</v>
      </c>
      <c r="H204" s="147">
        <f t="shared" si="21"/>
        <v>17.558906789911052</v>
      </c>
      <c r="I204" s="147">
        <f t="shared" si="22"/>
        <v>-9.4206789911051914E-2</v>
      </c>
      <c r="J204" s="147">
        <f t="shared" si="23"/>
        <v>9.4206789911051914E-2</v>
      </c>
      <c r="K204" s="147">
        <f t="shared" si="24"/>
        <v>8.8749192653450725E-3</v>
      </c>
      <c r="L204" s="149">
        <f t="shared" si="25"/>
        <v>5.3941258602238753E-3</v>
      </c>
    </row>
    <row r="205" spans="4:12" x14ac:dyDescent="0.3">
      <c r="D205" s="169">
        <v>43756</v>
      </c>
      <c r="E205" s="146">
        <v>17.13</v>
      </c>
      <c r="F205" s="170">
        <f t="shared" si="26"/>
        <v>17.492627943428545</v>
      </c>
      <c r="G205" s="147">
        <f t="shared" si="27"/>
        <v>0.11195704463742623</v>
      </c>
      <c r="H205" s="147">
        <f t="shared" si="21"/>
        <v>17.604584988065969</v>
      </c>
      <c r="I205" s="147">
        <f t="shared" si="22"/>
        <v>-0.47458498806597049</v>
      </c>
      <c r="J205" s="147">
        <f t="shared" si="23"/>
        <v>0.47458498806597049</v>
      </c>
      <c r="K205" s="147">
        <f t="shared" si="24"/>
        <v>0.22523091089757735</v>
      </c>
      <c r="L205" s="149">
        <f t="shared" si="25"/>
        <v>2.7704902981084092E-2</v>
      </c>
    </row>
    <row r="206" spans="4:12" x14ac:dyDescent="0.3">
      <c r="D206" s="169">
        <v>43759</v>
      </c>
      <c r="E206" s="146">
        <v>16.899999999999999</v>
      </c>
      <c r="F206" s="170">
        <f t="shared" si="26"/>
        <v>17.173565635709938</v>
      </c>
      <c r="G206" s="147">
        <f t="shared" si="27"/>
        <v>6.8855109401822934E-2</v>
      </c>
      <c r="H206" s="147">
        <f t="shared" si="21"/>
        <v>17.242420745111762</v>
      </c>
      <c r="I206" s="147">
        <f t="shared" si="22"/>
        <v>-0.34242074511176313</v>
      </c>
      <c r="J206" s="147">
        <f t="shared" si="23"/>
        <v>0.34242074511176313</v>
      </c>
      <c r="K206" s="147">
        <f t="shared" si="24"/>
        <v>0.11725196668289505</v>
      </c>
      <c r="L206" s="149">
        <f t="shared" si="25"/>
        <v>2.0261582550991902E-2</v>
      </c>
    </row>
    <row r="207" spans="4:12" x14ac:dyDescent="0.3">
      <c r="D207" s="169">
        <v>43760</v>
      </c>
      <c r="E207" s="146">
        <v>17.038699999999999</v>
      </c>
      <c r="F207" s="170">
        <f t="shared" si="26"/>
        <v>16.982824087521458</v>
      </c>
      <c r="G207" s="147">
        <f t="shared" si="27"/>
        <v>4.2895443642792602E-2</v>
      </c>
      <c r="H207" s="147">
        <f t="shared" si="21"/>
        <v>17.025719531164249</v>
      </c>
      <c r="I207" s="147">
        <f t="shared" si="22"/>
        <v>1.2980468835749548E-2</v>
      </c>
      <c r="J207" s="147">
        <f t="shared" si="23"/>
        <v>1.2980468835749548E-2</v>
      </c>
      <c r="K207" s="147">
        <f t="shared" si="24"/>
        <v>1.6849257119586522E-4</v>
      </c>
      <c r="L207" s="149">
        <f t="shared" si="25"/>
        <v>7.6182272331513251E-4</v>
      </c>
    </row>
    <row r="208" spans="4:12" x14ac:dyDescent="0.3">
      <c r="D208" s="169">
        <v>43761</v>
      </c>
      <c r="E208" s="146">
        <v>16.9787</v>
      </c>
      <c r="F208" s="170">
        <f t="shared" si="26"/>
        <v>17.061016354914234</v>
      </c>
      <c r="G208" s="147">
        <f t="shared" si="27"/>
        <v>4.6425126017790939E-2</v>
      </c>
      <c r="H208" s="147">
        <f t="shared" si="21"/>
        <v>17.107441480932025</v>
      </c>
      <c r="I208" s="147">
        <f t="shared" si="22"/>
        <v>-0.12874148093202464</v>
      </c>
      <c r="J208" s="147">
        <f t="shared" si="23"/>
        <v>0.12874148093202464</v>
      </c>
      <c r="K208" s="147">
        <f t="shared" si="24"/>
        <v>1.6574368912570865E-2</v>
      </c>
      <c r="L208" s="149">
        <f t="shared" si="25"/>
        <v>7.5825287526150205E-3</v>
      </c>
    </row>
    <row r="209" spans="4:12" x14ac:dyDescent="0.3">
      <c r="D209" s="169">
        <v>43762</v>
      </c>
      <c r="E209" s="146">
        <v>19.9787</v>
      </c>
      <c r="F209" s="170">
        <f t="shared" si="26"/>
        <v>17.615840100814236</v>
      </c>
      <c r="G209" s="147">
        <f t="shared" si="27"/>
        <v>9.7264988006012049E-2</v>
      </c>
      <c r="H209" s="147">
        <f t="shared" si="21"/>
        <v>17.713105088820246</v>
      </c>
      <c r="I209" s="147">
        <f t="shared" si="22"/>
        <v>2.265594911179754</v>
      </c>
      <c r="J209" s="147">
        <f t="shared" si="23"/>
        <v>2.265594911179754</v>
      </c>
      <c r="K209" s="147">
        <f t="shared" si="24"/>
        <v>5.1329203015635976</v>
      </c>
      <c r="L209" s="149">
        <f t="shared" si="25"/>
        <v>0.11340051710970954</v>
      </c>
    </row>
    <row r="210" spans="4:12" x14ac:dyDescent="0.3">
      <c r="D210" s="169">
        <v>43763</v>
      </c>
      <c r="E210" s="146">
        <v>21.875299999999999</v>
      </c>
      <c r="F210" s="170">
        <f t="shared" si="26"/>
        <v>20.435831990404811</v>
      </c>
      <c r="G210" s="147">
        <f t="shared" si="27"/>
        <v>0.36953767816446842</v>
      </c>
      <c r="H210" s="147">
        <f t="shared" si="21"/>
        <v>20.805369668569281</v>
      </c>
      <c r="I210" s="147">
        <f t="shared" si="22"/>
        <v>1.0699303314307187</v>
      </c>
      <c r="J210" s="147">
        <f t="shared" si="23"/>
        <v>1.0699303314307187</v>
      </c>
      <c r="K210" s="147">
        <f t="shared" si="24"/>
        <v>1.1447509141154475</v>
      </c>
      <c r="L210" s="149">
        <f t="shared" si="25"/>
        <v>4.891043009379157E-2</v>
      </c>
    </row>
    <row r="211" spans="4:12" x14ac:dyDescent="0.3">
      <c r="D211" s="169">
        <v>43766</v>
      </c>
      <c r="E211" s="146">
        <v>21.847300000000001</v>
      </c>
      <c r="F211" s="170">
        <f t="shared" si="26"/>
        <v>22.165330142531577</v>
      </c>
      <c r="G211" s="147">
        <f t="shared" si="27"/>
        <v>0.5055337255606982</v>
      </c>
      <c r="H211" s="147">
        <f t="shared" si="21"/>
        <v>22.670863868092276</v>
      </c>
      <c r="I211" s="147">
        <f t="shared" si="22"/>
        <v>-0.82356386809227544</v>
      </c>
      <c r="J211" s="147">
        <f t="shared" si="23"/>
        <v>0.82356386809227544</v>
      </c>
      <c r="K211" s="147">
        <f t="shared" si="24"/>
        <v>0.67825744482711081</v>
      </c>
      <c r="L211" s="149">
        <f t="shared" si="25"/>
        <v>3.7696368342645337E-2</v>
      </c>
    </row>
    <row r="212" spans="4:12" x14ac:dyDescent="0.3">
      <c r="D212" s="169">
        <v>43767</v>
      </c>
      <c r="E212" s="146">
        <v>21.081299999999999</v>
      </c>
      <c r="F212" s="170">
        <f t="shared" si="26"/>
        <v>22.098526980448561</v>
      </c>
      <c r="G212" s="147">
        <f t="shared" si="27"/>
        <v>0.44830003679632685</v>
      </c>
      <c r="H212" s="147">
        <f t="shared" si="21"/>
        <v>22.546827017244887</v>
      </c>
      <c r="I212" s="147">
        <f t="shared" si="22"/>
        <v>-1.465527017244888</v>
      </c>
      <c r="J212" s="147">
        <f t="shared" si="23"/>
        <v>1.465527017244888</v>
      </c>
      <c r="K212" s="147">
        <f t="shared" si="24"/>
        <v>2.1477694382746981</v>
      </c>
      <c r="L212" s="149">
        <f t="shared" si="25"/>
        <v>6.9517867363250274E-2</v>
      </c>
    </row>
    <row r="213" spans="4:12" x14ac:dyDescent="0.3">
      <c r="D213" s="169">
        <v>43768</v>
      </c>
      <c r="E213" s="146">
        <v>21.000699999999998</v>
      </c>
      <c r="F213" s="170">
        <f t="shared" si="26"/>
        <v>21.42382002943706</v>
      </c>
      <c r="G213" s="147">
        <f t="shared" si="27"/>
        <v>0.33599933801554405</v>
      </c>
      <c r="H213" s="147">
        <f t="shared" si="21"/>
        <v>21.759819367452604</v>
      </c>
      <c r="I213" s="147">
        <f t="shared" si="22"/>
        <v>-0.75911936745260533</v>
      </c>
      <c r="J213" s="147">
        <f t="shared" si="23"/>
        <v>0.75911936745260533</v>
      </c>
      <c r="K213" s="147">
        <f t="shared" si="24"/>
        <v>0.57626221404164368</v>
      </c>
      <c r="L213" s="149">
        <f t="shared" si="25"/>
        <v>3.614733639605372E-2</v>
      </c>
    </row>
    <row r="214" spans="4:12" x14ac:dyDescent="0.3">
      <c r="D214" s="169">
        <v>43769</v>
      </c>
      <c r="E214" s="146">
        <v>20.994700000000002</v>
      </c>
      <c r="F214" s="170">
        <f t="shared" si="26"/>
        <v>21.268299470412433</v>
      </c>
      <c r="G214" s="147">
        <f t="shared" si="27"/>
        <v>0.28684734831152697</v>
      </c>
      <c r="H214" s="147">
        <f t="shared" si="21"/>
        <v>21.555146818723959</v>
      </c>
      <c r="I214" s="147">
        <f t="shared" si="22"/>
        <v>-0.56044681872395685</v>
      </c>
      <c r="J214" s="147">
        <f t="shared" si="23"/>
        <v>0.56044681872395685</v>
      </c>
      <c r="K214" s="147">
        <f t="shared" si="24"/>
        <v>0.31410063661780374</v>
      </c>
      <c r="L214" s="149">
        <f t="shared" si="25"/>
        <v>2.6694680977768524E-2</v>
      </c>
    </row>
    <row r="215" spans="4:12" x14ac:dyDescent="0.3">
      <c r="D215" s="169">
        <v>43770</v>
      </c>
      <c r="E215" s="146">
        <v>20.8873</v>
      </c>
      <c r="F215" s="170">
        <f t="shared" si="26"/>
        <v>21.202697878649222</v>
      </c>
      <c r="G215" s="147">
        <f t="shared" si="27"/>
        <v>0.25160245430405309</v>
      </c>
      <c r="H215" s="147">
        <f t="shared" si="21"/>
        <v>21.454300332953274</v>
      </c>
      <c r="I215" s="147">
        <f t="shared" si="22"/>
        <v>-0.56700033295327401</v>
      </c>
      <c r="J215" s="147">
        <f t="shared" si="23"/>
        <v>0.56700033295327401</v>
      </c>
      <c r="K215" s="147">
        <f t="shared" si="24"/>
        <v>0.3214893775691236</v>
      </c>
      <c r="L215" s="149">
        <f t="shared" si="25"/>
        <v>2.7145697766263424E-2</v>
      </c>
    </row>
    <row r="216" spans="4:12" x14ac:dyDescent="0.3">
      <c r="D216" s="169">
        <v>43773</v>
      </c>
      <c r="E216" s="146">
        <v>21.1647</v>
      </c>
      <c r="F216" s="170">
        <f t="shared" si="26"/>
        <v>21.144061963443242</v>
      </c>
      <c r="G216" s="147">
        <f t="shared" si="27"/>
        <v>0.22057861735304987</v>
      </c>
      <c r="H216" s="147">
        <f t="shared" si="21"/>
        <v>21.364640580796291</v>
      </c>
      <c r="I216" s="147">
        <f t="shared" si="22"/>
        <v>-0.19994058079629085</v>
      </c>
      <c r="J216" s="147">
        <f t="shared" si="23"/>
        <v>0.19994058079629085</v>
      </c>
      <c r="K216" s="147">
        <f t="shared" si="24"/>
        <v>3.9976235849158111E-2</v>
      </c>
      <c r="L216" s="149">
        <f t="shared" si="25"/>
        <v>9.4468894336461589E-3</v>
      </c>
    </row>
    <row r="217" spans="4:12" x14ac:dyDescent="0.3">
      <c r="D217" s="169">
        <v>43774</v>
      </c>
      <c r="E217" s="146">
        <v>21.148</v>
      </c>
      <c r="F217" s="170">
        <f t="shared" si="26"/>
        <v>21.337822893882439</v>
      </c>
      <c r="G217" s="147">
        <f t="shared" si="27"/>
        <v>0.21789684866166459</v>
      </c>
      <c r="H217" s="147">
        <f t="shared" si="21"/>
        <v>21.555719742544103</v>
      </c>
      <c r="I217" s="147">
        <f t="shared" si="22"/>
        <v>-0.40771974254410281</v>
      </c>
      <c r="J217" s="147">
        <f t="shared" si="23"/>
        <v>0.40771974254410281</v>
      </c>
      <c r="K217" s="147">
        <f t="shared" si="24"/>
        <v>0.16623538846022948</v>
      </c>
      <c r="L217" s="149">
        <f t="shared" si="25"/>
        <v>1.9279352304903671E-2</v>
      </c>
    </row>
    <row r="218" spans="4:12" x14ac:dyDescent="0.3">
      <c r="D218" s="169">
        <v>43775</v>
      </c>
      <c r="E218" s="146">
        <v>21.771999999999998</v>
      </c>
      <c r="F218" s="170">
        <f t="shared" si="26"/>
        <v>21.447117478929329</v>
      </c>
      <c r="G218" s="147">
        <f t="shared" si="27"/>
        <v>0.20703662230018707</v>
      </c>
      <c r="H218" s="147">
        <f t="shared" si="21"/>
        <v>21.654154101229516</v>
      </c>
      <c r="I218" s="147">
        <f t="shared" si="22"/>
        <v>0.1178458987704829</v>
      </c>
      <c r="J218" s="147">
        <f t="shared" si="23"/>
        <v>0.1178458987704829</v>
      </c>
      <c r="K218" s="147">
        <f t="shared" si="24"/>
        <v>1.3887655857022905E-2</v>
      </c>
      <c r="L218" s="149">
        <f t="shared" si="25"/>
        <v>5.4127272997649689E-3</v>
      </c>
    </row>
    <row r="219" spans="4:12" x14ac:dyDescent="0.3">
      <c r="D219" s="169">
        <v>43776</v>
      </c>
      <c r="E219" s="146">
        <v>22.369299999999999</v>
      </c>
      <c r="F219" s="170">
        <f t="shared" si="26"/>
        <v>22.05708929784015</v>
      </c>
      <c r="G219" s="147">
        <f t="shared" si="27"/>
        <v>0.24733014196125053</v>
      </c>
      <c r="H219" s="147">
        <f t="shared" si="21"/>
        <v>22.3044194398014</v>
      </c>
      <c r="I219" s="147">
        <f t="shared" si="22"/>
        <v>6.4880560198599113E-2</v>
      </c>
      <c r="J219" s="147">
        <f t="shared" si="23"/>
        <v>6.4880560198599113E-2</v>
      </c>
      <c r="K219" s="147">
        <f t="shared" si="24"/>
        <v>4.2094870916840436E-3</v>
      </c>
      <c r="L219" s="149">
        <f t="shared" si="25"/>
        <v>2.9004287214440825E-3</v>
      </c>
    </row>
    <row r="220" spans="4:12" x14ac:dyDescent="0.3">
      <c r="D220" s="169">
        <v>43777</v>
      </c>
      <c r="E220" s="146">
        <v>22.475999999999999</v>
      </c>
      <c r="F220" s="170">
        <f t="shared" si="26"/>
        <v>22.588504113569002</v>
      </c>
      <c r="G220" s="147">
        <f t="shared" si="27"/>
        <v>0.27573860933801064</v>
      </c>
      <c r="H220" s="147">
        <f t="shared" si="21"/>
        <v>22.864242722907012</v>
      </c>
      <c r="I220" s="147">
        <f t="shared" si="22"/>
        <v>-0.38824272290701245</v>
      </c>
      <c r="J220" s="147">
        <f t="shared" si="23"/>
        <v>0.38824272290701245</v>
      </c>
      <c r="K220" s="147">
        <f t="shared" si="24"/>
        <v>0.15073241189025124</v>
      </c>
      <c r="L220" s="149">
        <f t="shared" si="25"/>
        <v>1.7273657363721856E-2</v>
      </c>
    </row>
    <row r="221" spans="4:12" x14ac:dyDescent="0.3">
      <c r="D221" s="169">
        <v>43780</v>
      </c>
      <c r="E221" s="146">
        <v>23.006</v>
      </c>
      <c r="F221" s="170">
        <f t="shared" si="26"/>
        <v>22.802590887470409</v>
      </c>
      <c r="G221" s="147">
        <f t="shared" si="27"/>
        <v>0.26957342579435029</v>
      </c>
      <c r="H221" s="147">
        <f t="shared" si="21"/>
        <v>23.072164313264757</v>
      </c>
      <c r="I221" s="147">
        <f t="shared" si="22"/>
        <v>-6.6164313264756913E-2</v>
      </c>
      <c r="J221" s="147">
        <f t="shared" si="23"/>
        <v>6.6164313264756913E-2</v>
      </c>
      <c r="K221" s="147">
        <f t="shared" si="24"/>
        <v>4.3777163497968879E-3</v>
      </c>
      <c r="L221" s="149">
        <f t="shared" si="25"/>
        <v>2.8759590222010309E-3</v>
      </c>
    </row>
    <row r="222" spans="4:12" x14ac:dyDescent="0.3">
      <c r="D222" s="169">
        <v>43781</v>
      </c>
      <c r="E222" s="146">
        <v>23.328700000000001</v>
      </c>
      <c r="F222" s="170">
        <f t="shared" si="26"/>
        <v>23.286198740635481</v>
      </c>
      <c r="G222" s="147">
        <f t="shared" si="27"/>
        <v>0.29097686853142246</v>
      </c>
      <c r="H222" s="147">
        <f t="shared" si="21"/>
        <v>23.577175609166904</v>
      </c>
      <c r="I222" s="147">
        <f t="shared" si="22"/>
        <v>-0.2484756091669027</v>
      </c>
      <c r="J222" s="147">
        <f t="shared" si="23"/>
        <v>0.2484756091669027</v>
      </c>
      <c r="K222" s="147">
        <f t="shared" si="24"/>
        <v>6.1740128350863378E-2</v>
      </c>
      <c r="L222" s="149">
        <f t="shared" si="25"/>
        <v>1.0651069676703061E-2</v>
      </c>
    </row>
    <row r="223" spans="4:12" x14ac:dyDescent="0.3">
      <c r="D223" s="169">
        <v>43782</v>
      </c>
      <c r="E223" s="146">
        <v>23.074000000000002</v>
      </c>
      <c r="F223" s="170">
        <f t="shared" si="26"/>
        <v>23.510541494825141</v>
      </c>
      <c r="G223" s="147">
        <f t="shared" si="27"/>
        <v>0.28431345709724626</v>
      </c>
      <c r="H223" s="147">
        <f t="shared" si="21"/>
        <v>23.794854951922385</v>
      </c>
      <c r="I223" s="147">
        <f t="shared" si="22"/>
        <v>-0.72085495192238369</v>
      </c>
      <c r="J223" s="147">
        <f t="shared" si="23"/>
        <v>0.72085495192238369</v>
      </c>
      <c r="K223" s="147">
        <f t="shared" si="24"/>
        <v>0.51963186171102205</v>
      </c>
      <c r="L223" s="149">
        <f t="shared" si="25"/>
        <v>3.1241005110617302E-2</v>
      </c>
    </row>
    <row r="224" spans="4:12" x14ac:dyDescent="0.3">
      <c r="D224" s="169">
        <v>43783</v>
      </c>
      <c r="E224" s="146">
        <v>23.29</v>
      </c>
      <c r="F224" s="170">
        <f t="shared" si="26"/>
        <v>23.344650765677798</v>
      </c>
      <c r="G224" s="147">
        <f t="shared" si="27"/>
        <v>0.23929303847278738</v>
      </c>
      <c r="H224" s="147">
        <f t="shared" si="21"/>
        <v>23.583943804150586</v>
      </c>
      <c r="I224" s="147">
        <f t="shared" si="22"/>
        <v>-0.29394380415058663</v>
      </c>
      <c r="J224" s="147">
        <f t="shared" si="23"/>
        <v>0.29394380415058663</v>
      </c>
      <c r="K224" s="147">
        <f t="shared" si="24"/>
        <v>8.6402959998518436E-2</v>
      </c>
      <c r="L224" s="149">
        <f t="shared" si="25"/>
        <v>1.2621030663400028E-2</v>
      </c>
    </row>
    <row r="225" spans="4:12" x14ac:dyDescent="0.3">
      <c r="D225" s="169">
        <v>43784</v>
      </c>
      <c r="E225" s="146">
        <v>23.478000000000002</v>
      </c>
      <c r="F225" s="170">
        <f t="shared" si="26"/>
        <v>23.519034430778234</v>
      </c>
      <c r="G225" s="147">
        <f t="shared" si="27"/>
        <v>0.23280210113555222</v>
      </c>
      <c r="H225" s="147">
        <f t="shared" si="21"/>
        <v>23.751836531913785</v>
      </c>
      <c r="I225" s="147">
        <f t="shared" si="22"/>
        <v>-0.27383653191378343</v>
      </c>
      <c r="J225" s="147">
        <f t="shared" si="23"/>
        <v>0.27383653191378343</v>
      </c>
      <c r="K225" s="147">
        <f t="shared" si="24"/>
        <v>7.4986446210568533E-2</v>
      </c>
      <c r="L225" s="149">
        <f t="shared" si="25"/>
        <v>1.1663537435632653E-2</v>
      </c>
    </row>
    <row r="226" spans="4:12" x14ac:dyDescent="0.3">
      <c r="D226" s="169">
        <v>43787</v>
      </c>
      <c r="E226" s="146">
        <v>23.332699999999999</v>
      </c>
      <c r="F226" s="170">
        <f t="shared" si="26"/>
        <v>23.635181680908445</v>
      </c>
      <c r="G226" s="147">
        <f t="shared" si="27"/>
        <v>0.22113661603501814</v>
      </c>
      <c r="H226" s="147">
        <f t="shared" si="21"/>
        <v>23.856318296943464</v>
      </c>
      <c r="I226" s="147">
        <f t="shared" si="22"/>
        <v>-0.5236182969434644</v>
      </c>
      <c r="J226" s="147">
        <f t="shared" si="23"/>
        <v>0.5236182969434644</v>
      </c>
      <c r="K226" s="147">
        <f t="shared" si="24"/>
        <v>0.27417612089397408</v>
      </c>
      <c r="L226" s="149">
        <f t="shared" si="25"/>
        <v>2.2441393278251742E-2</v>
      </c>
    </row>
    <row r="227" spans="4:12" x14ac:dyDescent="0.3">
      <c r="D227" s="169">
        <v>43788</v>
      </c>
      <c r="E227" s="146">
        <v>23.968</v>
      </c>
      <c r="F227" s="170">
        <f t="shared" si="26"/>
        <v>23.636669292828017</v>
      </c>
      <c r="G227" s="147">
        <f t="shared" si="27"/>
        <v>0.19917171562347352</v>
      </c>
      <c r="H227" s="147">
        <f t="shared" si="21"/>
        <v>23.835841008451492</v>
      </c>
      <c r="I227" s="147">
        <f t="shared" si="22"/>
        <v>0.13215899154850774</v>
      </c>
      <c r="J227" s="147">
        <f t="shared" si="23"/>
        <v>0.13215899154850774</v>
      </c>
      <c r="K227" s="147">
        <f t="shared" si="24"/>
        <v>1.7465999047118541E-2</v>
      </c>
      <c r="L227" s="149">
        <f t="shared" si="25"/>
        <v>5.5139766166767247E-3</v>
      </c>
    </row>
    <row r="228" spans="4:12" x14ac:dyDescent="0.3">
      <c r="D228" s="169">
        <v>43789</v>
      </c>
      <c r="E228" s="146">
        <v>23.481300000000001</v>
      </c>
      <c r="F228" s="170">
        <f t="shared" si="26"/>
        <v>24.029997372498784</v>
      </c>
      <c r="G228" s="147">
        <f t="shared" si="27"/>
        <v>0.21858735202820281</v>
      </c>
      <c r="H228" s="147">
        <f t="shared" si="21"/>
        <v>24.248584724526985</v>
      </c>
      <c r="I228" s="147">
        <f t="shared" si="22"/>
        <v>-0.76728472452698426</v>
      </c>
      <c r="J228" s="147">
        <f t="shared" si="23"/>
        <v>0.76728472452698426</v>
      </c>
      <c r="K228" s="147">
        <f t="shared" si="24"/>
        <v>0.58872584849245013</v>
      </c>
      <c r="L228" s="149">
        <f t="shared" si="25"/>
        <v>3.267641589379567E-2</v>
      </c>
    </row>
    <row r="229" spans="4:12" x14ac:dyDescent="0.3">
      <c r="D229" s="169">
        <v>43790</v>
      </c>
      <c r="E229" s="146">
        <v>23.6553</v>
      </c>
      <c r="F229" s="170">
        <f t="shared" si="26"/>
        <v>23.690969881622561</v>
      </c>
      <c r="G229" s="147">
        <f t="shared" si="27"/>
        <v>0.16282586773776023</v>
      </c>
      <c r="H229" s="147">
        <f t="shared" si="21"/>
        <v>23.853795749360319</v>
      </c>
      <c r="I229" s="147">
        <f t="shared" si="22"/>
        <v>-0.198495749360319</v>
      </c>
      <c r="J229" s="147">
        <f t="shared" si="23"/>
        <v>0.198495749360319</v>
      </c>
      <c r="K229" s="147">
        <f t="shared" si="24"/>
        <v>3.9400562514114577E-2</v>
      </c>
      <c r="L229" s="149">
        <f t="shared" si="25"/>
        <v>8.391174466623505E-3</v>
      </c>
    </row>
    <row r="230" spans="4:12" x14ac:dyDescent="0.3">
      <c r="D230" s="169">
        <v>43791</v>
      </c>
      <c r="E230" s="146">
        <v>22.2027</v>
      </c>
      <c r="F230" s="170">
        <f t="shared" si="26"/>
        <v>23.495040694190209</v>
      </c>
      <c r="G230" s="147">
        <f t="shared" si="27"/>
        <v>0.12695036222074901</v>
      </c>
      <c r="H230" s="147">
        <f t="shared" si="21"/>
        <v>23.621991056410959</v>
      </c>
      <c r="I230" s="147">
        <f t="shared" si="22"/>
        <v>-1.4192910564109589</v>
      </c>
      <c r="J230" s="147">
        <f t="shared" si="23"/>
        <v>1.4192910564109589</v>
      </c>
      <c r="K230" s="147">
        <f t="shared" si="24"/>
        <v>2.0143871028081355</v>
      </c>
      <c r="L230" s="149">
        <f t="shared" si="25"/>
        <v>6.3924254996507585E-2</v>
      </c>
    </row>
    <row r="231" spans="4:12" x14ac:dyDescent="0.3">
      <c r="D231" s="169">
        <v>43794</v>
      </c>
      <c r="E231" s="146">
        <v>22.422699999999999</v>
      </c>
      <c r="F231" s="170">
        <f t="shared" si="26"/>
        <v>22.348260289776601</v>
      </c>
      <c r="G231" s="147">
        <f t="shared" si="27"/>
        <v>-4.2271444268669744E-4</v>
      </c>
      <c r="H231" s="147">
        <f t="shared" si="21"/>
        <v>22.347837575333916</v>
      </c>
      <c r="I231" s="147">
        <f t="shared" si="22"/>
        <v>7.4862424666083172E-2</v>
      </c>
      <c r="J231" s="147">
        <f t="shared" si="23"/>
        <v>7.4862424666083172E-2</v>
      </c>
      <c r="K231" s="147">
        <f t="shared" si="24"/>
        <v>5.6043826268849777E-3</v>
      </c>
      <c r="L231" s="149">
        <f t="shared" si="25"/>
        <v>3.3386891260233234E-3</v>
      </c>
    </row>
    <row r="232" spans="4:12" x14ac:dyDescent="0.3">
      <c r="D232" s="169">
        <v>43795</v>
      </c>
      <c r="E232" s="146">
        <v>21.928000000000001</v>
      </c>
      <c r="F232" s="170">
        <f t="shared" si="26"/>
        <v>22.323421828445852</v>
      </c>
      <c r="G232" s="147">
        <f t="shared" si="27"/>
        <v>-2.8642891314928911E-3</v>
      </c>
      <c r="H232" s="147">
        <f t="shared" si="21"/>
        <v>22.320557539314358</v>
      </c>
      <c r="I232" s="147">
        <f t="shared" si="22"/>
        <v>-0.39255753931435677</v>
      </c>
      <c r="J232" s="147">
        <f t="shared" si="23"/>
        <v>0.39255753931435677</v>
      </c>
      <c r="K232" s="147">
        <f t="shared" si="24"/>
        <v>0.15410142167254276</v>
      </c>
      <c r="L232" s="149">
        <f t="shared" si="25"/>
        <v>1.7902113248556947E-2</v>
      </c>
    </row>
    <row r="233" spans="4:12" x14ac:dyDescent="0.3">
      <c r="D233" s="169">
        <v>43796</v>
      </c>
      <c r="E233" s="146">
        <v>22.085999999999999</v>
      </c>
      <c r="F233" s="170">
        <f t="shared" si="26"/>
        <v>21.957308568694806</v>
      </c>
      <c r="G233" s="147">
        <f t="shared" si="27"/>
        <v>-3.9189186193448196E-2</v>
      </c>
      <c r="H233" s="147">
        <f t="shared" si="21"/>
        <v>21.918119382501359</v>
      </c>
      <c r="I233" s="147">
        <f t="shared" si="22"/>
        <v>0.16788061749863914</v>
      </c>
      <c r="J233" s="147">
        <f t="shared" si="23"/>
        <v>0.16788061749863914</v>
      </c>
      <c r="K233" s="147">
        <f t="shared" si="24"/>
        <v>2.8183901731724383E-2</v>
      </c>
      <c r="L233" s="149">
        <f t="shared" si="25"/>
        <v>7.6012232861830641E-3</v>
      </c>
    </row>
    <row r="234" spans="4:12" x14ac:dyDescent="0.3">
      <c r="D234" s="169">
        <v>43798</v>
      </c>
      <c r="E234" s="146">
        <v>21.995999999999999</v>
      </c>
      <c r="F234" s="170">
        <f t="shared" si="26"/>
        <v>22.036648651045244</v>
      </c>
      <c r="G234" s="147">
        <f t="shared" si="27"/>
        <v>-2.7336259339059601E-2</v>
      </c>
      <c r="H234" s="147">
        <f t="shared" si="21"/>
        <v>22.009312391706185</v>
      </c>
      <c r="I234" s="147">
        <f t="shared" si="22"/>
        <v>-1.3312391706186588E-2</v>
      </c>
      <c r="J234" s="147">
        <f t="shared" si="23"/>
        <v>1.3312391706186588E-2</v>
      </c>
      <c r="K234" s="147">
        <f t="shared" si="24"/>
        <v>1.7721977293894546E-4</v>
      </c>
      <c r="L234" s="149">
        <f t="shared" si="25"/>
        <v>6.0521875369097056E-4</v>
      </c>
    </row>
    <row r="235" spans="4:12" x14ac:dyDescent="0.3">
      <c r="D235" s="169">
        <v>43801</v>
      </c>
      <c r="E235" s="146">
        <v>22.3247</v>
      </c>
      <c r="F235" s="170">
        <f t="shared" si="26"/>
        <v>22.039870992528755</v>
      </c>
      <c r="G235" s="147">
        <f t="shared" si="27"/>
        <v>-2.4280399256802556E-2</v>
      </c>
      <c r="H235" s="147">
        <f t="shared" si="21"/>
        <v>22.015590593271952</v>
      </c>
      <c r="I235" s="147">
        <f t="shared" si="22"/>
        <v>0.30910940672804799</v>
      </c>
      <c r="J235" s="147">
        <f t="shared" si="23"/>
        <v>0.30910940672804799</v>
      </c>
      <c r="K235" s="147">
        <f t="shared" si="24"/>
        <v>9.5548625327765799E-2</v>
      </c>
      <c r="L235" s="149">
        <f t="shared" si="25"/>
        <v>1.3846072141083552E-2</v>
      </c>
    </row>
    <row r="236" spans="4:12" x14ac:dyDescent="0.3">
      <c r="D236" s="169">
        <v>43802</v>
      </c>
      <c r="E236" s="146">
        <v>22.4133</v>
      </c>
      <c r="F236" s="170">
        <f t="shared" si="26"/>
        <v>22.322995680594559</v>
      </c>
      <c r="G236" s="147">
        <f t="shared" si="27"/>
        <v>6.4601094754581263E-3</v>
      </c>
      <c r="H236" s="147">
        <f t="shared" si="21"/>
        <v>22.329455790070018</v>
      </c>
      <c r="I236" s="147">
        <f t="shared" si="22"/>
        <v>8.3844209929981872E-2</v>
      </c>
      <c r="J236" s="147">
        <f t="shared" si="23"/>
        <v>8.3844209929981872E-2</v>
      </c>
      <c r="K236" s="147">
        <f t="shared" si="24"/>
        <v>7.0298515387828709E-3</v>
      </c>
      <c r="L236" s="149">
        <f t="shared" si="25"/>
        <v>3.7408239719265738E-3</v>
      </c>
    </row>
    <row r="237" spans="4:12" x14ac:dyDescent="0.3">
      <c r="D237" s="169">
        <v>43803</v>
      </c>
      <c r="E237" s="146">
        <v>22.202000000000002</v>
      </c>
      <c r="F237" s="170">
        <f t="shared" si="26"/>
        <v>22.376208087580366</v>
      </c>
      <c r="G237" s="147">
        <f t="shared" si="27"/>
        <v>1.1135339226493023E-2</v>
      </c>
      <c r="H237" s="147">
        <f t="shared" si="21"/>
        <v>22.387343426806858</v>
      </c>
      <c r="I237" s="147">
        <f t="shared" si="22"/>
        <v>-0.18534342680685612</v>
      </c>
      <c r="J237" s="147">
        <f t="shared" si="23"/>
        <v>0.18534342680685612</v>
      </c>
      <c r="K237" s="147">
        <f t="shared" si="24"/>
        <v>3.4352185860508429E-2</v>
      </c>
      <c r="L237" s="149">
        <f t="shared" si="25"/>
        <v>8.3480509326572423E-3</v>
      </c>
    </row>
    <row r="238" spans="4:12" x14ac:dyDescent="0.3">
      <c r="D238" s="169">
        <v>43804</v>
      </c>
      <c r="E238" s="146">
        <v>22.024699999999999</v>
      </c>
      <c r="F238" s="170">
        <f t="shared" si="26"/>
        <v>22.175448271381196</v>
      </c>
      <c r="G238" s="147">
        <f t="shared" si="27"/>
        <v>-1.0054176316073296E-2</v>
      </c>
      <c r="H238" s="147">
        <f t="shared" si="21"/>
        <v>22.165394095065121</v>
      </c>
      <c r="I238" s="147">
        <f t="shared" si="22"/>
        <v>-0.14069409506512187</v>
      </c>
      <c r="J238" s="147">
        <f t="shared" si="23"/>
        <v>0.14069409506512187</v>
      </c>
      <c r="K238" s="147">
        <f t="shared" si="24"/>
        <v>1.979482838619355E-2</v>
      </c>
      <c r="L238" s="149">
        <f t="shared" si="25"/>
        <v>6.388014141628348E-3</v>
      </c>
    </row>
    <row r="239" spans="4:12" x14ac:dyDescent="0.3">
      <c r="D239" s="169">
        <v>43805</v>
      </c>
      <c r="E239" s="146">
        <v>22.392700000000001</v>
      </c>
      <c r="F239" s="170">
        <f t="shared" si="26"/>
        <v>22.090256658947141</v>
      </c>
      <c r="G239" s="147">
        <f t="shared" si="27"/>
        <v>-1.7567919927871517E-2</v>
      </c>
      <c r="H239" s="147">
        <f t="shared" si="21"/>
        <v>22.07268873901927</v>
      </c>
      <c r="I239" s="147">
        <f t="shared" si="22"/>
        <v>0.32001126098073129</v>
      </c>
      <c r="J239" s="147">
        <f t="shared" si="23"/>
        <v>0.32001126098073129</v>
      </c>
      <c r="K239" s="147">
        <f t="shared" si="24"/>
        <v>0.10240720715447771</v>
      </c>
      <c r="L239" s="149">
        <f t="shared" si="25"/>
        <v>1.4290874301925684E-2</v>
      </c>
    </row>
    <row r="240" spans="4:12" x14ac:dyDescent="0.3">
      <c r="D240" s="169">
        <v>43808</v>
      </c>
      <c r="E240" s="146">
        <v>22.635300000000001</v>
      </c>
      <c r="F240" s="170">
        <f t="shared" si="26"/>
        <v>22.427165664057704</v>
      </c>
      <c r="G240" s="147">
        <f t="shared" si="27"/>
        <v>1.7879772575971932E-2</v>
      </c>
      <c r="H240" s="147">
        <f t="shared" si="21"/>
        <v>22.445045436633677</v>
      </c>
      <c r="I240" s="147">
        <f t="shared" si="22"/>
        <v>0.19025456336632374</v>
      </c>
      <c r="J240" s="147">
        <f t="shared" si="23"/>
        <v>0.19025456336632374</v>
      </c>
      <c r="K240" s="147">
        <f t="shared" si="24"/>
        <v>3.6196798881710492E-2</v>
      </c>
      <c r="L240" s="149">
        <f t="shared" si="25"/>
        <v>8.4052150122297352E-3</v>
      </c>
    </row>
    <row r="241" spans="4:12" x14ac:dyDescent="0.3">
      <c r="D241" s="169">
        <v>43809</v>
      </c>
      <c r="E241" s="146">
        <v>23.256</v>
      </c>
      <c r="F241" s="170">
        <f t="shared" si="26"/>
        <v>22.77374381806078</v>
      </c>
      <c r="G241" s="147">
        <f t="shared" si="27"/>
        <v>5.074961071868235E-2</v>
      </c>
      <c r="H241" s="147">
        <f t="shared" si="21"/>
        <v>22.824493428779462</v>
      </c>
      <c r="I241" s="147">
        <f t="shared" si="22"/>
        <v>0.43150657122053815</v>
      </c>
      <c r="J241" s="147">
        <f t="shared" si="23"/>
        <v>0.43150657122053815</v>
      </c>
      <c r="K241" s="147">
        <f t="shared" si="24"/>
        <v>0.18619792100650537</v>
      </c>
      <c r="L241" s="149">
        <f t="shared" si="25"/>
        <v>1.8554634125410138E-2</v>
      </c>
    </row>
    <row r="242" spans="4:12" x14ac:dyDescent="0.3">
      <c r="D242" s="169">
        <v>43810</v>
      </c>
      <c r="E242" s="146">
        <v>23.513300000000001</v>
      </c>
      <c r="F242" s="170">
        <f t="shared" si="26"/>
        <v>23.348059688574949</v>
      </c>
      <c r="G242" s="147">
        <f t="shared" si="27"/>
        <v>0.10310623669823107</v>
      </c>
      <c r="H242" s="147">
        <f t="shared" si="21"/>
        <v>23.45116592527318</v>
      </c>
      <c r="I242" s="147">
        <f t="shared" si="22"/>
        <v>6.2134074726820643E-2</v>
      </c>
      <c r="J242" s="147">
        <f t="shared" si="23"/>
        <v>6.2134074726820643E-2</v>
      </c>
      <c r="K242" s="147">
        <f t="shared" si="24"/>
        <v>3.8606432421581316E-3</v>
      </c>
      <c r="L242" s="149">
        <f t="shared" si="25"/>
        <v>2.6425076329915681E-3</v>
      </c>
    </row>
    <row r="243" spans="4:12" x14ac:dyDescent="0.3">
      <c r="D243" s="169">
        <v>43811</v>
      </c>
      <c r="E243" s="146">
        <v>23.9787</v>
      </c>
      <c r="F243" s="170">
        <f t="shared" si="26"/>
        <v>23.688864989358585</v>
      </c>
      <c r="G243" s="147">
        <f t="shared" si="27"/>
        <v>0.12687614310677156</v>
      </c>
      <c r="H243" s="147">
        <f t="shared" si="21"/>
        <v>23.815741132465355</v>
      </c>
      <c r="I243" s="147">
        <f t="shared" si="22"/>
        <v>0.16295886753464472</v>
      </c>
      <c r="J243" s="147">
        <f t="shared" si="23"/>
        <v>0.16295886753464472</v>
      </c>
      <c r="K243" s="147">
        <f t="shared" si="24"/>
        <v>2.6555592508173888E-2</v>
      </c>
      <c r="L243" s="149">
        <f t="shared" si="25"/>
        <v>6.7959842499653745E-3</v>
      </c>
    </row>
    <row r="244" spans="4:12" x14ac:dyDescent="0.3">
      <c r="D244" s="169">
        <v>43812</v>
      </c>
      <c r="E244" s="146">
        <v>23.892700000000001</v>
      </c>
      <c r="F244" s="170">
        <f t="shared" si="26"/>
        <v>24.063000914485418</v>
      </c>
      <c r="G244" s="147">
        <f t="shared" si="27"/>
        <v>0.1516021213087777</v>
      </c>
      <c r="H244" s="147">
        <f t="shared" si="21"/>
        <v>24.214603035794195</v>
      </c>
      <c r="I244" s="147">
        <f t="shared" si="22"/>
        <v>-0.32190303579419322</v>
      </c>
      <c r="J244" s="147">
        <f t="shared" si="23"/>
        <v>0.32190303579419322</v>
      </c>
      <c r="K244" s="147">
        <f t="shared" si="24"/>
        <v>0.10362156445351764</v>
      </c>
      <c r="L244" s="149">
        <f t="shared" si="25"/>
        <v>1.3472861409308834E-2</v>
      </c>
    </row>
    <row r="245" spans="4:12" x14ac:dyDescent="0.3">
      <c r="D245" s="169">
        <v>43815</v>
      </c>
      <c r="E245" s="146">
        <v>25.433299999999999</v>
      </c>
      <c r="F245" s="170">
        <f t="shared" si="26"/>
        <v>24.322101697047025</v>
      </c>
      <c r="G245" s="147">
        <f t="shared" si="27"/>
        <v>0.16235198743406062</v>
      </c>
      <c r="H245" s="147">
        <f t="shared" si="21"/>
        <v>24.484453684481085</v>
      </c>
      <c r="I245" s="147">
        <f t="shared" si="22"/>
        <v>0.94884631551891374</v>
      </c>
      <c r="J245" s="147">
        <f t="shared" si="23"/>
        <v>0.94884631551891374</v>
      </c>
      <c r="K245" s="147">
        <f t="shared" si="24"/>
        <v>0.900309330473818</v>
      </c>
      <c r="L245" s="149">
        <f t="shared" si="25"/>
        <v>3.7307243476816368E-2</v>
      </c>
    </row>
    <row r="246" spans="4:12" x14ac:dyDescent="0.3">
      <c r="D246" s="169">
        <v>43816</v>
      </c>
      <c r="E246" s="146">
        <v>25.265999999999998</v>
      </c>
      <c r="F246" s="170">
        <f t="shared" si="26"/>
        <v>25.52972158994725</v>
      </c>
      <c r="G246" s="147">
        <f t="shared" si="27"/>
        <v>0.26687877798067716</v>
      </c>
      <c r="H246" s="147">
        <f t="shared" si="21"/>
        <v>25.796600367927926</v>
      </c>
      <c r="I246" s="147">
        <f t="shared" si="22"/>
        <v>-0.53060036792792786</v>
      </c>
      <c r="J246" s="147">
        <f t="shared" si="23"/>
        <v>0.53060036792792786</v>
      </c>
      <c r="K246" s="147">
        <f t="shared" si="24"/>
        <v>0.28153675044525239</v>
      </c>
      <c r="L246" s="149">
        <f t="shared" si="25"/>
        <v>2.1000568666505497E-2</v>
      </c>
    </row>
    <row r="247" spans="4:12" x14ac:dyDescent="0.3">
      <c r="D247" s="169">
        <v>43817</v>
      </c>
      <c r="E247" s="146">
        <v>26.21</v>
      </c>
      <c r="F247" s="170">
        <f t="shared" si="26"/>
        <v>25.668303022384542</v>
      </c>
      <c r="G247" s="147">
        <f t="shared" si="27"/>
        <v>0.25404904342633861</v>
      </c>
      <c r="H247" s="147">
        <f t="shared" si="21"/>
        <v>25.92235206581088</v>
      </c>
      <c r="I247" s="147">
        <f t="shared" si="22"/>
        <v>0.28764793418912049</v>
      </c>
      <c r="J247" s="147">
        <f t="shared" si="23"/>
        <v>0.28764793418912049</v>
      </c>
      <c r="K247" s="147">
        <f t="shared" si="24"/>
        <v>8.2741334043268597E-2</v>
      </c>
      <c r="L247" s="149">
        <f t="shared" si="25"/>
        <v>1.0974739953800858E-2</v>
      </c>
    </row>
    <row r="248" spans="4:12" x14ac:dyDescent="0.3">
      <c r="D248" s="169">
        <v>43818</v>
      </c>
      <c r="E248" s="146">
        <v>26.936</v>
      </c>
      <c r="F248" s="170">
        <f t="shared" si="26"/>
        <v>26.558439234741073</v>
      </c>
      <c r="G248" s="147">
        <f t="shared" si="27"/>
        <v>0.31765776031935783</v>
      </c>
      <c r="H248" s="147">
        <f t="shared" si="21"/>
        <v>26.876096995060429</v>
      </c>
      <c r="I248" s="147">
        <f t="shared" si="22"/>
        <v>5.9903004939570792E-2</v>
      </c>
      <c r="J248" s="147">
        <f t="shared" si="23"/>
        <v>5.9903004939570792E-2</v>
      </c>
      <c r="K248" s="147">
        <f t="shared" si="24"/>
        <v>3.5883700007902429E-3</v>
      </c>
      <c r="L248" s="149">
        <f t="shared" si="25"/>
        <v>2.2239012822828481E-3</v>
      </c>
    </row>
    <row r="249" spans="4:12" x14ac:dyDescent="0.3">
      <c r="D249" s="169">
        <v>43819</v>
      </c>
      <c r="E249" s="146">
        <v>27.039300000000001</v>
      </c>
      <c r="F249" s="170">
        <f t="shared" si="26"/>
        <v>27.210786208255485</v>
      </c>
      <c r="G249" s="147">
        <f t="shared" si="27"/>
        <v>0.35112668163886329</v>
      </c>
      <c r="H249" s="147">
        <f t="shared" si="21"/>
        <v>27.561912889894348</v>
      </c>
      <c r="I249" s="147">
        <f t="shared" si="22"/>
        <v>-0.52261288989434718</v>
      </c>
      <c r="J249" s="147">
        <f t="shared" si="23"/>
        <v>0.52261288989434718</v>
      </c>
      <c r="K249" s="147">
        <f t="shared" si="24"/>
        <v>0.27312423268372105</v>
      </c>
      <c r="L249" s="149">
        <f t="shared" si="25"/>
        <v>1.9327900126643337E-2</v>
      </c>
    </row>
    <row r="250" spans="4:12" x14ac:dyDescent="0.3">
      <c r="D250" s="169">
        <v>43822</v>
      </c>
      <c r="E250" s="146">
        <v>27.948</v>
      </c>
      <c r="F250" s="170">
        <f t="shared" si="26"/>
        <v>27.501941345311092</v>
      </c>
      <c r="G250" s="147">
        <f t="shared" si="27"/>
        <v>0.34512952718053774</v>
      </c>
      <c r="H250" s="147">
        <f t="shared" si="21"/>
        <v>27.847070872491631</v>
      </c>
      <c r="I250" s="147">
        <f t="shared" si="22"/>
        <v>0.10092912750836902</v>
      </c>
      <c r="J250" s="147">
        <f t="shared" si="23"/>
        <v>0.10092912750836902</v>
      </c>
      <c r="K250" s="147">
        <f t="shared" si="24"/>
        <v>1.0186688779600613E-2</v>
      </c>
      <c r="L250" s="149">
        <f t="shared" si="25"/>
        <v>3.6113184309563839E-3</v>
      </c>
    </row>
    <row r="251" spans="4:12" x14ac:dyDescent="0.3">
      <c r="D251" s="169">
        <v>43823</v>
      </c>
      <c r="E251" s="146">
        <v>28.35</v>
      </c>
      <c r="F251" s="170">
        <f t="shared" si="26"/>
        <v>28.304503621744434</v>
      </c>
      <c r="G251" s="147">
        <f t="shared" si="27"/>
        <v>0.39087280210581821</v>
      </c>
      <c r="H251" s="147">
        <f t="shared" si="21"/>
        <v>28.695376423850252</v>
      </c>
      <c r="I251" s="147">
        <f t="shared" si="22"/>
        <v>-0.3453764238502508</v>
      </c>
      <c r="J251" s="147">
        <f t="shared" si="23"/>
        <v>0.3453764238502508</v>
      </c>
      <c r="K251" s="147">
        <f t="shared" si="24"/>
        <v>0.11928487415158809</v>
      </c>
      <c r="L251" s="149">
        <f t="shared" si="25"/>
        <v>1.2182589906534419E-2</v>
      </c>
    </row>
    <row r="252" spans="4:12" x14ac:dyDescent="0.3">
      <c r="D252" s="169">
        <v>43825</v>
      </c>
      <c r="E252" s="146">
        <v>28.729299999999999</v>
      </c>
      <c r="F252" s="170">
        <f t="shared" si="26"/>
        <v>28.738558241684657</v>
      </c>
      <c r="G252" s="147">
        <f t="shared" si="27"/>
        <v>0.39519098388925872</v>
      </c>
      <c r="H252" s="147">
        <f t="shared" si="21"/>
        <v>29.133749225573915</v>
      </c>
      <c r="I252" s="147">
        <f t="shared" si="22"/>
        <v>-0.40444922557391649</v>
      </c>
      <c r="J252" s="147">
        <f t="shared" si="23"/>
        <v>0.40444922557391649</v>
      </c>
      <c r="K252" s="147">
        <f t="shared" si="24"/>
        <v>0.16357917606734079</v>
      </c>
      <c r="L252" s="149">
        <f t="shared" si="25"/>
        <v>1.4077935263787023E-2</v>
      </c>
    </row>
    <row r="253" spans="4:12" x14ac:dyDescent="0.3">
      <c r="D253" s="169">
        <v>43826</v>
      </c>
      <c r="E253" s="146">
        <v>28.692</v>
      </c>
      <c r="F253" s="170">
        <f t="shared" si="26"/>
        <v>29.037992787111406</v>
      </c>
      <c r="G253" s="147">
        <f t="shared" si="27"/>
        <v>0.38561534004300774</v>
      </c>
      <c r="H253" s="147">
        <f t="shared" si="21"/>
        <v>29.423608127154413</v>
      </c>
      <c r="I253" s="147">
        <f t="shared" si="22"/>
        <v>-0.73160812715441281</v>
      </c>
      <c r="J253" s="147">
        <f t="shared" si="23"/>
        <v>0.73160812715441281</v>
      </c>
      <c r="K253" s="147">
        <f t="shared" si="24"/>
        <v>0.53525045171838748</v>
      </c>
      <c r="L253" s="149">
        <f t="shared" si="25"/>
        <v>2.5498680020717021E-2</v>
      </c>
    </row>
    <row r="254" spans="4:12" x14ac:dyDescent="0.3">
      <c r="D254" s="169">
        <v>43829</v>
      </c>
      <c r="E254" s="146">
        <v>27.646699999999999</v>
      </c>
      <c r="F254" s="170">
        <f t="shared" si="26"/>
        <v>28.79143227203441</v>
      </c>
      <c r="G254" s="147">
        <f t="shared" si="27"/>
        <v>0.32239775453100727</v>
      </c>
      <c r="H254" s="147">
        <f t="shared" si="21"/>
        <v>29.113830026565417</v>
      </c>
      <c r="I254" s="147">
        <f t="shared" si="22"/>
        <v>-1.4671300265654175</v>
      </c>
      <c r="J254" s="147">
        <f t="shared" si="23"/>
        <v>1.4671300265654175</v>
      </c>
      <c r="K254" s="147">
        <f t="shared" si="24"/>
        <v>2.1524705148498424</v>
      </c>
      <c r="L254" s="149">
        <f t="shared" si="25"/>
        <v>5.3067093959330319E-2</v>
      </c>
    </row>
    <row r="255" spans="4:12" x14ac:dyDescent="0.3">
      <c r="D255" s="169">
        <v>43830</v>
      </c>
      <c r="E255" s="146">
        <v>27.8887</v>
      </c>
      <c r="F255" s="170">
        <f t="shared" si="26"/>
        <v>27.953018203624808</v>
      </c>
      <c r="G255" s="147">
        <f t="shared" si="27"/>
        <v>0.20631657223694638</v>
      </c>
      <c r="H255" s="147">
        <f t="shared" si="21"/>
        <v>28.159334775861755</v>
      </c>
      <c r="I255" s="147">
        <f t="shared" si="22"/>
        <v>-0.27063477586175466</v>
      </c>
      <c r="J255" s="147">
        <f t="shared" si="23"/>
        <v>0.27063477586175466</v>
      </c>
      <c r="K255" s="147">
        <f t="shared" si="24"/>
        <v>7.324318190574218E-2</v>
      </c>
      <c r="L255" s="149">
        <f t="shared" si="25"/>
        <v>9.7041015128620078E-3</v>
      </c>
    </row>
    <row r="256" spans="4:12" x14ac:dyDescent="0.3">
      <c r="D256" s="169">
        <v>43832</v>
      </c>
      <c r="E256" s="146">
        <v>28.684000000000001</v>
      </c>
      <c r="F256" s="170">
        <f t="shared" si="26"/>
        <v>28.212813257789563</v>
      </c>
      <c r="G256" s="147">
        <f t="shared" si="27"/>
        <v>0.21166442042972722</v>
      </c>
      <c r="H256" s="147">
        <f t="shared" si="21"/>
        <v>28.42447767821929</v>
      </c>
      <c r="I256" s="147">
        <f t="shared" si="22"/>
        <v>0.259522321780711</v>
      </c>
      <c r="J256" s="147">
        <f t="shared" si="23"/>
        <v>0.259522321780711</v>
      </c>
      <c r="K256" s="147">
        <f t="shared" si="24"/>
        <v>6.7351835502450899E-2</v>
      </c>
      <c r="L256" s="149">
        <f t="shared" si="25"/>
        <v>9.0476335859960601E-3</v>
      </c>
    </row>
    <row r="257" spans="4:12" x14ac:dyDescent="0.3">
      <c r="D257" s="169">
        <v>43833</v>
      </c>
      <c r="E257" s="146">
        <v>29.533999999999999</v>
      </c>
      <c r="F257" s="170">
        <f t="shared" si="26"/>
        <v>29.023331536343786</v>
      </c>
      <c r="G257" s="147">
        <f t="shared" si="27"/>
        <v>0.27154980624217684</v>
      </c>
      <c r="H257" s="147">
        <f t="shared" ref="H257:H320" si="28">F257+G257</f>
        <v>29.294881342585963</v>
      </c>
      <c r="I257" s="147">
        <f t="shared" si="22"/>
        <v>0.2391186574140356</v>
      </c>
      <c r="J257" s="147">
        <f t="shared" si="23"/>
        <v>0.2391186574140356</v>
      </c>
      <c r="K257" s="147">
        <f t="shared" si="24"/>
        <v>5.7177732323490923E-2</v>
      </c>
      <c r="L257" s="149">
        <f t="shared" si="25"/>
        <v>8.0963857728054318E-3</v>
      </c>
    </row>
    <row r="258" spans="4:12" x14ac:dyDescent="0.3">
      <c r="D258" s="169">
        <v>43836</v>
      </c>
      <c r="E258" s="146">
        <v>30.102699999999999</v>
      </c>
      <c r="F258" s="170">
        <f t="shared" si="26"/>
        <v>29.864979844993744</v>
      </c>
      <c r="G258" s="147">
        <f t="shared" si="27"/>
        <v>0.32855965648295499</v>
      </c>
      <c r="H258" s="147">
        <f t="shared" si="28"/>
        <v>30.1935395014767</v>
      </c>
      <c r="I258" s="147">
        <f t="shared" si="22"/>
        <v>-9.0839501476700946E-2</v>
      </c>
      <c r="J258" s="147">
        <f t="shared" si="23"/>
        <v>9.0839501476700946E-2</v>
      </c>
      <c r="K258" s="147">
        <f t="shared" si="24"/>
        <v>8.2518150285355533E-3</v>
      </c>
      <c r="L258" s="149">
        <f t="shared" si="25"/>
        <v>3.0176529506224011E-3</v>
      </c>
    </row>
    <row r="259" spans="4:12" x14ac:dyDescent="0.3">
      <c r="D259" s="169">
        <v>43837</v>
      </c>
      <c r="E259" s="146">
        <v>31.270700000000001</v>
      </c>
      <c r="F259" s="170">
        <f t="shared" si="26"/>
        <v>30.599147725186363</v>
      </c>
      <c r="G259" s="147">
        <f t="shared" si="27"/>
        <v>0.36912047885392135</v>
      </c>
      <c r="H259" s="147">
        <f t="shared" si="28"/>
        <v>30.968268204040285</v>
      </c>
      <c r="I259" s="147">
        <f t="shared" si="22"/>
        <v>0.30243179595971625</v>
      </c>
      <c r="J259" s="147">
        <f t="shared" si="23"/>
        <v>0.30243179595971625</v>
      </c>
      <c r="K259" s="147">
        <f t="shared" si="24"/>
        <v>9.1464991207419438E-2</v>
      </c>
      <c r="L259" s="149">
        <f t="shared" si="25"/>
        <v>9.6714111279797461E-3</v>
      </c>
    </row>
    <row r="260" spans="4:12" x14ac:dyDescent="0.3">
      <c r="D260" s="169">
        <v>43838</v>
      </c>
      <c r="E260" s="146">
        <v>32.8093</v>
      </c>
      <c r="F260" s="170">
        <f t="shared" si="26"/>
        <v>31.873716383083138</v>
      </c>
      <c r="G260" s="147">
        <f t="shared" si="27"/>
        <v>0.45966529675820678</v>
      </c>
      <c r="H260" s="147">
        <f t="shared" si="28"/>
        <v>32.333381679841345</v>
      </c>
      <c r="I260" s="147">
        <f t="shared" ref="I260:I323" si="29">E260-H260</f>
        <v>0.47591832015865521</v>
      </c>
      <c r="J260" s="147">
        <f t="shared" ref="J260:J323" si="30">ABS(I260)</f>
        <v>0.47591832015865521</v>
      </c>
      <c r="K260" s="147">
        <f t="shared" ref="K260:K323" si="31">I260^2</f>
        <v>0.22649824746263625</v>
      </c>
      <c r="L260" s="149">
        <f t="shared" ref="L260:L323" si="32">J260/E260</f>
        <v>1.450559201685666E-2</v>
      </c>
    </row>
    <row r="261" spans="4:12" x14ac:dyDescent="0.3">
      <c r="D261" s="169">
        <v>43839</v>
      </c>
      <c r="E261" s="146">
        <v>32.089300000000001</v>
      </c>
      <c r="F261" s="170">
        <f t="shared" ref="F261:F324" si="33">alpha*(E261)+(1-alpha)*(E260+G260)</f>
        <v>33.033032237406573</v>
      </c>
      <c r="G261" s="147">
        <f t="shared" ref="G261:G324" si="34">beta*(F261-F260)+(1-beta)*G260</f>
        <v>0.52963035251472956</v>
      </c>
      <c r="H261" s="147">
        <f t="shared" si="28"/>
        <v>33.562662589921302</v>
      </c>
      <c r="I261" s="147">
        <f t="shared" si="29"/>
        <v>-1.473362589921301</v>
      </c>
      <c r="J261" s="147">
        <f t="shared" si="30"/>
        <v>1.473362589921301</v>
      </c>
      <c r="K261" s="147">
        <f t="shared" si="31"/>
        <v>2.1707973213796037</v>
      </c>
      <c r="L261" s="149">
        <f t="shared" si="32"/>
        <v>4.5914450920440796E-2</v>
      </c>
    </row>
    <row r="262" spans="4:12" x14ac:dyDescent="0.3">
      <c r="D262" s="169">
        <v>43840</v>
      </c>
      <c r="E262" s="146">
        <v>31.8767</v>
      </c>
      <c r="F262" s="170">
        <f t="shared" si="33"/>
        <v>32.470484282011789</v>
      </c>
      <c r="G262" s="147">
        <f t="shared" si="34"/>
        <v>0.42041252172377819</v>
      </c>
      <c r="H262" s="147">
        <f t="shared" si="28"/>
        <v>32.890896803735565</v>
      </c>
      <c r="I262" s="147">
        <f t="shared" si="29"/>
        <v>-1.0141968037355653</v>
      </c>
      <c r="J262" s="147">
        <f t="shared" si="30"/>
        <v>1.0141968037355653</v>
      </c>
      <c r="K262" s="147">
        <f t="shared" si="31"/>
        <v>1.0285951567074367</v>
      </c>
      <c r="L262" s="149">
        <f t="shared" si="32"/>
        <v>3.1816242074479646E-2</v>
      </c>
    </row>
    <row r="263" spans="4:12" x14ac:dyDescent="0.3">
      <c r="D263" s="169">
        <v>43843</v>
      </c>
      <c r="E263" s="146">
        <v>34.990699999999997</v>
      </c>
      <c r="F263" s="170">
        <f t="shared" si="33"/>
        <v>32.835830017379024</v>
      </c>
      <c r="G263" s="147">
        <f t="shared" si="34"/>
        <v>0.41490584308812389</v>
      </c>
      <c r="H263" s="147">
        <f t="shared" si="28"/>
        <v>33.250735860467145</v>
      </c>
      <c r="I263" s="147">
        <f t="shared" si="29"/>
        <v>1.7399641395328516</v>
      </c>
      <c r="J263" s="147">
        <f t="shared" si="30"/>
        <v>1.7399641395328516</v>
      </c>
      <c r="K263" s="147">
        <f t="shared" si="31"/>
        <v>3.0274752068602964</v>
      </c>
      <c r="L263" s="149">
        <f t="shared" si="32"/>
        <v>4.9726474164073643E-2</v>
      </c>
    </row>
    <row r="264" spans="4:12" x14ac:dyDescent="0.3">
      <c r="D264" s="169">
        <v>43844</v>
      </c>
      <c r="E264" s="146">
        <v>35.8613</v>
      </c>
      <c r="F264" s="170">
        <f t="shared" si="33"/>
        <v>35.496744674470499</v>
      </c>
      <c r="G264" s="147">
        <f t="shared" si="34"/>
        <v>0.63950672448845902</v>
      </c>
      <c r="H264" s="147">
        <f t="shared" si="28"/>
        <v>36.136251398958954</v>
      </c>
      <c r="I264" s="147">
        <f t="shared" si="29"/>
        <v>-0.27495139895895448</v>
      </c>
      <c r="J264" s="147">
        <f t="shared" si="30"/>
        <v>0.27495139895895448</v>
      </c>
      <c r="K264" s="147">
        <f t="shared" si="31"/>
        <v>7.5598271789486152E-2</v>
      </c>
      <c r="L264" s="149">
        <f t="shared" si="32"/>
        <v>7.6670784092867372E-3</v>
      </c>
    </row>
    <row r="265" spans="4:12" x14ac:dyDescent="0.3">
      <c r="D265" s="169">
        <v>43845</v>
      </c>
      <c r="E265" s="146">
        <v>34.566699999999997</v>
      </c>
      <c r="F265" s="170">
        <f t="shared" si="33"/>
        <v>36.113985379590765</v>
      </c>
      <c r="G265" s="147">
        <f t="shared" si="34"/>
        <v>0.63728012255163979</v>
      </c>
      <c r="H265" s="147">
        <f t="shared" si="28"/>
        <v>36.751265502142402</v>
      </c>
      <c r="I265" s="147">
        <f t="shared" si="29"/>
        <v>-2.1845655021424051</v>
      </c>
      <c r="J265" s="147">
        <f t="shared" si="30"/>
        <v>2.1845655021424051</v>
      </c>
      <c r="K265" s="147">
        <f t="shared" si="31"/>
        <v>4.772326433150698</v>
      </c>
      <c r="L265" s="149">
        <f t="shared" si="32"/>
        <v>6.319855531891691E-2</v>
      </c>
    </row>
    <row r="266" spans="4:12" x14ac:dyDescent="0.3">
      <c r="D266" s="169">
        <v>43846</v>
      </c>
      <c r="E266" s="146">
        <v>34.232700000000001</v>
      </c>
      <c r="F266" s="170">
        <f t="shared" si="33"/>
        <v>35.00972409804131</v>
      </c>
      <c r="G266" s="147">
        <f t="shared" si="34"/>
        <v>0.46312598214153028</v>
      </c>
      <c r="H266" s="147">
        <f t="shared" si="28"/>
        <v>35.472850080182837</v>
      </c>
      <c r="I266" s="147">
        <f t="shared" si="29"/>
        <v>-1.2401500801828362</v>
      </c>
      <c r="J266" s="147">
        <f t="shared" si="30"/>
        <v>1.2401500801828362</v>
      </c>
      <c r="K266" s="147">
        <f t="shared" si="31"/>
        <v>1.5379722213774951</v>
      </c>
      <c r="L266" s="149">
        <f t="shared" si="32"/>
        <v>3.622706009700772E-2</v>
      </c>
    </row>
    <row r="267" spans="4:12" x14ac:dyDescent="0.3">
      <c r="D267" s="169">
        <v>43847</v>
      </c>
      <c r="E267" s="146">
        <v>34.033299999999997</v>
      </c>
      <c r="F267" s="170">
        <f t="shared" si="33"/>
        <v>34.563320785713223</v>
      </c>
      <c r="G267" s="147">
        <f t="shared" si="34"/>
        <v>0.37217305269456857</v>
      </c>
      <c r="H267" s="147">
        <f t="shared" si="28"/>
        <v>34.935493838407794</v>
      </c>
      <c r="I267" s="147">
        <f t="shared" si="29"/>
        <v>-0.90219383840779699</v>
      </c>
      <c r="J267" s="147">
        <f t="shared" si="30"/>
        <v>0.90219383840779699</v>
      </c>
      <c r="K267" s="147">
        <f t="shared" si="31"/>
        <v>0.81395372206099414</v>
      </c>
      <c r="L267" s="149">
        <f t="shared" si="32"/>
        <v>2.6509149521433333E-2</v>
      </c>
    </row>
    <row r="268" spans="4:12" x14ac:dyDescent="0.3">
      <c r="D268" s="169">
        <v>43851</v>
      </c>
      <c r="E268" s="146">
        <v>36.479999999999997</v>
      </c>
      <c r="F268" s="170">
        <f t="shared" si="33"/>
        <v>34.820378442155658</v>
      </c>
      <c r="G268" s="147">
        <f t="shared" si="34"/>
        <v>0.36066151306935518</v>
      </c>
      <c r="H268" s="147">
        <f t="shared" si="28"/>
        <v>35.18103995522501</v>
      </c>
      <c r="I268" s="147">
        <f t="shared" si="29"/>
        <v>1.2989600447749865</v>
      </c>
      <c r="J268" s="147">
        <f t="shared" si="30"/>
        <v>1.2989600447749865</v>
      </c>
      <c r="K268" s="147">
        <f t="shared" si="31"/>
        <v>1.687297197921835</v>
      </c>
      <c r="L268" s="149">
        <f t="shared" si="32"/>
        <v>3.5607457367735379E-2</v>
      </c>
    </row>
    <row r="269" spans="4:12" x14ac:dyDescent="0.3">
      <c r="D269" s="169">
        <v>43852</v>
      </c>
      <c r="E269" s="146">
        <v>37.970700000000001</v>
      </c>
      <c r="F269" s="170">
        <f t="shared" si="33"/>
        <v>37.06666921045548</v>
      </c>
      <c r="G269" s="147">
        <f t="shared" si="34"/>
        <v>0.54922443859240189</v>
      </c>
      <c r="H269" s="147">
        <f t="shared" si="28"/>
        <v>37.615893649047884</v>
      </c>
      <c r="I269" s="147">
        <f t="shared" si="29"/>
        <v>0.3548063509521171</v>
      </c>
      <c r="J269" s="147">
        <f t="shared" si="30"/>
        <v>0.3548063509521171</v>
      </c>
      <c r="K269" s="147">
        <f t="shared" si="31"/>
        <v>0.12588754667595689</v>
      </c>
      <c r="L269" s="149">
        <f t="shared" si="32"/>
        <v>9.3442141164665673E-3</v>
      </c>
    </row>
    <row r="270" spans="4:12" x14ac:dyDescent="0.3">
      <c r="D270" s="169">
        <v>43853</v>
      </c>
      <c r="E270" s="146">
        <v>38.146700000000003</v>
      </c>
      <c r="F270" s="170">
        <f t="shared" si="33"/>
        <v>38.445279550873927</v>
      </c>
      <c r="G270" s="147">
        <f t="shared" si="34"/>
        <v>0.63216302877500641</v>
      </c>
      <c r="H270" s="147">
        <f t="shared" si="28"/>
        <v>39.077442579648931</v>
      </c>
      <c r="I270" s="147">
        <f t="shared" si="29"/>
        <v>-0.93074257964892837</v>
      </c>
      <c r="J270" s="147">
        <f t="shared" si="30"/>
        <v>0.93074257964892837</v>
      </c>
      <c r="K270" s="147">
        <f t="shared" si="31"/>
        <v>0.8662817495715418</v>
      </c>
      <c r="L270" s="149">
        <f t="shared" si="32"/>
        <v>2.4399032672522875E-2</v>
      </c>
    </row>
    <row r="271" spans="4:12" x14ac:dyDescent="0.3">
      <c r="D271" s="169">
        <v>43854</v>
      </c>
      <c r="E271" s="146">
        <v>37.654699999999998</v>
      </c>
      <c r="F271" s="170">
        <f t="shared" si="33"/>
        <v>38.554030423020009</v>
      </c>
      <c r="G271" s="147">
        <f t="shared" si="34"/>
        <v>0.579821813112114</v>
      </c>
      <c r="H271" s="147">
        <f t="shared" si="28"/>
        <v>39.133852236132121</v>
      </c>
      <c r="I271" s="147">
        <f t="shared" si="29"/>
        <v>-1.4791522361321228</v>
      </c>
      <c r="J271" s="147">
        <f t="shared" si="30"/>
        <v>1.4791522361321228</v>
      </c>
      <c r="K271" s="147">
        <f t="shared" si="31"/>
        <v>2.1878913376546589</v>
      </c>
      <c r="L271" s="149">
        <f t="shared" si="32"/>
        <v>3.9282008252147088E-2</v>
      </c>
    </row>
    <row r="272" spans="4:12" x14ac:dyDescent="0.3">
      <c r="D272" s="169">
        <v>43857</v>
      </c>
      <c r="E272" s="146">
        <v>37.201300000000003</v>
      </c>
      <c r="F272" s="170">
        <f t="shared" si="33"/>
        <v>38.02787745048969</v>
      </c>
      <c r="G272" s="147">
        <f t="shared" si="34"/>
        <v>0.46922433454787071</v>
      </c>
      <c r="H272" s="147">
        <f t="shared" si="28"/>
        <v>38.497101785037557</v>
      </c>
      <c r="I272" s="147">
        <f t="shared" si="29"/>
        <v>-1.2958017850375541</v>
      </c>
      <c r="J272" s="147">
        <f t="shared" si="30"/>
        <v>1.2958017850375541</v>
      </c>
      <c r="K272" s="147">
        <f t="shared" si="31"/>
        <v>1.6791022661065114</v>
      </c>
      <c r="L272" s="149">
        <f t="shared" si="32"/>
        <v>3.4832164065168529E-2</v>
      </c>
    </row>
    <row r="273" spans="4:12" x14ac:dyDescent="0.3">
      <c r="D273" s="169">
        <v>43858</v>
      </c>
      <c r="E273" s="146">
        <v>37.793300000000002</v>
      </c>
      <c r="F273" s="170">
        <f t="shared" si="33"/>
        <v>37.695079467638301</v>
      </c>
      <c r="G273" s="147">
        <f t="shared" si="34"/>
        <v>0.38902210280794475</v>
      </c>
      <c r="H273" s="147">
        <f t="shared" si="28"/>
        <v>38.084101570446244</v>
      </c>
      <c r="I273" s="147">
        <f t="shared" si="29"/>
        <v>-0.29080157044624144</v>
      </c>
      <c r="J273" s="147">
        <f t="shared" si="30"/>
        <v>0.29080157044624144</v>
      </c>
      <c r="K273" s="147">
        <f t="shared" si="31"/>
        <v>8.4565553374000318E-2</v>
      </c>
      <c r="L273" s="149">
        <f t="shared" si="32"/>
        <v>7.6945270840662614E-3</v>
      </c>
    </row>
    <row r="274" spans="4:12" x14ac:dyDescent="0.3">
      <c r="D274" s="169">
        <v>43859</v>
      </c>
      <c r="E274" s="146">
        <v>38.732700000000001</v>
      </c>
      <c r="F274" s="170">
        <f t="shared" si="33"/>
        <v>38.29239768224636</v>
      </c>
      <c r="G274" s="147">
        <f t="shared" si="34"/>
        <v>0.40985171398795617</v>
      </c>
      <c r="H274" s="147">
        <f t="shared" si="28"/>
        <v>38.702249396234315</v>
      </c>
      <c r="I274" s="147">
        <f t="shared" si="29"/>
        <v>3.0450603765686424E-2</v>
      </c>
      <c r="J274" s="147">
        <f t="shared" si="30"/>
        <v>3.0450603765686424E-2</v>
      </c>
      <c r="K274" s="147">
        <f t="shared" si="31"/>
        <v>9.2723926969483618E-4</v>
      </c>
      <c r="L274" s="149">
        <f t="shared" si="32"/>
        <v>7.8617302087606654E-4</v>
      </c>
    </row>
    <row r="275" spans="4:12" x14ac:dyDescent="0.3">
      <c r="D275" s="169">
        <v>43860</v>
      </c>
      <c r="E275" s="146">
        <v>42.720700000000001</v>
      </c>
      <c r="F275" s="170">
        <f t="shared" si="33"/>
        <v>39.858181371190369</v>
      </c>
      <c r="G275" s="147">
        <f t="shared" si="34"/>
        <v>0.52544491148356154</v>
      </c>
      <c r="H275" s="147">
        <f t="shared" si="28"/>
        <v>40.38362628267393</v>
      </c>
      <c r="I275" s="147">
        <f t="shared" si="29"/>
        <v>2.3370737173260707</v>
      </c>
      <c r="J275" s="147">
        <f t="shared" si="30"/>
        <v>2.3370737173260707</v>
      </c>
      <c r="K275" s="147">
        <f t="shared" si="31"/>
        <v>5.4619135602162991</v>
      </c>
      <c r="L275" s="149">
        <f t="shared" si="32"/>
        <v>5.4705885374679505E-2</v>
      </c>
    </row>
    <row r="276" spans="4:12" x14ac:dyDescent="0.3">
      <c r="D276" s="169">
        <v>43861</v>
      </c>
      <c r="E276" s="146">
        <v>43.371299999999998</v>
      </c>
      <c r="F276" s="170">
        <f t="shared" si="33"/>
        <v>43.271175929186853</v>
      </c>
      <c r="G276" s="147">
        <f t="shared" si="34"/>
        <v>0.81419987613485389</v>
      </c>
      <c r="H276" s="147">
        <f t="shared" si="28"/>
        <v>44.085375805321704</v>
      </c>
      <c r="I276" s="147">
        <f t="shared" si="29"/>
        <v>-0.71407580532170556</v>
      </c>
      <c r="J276" s="147">
        <f t="shared" si="30"/>
        <v>0.71407580532170556</v>
      </c>
      <c r="K276" s="147">
        <f t="shared" si="31"/>
        <v>0.50990425574584231</v>
      </c>
      <c r="L276" s="149">
        <f t="shared" si="32"/>
        <v>1.6464247216977715E-2</v>
      </c>
    </row>
    <row r="277" spans="4:12" x14ac:dyDescent="0.3">
      <c r="D277" s="169">
        <v>43864</v>
      </c>
      <c r="E277" s="146">
        <v>52</v>
      </c>
      <c r="F277" s="170">
        <f t="shared" si="33"/>
        <v>45.748399900907884</v>
      </c>
      <c r="G277" s="147">
        <f t="shared" si="34"/>
        <v>0.98050228569347164</v>
      </c>
      <c r="H277" s="147">
        <f t="shared" si="28"/>
        <v>46.728902186601353</v>
      </c>
      <c r="I277" s="147">
        <f t="shared" si="29"/>
        <v>5.2710978133986472</v>
      </c>
      <c r="J277" s="147">
        <f t="shared" si="30"/>
        <v>5.2710978133986472</v>
      </c>
      <c r="K277" s="147">
        <f t="shared" si="31"/>
        <v>27.784472158416001</v>
      </c>
      <c r="L277" s="149">
        <f t="shared" si="32"/>
        <v>0.10136726564228168</v>
      </c>
    </row>
    <row r="278" spans="4:12" x14ac:dyDescent="0.3">
      <c r="D278" s="169">
        <v>43865</v>
      </c>
      <c r="E278" s="146">
        <v>59.137300000000003</v>
      </c>
      <c r="F278" s="170">
        <f t="shared" si="33"/>
        <v>54.211861828554781</v>
      </c>
      <c r="G278" s="147">
        <f t="shared" si="34"/>
        <v>1.7287982498888141</v>
      </c>
      <c r="H278" s="147">
        <f t="shared" si="28"/>
        <v>55.940660078443592</v>
      </c>
      <c r="I278" s="147">
        <f t="shared" si="29"/>
        <v>3.196639921556411</v>
      </c>
      <c r="J278" s="147">
        <f t="shared" si="30"/>
        <v>3.196639921556411</v>
      </c>
      <c r="K278" s="147">
        <f t="shared" si="31"/>
        <v>10.218506788088177</v>
      </c>
      <c r="L278" s="149">
        <f t="shared" si="32"/>
        <v>5.4054546310981576E-2</v>
      </c>
    </row>
    <row r="279" spans="4:12" x14ac:dyDescent="0.3">
      <c r="D279" s="169">
        <v>43866</v>
      </c>
      <c r="E279" s="146">
        <v>48.98</v>
      </c>
      <c r="F279" s="170">
        <f t="shared" si="33"/>
        <v>58.488878599911054</v>
      </c>
      <c r="G279" s="147">
        <f t="shared" si="34"/>
        <v>1.9836201020355599</v>
      </c>
      <c r="H279" s="147">
        <f t="shared" si="28"/>
        <v>60.472498701946613</v>
      </c>
      <c r="I279" s="147">
        <f t="shared" si="29"/>
        <v>-11.492498701946616</v>
      </c>
      <c r="J279" s="147">
        <f t="shared" si="30"/>
        <v>11.492498701946616</v>
      </c>
      <c r="K279" s="147">
        <f t="shared" si="31"/>
        <v>132.07752641424466</v>
      </c>
      <c r="L279" s="149">
        <f t="shared" si="32"/>
        <v>0.23463655986007792</v>
      </c>
    </row>
    <row r="280" spans="4:12" x14ac:dyDescent="0.3">
      <c r="D280" s="169">
        <v>43867</v>
      </c>
      <c r="E280" s="146">
        <v>49.930700000000002</v>
      </c>
      <c r="F280" s="170">
        <f t="shared" si="33"/>
        <v>50.757036081628449</v>
      </c>
      <c r="G280" s="147">
        <f t="shared" si="34"/>
        <v>1.0120738400037435</v>
      </c>
      <c r="H280" s="147">
        <f t="shared" si="28"/>
        <v>51.769109921632193</v>
      </c>
      <c r="I280" s="147">
        <f t="shared" si="29"/>
        <v>-1.8384099216321914</v>
      </c>
      <c r="J280" s="147">
        <f t="shared" si="30"/>
        <v>1.8384099216321914</v>
      </c>
      <c r="K280" s="147">
        <f t="shared" si="31"/>
        <v>3.3797510399556803</v>
      </c>
      <c r="L280" s="149">
        <f t="shared" si="32"/>
        <v>3.6819229885264801E-2</v>
      </c>
    </row>
    <row r="281" spans="4:12" x14ac:dyDescent="0.3">
      <c r="D281" s="169">
        <v>43868</v>
      </c>
      <c r="E281" s="146">
        <v>49.871299999999998</v>
      </c>
      <c r="F281" s="170">
        <f t="shared" si="33"/>
        <v>50.728479072002997</v>
      </c>
      <c r="G281" s="147">
        <f t="shared" si="34"/>
        <v>0.90801075504082396</v>
      </c>
      <c r="H281" s="147">
        <f t="shared" si="28"/>
        <v>51.636489827043825</v>
      </c>
      <c r="I281" s="147">
        <f t="shared" si="29"/>
        <v>-1.7651898270438267</v>
      </c>
      <c r="J281" s="147">
        <f t="shared" si="30"/>
        <v>1.7651898270438267</v>
      </c>
      <c r="K281" s="147">
        <f t="shared" si="31"/>
        <v>3.1158951254990148</v>
      </c>
      <c r="L281" s="149">
        <f t="shared" si="32"/>
        <v>3.5394903021253241E-2</v>
      </c>
    </row>
    <row r="282" spans="4:12" x14ac:dyDescent="0.3">
      <c r="D282" s="169">
        <v>43871</v>
      </c>
      <c r="E282" s="146">
        <v>51.418700000000001</v>
      </c>
      <c r="F282" s="170">
        <f t="shared" si="33"/>
        <v>50.907188604032662</v>
      </c>
      <c r="G282" s="147">
        <f t="shared" si="34"/>
        <v>0.83508063273970801</v>
      </c>
      <c r="H282" s="147">
        <f t="shared" si="28"/>
        <v>51.742269236772373</v>
      </c>
      <c r="I282" s="147">
        <f t="shared" si="29"/>
        <v>-0.32356923677237148</v>
      </c>
      <c r="J282" s="147">
        <f t="shared" si="30"/>
        <v>0.32356923677237148</v>
      </c>
      <c r="K282" s="147">
        <f t="shared" si="31"/>
        <v>0.104697050985455</v>
      </c>
      <c r="L282" s="149">
        <f t="shared" si="32"/>
        <v>6.2928319224790103E-3</v>
      </c>
    </row>
    <row r="283" spans="4:12" x14ac:dyDescent="0.3">
      <c r="D283" s="169">
        <v>43872</v>
      </c>
      <c r="E283" s="146">
        <v>51.625300000000003</v>
      </c>
      <c r="F283" s="170">
        <f t="shared" si="33"/>
        <v>52.128084506191776</v>
      </c>
      <c r="G283" s="147">
        <f t="shared" si="34"/>
        <v>0.87366215968164873</v>
      </c>
      <c r="H283" s="147">
        <f t="shared" si="28"/>
        <v>53.001746665873426</v>
      </c>
      <c r="I283" s="147">
        <f t="shared" si="29"/>
        <v>-1.3764466658734236</v>
      </c>
      <c r="J283" s="147">
        <f t="shared" si="30"/>
        <v>1.3764466658734236</v>
      </c>
      <c r="K283" s="147">
        <f t="shared" si="31"/>
        <v>1.8946054239940642</v>
      </c>
      <c r="L283" s="149">
        <f t="shared" si="32"/>
        <v>2.6662250212074766E-2</v>
      </c>
    </row>
    <row r="284" spans="4:12" x14ac:dyDescent="0.3">
      <c r="D284" s="169">
        <v>43873</v>
      </c>
      <c r="E284" s="146">
        <v>51.152700000000003</v>
      </c>
      <c r="F284" s="170">
        <f t="shared" si="33"/>
        <v>52.22970972774533</v>
      </c>
      <c r="G284" s="147">
        <f t="shared" si="34"/>
        <v>0.79645846586883928</v>
      </c>
      <c r="H284" s="147">
        <f t="shared" si="28"/>
        <v>53.026168193614168</v>
      </c>
      <c r="I284" s="147">
        <f t="shared" si="29"/>
        <v>-1.8734681936141655</v>
      </c>
      <c r="J284" s="147">
        <f t="shared" si="30"/>
        <v>1.8734681936141655</v>
      </c>
      <c r="K284" s="147">
        <f t="shared" si="31"/>
        <v>3.5098830724839245</v>
      </c>
      <c r="L284" s="149">
        <f t="shared" si="32"/>
        <v>3.6625010871648329E-2</v>
      </c>
    </row>
    <row r="285" spans="4:12" x14ac:dyDescent="0.3">
      <c r="D285" s="169">
        <v>43874</v>
      </c>
      <c r="E285" s="146">
        <v>53.6</v>
      </c>
      <c r="F285" s="170">
        <f t="shared" si="33"/>
        <v>52.279326772695072</v>
      </c>
      <c r="G285" s="147">
        <f t="shared" si="34"/>
        <v>0.72177432377692952</v>
      </c>
      <c r="H285" s="147">
        <f t="shared" si="28"/>
        <v>53.001101096471999</v>
      </c>
      <c r="I285" s="147">
        <f t="shared" si="29"/>
        <v>0.59889890352800279</v>
      </c>
      <c r="J285" s="147">
        <f t="shared" si="30"/>
        <v>0.59889890352800279</v>
      </c>
      <c r="K285" s="147">
        <f t="shared" si="31"/>
        <v>0.35867989664704397</v>
      </c>
      <c r="L285" s="149">
        <f t="shared" si="32"/>
        <v>1.1173487006119455E-2</v>
      </c>
    </row>
    <row r="286" spans="4:12" x14ac:dyDescent="0.3">
      <c r="D286" s="169">
        <v>43875</v>
      </c>
      <c r="E286" s="146">
        <v>53.335299999999997</v>
      </c>
      <c r="F286" s="170">
        <f t="shared" si="33"/>
        <v>54.124479459021543</v>
      </c>
      <c r="G286" s="147">
        <f t="shared" si="34"/>
        <v>0.83411216003188382</v>
      </c>
      <c r="H286" s="147">
        <f t="shared" si="28"/>
        <v>54.958591619053429</v>
      </c>
      <c r="I286" s="147">
        <f t="shared" si="29"/>
        <v>-1.6232916190534326</v>
      </c>
      <c r="J286" s="147">
        <f t="shared" si="30"/>
        <v>1.6232916190534326</v>
      </c>
      <c r="K286" s="147">
        <f t="shared" si="31"/>
        <v>2.6350756804891144</v>
      </c>
      <c r="L286" s="149">
        <f t="shared" si="32"/>
        <v>3.0435595544666152E-2</v>
      </c>
    </row>
    <row r="287" spans="4:12" x14ac:dyDescent="0.3">
      <c r="D287" s="169">
        <v>43879</v>
      </c>
      <c r="E287" s="146">
        <v>57.226700000000001</v>
      </c>
      <c r="F287" s="170">
        <f t="shared" si="33"/>
        <v>54.780869728025507</v>
      </c>
      <c r="G287" s="147">
        <f t="shared" si="34"/>
        <v>0.81633997092909183</v>
      </c>
      <c r="H287" s="147">
        <f t="shared" si="28"/>
        <v>55.5972096989546</v>
      </c>
      <c r="I287" s="147">
        <f t="shared" si="29"/>
        <v>1.6294903010454007</v>
      </c>
      <c r="J287" s="147">
        <f t="shared" si="30"/>
        <v>1.6294903010454007</v>
      </c>
      <c r="K287" s="147">
        <f t="shared" si="31"/>
        <v>2.6552386412010307</v>
      </c>
      <c r="L287" s="149">
        <f t="shared" si="32"/>
        <v>2.8474301349639252E-2</v>
      </c>
    </row>
    <row r="288" spans="4:12" x14ac:dyDescent="0.3">
      <c r="D288" s="169">
        <v>43880</v>
      </c>
      <c r="E288" s="146">
        <v>61.161299999999997</v>
      </c>
      <c r="F288" s="170">
        <f t="shared" si="33"/>
        <v>58.66669197674328</v>
      </c>
      <c r="G288" s="147">
        <f t="shared" si="34"/>
        <v>1.1232881987079599</v>
      </c>
      <c r="H288" s="147">
        <f t="shared" si="28"/>
        <v>59.789980175451241</v>
      </c>
      <c r="I288" s="147">
        <f t="shared" si="29"/>
        <v>1.3713198245487561</v>
      </c>
      <c r="J288" s="147">
        <f t="shared" si="30"/>
        <v>1.3713198245487561</v>
      </c>
      <c r="K288" s="147">
        <f t="shared" si="31"/>
        <v>1.8805180612004313</v>
      </c>
      <c r="L288" s="149">
        <f t="shared" si="32"/>
        <v>2.2421364891667708E-2</v>
      </c>
    </row>
    <row r="289" spans="4:12" x14ac:dyDescent="0.3">
      <c r="D289" s="169">
        <v>43881</v>
      </c>
      <c r="E289" s="146">
        <v>59.960700000000003</v>
      </c>
      <c r="F289" s="170">
        <f t="shared" si="33"/>
        <v>61.819810558966367</v>
      </c>
      <c r="G289" s="147">
        <f t="shared" si="34"/>
        <v>1.3262712370594727</v>
      </c>
      <c r="H289" s="147">
        <f t="shared" si="28"/>
        <v>63.14608179602584</v>
      </c>
      <c r="I289" s="147">
        <f t="shared" si="29"/>
        <v>-3.1853817960258368</v>
      </c>
      <c r="J289" s="147">
        <f t="shared" si="30"/>
        <v>3.1853817960258368</v>
      </c>
      <c r="K289" s="147">
        <f t="shared" si="31"/>
        <v>10.146657186452785</v>
      </c>
      <c r="L289" s="149">
        <f t="shared" si="32"/>
        <v>5.3124493143439568E-2</v>
      </c>
    </row>
    <row r="290" spans="4:12" x14ac:dyDescent="0.3">
      <c r="D290" s="169">
        <v>43882</v>
      </c>
      <c r="E290" s="146">
        <v>60.066699999999997</v>
      </c>
      <c r="F290" s="170">
        <f t="shared" si="33"/>
        <v>61.04291698964758</v>
      </c>
      <c r="G290" s="147">
        <f t="shared" si="34"/>
        <v>1.1159547564216468</v>
      </c>
      <c r="H290" s="147">
        <f t="shared" si="28"/>
        <v>62.158871746069224</v>
      </c>
      <c r="I290" s="147">
        <f t="shared" si="29"/>
        <v>-2.0921717460692264</v>
      </c>
      <c r="J290" s="147">
        <f t="shared" si="30"/>
        <v>2.0921717460692264</v>
      </c>
      <c r="K290" s="147">
        <f t="shared" si="31"/>
        <v>4.3771826150503559</v>
      </c>
      <c r="L290" s="149">
        <f t="shared" si="32"/>
        <v>3.4830808851979991E-2</v>
      </c>
    </row>
    <row r="291" spans="4:12" x14ac:dyDescent="0.3">
      <c r="D291" s="169">
        <v>43885</v>
      </c>
      <c r="E291" s="146">
        <v>55.585999999999999</v>
      </c>
      <c r="F291" s="170">
        <f t="shared" si="33"/>
        <v>60.063323805137316</v>
      </c>
      <c r="G291" s="147">
        <f t="shared" si="34"/>
        <v>0.90639996232845566</v>
      </c>
      <c r="H291" s="147">
        <f t="shared" si="28"/>
        <v>60.969723767465773</v>
      </c>
      <c r="I291" s="147">
        <f t="shared" si="29"/>
        <v>-5.3837237674657743</v>
      </c>
      <c r="J291" s="147">
        <f t="shared" si="30"/>
        <v>5.3837237674657743</v>
      </c>
      <c r="K291" s="147">
        <f t="shared" si="31"/>
        <v>28.984481604375869</v>
      </c>
      <c r="L291" s="149">
        <f t="shared" si="32"/>
        <v>9.6853951848770811E-2</v>
      </c>
    </row>
    <row r="292" spans="4:12" x14ac:dyDescent="0.3">
      <c r="D292" s="169">
        <v>43886</v>
      </c>
      <c r="E292" s="146">
        <v>53.327300000000001</v>
      </c>
      <c r="F292" s="170">
        <f t="shared" si="33"/>
        <v>55.859379969862772</v>
      </c>
      <c r="G292" s="147">
        <f t="shared" si="34"/>
        <v>0.39536558256815568</v>
      </c>
      <c r="H292" s="147">
        <f t="shared" si="28"/>
        <v>56.254745552430926</v>
      </c>
      <c r="I292" s="147">
        <f t="shared" si="29"/>
        <v>-2.9274455524309246</v>
      </c>
      <c r="J292" s="147">
        <f t="shared" si="30"/>
        <v>2.9274455524309246</v>
      </c>
      <c r="K292" s="147">
        <f t="shared" si="31"/>
        <v>8.5699374624476015</v>
      </c>
      <c r="L292" s="149">
        <f t="shared" si="32"/>
        <v>5.4895814197060876E-2</v>
      </c>
    </row>
    <row r="293" spans="4:12" x14ac:dyDescent="0.3">
      <c r="D293" s="169">
        <v>43887</v>
      </c>
      <c r="E293" s="146">
        <v>51.92</v>
      </c>
      <c r="F293" s="170">
        <f t="shared" si="33"/>
        <v>53.362132466054526</v>
      </c>
      <c r="G293" s="147">
        <f t="shared" si="34"/>
        <v>0.10610427393051547</v>
      </c>
      <c r="H293" s="147">
        <f t="shared" si="28"/>
        <v>53.468236739985038</v>
      </c>
      <c r="I293" s="147">
        <f t="shared" si="29"/>
        <v>-1.5482367399850361</v>
      </c>
      <c r="J293" s="147">
        <f t="shared" si="30"/>
        <v>1.5482367399850361</v>
      </c>
      <c r="K293" s="147">
        <f t="shared" si="31"/>
        <v>2.3970370030394923</v>
      </c>
      <c r="L293" s="149">
        <f t="shared" si="32"/>
        <v>2.9819659861036903E-2</v>
      </c>
    </row>
    <row r="294" spans="4:12" x14ac:dyDescent="0.3">
      <c r="D294" s="169">
        <v>43888</v>
      </c>
      <c r="E294" s="146">
        <v>45.2667</v>
      </c>
      <c r="F294" s="170">
        <f t="shared" si="33"/>
        <v>50.674223419144411</v>
      </c>
      <c r="G294" s="147">
        <f t="shared" si="34"/>
        <v>-0.17329705815354754</v>
      </c>
      <c r="H294" s="147">
        <f t="shared" si="28"/>
        <v>50.500926360990867</v>
      </c>
      <c r="I294" s="147">
        <f t="shared" si="29"/>
        <v>-5.234226360990867</v>
      </c>
      <c r="J294" s="147">
        <f t="shared" si="30"/>
        <v>5.234226360990867</v>
      </c>
      <c r="K294" s="147">
        <f t="shared" si="31"/>
        <v>27.397125598091694</v>
      </c>
      <c r="L294" s="149">
        <f t="shared" si="32"/>
        <v>0.1156308359343815</v>
      </c>
    </row>
    <row r="295" spans="4:12" x14ac:dyDescent="0.3">
      <c r="D295" s="169">
        <v>43889</v>
      </c>
      <c r="E295" s="146">
        <v>44.532699999999998</v>
      </c>
      <c r="F295" s="170">
        <f t="shared" si="33"/>
        <v>44.981262353477163</v>
      </c>
      <c r="G295" s="147">
        <f t="shared" si="34"/>
        <v>-0.72526345890491761</v>
      </c>
      <c r="H295" s="147">
        <f t="shared" si="28"/>
        <v>44.255998894572244</v>
      </c>
      <c r="I295" s="147">
        <f t="shared" si="29"/>
        <v>0.27670110542775461</v>
      </c>
      <c r="J295" s="147">
        <f t="shared" si="30"/>
        <v>0.27670110542775461</v>
      </c>
      <c r="K295" s="147">
        <f t="shared" si="31"/>
        <v>7.6563501744941379E-2</v>
      </c>
      <c r="L295" s="149">
        <f t="shared" si="32"/>
        <v>6.2134365405141527E-3</v>
      </c>
    </row>
    <row r="296" spans="4:12" x14ac:dyDescent="0.3">
      <c r="D296" s="169">
        <v>43892</v>
      </c>
      <c r="E296" s="146">
        <v>49.5747</v>
      </c>
      <c r="F296" s="170">
        <f t="shared" si="33"/>
        <v>44.960889232876063</v>
      </c>
      <c r="G296" s="147">
        <f t="shared" si="34"/>
        <v>-0.65477442507453587</v>
      </c>
      <c r="H296" s="147">
        <f t="shared" si="28"/>
        <v>44.306114807801528</v>
      </c>
      <c r="I296" s="147">
        <f t="shared" si="29"/>
        <v>5.2685851921984721</v>
      </c>
      <c r="J296" s="147">
        <f t="shared" si="30"/>
        <v>5.2685851921984721</v>
      </c>
      <c r="K296" s="147">
        <f t="shared" si="31"/>
        <v>27.757989927453011</v>
      </c>
      <c r="L296" s="149">
        <f t="shared" si="32"/>
        <v>0.10627568481904019</v>
      </c>
    </row>
    <row r="297" spans="4:12" x14ac:dyDescent="0.3">
      <c r="D297" s="169">
        <v>43893</v>
      </c>
      <c r="E297" s="146">
        <v>49.700699999999998</v>
      </c>
      <c r="F297" s="170">
        <f t="shared" si="33"/>
        <v>49.076080459940371</v>
      </c>
      <c r="G297" s="147">
        <f t="shared" si="34"/>
        <v>-0.17777785986065148</v>
      </c>
      <c r="H297" s="147">
        <f t="shared" si="28"/>
        <v>48.898302600079717</v>
      </c>
      <c r="I297" s="147">
        <f t="shared" si="29"/>
        <v>0.80239739992028092</v>
      </c>
      <c r="J297" s="147">
        <f t="shared" si="30"/>
        <v>0.80239739992028092</v>
      </c>
      <c r="K297" s="147">
        <f t="shared" si="31"/>
        <v>0.64384158739882724</v>
      </c>
      <c r="L297" s="149">
        <f t="shared" si="32"/>
        <v>1.6144589511219779E-2</v>
      </c>
    </row>
    <row r="298" spans="4:12" x14ac:dyDescent="0.3">
      <c r="D298" s="169">
        <v>43894</v>
      </c>
      <c r="E298" s="146">
        <v>49.966700000000003</v>
      </c>
      <c r="F298" s="170">
        <f t="shared" si="33"/>
        <v>49.611677712111479</v>
      </c>
      <c r="G298" s="147">
        <f t="shared" si="34"/>
        <v>-0.10644034865747554</v>
      </c>
      <c r="H298" s="147">
        <f t="shared" si="28"/>
        <v>49.505237363454</v>
      </c>
      <c r="I298" s="147">
        <f t="shared" si="29"/>
        <v>0.46146263654600261</v>
      </c>
      <c r="J298" s="147">
        <f t="shared" si="30"/>
        <v>0.46146263654600261</v>
      </c>
      <c r="K298" s="147">
        <f t="shared" si="31"/>
        <v>0.21294776492798811</v>
      </c>
      <c r="L298" s="149">
        <f t="shared" si="32"/>
        <v>9.2354035096574843E-3</v>
      </c>
    </row>
    <row r="299" spans="4:12" x14ac:dyDescent="0.3">
      <c r="D299" s="169">
        <v>43895</v>
      </c>
      <c r="E299" s="146">
        <v>48.302700000000002</v>
      </c>
      <c r="F299" s="170">
        <f t="shared" si="33"/>
        <v>49.548747721074022</v>
      </c>
      <c r="G299" s="147">
        <f t="shared" si="34"/>
        <v>-0.10208931289547368</v>
      </c>
      <c r="H299" s="147">
        <f t="shared" si="28"/>
        <v>49.44665840817855</v>
      </c>
      <c r="I299" s="147">
        <f t="shared" si="29"/>
        <v>-1.1439584081785483</v>
      </c>
      <c r="J299" s="147">
        <f t="shared" si="30"/>
        <v>1.1439584081785483</v>
      </c>
      <c r="K299" s="147">
        <f t="shared" si="31"/>
        <v>1.3086408396423981</v>
      </c>
      <c r="L299" s="149">
        <f t="shared" si="32"/>
        <v>2.3683115191874334E-2</v>
      </c>
    </row>
    <row r="300" spans="4:12" x14ac:dyDescent="0.3">
      <c r="D300" s="169">
        <v>43896</v>
      </c>
      <c r="E300" s="146">
        <v>46.898699999999998</v>
      </c>
      <c r="F300" s="170">
        <f t="shared" si="33"/>
        <v>47.940228549683624</v>
      </c>
      <c r="G300" s="147">
        <f t="shared" si="34"/>
        <v>-0.25273229874496617</v>
      </c>
      <c r="H300" s="147">
        <f t="shared" si="28"/>
        <v>47.687496250938658</v>
      </c>
      <c r="I300" s="147">
        <f t="shared" si="29"/>
        <v>-0.78879625093865968</v>
      </c>
      <c r="J300" s="147">
        <f t="shared" si="30"/>
        <v>0.78879625093865968</v>
      </c>
      <c r="K300" s="147">
        <f t="shared" si="31"/>
        <v>0.622199525494885</v>
      </c>
      <c r="L300" s="149">
        <f t="shared" si="32"/>
        <v>1.68191495913247E-2</v>
      </c>
    </row>
    <row r="301" spans="4:12" x14ac:dyDescent="0.3">
      <c r="D301" s="169">
        <v>43899</v>
      </c>
      <c r="E301" s="146">
        <v>40.533299999999997</v>
      </c>
      <c r="F301" s="170">
        <f t="shared" si="33"/>
        <v>45.423434161004025</v>
      </c>
      <c r="G301" s="147">
        <f t="shared" si="34"/>
        <v>-0.47913850773842948</v>
      </c>
      <c r="H301" s="147">
        <f t="shared" si="28"/>
        <v>44.944295653265598</v>
      </c>
      <c r="I301" s="147">
        <f t="shared" si="29"/>
        <v>-4.4109956532656014</v>
      </c>
      <c r="J301" s="147">
        <f t="shared" si="30"/>
        <v>4.4109956532656014</v>
      </c>
      <c r="K301" s="147">
        <f t="shared" si="31"/>
        <v>19.45688265312803</v>
      </c>
      <c r="L301" s="149">
        <f t="shared" si="32"/>
        <v>0.1088239954127989</v>
      </c>
    </row>
    <row r="302" spans="4:12" x14ac:dyDescent="0.3">
      <c r="D302" s="169">
        <v>43900</v>
      </c>
      <c r="E302" s="146">
        <v>43.021999999999998</v>
      </c>
      <c r="F302" s="170">
        <f t="shared" si="33"/>
        <v>40.647729193809255</v>
      </c>
      <c r="G302" s="147">
        <f t="shared" si="34"/>
        <v>-0.90879515368406349</v>
      </c>
      <c r="H302" s="147">
        <f t="shared" si="28"/>
        <v>39.738934040125194</v>
      </c>
      <c r="I302" s="147">
        <f t="shared" si="29"/>
        <v>3.2830659598748042</v>
      </c>
      <c r="J302" s="147">
        <f t="shared" si="30"/>
        <v>3.2830659598748042</v>
      </c>
      <c r="K302" s="147">
        <f t="shared" si="31"/>
        <v>10.77852209688867</v>
      </c>
      <c r="L302" s="149">
        <f t="shared" si="32"/>
        <v>7.6311328154776731E-2</v>
      </c>
    </row>
    <row r="303" spans="4:12" x14ac:dyDescent="0.3">
      <c r="D303" s="169">
        <v>43901</v>
      </c>
      <c r="E303" s="146">
        <v>42.281999999999996</v>
      </c>
      <c r="F303" s="170">
        <f t="shared" si="33"/>
        <v>42.146963877052755</v>
      </c>
      <c r="G303" s="147">
        <f t="shared" si="34"/>
        <v>-0.66799216999130717</v>
      </c>
      <c r="H303" s="147">
        <f t="shared" si="28"/>
        <v>41.478971707061447</v>
      </c>
      <c r="I303" s="147">
        <f t="shared" si="29"/>
        <v>0.80302829293854927</v>
      </c>
      <c r="J303" s="147">
        <f t="shared" si="30"/>
        <v>0.80302829293854927</v>
      </c>
      <c r="K303" s="147">
        <f t="shared" si="31"/>
        <v>0.64485443925980046</v>
      </c>
      <c r="L303" s="149">
        <f t="shared" si="32"/>
        <v>1.8992202188603882E-2</v>
      </c>
    </row>
    <row r="304" spans="4:12" x14ac:dyDescent="0.3">
      <c r="D304" s="169">
        <v>43902</v>
      </c>
      <c r="E304" s="146">
        <v>37.369999999999997</v>
      </c>
      <c r="F304" s="170">
        <f t="shared" si="33"/>
        <v>40.765206264006949</v>
      </c>
      <c r="G304" s="147">
        <f t="shared" si="34"/>
        <v>-0.7393687142967571</v>
      </c>
      <c r="H304" s="147">
        <f t="shared" si="28"/>
        <v>40.025837549710189</v>
      </c>
      <c r="I304" s="147">
        <f t="shared" si="29"/>
        <v>-2.655837549710192</v>
      </c>
      <c r="J304" s="147">
        <f t="shared" si="30"/>
        <v>2.655837549710192</v>
      </c>
      <c r="K304" s="147">
        <f t="shared" si="31"/>
        <v>7.0534730904506366</v>
      </c>
      <c r="L304" s="149">
        <f t="shared" si="32"/>
        <v>7.1068706173673862E-2</v>
      </c>
    </row>
    <row r="305" spans="4:12" x14ac:dyDescent="0.3">
      <c r="D305" s="169">
        <v>43903</v>
      </c>
      <c r="E305" s="146">
        <v>36.441299999999998</v>
      </c>
      <c r="F305" s="170">
        <f t="shared" si="33"/>
        <v>36.592765028562589</v>
      </c>
      <c r="G305" s="147">
        <f t="shared" si="34"/>
        <v>-1.0826759664115175</v>
      </c>
      <c r="H305" s="147">
        <f t="shared" si="28"/>
        <v>35.510089062151074</v>
      </c>
      <c r="I305" s="147">
        <f t="shared" si="29"/>
        <v>0.93121093784892395</v>
      </c>
      <c r="J305" s="147">
        <f t="shared" si="30"/>
        <v>0.93121093784892395</v>
      </c>
      <c r="K305" s="147">
        <f t="shared" si="31"/>
        <v>0.86715381076947251</v>
      </c>
      <c r="L305" s="149">
        <f t="shared" si="32"/>
        <v>2.5553724423907052E-2</v>
      </c>
    </row>
    <row r="306" spans="4:12" x14ac:dyDescent="0.3">
      <c r="D306" s="169">
        <v>43906</v>
      </c>
      <c r="E306" s="146">
        <v>29.671299999999999</v>
      </c>
      <c r="F306" s="170">
        <f t="shared" si="33"/>
        <v>34.221159226870789</v>
      </c>
      <c r="G306" s="147">
        <f t="shared" si="34"/>
        <v>-1.2115689499395459</v>
      </c>
      <c r="H306" s="147">
        <f t="shared" si="28"/>
        <v>33.009590276931242</v>
      </c>
      <c r="I306" s="147">
        <f t="shared" si="29"/>
        <v>-3.338290276931243</v>
      </c>
      <c r="J306" s="147">
        <f t="shared" si="30"/>
        <v>3.338290276931243</v>
      </c>
      <c r="K306" s="147">
        <f t="shared" si="31"/>
        <v>11.144181973053675</v>
      </c>
      <c r="L306" s="149">
        <f t="shared" si="32"/>
        <v>0.11250906690745748</v>
      </c>
    </row>
    <row r="307" spans="4:12" x14ac:dyDescent="0.3">
      <c r="D307" s="169">
        <v>43907</v>
      </c>
      <c r="E307" s="146">
        <v>28.68</v>
      </c>
      <c r="F307" s="170">
        <f t="shared" si="33"/>
        <v>28.503784840048365</v>
      </c>
      <c r="G307" s="147">
        <f t="shared" si="34"/>
        <v>-1.6621494936278338</v>
      </c>
      <c r="H307" s="147">
        <f t="shared" si="28"/>
        <v>26.841635346420532</v>
      </c>
      <c r="I307" s="147">
        <f t="shared" si="29"/>
        <v>1.8383646535794682</v>
      </c>
      <c r="J307" s="147">
        <f t="shared" si="30"/>
        <v>1.8383646535794682</v>
      </c>
      <c r="K307" s="147">
        <f t="shared" si="31"/>
        <v>3.3795845995303582</v>
      </c>
      <c r="L307" s="149">
        <f t="shared" si="32"/>
        <v>6.4099185968600703E-2</v>
      </c>
    </row>
    <row r="308" spans="4:12" x14ac:dyDescent="0.3">
      <c r="D308" s="169">
        <v>43908</v>
      </c>
      <c r="E308" s="146">
        <v>24.081299999999999</v>
      </c>
      <c r="F308" s="170">
        <f t="shared" si="33"/>
        <v>26.430540405097734</v>
      </c>
      <c r="G308" s="147">
        <f t="shared" si="34"/>
        <v>-1.7032589877601136</v>
      </c>
      <c r="H308" s="147">
        <f t="shared" si="28"/>
        <v>24.727281417337622</v>
      </c>
      <c r="I308" s="147">
        <f t="shared" si="29"/>
        <v>-0.64598141733762304</v>
      </c>
      <c r="J308" s="147">
        <f t="shared" si="30"/>
        <v>0.64598141733762304</v>
      </c>
      <c r="K308" s="147">
        <f t="shared" si="31"/>
        <v>0.41729199154552432</v>
      </c>
      <c r="L308" s="149">
        <f t="shared" si="32"/>
        <v>2.6825022624925692E-2</v>
      </c>
    </row>
    <row r="309" spans="4:12" x14ac:dyDescent="0.3">
      <c r="D309" s="169">
        <v>43909</v>
      </c>
      <c r="E309" s="146">
        <v>28.5093</v>
      </c>
      <c r="F309" s="170">
        <f t="shared" si="33"/>
        <v>23.604292809791907</v>
      </c>
      <c r="G309" s="147">
        <f t="shared" si="34"/>
        <v>-1.815557848514685</v>
      </c>
      <c r="H309" s="147">
        <f t="shared" si="28"/>
        <v>21.788734961277221</v>
      </c>
      <c r="I309" s="147">
        <f t="shared" si="29"/>
        <v>6.7205650387227784</v>
      </c>
      <c r="J309" s="147">
        <f t="shared" si="30"/>
        <v>6.7205650387227784</v>
      </c>
      <c r="K309" s="147">
        <f t="shared" si="31"/>
        <v>45.165994439702899</v>
      </c>
      <c r="L309" s="149">
        <f t="shared" si="32"/>
        <v>0.23573237640779601</v>
      </c>
    </row>
    <row r="310" spans="4:12" x14ac:dyDescent="0.3">
      <c r="D310" s="169">
        <v>43910</v>
      </c>
      <c r="E310" s="146">
        <v>28.501999999999999</v>
      </c>
      <c r="F310" s="170">
        <f t="shared" si="33"/>
        <v>27.055393721188253</v>
      </c>
      <c r="G310" s="147">
        <f t="shared" si="34"/>
        <v>-1.2888919725235821</v>
      </c>
      <c r="H310" s="147">
        <f t="shared" si="28"/>
        <v>25.76650174866467</v>
      </c>
      <c r="I310" s="147">
        <f t="shared" si="29"/>
        <v>2.7354982513353292</v>
      </c>
      <c r="J310" s="147">
        <f t="shared" si="30"/>
        <v>2.7354982513353292</v>
      </c>
      <c r="K310" s="147">
        <f t="shared" si="31"/>
        <v>7.4829506830586441</v>
      </c>
      <c r="L310" s="149">
        <f t="shared" si="32"/>
        <v>9.5975659649685255E-2</v>
      </c>
    </row>
    <row r="311" spans="4:12" x14ac:dyDescent="0.3">
      <c r="D311" s="169">
        <v>43913</v>
      </c>
      <c r="E311" s="146">
        <v>28.9527</v>
      </c>
      <c r="F311" s="170">
        <f t="shared" si="33"/>
        <v>27.561026421981133</v>
      </c>
      <c r="G311" s="147">
        <f t="shared" si="34"/>
        <v>-1.1094395051919359</v>
      </c>
      <c r="H311" s="147">
        <f t="shared" si="28"/>
        <v>26.451586916789196</v>
      </c>
      <c r="I311" s="147">
        <f t="shared" si="29"/>
        <v>2.5011130832108037</v>
      </c>
      <c r="J311" s="147">
        <f t="shared" si="30"/>
        <v>2.5011130832108037</v>
      </c>
      <c r="K311" s="147">
        <f t="shared" si="31"/>
        <v>6.2555666550082529</v>
      </c>
      <c r="L311" s="149">
        <f t="shared" si="32"/>
        <v>8.6386177565850639E-2</v>
      </c>
    </row>
    <row r="312" spans="4:12" x14ac:dyDescent="0.3">
      <c r="D312" s="169">
        <v>43914</v>
      </c>
      <c r="E312" s="146">
        <v>33.666699999999999</v>
      </c>
      <c r="F312" s="170">
        <f t="shared" si="33"/>
        <v>29.007948395846455</v>
      </c>
      <c r="G312" s="147">
        <f t="shared" si="34"/>
        <v>-0.85380335728621004</v>
      </c>
      <c r="H312" s="147">
        <f t="shared" si="28"/>
        <v>28.154145038560245</v>
      </c>
      <c r="I312" s="147">
        <f t="shared" si="29"/>
        <v>5.5125549614397542</v>
      </c>
      <c r="J312" s="147">
        <f t="shared" si="30"/>
        <v>5.5125549614397542</v>
      </c>
      <c r="K312" s="147">
        <f t="shared" si="31"/>
        <v>30.388262202894051</v>
      </c>
      <c r="L312" s="149">
        <f t="shared" si="32"/>
        <v>0.16373909416247373</v>
      </c>
    </row>
    <row r="313" spans="4:12" x14ac:dyDescent="0.3">
      <c r="D313" s="169">
        <v>43915</v>
      </c>
      <c r="E313" s="146">
        <v>35.950000000000003</v>
      </c>
      <c r="F313" s="170">
        <f t="shared" si="33"/>
        <v>33.440317314171033</v>
      </c>
      <c r="G313" s="147">
        <f t="shared" si="34"/>
        <v>-0.32518612972513122</v>
      </c>
      <c r="H313" s="147">
        <f t="shared" si="28"/>
        <v>33.1151311844459</v>
      </c>
      <c r="I313" s="147">
        <f t="shared" si="29"/>
        <v>2.8348688155541026</v>
      </c>
      <c r="J313" s="147">
        <f t="shared" si="30"/>
        <v>2.8348688155541026</v>
      </c>
      <c r="K313" s="147">
        <f t="shared" si="31"/>
        <v>8.03648120140112</v>
      </c>
      <c r="L313" s="149">
        <f t="shared" si="32"/>
        <v>7.8855878040447913E-2</v>
      </c>
    </row>
    <row r="314" spans="4:12" x14ac:dyDescent="0.3">
      <c r="D314" s="169">
        <v>43916</v>
      </c>
      <c r="E314" s="146">
        <v>35.210700000000003</v>
      </c>
      <c r="F314" s="170">
        <f t="shared" si="33"/>
        <v>35.541991096219903</v>
      </c>
      <c r="G314" s="147">
        <f t="shared" si="34"/>
        <v>-8.2500138547731083E-2</v>
      </c>
      <c r="H314" s="147">
        <f t="shared" si="28"/>
        <v>35.459490957672173</v>
      </c>
      <c r="I314" s="147">
        <f t="shared" si="29"/>
        <v>-0.24879095767217052</v>
      </c>
      <c r="J314" s="147">
        <f t="shared" si="30"/>
        <v>0.24879095767217052</v>
      </c>
      <c r="K314" s="147">
        <f t="shared" si="31"/>
        <v>6.1896940619435743E-2</v>
      </c>
      <c r="L314" s="149">
        <f t="shared" si="32"/>
        <v>7.0657770982164659E-3</v>
      </c>
    </row>
    <row r="315" spans="4:12" x14ac:dyDescent="0.3">
      <c r="D315" s="169">
        <v>43917</v>
      </c>
      <c r="E315" s="146">
        <v>34.290700000000001</v>
      </c>
      <c r="F315" s="170">
        <f t="shared" si="33"/>
        <v>34.960699889161823</v>
      </c>
      <c r="G315" s="147">
        <f t="shared" si="34"/>
        <v>-0.13237924539876592</v>
      </c>
      <c r="H315" s="147">
        <f t="shared" si="28"/>
        <v>34.828320643763057</v>
      </c>
      <c r="I315" s="147">
        <f t="shared" si="29"/>
        <v>-0.53762064376305574</v>
      </c>
      <c r="J315" s="147">
        <f t="shared" si="30"/>
        <v>0.53762064376305574</v>
      </c>
      <c r="K315" s="147">
        <f t="shared" si="31"/>
        <v>0.28903595660020248</v>
      </c>
      <c r="L315" s="149">
        <f t="shared" si="32"/>
        <v>1.5678322220399575E-2</v>
      </c>
    </row>
    <row r="316" spans="4:12" x14ac:dyDescent="0.3">
      <c r="D316" s="169">
        <v>43920</v>
      </c>
      <c r="E316" s="146">
        <v>33.475299999999997</v>
      </c>
      <c r="F316" s="170">
        <f t="shared" si="33"/>
        <v>34.021716603680986</v>
      </c>
      <c r="G316" s="147">
        <f t="shared" si="34"/>
        <v>-0.21303964940697309</v>
      </c>
      <c r="H316" s="147">
        <f t="shared" si="28"/>
        <v>33.808676954274013</v>
      </c>
      <c r="I316" s="147">
        <f t="shared" si="29"/>
        <v>-0.3333769542740157</v>
      </c>
      <c r="J316" s="147">
        <f t="shared" si="30"/>
        <v>0.3333769542740157</v>
      </c>
      <c r="K316" s="147">
        <f t="shared" si="31"/>
        <v>0.11114019364101915</v>
      </c>
      <c r="L316" s="149">
        <f t="shared" si="32"/>
        <v>9.9588936999523755E-3</v>
      </c>
    </row>
    <row r="317" spans="4:12" x14ac:dyDescent="0.3">
      <c r="D317" s="169">
        <v>43921</v>
      </c>
      <c r="E317" s="146">
        <v>34.933300000000003</v>
      </c>
      <c r="F317" s="170">
        <f t="shared" si="33"/>
        <v>33.596468280474426</v>
      </c>
      <c r="G317" s="147">
        <f t="shared" si="34"/>
        <v>-0.2342605167869318</v>
      </c>
      <c r="H317" s="147">
        <f t="shared" si="28"/>
        <v>33.362207763687493</v>
      </c>
      <c r="I317" s="147">
        <f t="shared" si="29"/>
        <v>1.5710922363125093</v>
      </c>
      <c r="J317" s="147">
        <f t="shared" si="30"/>
        <v>1.5710922363125093</v>
      </c>
      <c r="K317" s="147">
        <f t="shared" si="31"/>
        <v>2.4683308150014414</v>
      </c>
      <c r="L317" s="149">
        <f t="shared" si="32"/>
        <v>4.4974057312435672E-2</v>
      </c>
    </row>
    <row r="318" spans="4:12" x14ac:dyDescent="0.3">
      <c r="D318" s="169">
        <v>43922</v>
      </c>
      <c r="E318" s="146">
        <v>32.103999999999999</v>
      </c>
      <c r="F318" s="170">
        <f t="shared" si="33"/>
        <v>34.180031586570458</v>
      </c>
      <c r="G318" s="147">
        <f t="shared" si="34"/>
        <v>-0.15247813449863543</v>
      </c>
      <c r="H318" s="147">
        <f t="shared" si="28"/>
        <v>34.027553452071821</v>
      </c>
      <c r="I318" s="147">
        <f t="shared" si="29"/>
        <v>-1.9235534520718218</v>
      </c>
      <c r="J318" s="147">
        <f t="shared" si="30"/>
        <v>1.9235534520718218</v>
      </c>
      <c r="K318" s="147">
        <f t="shared" si="31"/>
        <v>3.7000578829774224</v>
      </c>
      <c r="L318" s="149">
        <f t="shared" si="32"/>
        <v>5.9916317345870357E-2</v>
      </c>
    </row>
    <row r="319" spans="4:12" x14ac:dyDescent="0.3">
      <c r="D319" s="169">
        <v>43923</v>
      </c>
      <c r="E319" s="146">
        <v>30.297999999999998</v>
      </c>
      <c r="F319" s="170">
        <f t="shared" si="33"/>
        <v>31.620817492401091</v>
      </c>
      <c r="G319" s="147">
        <f t="shared" si="34"/>
        <v>-0.3931517304657085</v>
      </c>
      <c r="H319" s="147">
        <f t="shared" si="28"/>
        <v>31.227665761935384</v>
      </c>
      <c r="I319" s="147">
        <f t="shared" si="29"/>
        <v>-0.92966576193538586</v>
      </c>
      <c r="J319" s="147">
        <f t="shared" si="30"/>
        <v>0.92966576193538586</v>
      </c>
      <c r="K319" s="147">
        <f t="shared" si="31"/>
        <v>0.86427842891490159</v>
      </c>
      <c r="L319" s="149">
        <f t="shared" si="32"/>
        <v>3.0684063698441677E-2</v>
      </c>
    </row>
    <row r="320" spans="4:12" x14ac:dyDescent="0.3">
      <c r="D320" s="169">
        <v>43924</v>
      </c>
      <c r="E320" s="146">
        <v>32.000700000000002</v>
      </c>
      <c r="F320" s="170">
        <f t="shared" si="33"/>
        <v>30.324018615627434</v>
      </c>
      <c r="G320" s="147">
        <f t="shared" si="34"/>
        <v>-0.48351644509650338</v>
      </c>
      <c r="H320" s="147">
        <f t="shared" si="28"/>
        <v>29.840502170530932</v>
      </c>
      <c r="I320" s="147">
        <f t="shared" si="29"/>
        <v>2.1601978294690696</v>
      </c>
      <c r="J320" s="147">
        <f t="shared" si="30"/>
        <v>2.1601978294690696</v>
      </c>
      <c r="K320" s="147">
        <f t="shared" si="31"/>
        <v>4.6664546624428791</v>
      </c>
      <c r="L320" s="149">
        <f t="shared" si="32"/>
        <v>6.7504705505475493E-2</v>
      </c>
    </row>
    <row r="321" spans="4:12" x14ac:dyDescent="0.3">
      <c r="D321" s="169">
        <v>43927</v>
      </c>
      <c r="E321" s="146">
        <v>34.415999999999997</v>
      </c>
      <c r="F321" s="170">
        <f t="shared" si="33"/>
        <v>32.096946843922801</v>
      </c>
      <c r="G321" s="147">
        <f t="shared" si="34"/>
        <v>-0.2578719777573163</v>
      </c>
      <c r="H321" s="147">
        <f t="shared" ref="H321:H384" si="35">F321+G321</f>
        <v>31.839074866165486</v>
      </c>
      <c r="I321" s="147">
        <f t="shared" si="29"/>
        <v>2.5769251338345107</v>
      </c>
      <c r="J321" s="147">
        <f t="shared" si="30"/>
        <v>2.5769251338345107</v>
      </c>
      <c r="K321" s="147">
        <f t="shared" si="31"/>
        <v>6.640543145388011</v>
      </c>
      <c r="L321" s="149">
        <f t="shared" si="32"/>
        <v>7.4875788407557847E-2</v>
      </c>
    </row>
    <row r="322" spans="4:12" x14ac:dyDescent="0.3">
      <c r="D322" s="169">
        <v>43928</v>
      </c>
      <c r="E322" s="146">
        <v>36.363300000000002</v>
      </c>
      <c r="F322" s="170">
        <f t="shared" si="33"/>
        <v>34.599162417794147</v>
      </c>
      <c r="G322" s="147">
        <f t="shared" si="34"/>
        <v>1.8136777405549975E-2</v>
      </c>
      <c r="H322" s="147">
        <f t="shared" si="35"/>
        <v>34.617299195199699</v>
      </c>
      <c r="I322" s="147">
        <f t="shared" si="29"/>
        <v>1.7460008048003033</v>
      </c>
      <c r="J322" s="147">
        <f t="shared" si="30"/>
        <v>1.7460008048003033</v>
      </c>
      <c r="K322" s="147">
        <f t="shared" si="31"/>
        <v>3.0485188103633067</v>
      </c>
      <c r="L322" s="149">
        <f t="shared" si="32"/>
        <v>4.8015466275071382E-2</v>
      </c>
    </row>
    <row r="323" spans="4:12" x14ac:dyDescent="0.3">
      <c r="D323" s="169">
        <v>43929</v>
      </c>
      <c r="E323" s="146">
        <v>36.589300000000001</v>
      </c>
      <c r="F323" s="170">
        <f t="shared" si="33"/>
        <v>36.423009421924448</v>
      </c>
      <c r="G323" s="147">
        <f t="shared" si="34"/>
        <v>0.19870780007802502</v>
      </c>
      <c r="H323" s="147">
        <f t="shared" si="35"/>
        <v>36.621717222002474</v>
      </c>
      <c r="I323" s="147">
        <f t="shared" si="29"/>
        <v>-3.2417222002472101E-2</v>
      </c>
      <c r="J323" s="147">
        <f t="shared" si="30"/>
        <v>3.2417222002472101E-2</v>
      </c>
      <c r="K323" s="147">
        <f t="shared" si="31"/>
        <v>1.0508762823575612E-3</v>
      </c>
      <c r="L323" s="149">
        <f t="shared" si="32"/>
        <v>8.8597546283946673E-4</v>
      </c>
    </row>
    <row r="324" spans="4:12" x14ac:dyDescent="0.3">
      <c r="D324" s="169">
        <v>43930</v>
      </c>
      <c r="E324" s="146">
        <v>38.200000000000003</v>
      </c>
      <c r="F324" s="170">
        <f t="shared" si="33"/>
        <v>37.070406240062425</v>
      </c>
      <c r="G324" s="147">
        <f t="shared" si="34"/>
        <v>0.24357670188402028</v>
      </c>
      <c r="H324" s="147">
        <f t="shared" si="35"/>
        <v>37.313982941946449</v>
      </c>
      <c r="I324" s="147">
        <f t="shared" ref="I324:I387" si="36">E324-H324</f>
        <v>0.8860170580535538</v>
      </c>
      <c r="J324" s="147">
        <f t="shared" ref="J324:J387" si="37">ABS(I324)</f>
        <v>0.8860170580535538</v>
      </c>
      <c r="K324" s="147">
        <f t="shared" ref="K324:K387" si="38">I324^2</f>
        <v>0.78502622716187453</v>
      </c>
      <c r="L324" s="149">
        <f t="shared" ref="L324:L387" si="39">J324/E324</f>
        <v>2.3194163823391459E-2</v>
      </c>
    </row>
    <row r="325" spans="4:12" x14ac:dyDescent="0.3">
      <c r="D325" s="169">
        <v>43934</v>
      </c>
      <c r="E325" s="146">
        <v>43.396700000000003</v>
      </c>
      <c r="F325" s="170">
        <f t="shared" ref="F325:F388" si="40">alpha*(E325)+(1-alpha)*(E324+G324)</f>
        <v>39.434201361507228</v>
      </c>
      <c r="G325" s="147">
        <f t="shared" ref="G325:G388" si="41">beta*(F325-F324)+(1-beta)*G324</f>
        <v>0.45559854384009851</v>
      </c>
      <c r="H325" s="147">
        <f t="shared" si="35"/>
        <v>39.889799905347324</v>
      </c>
      <c r="I325" s="147">
        <f t="shared" si="36"/>
        <v>3.5069000946526785</v>
      </c>
      <c r="J325" s="147">
        <f t="shared" si="37"/>
        <v>3.5069000946526785</v>
      </c>
      <c r="K325" s="147">
        <f t="shared" si="38"/>
        <v>12.298348273874966</v>
      </c>
      <c r="L325" s="149">
        <f t="shared" si="39"/>
        <v>8.0810294207916231E-2</v>
      </c>
    </row>
    <row r="326" spans="4:12" x14ac:dyDescent="0.3">
      <c r="D326" s="169">
        <v>43935</v>
      </c>
      <c r="E326" s="146">
        <v>47.326000000000001</v>
      </c>
      <c r="F326" s="170">
        <f t="shared" si="40"/>
        <v>44.547038835072087</v>
      </c>
      <c r="G326" s="147">
        <f t="shared" si="41"/>
        <v>0.92132243681257464</v>
      </c>
      <c r="H326" s="147">
        <f t="shared" si="35"/>
        <v>45.46836127188466</v>
      </c>
      <c r="I326" s="147">
        <f t="shared" si="36"/>
        <v>1.8576387281153401</v>
      </c>
      <c r="J326" s="147">
        <f t="shared" si="37"/>
        <v>1.8576387281153401</v>
      </c>
      <c r="K326" s="147">
        <f t="shared" si="38"/>
        <v>3.4508216441939785</v>
      </c>
      <c r="L326" s="149">
        <f t="shared" si="39"/>
        <v>3.9251969913268396E-2</v>
      </c>
    </row>
    <row r="327" spans="4:12" x14ac:dyDescent="0.3">
      <c r="D327" s="169">
        <v>43936</v>
      </c>
      <c r="E327" s="146">
        <v>48.655299999999997</v>
      </c>
      <c r="F327" s="170">
        <f t="shared" si="40"/>
        <v>48.328917949450059</v>
      </c>
      <c r="G327" s="147">
        <f t="shared" si="41"/>
        <v>1.2073781045691143</v>
      </c>
      <c r="H327" s="147">
        <f t="shared" si="35"/>
        <v>49.536296054019175</v>
      </c>
      <c r="I327" s="147">
        <f t="shared" si="36"/>
        <v>-0.88099605401917813</v>
      </c>
      <c r="J327" s="147">
        <f t="shared" si="37"/>
        <v>0.88099605401917813</v>
      </c>
      <c r="K327" s="147">
        <f t="shared" si="38"/>
        <v>0.77615404719736258</v>
      </c>
      <c r="L327" s="149">
        <f t="shared" si="39"/>
        <v>1.8106887718690012E-2</v>
      </c>
    </row>
    <row r="328" spans="4:12" x14ac:dyDescent="0.3">
      <c r="D328" s="169">
        <v>43937</v>
      </c>
      <c r="E328" s="146">
        <v>49.680700000000002</v>
      </c>
      <c r="F328" s="170">
        <f t="shared" si="40"/>
        <v>49.826282483655298</v>
      </c>
      <c r="G328" s="147">
        <f t="shared" si="41"/>
        <v>1.2363767475327267</v>
      </c>
      <c r="H328" s="147">
        <f t="shared" si="35"/>
        <v>51.062659231188022</v>
      </c>
      <c r="I328" s="147">
        <f t="shared" si="36"/>
        <v>-1.38195923118802</v>
      </c>
      <c r="J328" s="147">
        <f t="shared" si="37"/>
        <v>1.38195923118802</v>
      </c>
      <c r="K328" s="147">
        <f t="shared" si="38"/>
        <v>1.9098113166657833</v>
      </c>
      <c r="L328" s="149">
        <f t="shared" si="39"/>
        <v>2.7816822854509295E-2</v>
      </c>
    </row>
    <row r="329" spans="4:12" x14ac:dyDescent="0.3">
      <c r="D329" s="169">
        <v>43938</v>
      </c>
      <c r="E329" s="146">
        <v>50.259300000000003</v>
      </c>
      <c r="F329" s="170">
        <f t="shared" si="40"/>
        <v>50.785521398026191</v>
      </c>
      <c r="G329" s="147">
        <f t="shared" si="41"/>
        <v>1.2086629642165434</v>
      </c>
      <c r="H329" s="147">
        <f t="shared" si="35"/>
        <v>51.994184362242734</v>
      </c>
      <c r="I329" s="147">
        <f t="shared" si="36"/>
        <v>-1.734884362242731</v>
      </c>
      <c r="J329" s="147">
        <f t="shared" si="37"/>
        <v>1.734884362242731</v>
      </c>
      <c r="K329" s="147">
        <f t="shared" si="38"/>
        <v>3.0098237503543674</v>
      </c>
      <c r="L329" s="149">
        <f t="shared" si="39"/>
        <v>3.4518673404578475E-2</v>
      </c>
    </row>
    <row r="330" spans="4:12" x14ac:dyDescent="0.3">
      <c r="D330" s="169">
        <v>43941</v>
      </c>
      <c r="E330" s="146">
        <v>49.757300000000001</v>
      </c>
      <c r="F330" s="170">
        <f t="shared" si="40"/>
        <v>51.12583037137324</v>
      </c>
      <c r="G330" s="147">
        <f t="shared" si="41"/>
        <v>1.1218275651295941</v>
      </c>
      <c r="H330" s="147">
        <f t="shared" si="35"/>
        <v>52.247657936502833</v>
      </c>
      <c r="I330" s="147">
        <f t="shared" si="36"/>
        <v>-2.4903579365028321</v>
      </c>
      <c r="J330" s="147">
        <f t="shared" si="37"/>
        <v>2.4903579365028321</v>
      </c>
      <c r="K330" s="147">
        <f t="shared" si="38"/>
        <v>6.2018826519026442</v>
      </c>
      <c r="L330" s="149">
        <f t="shared" si="39"/>
        <v>5.0050101924799618E-2</v>
      </c>
    </row>
    <row r="331" spans="4:12" x14ac:dyDescent="0.3">
      <c r="D331" s="169">
        <v>43942</v>
      </c>
      <c r="E331" s="146">
        <v>45.781300000000002</v>
      </c>
      <c r="F331" s="170">
        <f t="shared" si="40"/>
        <v>49.859562052103684</v>
      </c>
      <c r="G331" s="147">
        <f t="shared" si="41"/>
        <v>0.88301797668967907</v>
      </c>
      <c r="H331" s="147">
        <f t="shared" si="35"/>
        <v>50.742580028793363</v>
      </c>
      <c r="I331" s="147">
        <f t="shared" si="36"/>
        <v>-4.9612800287933609</v>
      </c>
      <c r="J331" s="147">
        <f t="shared" si="37"/>
        <v>4.9612800287933609</v>
      </c>
      <c r="K331" s="147">
        <f t="shared" si="38"/>
        <v>24.614299524103853</v>
      </c>
      <c r="L331" s="149">
        <f t="shared" si="39"/>
        <v>0.10836913824625689</v>
      </c>
    </row>
    <row r="332" spans="4:12" x14ac:dyDescent="0.3">
      <c r="D332" s="169">
        <v>43943</v>
      </c>
      <c r="E332" s="146">
        <v>48.807299999999998</v>
      </c>
      <c r="F332" s="170">
        <f t="shared" si="40"/>
        <v>47.092914381351747</v>
      </c>
      <c r="G332" s="147">
        <f t="shared" si="41"/>
        <v>0.51805141194551751</v>
      </c>
      <c r="H332" s="147">
        <f t="shared" si="35"/>
        <v>47.610965793297268</v>
      </c>
      <c r="I332" s="147">
        <f t="shared" si="36"/>
        <v>1.1963342067027298</v>
      </c>
      <c r="J332" s="147">
        <f t="shared" si="37"/>
        <v>1.1963342067027298</v>
      </c>
      <c r="K332" s="147">
        <f t="shared" si="38"/>
        <v>1.4312155341270498</v>
      </c>
      <c r="L332" s="149">
        <f t="shared" si="39"/>
        <v>2.451137855818146E-2</v>
      </c>
    </row>
    <row r="333" spans="4:12" x14ac:dyDescent="0.3">
      <c r="D333" s="169">
        <v>43944</v>
      </c>
      <c r="E333" s="146">
        <v>47.042000000000002</v>
      </c>
      <c r="F333" s="170">
        <f t="shared" si="40"/>
        <v>48.868681129556421</v>
      </c>
      <c r="G333" s="147">
        <f t="shared" si="41"/>
        <v>0.64382294557143316</v>
      </c>
      <c r="H333" s="147">
        <f t="shared" si="35"/>
        <v>49.512504075127858</v>
      </c>
      <c r="I333" s="147">
        <f t="shared" si="36"/>
        <v>-2.470504075127856</v>
      </c>
      <c r="J333" s="147">
        <f t="shared" si="37"/>
        <v>2.470504075127856</v>
      </c>
      <c r="K333" s="147">
        <f t="shared" si="38"/>
        <v>6.1033903852233431</v>
      </c>
      <c r="L333" s="149">
        <f t="shared" si="39"/>
        <v>5.2516986419111768E-2</v>
      </c>
    </row>
    <row r="334" spans="4:12" x14ac:dyDescent="0.3">
      <c r="D334" s="169">
        <v>43945</v>
      </c>
      <c r="E334" s="146">
        <v>48.343299999999999</v>
      </c>
      <c r="F334" s="170">
        <f t="shared" si="40"/>
        <v>47.817318356457157</v>
      </c>
      <c r="G334" s="147">
        <f t="shared" si="41"/>
        <v>0.47430437370436351</v>
      </c>
      <c r="H334" s="147">
        <f t="shared" si="35"/>
        <v>48.291622730161521</v>
      </c>
      <c r="I334" s="147">
        <f t="shared" si="36"/>
        <v>5.1677269838478423E-2</v>
      </c>
      <c r="J334" s="147">
        <f t="shared" si="37"/>
        <v>5.1677269838478423E-2</v>
      </c>
      <c r="K334" s="147">
        <f t="shared" si="38"/>
        <v>2.6705402179589117E-3</v>
      </c>
      <c r="L334" s="149">
        <f t="shared" si="39"/>
        <v>1.0689644653649715E-3</v>
      </c>
    </row>
    <row r="335" spans="4:12" x14ac:dyDescent="0.3">
      <c r="D335" s="169">
        <v>43948</v>
      </c>
      <c r="E335" s="146">
        <v>53.25</v>
      </c>
      <c r="F335" s="170">
        <f t="shared" si="40"/>
        <v>49.704083498963492</v>
      </c>
      <c r="G335" s="147">
        <f t="shared" si="41"/>
        <v>0.61555045058456059</v>
      </c>
      <c r="H335" s="147">
        <f t="shared" si="35"/>
        <v>50.319633949548049</v>
      </c>
      <c r="I335" s="147">
        <f t="shared" si="36"/>
        <v>2.9303660504519513</v>
      </c>
      <c r="J335" s="147">
        <f t="shared" si="37"/>
        <v>2.9303660504519513</v>
      </c>
      <c r="K335" s="147">
        <f t="shared" si="38"/>
        <v>8.5870451896413673</v>
      </c>
      <c r="L335" s="149">
        <f t="shared" si="39"/>
        <v>5.5030348365294864E-2</v>
      </c>
    </row>
    <row r="336" spans="4:12" x14ac:dyDescent="0.3">
      <c r="D336" s="169">
        <v>43949</v>
      </c>
      <c r="E336" s="146">
        <v>51.274700000000003</v>
      </c>
      <c r="F336" s="170">
        <f t="shared" si="40"/>
        <v>53.347380360467653</v>
      </c>
      <c r="G336" s="147">
        <f t="shared" si="41"/>
        <v>0.91832509167652077</v>
      </c>
      <c r="H336" s="147">
        <f t="shared" si="35"/>
        <v>54.265705452144175</v>
      </c>
      <c r="I336" s="147">
        <f t="shared" si="36"/>
        <v>-2.9910054521441722</v>
      </c>
      <c r="J336" s="147">
        <f t="shared" si="37"/>
        <v>2.9910054521441722</v>
      </c>
      <c r="K336" s="147">
        <f t="shared" si="38"/>
        <v>8.9461136147561646</v>
      </c>
      <c r="L336" s="149">
        <f t="shared" si="39"/>
        <v>5.8332968347824019E-2</v>
      </c>
    </row>
    <row r="337" spans="4:12" x14ac:dyDescent="0.3">
      <c r="D337" s="169">
        <v>43950</v>
      </c>
      <c r="E337" s="146">
        <v>53.3673</v>
      </c>
      <c r="F337" s="170">
        <f t="shared" si="40"/>
        <v>52.427880073341221</v>
      </c>
      <c r="G337" s="147">
        <f t="shared" si="41"/>
        <v>0.73454255379622546</v>
      </c>
      <c r="H337" s="147">
        <f t="shared" si="35"/>
        <v>53.162422627137445</v>
      </c>
      <c r="I337" s="147">
        <f t="shared" si="36"/>
        <v>0.20487737286255481</v>
      </c>
      <c r="J337" s="147">
        <f t="shared" si="37"/>
        <v>0.20487737286255481</v>
      </c>
      <c r="K337" s="147">
        <f t="shared" si="38"/>
        <v>4.1974737911062307E-2</v>
      </c>
      <c r="L337" s="149">
        <f t="shared" si="39"/>
        <v>3.8390057743703503E-3</v>
      </c>
    </row>
    <row r="338" spans="4:12" x14ac:dyDescent="0.3">
      <c r="D338" s="169">
        <v>43951</v>
      </c>
      <c r="E338" s="146">
        <v>52.125300000000003</v>
      </c>
      <c r="F338" s="170">
        <f t="shared" si="40"/>
        <v>53.706534043036982</v>
      </c>
      <c r="G338" s="147">
        <f t="shared" si="41"/>
        <v>0.78895369538617888</v>
      </c>
      <c r="H338" s="147">
        <f t="shared" si="35"/>
        <v>54.495487738423158</v>
      </c>
      <c r="I338" s="147">
        <f t="shared" si="36"/>
        <v>-2.3701877384231551</v>
      </c>
      <c r="J338" s="147">
        <f t="shared" si="37"/>
        <v>2.3701877384231551</v>
      </c>
      <c r="K338" s="147">
        <f t="shared" si="38"/>
        <v>5.6177899153714703</v>
      </c>
      <c r="L338" s="149">
        <f t="shared" si="39"/>
        <v>4.5470965892247237E-2</v>
      </c>
    </row>
    <row r="339" spans="4:12" x14ac:dyDescent="0.3">
      <c r="D339" s="169">
        <v>43952</v>
      </c>
      <c r="E339" s="146">
        <v>46.7547</v>
      </c>
      <c r="F339" s="170">
        <f t="shared" si="40"/>
        <v>51.68234295630895</v>
      </c>
      <c r="G339" s="147">
        <f t="shared" si="41"/>
        <v>0.50763921717475791</v>
      </c>
      <c r="H339" s="147">
        <f t="shared" si="35"/>
        <v>52.189982173483706</v>
      </c>
      <c r="I339" s="147">
        <f t="shared" si="36"/>
        <v>-5.4352821734837065</v>
      </c>
      <c r="J339" s="147">
        <f t="shared" si="37"/>
        <v>5.4352821734837065</v>
      </c>
      <c r="K339" s="147">
        <f t="shared" si="38"/>
        <v>29.542292305389765</v>
      </c>
      <c r="L339" s="149">
        <f t="shared" si="39"/>
        <v>0.11625103301879183</v>
      </c>
    </row>
    <row r="340" spans="4:12" x14ac:dyDescent="0.3">
      <c r="D340" s="169">
        <v>43955</v>
      </c>
      <c r="E340" s="146">
        <v>50.746000000000002</v>
      </c>
      <c r="F340" s="170">
        <f t="shared" si="40"/>
        <v>47.959071373739803</v>
      </c>
      <c r="G340" s="147">
        <f t="shared" si="41"/>
        <v>8.4548137200367357E-2</v>
      </c>
      <c r="H340" s="147">
        <f t="shared" si="35"/>
        <v>48.043619510940168</v>
      </c>
      <c r="I340" s="147">
        <f t="shared" si="36"/>
        <v>2.7023804890598342</v>
      </c>
      <c r="J340" s="147">
        <f t="shared" si="37"/>
        <v>2.7023804890598342</v>
      </c>
      <c r="K340" s="147">
        <f t="shared" si="38"/>
        <v>7.3028603076512688</v>
      </c>
      <c r="L340" s="149">
        <f t="shared" si="39"/>
        <v>5.3253073918335121E-2</v>
      </c>
    </row>
    <row r="341" spans="4:12" x14ac:dyDescent="0.3">
      <c r="D341" s="169">
        <v>43956</v>
      </c>
      <c r="E341" s="146">
        <v>51.213999999999999</v>
      </c>
      <c r="F341" s="170">
        <f t="shared" si="40"/>
        <v>50.907238509760298</v>
      </c>
      <c r="G341" s="147">
        <f t="shared" si="41"/>
        <v>0.37091003708238002</v>
      </c>
      <c r="H341" s="147">
        <f t="shared" si="35"/>
        <v>51.278148546842679</v>
      </c>
      <c r="I341" s="147">
        <f t="shared" si="36"/>
        <v>-6.4148546842680787E-2</v>
      </c>
      <c r="J341" s="147">
        <f t="shared" si="37"/>
        <v>6.4148546842680787E-2</v>
      </c>
      <c r="K341" s="147">
        <f t="shared" si="38"/>
        <v>4.1150360620276112E-3</v>
      </c>
      <c r="L341" s="149">
        <f t="shared" si="39"/>
        <v>1.252558808971781E-3</v>
      </c>
    </row>
    <row r="342" spans="4:12" x14ac:dyDescent="0.3">
      <c r="D342" s="169">
        <v>43957</v>
      </c>
      <c r="E342" s="146">
        <v>52.171999999999997</v>
      </c>
      <c r="F342" s="170">
        <f t="shared" si="40"/>
        <v>51.702328029665907</v>
      </c>
      <c r="G342" s="147">
        <f t="shared" si="41"/>
        <v>0.41332798536470294</v>
      </c>
      <c r="H342" s="147">
        <f t="shared" si="35"/>
        <v>52.115656015030609</v>
      </c>
      <c r="I342" s="147">
        <f t="shared" si="36"/>
        <v>5.6343984969387861E-2</v>
      </c>
      <c r="J342" s="147">
        <f t="shared" si="37"/>
        <v>5.6343984969387861E-2</v>
      </c>
      <c r="K342" s="147">
        <f t="shared" si="38"/>
        <v>3.1746446422306054E-3</v>
      </c>
      <c r="L342" s="149">
        <f t="shared" si="39"/>
        <v>1.0799659773324363E-3</v>
      </c>
    </row>
    <row r="343" spans="4:12" x14ac:dyDescent="0.3">
      <c r="D343" s="169">
        <v>43958</v>
      </c>
      <c r="E343" s="146">
        <v>52.002699999999997</v>
      </c>
      <c r="F343" s="170">
        <f t="shared" si="40"/>
        <v>52.468802388291763</v>
      </c>
      <c r="G343" s="147">
        <f t="shared" si="41"/>
        <v>0.44864262269081834</v>
      </c>
      <c r="H343" s="147">
        <f t="shared" si="35"/>
        <v>52.917445010982583</v>
      </c>
      <c r="I343" s="147">
        <f t="shared" si="36"/>
        <v>-0.91474501098258543</v>
      </c>
      <c r="J343" s="147">
        <f t="shared" si="37"/>
        <v>0.91474501098258543</v>
      </c>
      <c r="K343" s="147">
        <f t="shared" si="38"/>
        <v>0.83675843511753034</v>
      </c>
      <c r="L343" s="149">
        <f t="shared" si="39"/>
        <v>1.7590336866789329E-2</v>
      </c>
    </row>
    <row r="344" spans="4:12" x14ac:dyDescent="0.3">
      <c r="D344" s="169">
        <v>43959</v>
      </c>
      <c r="E344" s="146">
        <v>54.628</v>
      </c>
      <c r="F344" s="170">
        <f t="shared" si="40"/>
        <v>52.88667409815266</v>
      </c>
      <c r="G344" s="147">
        <f t="shared" si="41"/>
        <v>0.44556553140782623</v>
      </c>
      <c r="H344" s="147">
        <f t="shared" si="35"/>
        <v>53.332239629560483</v>
      </c>
      <c r="I344" s="147">
        <f t="shared" si="36"/>
        <v>1.2957603704395169</v>
      </c>
      <c r="J344" s="147">
        <f t="shared" si="37"/>
        <v>1.2957603704395169</v>
      </c>
      <c r="K344" s="147">
        <f t="shared" si="38"/>
        <v>1.678994937601554</v>
      </c>
      <c r="L344" s="149">
        <f t="shared" si="39"/>
        <v>2.3719710962135113E-2</v>
      </c>
    </row>
    <row r="345" spans="4:12" x14ac:dyDescent="0.3">
      <c r="D345" s="169">
        <v>43962</v>
      </c>
      <c r="E345" s="146">
        <v>54.085999999999999</v>
      </c>
      <c r="F345" s="170">
        <f t="shared" si="40"/>
        <v>54.876052425126261</v>
      </c>
      <c r="G345" s="147">
        <f t="shared" si="41"/>
        <v>0.59994681096440372</v>
      </c>
      <c r="H345" s="147">
        <f t="shared" si="35"/>
        <v>55.475999236090665</v>
      </c>
      <c r="I345" s="147">
        <f t="shared" si="36"/>
        <v>-1.3899992360906666</v>
      </c>
      <c r="J345" s="147">
        <f t="shared" si="37"/>
        <v>1.3899992360906666</v>
      </c>
      <c r="K345" s="147">
        <f t="shared" si="38"/>
        <v>1.9320978763326366</v>
      </c>
      <c r="L345" s="149">
        <f t="shared" si="39"/>
        <v>2.5699797287480432E-2</v>
      </c>
    </row>
    <row r="346" spans="4:12" x14ac:dyDescent="0.3">
      <c r="D346" s="169">
        <v>43963</v>
      </c>
      <c r="E346" s="146">
        <v>53.960700000000003</v>
      </c>
      <c r="F346" s="170">
        <f t="shared" si="40"/>
        <v>54.540897448771531</v>
      </c>
      <c r="G346" s="147">
        <f t="shared" si="41"/>
        <v>0.50643663223249036</v>
      </c>
      <c r="H346" s="147">
        <f t="shared" si="35"/>
        <v>55.047334081004024</v>
      </c>
      <c r="I346" s="147">
        <f t="shared" si="36"/>
        <v>-1.0866340810040214</v>
      </c>
      <c r="J346" s="147">
        <f t="shared" si="37"/>
        <v>1.0866340810040214</v>
      </c>
      <c r="K346" s="147">
        <f t="shared" si="38"/>
        <v>1.1807736259994541</v>
      </c>
      <c r="L346" s="149">
        <f t="shared" si="39"/>
        <v>2.0137508983464288E-2</v>
      </c>
    </row>
    <row r="347" spans="4:12" x14ac:dyDescent="0.3">
      <c r="D347" s="169">
        <v>43964</v>
      </c>
      <c r="E347" s="146">
        <v>52.730699999999999</v>
      </c>
      <c r="F347" s="170">
        <f t="shared" si="40"/>
        <v>54.119849305785998</v>
      </c>
      <c r="G347" s="147">
        <f t="shared" si="41"/>
        <v>0.41368815471068798</v>
      </c>
      <c r="H347" s="147">
        <f t="shared" si="35"/>
        <v>54.533537460496689</v>
      </c>
      <c r="I347" s="147">
        <f t="shared" si="36"/>
        <v>-1.8028374604966899</v>
      </c>
      <c r="J347" s="147">
        <f t="shared" si="37"/>
        <v>1.8028374604966899</v>
      </c>
      <c r="K347" s="147">
        <f t="shared" si="38"/>
        <v>3.2502229089701538</v>
      </c>
      <c r="L347" s="149">
        <f t="shared" si="39"/>
        <v>3.4189522621484066E-2</v>
      </c>
    </row>
    <row r="348" spans="4:12" x14ac:dyDescent="0.3">
      <c r="D348" s="169">
        <v>43965</v>
      </c>
      <c r="E348" s="146">
        <v>53.555300000000003</v>
      </c>
      <c r="F348" s="170">
        <f t="shared" si="40"/>
        <v>53.226570523768558</v>
      </c>
      <c r="G348" s="147">
        <f t="shared" si="41"/>
        <v>0.2829914610378752</v>
      </c>
      <c r="H348" s="147">
        <f t="shared" si="35"/>
        <v>53.509561984806432</v>
      </c>
      <c r="I348" s="147">
        <f t="shared" si="36"/>
        <v>4.5738015193570902E-2</v>
      </c>
      <c r="J348" s="147">
        <f t="shared" si="37"/>
        <v>4.5738015193570902E-2</v>
      </c>
      <c r="K348" s="147">
        <f t="shared" si="38"/>
        <v>2.0919660338473227E-3</v>
      </c>
      <c r="L348" s="149">
        <f t="shared" si="39"/>
        <v>8.540334046036695E-4</v>
      </c>
    </row>
    <row r="349" spans="4:12" x14ac:dyDescent="0.3">
      <c r="D349" s="169">
        <v>43966</v>
      </c>
      <c r="E349" s="146">
        <v>53.277999999999999</v>
      </c>
      <c r="F349" s="170">
        <f t="shared" si="40"/>
        <v>53.726233168830305</v>
      </c>
      <c r="G349" s="147">
        <f t="shared" si="41"/>
        <v>0.30465857944026237</v>
      </c>
      <c r="H349" s="147">
        <f t="shared" si="35"/>
        <v>54.03089174827057</v>
      </c>
      <c r="I349" s="147">
        <f t="shared" si="36"/>
        <v>-0.75289174827057082</v>
      </c>
      <c r="J349" s="147">
        <f t="shared" si="37"/>
        <v>0.75289174827057082</v>
      </c>
      <c r="K349" s="147">
        <f t="shared" si="38"/>
        <v>0.56684598461391655</v>
      </c>
      <c r="L349" s="149">
        <f t="shared" si="39"/>
        <v>1.4131381588471242E-2</v>
      </c>
    </row>
    <row r="350" spans="4:12" x14ac:dyDescent="0.3">
      <c r="D350" s="169">
        <v>43969</v>
      </c>
      <c r="E350" s="146">
        <v>54.241999999999997</v>
      </c>
      <c r="F350" s="170">
        <f t="shared" si="40"/>
        <v>53.714526863552209</v>
      </c>
      <c r="G350" s="147">
        <f t="shared" si="41"/>
        <v>0.2730220909684265</v>
      </c>
      <c r="H350" s="147">
        <f t="shared" si="35"/>
        <v>53.987548954520634</v>
      </c>
      <c r="I350" s="147">
        <f t="shared" si="36"/>
        <v>0.25445104547936381</v>
      </c>
      <c r="J350" s="147">
        <f t="shared" si="37"/>
        <v>0.25445104547936381</v>
      </c>
      <c r="K350" s="147">
        <f t="shared" si="38"/>
        <v>6.4745334545541267E-2</v>
      </c>
      <c r="L350" s="149">
        <f t="shared" si="39"/>
        <v>4.6910336174802517E-3</v>
      </c>
    </row>
    <row r="351" spans="4:12" x14ac:dyDescent="0.3">
      <c r="D351" s="169">
        <v>43970</v>
      </c>
      <c r="E351" s="146">
        <v>53.8673</v>
      </c>
      <c r="F351" s="170">
        <f t="shared" si="40"/>
        <v>54.385477672774741</v>
      </c>
      <c r="G351" s="147">
        <f t="shared" si="41"/>
        <v>0.31281496279383708</v>
      </c>
      <c r="H351" s="147">
        <f t="shared" si="35"/>
        <v>54.698292635568578</v>
      </c>
      <c r="I351" s="147">
        <f t="shared" si="36"/>
        <v>-0.8309926355685775</v>
      </c>
      <c r="J351" s="147">
        <f t="shared" si="37"/>
        <v>0.8309926355685775</v>
      </c>
      <c r="K351" s="147">
        <f t="shared" si="38"/>
        <v>0.69054876036921065</v>
      </c>
      <c r="L351" s="149">
        <f t="shared" si="39"/>
        <v>1.5426662104255782E-2</v>
      </c>
    </row>
    <row r="352" spans="4:12" x14ac:dyDescent="0.3">
      <c r="D352" s="169">
        <v>43971</v>
      </c>
      <c r="E352" s="146">
        <v>54.370699999999999</v>
      </c>
      <c r="F352" s="170">
        <f t="shared" si="40"/>
        <v>54.218231970235067</v>
      </c>
      <c r="G352" s="147">
        <f t="shared" si="41"/>
        <v>0.26480889626048598</v>
      </c>
      <c r="H352" s="147">
        <f t="shared" si="35"/>
        <v>54.48304086649555</v>
      </c>
      <c r="I352" s="147">
        <f t="shared" si="36"/>
        <v>-0.11234086649555053</v>
      </c>
      <c r="J352" s="147">
        <f t="shared" si="37"/>
        <v>0.11234086649555053</v>
      </c>
      <c r="K352" s="147">
        <f t="shared" si="38"/>
        <v>1.2620470284971107E-2</v>
      </c>
      <c r="L352" s="149">
        <f t="shared" si="39"/>
        <v>2.0662023202855681E-3</v>
      </c>
    </row>
    <row r="353" spans="4:12" x14ac:dyDescent="0.3">
      <c r="D353" s="169">
        <v>43972</v>
      </c>
      <c r="E353" s="146">
        <v>55.173299999999998</v>
      </c>
      <c r="F353" s="170">
        <f t="shared" si="40"/>
        <v>54.743067117008394</v>
      </c>
      <c r="G353" s="147">
        <f t="shared" si="41"/>
        <v>0.29081152131177013</v>
      </c>
      <c r="H353" s="147">
        <f t="shared" si="35"/>
        <v>55.033878638320161</v>
      </c>
      <c r="I353" s="147">
        <f t="shared" si="36"/>
        <v>0.13942136167983676</v>
      </c>
      <c r="J353" s="147">
        <f t="shared" si="37"/>
        <v>0.13942136167983676</v>
      </c>
      <c r="K353" s="147">
        <f t="shared" si="38"/>
        <v>1.9438316092659856E-2</v>
      </c>
      <c r="L353" s="149">
        <f t="shared" si="39"/>
        <v>2.5269715909658616E-3</v>
      </c>
    </row>
    <row r="354" spans="4:12" x14ac:dyDescent="0.3">
      <c r="D354" s="169">
        <v>43973</v>
      </c>
      <c r="E354" s="146">
        <v>54.4587</v>
      </c>
      <c r="F354" s="170">
        <f t="shared" si="40"/>
        <v>55.263029217049414</v>
      </c>
      <c r="G354" s="147">
        <f t="shared" si="41"/>
        <v>0.31372657918469515</v>
      </c>
      <c r="H354" s="147">
        <f t="shared" si="35"/>
        <v>55.57675579623411</v>
      </c>
      <c r="I354" s="147">
        <f t="shared" si="36"/>
        <v>-1.1180557962341098</v>
      </c>
      <c r="J354" s="147">
        <f t="shared" si="37"/>
        <v>1.1180557962341098</v>
      </c>
      <c r="K354" s="147">
        <f t="shared" si="38"/>
        <v>1.2500487634926891</v>
      </c>
      <c r="L354" s="149">
        <f t="shared" si="39"/>
        <v>2.053034310833916E-2</v>
      </c>
    </row>
    <row r="355" spans="4:12" x14ac:dyDescent="0.3">
      <c r="D355" s="169">
        <v>43977</v>
      </c>
      <c r="E355" s="146">
        <v>54.591299999999997</v>
      </c>
      <c r="F355" s="170">
        <f t="shared" si="40"/>
        <v>54.736201263347766</v>
      </c>
      <c r="G355" s="147">
        <f t="shared" si="41"/>
        <v>0.22967112589606084</v>
      </c>
      <c r="H355" s="147">
        <f t="shared" si="35"/>
        <v>54.965872389243827</v>
      </c>
      <c r="I355" s="147">
        <f t="shared" si="36"/>
        <v>-0.37457238924383063</v>
      </c>
      <c r="J355" s="147">
        <f t="shared" si="37"/>
        <v>0.37457238924383063</v>
      </c>
      <c r="K355" s="147">
        <f t="shared" si="38"/>
        <v>0.14030447478383176</v>
      </c>
      <c r="L355" s="149">
        <f t="shared" si="39"/>
        <v>6.8613934682601558E-3</v>
      </c>
    </row>
    <row r="356" spans="4:12" x14ac:dyDescent="0.3">
      <c r="D356" s="169">
        <v>43978</v>
      </c>
      <c r="E356" s="146">
        <v>54.682000000000002</v>
      </c>
      <c r="F356" s="170">
        <f t="shared" si="40"/>
        <v>54.793176900716851</v>
      </c>
      <c r="G356" s="147">
        <f t="shared" si="41"/>
        <v>0.21240157704336327</v>
      </c>
      <c r="H356" s="147">
        <f t="shared" si="35"/>
        <v>55.005578477760217</v>
      </c>
      <c r="I356" s="147">
        <f t="shared" si="36"/>
        <v>-0.32357847776021487</v>
      </c>
      <c r="J356" s="147">
        <f t="shared" si="37"/>
        <v>0.32357847776021487</v>
      </c>
      <c r="K356" s="147">
        <f t="shared" si="38"/>
        <v>0.10470303126961787</v>
      </c>
      <c r="L356" s="149">
        <f t="shared" si="39"/>
        <v>5.9174587206066867E-3</v>
      </c>
    </row>
    <row r="357" spans="4:12" x14ac:dyDescent="0.3">
      <c r="D357" s="169">
        <v>43979</v>
      </c>
      <c r="E357" s="146">
        <v>53.720700000000001</v>
      </c>
      <c r="F357" s="170">
        <f t="shared" si="40"/>
        <v>54.659661261634696</v>
      </c>
      <c r="G357" s="147">
        <f t="shared" si="41"/>
        <v>0.17780985543081143</v>
      </c>
      <c r="H357" s="147">
        <f t="shared" si="35"/>
        <v>54.837471117065505</v>
      </c>
      <c r="I357" s="147">
        <f t="shared" si="36"/>
        <v>-1.1167711170655039</v>
      </c>
      <c r="J357" s="147">
        <f t="shared" si="37"/>
        <v>1.1167711170655039</v>
      </c>
      <c r="K357" s="147">
        <f t="shared" si="38"/>
        <v>1.2471777279117335</v>
      </c>
      <c r="L357" s="149">
        <f t="shared" si="39"/>
        <v>2.0788469194658741E-2</v>
      </c>
    </row>
    <row r="358" spans="4:12" x14ac:dyDescent="0.3">
      <c r="D358" s="169">
        <v>43980</v>
      </c>
      <c r="E358" s="146">
        <v>55.666699999999999</v>
      </c>
      <c r="F358" s="170">
        <f t="shared" si="40"/>
        <v>54.252147884344652</v>
      </c>
      <c r="G358" s="147">
        <f t="shared" si="41"/>
        <v>0.11927753215872586</v>
      </c>
      <c r="H358" s="147">
        <f t="shared" si="35"/>
        <v>54.371425416503378</v>
      </c>
      <c r="I358" s="147">
        <f t="shared" si="36"/>
        <v>1.2952745834966208</v>
      </c>
      <c r="J358" s="147">
        <f t="shared" si="37"/>
        <v>1.2952745834966208</v>
      </c>
      <c r="K358" s="147">
        <f t="shared" si="38"/>
        <v>1.6777362466523447</v>
      </c>
      <c r="L358" s="149">
        <f t="shared" si="39"/>
        <v>2.3268391758387345E-2</v>
      </c>
    </row>
    <row r="359" spans="4:12" x14ac:dyDescent="0.3">
      <c r="D359" s="169">
        <v>43983</v>
      </c>
      <c r="E359" s="146">
        <v>59.8733</v>
      </c>
      <c r="F359" s="170">
        <f t="shared" si="40"/>
        <v>56.603442025726984</v>
      </c>
      <c r="G359" s="147">
        <f t="shared" si="41"/>
        <v>0.34247919308108654</v>
      </c>
      <c r="H359" s="147">
        <f t="shared" si="35"/>
        <v>56.945921218808074</v>
      </c>
      <c r="I359" s="147">
        <f t="shared" si="36"/>
        <v>2.9273787811919263</v>
      </c>
      <c r="J359" s="147">
        <f t="shared" si="37"/>
        <v>2.9273787811919263</v>
      </c>
      <c r="K359" s="147">
        <f t="shared" si="38"/>
        <v>8.5695465285727277</v>
      </c>
      <c r="L359" s="149">
        <f t="shared" si="39"/>
        <v>4.889289184314087E-2</v>
      </c>
    </row>
    <row r="360" spans="4:12" x14ac:dyDescent="0.3">
      <c r="D360" s="169">
        <v>43984</v>
      </c>
      <c r="E360" s="146">
        <v>58.770699999999998</v>
      </c>
      <c r="F360" s="170">
        <f t="shared" si="40"/>
        <v>59.926763354464875</v>
      </c>
      <c r="G360" s="147">
        <f t="shared" si="41"/>
        <v>0.64056340664676692</v>
      </c>
      <c r="H360" s="147">
        <f t="shared" si="35"/>
        <v>60.567326761111644</v>
      </c>
      <c r="I360" s="147">
        <f t="shared" si="36"/>
        <v>-1.7966267611116464</v>
      </c>
      <c r="J360" s="147">
        <f t="shared" si="37"/>
        <v>1.7966267611116464</v>
      </c>
      <c r="K360" s="147">
        <f t="shared" si="38"/>
        <v>3.2278677187425249</v>
      </c>
      <c r="L360" s="149">
        <f t="shared" si="39"/>
        <v>3.0570109954648261E-2</v>
      </c>
    </row>
    <row r="361" spans="4:12" x14ac:dyDescent="0.3">
      <c r="D361" s="169">
        <v>43985</v>
      </c>
      <c r="E361" s="146">
        <v>58.863999999999997</v>
      </c>
      <c r="F361" s="170">
        <f t="shared" si="40"/>
        <v>59.301810725317424</v>
      </c>
      <c r="G361" s="147">
        <f t="shared" si="41"/>
        <v>0.51401180306734517</v>
      </c>
      <c r="H361" s="147">
        <f t="shared" si="35"/>
        <v>59.815822528384771</v>
      </c>
      <c r="I361" s="147">
        <f t="shared" si="36"/>
        <v>-0.9518225283847741</v>
      </c>
      <c r="J361" s="147">
        <f t="shared" si="37"/>
        <v>0.9518225283847741</v>
      </c>
      <c r="K361" s="147">
        <f t="shared" si="38"/>
        <v>0.90596612554078415</v>
      </c>
      <c r="L361" s="149">
        <f t="shared" si="39"/>
        <v>1.6169858120154493E-2</v>
      </c>
    </row>
    <row r="362" spans="4:12" x14ac:dyDescent="0.3">
      <c r="D362" s="169">
        <v>43986</v>
      </c>
      <c r="E362" s="146">
        <v>57.625300000000003</v>
      </c>
      <c r="F362" s="170">
        <f t="shared" si="40"/>
        <v>59.027469442453885</v>
      </c>
      <c r="G362" s="147">
        <f t="shared" si="41"/>
        <v>0.43517649447425683</v>
      </c>
      <c r="H362" s="147">
        <f t="shared" si="35"/>
        <v>59.462645936928141</v>
      </c>
      <c r="I362" s="147">
        <f t="shared" si="36"/>
        <v>-1.8373459369281377</v>
      </c>
      <c r="J362" s="147">
        <f t="shared" si="37"/>
        <v>1.8373459369281377</v>
      </c>
      <c r="K362" s="147">
        <f t="shared" si="38"/>
        <v>3.3758400919463365</v>
      </c>
      <c r="L362" s="149">
        <f t="shared" si="39"/>
        <v>3.1884362197301147E-2</v>
      </c>
    </row>
    <row r="363" spans="4:12" x14ac:dyDescent="0.3">
      <c r="D363" s="169">
        <v>43987</v>
      </c>
      <c r="E363" s="146">
        <v>59.043999999999997</v>
      </c>
      <c r="F363" s="170">
        <f t="shared" si="40"/>
        <v>58.257181195579406</v>
      </c>
      <c r="G363" s="147">
        <f t="shared" si="41"/>
        <v>0.31463002033938325</v>
      </c>
      <c r="H363" s="147">
        <f t="shared" si="35"/>
        <v>58.571811215918792</v>
      </c>
      <c r="I363" s="147">
        <f t="shared" si="36"/>
        <v>0.47218878408120446</v>
      </c>
      <c r="J363" s="147">
        <f t="shared" si="37"/>
        <v>0.47218878408120446</v>
      </c>
      <c r="K363" s="147">
        <f t="shared" si="38"/>
        <v>0.22296224781208632</v>
      </c>
      <c r="L363" s="149">
        <f t="shared" si="39"/>
        <v>7.9972356900143027E-3</v>
      </c>
    </row>
    <row r="364" spans="4:12" x14ac:dyDescent="0.3">
      <c r="D364" s="169">
        <v>43990</v>
      </c>
      <c r="E364" s="146">
        <v>63.328000000000003</v>
      </c>
      <c r="F364" s="170">
        <f t="shared" si="40"/>
        <v>60.152504016271507</v>
      </c>
      <c r="G364" s="147">
        <f t="shared" si="41"/>
        <v>0.47269930037465507</v>
      </c>
      <c r="H364" s="147">
        <f t="shared" si="35"/>
        <v>60.625203316646164</v>
      </c>
      <c r="I364" s="147">
        <f t="shared" si="36"/>
        <v>2.7027966833538386</v>
      </c>
      <c r="J364" s="147">
        <f t="shared" si="37"/>
        <v>2.7027966833538386</v>
      </c>
      <c r="K364" s="147">
        <f t="shared" si="38"/>
        <v>7.3051099115485103</v>
      </c>
      <c r="L364" s="149">
        <f t="shared" si="39"/>
        <v>4.2679331154526254E-2</v>
      </c>
    </row>
    <row r="365" spans="4:12" x14ac:dyDescent="0.3">
      <c r="D365" s="169">
        <v>43991</v>
      </c>
      <c r="E365" s="146">
        <v>62.711300000000001</v>
      </c>
      <c r="F365" s="170">
        <f t="shared" si="40"/>
        <v>63.58281944029973</v>
      </c>
      <c r="G365" s="147">
        <f t="shared" si="41"/>
        <v>0.76846091274001194</v>
      </c>
      <c r="H365" s="147">
        <f t="shared" si="35"/>
        <v>64.351280353039741</v>
      </c>
      <c r="I365" s="147">
        <f t="shared" si="36"/>
        <v>-1.6399803530397392</v>
      </c>
      <c r="J365" s="147">
        <f t="shared" si="37"/>
        <v>1.6399803530397392</v>
      </c>
      <c r="K365" s="147">
        <f t="shared" si="38"/>
        <v>2.6895355583563476</v>
      </c>
      <c r="L365" s="149">
        <f t="shared" si="39"/>
        <v>2.615127342344584E-2</v>
      </c>
    </row>
    <row r="366" spans="4:12" x14ac:dyDescent="0.3">
      <c r="D366" s="169">
        <v>43992</v>
      </c>
      <c r="E366" s="146">
        <v>68.336699999999993</v>
      </c>
      <c r="F366" s="170">
        <f t="shared" si="40"/>
        <v>64.451148730192017</v>
      </c>
      <c r="G366" s="147">
        <f t="shared" si="41"/>
        <v>0.7784477504552394</v>
      </c>
      <c r="H366" s="147">
        <f t="shared" si="35"/>
        <v>65.22959648064726</v>
      </c>
      <c r="I366" s="147">
        <f t="shared" si="36"/>
        <v>3.1071035193527337</v>
      </c>
      <c r="J366" s="147">
        <f t="shared" si="37"/>
        <v>3.1071035193527337</v>
      </c>
      <c r="K366" s="147">
        <f t="shared" si="38"/>
        <v>9.6540922799741438</v>
      </c>
      <c r="L366" s="149">
        <f t="shared" si="39"/>
        <v>4.5467567490861192E-2</v>
      </c>
    </row>
    <row r="367" spans="4:12" x14ac:dyDescent="0.3">
      <c r="D367" s="169">
        <v>43993</v>
      </c>
      <c r="E367" s="146">
        <v>64.855999999999995</v>
      </c>
      <c r="F367" s="170">
        <f t="shared" si="40"/>
        <v>68.263318200364196</v>
      </c>
      <c r="G367" s="147">
        <f t="shared" si="41"/>
        <v>1.0818199224269334</v>
      </c>
      <c r="H367" s="147">
        <f t="shared" si="35"/>
        <v>69.345138122791127</v>
      </c>
      <c r="I367" s="147">
        <f t="shared" si="36"/>
        <v>-4.4891381227911324</v>
      </c>
      <c r="J367" s="147">
        <f t="shared" si="37"/>
        <v>4.4891381227911324</v>
      </c>
      <c r="K367" s="147">
        <f t="shared" si="38"/>
        <v>20.152361085496693</v>
      </c>
      <c r="L367" s="149">
        <f t="shared" si="39"/>
        <v>6.9217005717144647E-2</v>
      </c>
    </row>
    <row r="368" spans="4:12" x14ac:dyDescent="0.3">
      <c r="D368" s="169">
        <v>43994</v>
      </c>
      <c r="E368" s="146">
        <v>62.351999999999997</v>
      </c>
      <c r="F368" s="170">
        <f t="shared" si="40"/>
        <v>65.220655937941544</v>
      </c>
      <c r="G368" s="147">
        <f t="shared" si="41"/>
        <v>0.66937170394197476</v>
      </c>
      <c r="H368" s="147">
        <f t="shared" si="35"/>
        <v>65.89002764188352</v>
      </c>
      <c r="I368" s="147">
        <f t="shared" si="36"/>
        <v>-3.5380276418835237</v>
      </c>
      <c r="J368" s="147">
        <f t="shared" si="37"/>
        <v>3.5380276418835237</v>
      </c>
      <c r="K368" s="147">
        <f t="shared" si="38"/>
        <v>12.517639594731888</v>
      </c>
      <c r="L368" s="149">
        <f t="shared" si="39"/>
        <v>5.6742809242422441E-2</v>
      </c>
    </row>
    <row r="369" spans="4:12" x14ac:dyDescent="0.3">
      <c r="D369" s="169">
        <v>43997</v>
      </c>
      <c r="E369" s="146">
        <v>66.06</v>
      </c>
      <c r="F369" s="170">
        <f t="shared" si="40"/>
        <v>63.629097363153583</v>
      </c>
      <c r="G369" s="147">
        <f t="shared" si="41"/>
        <v>0.4432786760689813</v>
      </c>
      <c r="H369" s="147">
        <f t="shared" si="35"/>
        <v>64.072376039222561</v>
      </c>
      <c r="I369" s="147">
        <f t="shared" si="36"/>
        <v>1.9876239607774409</v>
      </c>
      <c r="J369" s="147">
        <f t="shared" si="37"/>
        <v>1.9876239607774409</v>
      </c>
      <c r="K369" s="147">
        <f t="shared" si="38"/>
        <v>3.9506490094566016</v>
      </c>
      <c r="L369" s="149">
        <f t="shared" si="39"/>
        <v>3.0088161682976698E-2</v>
      </c>
    </row>
    <row r="370" spans="4:12" x14ac:dyDescent="0.3">
      <c r="D370" s="169">
        <v>43998</v>
      </c>
      <c r="E370" s="146">
        <v>65.475300000000004</v>
      </c>
      <c r="F370" s="170">
        <f t="shared" si="40"/>
        <v>66.297682940855196</v>
      </c>
      <c r="G370" s="147">
        <f t="shared" si="41"/>
        <v>0.66580936623224451</v>
      </c>
      <c r="H370" s="147">
        <f t="shared" si="35"/>
        <v>66.963492307087435</v>
      </c>
      <c r="I370" s="147">
        <f t="shared" si="36"/>
        <v>-1.4881923070874308</v>
      </c>
      <c r="J370" s="147">
        <f t="shared" si="37"/>
        <v>1.4881923070874308</v>
      </c>
      <c r="K370" s="147">
        <f t="shared" si="38"/>
        <v>2.21471634287421</v>
      </c>
      <c r="L370" s="149">
        <f t="shared" si="39"/>
        <v>2.2729064350792295E-2</v>
      </c>
    </row>
    <row r="371" spans="4:12" x14ac:dyDescent="0.3">
      <c r="D371" s="169">
        <v>43999</v>
      </c>
      <c r="E371" s="146">
        <v>66.119299999999996</v>
      </c>
      <c r="F371" s="170">
        <f t="shared" si="40"/>
        <v>66.136747492985791</v>
      </c>
      <c r="G371" s="147">
        <f t="shared" si="41"/>
        <v>0.58313488482207954</v>
      </c>
      <c r="H371" s="147">
        <f t="shared" si="35"/>
        <v>66.719882377807863</v>
      </c>
      <c r="I371" s="147">
        <f t="shared" si="36"/>
        <v>-0.60058237780786783</v>
      </c>
      <c r="J371" s="147">
        <f t="shared" si="37"/>
        <v>0.60058237780786783</v>
      </c>
      <c r="K371" s="147">
        <f t="shared" si="38"/>
        <v>0.36069919253335248</v>
      </c>
      <c r="L371" s="149">
        <f t="shared" si="39"/>
        <v>9.0833142185090861E-3</v>
      </c>
    </row>
    <row r="372" spans="4:12" x14ac:dyDescent="0.3">
      <c r="D372" s="169">
        <v>44000</v>
      </c>
      <c r="E372" s="146">
        <v>66.930700000000002</v>
      </c>
      <c r="F372" s="170">
        <f t="shared" si="40"/>
        <v>66.748087907857652</v>
      </c>
      <c r="G372" s="147">
        <f t="shared" si="41"/>
        <v>0.58595543782705772</v>
      </c>
      <c r="H372" s="147">
        <f t="shared" si="35"/>
        <v>67.334043345684705</v>
      </c>
      <c r="I372" s="147">
        <f t="shared" si="36"/>
        <v>-0.40334334568470354</v>
      </c>
      <c r="J372" s="147">
        <f t="shared" si="37"/>
        <v>0.40334334568470354</v>
      </c>
      <c r="K372" s="147">
        <f t="shared" si="38"/>
        <v>0.16268585450813025</v>
      </c>
      <c r="L372" s="149">
        <f t="shared" si="39"/>
        <v>6.0262830910882978E-3</v>
      </c>
    </row>
    <row r="373" spans="4:12" x14ac:dyDescent="0.3">
      <c r="D373" s="169">
        <v>44001</v>
      </c>
      <c r="E373" s="146">
        <v>66.726699999999994</v>
      </c>
      <c r="F373" s="170">
        <f t="shared" si="40"/>
        <v>67.358664350261648</v>
      </c>
      <c r="G373" s="147">
        <f t="shared" si="41"/>
        <v>0.58841753828475163</v>
      </c>
      <c r="H373" s="147">
        <f t="shared" si="35"/>
        <v>67.947081888546393</v>
      </c>
      <c r="I373" s="147">
        <f t="shared" si="36"/>
        <v>-1.2203818885463988</v>
      </c>
      <c r="J373" s="147">
        <f t="shared" si="37"/>
        <v>1.2203818885463988</v>
      </c>
      <c r="K373" s="147">
        <f t="shared" si="38"/>
        <v>1.4893319538920751</v>
      </c>
      <c r="L373" s="149">
        <f t="shared" si="39"/>
        <v>1.8289258850601019E-2</v>
      </c>
    </row>
    <row r="374" spans="4:12" x14ac:dyDescent="0.3">
      <c r="D374" s="169">
        <v>44004</v>
      </c>
      <c r="E374" s="146">
        <v>66.287999999999997</v>
      </c>
      <c r="F374" s="170">
        <f t="shared" si="40"/>
        <v>67.109694030627793</v>
      </c>
      <c r="G374" s="147">
        <f t="shared" si="41"/>
        <v>0.50467875249289096</v>
      </c>
      <c r="H374" s="147">
        <f t="shared" si="35"/>
        <v>67.614372783120686</v>
      </c>
      <c r="I374" s="147">
        <f t="shared" si="36"/>
        <v>-1.3263727831206893</v>
      </c>
      <c r="J374" s="147">
        <f t="shared" si="37"/>
        <v>1.3263727831206893</v>
      </c>
      <c r="K374" s="147">
        <f t="shared" si="38"/>
        <v>1.7592647598033231</v>
      </c>
      <c r="L374" s="149">
        <f t="shared" si="39"/>
        <v>2.0009244254174049E-2</v>
      </c>
    </row>
    <row r="375" spans="4:12" x14ac:dyDescent="0.3">
      <c r="D375" s="169">
        <v>44005</v>
      </c>
      <c r="E375" s="146">
        <v>66.785300000000007</v>
      </c>
      <c r="F375" s="170">
        <f t="shared" si="40"/>
        <v>66.791203001994319</v>
      </c>
      <c r="G375" s="147">
        <f t="shared" si="41"/>
        <v>0.42236177438025446</v>
      </c>
      <c r="H375" s="147">
        <f t="shared" si="35"/>
        <v>67.213564776374568</v>
      </c>
      <c r="I375" s="147">
        <f t="shared" si="36"/>
        <v>-0.42826477637456151</v>
      </c>
      <c r="J375" s="147">
        <f t="shared" si="37"/>
        <v>0.42826477637456151</v>
      </c>
      <c r="K375" s="147">
        <f t="shared" si="38"/>
        <v>0.18341071868315317</v>
      </c>
      <c r="L375" s="149">
        <f t="shared" si="39"/>
        <v>6.4125604942189595E-3</v>
      </c>
    </row>
    <row r="376" spans="4:12" x14ac:dyDescent="0.3">
      <c r="D376" s="169">
        <v>44006</v>
      </c>
      <c r="E376" s="146">
        <v>64.056700000000006</v>
      </c>
      <c r="F376" s="170">
        <f t="shared" si="40"/>
        <v>66.577469419504212</v>
      </c>
      <c r="G376" s="147">
        <f t="shared" si="41"/>
        <v>0.35875223869321832</v>
      </c>
      <c r="H376" s="147">
        <f t="shared" si="35"/>
        <v>66.936221658197425</v>
      </c>
      <c r="I376" s="147">
        <f t="shared" si="36"/>
        <v>-2.8795216581974188</v>
      </c>
      <c r="J376" s="147">
        <f t="shared" si="37"/>
        <v>2.8795216581974188</v>
      </c>
      <c r="K376" s="147">
        <f t="shared" si="38"/>
        <v>8.2916449800280123</v>
      </c>
      <c r="L376" s="149">
        <f t="shared" si="39"/>
        <v>4.4952700626123707E-2</v>
      </c>
    </row>
    <row r="377" spans="4:12" x14ac:dyDescent="0.3">
      <c r="D377" s="169">
        <v>44007</v>
      </c>
      <c r="E377" s="146">
        <v>65.731999999999999</v>
      </c>
      <c r="F377" s="170">
        <f t="shared" si="40"/>
        <v>64.678761790954582</v>
      </c>
      <c r="G377" s="147">
        <f t="shared" si="41"/>
        <v>0.13300625196893345</v>
      </c>
      <c r="H377" s="147">
        <f t="shared" si="35"/>
        <v>64.811768042923518</v>
      </c>
      <c r="I377" s="147">
        <f t="shared" si="36"/>
        <v>0.92023195707648142</v>
      </c>
      <c r="J377" s="147">
        <f t="shared" si="37"/>
        <v>0.92023195707648142</v>
      </c>
      <c r="K377" s="147">
        <f t="shared" si="38"/>
        <v>0.84682685482481113</v>
      </c>
      <c r="L377" s="149">
        <f t="shared" si="39"/>
        <v>1.3999755934346762E-2</v>
      </c>
    </row>
    <row r="378" spans="4:12" x14ac:dyDescent="0.3">
      <c r="D378" s="169">
        <v>44008</v>
      </c>
      <c r="E378" s="146">
        <v>63.982700000000001</v>
      </c>
      <c r="F378" s="170">
        <f t="shared" si="40"/>
        <v>65.488545001575147</v>
      </c>
      <c r="G378" s="147">
        <f t="shared" si="41"/>
        <v>0.20068394783409671</v>
      </c>
      <c r="H378" s="147">
        <f t="shared" si="35"/>
        <v>65.689228949409241</v>
      </c>
      <c r="I378" s="147">
        <f t="shared" si="36"/>
        <v>-1.7065289494092397</v>
      </c>
      <c r="J378" s="147">
        <f t="shared" si="37"/>
        <v>1.7065289494092397</v>
      </c>
      <c r="K378" s="147">
        <f t="shared" si="38"/>
        <v>2.9122410551718034</v>
      </c>
      <c r="L378" s="149">
        <f t="shared" si="39"/>
        <v>2.6671724535057752E-2</v>
      </c>
    </row>
    <row r="379" spans="4:12" x14ac:dyDescent="0.3">
      <c r="D379" s="169">
        <v>44011</v>
      </c>
      <c r="E379" s="146">
        <v>67.290000000000006</v>
      </c>
      <c r="F379" s="170">
        <f t="shared" si="40"/>
        <v>64.804707158267291</v>
      </c>
      <c r="G379" s="147">
        <f t="shared" si="41"/>
        <v>0.11223176871990144</v>
      </c>
      <c r="H379" s="147">
        <f t="shared" si="35"/>
        <v>64.916938926987186</v>
      </c>
      <c r="I379" s="147">
        <f t="shared" si="36"/>
        <v>2.3730610730128205</v>
      </c>
      <c r="J379" s="147">
        <f t="shared" si="37"/>
        <v>2.3730610730128205</v>
      </c>
      <c r="K379" s="147">
        <f t="shared" si="38"/>
        <v>5.631418856248759</v>
      </c>
      <c r="L379" s="149">
        <f t="shared" si="39"/>
        <v>3.5266177337090511E-2</v>
      </c>
    </row>
    <row r="380" spans="4:12" x14ac:dyDescent="0.3">
      <c r="D380" s="169">
        <v>44012</v>
      </c>
      <c r="E380" s="146">
        <v>71.987300000000005</v>
      </c>
      <c r="F380" s="170">
        <f t="shared" si="40"/>
        <v>68.319245414975924</v>
      </c>
      <c r="G380" s="147">
        <f t="shared" si="41"/>
        <v>0.45246241751877458</v>
      </c>
      <c r="H380" s="147">
        <f t="shared" si="35"/>
        <v>68.771707832494698</v>
      </c>
      <c r="I380" s="147">
        <f t="shared" si="36"/>
        <v>3.2155921675053065</v>
      </c>
      <c r="J380" s="147">
        <f t="shared" si="37"/>
        <v>3.2155921675053065</v>
      </c>
      <c r="K380" s="147">
        <f t="shared" si="38"/>
        <v>10.340032987721475</v>
      </c>
      <c r="L380" s="149">
        <f t="shared" si="39"/>
        <v>4.4668881420824313E-2</v>
      </c>
    </row>
    <row r="381" spans="4:12" x14ac:dyDescent="0.3">
      <c r="D381" s="169">
        <v>44013</v>
      </c>
      <c r="E381" s="146">
        <v>74.641999999999996</v>
      </c>
      <c r="F381" s="170">
        <f t="shared" si="40"/>
        <v>72.880209934015028</v>
      </c>
      <c r="G381" s="147">
        <f t="shared" si="41"/>
        <v>0.86331262767080741</v>
      </c>
      <c r="H381" s="147">
        <f t="shared" si="35"/>
        <v>73.743522561685836</v>
      </c>
      <c r="I381" s="147">
        <f t="shared" si="36"/>
        <v>0.89847743831415983</v>
      </c>
      <c r="J381" s="147">
        <f t="shared" si="37"/>
        <v>0.89847743831415983</v>
      </c>
      <c r="K381" s="147">
        <f t="shared" si="38"/>
        <v>0.8072617071595749</v>
      </c>
      <c r="L381" s="149">
        <f t="shared" si="39"/>
        <v>1.2037156538063823E-2</v>
      </c>
    </row>
    <row r="382" spans="4:12" x14ac:dyDescent="0.3">
      <c r="D382" s="169">
        <v>44014</v>
      </c>
      <c r="E382" s="146">
        <v>80.577299999999994</v>
      </c>
      <c r="F382" s="170">
        <f t="shared" si="40"/>
        <v>76.519710102136642</v>
      </c>
      <c r="G382" s="147">
        <f t="shared" si="41"/>
        <v>1.1409313817158881</v>
      </c>
      <c r="H382" s="147">
        <f t="shared" si="35"/>
        <v>77.66064148385253</v>
      </c>
      <c r="I382" s="147">
        <f t="shared" si="36"/>
        <v>2.9166585161474643</v>
      </c>
      <c r="J382" s="147">
        <f t="shared" si="37"/>
        <v>2.9166585161474643</v>
      </c>
      <c r="K382" s="147">
        <f t="shared" si="38"/>
        <v>8.5068968998155281</v>
      </c>
      <c r="L382" s="149">
        <f t="shared" si="39"/>
        <v>3.6197024672550017E-2</v>
      </c>
    </row>
    <row r="383" spans="4:12" x14ac:dyDescent="0.3">
      <c r="D383" s="169">
        <v>44018</v>
      </c>
      <c r="E383" s="146">
        <v>91.438699999999997</v>
      </c>
      <c r="F383" s="170">
        <f t="shared" si="40"/>
        <v>83.662325105372702</v>
      </c>
      <c r="G383" s="147">
        <f t="shared" si="41"/>
        <v>1.7410997438679052</v>
      </c>
      <c r="H383" s="147">
        <f t="shared" si="35"/>
        <v>85.403424849240608</v>
      </c>
      <c r="I383" s="147">
        <f t="shared" si="36"/>
        <v>6.0352751507593894</v>
      </c>
      <c r="J383" s="147">
        <f t="shared" si="37"/>
        <v>6.0352751507593894</v>
      </c>
      <c r="K383" s="147">
        <f t="shared" si="38"/>
        <v>36.424546145373768</v>
      </c>
      <c r="L383" s="149">
        <f t="shared" si="39"/>
        <v>6.6003510010087516E-2</v>
      </c>
    </row>
    <row r="384" spans="4:12" x14ac:dyDescent="0.3">
      <c r="D384" s="169">
        <v>44019</v>
      </c>
      <c r="E384" s="146">
        <v>92.657300000000006</v>
      </c>
      <c r="F384" s="170">
        <f t="shared" si="40"/>
        <v>93.075299795094338</v>
      </c>
      <c r="G384" s="147">
        <f t="shared" si="41"/>
        <v>2.5082872384532786</v>
      </c>
      <c r="H384" s="147">
        <f t="shared" si="35"/>
        <v>95.583587033547616</v>
      </c>
      <c r="I384" s="147">
        <f t="shared" si="36"/>
        <v>-2.9262870335476094</v>
      </c>
      <c r="J384" s="147">
        <f t="shared" si="37"/>
        <v>2.9262870335476094</v>
      </c>
      <c r="K384" s="147">
        <f t="shared" si="38"/>
        <v>8.5631558027088683</v>
      </c>
      <c r="L384" s="149">
        <f t="shared" si="39"/>
        <v>3.1581829316714487E-2</v>
      </c>
    </row>
    <row r="385" spans="4:12" x14ac:dyDescent="0.3">
      <c r="D385" s="169">
        <v>44020</v>
      </c>
      <c r="E385" s="146">
        <v>91.058700000000002</v>
      </c>
      <c r="F385" s="170">
        <f t="shared" si="40"/>
        <v>94.344209790762633</v>
      </c>
      <c r="G385" s="147">
        <f t="shared" si="41"/>
        <v>2.3843495141747804</v>
      </c>
      <c r="H385" s="147">
        <f t="shared" ref="H385:H448" si="42">F385+G385</f>
        <v>96.72855930493742</v>
      </c>
      <c r="I385" s="147">
        <f t="shared" si="36"/>
        <v>-5.6698593049374182</v>
      </c>
      <c r="J385" s="147">
        <f t="shared" si="37"/>
        <v>5.6698593049374182</v>
      </c>
      <c r="K385" s="147">
        <f t="shared" si="38"/>
        <v>32.147304537785423</v>
      </c>
      <c r="L385" s="149">
        <f t="shared" si="39"/>
        <v>6.226598122900303E-2</v>
      </c>
    </row>
    <row r="386" spans="4:12" x14ac:dyDescent="0.3">
      <c r="D386" s="169">
        <v>44021</v>
      </c>
      <c r="E386" s="146">
        <v>92.951999999999998</v>
      </c>
      <c r="F386" s="170">
        <f t="shared" si="40"/>
        <v>93.344839611339836</v>
      </c>
      <c r="G386" s="147">
        <f t="shared" si="41"/>
        <v>2.0459775448150226</v>
      </c>
      <c r="H386" s="147">
        <f t="shared" si="42"/>
        <v>95.390817156154853</v>
      </c>
      <c r="I386" s="147">
        <f t="shared" si="36"/>
        <v>-2.4388171561548546</v>
      </c>
      <c r="J386" s="147">
        <f t="shared" si="37"/>
        <v>2.4388171561548546</v>
      </c>
      <c r="K386" s="147">
        <f t="shared" si="38"/>
        <v>5.9478291211552525</v>
      </c>
      <c r="L386" s="149">
        <f t="shared" si="39"/>
        <v>2.6237382263478513E-2</v>
      </c>
    </row>
    <row r="387" spans="4:12" x14ac:dyDescent="0.3">
      <c r="D387" s="169">
        <v>44022</v>
      </c>
      <c r="E387" s="146">
        <v>102.97669999999999</v>
      </c>
      <c r="F387" s="170">
        <f t="shared" si="40"/>
        <v>96.593722035852011</v>
      </c>
      <c r="G387" s="147">
        <f t="shared" si="41"/>
        <v>2.1662680327847377</v>
      </c>
      <c r="H387" s="147">
        <f t="shared" si="42"/>
        <v>98.759990068636753</v>
      </c>
      <c r="I387" s="147">
        <f t="shared" si="36"/>
        <v>4.2167099313632406</v>
      </c>
      <c r="J387" s="147">
        <f t="shared" si="37"/>
        <v>4.2167099313632406</v>
      </c>
      <c r="K387" s="147">
        <f t="shared" si="38"/>
        <v>17.780642645257384</v>
      </c>
      <c r="L387" s="149">
        <f t="shared" si="39"/>
        <v>4.0948194410611725E-2</v>
      </c>
    </row>
    <row r="388" spans="4:12" x14ac:dyDescent="0.3">
      <c r="D388" s="169">
        <v>44025</v>
      </c>
      <c r="E388" s="146">
        <v>99.804000000000002</v>
      </c>
      <c r="F388" s="170">
        <f t="shared" si="40"/>
        <v>104.0751744262278</v>
      </c>
      <c r="G388" s="147">
        <f t="shared" si="41"/>
        <v>2.6977864685438435</v>
      </c>
      <c r="H388" s="147">
        <f t="shared" si="42"/>
        <v>106.77296089477164</v>
      </c>
      <c r="I388" s="147">
        <f t="shared" ref="I388:I451" si="43">E388-H388</f>
        <v>-6.9689608947716408</v>
      </c>
      <c r="J388" s="147">
        <f t="shared" ref="J388:J451" si="44">ABS(I388)</f>
        <v>6.9689608947716408</v>
      </c>
      <c r="K388" s="147">
        <f t="shared" ref="K388:K451" si="45">I388^2</f>
        <v>48.566415952856346</v>
      </c>
      <c r="L388" s="149">
        <f t="shared" ref="L388:L451" si="46">J388/E388</f>
        <v>6.982646882661657E-2</v>
      </c>
    </row>
    <row r="389" spans="4:12" x14ac:dyDescent="0.3">
      <c r="D389" s="169">
        <v>44026</v>
      </c>
      <c r="E389" s="146">
        <v>101.12</v>
      </c>
      <c r="F389" s="170">
        <f t="shared" ref="F389:F452" si="47">alpha*(E389)+(1-alpha)*(E388+G388)</f>
        <v>102.22542917483509</v>
      </c>
      <c r="G389" s="147">
        <f t="shared" ref="G389:G452" si="48">beta*(F389-F388)+(1-beta)*G388</f>
        <v>2.2430332965501871</v>
      </c>
      <c r="H389" s="147">
        <f t="shared" si="42"/>
        <v>104.46846247138527</v>
      </c>
      <c r="I389" s="147">
        <f t="shared" si="43"/>
        <v>-3.3484624713852611</v>
      </c>
      <c r="J389" s="147">
        <f t="shared" si="44"/>
        <v>3.3484624713852611</v>
      </c>
      <c r="K389" s="147">
        <f t="shared" si="45"/>
        <v>11.212200922275491</v>
      </c>
      <c r="L389" s="149">
        <f t="shared" si="46"/>
        <v>3.3113750705946014E-2</v>
      </c>
    </row>
    <row r="390" spans="4:12" x14ac:dyDescent="0.3">
      <c r="D390" s="169">
        <v>44027</v>
      </c>
      <c r="E390" s="146">
        <v>103.0673</v>
      </c>
      <c r="F390" s="170">
        <f t="shared" si="47"/>
        <v>103.30388663724015</v>
      </c>
      <c r="G390" s="147">
        <f t="shared" si="48"/>
        <v>2.1265757131356753</v>
      </c>
      <c r="H390" s="147">
        <f t="shared" si="42"/>
        <v>105.43046235037583</v>
      </c>
      <c r="I390" s="147">
        <f t="shared" si="43"/>
        <v>-2.3631623503758306</v>
      </c>
      <c r="J390" s="147">
        <f t="shared" si="44"/>
        <v>2.3631623503758306</v>
      </c>
      <c r="K390" s="147">
        <f t="shared" si="45"/>
        <v>5.5845362942338195</v>
      </c>
      <c r="L390" s="149">
        <f t="shared" si="46"/>
        <v>2.2928342455617159E-2</v>
      </c>
    </row>
    <row r="391" spans="4:12" x14ac:dyDescent="0.3">
      <c r="D391" s="169">
        <v>44028</v>
      </c>
      <c r="E391" s="146">
        <v>100.0427</v>
      </c>
      <c r="F391" s="170">
        <f t="shared" si="47"/>
        <v>104.16364057050855</v>
      </c>
      <c r="G391" s="147">
        <f t="shared" si="48"/>
        <v>1.9998935351489473</v>
      </c>
      <c r="H391" s="147">
        <f t="shared" si="42"/>
        <v>106.16353410565749</v>
      </c>
      <c r="I391" s="147">
        <f t="shared" si="43"/>
        <v>-6.1208341056574938</v>
      </c>
      <c r="J391" s="147">
        <f t="shared" si="44"/>
        <v>6.1208341056574938</v>
      </c>
      <c r="K391" s="147">
        <f t="shared" si="45"/>
        <v>37.464610148979972</v>
      </c>
      <c r="L391" s="149">
        <f t="shared" si="46"/>
        <v>6.1182216250236086E-2</v>
      </c>
    </row>
    <row r="392" spans="4:12" x14ac:dyDescent="0.3">
      <c r="D392" s="169">
        <v>44029</v>
      </c>
      <c r="E392" s="146">
        <v>100.056</v>
      </c>
      <c r="F392" s="170">
        <f t="shared" si="47"/>
        <v>101.64527482811916</v>
      </c>
      <c r="G392" s="147">
        <f t="shared" si="48"/>
        <v>1.5480676073951134</v>
      </c>
      <c r="H392" s="147">
        <f t="shared" si="42"/>
        <v>103.19334243551427</v>
      </c>
      <c r="I392" s="147">
        <f t="shared" si="43"/>
        <v>-3.1373424355142703</v>
      </c>
      <c r="J392" s="147">
        <f t="shared" si="44"/>
        <v>3.1373424355142703</v>
      </c>
      <c r="K392" s="147">
        <f t="shared" si="45"/>
        <v>9.8429175576786125</v>
      </c>
      <c r="L392" s="149">
        <f t="shared" si="46"/>
        <v>3.1355865070703107E-2</v>
      </c>
    </row>
    <row r="393" spans="4:12" x14ac:dyDescent="0.3">
      <c r="D393" s="169">
        <v>44032</v>
      </c>
      <c r="E393" s="146">
        <v>109.5333</v>
      </c>
      <c r="F393" s="170">
        <f t="shared" si="47"/>
        <v>103.1899140859161</v>
      </c>
      <c r="G393" s="147">
        <f t="shared" si="48"/>
        <v>1.5477247724352965</v>
      </c>
      <c r="H393" s="147">
        <f t="shared" si="42"/>
        <v>104.7376388583514</v>
      </c>
      <c r="I393" s="147">
        <f t="shared" si="43"/>
        <v>4.7956611416485941</v>
      </c>
      <c r="J393" s="147">
        <f t="shared" si="44"/>
        <v>4.7956611416485941</v>
      </c>
      <c r="K393" s="147">
        <f t="shared" si="45"/>
        <v>22.998365785518299</v>
      </c>
      <c r="L393" s="149">
        <f t="shared" si="46"/>
        <v>4.3782677429134283E-2</v>
      </c>
    </row>
    <row r="394" spans="4:12" x14ac:dyDescent="0.3">
      <c r="D394" s="169">
        <v>44033</v>
      </c>
      <c r="E394" s="146">
        <v>104.5573</v>
      </c>
      <c r="F394" s="170">
        <f t="shared" si="47"/>
        <v>109.77627981794825</v>
      </c>
      <c r="G394" s="147">
        <f t="shared" si="48"/>
        <v>2.0515888683949819</v>
      </c>
      <c r="H394" s="147">
        <f t="shared" si="42"/>
        <v>111.82786868634324</v>
      </c>
      <c r="I394" s="147">
        <f t="shared" si="43"/>
        <v>-7.2705686863432391</v>
      </c>
      <c r="J394" s="147">
        <f t="shared" si="44"/>
        <v>7.2705686863432391</v>
      </c>
      <c r="K394" s="147">
        <f t="shared" si="45"/>
        <v>52.861169022834851</v>
      </c>
      <c r="L394" s="149">
        <f t="shared" si="46"/>
        <v>6.9536691233832923E-2</v>
      </c>
    </row>
    <row r="395" spans="4:12" x14ac:dyDescent="0.3">
      <c r="D395" s="169">
        <v>44034</v>
      </c>
      <c r="E395" s="146">
        <v>106.1553</v>
      </c>
      <c r="F395" s="170">
        <f t="shared" si="47"/>
        <v>106.518171094716</v>
      </c>
      <c r="G395" s="147">
        <f t="shared" si="48"/>
        <v>1.5206191092322583</v>
      </c>
      <c r="H395" s="147">
        <f t="shared" si="42"/>
        <v>108.03879020394825</v>
      </c>
      <c r="I395" s="147">
        <f t="shared" si="43"/>
        <v>-1.8834902039482557</v>
      </c>
      <c r="J395" s="147">
        <f t="shared" si="44"/>
        <v>1.8834902039482557</v>
      </c>
      <c r="K395" s="147">
        <f t="shared" si="45"/>
        <v>3.5475353483690419</v>
      </c>
      <c r="L395" s="149">
        <f t="shared" si="46"/>
        <v>1.7742780661429584E-2</v>
      </c>
    </row>
    <row r="396" spans="4:12" x14ac:dyDescent="0.3">
      <c r="D396" s="169">
        <v>44035</v>
      </c>
      <c r="E396" s="146">
        <v>100.87130000000001</v>
      </c>
      <c r="F396" s="170">
        <f t="shared" si="47"/>
        <v>106.31499528738581</v>
      </c>
      <c r="G396" s="147">
        <f t="shared" si="48"/>
        <v>1.3482396175760143</v>
      </c>
      <c r="H396" s="147">
        <f t="shared" si="42"/>
        <v>107.66323490496183</v>
      </c>
      <c r="I396" s="147">
        <f t="shared" si="43"/>
        <v>-6.7919349049618205</v>
      </c>
      <c r="J396" s="147">
        <f t="shared" si="44"/>
        <v>6.7919349049618205</v>
      </c>
      <c r="K396" s="147">
        <f t="shared" si="45"/>
        <v>46.130379753238735</v>
      </c>
      <c r="L396" s="149">
        <f t="shared" si="46"/>
        <v>6.7332679413885016E-2</v>
      </c>
    </row>
    <row r="397" spans="4:12" x14ac:dyDescent="0.3">
      <c r="D397" s="169">
        <v>44036</v>
      </c>
      <c r="E397" s="146">
        <v>94.466700000000003</v>
      </c>
      <c r="F397" s="170">
        <f t="shared" si="47"/>
        <v>100.66897169406082</v>
      </c>
      <c r="G397" s="147">
        <f t="shared" si="48"/>
        <v>0.64881329648591302</v>
      </c>
      <c r="H397" s="147">
        <f t="shared" si="42"/>
        <v>101.31778499054673</v>
      </c>
      <c r="I397" s="147">
        <f t="shared" si="43"/>
        <v>-6.8510849905467239</v>
      </c>
      <c r="J397" s="147">
        <f t="shared" si="44"/>
        <v>6.8510849905467239</v>
      </c>
      <c r="K397" s="147">
        <f t="shared" si="45"/>
        <v>46.937365547694604</v>
      </c>
      <c r="L397" s="149">
        <f t="shared" si="46"/>
        <v>7.2523809877414191E-2</v>
      </c>
    </row>
    <row r="398" spans="4:12" x14ac:dyDescent="0.3">
      <c r="D398" s="169">
        <v>44039</v>
      </c>
      <c r="E398" s="146">
        <v>102.64</v>
      </c>
      <c r="F398" s="170">
        <f t="shared" si="47"/>
        <v>96.620410637188741</v>
      </c>
      <c r="G398" s="147">
        <f t="shared" si="48"/>
        <v>0.17907586115011426</v>
      </c>
      <c r="H398" s="147">
        <f t="shared" si="42"/>
        <v>96.799486498338851</v>
      </c>
      <c r="I398" s="147">
        <f t="shared" si="43"/>
        <v>5.8405135016611496</v>
      </c>
      <c r="J398" s="147">
        <f t="shared" si="44"/>
        <v>5.8405135016611496</v>
      </c>
      <c r="K398" s="147">
        <f t="shared" si="45"/>
        <v>34.111597963086183</v>
      </c>
      <c r="L398" s="149">
        <f t="shared" si="46"/>
        <v>5.6902898496308939E-2</v>
      </c>
    </row>
    <row r="399" spans="4:12" x14ac:dyDescent="0.3">
      <c r="D399" s="169">
        <v>44040</v>
      </c>
      <c r="E399" s="146">
        <v>98.432699999999997</v>
      </c>
      <c r="F399" s="170">
        <f t="shared" si="47"/>
        <v>101.9418006889201</v>
      </c>
      <c r="G399" s="147">
        <f t="shared" si="48"/>
        <v>0.69330728020823851</v>
      </c>
      <c r="H399" s="147">
        <f t="shared" si="42"/>
        <v>102.63510796912834</v>
      </c>
      <c r="I399" s="147">
        <f t="shared" si="43"/>
        <v>-4.2024079691283447</v>
      </c>
      <c r="J399" s="147">
        <f t="shared" si="44"/>
        <v>4.2024079691283447</v>
      </c>
      <c r="K399" s="147">
        <f t="shared" si="45"/>
        <v>17.660232738993418</v>
      </c>
      <c r="L399" s="149">
        <f t="shared" si="46"/>
        <v>4.2693210377530481E-2</v>
      </c>
    </row>
    <row r="400" spans="4:12" x14ac:dyDescent="0.3">
      <c r="D400" s="169">
        <v>44041</v>
      </c>
      <c r="E400" s="146">
        <v>99.940700000000007</v>
      </c>
      <c r="F400" s="170">
        <f t="shared" si="47"/>
        <v>99.288945824166603</v>
      </c>
      <c r="G400" s="147">
        <f t="shared" si="48"/>
        <v>0.35869106571206533</v>
      </c>
      <c r="H400" s="147">
        <f t="shared" si="42"/>
        <v>99.647636889878669</v>
      </c>
      <c r="I400" s="147">
        <f t="shared" si="43"/>
        <v>0.2930631101213379</v>
      </c>
      <c r="J400" s="147">
        <f t="shared" si="44"/>
        <v>0.2930631101213379</v>
      </c>
      <c r="K400" s="147">
        <f t="shared" si="45"/>
        <v>8.588598651399143E-2</v>
      </c>
      <c r="L400" s="149">
        <f t="shared" si="46"/>
        <v>2.9323699966213755E-3</v>
      </c>
    </row>
    <row r="401" spans="4:12" x14ac:dyDescent="0.3">
      <c r="D401" s="169">
        <v>44042</v>
      </c>
      <c r="E401" s="146">
        <v>99.165999999999997</v>
      </c>
      <c r="F401" s="170">
        <f t="shared" si="47"/>
        <v>100.07271285256967</v>
      </c>
      <c r="G401" s="147">
        <f t="shared" si="48"/>
        <v>0.40119866198116505</v>
      </c>
      <c r="H401" s="147">
        <f t="shared" si="42"/>
        <v>100.47391151455084</v>
      </c>
      <c r="I401" s="147">
        <f t="shared" si="43"/>
        <v>-1.3079115145508382</v>
      </c>
      <c r="J401" s="147">
        <f t="shared" si="44"/>
        <v>1.3079115145508382</v>
      </c>
      <c r="K401" s="147">
        <f t="shared" si="45"/>
        <v>1.7106325298946674</v>
      </c>
      <c r="L401" s="149">
        <f t="shared" si="46"/>
        <v>1.3189112342444369E-2</v>
      </c>
    </row>
    <row r="402" spans="4:12" x14ac:dyDescent="0.3">
      <c r="D402" s="169">
        <v>44043</v>
      </c>
      <c r="E402" s="146">
        <v>95.384</v>
      </c>
      <c r="F402" s="170">
        <f t="shared" si="47"/>
        <v>98.730558929584944</v>
      </c>
      <c r="G402" s="147">
        <f t="shared" si="48"/>
        <v>0.22686340348457645</v>
      </c>
      <c r="H402" s="147">
        <f t="shared" si="42"/>
        <v>98.957422333069516</v>
      </c>
      <c r="I402" s="147">
        <f t="shared" si="43"/>
        <v>-3.5734223330695158</v>
      </c>
      <c r="J402" s="147">
        <f t="shared" si="44"/>
        <v>3.5734223330695158</v>
      </c>
      <c r="K402" s="147">
        <f t="shared" si="45"/>
        <v>12.769347170479982</v>
      </c>
      <c r="L402" s="149">
        <f t="shared" si="46"/>
        <v>3.7463540353408493E-2</v>
      </c>
    </row>
    <row r="403" spans="4:12" x14ac:dyDescent="0.3">
      <c r="D403" s="169">
        <v>44046</v>
      </c>
      <c r="E403" s="146">
        <v>99</v>
      </c>
      <c r="F403" s="170">
        <f t="shared" si="47"/>
        <v>96.288690722787663</v>
      </c>
      <c r="G403" s="147">
        <f t="shared" si="48"/>
        <v>-4.0009757543609303E-2</v>
      </c>
      <c r="H403" s="147">
        <f t="shared" si="42"/>
        <v>96.248680965244048</v>
      </c>
      <c r="I403" s="147">
        <f t="shared" si="43"/>
        <v>2.7513190347559515</v>
      </c>
      <c r="J403" s="147">
        <f t="shared" si="44"/>
        <v>2.7513190347559515</v>
      </c>
      <c r="K403" s="147">
        <f t="shared" si="45"/>
        <v>7.5697564310104211</v>
      </c>
      <c r="L403" s="149">
        <f t="shared" si="46"/>
        <v>2.7791101361171227E-2</v>
      </c>
    </row>
    <row r="404" spans="4:12" x14ac:dyDescent="0.3">
      <c r="D404" s="169">
        <v>44047</v>
      </c>
      <c r="E404" s="146">
        <v>99.133300000000006</v>
      </c>
      <c r="F404" s="170">
        <f t="shared" si="47"/>
        <v>98.994652193965123</v>
      </c>
      <c r="G404" s="147">
        <f t="shared" si="48"/>
        <v>0.23458736532849761</v>
      </c>
      <c r="H404" s="147">
        <f t="shared" si="42"/>
        <v>99.229239559293617</v>
      </c>
      <c r="I404" s="147">
        <f t="shared" si="43"/>
        <v>-9.5939559293611865E-2</v>
      </c>
      <c r="J404" s="147">
        <f t="shared" si="44"/>
        <v>9.5939559293611865E-2</v>
      </c>
      <c r="K404" s="147">
        <f t="shared" si="45"/>
        <v>9.2043990374524667E-3</v>
      </c>
      <c r="L404" s="149">
        <f t="shared" si="46"/>
        <v>9.6778337141618269E-4</v>
      </c>
    </row>
    <row r="405" spans="4:12" x14ac:dyDescent="0.3">
      <c r="D405" s="169">
        <v>44048</v>
      </c>
      <c r="E405" s="146">
        <v>99.001300000000001</v>
      </c>
      <c r="F405" s="170">
        <f t="shared" si="47"/>
        <v>99.294569892262814</v>
      </c>
      <c r="G405" s="147">
        <f t="shared" si="48"/>
        <v>0.24112039862541693</v>
      </c>
      <c r="H405" s="147">
        <f t="shared" si="42"/>
        <v>99.535690290888226</v>
      </c>
      <c r="I405" s="147">
        <f t="shared" si="43"/>
        <v>-0.53439029088822565</v>
      </c>
      <c r="J405" s="147">
        <f t="shared" si="44"/>
        <v>0.53439029088822565</v>
      </c>
      <c r="K405" s="147">
        <f t="shared" si="45"/>
        <v>0.28557298299560241</v>
      </c>
      <c r="L405" s="149">
        <f t="shared" si="46"/>
        <v>5.3978108457992538E-3</v>
      </c>
    </row>
    <row r="406" spans="4:12" x14ac:dyDescent="0.3">
      <c r="D406" s="169">
        <v>44049</v>
      </c>
      <c r="E406" s="146">
        <v>99.305300000000003</v>
      </c>
      <c r="F406" s="170">
        <f t="shared" si="47"/>
        <v>99.254996318900339</v>
      </c>
      <c r="G406" s="147">
        <f t="shared" si="48"/>
        <v>0.21305100142662778</v>
      </c>
      <c r="H406" s="147">
        <f t="shared" si="42"/>
        <v>99.46804732032696</v>
      </c>
      <c r="I406" s="147">
        <f t="shared" si="43"/>
        <v>-0.16274732032695738</v>
      </c>
      <c r="J406" s="147">
        <f t="shared" si="44"/>
        <v>0.16274732032695738</v>
      </c>
      <c r="K406" s="147">
        <f t="shared" si="45"/>
        <v>2.6486690273605274E-2</v>
      </c>
      <c r="L406" s="149">
        <f t="shared" si="46"/>
        <v>1.6388583522426031E-3</v>
      </c>
    </row>
    <row r="407" spans="4:12" x14ac:dyDescent="0.3">
      <c r="D407" s="169">
        <v>44050</v>
      </c>
      <c r="E407" s="146">
        <v>96.847300000000004</v>
      </c>
      <c r="F407" s="170">
        <f t="shared" si="47"/>
        <v>98.984140801141308</v>
      </c>
      <c r="G407" s="147">
        <f t="shared" si="48"/>
        <v>0.16466034950806188</v>
      </c>
      <c r="H407" s="147">
        <f t="shared" si="42"/>
        <v>99.148801150649376</v>
      </c>
      <c r="I407" s="147">
        <f t="shared" si="43"/>
        <v>-2.3015011506493721</v>
      </c>
      <c r="J407" s="147">
        <f t="shared" si="44"/>
        <v>2.3015011506493721</v>
      </c>
      <c r="K407" s="147">
        <f t="shared" si="45"/>
        <v>5.2969075464403836</v>
      </c>
      <c r="L407" s="149">
        <f t="shared" si="46"/>
        <v>2.3764226268046421E-2</v>
      </c>
    </row>
    <row r="408" spans="4:12" x14ac:dyDescent="0.3">
      <c r="D408" s="169">
        <v>44053</v>
      </c>
      <c r="E408" s="146">
        <v>94.571299999999994</v>
      </c>
      <c r="F408" s="170">
        <f t="shared" si="47"/>
        <v>96.523828279606462</v>
      </c>
      <c r="G408" s="147">
        <f t="shared" si="48"/>
        <v>-9.7836937596228857E-2</v>
      </c>
      <c r="H408" s="147">
        <f t="shared" si="42"/>
        <v>96.425991342010235</v>
      </c>
      <c r="I408" s="147">
        <f t="shared" si="43"/>
        <v>-1.8546913420102413</v>
      </c>
      <c r="J408" s="147">
        <f t="shared" si="44"/>
        <v>1.8546913420102413</v>
      </c>
      <c r="K408" s="147">
        <f t="shared" si="45"/>
        <v>3.4398799741277499</v>
      </c>
      <c r="L408" s="149">
        <f t="shared" si="46"/>
        <v>1.9611566532449502E-2</v>
      </c>
    </row>
    <row r="409" spans="4:12" x14ac:dyDescent="0.3">
      <c r="D409" s="169">
        <v>44054</v>
      </c>
      <c r="E409" s="146">
        <v>91.626000000000005</v>
      </c>
      <c r="F409" s="170">
        <f t="shared" si="47"/>
        <v>93.903970449923008</v>
      </c>
      <c r="G409" s="147">
        <f t="shared" si="48"/>
        <v>-0.35003902680495136</v>
      </c>
      <c r="H409" s="147">
        <f t="shared" si="42"/>
        <v>93.553931423118058</v>
      </c>
      <c r="I409" s="147">
        <f t="shared" si="43"/>
        <v>-1.9279314231180535</v>
      </c>
      <c r="J409" s="147">
        <f t="shared" si="44"/>
        <v>1.9279314231180535</v>
      </c>
      <c r="K409" s="147">
        <f t="shared" si="45"/>
        <v>3.7169195722460033</v>
      </c>
      <c r="L409" s="149">
        <f t="shared" si="46"/>
        <v>2.1041313853251843E-2</v>
      </c>
    </row>
    <row r="410" spans="4:12" x14ac:dyDescent="0.3">
      <c r="D410" s="169">
        <v>44055</v>
      </c>
      <c r="E410" s="146">
        <v>103.6507</v>
      </c>
      <c r="F410" s="170">
        <f t="shared" si="47"/>
        <v>93.750908778556052</v>
      </c>
      <c r="G410" s="147">
        <f t="shared" si="48"/>
        <v>-0.3303412912611518</v>
      </c>
      <c r="H410" s="147">
        <f t="shared" si="42"/>
        <v>93.420567487294903</v>
      </c>
      <c r="I410" s="147">
        <f t="shared" si="43"/>
        <v>10.230132512705097</v>
      </c>
      <c r="J410" s="147">
        <f t="shared" si="44"/>
        <v>10.230132512705097</v>
      </c>
      <c r="K410" s="147">
        <f t="shared" si="45"/>
        <v>104.6556112275059</v>
      </c>
      <c r="L410" s="149">
        <f t="shared" si="46"/>
        <v>9.8698151702835552E-2</v>
      </c>
    </row>
    <row r="411" spans="4:12" x14ac:dyDescent="0.3">
      <c r="D411" s="169">
        <v>44056</v>
      </c>
      <c r="E411" s="146">
        <v>108.0667</v>
      </c>
      <c r="F411" s="170">
        <f t="shared" si="47"/>
        <v>104.2696269669911</v>
      </c>
      <c r="G411" s="147">
        <f t="shared" si="48"/>
        <v>0.75456465670846795</v>
      </c>
      <c r="H411" s="147">
        <f t="shared" si="42"/>
        <v>105.02419162369956</v>
      </c>
      <c r="I411" s="147">
        <f t="shared" si="43"/>
        <v>3.0425083763004324</v>
      </c>
      <c r="J411" s="147">
        <f t="shared" si="44"/>
        <v>3.0425083763004324</v>
      </c>
      <c r="K411" s="147">
        <f t="shared" si="45"/>
        <v>9.2568572198582935</v>
      </c>
      <c r="L411" s="149">
        <f t="shared" si="46"/>
        <v>2.8153986161328443E-2</v>
      </c>
    </row>
    <row r="412" spans="4:12" x14ac:dyDescent="0.3">
      <c r="D412" s="169">
        <v>44057</v>
      </c>
      <c r="E412" s="146">
        <v>110.04730000000001</v>
      </c>
      <c r="F412" s="170">
        <f t="shared" si="47"/>
        <v>109.06647172536678</v>
      </c>
      <c r="G412" s="147">
        <f t="shared" si="48"/>
        <v>1.1587926668751898</v>
      </c>
      <c r="H412" s="147">
        <f t="shared" si="42"/>
        <v>110.22526439224197</v>
      </c>
      <c r="I412" s="147">
        <f t="shared" si="43"/>
        <v>-0.17796439224196092</v>
      </c>
      <c r="J412" s="147">
        <f t="shared" si="44"/>
        <v>0.17796439224196092</v>
      </c>
      <c r="K412" s="147">
        <f t="shared" si="45"/>
        <v>3.167132490605052E-2</v>
      </c>
      <c r="L412" s="149">
        <f t="shared" si="46"/>
        <v>1.6171627313160879E-3</v>
      </c>
    </row>
    <row r="413" spans="4:12" x14ac:dyDescent="0.3">
      <c r="D413" s="169">
        <v>44060</v>
      </c>
      <c r="E413" s="146">
        <v>122.376</v>
      </c>
      <c r="F413" s="170">
        <f t="shared" si="47"/>
        <v>113.44007413350016</v>
      </c>
      <c r="G413" s="147">
        <f t="shared" si="48"/>
        <v>1.4802736410010087</v>
      </c>
      <c r="H413" s="147">
        <f t="shared" si="42"/>
        <v>114.92034777450117</v>
      </c>
      <c r="I413" s="147">
        <f t="shared" si="43"/>
        <v>7.455652225498838</v>
      </c>
      <c r="J413" s="147">
        <f t="shared" si="44"/>
        <v>7.455652225498838</v>
      </c>
      <c r="K413" s="147">
        <f t="shared" si="45"/>
        <v>55.586750107585779</v>
      </c>
      <c r="L413" s="149">
        <f t="shared" si="46"/>
        <v>6.0924137294067773E-2</v>
      </c>
    </row>
    <row r="414" spans="4:12" x14ac:dyDescent="0.3">
      <c r="D414" s="169">
        <v>44061</v>
      </c>
      <c r="E414" s="146">
        <v>125.806</v>
      </c>
      <c r="F414" s="170">
        <f t="shared" si="47"/>
        <v>124.24621891280083</v>
      </c>
      <c r="G414" s="147">
        <f t="shared" si="48"/>
        <v>2.4128607548309744</v>
      </c>
      <c r="H414" s="147">
        <f t="shared" si="42"/>
        <v>126.6590796676318</v>
      </c>
      <c r="I414" s="147">
        <f t="shared" si="43"/>
        <v>-0.85307966763180332</v>
      </c>
      <c r="J414" s="147">
        <f t="shared" si="44"/>
        <v>0.85307966763180332</v>
      </c>
      <c r="K414" s="147">
        <f t="shared" si="45"/>
        <v>0.72774491932678798</v>
      </c>
      <c r="L414" s="149">
        <f t="shared" si="46"/>
        <v>6.7809140075338484E-3</v>
      </c>
    </row>
    <row r="415" spans="4:12" x14ac:dyDescent="0.3">
      <c r="D415" s="169">
        <v>44062</v>
      </c>
      <c r="E415" s="146">
        <v>125.2353</v>
      </c>
      <c r="F415" s="170">
        <f t="shared" si="47"/>
        <v>127.6221486038648</v>
      </c>
      <c r="G415" s="147">
        <f t="shared" si="48"/>
        <v>2.5091676484542744</v>
      </c>
      <c r="H415" s="147">
        <f t="shared" si="42"/>
        <v>130.13131625231907</v>
      </c>
      <c r="I415" s="147">
        <f t="shared" si="43"/>
        <v>-4.8960162523190718</v>
      </c>
      <c r="J415" s="147">
        <f t="shared" si="44"/>
        <v>4.8960162523190718</v>
      </c>
      <c r="K415" s="147">
        <f t="shared" si="45"/>
        <v>23.970975142972488</v>
      </c>
      <c r="L415" s="149">
        <f t="shared" si="46"/>
        <v>3.9094538459356683E-2</v>
      </c>
    </row>
    <row r="416" spans="4:12" x14ac:dyDescent="0.3">
      <c r="D416" s="169">
        <v>44063</v>
      </c>
      <c r="E416" s="146">
        <v>133.45529999999999</v>
      </c>
      <c r="F416" s="170">
        <f t="shared" si="47"/>
        <v>128.88663411876342</v>
      </c>
      <c r="G416" s="147">
        <f t="shared" si="48"/>
        <v>2.3846994350987094</v>
      </c>
      <c r="H416" s="147">
        <f t="shared" si="42"/>
        <v>131.27133355386212</v>
      </c>
      <c r="I416" s="147">
        <f t="shared" si="43"/>
        <v>2.1839664461378732</v>
      </c>
      <c r="J416" s="147">
        <f t="shared" si="44"/>
        <v>2.1839664461378732</v>
      </c>
      <c r="K416" s="147">
        <f t="shared" si="45"/>
        <v>4.7697094378560916</v>
      </c>
      <c r="L416" s="149">
        <f t="shared" si="46"/>
        <v>1.636477866475047E-2</v>
      </c>
    </row>
    <row r="417" spans="4:12" x14ac:dyDescent="0.3">
      <c r="D417" s="169">
        <v>44064</v>
      </c>
      <c r="E417" s="146">
        <v>136.6653</v>
      </c>
      <c r="F417" s="170">
        <f t="shared" si="47"/>
        <v>136.00505954807898</v>
      </c>
      <c r="G417" s="147">
        <f t="shared" si="48"/>
        <v>2.8580720345203936</v>
      </c>
      <c r="H417" s="147">
        <f t="shared" si="42"/>
        <v>138.86313158259938</v>
      </c>
      <c r="I417" s="147">
        <f t="shared" si="43"/>
        <v>-2.1978315825993775</v>
      </c>
      <c r="J417" s="147">
        <f t="shared" si="44"/>
        <v>2.1978315825993775</v>
      </c>
      <c r="K417" s="147">
        <f t="shared" si="45"/>
        <v>4.8304636654712843</v>
      </c>
      <c r="L417" s="149">
        <f t="shared" si="46"/>
        <v>1.6081855325377967E-2</v>
      </c>
    </row>
    <row r="418" spans="4:12" x14ac:dyDescent="0.3">
      <c r="D418" s="169">
        <v>44067</v>
      </c>
      <c r="E418" s="146">
        <v>134.28</v>
      </c>
      <c r="F418" s="170">
        <f t="shared" si="47"/>
        <v>138.47469762761634</v>
      </c>
      <c r="G418" s="147">
        <f t="shared" si="48"/>
        <v>2.8192286390220902</v>
      </c>
      <c r="H418" s="147">
        <f t="shared" si="42"/>
        <v>141.29392626663844</v>
      </c>
      <c r="I418" s="147">
        <f t="shared" si="43"/>
        <v>-7.0139262666384354</v>
      </c>
      <c r="J418" s="147">
        <f t="shared" si="44"/>
        <v>7.0139262666384354</v>
      </c>
      <c r="K418" s="147">
        <f t="shared" si="45"/>
        <v>49.19516167384058</v>
      </c>
      <c r="L418" s="149">
        <f t="shared" si="46"/>
        <v>5.2233588521287129E-2</v>
      </c>
    </row>
    <row r="419" spans="4:12" x14ac:dyDescent="0.3">
      <c r="D419" s="169">
        <v>44068</v>
      </c>
      <c r="E419" s="146">
        <v>134.88929999999999</v>
      </c>
      <c r="F419" s="170">
        <f t="shared" si="47"/>
        <v>136.65724291121768</v>
      </c>
      <c r="G419" s="147">
        <f t="shared" si="48"/>
        <v>2.3555603034800154</v>
      </c>
      <c r="H419" s="147">
        <f t="shared" si="42"/>
        <v>139.0128032146977</v>
      </c>
      <c r="I419" s="147">
        <f t="shared" si="43"/>
        <v>-4.1235032146977062</v>
      </c>
      <c r="J419" s="147">
        <f t="shared" si="44"/>
        <v>4.1235032146977062</v>
      </c>
      <c r="K419" s="147">
        <f t="shared" si="45"/>
        <v>17.003278761622319</v>
      </c>
      <c r="L419" s="149">
        <f t="shared" si="46"/>
        <v>3.0569535275946323E-2</v>
      </c>
    </row>
    <row r="420" spans="4:12" x14ac:dyDescent="0.3">
      <c r="D420" s="169">
        <v>44069</v>
      </c>
      <c r="E420" s="146">
        <v>143.54470000000001</v>
      </c>
      <c r="F420" s="170">
        <f t="shared" si="47"/>
        <v>138.50482824278401</v>
      </c>
      <c r="G420" s="147">
        <f t="shared" si="48"/>
        <v>2.3047628062886476</v>
      </c>
      <c r="H420" s="147">
        <f t="shared" si="42"/>
        <v>140.80959104907265</v>
      </c>
      <c r="I420" s="147">
        <f t="shared" si="43"/>
        <v>2.735108950927355</v>
      </c>
      <c r="J420" s="147">
        <f t="shared" si="44"/>
        <v>2.735108950927355</v>
      </c>
      <c r="K420" s="147">
        <f t="shared" si="45"/>
        <v>7.4808209734429365</v>
      </c>
      <c r="L420" s="149">
        <f t="shared" si="46"/>
        <v>1.9054057383709428E-2</v>
      </c>
    </row>
    <row r="421" spans="4:12" x14ac:dyDescent="0.3">
      <c r="D421" s="169">
        <v>44070</v>
      </c>
      <c r="E421" s="146">
        <v>149.25</v>
      </c>
      <c r="F421" s="170">
        <f t="shared" si="47"/>
        <v>146.52957024503092</v>
      </c>
      <c r="G421" s="147">
        <f t="shared" si="48"/>
        <v>2.8767607258844743</v>
      </c>
      <c r="H421" s="147">
        <f t="shared" si="42"/>
        <v>149.40633097091541</v>
      </c>
      <c r="I421" s="147">
        <f t="shared" si="43"/>
        <v>-0.15633097091540549</v>
      </c>
      <c r="J421" s="147">
        <f t="shared" si="44"/>
        <v>0.15633097091540549</v>
      </c>
      <c r="K421" s="147">
        <f t="shared" si="45"/>
        <v>2.4439372467353355E-2</v>
      </c>
      <c r="L421" s="149">
        <f t="shared" si="46"/>
        <v>1.0474436912254973E-3</v>
      </c>
    </row>
    <row r="422" spans="4:12" x14ac:dyDescent="0.3">
      <c r="D422" s="169">
        <v>44071</v>
      </c>
      <c r="E422" s="146">
        <v>147.56</v>
      </c>
      <c r="F422" s="170">
        <f t="shared" si="47"/>
        <v>151.21340858070761</v>
      </c>
      <c r="G422" s="147">
        <f t="shared" si="48"/>
        <v>3.0574684868636952</v>
      </c>
      <c r="H422" s="147">
        <f t="shared" si="42"/>
        <v>154.27087706757129</v>
      </c>
      <c r="I422" s="147">
        <f t="shared" si="43"/>
        <v>-6.710877067571289</v>
      </c>
      <c r="J422" s="147">
        <f t="shared" si="44"/>
        <v>6.710877067571289</v>
      </c>
      <c r="K422" s="147">
        <f t="shared" si="45"/>
        <v>45.035871016054223</v>
      </c>
      <c r="L422" s="149">
        <f t="shared" si="46"/>
        <v>4.5478971723849883E-2</v>
      </c>
    </row>
    <row r="423" spans="4:12" x14ac:dyDescent="0.3">
      <c r="D423" s="169">
        <v>44074</v>
      </c>
      <c r="E423" s="146">
        <v>166.10669999999999</v>
      </c>
      <c r="F423" s="170">
        <f t="shared" si="47"/>
        <v>153.71531478949095</v>
      </c>
      <c r="G423" s="147">
        <f t="shared" si="48"/>
        <v>3.0019122590556599</v>
      </c>
      <c r="H423" s="147">
        <f t="shared" si="42"/>
        <v>156.71722704854662</v>
      </c>
      <c r="I423" s="147">
        <f t="shared" si="43"/>
        <v>9.3894729514533708</v>
      </c>
      <c r="J423" s="147">
        <f t="shared" si="44"/>
        <v>9.3894729514533708</v>
      </c>
      <c r="K423" s="147">
        <f t="shared" si="45"/>
        <v>88.162202306074477</v>
      </c>
      <c r="L423" s="149">
        <f t="shared" si="46"/>
        <v>5.6526756304552263E-2</v>
      </c>
    </row>
    <row r="424" spans="4:12" x14ac:dyDescent="0.3">
      <c r="D424" s="169">
        <v>44075</v>
      </c>
      <c r="E424" s="146">
        <v>158.35</v>
      </c>
      <c r="F424" s="170">
        <f t="shared" si="47"/>
        <v>166.95688980724452</v>
      </c>
      <c r="G424" s="147">
        <f t="shared" si="48"/>
        <v>4.025878534925452</v>
      </c>
      <c r="H424" s="147">
        <f t="shared" si="42"/>
        <v>170.98276834216998</v>
      </c>
      <c r="I424" s="147">
        <f t="shared" si="43"/>
        <v>-12.632768342169982</v>
      </c>
      <c r="J424" s="147">
        <f t="shared" si="44"/>
        <v>12.632768342169982</v>
      </c>
      <c r="K424" s="147">
        <f t="shared" si="45"/>
        <v>159.5868359869321</v>
      </c>
      <c r="L424" s="149">
        <f t="shared" si="46"/>
        <v>7.9777507686580248E-2</v>
      </c>
    </row>
    <row r="425" spans="4:12" x14ac:dyDescent="0.3">
      <c r="D425" s="169">
        <v>44076</v>
      </c>
      <c r="E425" s="146">
        <v>149.1233</v>
      </c>
      <c r="F425" s="170">
        <f t="shared" si="47"/>
        <v>159.72536282794036</v>
      </c>
      <c r="G425" s="147">
        <f t="shared" si="48"/>
        <v>2.9001379835024905</v>
      </c>
      <c r="H425" s="147">
        <f t="shared" si="42"/>
        <v>162.62550081144286</v>
      </c>
      <c r="I425" s="147">
        <f t="shared" si="43"/>
        <v>-13.502200811442862</v>
      </c>
      <c r="J425" s="147">
        <f t="shared" si="44"/>
        <v>13.502200811442862</v>
      </c>
      <c r="K425" s="147">
        <f t="shared" si="45"/>
        <v>182.30942675252828</v>
      </c>
      <c r="L425" s="149">
        <f t="shared" si="46"/>
        <v>9.0543870819938005E-2</v>
      </c>
    </row>
    <row r="426" spans="4:12" x14ac:dyDescent="0.3">
      <c r="D426" s="169">
        <v>44077</v>
      </c>
      <c r="E426" s="146">
        <v>135.66669999999999</v>
      </c>
      <c r="F426" s="170">
        <f t="shared" si="47"/>
        <v>148.752090386802</v>
      </c>
      <c r="G426" s="147">
        <f t="shared" si="48"/>
        <v>1.512796941038405</v>
      </c>
      <c r="H426" s="147">
        <f t="shared" si="42"/>
        <v>150.2648873278404</v>
      </c>
      <c r="I426" s="147">
        <f t="shared" si="43"/>
        <v>-14.598187327840407</v>
      </c>
      <c r="J426" s="147">
        <f t="shared" si="44"/>
        <v>14.598187327840407</v>
      </c>
      <c r="K426" s="147">
        <f t="shared" si="45"/>
        <v>213.10707325872022</v>
      </c>
      <c r="L426" s="149">
        <f t="shared" si="46"/>
        <v>0.10760331995869589</v>
      </c>
    </row>
    <row r="427" spans="4:12" x14ac:dyDescent="0.3">
      <c r="D427" s="169">
        <v>44078</v>
      </c>
      <c r="E427" s="146">
        <v>139.44</v>
      </c>
      <c r="F427" s="170">
        <f t="shared" si="47"/>
        <v>137.63159755283073</v>
      </c>
      <c r="G427" s="147">
        <f t="shared" si="48"/>
        <v>0.2494679635374375</v>
      </c>
      <c r="H427" s="147">
        <f t="shared" si="42"/>
        <v>137.88106551636815</v>
      </c>
      <c r="I427" s="147">
        <f t="shared" si="43"/>
        <v>1.5589344836318446</v>
      </c>
      <c r="J427" s="147">
        <f t="shared" si="44"/>
        <v>1.5589344836318446</v>
      </c>
      <c r="K427" s="147">
        <f t="shared" si="45"/>
        <v>2.430276724256486</v>
      </c>
      <c r="L427" s="149">
        <f t="shared" si="46"/>
        <v>1.1179966176361479E-2</v>
      </c>
    </row>
    <row r="428" spans="4:12" x14ac:dyDescent="0.3">
      <c r="D428" s="169">
        <v>44082</v>
      </c>
      <c r="E428" s="146">
        <v>110.07</v>
      </c>
      <c r="F428" s="170">
        <f t="shared" si="47"/>
        <v>133.76557437082994</v>
      </c>
      <c r="G428" s="147">
        <f t="shared" si="48"/>
        <v>-0.16208115101638509</v>
      </c>
      <c r="H428" s="147">
        <f t="shared" si="42"/>
        <v>133.60349321981354</v>
      </c>
      <c r="I428" s="147">
        <f t="shared" si="43"/>
        <v>-23.53349321981355</v>
      </c>
      <c r="J428" s="147">
        <f t="shared" si="44"/>
        <v>23.53349321981355</v>
      </c>
      <c r="K428" s="147">
        <f t="shared" si="45"/>
        <v>553.82530312701033</v>
      </c>
      <c r="L428" s="149">
        <f t="shared" si="46"/>
        <v>0.21380478985930365</v>
      </c>
    </row>
    <row r="429" spans="4:12" x14ac:dyDescent="0.3">
      <c r="D429" s="169">
        <v>44083</v>
      </c>
      <c r="E429" s="146">
        <v>122.0933</v>
      </c>
      <c r="F429" s="170">
        <f t="shared" si="47"/>
        <v>112.3449950791869</v>
      </c>
      <c r="G429" s="147">
        <f t="shared" si="48"/>
        <v>-2.2879309650790502</v>
      </c>
      <c r="H429" s="147">
        <f t="shared" si="42"/>
        <v>110.05706411410785</v>
      </c>
      <c r="I429" s="147">
        <f t="shared" si="43"/>
        <v>12.036235885892154</v>
      </c>
      <c r="J429" s="147">
        <f t="shared" si="44"/>
        <v>12.036235885892154</v>
      </c>
      <c r="K429" s="147">
        <f t="shared" si="45"/>
        <v>144.87097430083807</v>
      </c>
      <c r="L429" s="149">
        <f t="shared" si="46"/>
        <v>9.8582279993186805E-2</v>
      </c>
    </row>
    <row r="430" spans="4:12" x14ac:dyDescent="0.3">
      <c r="D430" s="169">
        <v>44084</v>
      </c>
      <c r="E430" s="146">
        <v>123.78</v>
      </c>
      <c r="F430" s="170">
        <f t="shared" si="47"/>
        <v>120.60029522793675</v>
      </c>
      <c r="G430" s="147">
        <f t="shared" si="48"/>
        <v>-1.2336078536961601</v>
      </c>
      <c r="H430" s="147">
        <f t="shared" si="42"/>
        <v>119.3666873742406</v>
      </c>
      <c r="I430" s="147">
        <f t="shared" si="43"/>
        <v>4.4133126257594029</v>
      </c>
      <c r="J430" s="147">
        <f t="shared" si="44"/>
        <v>4.4133126257594029</v>
      </c>
      <c r="K430" s="147">
        <f t="shared" si="45"/>
        <v>19.477328332687357</v>
      </c>
      <c r="L430" s="149">
        <f t="shared" si="46"/>
        <v>3.5654488816928447E-2</v>
      </c>
    </row>
    <row r="431" spans="4:12" x14ac:dyDescent="0.3">
      <c r="D431" s="169">
        <v>44085</v>
      </c>
      <c r="E431" s="146">
        <v>124.24</v>
      </c>
      <c r="F431" s="170">
        <f t="shared" si="47"/>
        <v>122.88511371704308</v>
      </c>
      <c r="G431" s="147">
        <f t="shared" si="48"/>
        <v>-0.88176521941591135</v>
      </c>
      <c r="H431" s="147">
        <f t="shared" si="42"/>
        <v>122.00334849762717</v>
      </c>
      <c r="I431" s="147">
        <f t="shared" si="43"/>
        <v>2.2366515023728226</v>
      </c>
      <c r="J431" s="147">
        <f t="shared" si="44"/>
        <v>2.2366515023728226</v>
      </c>
      <c r="K431" s="147">
        <f t="shared" si="45"/>
        <v>5.0026099430666049</v>
      </c>
      <c r="L431" s="149">
        <f t="shared" si="46"/>
        <v>1.8002668241893293E-2</v>
      </c>
    </row>
    <row r="432" spans="4:12" x14ac:dyDescent="0.3">
      <c r="D432" s="169">
        <v>44088</v>
      </c>
      <c r="E432" s="146">
        <v>139.8733</v>
      </c>
      <c r="F432" s="170">
        <f t="shared" si="47"/>
        <v>126.66124782446727</v>
      </c>
      <c r="G432" s="147">
        <f t="shared" si="48"/>
        <v>-0.41597528673190182</v>
      </c>
      <c r="H432" s="147">
        <f t="shared" si="42"/>
        <v>126.24527253773536</v>
      </c>
      <c r="I432" s="147">
        <f t="shared" si="43"/>
        <v>13.62802746226464</v>
      </c>
      <c r="J432" s="147">
        <f t="shared" si="44"/>
        <v>13.62802746226464</v>
      </c>
      <c r="K432" s="147">
        <f t="shared" si="45"/>
        <v>185.7231325122392</v>
      </c>
      <c r="L432" s="149">
        <f t="shared" si="46"/>
        <v>9.7431228563740466E-2</v>
      </c>
    </row>
    <row r="433" spans="4:12" x14ac:dyDescent="0.3">
      <c r="D433" s="169">
        <v>44089</v>
      </c>
      <c r="E433" s="146">
        <v>149.91999999999999</v>
      </c>
      <c r="F433" s="170">
        <f t="shared" si="47"/>
        <v>141.54985977061449</v>
      </c>
      <c r="G433" s="147">
        <f t="shared" si="48"/>
        <v>1.1144834365560108</v>
      </c>
      <c r="H433" s="147">
        <f t="shared" si="42"/>
        <v>142.6643432071705</v>
      </c>
      <c r="I433" s="147">
        <f t="shared" si="43"/>
        <v>7.2556567928294839</v>
      </c>
      <c r="J433" s="147">
        <f t="shared" si="44"/>
        <v>7.2556567928294839</v>
      </c>
      <c r="K433" s="147">
        <f t="shared" si="45"/>
        <v>52.644555495332632</v>
      </c>
      <c r="L433" s="149">
        <f t="shared" si="46"/>
        <v>4.839685694256593E-2</v>
      </c>
    </row>
    <row r="434" spans="4:12" x14ac:dyDescent="0.3">
      <c r="D434" s="169">
        <v>44090</v>
      </c>
      <c r="E434" s="146">
        <v>147.2533</v>
      </c>
      <c r="F434" s="170">
        <f t="shared" si="47"/>
        <v>150.2782467492448</v>
      </c>
      <c r="G434" s="147">
        <f t="shared" si="48"/>
        <v>1.8758737907634409</v>
      </c>
      <c r="H434" s="147">
        <f t="shared" si="42"/>
        <v>152.15412054000825</v>
      </c>
      <c r="I434" s="147">
        <f t="shared" si="43"/>
        <v>-4.9008205400082545</v>
      </c>
      <c r="J434" s="147">
        <f t="shared" si="44"/>
        <v>4.9008205400082545</v>
      </c>
      <c r="K434" s="147">
        <f t="shared" si="45"/>
        <v>24.018041965366798</v>
      </c>
      <c r="L434" s="149">
        <f t="shared" si="46"/>
        <v>3.3281566796861291E-2</v>
      </c>
    </row>
    <row r="435" spans="4:12" x14ac:dyDescent="0.3">
      <c r="D435" s="169">
        <v>44091</v>
      </c>
      <c r="E435" s="146">
        <v>141.14330000000001</v>
      </c>
      <c r="F435" s="170">
        <f t="shared" si="47"/>
        <v>147.53199903261077</v>
      </c>
      <c r="G435" s="147">
        <f t="shared" si="48"/>
        <v>1.4136616400236937</v>
      </c>
      <c r="H435" s="147">
        <f t="shared" si="42"/>
        <v>148.94566067263446</v>
      </c>
      <c r="I435" s="147">
        <f t="shared" si="43"/>
        <v>-7.8023606726344497</v>
      </c>
      <c r="J435" s="147">
        <f t="shared" si="44"/>
        <v>7.8023606726344497</v>
      </c>
      <c r="K435" s="147">
        <f t="shared" si="45"/>
        <v>60.876832065872705</v>
      </c>
      <c r="L435" s="149">
        <f t="shared" si="46"/>
        <v>5.5279709859656453E-2</v>
      </c>
    </row>
    <row r="436" spans="4:12" x14ac:dyDescent="0.3">
      <c r="D436" s="169">
        <v>44092</v>
      </c>
      <c r="E436" s="146">
        <v>147.38329999999999</v>
      </c>
      <c r="F436" s="170">
        <f t="shared" si="47"/>
        <v>143.52222931201896</v>
      </c>
      <c r="G436" s="147">
        <f t="shared" si="48"/>
        <v>0.87131850396214383</v>
      </c>
      <c r="H436" s="147">
        <f t="shared" si="42"/>
        <v>144.39354781598112</v>
      </c>
      <c r="I436" s="147">
        <f t="shared" si="43"/>
        <v>2.9897521840188688</v>
      </c>
      <c r="J436" s="147">
        <f t="shared" si="44"/>
        <v>2.9897521840188688</v>
      </c>
      <c r="K436" s="147">
        <f t="shared" si="45"/>
        <v>8.9386181218455949</v>
      </c>
      <c r="L436" s="149">
        <f t="shared" si="46"/>
        <v>2.0285555989171561E-2</v>
      </c>
    </row>
    <row r="437" spans="4:12" x14ac:dyDescent="0.3">
      <c r="D437" s="169">
        <v>44095</v>
      </c>
      <c r="E437" s="146">
        <v>149.79669999999999</v>
      </c>
      <c r="F437" s="170">
        <f t="shared" si="47"/>
        <v>148.56303480316973</v>
      </c>
      <c r="G437" s="147">
        <f t="shared" si="48"/>
        <v>1.2882672026810058</v>
      </c>
      <c r="H437" s="147">
        <f t="shared" si="42"/>
        <v>149.85130200585073</v>
      </c>
      <c r="I437" s="147">
        <f t="shared" si="43"/>
        <v>-5.4602005850739488E-2</v>
      </c>
      <c r="J437" s="147">
        <f t="shared" si="44"/>
        <v>5.4602005850739488E-2</v>
      </c>
      <c r="K437" s="147">
        <f t="shared" si="45"/>
        <v>2.9813790429241891E-3</v>
      </c>
      <c r="L437" s="149">
        <f t="shared" si="46"/>
        <v>3.6450740136958619E-4</v>
      </c>
    </row>
    <row r="438" spans="4:12" x14ac:dyDescent="0.3">
      <c r="D438" s="169">
        <v>44096</v>
      </c>
      <c r="E438" s="146">
        <v>141.41</v>
      </c>
      <c r="F438" s="170">
        <f t="shared" si="47"/>
        <v>149.14997376214481</v>
      </c>
      <c r="G438" s="147">
        <f t="shared" si="48"/>
        <v>1.2181343783104135</v>
      </c>
      <c r="H438" s="147">
        <f t="shared" si="42"/>
        <v>150.36810814045523</v>
      </c>
      <c r="I438" s="147">
        <f t="shared" si="43"/>
        <v>-8.9581081404552378</v>
      </c>
      <c r="J438" s="147">
        <f t="shared" si="44"/>
        <v>8.9581081404552378</v>
      </c>
      <c r="K438" s="147">
        <f t="shared" si="45"/>
        <v>80.247701456090397</v>
      </c>
      <c r="L438" s="149">
        <f t="shared" si="46"/>
        <v>6.3348477055761535E-2</v>
      </c>
    </row>
    <row r="439" spans="4:12" x14ac:dyDescent="0.3">
      <c r="D439" s="169">
        <v>44097</v>
      </c>
      <c r="E439" s="146">
        <v>126.7867</v>
      </c>
      <c r="F439" s="170">
        <f t="shared" si="47"/>
        <v>139.45984750264833</v>
      </c>
      <c r="G439" s="147">
        <f t="shared" si="48"/>
        <v>0.12730831452972402</v>
      </c>
      <c r="H439" s="147">
        <f t="shared" si="42"/>
        <v>139.58715581717806</v>
      </c>
      <c r="I439" s="147">
        <f t="shared" si="43"/>
        <v>-12.800455817178062</v>
      </c>
      <c r="J439" s="147">
        <f t="shared" si="44"/>
        <v>12.800455817178062</v>
      </c>
      <c r="K439" s="147">
        <f t="shared" si="45"/>
        <v>163.85166912752769</v>
      </c>
      <c r="L439" s="149">
        <f t="shared" si="46"/>
        <v>0.10096055672383666</v>
      </c>
    </row>
    <row r="440" spans="4:12" x14ac:dyDescent="0.3">
      <c r="D440" s="169">
        <v>44098</v>
      </c>
      <c r="E440" s="146">
        <v>129.26329999999999</v>
      </c>
      <c r="F440" s="170">
        <f t="shared" si="47"/>
        <v>127.38386665162379</v>
      </c>
      <c r="G440" s="147">
        <f t="shared" si="48"/>
        <v>-1.0930206020257023</v>
      </c>
      <c r="H440" s="147">
        <f t="shared" si="42"/>
        <v>126.29084604959809</v>
      </c>
      <c r="I440" s="147">
        <f t="shared" si="43"/>
        <v>2.9724539504018992</v>
      </c>
      <c r="J440" s="147">
        <f t="shared" si="44"/>
        <v>2.9724539504018992</v>
      </c>
      <c r="K440" s="147">
        <f t="shared" si="45"/>
        <v>8.8354824872598563</v>
      </c>
      <c r="L440" s="149">
        <f t="shared" si="46"/>
        <v>2.2995343228912613E-2</v>
      </c>
    </row>
    <row r="441" spans="4:12" x14ac:dyDescent="0.3">
      <c r="D441" s="169">
        <v>44099</v>
      </c>
      <c r="E441" s="146">
        <v>135.78</v>
      </c>
      <c r="F441" s="170">
        <f t="shared" si="47"/>
        <v>129.69222351837945</v>
      </c>
      <c r="G441" s="147">
        <f t="shared" si="48"/>
        <v>-0.75288285514756614</v>
      </c>
      <c r="H441" s="147">
        <f t="shared" si="42"/>
        <v>128.93934066323189</v>
      </c>
      <c r="I441" s="147">
        <f t="shared" si="43"/>
        <v>6.8406593367681126</v>
      </c>
      <c r="J441" s="147">
        <f t="shared" si="44"/>
        <v>6.8406593367681126</v>
      </c>
      <c r="K441" s="147">
        <f t="shared" si="45"/>
        <v>46.79462016171275</v>
      </c>
      <c r="L441" s="149">
        <f t="shared" si="46"/>
        <v>5.03804635201658E-2</v>
      </c>
    </row>
    <row r="442" spans="4:12" x14ac:dyDescent="0.3">
      <c r="D442" s="169">
        <v>44102</v>
      </c>
      <c r="E442" s="146">
        <v>140.4</v>
      </c>
      <c r="F442" s="170">
        <f t="shared" si="47"/>
        <v>136.10169371588196</v>
      </c>
      <c r="G442" s="147">
        <f t="shared" si="48"/>
        <v>-3.6647549882558028E-2</v>
      </c>
      <c r="H442" s="147">
        <f t="shared" si="42"/>
        <v>136.06504616599941</v>
      </c>
      <c r="I442" s="147">
        <f t="shared" si="43"/>
        <v>4.3349538340006006</v>
      </c>
      <c r="J442" s="147">
        <f t="shared" si="44"/>
        <v>4.3349538340006006</v>
      </c>
      <c r="K442" s="147">
        <f t="shared" si="45"/>
        <v>18.791824742916507</v>
      </c>
      <c r="L442" s="149">
        <f t="shared" si="46"/>
        <v>3.0875739558408836E-2</v>
      </c>
    </row>
    <row r="443" spans="4:12" x14ac:dyDescent="0.3">
      <c r="D443" s="169">
        <v>44103</v>
      </c>
      <c r="E443" s="146">
        <v>139.69</v>
      </c>
      <c r="F443" s="170">
        <f t="shared" si="47"/>
        <v>140.22868196009398</v>
      </c>
      <c r="G443" s="147">
        <f t="shared" si="48"/>
        <v>0.37971602952689931</v>
      </c>
      <c r="H443" s="147">
        <f t="shared" si="42"/>
        <v>140.60839798962087</v>
      </c>
      <c r="I443" s="147">
        <f t="shared" si="43"/>
        <v>-0.91839798962087116</v>
      </c>
      <c r="J443" s="147">
        <f t="shared" si="44"/>
        <v>0.91839798962087116</v>
      </c>
      <c r="K443" s="147">
        <f t="shared" si="45"/>
        <v>0.8434548673396578</v>
      </c>
      <c r="L443" s="149">
        <f t="shared" si="46"/>
        <v>6.574543558027569E-3</v>
      </c>
    </row>
    <row r="444" spans="4:12" x14ac:dyDescent="0.3">
      <c r="D444" s="169">
        <v>44104</v>
      </c>
      <c r="E444" s="146">
        <v>143.0033</v>
      </c>
      <c r="F444" s="170">
        <f t="shared" si="47"/>
        <v>140.65643282362151</v>
      </c>
      <c r="G444" s="147">
        <f t="shared" si="48"/>
        <v>0.38451951292696296</v>
      </c>
      <c r="H444" s="147">
        <f t="shared" si="42"/>
        <v>141.04095233654849</v>
      </c>
      <c r="I444" s="147">
        <f t="shared" si="43"/>
        <v>1.96234766345151</v>
      </c>
      <c r="J444" s="147">
        <f t="shared" si="44"/>
        <v>1.96234766345151</v>
      </c>
      <c r="K444" s="147">
        <f t="shared" si="45"/>
        <v>3.8508083522536007</v>
      </c>
      <c r="L444" s="149">
        <f t="shared" si="46"/>
        <v>1.3722394262590514E-2</v>
      </c>
    </row>
    <row r="445" spans="4:12" x14ac:dyDescent="0.3">
      <c r="D445" s="169">
        <v>44105</v>
      </c>
      <c r="E445" s="146">
        <v>149.38669999999999</v>
      </c>
      <c r="F445" s="170">
        <f t="shared" si="47"/>
        <v>144.58759561034157</v>
      </c>
      <c r="G445" s="147">
        <f t="shared" si="48"/>
        <v>0.73918384030627182</v>
      </c>
      <c r="H445" s="147">
        <f t="shared" si="42"/>
        <v>145.32677945064785</v>
      </c>
      <c r="I445" s="147">
        <f t="shared" si="43"/>
        <v>4.0599205493521424</v>
      </c>
      <c r="J445" s="147">
        <f t="shared" si="44"/>
        <v>4.0599205493521424</v>
      </c>
      <c r="K445" s="147">
        <f t="shared" si="45"/>
        <v>16.482954867051802</v>
      </c>
      <c r="L445" s="149">
        <f t="shared" si="46"/>
        <v>2.7177255735297338E-2</v>
      </c>
    </row>
    <row r="446" spans="4:12" x14ac:dyDescent="0.3">
      <c r="D446" s="169">
        <v>44106</v>
      </c>
      <c r="E446" s="146">
        <v>138.36330000000001</v>
      </c>
      <c r="F446" s="170">
        <f t="shared" si="47"/>
        <v>147.77336707224504</v>
      </c>
      <c r="G446" s="147">
        <f t="shared" si="48"/>
        <v>0.98384260246599187</v>
      </c>
      <c r="H446" s="147">
        <f t="shared" si="42"/>
        <v>148.75720967471102</v>
      </c>
      <c r="I446" s="147">
        <f t="shared" si="43"/>
        <v>-10.393909674711011</v>
      </c>
      <c r="J446" s="147">
        <f t="shared" si="44"/>
        <v>10.393909674711011</v>
      </c>
      <c r="K446" s="147">
        <f t="shared" si="45"/>
        <v>108.03335832605116</v>
      </c>
      <c r="L446" s="149">
        <f t="shared" si="46"/>
        <v>7.512042336884861E-2</v>
      </c>
    </row>
    <row r="447" spans="4:12" x14ac:dyDescent="0.3">
      <c r="D447" s="169">
        <v>44109</v>
      </c>
      <c r="E447" s="146">
        <v>141.89330000000001</v>
      </c>
      <c r="F447" s="170">
        <f t="shared" si="47"/>
        <v>139.8563740819728</v>
      </c>
      <c r="G447" s="147">
        <f t="shared" si="48"/>
        <v>9.3759043192169211E-2</v>
      </c>
      <c r="H447" s="147">
        <f t="shared" si="42"/>
        <v>139.95013312516497</v>
      </c>
      <c r="I447" s="147">
        <f t="shared" si="43"/>
        <v>1.9431668748350432</v>
      </c>
      <c r="J447" s="147">
        <f t="shared" si="44"/>
        <v>1.9431668748350432</v>
      </c>
      <c r="K447" s="147">
        <f t="shared" si="45"/>
        <v>3.7758975034561888</v>
      </c>
      <c r="L447" s="149">
        <f t="shared" si="46"/>
        <v>1.3694563977545402E-2</v>
      </c>
    </row>
    <row r="448" spans="4:12" x14ac:dyDescent="0.3">
      <c r="D448" s="169">
        <v>44110</v>
      </c>
      <c r="E448" s="146">
        <v>137.9933</v>
      </c>
      <c r="F448" s="170">
        <f t="shared" si="47"/>
        <v>141.18830723455375</v>
      </c>
      <c r="G448" s="147">
        <f t="shared" si="48"/>
        <v>0.21757645413104676</v>
      </c>
      <c r="H448" s="147">
        <f t="shared" si="42"/>
        <v>141.40588368868478</v>
      </c>
      <c r="I448" s="147">
        <f t="shared" si="43"/>
        <v>-3.4125836886847765</v>
      </c>
      <c r="J448" s="147">
        <f t="shared" si="44"/>
        <v>3.4125836886847765</v>
      </c>
      <c r="K448" s="147">
        <f t="shared" si="45"/>
        <v>11.645727432277395</v>
      </c>
      <c r="L448" s="149">
        <f t="shared" si="46"/>
        <v>2.4730067972030353E-2</v>
      </c>
    </row>
    <row r="449" spans="4:12" x14ac:dyDescent="0.3">
      <c r="D449" s="169">
        <v>44111</v>
      </c>
      <c r="E449" s="146">
        <v>141.76669999999999</v>
      </c>
      <c r="F449" s="170">
        <f t="shared" si="47"/>
        <v>138.92204116330484</v>
      </c>
      <c r="G449" s="147">
        <f t="shared" si="48"/>
        <v>-3.0807798406948639E-2</v>
      </c>
      <c r="H449" s="147">
        <f t="shared" ref="H449:H512" si="49">F449+G449</f>
        <v>138.89123336489789</v>
      </c>
      <c r="I449" s="147">
        <f t="shared" si="43"/>
        <v>2.8754666351021001</v>
      </c>
      <c r="J449" s="147">
        <f t="shared" si="44"/>
        <v>2.8754666351021001</v>
      </c>
      <c r="K449" s="147">
        <f t="shared" si="45"/>
        <v>8.2683083695853945</v>
      </c>
      <c r="L449" s="149">
        <f t="shared" si="46"/>
        <v>2.0283089294609386E-2</v>
      </c>
    </row>
    <row r="450" spans="4:12" x14ac:dyDescent="0.3">
      <c r="D450" s="169">
        <v>44112</v>
      </c>
      <c r="E450" s="146">
        <v>141.97329999999999</v>
      </c>
      <c r="F450" s="170">
        <f t="shared" si="47"/>
        <v>141.78337376127445</v>
      </c>
      <c r="G450" s="147">
        <f t="shared" si="48"/>
        <v>0.25840624123070699</v>
      </c>
      <c r="H450" s="147">
        <f t="shared" si="49"/>
        <v>142.04178000250516</v>
      </c>
      <c r="I450" s="147">
        <f t="shared" si="43"/>
        <v>-6.8480002505168613E-2</v>
      </c>
      <c r="J450" s="147">
        <f t="shared" si="44"/>
        <v>6.8480002505168613E-2</v>
      </c>
      <c r="K450" s="147">
        <f t="shared" si="45"/>
        <v>4.6895107431078999E-3</v>
      </c>
      <c r="L450" s="149">
        <f t="shared" si="46"/>
        <v>4.8234423307177206E-4</v>
      </c>
    </row>
    <row r="451" spans="4:12" x14ac:dyDescent="0.3">
      <c r="D451" s="169">
        <v>44113</v>
      </c>
      <c r="E451" s="146">
        <v>144.66669999999999</v>
      </c>
      <c r="F451" s="170">
        <f t="shared" si="47"/>
        <v>142.71870499298456</v>
      </c>
      <c r="G451" s="147">
        <f t="shared" si="48"/>
        <v>0.32609874027864716</v>
      </c>
      <c r="H451" s="147">
        <f t="shared" si="49"/>
        <v>143.04480373326319</v>
      </c>
      <c r="I451" s="147">
        <f t="shared" si="43"/>
        <v>1.6218962667367975</v>
      </c>
      <c r="J451" s="147">
        <f t="shared" si="44"/>
        <v>1.6218962667367975</v>
      </c>
      <c r="K451" s="147">
        <f t="shared" si="45"/>
        <v>2.6305475000547611</v>
      </c>
      <c r="L451" s="149">
        <f t="shared" si="46"/>
        <v>1.1211261933373731E-2</v>
      </c>
    </row>
    <row r="452" spans="4:12" x14ac:dyDescent="0.3">
      <c r="D452" s="169">
        <v>44116</v>
      </c>
      <c r="E452" s="146">
        <v>147.4333</v>
      </c>
      <c r="F452" s="170">
        <f t="shared" si="47"/>
        <v>145.4808989922229</v>
      </c>
      <c r="G452" s="147">
        <f t="shared" si="48"/>
        <v>0.56970826617461734</v>
      </c>
      <c r="H452" s="147">
        <f t="shared" si="49"/>
        <v>146.05060725839752</v>
      </c>
      <c r="I452" s="147">
        <f t="shared" ref="I452:I515" si="50">E452-H452</f>
        <v>1.382692741602483</v>
      </c>
      <c r="J452" s="147">
        <f t="shared" ref="J452:J515" si="51">ABS(I452)</f>
        <v>1.382692741602483</v>
      </c>
      <c r="K452" s="147">
        <f t="shared" ref="K452:K515" si="52">I452^2</f>
        <v>1.9118392176801908</v>
      </c>
      <c r="L452" s="149">
        <f t="shared" ref="L452:L515" si="53">J452/E452</f>
        <v>9.3784290360622944E-3</v>
      </c>
    </row>
    <row r="453" spans="4:12" x14ac:dyDescent="0.3">
      <c r="D453" s="169">
        <v>44117</v>
      </c>
      <c r="E453" s="146">
        <v>148.88329999999999</v>
      </c>
      <c r="F453" s="170">
        <f t="shared" ref="F453:F516" si="54">alpha*(E453)+(1-alpha)*(E452+G452)</f>
        <v>148.17906661293969</v>
      </c>
      <c r="G453" s="147">
        <f t="shared" ref="G453:G516" si="55">beta*(F453-F452)+(1-beta)*G452</f>
        <v>0.78255420162883449</v>
      </c>
      <c r="H453" s="147">
        <f t="shared" si="49"/>
        <v>148.96162081456853</v>
      </c>
      <c r="I453" s="147">
        <f t="shared" si="50"/>
        <v>-7.8320814568542119E-2</v>
      </c>
      <c r="J453" s="147">
        <f t="shared" si="51"/>
        <v>7.8320814568542119E-2</v>
      </c>
      <c r="K453" s="147">
        <f t="shared" si="52"/>
        <v>6.1341499946799593E-3</v>
      </c>
      <c r="L453" s="149">
        <f t="shared" si="53"/>
        <v>5.2605506842300055E-4</v>
      </c>
    </row>
    <row r="454" spans="4:12" x14ac:dyDescent="0.3">
      <c r="D454" s="169">
        <v>44118</v>
      </c>
      <c r="E454" s="146">
        <v>153.76669999999999</v>
      </c>
      <c r="F454" s="170">
        <f t="shared" si="54"/>
        <v>150.48602336130307</v>
      </c>
      <c r="G454" s="147">
        <f t="shared" si="55"/>
        <v>0.93499445630228872</v>
      </c>
      <c r="H454" s="147">
        <f t="shared" si="49"/>
        <v>151.42101781760536</v>
      </c>
      <c r="I454" s="147">
        <f t="shared" si="50"/>
        <v>2.3456821823946257</v>
      </c>
      <c r="J454" s="147">
        <f t="shared" si="51"/>
        <v>2.3456821823946257</v>
      </c>
      <c r="K454" s="147">
        <f t="shared" si="52"/>
        <v>5.5022249008036139</v>
      </c>
      <c r="L454" s="149">
        <f t="shared" si="53"/>
        <v>1.5254812533497994E-2</v>
      </c>
    </row>
    <row r="455" spans="4:12" x14ac:dyDescent="0.3">
      <c r="D455" s="169">
        <v>44119</v>
      </c>
      <c r="E455" s="146">
        <v>149.6267</v>
      </c>
      <c r="F455" s="170">
        <f t="shared" si="54"/>
        <v>153.68669556504182</v>
      </c>
      <c r="G455" s="147">
        <f t="shared" si="55"/>
        <v>1.1615622310459348</v>
      </c>
      <c r="H455" s="147">
        <f t="shared" si="49"/>
        <v>154.84825779608775</v>
      </c>
      <c r="I455" s="147">
        <f t="shared" si="50"/>
        <v>-5.2215577960877511</v>
      </c>
      <c r="J455" s="147">
        <f t="shared" si="51"/>
        <v>5.2215577960877511</v>
      </c>
      <c r="K455" s="147">
        <f t="shared" si="52"/>
        <v>27.264665817884772</v>
      </c>
      <c r="L455" s="149">
        <f t="shared" si="53"/>
        <v>3.4897232887497694E-2</v>
      </c>
    </row>
    <row r="456" spans="4:12" x14ac:dyDescent="0.3">
      <c r="D456" s="169">
        <v>44120</v>
      </c>
      <c r="E456" s="146">
        <v>146.55670000000001</v>
      </c>
      <c r="F456" s="170">
        <f t="shared" si="54"/>
        <v>149.94194978483677</v>
      </c>
      <c r="G456" s="147">
        <f t="shared" si="55"/>
        <v>0.67093142992083632</v>
      </c>
      <c r="H456" s="147">
        <f t="shared" si="49"/>
        <v>150.61288121475761</v>
      </c>
      <c r="I456" s="147">
        <f t="shared" si="50"/>
        <v>-4.0561812147576006</v>
      </c>
      <c r="J456" s="147">
        <f t="shared" si="51"/>
        <v>4.0561812147576006</v>
      </c>
      <c r="K456" s="147">
        <f t="shared" si="52"/>
        <v>16.452606046952443</v>
      </c>
      <c r="L456" s="149">
        <f t="shared" si="53"/>
        <v>2.7676532118678987E-2</v>
      </c>
    </row>
    <row r="457" spans="4:12" x14ac:dyDescent="0.3">
      <c r="D457" s="169">
        <v>44123</v>
      </c>
      <c r="E457" s="146">
        <v>143.61000000000001</v>
      </c>
      <c r="F457" s="170">
        <f t="shared" si="54"/>
        <v>146.5041051439367</v>
      </c>
      <c r="G457" s="147">
        <f t="shared" si="55"/>
        <v>0.26005382283874601</v>
      </c>
      <c r="H457" s="147">
        <f t="shared" si="49"/>
        <v>146.76415896677545</v>
      </c>
      <c r="I457" s="147">
        <f t="shared" si="50"/>
        <v>-3.1541589667754408</v>
      </c>
      <c r="J457" s="147">
        <f t="shared" si="51"/>
        <v>3.1541589667754408</v>
      </c>
      <c r="K457" s="147">
        <f t="shared" si="52"/>
        <v>9.9487187876899164</v>
      </c>
      <c r="L457" s="149">
        <f t="shared" si="53"/>
        <v>2.1963365829506584E-2</v>
      </c>
    </row>
    <row r="458" spans="4:12" x14ac:dyDescent="0.3">
      <c r="D458" s="169">
        <v>44124</v>
      </c>
      <c r="E458" s="146">
        <v>140.64670000000001</v>
      </c>
      <c r="F458" s="170">
        <f t="shared" si="54"/>
        <v>143.22538305827103</v>
      </c>
      <c r="G458" s="147">
        <f t="shared" si="55"/>
        <v>-9.3823768011694925E-2</v>
      </c>
      <c r="H458" s="147">
        <f t="shared" si="49"/>
        <v>143.13155929025933</v>
      </c>
      <c r="I458" s="147">
        <f t="shared" si="50"/>
        <v>-2.4848592902593225</v>
      </c>
      <c r="J458" s="147">
        <f t="shared" si="51"/>
        <v>2.4848592902593225</v>
      </c>
      <c r="K458" s="147">
        <f t="shared" si="52"/>
        <v>6.1745256923880643</v>
      </c>
      <c r="L458" s="149">
        <f t="shared" si="53"/>
        <v>1.7667384234819034E-2</v>
      </c>
    </row>
    <row r="459" spans="4:12" x14ac:dyDescent="0.3">
      <c r="D459" s="169">
        <v>44125</v>
      </c>
      <c r="E459" s="146">
        <v>140.88</v>
      </c>
      <c r="F459" s="170">
        <f t="shared" si="54"/>
        <v>140.61830098559065</v>
      </c>
      <c r="G459" s="147">
        <f t="shared" si="55"/>
        <v>-0.34514959847856386</v>
      </c>
      <c r="H459" s="147">
        <f t="shared" si="49"/>
        <v>140.27315138711208</v>
      </c>
      <c r="I459" s="147">
        <f t="shared" si="50"/>
        <v>0.60684861288791581</v>
      </c>
      <c r="J459" s="147">
        <f t="shared" si="51"/>
        <v>0.60684861288791581</v>
      </c>
      <c r="K459" s="147">
        <f t="shared" si="52"/>
        <v>0.3682652389639875</v>
      </c>
      <c r="L459" s="149">
        <f t="shared" si="53"/>
        <v>4.3075568773986075E-3</v>
      </c>
    </row>
    <row r="460" spans="4:12" x14ac:dyDescent="0.3">
      <c r="D460" s="169">
        <v>44126</v>
      </c>
      <c r="E460" s="146">
        <v>141.93</v>
      </c>
      <c r="F460" s="170">
        <f t="shared" si="54"/>
        <v>140.81388032121714</v>
      </c>
      <c r="G460" s="147">
        <f t="shared" si="55"/>
        <v>-0.29107670506805844</v>
      </c>
      <c r="H460" s="147">
        <f t="shared" si="49"/>
        <v>140.52280361614908</v>
      </c>
      <c r="I460" s="147">
        <f t="shared" si="50"/>
        <v>1.4071963838509305</v>
      </c>
      <c r="J460" s="147">
        <f t="shared" si="51"/>
        <v>1.4071963838509305</v>
      </c>
      <c r="K460" s="147">
        <f t="shared" si="52"/>
        <v>1.9802016627231354</v>
      </c>
      <c r="L460" s="149">
        <f t="shared" si="53"/>
        <v>9.9147212277244448E-3</v>
      </c>
    </row>
    <row r="461" spans="4:12" x14ac:dyDescent="0.3">
      <c r="D461" s="169">
        <v>44127</v>
      </c>
      <c r="E461" s="146">
        <v>140.21</v>
      </c>
      <c r="F461" s="170">
        <f t="shared" si="54"/>
        <v>141.35313863594556</v>
      </c>
      <c r="G461" s="147">
        <f t="shared" si="55"/>
        <v>-0.20804320308841118</v>
      </c>
      <c r="H461" s="147">
        <f t="shared" si="49"/>
        <v>141.14509543285715</v>
      </c>
      <c r="I461" s="147">
        <f t="shared" si="50"/>
        <v>-0.93509543285713903</v>
      </c>
      <c r="J461" s="147">
        <f t="shared" si="51"/>
        <v>0.93509543285713903</v>
      </c>
      <c r="K461" s="147">
        <f t="shared" si="52"/>
        <v>0.87440346855028017</v>
      </c>
      <c r="L461" s="149">
        <f t="shared" si="53"/>
        <v>6.6692492180096923E-3</v>
      </c>
    </row>
    <row r="462" spans="4:12" x14ac:dyDescent="0.3">
      <c r="D462" s="169">
        <v>44130</v>
      </c>
      <c r="E462" s="146">
        <v>140.0933</v>
      </c>
      <c r="F462" s="170">
        <f t="shared" si="54"/>
        <v>140.02022543752929</v>
      </c>
      <c r="G462" s="147">
        <f t="shared" si="55"/>
        <v>-0.32053020262119647</v>
      </c>
      <c r="H462" s="147">
        <f t="shared" si="49"/>
        <v>139.69969523490809</v>
      </c>
      <c r="I462" s="147">
        <f t="shared" si="50"/>
        <v>0.39360476509190789</v>
      </c>
      <c r="J462" s="147">
        <f t="shared" si="51"/>
        <v>0.39360476509190789</v>
      </c>
      <c r="K462" s="147">
        <f t="shared" si="52"/>
        <v>0.154924711103056</v>
      </c>
      <c r="L462" s="149">
        <f t="shared" si="53"/>
        <v>2.8095902166049903E-3</v>
      </c>
    </row>
    <row r="463" spans="4:12" x14ac:dyDescent="0.3">
      <c r="D463" s="169">
        <v>44131</v>
      </c>
      <c r="E463" s="146">
        <v>141.56</v>
      </c>
      <c r="F463" s="170">
        <f t="shared" si="54"/>
        <v>140.13021583790305</v>
      </c>
      <c r="G463" s="147">
        <f t="shared" si="55"/>
        <v>-0.27747814232170076</v>
      </c>
      <c r="H463" s="147">
        <f t="shared" si="49"/>
        <v>139.85273769558134</v>
      </c>
      <c r="I463" s="147">
        <f t="shared" si="50"/>
        <v>1.7072623044186628</v>
      </c>
      <c r="J463" s="147">
        <f t="shared" si="51"/>
        <v>1.7072623044186628</v>
      </c>
      <c r="K463" s="147">
        <f t="shared" si="52"/>
        <v>2.9147445760889226</v>
      </c>
      <c r="L463" s="149">
        <f t="shared" si="53"/>
        <v>1.2060344054949582E-2</v>
      </c>
    </row>
    <row r="464" spans="4:12" x14ac:dyDescent="0.3">
      <c r="D464" s="169">
        <v>44132</v>
      </c>
      <c r="E464" s="146">
        <v>135.34</v>
      </c>
      <c r="F464" s="170">
        <f t="shared" si="54"/>
        <v>140.09401748614263</v>
      </c>
      <c r="G464" s="147">
        <f t="shared" si="55"/>
        <v>-0.25335016326557258</v>
      </c>
      <c r="H464" s="147">
        <f t="shared" si="49"/>
        <v>139.84066732287707</v>
      </c>
      <c r="I464" s="147">
        <f t="shared" si="50"/>
        <v>-4.5006673228770637</v>
      </c>
      <c r="J464" s="147">
        <f t="shared" si="51"/>
        <v>4.5006673228770637</v>
      </c>
      <c r="K464" s="147">
        <f t="shared" si="52"/>
        <v>20.256006351213397</v>
      </c>
      <c r="L464" s="149">
        <f t="shared" si="53"/>
        <v>3.3254524330405377E-2</v>
      </c>
    </row>
    <row r="465" spans="4:12" x14ac:dyDescent="0.3">
      <c r="D465" s="169">
        <v>44133</v>
      </c>
      <c r="E465" s="146">
        <v>136.94329999999999</v>
      </c>
      <c r="F465" s="170">
        <f t="shared" si="54"/>
        <v>135.45797986938754</v>
      </c>
      <c r="G465" s="147">
        <f t="shared" si="55"/>
        <v>-0.69161890861452435</v>
      </c>
      <c r="H465" s="147">
        <f t="shared" si="49"/>
        <v>134.76636096077303</v>
      </c>
      <c r="I465" s="147">
        <f t="shared" si="50"/>
        <v>2.1769390392269656</v>
      </c>
      <c r="J465" s="147">
        <f t="shared" si="51"/>
        <v>2.1769390392269656</v>
      </c>
      <c r="K465" s="147">
        <f t="shared" si="52"/>
        <v>4.7390635805104244</v>
      </c>
      <c r="L465" s="149">
        <f t="shared" si="53"/>
        <v>1.5896645102220889E-2</v>
      </c>
    </row>
    <row r="466" spans="4:12" x14ac:dyDescent="0.3">
      <c r="D466" s="169">
        <v>44134</v>
      </c>
      <c r="E466" s="146">
        <v>129.3467</v>
      </c>
      <c r="F466" s="170">
        <f t="shared" si="54"/>
        <v>134.87068487310839</v>
      </c>
      <c r="G466" s="147">
        <f t="shared" si="55"/>
        <v>-0.68118651738098746</v>
      </c>
      <c r="H466" s="147">
        <f t="shared" si="49"/>
        <v>134.18949835572741</v>
      </c>
      <c r="I466" s="147">
        <f t="shared" si="50"/>
        <v>-4.8427983557274104</v>
      </c>
      <c r="J466" s="147">
        <f t="shared" si="51"/>
        <v>4.8427983557274104</v>
      </c>
      <c r="K466" s="147">
        <f t="shared" si="52"/>
        <v>23.452695914236109</v>
      </c>
      <c r="L466" s="149">
        <f t="shared" si="53"/>
        <v>3.7440447693890995E-2</v>
      </c>
    </row>
    <row r="467" spans="4:12" x14ac:dyDescent="0.3">
      <c r="D467" s="169">
        <v>44137</v>
      </c>
      <c r="E467" s="146">
        <v>133.5033</v>
      </c>
      <c r="F467" s="170">
        <f t="shared" si="54"/>
        <v>129.63307078609523</v>
      </c>
      <c r="G467" s="147">
        <f t="shared" si="55"/>
        <v>-1.1368292743442043</v>
      </c>
      <c r="H467" s="147">
        <f t="shared" si="49"/>
        <v>128.49624151175104</v>
      </c>
      <c r="I467" s="147">
        <f t="shared" si="50"/>
        <v>5.0070584882489584</v>
      </c>
      <c r="J467" s="147">
        <f t="shared" si="51"/>
        <v>5.0070584882489584</v>
      </c>
      <c r="K467" s="147">
        <f t="shared" si="52"/>
        <v>25.070634704745945</v>
      </c>
      <c r="L467" s="149">
        <f t="shared" si="53"/>
        <v>3.7505128998676127E-2</v>
      </c>
    </row>
    <row r="468" spans="4:12" x14ac:dyDescent="0.3">
      <c r="D468" s="169">
        <v>44138</v>
      </c>
      <c r="E468" s="146">
        <v>141.30000000000001</v>
      </c>
      <c r="F468" s="170">
        <f t="shared" si="54"/>
        <v>134.15317658052464</v>
      </c>
      <c r="G468" s="147">
        <f t="shared" si="55"/>
        <v>-0.57113576746684269</v>
      </c>
      <c r="H468" s="147">
        <f t="shared" si="49"/>
        <v>133.5820408130578</v>
      </c>
      <c r="I468" s="147">
        <f t="shared" si="50"/>
        <v>7.7179591869422097</v>
      </c>
      <c r="J468" s="147">
        <f t="shared" si="51"/>
        <v>7.7179591869422097</v>
      </c>
      <c r="K468" s="147">
        <f t="shared" si="52"/>
        <v>59.566894011305656</v>
      </c>
      <c r="L468" s="149">
        <f t="shared" si="53"/>
        <v>5.4621084125564115E-2</v>
      </c>
    </row>
    <row r="469" spans="4:12" x14ac:dyDescent="0.3">
      <c r="D469" s="169">
        <v>44139</v>
      </c>
      <c r="E469" s="146">
        <v>140.32669999999999</v>
      </c>
      <c r="F469" s="170">
        <f t="shared" si="54"/>
        <v>140.64843138602654</v>
      </c>
      <c r="G469" s="147">
        <f t="shared" si="55"/>
        <v>0.13550328983003168</v>
      </c>
      <c r="H469" s="147">
        <f t="shared" si="49"/>
        <v>140.78393467585659</v>
      </c>
      <c r="I469" s="147">
        <f t="shared" si="50"/>
        <v>-0.45723467585659705</v>
      </c>
      <c r="J469" s="147">
        <f t="shared" si="51"/>
        <v>0.45723467585659705</v>
      </c>
      <c r="K469" s="147">
        <f t="shared" si="52"/>
        <v>0.20906354880568737</v>
      </c>
      <c r="L469" s="149">
        <f t="shared" si="53"/>
        <v>3.2583583584349742E-3</v>
      </c>
    </row>
    <row r="470" spans="4:12" x14ac:dyDescent="0.3">
      <c r="D470" s="169">
        <v>44140</v>
      </c>
      <c r="E470" s="146">
        <v>146.03</v>
      </c>
      <c r="F470" s="170">
        <f t="shared" si="54"/>
        <v>141.57576263186405</v>
      </c>
      <c r="G470" s="147">
        <f t="shared" si="55"/>
        <v>0.21468608543077927</v>
      </c>
      <c r="H470" s="147">
        <f t="shared" si="49"/>
        <v>141.79044871729482</v>
      </c>
      <c r="I470" s="147">
        <f t="shared" si="50"/>
        <v>4.2395512827051789</v>
      </c>
      <c r="J470" s="147">
        <f t="shared" si="51"/>
        <v>4.2395512827051789</v>
      </c>
      <c r="K470" s="147">
        <f t="shared" si="52"/>
        <v>17.973795078687129</v>
      </c>
      <c r="L470" s="149">
        <f t="shared" si="53"/>
        <v>2.9032056993119077E-2</v>
      </c>
    </row>
    <row r="471" spans="4:12" x14ac:dyDescent="0.3">
      <c r="D471" s="169">
        <v>44141</v>
      </c>
      <c r="E471" s="146">
        <v>143.3167</v>
      </c>
      <c r="F471" s="170">
        <f t="shared" si="54"/>
        <v>145.65908886834461</v>
      </c>
      <c r="G471" s="147">
        <f t="shared" si="55"/>
        <v>0.6015501005357573</v>
      </c>
      <c r="H471" s="147">
        <f t="shared" si="49"/>
        <v>146.26063896888036</v>
      </c>
      <c r="I471" s="147">
        <f t="shared" si="50"/>
        <v>-2.9439389688803601</v>
      </c>
      <c r="J471" s="147">
        <f t="shared" si="51"/>
        <v>2.9439389688803601</v>
      </c>
      <c r="K471" s="147">
        <f t="shared" si="52"/>
        <v>8.6667766524923575</v>
      </c>
      <c r="L471" s="149">
        <f t="shared" si="53"/>
        <v>2.0541492853801128E-2</v>
      </c>
    </row>
    <row r="472" spans="4:12" x14ac:dyDescent="0.3">
      <c r="D472" s="169">
        <v>44144</v>
      </c>
      <c r="E472" s="146">
        <v>140.41999999999999</v>
      </c>
      <c r="F472" s="170">
        <f t="shared" si="54"/>
        <v>143.21860008042859</v>
      </c>
      <c r="G472" s="147">
        <f t="shared" si="55"/>
        <v>0.29734621169057918</v>
      </c>
      <c r="H472" s="147">
        <f t="shared" si="49"/>
        <v>143.51594629211917</v>
      </c>
      <c r="I472" s="147">
        <f t="shared" si="50"/>
        <v>-3.09594629211918</v>
      </c>
      <c r="J472" s="147">
        <f t="shared" si="51"/>
        <v>3.09594629211918</v>
      </c>
      <c r="K472" s="147">
        <f t="shared" si="52"/>
        <v>9.5848834436864987</v>
      </c>
      <c r="L472" s="149">
        <f t="shared" si="53"/>
        <v>2.2047758810135168E-2</v>
      </c>
    </row>
    <row r="473" spans="4:12" x14ac:dyDescent="0.3">
      <c r="D473" s="169">
        <v>44145</v>
      </c>
      <c r="E473" s="146">
        <v>136.7867</v>
      </c>
      <c r="F473" s="170">
        <f t="shared" si="54"/>
        <v>139.93121696935245</v>
      </c>
      <c r="G473" s="147">
        <f t="shared" si="55"/>
        <v>-6.1126720586092587E-2</v>
      </c>
      <c r="H473" s="147">
        <f t="shared" si="49"/>
        <v>139.87009024876636</v>
      </c>
      <c r="I473" s="147">
        <f t="shared" si="50"/>
        <v>-3.0833902487663636</v>
      </c>
      <c r="J473" s="147">
        <f t="shared" si="51"/>
        <v>3.0833902487663636</v>
      </c>
      <c r="K473" s="147">
        <f t="shared" si="52"/>
        <v>9.5072954261874969</v>
      </c>
      <c r="L473" s="149">
        <f t="shared" si="53"/>
        <v>2.2541593947118861E-2</v>
      </c>
    </row>
    <row r="474" spans="4:12" x14ac:dyDescent="0.3">
      <c r="D474" s="169">
        <v>44146</v>
      </c>
      <c r="E474" s="146">
        <v>139.04329999999999</v>
      </c>
      <c r="F474" s="170">
        <f t="shared" si="54"/>
        <v>137.18911862353113</v>
      </c>
      <c r="G474" s="147">
        <f t="shared" si="55"/>
        <v>-0.3292238831096152</v>
      </c>
      <c r="H474" s="147">
        <f t="shared" si="49"/>
        <v>136.85989474042151</v>
      </c>
      <c r="I474" s="147">
        <f t="shared" si="50"/>
        <v>2.1834052595784783</v>
      </c>
      <c r="J474" s="147">
        <f t="shared" si="51"/>
        <v>2.1834052595784783</v>
      </c>
      <c r="K474" s="147">
        <f t="shared" si="52"/>
        <v>4.7672585275549624</v>
      </c>
      <c r="L474" s="149">
        <f t="shared" si="53"/>
        <v>1.5703059835162705E-2</v>
      </c>
    </row>
    <row r="475" spans="4:12" x14ac:dyDescent="0.3">
      <c r="D475" s="169">
        <v>44147</v>
      </c>
      <c r="E475" s="146">
        <v>137.2533</v>
      </c>
      <c r="F475" s="170">
        <f t="shared" si="54"/>
        <v>138.42192089351229</v>
      </c>
      <c r="G475" s="147">
        <f t="shared" si="55"/>
        <v>-0.17302126780053728</v>
      </c>
      <c r="H475" s="147">
        <f t="shared" si="49"/>
        <v>138.24889962571174</v>
      </c>
      <c r="I475" s="147">
        <f t="shared" si="50"/>
        <v>-0.99559962571174765</v>
      </c>
      <c r="J475" s="147">
        <f t="shared" si="51"/>
        <v>0.99559962571174765</v>
      </c>
      <c r="K475" s="147">
        <f t="shared" si="52"/>
        <v>0.99121861471737205</v>
      </c>
      <c r="L475" s="149">
        <f t="shared" si="53"/>
        <v>7.2537390773973935E-3</v>
      </c>
    </row>
    <row r="476" spans="4:12" x14ac:dyDescent="0.3">
      <c r="D476" s="169">
        <v>44148</v>
      </c>
      <c r="E476" s="146">
        <v>136.16669999999999</v>
      </c>
      <c r="F476" s="170">
        <f t="shared" si="54"/>
        <v>136.89756298575958</v>
      </c>
      <c r="G476" s="147">
        <f t="shared" si="55"/>
        <v>-0.30815493179575515</v>
      </c>
      <c r="H476" s="147">
        <f t="shared" si="49"/>
        <v>136.58940805396384</v>
      </c>
      <c r="I476" s="147">
        <f t="shared" si="50"/>
        <v>-0.42270805396384503</v>
      </c>
      <c r="J476" s="147">
        <f t="shared" si="51"/>
        <v>0.42270805396384503</v>
      </c>
      <c r="K476" s="147">
        <f t="shared" si="52"/>
        <v>0.17868209888590092</v>
      </c>
      <c r="L476" s="149">
        <f t="shared" si="53"/>
        <v>3.1043423536286411E-3</v>
      </c>
    </row>
    <row r="477" spans="4:12" x14ac:dyDescent="0.3">
      <c r="D477" s="169">
        <v>44151</v>
      </c>
      <c r="E477" s="146">
        <v>136.03</v>
      </c>
      <c r="F477" s="170">
        <f t="shared" si="54"/>
        <v>135.89283605456342</v>
      </c>
      <c r="G477" s="147">
        <f t="shared" si="55"/>
        <v>-0.37781213173579564</v>
      </c>
      <c r="H477" s="147">
        <f t="shared" si="49"/>
        <v>135.51502392282762</v>
      </c>
      <c r="I477" s="147">
        <f t="shared" si="50"/>
        <v>0.5149760771723777</v>
      </c>
      <c r="J477" s="147">
        <f t="shared" si="51"/>
        <v>0.5149760771723777</v>
      </c>
      <c r="K477" s="147">
        <f t="shared" si="52"/>
        <v>0.2652003600598507</v>
      </c>
      <c r="L477" s="149">
        <f t="shared" si="53"/>
        <v>3.7857537100079225E-3</v>
      </c>
    </row>
    <row r="478" spans="4:12" x14ac:dyDescent="0.3">
      <c r="D478" s="169">
        <v>44152</v>
      </c>
      <c r="E478" s="146">
        <v>147.20330000000001</v>
      </c>
      <c r="F478" s="170">
        <f t="shared" si="54"/>
        <v>137.96241029461137</v>
      </c>
      <c r="G478" s="147">
        <f t="shared" si="55"/>
        <v>-0.13307349455742046</v>
      </c>
      <c r="H478" s="147">
        <f t="shared" si="49"/>
        <v>137.82933680005397</v>
      </c>
      <c r="I478" s="147">
        <f t="shared" si="50"/>
        <v>9.3739631999460471</v>
      </c>
      <c r="J478" s="147">
        <f t="shared" si="51"/>
        <v>9.3739631999460471</v>
      </c>
      <c r="K478" s="147">
        <f t="shared" si="52"/>
        <v>87.871186073942738</v>
      </c>
      <c r="L478" s="149">
        <f t="shared" si="53"/>
        <v>6.3680387599639718E-2</v>
      </c>
    </row>
    <row r="479" spans="4:12" x14ac:dyDescent="0.3">
      <c r="D479" s="169">
        <v>44153</v>
      </c>
      <c r="E479" s="146">
        <v>162.2133</v>
      </c>
      <c r="F479" s="170">
        <f t="shared" si="54"/>
        <v>150.09884120435407</v>
      </c>
      <c r="G479" s="147">
        <f t="shared" si="55"/>
        <v>1.0938769458725917</v>
      </c>
      <c r="H479" s="147">
        <f t="shared" si="49"/>
        <v>151.19271815022665</v>
      </c>
      <c r="I479" s="147">
        <f t="shared" si="50"/>
        <v>11.02058184977335</v>
      </c>
      <c r="J479" s="147">
        <f t="shared" si="51"/>
        <v>11.02058184977335</v>
      </c>
      <c r="K479" s="147">
        <f t="shared" si="52"/>
        <v>121.4532243075538</v>
      </c>
      <c r="L479" s="149">
        <f t="shared" si="53"/>
        <v>6.7938830230155914E-2</v>
      </c>
    </row>
    <row r="480" spans="4:12" x14ac:dyDescent="0.3">
      <c r="D480" s="169">
        <v>44154</v>
      </c>
      <c r="E480" s="146">
        <v>166.42330000000001</v>
      </c>
      <c r="F480" s="170">
        <f t="shared" si="54"/>
        <v>163.93040155669809</v>
      </c>
      <c r="G480" s="147">
        <f t="shared" si="55"/>
        <v>2.3676452865197337</v>
      </c>
      <c r="H480" s="147">
        <f t="shared" si="49"/>
        <v>166.29804684321783</v>
      </c>
      <c r="I480" s="147">
        <f t="shared" si="50"/>
        <v>0.12525315678217908</v>
      </c>
      <c r="J480" s="147">
        <f t="shared" si="51"/>
        <v>0.12525315678217908</v>
      </c>
      <c r="K480" s="147">
        <f t="shared" si="52"/>
        <v>1.5688353283901134E-2</v>
      </c>
      <c r="L480" s="149">
        <f t="shared" si="53"/>
        <v>7.5261791337017758E-4</v>
      </c>
    </row>
    <row r="481" spans="4:12" x14ac:dyDescent="0.3">
      <c r="D481" s="169">
        <v>44155</v>
      </c>
      <c r="E481" s="146">
        <v>163.20330000000001</v>
      </c>
      <c r="F481" s="170">
        <f t="shared" si="54"/>
        <v>167.6734162292158</v>
      </c>
      <c r="G481" s="147">
        <f t="shared" si="55"/>
        <v>2.5051822251195324</v>
      </c>
      <c r="H481" s="147">
        <f t="shared" si="49"/>
        <v>170.17859845433534</v>
      </c>
      <c r="I481" s="147">
        <f t="shared" si="50"/>
        <v>-6.9752984543353307</v>
      </c>
      <c r="J481" s="147">
        <f t="shared" si="51"/>
        <v>6.9752984543353307</v>
      </c>
      <c r="K481" s="147">
        <f t="shared" si="52"/>
        <v>48.654788527052851</v>
      </c>
      <c r="L481" s="149">
        <f t="shared" si="53"/>
        <v>4.2739935125915528E-2</v>
      </c>
    </row>
    <row r="482" spans="4:12" x14ac:dyDescent="0.3">
      <c r="D482" s="169">
        <v>44158</v>
      </c>
      <c r="E482" s="146">
        <v>173.95</v>
      </c>
      <c r="F482" s="170">
        <f t="shared" si="54"/>
        <v>167.35678578009563</v>
      </c>
      <c r="G482" s="147">
        <f t="shared" si="55"/>
        <v>2.2230009576955623</v>
      </c>
      <c r="H482" s="147">
        <f t="shared" si="49"/>
        <v>169.57978673779121</v>
      </c>
      <c r="I482" s="147">
        <f t="shared" si="50"/>
        <v>4.3702132622087788</v>
      </c>
      <c r="J482" s="147">
        <f t="shared" si="51"/>
        <v>4.3702132622087788</v>
      </c>
      <c r="K482" s="147">
        <f t="shared" si="52"/>
        <v>19.098763957185497</v>
      </c>
      <c r="L482" s="149">
        <f t="shared" si="53"/>
        <v>2.5123387537848686E-2</v>
      </c>
    </row>
    <row r="483" spans="4:12" x14ac:dyDescent="0.3">
      <c r="D483" s="169">
        <v>44159</v>
      </c>
      <c r="E483" s="146">
        <v>185.1267</v>
      </c>
      <c r="F483" s="170">
        <f t="shared" si="54"/>
        <v>177.96374076615646</v>
      </c>
      <c r="G483" s="147">
        <f t="shared" si="55"/>
        <v>3.0613963605320889</v>
      </c>
      <c r="H483" s="147">
        <f t="shared" si="49"/>
        <v>181.02513712668855</v>
      </c>
      <c r="I483" s="147">
        <f t="shared" si="50"/>
        <v>4.1015628733114511</v>
      </c>
      <c r="J483" s="147">
        <f t="shared" si="51"/>
        <v>4.1015628733114511</v>
      </c>
      <c r="K483" s="147">
        <f t="shared" si="52"/>
        <v>16.822818003726887</v>
      </c>
      <c r="L483" s="149">
        <f t="shared" si="53"/>
        <v>2.215543664588334E-2</v>
      </c>
    </row>
    <row r="484" spans="4:12" x14ac:dyDescent="0.3">
      <c r="D484" s="169">
        <v>44160</v>
      </c>
      <c r="E484" s="146">
        <v>191.33330000000001</v>
      </c>
      <c r="F484" s="170">
        <f t="shared" si="54"/>
        <v>188.81713708842568</v>
      </c>
      <c r="G484" s="147">
        <f t="shared" si="55"/>
        <v>3.8405963567058024</v>
      </c>
      <c r="H484" s="147">
        <f t="shared" si="49"/>
        <v>192.6577334451315</v>
      </c>
      <c r="I484" s="147">
        <f t="shared" si="50"/>
        <v>-1.3244334451314899</v>
      </c>
      <c r="J484" s="147">
        <f t="shared" si="51"/>
        <v>1.3244334451314899</v>
      </c>
      <c r="K484" s="147">
        <f t="shared" si="52"/>
        <v>1.7541239505828672</v>
      </c>
      <c r="L484" s="149">
        <f t="shared" si="53"/>
        <v>6.9221272257965014E-3</v>
      </c>
    </row>
    <row r="485" spans="4:12" x14ac:dyDescent="0.3">
      <c r="D485" s="169">
        <v>44162</v>
      </c>
      <c r="E485" s="146">
        <v>195.2533</v>
      </c>
      <c r="F485" s="170">
        <f t="shared" si="54"/>
        <v>195.18977708536465</v>
      </c>
      <c r="G485" s="147">
        <f t="shared" si="55"/>
        <v>4.0938007207291189</v>
      </c>
      <c r="H485" s="147">
        <f t="shared" si="49"/>
        <v>199.28357780609377</v>
      </c>
      <c r="I485" s="147">
        <f t="shared" si="50"/>
        <v>-4.0302778060937783</v>
      </c>
      <c r="J485" s="147">
        <f t="shared" si="51"/>
        <v>4.0302778060937783</v>
      </c>
      <c r="K485" s="147">
        <f t="shared" si="52"/>
        <v>16.24313919429208</v>
      </c>
      <c r="L485" s="149">
        <f t="shared" si="53"/>
        <v>2.0641278821376018E-2</v>
      </c>
    </row>
    <row r="486" spans="4:12" x14ac:dyDescent="0.3">
      <c r="D486" s="169">
        <v>44165</v>
      </c>
      <c r="E486" s="146">
        <v>189.2</v>
      </c>
      <c r="F486" s="170">
        <f t="shared" si="54"/>
        <v>197.31768057658331</v>
      </c>
      <c r="G486" s="147">
        <f t="shared" si="55"/>
        <v>3.8972109977780733</v>
      </c>
      <c r="H486" s="147">
        <f t="shared" si="49"/>
        <v>201.21489157436139</v>
      </c>
      <c r="I486" s="147">
        <f t="shared" si="50"/>
        <v>-12.0148915743614</v>
      </c>
      <c r="J486" s="147">
        <f t="shared" si="51"/>
        <v>12.0148915743614</v>
      </c>
      <c r="K486" s="147">
        <f t="shared" si="52"/>
        <v>144.35761954366055</v>
      </c>
      <c r="L486" s="149">
        <f t="shared" si="53"/>
        <v>6.3503655255609942E-2</v>
      </c>
    </row>
    <row r="487" spans="4:12" x14ac:dyDescent="0.3">
      <c r="D487" s="169">
        <v>44166</v>
      </c>
      <c r="E487" s="146">
        <v>194.92</v>
      </c>
      <c r="F487" s="170">
        <f t="shared" si="54"/>
        <v>193.46176879822247</v>
      </c>
      <c r="G487" s="147">
        <f t="shared" si="55"/>
        <v>3.1218987201641815</v>
      </c>
      <c r="H487" s="147">
        <f t="shared" si="49"/>
        <v>196.58366751838665</v>
      </c>
      <c r="I487" s="147">
        <f t="shared" si="50"/>
        <v>-1.66366751838666</v>
      </c>
      <c r="J487" s="147">
        <f t="shared" si="51"/>
        <v>1.66366751838666</v>
      </c>
      <c r="K487" s="147">
        <f t="shared" si="52"/>
        <v>2.7677896117348277</v>
      </c>
      <c r="L487" s="149">
        <f t="shared" si="53"/>
        <v>8.5351298911689934E-3</v>
      </c>
    </row>
    <row r="488" spans="4:12" x14ac:dyDescent="0.3">
      <c r="D488" s="169">
        <v>44167</v>
      </c>
      <c r="E488" s="146">
        <v>189.60669999999999</v>
      </c>
      <c r="F488" s="170">
        <f t="shared" si="54"/>
        <v>196.35485897613137</v>
      </c>
      <c r="G488" s="147">
        <f t="shared" si="55"/>
        <v>3.0990178659386536</v>
      </c>
      <c r="H488" s="147">
        <f t="shared" si="49"/>
        <v>199.45387684207003</v>
      </c>
      <c r="I488" s="147">
        <f t="shared" si="50"/>
        <v>-9.8471768420700414</v>
      </c>
      <c r="J488" s="147">
        <f t="shared" si="51"/>
        <v>9.8471768420700414</v>
      </c>
      <c r="K488" s="147">
        <f t="shared" si="52"/>
        <v>96.966891759000518</v>
      </c>
      <c r="L488" s="149">
        <f t="shared" si="53"/>
        <v>5.1934751472759361E-2</v>
      </c>
    </row>
    <row r="489" spans="4:12" x14ac:dyDescent="0.3">
      <c r="D489" s="169">
        <v>44168</v>
      </c>
      <c r="E489" s="146">
        <v>197.79329999999999</v>
      </c>
      <c r="F489" s="170">
        <f t="shared" si="54"/>
        <v>193.72323429275093</v>
      </c>
      <c r="G489" s="147">
        <f t="shared" si="55"/>
        <v>2.5259536110067446</v>
      </c>
      <c r="H489" s="147">
        <f t="shared" si="49"/>
        <v>196.24918790375767</v>
      </c>
      <c r="I489" s="147">
        <f t="shared" si="50"/>
        <v>1.5441120962423156</v>
      </c>
      <c r="J489" s="147">
        <f t="shared" si="51"/>
        <v>1.5441120962423156</v>
      </c>
      <c r="K489" s="147">
        <f t="shared" si="52"/>
        <v>2.3842821657618383</v>
      </c>
      <c r="L489" s="149">
        <f t="shared" si="53"/>
        <v>7.8066956577513783E-3</v>
      </c>
    </row>
    <row r="490" spans="4:12" x14ac:dyDescent="0.3">
      <c r="D490" s="169">
        <v>44169</v>
      </c>
      <c r="E490" s="146">
        <v>199.68</v>
      </c>
      <c r="F490" s="170">
        <f t="shared" si="54"/>
        <v>200.19140288880541</v>
      </c>
      <c r="G490" s="147">
        <f t="shared" si="55"/>
        <v>2.9201751095115185</v>
      </c>
      <c r="H490" s="147">
        <f t="shared" si="49"/>
        <v>203.11157799831693</v>
      </c>
      <c r="I490" s="147">
        <f t="shared" si="50"/>
        <v>-3.431577998316925</v>
      </c>
      <c r="J490" s="147">
        <f t="shared" si="51"/>
        <v>3.431577998316925</v>
      </c>
      <c r="K490" s="147">
        <f t="shared" si="52"/>
        <v>11.775727558532793</v>
      </c>
      <c r="L490" s="149">
        <f t="shared" si="53"/>
        <v>1.7185386610160881E-2</v>
      </c>
    </row>
    <row r="491" spans="4:12" x14ac:dyDescent="0.3">
      <c r="D491" s="169">
        <v>44172</v>
      </c>
      <c r="E491" s="146">
        <v>213.92</v>
      </c>
      <c r="F491" s="170">
        <f t="shared" si="54"/>
        <v>204.86414008760923</v>
      </c>
      <c r="G491" s="147">
        <f t="shared" si="55"/>
        <v>3.0954313184407485</v>
      </c>
      <c r="H491" s="147">
        <f t="shared" si="49"/>
        <v>207.95957140604997</v>
      </c>
      <c r="I491" s="147">
        <f t="shared" si="50"/>
        <v>5.960428593950013</v>
      </c>
      <c r="J491" s="147">
        <f t="shared" si="51"/>
        <v>5.960428593950013</v>
      </c>
      <c r="K491" s="147">
        <f t="shared" si="52"/>
        <v>35.526709023576927</v>
      </c>
      <c r="L491" s="149">
        <f t="shared" si="53"/>
        <v>2.7862886097372912E-2</v>
      </c>
    </row>
    <row r="492" spans="4:12" x14ac:dyDescent="0.3">
      <c r="D492" s="169">
        <v>44173</v>
      </c>
      <c r="E492" s="146">
        <v>216.6267</v>
      </c>
      <c r="F492" s="170">
        <f t="shared" si="54"/>
        <v>216.93768505475262</v>
      </c>
      <c r="G492" s="147">
        <f t="shared" si="55"/>
        <v>3.9932426833110126</v>
      </c>
      <c r="H492" s="147">
        <f t="shared" si="49"/>
        <v>220.93092773806364</v>
      </c>
      <c r="I492" s="147">
        <f t="shared" si="50"/>
        <v>-4.3042277380636449</v>
      </c>
      <c r="J492" s="147">
        <f t="shared" si="51"/>
        <v>4.3042277380636449</v>
      </c>
      <c r="K492" s="147">
        <f t="shared" si="52"/>
        <v>18.526376421116481</v>
      </c>
      <c r="L492" s="149">
        <f t="shared" si="53"/>
        <v>1.9869331610847807E-2</v>
      </c>
    </row>
    <row r="493" spans="4:12" x14ac:dyDescent="0.3">
      <c r="D493" s="169">
        <v>44174</v>
      </c>
      <c r="E493" s="146">
        <v>201.4933</v>
      </c>
      <c r="F493" s="170">
        <f t="shared" si="54"/>
        <v>216.79461414664885</v>
      </c>
      <c r="G493" s="147">
        <f t="shared" si="55"/>
        <v>3.5796113241695346</v>
      </c>
      <c r="H493" s="147">
        <f t="shared" si="49"/>
        <v>220.3742254708184</v>
      </c>
      <c r="I493" s="147">
        <f t="shared" si="50"/>
        <v>-18.880925470818397</v>
      </c>
      <c r="J493" s="147">
        <f t="shared" si="51"/>
        <v>18.880925470818397</v>
      </c>
      <c r="K493" s="147">
        <f t="shared" si="52"/>
        <v>356.48934663459892</v>
      </c>
      <c r="L493" s="149">
        <f t="shared" si="53"/>
        <v>9.3704979127436971E-2</v>
      </c>
    </row>
    <row r="494" spans="4:12" x14ac:dyDescent="0.3">
      <c r="D494" s="169">
        <v>44175</v>
      </c>
      <c r="E494" s="146">
        <v>209.02330000000001</v>
      </c>
      <c r="F494" s="170">
        <f t="shared" si="54"/>
        <v>205.86298905933566</v>
      </c>
      <c r="G494" s="147">
        <f t="shared" si="55"/>
        <v>2.1284876830212616</v>
      </c>
      <c r="H494" s="147">
        <f t="shared" si="49"/>
        <v>207.99147674235692</v>
      </c>
      <c r="I494" s="147">
        <f t="shared" si="50"/>
        <v>1.031823257643083</v>
      </c>
      <c r="J494" s="147">
        <f t="shared" si="51"/>
        <v>1.031823257643083</v>
      </c>
      <c r="K494" s="147">
        <f t="shared" si="52"/>
        <v>1.064659235013184</v>
      </c>
      <c r="L494" s="149">
        <f t="shared" si="53"/>
        <v>4.9364030595779656E-3</v>
      </c>
    </row>
    <row r="495" spans="4:12" x14ac:dyDescent="0.3">
      <c r="D495" s="169">
        <v>44176</v>
      </c>
      <c r="E495" s="146">
        <v>203.33</v>
      </c>
      <c r="F495" s="170">
        <f t="shared" si="54"/>
        <v>209.58743014641703</v>
      </c>
      <c r="G495" s="147">
        <f t="shared" si="55"/>
        <v>2.2880830234272729</v>
      </c>
      <c r="H495" s="147">
        <f t="shared" si="49"/>
        <v>211.87551316984431</v>
      </c>
      <c r="I495" s="147">
        <f t="shared" si="50"/>
        <v>-8.5455131698442983</v>
      </c>
      <c r="J495" s="147">
        <f t="shared" si="51"/>
        <v>8.5455131698442983</v>
      </c>
      <c r="K495" s="147">
        <f t="shared" si="52"/>
        <v>73.025795335982352</v>
      </c>
      <c r="L495" s="149">
        <f t="shared" si="53"/>
        <v>4.2027802930429833E-2</v>
      </c>
    </row>
    <row r="496" spans="4:12" x14ac:dyDescent="0.3">
      <c r="D496" s="169">
        <v>44179</v>
      </c>
      <c r="E496" s="146">
        <v>213.27670000000001</v>
      </c>
      <c r="F496" s="170">
        <f t="shared" si="54"/>
        <v>207.14980641874183</v>
      </c>
      <c r="G496" s="147">
        <f t="shared" si="55"/>
        <v>1.8155123483170255</v>
      </c>
      <c r="H496" s="147">
        <f t="shared" si="49"/>
        <v>208.96531876705885</v>
      </c>
      <c r="I496" s="147">
        <f t="shared" si="50"/>
        <v>4.3113812329411587</v>
      </c>
      <c r="J496" s="147">
        <f t="shared" si="51"/>
        <v>4.3113812329411587</v>
      </c>
      <c r="K496" s="147">
        <f t="shared" si="52"/>
        <v>18.588008135757224</v>
      </c>
      <c r="L496" s="149">
        <f t="shared" si="53"/>
        <v>2.0214965971159338E-2</v>
      </c>
    </row>
    <row r="497" spans="4:12" x14ac:dyDescent="0.3">
      <c r="D497" s="169">
        <v>44180</v>
      </c>
      <c r="E497" s="146">
        <v>211.08330000000001</v>
      </c>
      <c r="F497" s="170">
        <f t="shared" si="54"/>
        <v>214.29042987865364</v>
      </c>
      <c r="G497" s="147">
        <f t="shared" si="55"/>
        <v>2.3480234594765035</v>
      </c>
      <c r="H497" s="147">
        <f t="shared" si="49"/>
        <v>216.63845333813015</v>
      </c>
      <c r="I497" s="147">
        <f t="shared" si="50"/>
        <v>-5.5551533381301397</v>
      </c>
      <c r="J497" s="147">
        <f t="shared" si="51"/>
        <v>5.5551533381301397</v>
      </c>
      <c r="K497" s="147">
        <f t="shared" si="52"/>
        <v>30.859728610138433</v>
      </c>
      <c r="L497" s="149">
        <f t="shared" si="53"/>
        <v>2.6317351197987428E-2</v>
      </c>
    </row>
    <row r="498" spans="4:12" x14ac:dyDescent="0.3">
      <c r="D498" s="169">
        <v>44181</v>
      </c>
      <c r="E498" s="146">
        <v>207.59</v>
      </c>
      <c r="F498" s="170">
        <f t="shared" si="54"/>
        <v>212.26305876758121</v>
      </c>
      <c r="G498" s="147">
        <f t="shared" si="55"/>
        <v>1.9104840024216105</v>
      </c>
      <c r="H498" s="147">
        <f t="shared" si="49"/>
        <v>214.17354277000283</v>
      </c>
      <c r="I498" s="147">
        <f t="shared" si="50"/>
        <v>-6.583542770002822</v>
      </c>
      <c r="J498" s="147">
        <f t="shared" si="51"/>
        <v>6.583542770002822</v>
      </c>
      <c r="K498" s="147">
        <f t="shared" si="52"/>
        <v>43.34303540445643</v>
      </c>
      <c r="L498" s="149">
        <f t="shared" si="53"/>
        <v>3.1714161423974284E-2</v>
      </c>
    </row>
    <row r="499" spans="4:12" x14ac:dyDescent="0.3">
      <c r="D499" s="169">
        <v>44182</v>
      </c>
      <c r="E499" s="146">
        <v>218.63329999999999</v>
      </c>
      <c r="F499" s="170">
        <f t="shared" si="54"/>
        <v>211.32704720193732</v>
      </c>
      <c r="G499" s="147">
        <f t="shared" si="55"/>
        <v>1.62583444561506</v>
      </c>
      <c r="H499" s="147">
        <f t="shared" si="49"/>
        <v>212.95288164755237</v>
      </c>
      <c r="I499" s="147">
        <f t="shared" si="50"/>
        <v>5.6804183524476173</v>
      </c>
      <c r="J499" s="147">
        <f t="shared" si="51"/>
        <v>5.6804183524476173</v>
      </c>
      <c r="K499" s="147">
        <f t="shared" si="52"/>
        <v>32.267152658823704</v>
      </c>
      <c r="L499" s="149">
        <f t="shared" si="53"/>
        <v>2.5981487506466845E-2</v>
      </c>
    </row>
    <row r="500" spans="4:12" x14ac:dyDescent="0.3">
      <c r="D500" s="169">
        <v>44183</v>
      </c>
      <c r="E500" s="146">
        <v>231.66669999999999</v>
      </c>
      <c r="F500" s="170">
        <f t="shared" si="54"/>
        <v>222.54064755649205</v>
      </c>
      <c r="G500" s="147">
        <f t="shared" si="55"/>
        <v>2.5846110365090267</v>
      </c>
      <c r="H500" s="147">
        <f t="shared" si="49"/>
        <v>225.12525859300106</v>
      </c>
      <c r="I500" s="147">
        <f t="shared" si="50"/>
        <v>6.5414414069989277</v>
      </c>
      <c r="J500" s="147">
        <f t="shared" si="51"/>
        <v>6.5414414069989277</v>
      </c>
      <c r="K500" s="147">
        <f t="shared" si="52"/>
        <v>42.790455681200115</v>
      </c>
      <c r="L500" s="149">
        <f t="shared" si="53"/>
        <v>2.8236433665256716E-2</v>
      </c>
    </row>
    <row r="501" spans="4:12" x14ac:dyDescent="0.3">
      <c r="D501" s="169">
        <v>44186</v>
      </c>
      <c r="E501" s="146">
        <v>216.62</v>
      </c>
      <c r="F501" s="170">
        <f t="shared" si="54"/>
        <v>230.72504882920722</v>
      </c>
      <c r="G501" s="147">
        <f t="shared" si="55"/>
        <v>3.1445900601296417</v>
      </c>
      <c r="H501" s="147">
        <f t="shared" si="49"/>
        <v>233.86963888933687</v>
      </c>
      <c r="I501" s="147">
        <f t="shared" si="50"/>
        <v>-17.249638889336865</v>
      </c>
      <c r="J501" s="147">
        <f t="shared" si="51"/>
        <v>17.249638889336865</v>
      </c>
      <c r="K501" s="147">
        <f t="shared" si="52"/>
        <v>297.55004181252275</v>
      </c>
      <c r="L501" s="149">
        <f t="shared" si="53"/>
        <v>7.9630869214924127E-2</v>
      </c>
    </row>
    <row r="502" spans="4:12" x14ac:dyDescent="0.3">
      <c r="D502" s="169">
        <v>44187</v>
      </c>
      <c r="E502" s="146">
        <v>213.44669999999999</v>
      </c>
      <c r="F502" s="170">
        <f t="shared" si="54"/>
        <v>218.50101204810375</v>
      </c>
      <c r="G502" s="147">
        <f t="shared" si="55"/>
        <v>1.6077273760063295</v>
      </c>
      <c r="H502" s="147">
        <f t="shared" si="49"/>
        <v>220.10873942411007</v>
      </c>
      <c r="I502" s="147">
        <f t="shared" si="50"/>
        <v>-6.6620394241100769</v>
      </c>
      <c r="J502" s="147">
        <f t="shared" si="51"/>
        <v>6.6620394241100769</v>
      </c>
      <c r="K502" s="147">
        <f t="shared" si="52"/>
        <v>44.382769288396922</v>
      </c>
      <c r="L502" s="149">
        <f t="shared" si="53"/>
        <v>3.1211723695470941E-2</v>
      </c>
    </row>
    <row r="503" spans="4:12" x14ac:dyDescent="0.3">
      <c r="D503" s="169">
        <v>44188</v>
      </c>
      <c r="E503" s="146">
        <v>215.32669999999999</v>
      </c>
      <c r="F503" s="170">
        <f t="shared" si="54"/>
        <v>215.10888190080505</v>
      </c>
      <c r="G503" s="147">
        <f t="shared" si="55"/>
        <v>1.1077416236758264</v>
      </c>
      <c r="H503" s="147">
        <f t="shared" si="49"/>
        <v>216.21662352448087</v>
      </c>
      <c r="I503" s="147">
        <f t="shared" si="50"/>
        <v>-0.88992352448087786</v>
      </c>
      <c r="J503" s="147">
        <f t="shared" si="51"/>
        <v>0.88992352448087786</v>
      </c>
      <c r="K503" s="147">
        <f t="shared" si="52"/>
        <v>0.79196387942446766</v>
      </c>
      <c r="L503" s="149">
        <f t="shared" si="53"/>
        <v>4.1328990992797361E-3</v>
      </c>
    </row>
    <row r="504" spans="4:12" x14ac:dyDescent="0.3">
      <c r="D504" s="169">
        <v>44189</v>
      </c>
      <c r="E504" s="146">
        <v>220.59</v>
      </c>
      <c r="F504" s="170">
        <f t="shared" si="54"/>
        <v>217.26555329894066</v>
      </c>
      <c r="G504" s="147">
        <f t="shared" si="55"/>
        <v>1.2126346011218052</v>
      </c>
      <c r="H504" s="147">
        <f t="shared" si="49"/>
        <v>218.47818790006247</v>
      </c>
      <c r="I504" s="147">
        <f t="shared" si="50"/>
        <v>2.1118120999375378</v>
      </c>
      <c r="J504" s="147">
        <f t="shared" si="51"/>
        <v>2.1118120999375378</v>
      </c>
      <c r="K504" s="147">
        <f t="shared" si="52"/>
        <v>4.4597503454425933</v>
      </c>
      <c r="L504" s="149">
        <f t="shared" si="53"/>
        <v>9.5734715986107166E-3</v>
      </c>
    </row>
    <row r="505" spans="4:12" x14ac:dyDescent="0.3">
      <c r="D505" s="169">
        <v>44193</v>
      </c>
      <c r="E505" s="146">
        <v>221.23</v>
      </c>
      <c r="F505" s="170">
        <f t="shared" si="54"/>
        <v>221.68810768089747</v>
      </c>
      <c r="G505" s="147">
        <f t="shared" si="55"/>
        <v>1.5336265792053063</v>
      </c>
      <c r="H505" s="147">
        <f t="shared" si="49"/>
        <v>223.22173426010278</v>
      </c>
      <c r="I505" s="147">
        <f t="shared" si="50"/>
        <v>-1.9917342601027883</v>
      </c>
      <c r="J505" s="147">
        <f t="shared" si="51"/>
        <v>1.9917342601027883</v>
      </c>
      <c r="K505" s="147">
        <f t="shared" si="52"/>
        <v>3.9670053628672015</v>
      </c>
      <c r="L505" s="149">
        <f t="shared" si="53"/>
        <v>9.0030025769687137E-3</v>
      </c>
    </row>
    <row r="506" spans="4:12" x14ac:dyDescent="0.3">
      <c r="D506" s="169">
        <v>44194</v>
      </c>
      <c r="E506" s="146">
        <v>221.9967</v>
      </c>
      <c r="F506" s="170">
        <f t="shared" si="54"/>
        <v>222.61024126336423</v>
      </c>
      <c r="G506" s="147">
        <f t="shared" si="55"/>
        <v>1.4724772795314514</v>
      </c>
      <c r="H506" s="147">
        <f t="shared" si="49"/>
        <v>224.08271854289569</v>
      </c>
      <c r="I506" s="147">
        <f t="shared" si="50"/>
        <v>-2.0860185428956868</v>
      </c>
      <c r="J506" s="147">
        <f t="shared" si="51"/>
        <v>2.0860185428956868</v>
      </c>
      <c r="K506" s="147">
        <f t="shared" si="52"/>
        <v>4.3514733613046443</v>
      </c>
      <c r="L506" s="149">
        <f t="shared" si="53"/>
        <v>9.3966196024341201E-3</v>
      </c>
    </row>
    <row r="507" spans="4:12" x14ac:dyDescent="0.3">
      <c r="D507" s="169">
        <v>44195</v>
      </c>
      <c r="E507" s="146">
        <v>231.5933</v>
      </c>
      <c r="F507" s="170">
        <f t="shared" si="54"/>
        <v>225.09400182362518</v>
      </c>
      <c r="G507" s="147">
        <f t="shared" si="55"/>
        <v>1.5736056076044012</v>
      </c>
      <c r="H507" s="147">
        <f t="shared" si="49"/>
        <v>226.66760743122958</v>
      </c>
      <c r="I507" s="147">
        <f t="shared" si="50"/>
        <v>4.9256925687704154</v>
      </c>
      <c r="J507" s="147">
        <f t="shared" si="51"/>
        <v>4.9256925687704154</v>
      </c>
      <c r="K507" s="147">
        <f t="shared" si="52"/>
        <v>24.262447282040092</v>
      </c>
      <c r="L507" s="149">
        <f t="shared" si="53"/>
        <v>2.1268717915286908E-2</v>
      </c>
    </row>
    <row r="508" spans="4:12" x14ac:dyDescent="0.3">
      <c r="D508" s="169">
        <v>44196</v>
      </c>
      <c r="E508" s="146">
        <v>235.22329999999999</v>
      </c>
      <c r="F508" s="170">
        <f t="shared" si="54"/>
        <v>233.57818448608353</v>
      </c>
      <c r="G508" s="147">
        <f t="shared" si="55"/>
        <v>2.2646633130897964</v>
      </c>
      <c r="H508" s="147">
        <f t="shared" si="49"/>
        <v>235.84284779917331</v>
      </c>
      <c r="I508" s="147">
        <f t="shared" si="50"/>
        <v>-0.61954779917331848</v>
      </c>
      <c r="J508" s="147">
        <f t="shared" si="51"/>
        <v>0.61954779917331848</v>
      </c>
      <c r="K508" s="147">
        <f t="shared" si="52"/>
        <v>0.38383947546050257</v>
      </c>
      <c r="L508" s="149">
        <f t="shared" si="53"/>
        <v>2.6338708757734394E-3</v>
      </c>
    </row>
    <row r="509" spans="4:12" x14ac:dyDescent="0.3">
      <c r="D509" s="169">
        <v>44200</v>
      </c>
      <c r="E509" s="146">
        <v>243.2567</v>
      </c>
      <c r="F509" s="170">
        <f t="shared" si="54"/>
        <v>238.64171065047185</v>
      </c>
      <c r="G509" s="147">
        <f t="shared" si="55"/>
        <v>2.5445495982196489</v>
      </c>
      <c r="H509" s="147">
        <f t="shared" si="49"/>
        <v>241.1862602486915</v>
      </c>
      <c r="I509" s="147">
        <f t="shared" si="50"/>
        <v>2.0704397513084984</v>
      </c>
      <c r="J509" s="147">
        <f t="shared" si="51"/>
        <v>2.0704397513084984</v>
      </c>
      <c r="K509" s="147">
        <f t="shared" si="52"/>
        <v>4.2867207637983968</v>
      </c>
      <c r="L509" s="149">
        <f t="shared" si="53"/>
        <v>8.5113370004135484E-3</v>
      </c>
    </row>
    <row r="510" spans="4:12" x14ac:dyDescent="0.3">
      <c r="D510" s="169">
        <v>44201</v>
      </c>
      <c r="E510" s="146">
        <v>245.0367</v>
      </c>
      <c r="F510" s="170">
        <f t="shared" si="54"/>
        <v>245.64833967857572</v>
      </c>
      <c r="G510" s="147">
        <f t="shared" si="55"/>
        <v>2.9907575412080711</v>
      </c>
      <c r="H510" s="147">
        <f t="shared" si="49"/>
        <v>248.63909721978379</v>
      </c>
      <c r="I510" s="147">
        <f t="shared" si="50"/>
        <v>-3.6023972197837963</v>
      </c>
      <c r="J510" s="147">
        <f t="shared" si="51"/>
        <v>3.6023972197837963</v>
      </c>
      <c r="K510" s="147">
        <f t="shared" si="52"/>
        <v>12.977265729106026</v>
      </c>
      <c r="L510" s="149">
        <f t="shared" si="53"/>
        <v>1.4701459902879023E-2</v>
      </c>
    </row>
    <row r="511" spans="4:12" x14ac:dyDescent="0.3">
      <c r="D511" s="169">
        <v>44202</v>
      </c>
      <c r="E511" s="146">
        <v>251.9933</v>
      </c>
      <c r="F511" s="170">
        <f t="shared" si="54"/>
        <v>248.82062603296646</v>
      </c>
      <c r="G511" s="147">
        <f t="shared" si="55"/>
        <v>3.0089104225263377</v>
      </c>
      <c r="H511" s="147">
        <f t="shared" si="49"/>
        <v>251.82953645549279</v>
      </c>
      <c r="I511" s="147">
        <f t="shared" si="50"/>
        <v>0.16376354450721919</v>
      </c>
      <c r="J511" s="147">
        <f t="shared" si="51"/>
        <v>0.16376354450721919</v>
      </c>
      <c r="K511" s="147">
        <f t="shared" si="52"/>
        <v>2.681849850956796E-2</v>
      </c>
      <c r="L511" s="149">
        <f t="shared" si="53"/>
        <v>6.4987261370528181E-4</v>
      </c>
    </row>
    <row r="512" spans="4:12" x14ac:dyDescent="0.3">
      <c r="D512" s="169">
        <v>44203</v>
      </c>
      <c r="E512" s="146">
        <v>272.01330000000002</v>
      </c>
      <c r="F512" s="170">
        <f t="shared" si="54"/>
        <v>258.40442833802109</v>
      </c>
      <c r="G512" s="147">
        <f t="shared" si="55"/>
        <v>3.666399610779167</v>
      </c>
      <c r="H512" s="147">
        <f t="shared" si="49"/>
        <v>262.07082794880029</v>
      </c>
      <c r="I512" s="147">
        <f t="shared" si="50"/>
        <v>9.9424720511997293</v>
      </c>
      <c r="J512" s="147">
        <f t="shared" si="51"/>
        <v>9.9424720511997293</v>
      </c>
      <c r="K512" s="147">
        <f t="shared" si="52"/>
        <v>98.85275048888775</v>
      </c>
      <c r="L512" s="149">
        <f t="shared" si="53"/>
        <v>3.655141881371142E-2</v>
      </c>
    </row>
    <row r="513" spans="4:12" x14ac:dyDescent="0.3">
      <c r="D513" s="169">
        <v>44204</v>
      </c>
      <c r="E513" s="146">
        <v>293.33999999999997</v>
      </c>
      <c r="F513" s="170">
        <f t="shared" si="54"/>
        <v>279.21175968862337</v>
      </c>
      <c r="G513" s="147">
        <f t="shared" si="55"/>
        <v>5.3804927847614792</v>
      </c>
      <c r="H513" s="147">
        <f t="shared" ref="H513:H576" si="56">F513+G513</f>
        <v>284.59225247338486</v>
      </c>
      <c r="I513" s="147">
        <f t="shared" si="50"/>
        <v>8.7477475266151146</v>
      </c>
      <c r="J513" s="147">
        <f t="shared" si="51"/>
        <v>8.7477475266151146</v>
      </c>
      <c r="K513" s="147">
        <f t="shared" si="52"/>
        <v>76.52308678940085</v>
      </c>
      <c r="L513" s="149">
        <f t="shared" si="53"/>
        <v>2.9821188813714854E-2</v>
      </c>
    </row>
    <row r="514" spans="4:12" x14ac:dyDescent="0.3">
      <c r="D514" s="169">
        <v>44207</v>
      </c>
      <c r="E514" s="146">
        <v>270.39670000000001</v>
      </c>
      <c r="F514" s="170">
        <f t="shared" si="54"/>
        <v>293.05573422780918</v>
      </c>
      <c r="G514" s="147">
        <f t="shared" si="55"/>
        <v>6.2268409602039121</v>
      </c>
      <c r="H514" s="147">
        <f t="shared" si="56"/>
        <v>299.28257518801308</v>
      </c>
      <c r="I514" s="147">
        <f t="shared" si="50"/>
        <v>-28.885875188013074</v>
      </c>
      <c r="J514" s="147">
        <f t="shared" si="51"/>
        <v>28.885875188013074</v>
      </c>
      <c r="K514" s="147">
        <f t="shared" si="52"/>
        <v>834.39378537746938</v>
      </c>
      <c r="L514" s="149">
        <f t="shared" si="53"/>
        <v>0.10682776523534893</v>
      </c>
    </row>
    <row r="515" spans="4:12" x14ac:dyDescent="0.3">
      <c r="D515" s="169">
        <v>44208</v>
      </c>
      <c r="E515" s="146">
        <v>283.14670000000001</v>
      </c>
      <c r="F515" s="170">
        <f t="shared" si="54"/>
        <v>277.92817276816317</v>
      </c>
      <c r="G515" s="147">
        <f t="shared" si="55"/>
        <v>4.0914007182189192</v>
      </c>
      <c r="H515" s="147">
        <f t="shared" si="56"/>
        <v>282.01957348638206</v>
      </c>
      <c r="I515" s="147">
        <f t="shared" si="50"/>
        <v>1.1271265136179522</v>
      </c>
      <c r="J515" s="147">
        <f t="shared" si="51"/>
        <v>1.1271265136179522</v>
      </c>
      <c r="K515" s="147">
        <f t="shared" si="52"/>
        <v>1.27041417770056</v>
      </c>
      <c r="L515" s="149">
        <f t="shared" si="53"/>
        <v>3.9807156983215847E-3</v>
      </c>
    </row>
    <row r="516" spans="4:12" x14ac:dyDescent="0.3">
      <c r="D516" s="169">
        <v>44209</v>
      </c>
      <c r="E516" s="146">
        <v>284.80329999999998</v>
      </c>
      <c r="F516" s="170">
        <f t="shared" si="54"/>
        <v>286.75114057457512</v>
      </c>
      <c r="G516" s="147">
        <f t="shared" si="55"/>
        <v>4.5645574270382223</v>
      </c>
      <c r="H516" s="147">
        <f t="shared" si="56"/>
        <v>291.31569800161333</v>
      </c>
      <c r="I516" s="147">
        <f t="shared" ref="I516:I579" si="57">E516-H516</f>
        <v>-6.5123980016133487</v>
      </c>
      <c r="J516" s="147">
        <f t="shared" ref="J516:J579" si="58">ABS(I516)</f>
        <v>6.5123980016133487</v>
      </c>
      <c r="K516" s="147">
        <f t="shared" ref="K516:K579" si="59">I516^2</f>
        <v>42.411327731417536</v>
      </c>
      <c r="L516" s="149">
        <f t="shared" ref="L516:L579" si="60">J516/E516</f>
        <v>2.2866301063271911E-2</v>
      </c>
    </row>
    <row r="517" spans="4:12" x14ac:dyDescent="0.3">
      <c r="D517" s="169">
        <v>44210</v>
      </c>
      <c r="E517" s="146">
        <v>281.66669999999999</v>
      </c>
      <c r="F517" s="170">
        <f t="shared" ref="F517:F580" si="61">alpha*(E517)+(1-alpha)*(E516+G516)</f>
        <v>287.82762594163057</v>
      </c>
      <c r="G517" s="147">
        <f t="shared" ref="G517:G580" si="62">beta*(F517-F516)+(1-beta)*G516</f>
        <v>4.2157502210399453</v>
      </c>
      <c r="H517" s="147">
        <f t="shared" si="56"/>
        <v>292.04337616267054</v>
      </c>
      <c r="I517" s="147">
        <f t="shared" si="57"/>
        <v>-10.376676162670549</v>
      </c>
      <c r="J517" s="147">
        <f t="shared" si="58"/>
        <v>10.376676162670549</v>
      </c>
      <c r="K517" s="147">
        <f t="shared" si="59"/>
        <v>107.67540818493518</v>
      </c>
      <c r="L517" s="149">
        <f t="shared" si="60"/>
        <v>3.6840266040218984E-2</v>
      </c>
    </row>
    <row r="518" spans="4:12" x14ac:dyDescent="0.3">
      <c r="D518" s="169">
        <v>44211</v>
      </c>
      <c r="E518" s="146">
        <v>275.38670000000002</v>
      </c>
      <c r="F518" s="170">
        <f t="shared" si="61"/>
        <v>283.78330017683197</v>
      </c>
      <c r="G518" s="147">
        <f t="shared" si="62"/>
        <v>3.3897426224560907</v>
      </c>
      <c r="H518" s="147">
        <f t="shared" si="56"/>
        <v>287.17304279928805</v>
      </c>
      <c r="I518" s="147">
        <f t="shared" si="57"/>
        <v>-11.786342799288036</v>
      </c>
      <c r="J518" s="147">
        <f t="shared" si="58"/>
        <v>11.786342799288036</v>
      </c>
      <c r="K518" s="147">
        <f t="shared" si="59"/>
        <v>138.91787658232894</v>
      </c>
      <c r="L518" s="149">
        <f t="shared" si="60"/>
        <v>4.2799244841119903E-2</v>
      </c>
    </row>
    <row r="519" spans="4:12" x14ac:dyDescent="0.3">
      <c r="D519" s="169">
        <v>44215</v>
      </c>
      <c r="E519" s="146">
        <v>281.51670000000001</v>
      </c>
      <c r="F519" s="170">
        <f t="shared" si="61"/>
        <v>279.32449409796487</v>
      </c>
      <c r="G519" s="147">
        <f t="shared" si="62"/>
        <v>2.6048877523237719</v>
      </c>
      <c r="H519" s="147">
        <f t="shared" si="56"/>
        <v>281.92938185028862</v>
      </c>
      <c r="I519" s="147">
        <f t="shared" si="57"/>
        <v>-0.41268185028860671</v>
      </c>
      <c r="J519" s="147">
        <f t="shared" si="58"/>
        <v>0.41268185028860671</v>
      </c>
      <c r="K519" s="147">
        <f t="shared" si="59"/>
        <v>0.17030630955762802</v>
      </c>
      <c r="L519" s="149">
        <f t="shared" si="60"/>
        <v>1.4659231594026454E-3</v>
      </c>
    </row>
    <row r="520" spans="4:12" x14ac:dyDescent="0.3">
      <c r="D520" s="169">
        <v>44216</v>
      </c>
      <c r="E520" s="146">
        <v>283.48329999999999</v>
      </c>
      <c r="F520" s="170">
        <f t="shared" si="61"/>
        <v>283.99393020185903</v>
      </c>
      <c r="G520" s="147">
        <f t="shared" si="62"/>
        <v>2.8113425874808105</v>
      </c>
      <c r="H520" s="147">
        <f t="shared" si="56"/>
        <v>286.80527278933982</v>
      </c>
      <c r="I520" s="147">
        <f t="shared" si="57"/>
        <v>-3.3219727893398385</v>
      </c>
      <c r="J520" s="147">
        <f t="shared" si="58"/>
        <v>3.3219727893398385</v>
      </c>
      <c r="K520" s="147">
        <f t="shared" si="59"/>
        <v>11.035503213114307</v>
      </c>
      <c r="L520" s="149">
        <f t="shared" si="60"/>
        <v>1.1718407360644662E-2</v>
      </c>
    </row>
    <row r="521" spans="4:12" x14ac:dyDescent="0.3">
      <c r="D521" s="169">
        <v>44217</v>
      </c>
      <c r="E521" s="146">
        <v>281.66329999999999</v>
      </c>
      <c r="F521" s="170">
        <f t="shared" si="61"/>
        <v>285.36837406998461</v>
      </c>
      <c r="G521" s="147">
        <f t="shared" si="62"/>
        <v>2.6676527155452878</v>
      </c>
      <c r="H521" s="147">
        <f t="shared" si="56"/>
        <v>288.03602678552988</v>
      </c>
      <c r="I521" s="147">
        <f t="shared" si="57"/>
        <v>-6.3727267855298919</v>
      </c>
      <c r="J521" s="147">
        <f t="shared" si="58"/>
        <v>6.3727267855298919</v>
      </c>
      <c r="K521" s="147">
        <f t="shared" si="59"/>
        <v>40.61164668301015</v>
      </c>
      <c r="L521" s="149">
        <f t="shared" si="60"/>
        <v>2.262533594376652E-2</v>
      </c>
    </row>
    <row r="522" spans="4:12" x14ac:dyDescent="0.3">
      <c r="D522" s="169">
        <v>44218</v>
      </c>
      <c r="E522" s="146">
        <v>282.2133</v>
      </c>
      <c r="F522" s="170">
        <f t="shared" si="61"/>
        <v>283.90742217243621</v>
      </c>
      <c r="G522" s="147">
        <f t="shared" si="62"/>
        <v>2.2547922542359196</v>
      </c>
      <c r="H522" s="147">
        <f t="shared" si="56"/>
        <v>286.16221442667211</v>
      </c>
      <c r="I522" s="147">
        <f t="shared" si="57"/>
        <v>-3.9489144266721041</v>
      </c>
      <c r="J522" s="147">
        <f t="shared" si="58"/>
        <v>3.9489144266721041</v>
      </c>
      <c r="K522" s="147">
        <f t="shared" si="59"/>
        <v>15.593925149179073</v>
      </c>
      <c r="L522" s="149">
        <f t="shared" si="60"/>
        <v>1.3992658838800666E-2</v>
      </c>
    </row>
    <row r="523" spans="4:12" x14ac:dyDescent="0.3">
      <c r="D523" s="169">
        <v>44221</v>
      </c>
      <c r="E523" s="146">
        <v>293.60000000000002</v>
      </c>
      <c r="F523" s="170">
        <f t="shared" si="61"/>
        <v>286.29447380338877</v>
      </c>
      <c r="G523" s="147">
        <f t="shared" si="62"/>
        <v>2.2680181919075832</v>
      </c>
      <c r="H523" s="147">
        <f t="shared" si="56"/>
        <v>288.56249199529634</v>
      </c>
      <c r="I523" s="147">
        <f t="shared" si="57"/>
        <v>5.0375080047036818</v>
      </c>
      <c r="J523" s="147">
        <f t="shared" si="58"/>
        <v>5.0375080047036818</v>
      </c>
      <c r="K523" s="147">
        <f t="shared" si="59"/>
        <v>25.37648689745367</v>
      </c>
      <c r="L523" s="149">
        <f t="shared" si="60"/>
        <v>1.715772481166104E-2</v>
      </c>
    </row>
    <row r="524" spans="4:12" x14ac:dyDescent="0.3">
      <c r="D524" s="169">
        <v>44222</v>
      </c>
      <c r="E524" s="146">
        <v>294.36329999999998</v>
      </c>
      <c r="F524" s="170">
        <f t="shared" si="61"/>
        <v>295.56707455352608</v>
      </c>
      <c r="G524" s="147">
        <f t="shared" si="62"/>
        <v>2.9684764477305565</v>
      </c>
      <c r="H524" s="147">
        <f t="shared" si="56"/>
        <v>298.53555100125664</v>
      </c>
      <c r="I524" s="147">
        <f t="shared" si="57"/>
        <v>-4.1722510012566545</v>
      </c>
      <c r="J524" s="147">
        <f t="shared" si="58"/>
        <v>4.1722510012566545</v>
      </c>
      <c r="K524" s="147">
        <f t="shared" si="59"/>
        <v>17.407678417487155</v>
      </c>
      <c r="L524" s="149">
        <f t="shared" si="60"/>
        <v>1.4173815150382723E-2</v>
      </c>
    </row>
    <row r="525" spans="4:12" x14ac:dyDescent="0.3">
      <c r="D525" s="169">
        <v>44223</v>
      </c>
      <c r="E525" s="146">
        <v>288.05329999999998</v>
      </c>
      <c r="F525" s="170">
        <f t="shared" si="61"/>
        <v>295.47608115818446</v>
      </c>
      <c r="G525" s="147">
        <f t="shared" si="62"/>
        <v>2.6625294634233385</v>
      </c>
      <c r="H525" s="147">
        <f t="shared" si="56"/>
        <v>298.13861062160777</v>
      </c>
      <c r="I525" s="147">
        <f t="shared" si="57"/>
        <v>-10.085310621607789</v>
      </c>
      <c r="J525" s="147">
        <f t="shared" si="58"/>
        <v>10.085310621607789</v>
      </c>
      <c r="K525" s="147">
        <f t="shared" si="59"/>
        <v>101.71349033431488</v>
      </c>
      <c r="L525" s="149">
        <f t="shared" si="60"/>
        <v>3.501196001437161E-2</v>
      </c>
    </row>
    <row r="526" spans="4:12" x14ac:dyDescent="0.3">
      <c r="D526" s="169">
        <v>44224</v>
      </c>
      <c r="E526" s="146">
        <v>278.47669999999999</v>
      </c>
      <c r="F526" s="170">
        <f t="shared" si="61"/>
        <v>288.26800357073864</v>
      </c>
      <c r="G526" s="147">
        <f t="shared" si="62"/>
        <v>1.6754687583364229</v>
      </c>
      <c r="H526" s="147">
        <f t="shared" si="56"/>
        <v>289.94347232907506</v>
      </c>
      <c r="I526" s="147">
        <f t="shared" si="57"/>
        <v>-11.46677232907507</v>
      </c>
      <c r="J526" s="147">
        <f t="shared" si="58"/>
        <v>11.46677232907507</v>
      </c>
      <c r="K526" s="147">
        <f t="shared" si="59"/>
        <v>131.48686764684172</v>
      </c>
      <c r="L526" s="149">
        <f t="shared" si="60"/>
        <v>4.1176774678366522E-2</v>
      </c>
    </row>
    <row r="527" spans="4:12" x14ac:dyDescent="0.3">
      <c r="D527" s="169">
        <v>44225</v>
      </c>
      <c r="E527" s="146">
        <v>264.51</v>
      </c>
      <c r="F527" s="170">
        <f t="shared" si="61"/>
        <v>277.02373500666914</v>
      </c>
      <c r="G527" s="147">
        <f t="shared" si="62"/>
        <v>0.38349502609583053</v>
      </c>
      <c r="H527" s="147">
        <f t="shared" si="56"/>
        <v>277.40723003276497</v>
      </c>
      <c r="I527" s="147">
        <f t="shared" si="57"/>
        <v>-12.89723003276498</v>
      </c>
      <c r="J527" s="147">
        <f t="shared" si="58"/>
        <v>12.89723003276498</v>
      </c>
      <c r="K527" s="147">
        <f t="shared" si="59"/>
        <v>166.33854251805499</v>
      </c>
      <c r="L527" s="149">
        <f t="shared" si="60"/>
        <v>4.875895063613845E-2</v>
      </c>
    </row>
    <row r="528" spans="4:12" x14ac:dyDescent="0.3">
      <c r="D528" s="169">
        <v>44228</v>
      </c>
      <c r="E528" s="146">
        <v>279.93669999999997</v>
      </c>
      <c r="F528" s="170">
        <f t="shared" si="61"/>
        <v>267.9021360208767</v>
      </c>
      <c r="G528" s="147">
        <f t="shared" si="62"/>
        <v>-0.56701437509299712</v>
      </c>
      <c r="H528" s="147">
        <f t="shared" si="56"/>
        <v>267.33512164578372</v>
      </c>
      <c r="I528" s="147">
        <f t="shared" si="57"/>
        <v>12.601578354216258</v>
      </c>
      <c r="J528" s="147">
        <f t="shared" si="58"/>
        <v>12.601578354216258</v>
      </c>
      <c r="K528" s="147">
        <f t="shared" si="59"/>
        <v>158.79977701745173</v>
      </c>
      <c r="L528" s="149">
        <f t="shared" si="60"/>
        <v>4.5015813768670775E-2</v>
      </c>
    </row>
    <row r="529" spans="4:12" x14ac:dyDescent="0.3">
      <c r="D529" s="169">
        <v>44229</v>
      </c>
      <c r="E529" s="146">
        <v>290.93</v>
      </c>
      <c r="F529" s="170">
        <f t="shared" si="61"/>
        <v>281.68174849992562</v>
      </c>
      <c r="G529" s="147">
        <f t="shared" si="62"/>
        <v>0.86764831032119472</v>
      </c>
      <c r="H529" s="147">
        <f t="shared" si="56"/>
        <v>282.54939681024683</v>
      </c>
      <c r="I529" s="147">
        <f t="shared" si="57"/>
        <v>8.3806031897531739</v>
      </c>
      <c r="J529" s="147">
        <f t="shared" si="58"/>
        <v>8.3806031897531739</v>
      </c>
      <c r="K529" s="147">
        <f t="shared" si="59"/>
        <v>70.234509824101067</v>
      </c>
      <c r="L529" s="149">
        <f t="shared" si="60"/>
        <v>2.8806253015341055E-2</v>
      </c>
    </row>
    <row r="530" spans="4:12" x14ac:dyDescent="0.3">
      <c r="D530" s="169">
        <v>44230</v>
      </c>
      <c r="E530" s="146">
        <v>284.89670000000001</v>
      </c>
      <c r="F530" s="170">
        <f t="shared" si="61"/>
        <v>290.41745864825702</v>
      </c>
      <c r="G530" s="147">
        <f t="shared" si="62"/>
        <v>1.6544544941222159</v>
      </c>
      <c r="H530" s="147">
        <f t="shared" si="56"/>
        <v>292.07191314237923</v>
      </c>
      <c r="I530" s="147">
        <f t="shared" si="57"/>
        <v>-7.1752131423792207</v>
      </c>
      <c r="J530" s="147">
        <f t="shared" si="58"/>
        <v>7.1752131423792207</v>
      </c>
      <c r="K530" s="147">
        <f t="shared" si="59"/>
        <v>51.483683638571492</v>
      </c>
      <c r="L530" s="149">
        <f t="shared" si="60"/>
        <v>2.518531503657017E-2</v>
      </c>
    </row>
    <row r="531" spans="4:12" x14ac:dyDescent="0.3">
      <c r="D531" s="169">
        <v>44231</v>
      </c>
      <c r="E531" s="146">
        <v>283.33</v>
      </c>
      <c r="F531" s="170">
        <f t="shared" si="61"/>
        <v>285.90692359529777</v>
      </c>
      <c r="G531" s="147">
        <f t="shared" si="62"/>
        <v>1.0379555394140687</v>
      </c>
      <c r="H531" s="147">
        <f t="shared" si="56"/>
        <v>286.94487913471181</v>
      </c>
      <c r="I531" s="147">
        <f t="shared" si="57"/>
        <v>-3.6148791347118276</v>
      </c>
      <c r="J531" s="147">
        <f t="shared" si="58"/>
        <v>3.6148791347118276</v>
      </c>
      <c r="K531" s="147">
        <f t="shared" si="59"/>
        <v>13.067351158574931</v>
      </c>
      <c r="L531" s="149">
        <f t="shared" si="60"/>
        <v>1.2758547046595235E-2</v>
      </c>
    </row>
    <row r="532" spans="4:12" x14ac:dyDescent="0.3">
      <c r="D532" s="169">
        <v>44232</v>
      </c>
      <c r="E532" s="146">
        <v>284.07670000000002</v>
      </c>
      <c r="F532" s="170">
        <f t="shared" si="61"/>
        <v>284.30970443153126</v>
      </c>
      <c r="G532" s="147">
        <f t="shared" si="62"/>
        <v>0.77443806909601087</v>
      </c>
      <c r="H532" s="147">
        <f t="shared" si="56"/>
        <v>285.08414250062725</v>
      </c>
      <c r="I532" s="147">
        <f t="shared" si="57"/>
        <v>-1.0074425006272349</v>
      </c>
      <c r="J532" s="147">
        <f t="shared" si="58"/>
        <v>1.0074425006272349</v>
      </c>
      <c r="K532" s="147">
        <f t="shared" si="59"/>
        <v>1.0149403920700564</v>
      </c>
      <c r="L532" s="149">
        <f t="shared" si="60"/>
        <v>3.5463749776987515E-3</v>
      </c>
    </row>
    <row r="533" spans="4:12" x14ac:dyDescent="0.3">
      <c r="D533" s="169">
        <v>44235</v>
      </c>
      <c r="E533" s="146">
        <v>287.80669999999998</v>
      </c>
      <c r="F533" s="170">
        <f t="shared" si="61"/>
        <v>285.44225045527685</v>
      </c>
      <c r="G533" s="147">
        <f t="shared" si="62"/>
        <v>0.81024886456096878</v>
      </c>
      <c r="H533" s="147">
        <f t="shared" si="56"/>
        <v>286.2524993198378</v>
      </c>
      <c r="I533" s="147">
        <f t="shared" si="57"/>
        <v>1.5542006801621824</v>
      </c>
      <c r="J533" s="147">
        <f t="shared" si="58"/>
        <v>1.5542006801621824</v>
      </c>
      <c r="K533" s="147">
        <f t="shared" si="59"/>
        <v>2.4155397542165904</v>
      </c>
      <c r="L533" s="149">
        <f t="shared" si="60"/>
        <v>5.400154618228771E-3</v>
      </c>
    </row>
    <row r="534" spans="4:12" x14ac:dyDescent="0.3">
      <c r="D534" s="169">
        <v>44236</v>
      </c>
      <c r="E534" s="146">
        <v>283.1533</v>
      </c>
      <c r="F534" s="170">
        <f t="shared" si="61"/>
        <v>287.52421909164877</v>
      </c>
      <c r="G534" s="147">
        <f t="shared" si="62"/>
        <v>0.93742084174206453</v>
      </c>
      <c r="H534" s="147">
        <f t="shared" si="56"/>
        <v>288.46163993339081</v>
      </c>
      <c r="I534" s="147">
        <f t="shared" si="57"/>
        <v>-5.3083399333908119</v>
      </c>
      <c r="J534" s="147">
        <f t="shared" si="58"/>
        <v>5.3083399333908119</v>
      </c>
      <c r="K534" s="147">
        <f t="shared" si="59"/>
        <v>28.178472848431568</v>
      </c>
      <c r="L534" s="149">
        <f t="shared" si="60"/>
        <v>1.8747229622225175E-2</v>
      </c>
    </row>
    <row r="535" spans="4:12" x14ac:dyDescent="0.3">
      <c r="D535" s="169">
        <v>44237</v>
      </c>
      <c r="E535" s="146">
        <v>268.27330000000001</v>
      </c>
      <c r="F535" s="170">
        <f t="shared" si="61"/>
        <v>280.92723667339362</v>
      </c>
      <c r="G535" s="147">
        <f t="shared" si="62"/>
        <v>0.18398051574234275</v>
      </c>
      <c r="H535" s="147">
        <f t="shared" si="56"/>
        <v>281.11121718913597</v>
      </c>
      <c r="I535" s="147">
        <f t="shared" si="57"/>
        <v>-12.837917189135965</v>
      </c>
      <c r="J535" s="147">
        <f t="shared" si="58"/>
        <v>12.837917189135965</v>
      </c>
      <c r="K535" s="147">
        <f t="shared" si="59"/>
        <v>164.81211775511267</v>
      </c>
      <c r="L535" s="149">
        <f t="shared" si="60"/>
        <v>4.7853875839063989E-2</v>
      </c>
    </row>
    <row r="536" spans="4:12" x14ac:dyDescent="0.3">
      <c r="D536" s="169">
        <v>44238</v>
      </c>
      <c r="E536" s="146">
        <v>270.55329999999998</v>
      </c>
      <c r="F536" s="170">
        <f t="shared" si="61"/>
        <v>268.87648441259387</v>
      </c>
      <c r="G536" s="147">
        <f t="shared" si="62"/>
        <v>-1.039492761911867</v>
      </c>
      <c r="H536" s="147">
        <f t="shared" si="56"/>
        <v>267.83699165068202</v>
      </c>
      <c r="I536" s="147">
        <f t="shared" si="57"/>
        <v>2.7163083493179556</v>
      </c>
      <c r="J536" s="147">
        <f t="shared" si="58"/>
        <v>2.7163083493179556</v>
      </c>
      <c r="K536" s="147">
        <f t="shared" si="59"/>
        <v>7.3783310485744371</v>
      </c>
      <c r="L536" s="149">
        <f t="shared" si="60"/>
        <v>1.0039827085154591E-2</v>
      </c>
    </row>
    <row r="537" spans="4:12" x14ac:dyDescent="0.3">
      <c r="D537" s="169">
        <v>44239</v>
      </c>
      <c r="E537" s="146">
        <v>272.04000000000002</v>
      </c>
      <c r="F537" s="170">
        <f t="shared" si="61"/>
        <v>270.0190457904705</v>
      </c>
      <c r="G537" s="147">
        <f t="shared" si="62"/>
        <v>-0.82128734793301716</v>
      </c>
      <c r="H537" s="147">
        <f t="shared" si="56"/>
        <v>269.19775844253746</v>
      </c>
      <c r="I537" s="147">
        <f t="shared" si="57"/>
        <v>2.8422415574625575</v>
      </c>
      <c r="J537" s="147">
        <f t="shared" si="58"/>
        <v>2.8422415574625575</v>
      </c>
      <c r="K537" s="147">
        <f t="shared" si="59"/>
        <v>8.0783370709671836</v>
      </c>
      <c r="L537" s="149">
        <f t="shared" si="60"/>
        <v>1.0447881037577406E-2</v>
      </c>
    </row>
    <row r="538" spans="4:12" x14ac:dyDescent="0.3">
      <c r="D538" s="169">
        <v>44243</v>
      </c>
      <c r="E538" s="146">
        <v>265.4067</v>
      </c>
      <c r="F538" s="170">
        <f t="shared" si="61"/>
        <v>270.05631012165361</v>
      </c>
      <c r="G538" s="147">
        <f t="shared" si="62"/>
        <v>-0.73543218002140442</v>
      </c>
      <c r="H538" s="147">
        <f t="shared" si="56"/>
        <v>269.3208779416322</v>
      </c>
      <c r="I538" s="147">
        <f t="shared" si="57"/>
        <v>-3.9141779416322038</v>
      </c>
      <c r="J538" s="147">
        <f t="shared" si="58"/>
        <v>3.9141779416322038</v>
      </c>
      <c r="K538" s="147">
        <f t="shared" si="59"/>
        <v>15.320788958760115</v>
      </c>
      <c r="L538" s="149">
        <f t="shared" si="60"/>
        <v>1.4747849024279357E-2</v>
      </c>
    </row>
    <row r="539" spans="4:12" x14ac:dyDescent="0.3">
      <c r="D539" s="169">
        <v>44244</v>
      </c>
      <c r="E539" s="146">
        <v>266.05</v>
      </c>
      <c r="F539" s="170">
        <f t="shared" si="61"/>
        <v>264.94701425598294</v>
      </c>
      <c r="G539" s="147">
        <f t="shared" si="62"/>
        <v>-1.1728185485863314</v>
      </c>
      <c r="H539" s="147">
        <f t="shared" si="56"/>
        <v>263.77419570739659</v>
      </c>
      <c r="I539" s="147">
        <f t="shared" si="57"/>
        <v>2.275804292603425</v>
      </c>
      <c r="J539" s="147">
        <f t="shared" si="58"/>
        <v>2.275804292603425</v>
      </c>
      <c r="K539" s="147">
        <f t="shared" si="59"/>
        <v>5.1792851782321758</v>
      </c>
      <c r="L539" s="149">
        <f t="shared" si="60"/>
        <v>8.5540473317174404E-3</v>
      </c>
    </row>
    <row r="540" spans="4:12" x14ac:dyDescent="0.3">
      <c r="D540" s="169">
        <v>44245</v>
      </c>
      <c r="E540" s="146">
        <v>262.45999999999998</v>
      </c>
      <c r="F540" s="170">
        <f t="shared" si="61"/>
        <v>264.39374516113094</v>
      </c>
      <c r="G540" s="147">
        <f t="shared" si="62"/>
        <v>-1.110863603212898</v>
      </c>
      <c r="H540" s="147">
        <f t="shared" si="56"/>
        <v>263.28288155791802</v>
      </c>
      <c r="I540" s="147">
        <f t="shared" si="57"/>
        <v>-0.82288155791803774</v>
      </c>
      <c r="J540" s="147">
        <f t="shared" si="58"/>
        <v>0.82288155791803774</v>
      </c>
      <c r="K540" s="147">
        <f t="shared" si="59"/>
        <v>0.67713405836161689</v>
      </c>
      <c r="L540" s="149">
        <f t="shared" si="60"/>
        <v>3.1352646419189126E-3</v>
      </c>
    </row>
    <row r="541" spans="4:12" x14ac:dyDescent="0.3">
      <c r="D541" s="169">
        <v>44246</v>
      </c>
      <c r="E541" s="146">
        <v>260.43329999999997</v>
      </c>
      <c r="F541" s="170">
        <f t="shared" si="61"/>
        <v>261.16596911742965</v>
      </c>
      <c r="G541" s="147">
        <f t="shared" si="62"/>
        <v>-1.3225548472617366</v>
      </c>
      <c r="H541" s="147">
        <f t="shared" si="56"/>
        <v>259.8434142701679</v>
      </c>
      <c r="I541" s="147">
        <f t="shared" si="57"/>
        <v>0.58988572983207632</v>
      </c>
      <c r="J541" s="147">
        <f t="shared" si="58"/>
        <v>0.58988572983207632</v>
      </c>
      <c r="K541" s="147">
        <f t="shared" si="59"/>
        <v>0.34796517425952134</v>
      </c>
      <c r="L541" s="149">
        <f t="shared" si="60"/>
        <v>2.2650165314192783E-3</v>
      </c>
    </row>
    <row r="542" spans="4:12" x14ac:dyDescent="0.3">
      <c r="D542" s="169">
        <v>44249</v>
      </c>
      <c r="E542" s="146">
        <v>238.16669999999999</v>
      </c>
      <c r="F542" s="170">
        <f t="shared" si="61"/>
        <v>254.9219361221906</v>
      </c>
      <c r="G542" s="147">
        <f t="shared" si="62"/>
        <v>-1.8147026620594682</v>
      </c>
      <c r="H542" s="147">
        <f t="shared" si="56"/>
        <v>253.10723346013114</v>
      </c>
      <c r="I542" s="147">
        <f t="shared" si="57"/>
        <v>-14.940533460131149</v>
      </c>
      <c r="J542" s="147">
        <f t="shared" si="58"/>
        <v>14.940533460131149</v>
      </c>
      <c r="K542" s="147">
        <f t="shared" si="59"/>
        <v>223.21954007329845</v>
      </c>
      <c r="L542" s="149">
        <f t="shared" si="60"/>
        <v>6.2731412326455169E-2</v>
      </c>
    </row>
    <row r="543" spans="4:12" x14ac:dyDescent="0.3">
      <c r="D543" s="169">
        <v>44250</v>
      </c>
      <c r="E543" s="146">
        <v>232.94669999999999</v>
      </c>
      <c r="F543" s="170">
        <f t="shared" si="61"/>
        <v>235.67093787035242</v>
      </c>
      <c r="G543" s="147">
        <f t="shared" si="62"/>
        <v>-3.5583322210373396</v>
      </c>
      <c r="H543" s="147">
        <f t="shared" si="56"/>
        <v>232.11260564931507</v>
      </c>
      <c r="I543" s="147">
        <f t="shared" si="57"/>
        <v>0.83409435068492144</v>
      </c>
      <c r="J543" s="147">
        <f t="shared" si="58"/>
        <v>0.83409435068492144</v>
      </c>
      <c r="K543" s="147">
        <f t="shared" si="59"/>
        <v>0.69571338584450071</v>
      </c>
      <c r="L543" s="149">
        <f t="shared" si="60"/>
        <v>3.5806231669515878E-3</v>
      </c>
    </row>
    <row r="544" spans="4:12" x14ac:dyDescent="0.3">
      <c r="D544" s="169">
        <v>44251</v>
      </c>
      <c r="E544" s="146">
        <v>247.34</v>
      </c>
      <c r="F544" s="170">
        <f t="shared" si="61"/>
        <v>232.97869422317012</v>
      </c>
      <c r="G544" s="147">
        <f t="shared" si="62"/>
        <v>-3.4717233636518352</v>
      </c>
      <c r="H544" s="147">
        <f t="shared" si="56"/>
        <v>229.50697085951828</v>
      </c>
      <c r="I544" s="147">
        <f t="shared" si="57"/>
        <v>17.833029140481727</v>
      </c>
      <c r="J544" s="147">
        <f t="shared" si="58"/>
        <v>17.833029140481727</v>
      </c>
      <c r="K544" s="147">
        <f t="shared" si="59"/>
        <v>318.01692832527044</v>
      </c>
      <c r="L544" s="149">
        <f t="shared" si="60"/>
        <v>7.2099252609694048E-2</v>
      </c>
    </row>
    <row r="545" spans="4:12" x14ac:dyDescent="0.3">
      <c r="D545" s="169">
        <v>44252</v>
      </c>
      <c r="E545" s="146">
        <v>227.4067</v>
      </c>
      <c r="F545" s="170">
        <f t="shared" si="61"/>
        <v>240.57596130907854</v>
      </c>
      <c r="G545" s="147">
        <f t="shared" si="62"/>
        <v>-2.3648243186958107</v>
      </c>
      <c r="H545" s="147">
        <f t="shared" si="56"/>
        <v>238.21113699038273</v>
      </c>
      <c r="I545" s="147">
        <f t="shared" si="57"/>
        <v>-10.804436990382726</v>
      </c>
      <c r="J545" s="147">
        <f t="shared" si="58"/>
        <v>10.804436990382726</v>
      </c>
      <c r="K545" s="147">
        <f t="shared" si="59"/>
        <v>116.73585867915054</v>
      </c>
      <c r="L545" s="149">
        <f t="shared" si="60"/>
        <v>4.7511515669427178E-2</v>
      </c>
    </row>
    <row r="546" spans="4:12" x14ac:dyDescent="0.3">
      <c r="D546" s="169">
        <v>44253</v>
      </c>
      <c r="E546" s="146">
        <v>225.16669999999999</v>
      </c>
      <c r="F546" s="170">
        <f t="shared" si="61"/>
        <v>225.06684054504336</v>
      </c>
      <c r="G546" s="147">
        <f t="shared" si="62"/>
        <v>-3.6792539632297472</v>
      </c>
      <c r="H546" s="147">
        <f t="shared" si="56"/>
        <v>221.38758658181362</v>
      </c>
      <c r="I546" s="147">
        <f t="shared" si="57"/>
        <v>3.7791134181863697</v>
      </c>
      <c r="J546" s="147">
        <f t="shared" si="58"/>
        <v>3.7791134181863697</v>
      </c>
      <c r="K546" s="147">
        <f t="shared" si="59"/>
        <v>14.281698227516268</v>
      </c>
      <c r="L546" s="149">
        <f t="shared" si="60"/>
        <v>1.6783624835228165E-2</v>
      </c>
    </row>
    <row r="547" spans="4:12" x14ac:dyDescent="0.3">
      <c r="D547" s="169">
        <v>44256</v>
      </c>
      <c r="E547" s="146">
        <v>239.47669999999999</v>
      </c>
      <c r="F547" s="170">
        <f t="shared" si="61"/>
        <v>225.08529682941622</v>
      </c>
      <c r="G547" s="147">
        <f t="shared" si="62"/>
        <v>-3.3094829384694866</v>
      </c>
      <c r="H547" s="147">
        <f t="shared" si="56"/>
        <v>221.77581389094672</v>
      </c>
      <c r="I547" s="147">
        <f t="shared" si="57"/>
        <v>17.700886109053272</v>
      </c>
      <c r="J547" s="147">
        <f t="shared" si="58"/>
        <v>17.700886109053272</v>
      </c>
      <c r="K547" s="147">
        <f t="shared" si="59"/>
        <v>313.32136904567506</v>
      </c>
      <c r="L547" s="149">
        <f t="shared" si="60"/>
        <v>7.3914857307843612E-2</v>
      </c>
    </row>
    <row r="548" spans="4:12" x14ac:dyDescent="0.3">
      <c r="D548" s="169">
        <v>44257</v>
      </c>
      <c r="E548" s="146">
        <v>228.8133</v>
      </c>
      <c r="F548" s="170">
        <f t="shared" si="61"/>
        <v>234.69643364922442</v>
      </c>
      <c r="G548" s="147">
        <f t="shared" si="62"/>
        <v>-2.0174209626417183</v>
      </c>
      <c r="H548" s="147">
        <f t="shared" si="56"/>
        <v>232.67901268658269</v>
      </c>
      <c r="I548" s="147">
        <f t="shared" si="57"/>
        <v>-3.8657126865826967</v>
      </c>
      <c r="J548" s="147">
        <f t="shared" si="58"/>
        <v>3.8657126865826967</v>
      </c>
      <c r="K548" s="147">
        <f t="shared" si="59"/>
        <v>14.943734575206411</v>
      </c>
      <c r="L548" s="149">
        <f t="shared" si="60"/>
        <v>1.6894615333036572E-2</v>
      </c>
    </row>
    <row r="549" spans="4:12" x14ac:dyDescent="0.3">
      <c r="D549" s="169">
        <v>44258</v>
      </c>
      <c r="E549" s="146">
        <v>217.73330000000001</v>
      </c>
      <c r="F549" s="170">
        <f t="shared" si="61"/>
        <v>224.98336322988663</v>
      </c>
      <c r="G549" s="147">
        <f t="shared" si="62"/>
        <v>-2.7869859083113249</v>
      </c>
      <c r="H549" s="147">
        <f t="shared" si="56"/>
        <v>222.19637732157531</v>
      </c>
      <c r="I549" s="147">
        <f t="shared" si="57"/>
        <v>-4.4630773215752981</v>
      </c>
      <c r="J549" s="147">
        <f t="shared" si="58"/>
        <v>4.4630773215752981</v>
      </c>
      <c r="K549" s="147">
        <f t="shared" si="59"/>
        <v>19.919059178359738</v>
      </c>
      <c r="L549" s="149">
        <f t="shared" si="60"/>
        <v>2.0497908779113245E-2</v>
      </c>
    </row>
    <row r="550" spans="4:12" x14ac:dyDescent="0.3">
      <c r="D550" s="169">
        <v>44259</v>
      </c>
      <c r="E550" s="146">
        <v>207.14670000000001</v>
      </c>
      <c r="F550" s="170">
        <f t="shared" si="61"/>
        <v>213.38639127335097</v>
      </c>
      <c r="G550" s="147">
        <f t="shared" si="62"/>
        <v>-3.6679845131337592</v>
      </c>
      <c r="H550" s="147">
        <f t="shared" si="56"/>
        <v>209.71840676021722</v>
      </c>
      <c r="I550" s="147">
        <f t="shared" si="57"/>
        <v>-2.5717067602172108</v>
      </c>
      <c r="J550" s="147">
        <f t="shared" si="58"/>
        <v>2.5717067602172108</v>
      </c>
      <c r="K550" s="147">
        <f t="shared" si="59"/>
        <v>6.6136756605469023</v>
      </c>
      <c r="L550" s="149">
        <f t="shared" si="60"/>
        <v>1.2414905765900257E-2</v>
      </c>
    </row>
    <row r="551" spans="4:12" x14ac:dyDescent="0.3">
      <c r="D551" s="169">
        <v>44260</v>
      </c>
      <c r="E551" s="146">
        <v>199.3167</v>
      </c>
      <c r="F551" s="170">
        <f t="shared" si="61"/>
        <v>202.646312389493</v>
      </c>
      <c r="G551" s="147">
        <f t="shared" si="62"/>
        <v>-4.3751939502061798</v>
      </c>
      <c r="H551" s="147">
        <f t="shared" si="56"/>
        <v>198.27111843928682</v>
      </c>
      <c r="I551" s="147">
        <f t="shared" si="57"/>
        <v>1.045581560713174</v>
      </c>
      <c r="J551" s="147">
        <f t="shared" si="58"/>
        <v>1.045581560713174</v>
      </c>
      <c r="K551" s="147">
        <f t="shared" si="59"/>
        <v>1.0932408001033966</v>
      </c>
      <c r="L551" s="149">
        <f t="shared" si="60"/>
        <v>5.2458301823839846E-3</v>
      </c>
    </row>
    <row r="552" spans="4:12" x14ac:dyDescent="0.3">
      <c r="D552" s="169">
        <v>44263</v>
      </c>
      <c r="E552" s="146">
        <v>187.66669999999999</v>
      </c>
      <c r="F552" s="170">
        <f t="shared" si="61"/>
        <v>193.48654483983506</v>
      </c>
      <c r="G552" s="147">
        <f t="shared" si="62"/>
        <v>-4.8536513101513563</v>
      </c>
      <c r="H552" s="147">
        <f t="shared" si="56"/>
        <v>188.63289352968371</v>
      </c>
      <c r="I552" s="147">
        <f t="shared" si="57"/>
        <v>-0.96619352968372141</v>
      </c>
      <c r="J552" s="147">
        <f t="shared" si="58"/>
        <v>0.96619352968372141</v>
      </c>
      <c r="K552" s="147">
        <f t="shared" si="59"/>
        <v>0.93352993680268825</v>
      </c>
      <c r="L552" s="149">
        <f t="shared" si="60"/>
        <v>5.1484548387312262E-3</v>
      </c>
    </row>
    <row r="553" spans="4:12" x14ac:dyDescent="0.3">
      <c r="D553" s="169">
        <v>44264</v>
      </c>
      <c r="E553" s="146">
        <v>224.52670000000001</v>
      </c>
      <c r="F553" s="170">
        <f t="shared" si="61"/>
        <v>191.15577895187891</v>
      </c>
      <c r="G553" s="147">
        <f t="shared" si="62"/>
        <v>-4.6013627679318354</v>
      </c>
      <c r="H553" s="147">
        <f t="shared" si="56"/>
        <v>186.55441618394707</v>
      </c>
      <c r="I553" s="147">
        <f t="shared" si="57"/>
        <v>37.972283816052936</v>
      </c>
      <c r="J553" s="147">
        <f t="shared" si="58"/>
        <v>37.972283816052936</v>
      </c>
      <c r="K553" s="147">
        <f t="shared" si="59"/>
        <v>1441.8943382068758</v>
      </c>
      <c r="L553" s="149">
        <f t="shared" si="60"/>
        <v>0.16912146224058403</v>
      </c>
    </row>
    <row r="554" spans="4:12" x14ac:dyDescent="0.3">
      <c r="D554" s="169">
        <v>44265</v>
      </c>
      <c r="E554" s="146">
        <v>222.6867</v>
      </c>
      <c r="F554" s="170">
        <f t="shared" si="61"/>
        <v>220.47760978565455</v>
      </c>
      <c r="G554" s="147">
        <f t="shared" si="62"/>
        <v>-1.2090434077610883</v>
      </c>
      <c r="H554" s="147">
        <f t="shared" si="56"/>
        <v>219.26856637789345</v>
      </c>
      <c r="I554" s="147">
        <f t="shared" si="57"/>
        <v>3.4181336221065521</v>
      </c>
      <c r="J554" s="147">
        <f t="shared" si="58"/>
        <v>3.4181336221065521</v>
      </c>
      <c r="K554" s="147">
        <f t="shared" si="59"/>
        <v>11.683637458575257</v>
      </c>
      <c r="L554" s="149">
        <f t="shared" si="60"/>
        <v>1.5349518503379645E-2</v>
      </c>
    </row>
    <row r="555" spans="4:12" x14ac:dyDescent="0.3">
      <c r="D555" s="169">
        <v>44266</v>
      </c>
      <c r="E555" s="146">
        <v>233.2</v>
      </c>
      <c r="F555" s="170">
        <f t="shared" si="61"/>
        <v>223.82212527379113</v>
      </c>
      <c r="G555" s="147">
        <f t="shared" si="62"/>
        <v>-0.75368751817132162</v>
      </c>
      <c r="H555" s="147">
        <f t="shared" si="56"/>
        <v>223.06843775561981</v>
      </c>
      <c r="I555" s="147">
        <f t="shared" si="57"/>
        <v>10.131562244380177</v>
      </c>
      <c r="J555" s="147">
        <f t="shared" si="58"/>
        <v>10.131562244380177</v>
      </c>
      <c r="K555" s="147">
        <f t="shared" si="59"/>
        <v>102.6485535117499</v>
      </c>
      <c r="L555" s="149">
        <f t="shared" si="60"/>
        <v>4.3445807222899563E-2</v>
      </c>
    </row>
    <row r="556" spans="4:12" x14ac:dyDescent="0.3">
      <c r="D556" s="169">
        <v>44267</v>
      </c>
      <c r="E556" s="146">
        <v>231.2433</v>
      </c>
      <c r="F556" s="170">
        <f t="shared" si="61"/>
        <v>232.20570998546296</v>
      </c>
      <c r="G556" s="147">
        <f t="shared" si="62"/>
        <v>0.16003970481299346</v>
      </c>
      <c r="H556" s="147">
        <f t="shared" si="56"/>
        <v>232.36574969027595</v>
      </c>
      <c r="I556" s="147">
        <f t="shared" si="57"/>
        <v>-1.1224496902759427</v>
      </c>
      <c r="J556" s="147">
        <f t="shared" si="58"/>
        <v>1.1224496902759427</v>
      </c>
      <c r="K556" s="147">
        <f t="shared" si="59"/>
        <v>1.2598933072005596</v>
      </c>
      <c r="L556" s="149">
        <f t="shared" si="60"/>
        <v>4.8539771326388381E-3</v>
      </c>
    </row>
    <row r="557" spans="4:12" x14ac:dyDescent="0.3">
      <c r="D557" s="169">
        <v>44270</v>
      </c>
      <c r="E557" s="146">
        <v>235.98</v>
      </c>
      <c r="F557" s="170">
        <f t="shared" si="61"/>
        <v>232.3186717638504</v>
      </c>
      <c r="G557" s="147">
        <f t="shared" si="62"/>
        <v>0.15533191217043849</v>
      </c>
      <c r="H557" s="147">
        <f t="shared" si="56"/>
        <v>232.47400367602083</v>
      </c>
      <c r="I557" s="147">
        <f t="shared" si="57"/>
        <v>3.5059963239791614</v>
      </c>
      <c r="J557" s="147">
        <f t="shared" si="58"/>
        <v>3.5059963239791614</v>
      </c>
      <c r="K557" s="147">
        <f t="shared" si="59"/>
        <v>12.292010223755392</v>
      </c>
      <c r="L557" s="149">
        <f t="shared" si="60"/>
        <v>1.485717570971761E-2</v>
      </c>
    </row>
    <row r="558" spans="4:12" x14ac:dyDescent="0.3">
      <c r="D558" s="169">
        <v>44271</v>
      </c>
      <c r="E558" s="146">
        <v>225.6267</v>
      </c>
      <c r="F558" s="170">
        <f t="shared" si="61"/>
        <v>234.03360552973635</v>
      </c>
      <c r="G558" s="147">
        <f t="shared" si="62"/>
        <v>0.31129209754198917</v>
      </c>
      <c r="H558" s="147">
        <f t="shared" si="56"/>
        <v>234.34489762727833</v>
      </c>
      <c r="I558" s="147">
        <f t="shared" si="57"/>
        <v>-8.7181976272783288</v>
      </c>
      <c r="J558" s="147">
        <f t="shared" si="58"/>
        <v>8.7181976272783288</v>
      </c>
      <c r="K558" s="147">
        <f t="shared" si="59"/>
        <v>76.006969868281487</v>
      </c>
      <c r="L558" s="149">
        <f t="shared" si="60"/>
        <v>3.8639919953083253E-2</v>
      </c>
    </row>
    <row r="559" spans="4:12" x14ac:dyDescent="0.3">
      <c r="D559" s="169">
        <v>44272</v>
      </c>
      <c r="E559" s="146">
        <v>233.9367</v>
      </c>
      <c r="F559" s="170">
        <f t="shared" si="61"/>
        <v>227.53773367803359</v>
      </c>
      <c r="G559" s="147">
        <f t="shared" si="62"/>
        <v>-0.36942429738248567</v>
      </c>
      <c r="H559" s="147">
        <f t="shared" si="56"/>
        <v>227.1683093806511</v>
      </c>
      <c r="I559" s="147">
        <f t="shared" si="57"/>
        <v>6.7683906193489065</v>
      </c>
      <c r="J559" s="147">
        <f t="shared" si="58"/>
        <v>6.7683906193489065</v>
      </c>
      <c r="K559" s="147">
        <f t="shared" si="59"/>
        <v>45.811111576090276</v>
      </c>
      <c r="L559" s="149">
        <f t="shared" si="60"/>
        <v>2.893257286842512E-2</v>
      </c>
    </row>
    <row r="560" spans="4:12" x14ac:dyDescent="0.3">
      <c r="D560" s="169">
        <v>44273</v>
      </c>
      <c r="E560" s="146">
        <v>217.72</v>
      </c>
      <c r="F560" s="170">
        <f t="shared" si="61"/>
        <v>230.39782056209404</v>
      </c>
      <c r="G560" s="147">
        <f t="shared" si="62"/>
        <v>-4.6473179238192053E-2</v>
      </c>
      <c r="H560" s="147">
        <f t="shared" si="56"/>
        <v>230.35134738285583</v>
      </c>
      <c r="I560" s="147">
        <f t="shared" si="57"/>
        <v>-12.631347382855836</v>
      </c>
      <c r="J560" s="147">
        <f t="shared" si="58"/>
        <v>12.631347382855836</v>
      </c>
      <c r="K560" s="147">
        <f t="shared" si="59"/>
        <v>159.55093670637896</v>
      </c>
      <c r="L560" s="149">
        <f t="shared" si="60"/>
        <v>5.8016477047840513E-2</v>
      </c>
    </row>
    <row r="561" spans="4:12" x14ac:dyDescent="0.3">
      <c r="D561" s="169">
        <v>44274</v>
      </c>
      <c r="E561" s="146">
        <v>218.29</v>
      </c>
      <c r="F561" s="170">
        <f t="shared" si="61"/>
        <v>217.79682145660945</v>
      </c>
      <c r="G561" s="147">
        <f t="shared" si="62"/>
        <v>-1.3019257718628321</v>
      </c>
      <c r="H561" s="147">
        <f t="shared" si="56"/>
        <v>216.49489568474661</v>
      </c>
      <c r="I561" s="147">
        <f t="shared" si="57"/>
        <v>1.7951043152533828</v>
      </c>
      <c r="J561" s="147">
        <f t="shared" si="58"/>
        <v>1.7951043152533828</v>
      </c>
      <c r="K561" s="147">
        <f t="shared" si="59"/>
        <v>3.2223995026413164</v>
      </c>
      <c r="L561" s="149">
        <f t="shared" si="60"/>
        <v>8.2234839674441475E-3</v>
      </c>
    </row>
    <row r="562" spans="4:12" x14ac:dyDescent="0.3">
      <c r="D562" s="169">
        <v>44277</v>
      </c>
      <c r="E562" s="146">
        <v>223.33330000000001</v>
      </c>
      <c r="F562" s="170">
        <f t="shared" si="61"/>
        <v>218.25711938250973</v>
      </c>
      <c r="G562" s="147">
        <f t="shared" si="62"/>
        <v>-1.1257034020865213</v>
      </c>
      <c r="H562" s="147">
        <f t="shared" si="56"/>
        <v>217.13141598042321</v>
      </c>
      <c r="I562" s="147">
        <f t="shared" si="57"/>
        <v>6.201884019576795</v>
      </c>
      <c r="J562" s="147">
        <f t="shared" si="58"/>
        <v>6.201884019576795</v>
      </c>
      <c r="K562" s="147">
        <f t="shared" si="59"/>
        <v>38.463365392282022</v>
      </c>
      <c r="L562" s="149">
        <f t="shared" si="60"/>
        <v>2.7769634083125064E-2</v>
      </c>
    </row>
    <row r="563" spans="4:12" x14ac:dyDescent="0.3">
      <c r="D563" s="169">
        <v>44278</v>
      </c>
      <c r="E563" s="146">
        <v>220.72</v>
      </c>
      <c r="F563" s="170">
        <f t="shared" si="61"/>
        <v>221.91007727833082</v>
      </c>
      <c r="G563" s="147">
        <f t="shared" si="62"/>
        <v>-0.64783727229576016</v>
      </c>
      <c r="H563" s="147">
        <f t="shared" si="56"/>
        <v>221.26224000603506</v>
      </c>
      <c r="I563" s="147">
        <f t="shared" si="57"/>
        <v>-0.54224000603505829</v>
      </c>
      <c r="J563" s="147">
        <f t="shared" si="58"/>
        <v>0.54224000603505829</v>
      </c>
      <c r="K563" s="147">
        <f t="shared" si="59"/>
        <v>0.29402422414490004</v>
      </c>
      <c r="L563" s="149">
        <f t="shared" si="60"/>
        <v>2.4566872328518406E-3</v>
      </c>
    </row>
    <row r="564" spans="4:12" x14ac:dyDescent="0.3">
      <c r="D564" s="169">
        <v>44279</v>
      </c>
      <c r="E564" s="146">
        <v>210.09</v>
      </c>
      <c r="F564" s="170">
        <f t="shared" si="61"/>
        <v>218.0757301821634</v>
      </c>
      <c r="G564" s="147">
        <f t="shared" si="62"/>
        <v>-0.9664882546829261</v>
      </c>
      <c r="H564" s="147">
        <f t="shared" si="56"/>
        <v>217.10924192748047</v>
      </c>
      <c r="I564" s="147">
        <f t="shared" si="57"/>
        <v>-7.0192419274804649</v>
      </c>
      <c r="J564" s="147">
        <f t="shared" si="58"/>
        <v>7.0192419274804649</v>
      </c>
      <c r="K564" s="147">
        <f t="shared" si="59"/>
        <v>49.269757236499672</v>
      </c>
      <c r="L564" s="149">
        <f t="shared" si="60"/>
        <v>3.3410642712553978E-2</v>
      </c>
    </row>
    <row r="565" spans="4:12" x14ac:dyDescent="0.3">
      <c r="D565" s="169">
        <v>44280</v>
      </c>
      <c r="E565" s="146">
        <v>213.4633</v>
      </c>
      <c r="F565" s="170">
        <f t="shared" si="61"/>
        <v>209.99146939625365</v>
      </c>
      <c r="G565" s="147">
        <f t="shared" si="62"/>
        <v>-1.6782655078056083</v>
      </c>
      <c r="H565" s="147">
        <f t="shared" si="56"/>
        <v>208.31320388844804</v>
      </c>
      <c r="I565" s="147">
        <f t="shared" si="57"/>
        <v>5.1500961115519601</v>
      </c>
      <c r="J565" s="147">
        <f t="shared" si="58"/>
        <v>5.1500961115519601</v>
      </c>
      <c r="K565" s="147">
        <f t="shared" si="59"/>
        <v>26.523489958222619</v>
      </c>
      <c r="L565" s="149">
        <f t="shared" si="60"/>
        <v>2.4126377281490356E-2</v>
      </c>
    </row>
    <row r="566" spans="4:12" x14ac:dyDescent="0.3">
      <c r="D566" s="169">
        <v>44281</v>
      </c>
      <c r="E566" s="146">
        <v>206.23670000000001</v>
      </c>
      <c r="F566" s="170">
        <f t="shared" si="61"/>
        <v>210.67536759375554</v>
      </c>
      <c r="G566" s="147">
        <f t="shared" si="62"/>
        <v>-1.4420491372748587</v>
      </c>
      <c r="H566" s="147">
        <f t="shared" si="56"/>
        <v>209.23331845648067</v>
      </c>
      <c r="I566" s="147">
        <f t="shared" si="57"/>
        <v>-2.9966184564806611</v>
      </c>
      <c r="J566" s="147">
        <f t="shared" si="58"/>
        <v>2.9966184564806611</v>
      </c>
      <c r="K566" s="147">
        <f t="shared" si="59"/>
        <v>8.979722173720539</v>
      </c>
      <c r="L566" s="149">
        <f t="shared" si="60"/>
        <v>1.4529996147536597E-2</v>
      </c>
    </row>
    <row r="567" spans="4:12" x14ac:dyDescent="0.3">
      <c r="D567" s="169">
        <v>44284</v>
      </c>
      <c r="E567" s="146">
        <v>203.76329999999999</v>
      </c>
      <c r="F567" s="170">
        <f t="shared" si="61"/>
        <v>204.58838069018012</v>
      </c>
      <c r="G567" s="147">
        <f t="shared" si="62"/>
        <v>-1.906542913904915</v>
      </c>
      <c r="H567" s="147">
        <f t="shared" si="56"/>
        <v>202.68183777627519</v>
      </c>
      <c r="I567" s="147">
        <f t="shared" si="57"/>
        <v>1.0814622237247988</v>
      </c>
      <c r="J567" s="147">
        <f t="shared" si="58"/>
        <v>1.0814622237247988</v>
      </c>
      <c r="K567" s="147">
        <f t="shared" si="59"/>
        <v>1.1695605413437868</v>
      </c>
      <c r="L567" s="149">
        <f t="shared" si="60"/>
        <v>5.3074436060114791E-3</v>
      </c>
    </row>
    <row r="568" spans="4:12" x14ac:dyDescent="0.3">
      <c r="D568" s="169">
        <v>44285</v>
      </c>
      <c r="E568" s="146">
        <v>211.8733</v>
      </c>
      <c r="F568" s="170">
        <f t="shared" si="61"/>
        <v>203.86006566887608</v>
      </c>
      <c r="G568" s="147">
        <f t="shared" si="62"/>
        <v>-1.7887201246448279</v>
      </c>
      <c r="H568" s="147">
        <f t="shared" si="56"/>
        <v>202.07134554423124</v>
      </c>
      <c r="I568" s="147">
        <f t="shared" si="57"/>
        <v>9.8019544557687652</v>
      </c>
      <c r="J568" s="147">
        <f t="shared" si="58"/>
        <v>9.8019544557687652</v>
      </c>
      <c r="K568" s="147">
        <f t="shared" si="59"/>
        <v>96.078311152965156</v>
      </c>
      <c r="L568" s="149">
        <f t="shared" si="60"/>
        <v>4.6263283083657854E-2</v>
      </c>
    </row>
    <row r="569" spans="4:12" x14ac:dyDescent="0.3">
      <c r="D569" s="169">
        <v>44286</v>
      </c>
      <c r="E569" s="146">
        <v>222.64330000000001</v>
      </c>
      <c r="F569" s="170">
        <f t="shared" si="61"/>
        <v>212.59632390028415</v>
      </c>
      <c r="G569" s="147">
        <f t="shared" si="62"/>
        <v>-0.7362222890395379</v>
      </c>
      <c r="H569" s="147">
        <f t="shared" si="56"/>
        <v>211.8601016112446</v>
      </c>
      <c r="I569" s="147">
        <f t="shared" si="57"/>
        <v>10.783198388755409</v>
      </c>
      <c r="J569" s="147">
        <f t="shared" si="58"/>
        <v>10.783198388755409</v>
      </c>
      <c r="K569" s="147">
        <f t="shared" si="59"/>
        <v>116.27736749125725</v>
      </c>
      <c r="L569" s="149">
        <f t="shared" si="60"/>
        <v>4.8432620199015231E-2</v>
      </c>
    </row>
    <row r="570" spans="4:12" x14ac:dyDescent="0.3">
      <c r="D570" s="169">
        <v>44287</v>
      </c>
      <c r="E570" s="146">
        <v>220.58330000000001</v>
      </c>
      <c r="F570" s="170">
        <f t="shared" si="61"/>
        <v>221.64232216876837</v>
      </c>
      <c r="G570" s="147">
        <f t="shared" si="62"/>
        <v>0.24199976671283852</v>
      </c>
      <c r="H570" s="147">
        <f t="shared" si="56"/>
        <v>221.88432193548121</v>
      </c>
      <c r="I570" s="147">
        <f t="shared" si="57"/>
        <v>-1.3010219354812023</v>
      </c>
      <c r="J570" s="147">
        <f t="shared" si="58"/>
        <v>1.3010219354812023</v>
      </c>
      <c r="K570" s="147">
        <f t="shared" si="59"/>
        <v>1.6926580766032535</v>
      </c>
      <c r="L570" s="149">
        <f t="shared" si="60"/>
        <v>5.8980980676288835E-3</v>
      </c>
    </row>
    <row r="571" spans="4:12" x14ac:dyDescent="0.3">
      <c r="D571" s="169">
        <v>44291</v>
      </c>
      <c r="E571" s="146">
        <v>230.35</v>
      </c>
      <c r="F571" s="170">
        <f t="shared" si="61"/>
        <v>222.73023981337028</v>
      </c>
      <c r="G571" s="147">
        <f t="shared" si="62"/>
        <v>0.32659155450174482</v>
      </c>
      <c r="H571" s="147">
        <f t="shared" si="56"/>
        <v>223.05683136787201</v>
      </c>
      <c r="I571" s="147">
        <f t="shared" si="57"/>
        <v>7.2931686321279869</v>
      </c>
      <c r="J571" s="147">
        <f t="shared" si="58"/>
        <v>7.2931686321279869</v>
      </c>
      <c r="K571" s="147">
        <f t="shared" si="59"/>
        <v>53.190308696655613</v>
      </c>
      <c r="L571" s="149">
        <f t="shared" si="60"/>
        <v>3.1661248674312949E-2</v>
      </c>
    </row>
    <row r="572" spans="4:12" x14ac:dyDescent="0.3">
      <c r="D572" s="169">
        <v>44292</v>
      </c>
      <c r="E572" s="146">
        <v>230.54</v>
      </c>
      <c r="F572" s="170">
        <f t="shared" si="61"/>
        <v>230.64927324360139</v>
      </c>
      <c r="G572" s="147">
        <f t="shared" si="62"/>
        <v>1.0858357420746814</v>
      </c>
      <c r="H572" s="147">
        <f t="shared" si="56"/>
        <v>231.73510898567608</v>
      </c>
      <c r="I572" s="147">
        <f t="shared" si="57"/>
        <v>-1.1951089856760859</v>
      </c>
      <c r="J572" s="147">
        <f t="shared" si="58"/>
        <v>1.1951089856760859</v>
      </c>
      <c r="K572" s="147">
        <f t="shared" si="59"/>
        <v>1.428285487643723</v>
      </c>
      <c r="L572" s="149">
        <f t="shared" si="60"/>
        <v>5.1839549998962692E-3</v>
      </c>
    </row>
    <row r="573" spans="4:12" x14ac:dyDescent="0.3">
      <c r="D573" s="169">
        <v>44293</v>
      </c>
      <c r="E573" s="146">
        <v>223.6567</v>
      </c>
      <c r="F573" s="170">
        <f t="shared" si="61"/>
        <v>230.03200859365978</v>
      </c>
      <c r="G573" s="147">
        <f t="shared" si="62"/>
        <v>0.9155257028730529</v>
      </c>
      <c r="H573" s="147">
        <f t="shared" si="56"/>
        <v>230.94753429653284</v>
      </c>
      <c r="I573" s="147">
        <f t="shared" si="57"/>
        <v>-7.2908342965328359</v>
      </c>
      <c r="J573" s="147">
        <f t="shared" si="58"/>
        <v>7.2908342965328359</v>
      </c>
      <c r="K573" s="147">
        <f t="shared" si="59"/>
        <v>53.156264739499449</v>
      </c>
      <c r="L573" s="149">
        <f t="shared" si="60"/>
        <v>3.2598327242299628E-2</v>
      </c>
    </row>
    <row r="574" spans="4:12" x14ac:dyDescent="0.3">
      <c r="D574" s="169">
        <v>44294</v>
      </c>
      <c r="E574" s="146">
        <v>227.9333</v>
      </c>
      <c r="F574" s="170">
        <f t="shared" si="61"/>
        <v>225.24444056229845</v>
      </c>
      <c r="G574" s="147">
        <f t="shared" si="62"/>
        <v>0.3452163294496145</v>
      </c>
      <c r="H574" s="147">
        <f t="shared" si="56"/>
        <v>225.58965689174806</v>
      </c>
      <c r="I574" s="147">
        <f t="shared" si="57"/>
        <v>2.3436431082519391</v>
      </c>
      <c r="J574" s="147">
        <f t="shared" si="58"/>
        <v>2.3436431082519391</v>
      </c>
      <c r="K574" s="147">
        <f t="shared" si="59"/>
        <v>5.4926630188568106</v>
      </c>
      <c r="L574" s="149">
        <f t="shared" si="60"/>
        <v>1.0282144417914973E-2</v>
      </c>
    </row>
    <row r="575" spans="4:12" x14ac:dyDescent="0.3">
      <c r="D575" s="169">
        <v>44295</v>
      </c>
      <c r="E575" s="146">
        <v>225.67330000000001</v>
      </c>
      <c r="F575" s="170">
        <f t="shared" si="61"/>
        <v>227.7574730635597</v>
      </c>
      <c r="G575" s="147">
        <f t="shared" si="62"/>
        <v>0.56199794663077807</v>
      </c>
      <c r="H575" s="147">
        <f t="shared" si="56"/>
        <v>228.31947101019048</v>
      </c>
      <c r="I575" s="147">
        <f t="shared" si="57"/>
        <v>-2.6461710101904714</v>
      </c>
      <c r="J575" s="147">
        <f t="shared" si="58"/>
        <v>2.6461710101904714</v>
      </c>
      <c r="K575" s="147">
        <f t="shared" si="59"/>
        <v>7.0022210151724602</v>
      </c>
      <c r="L575" s="149">
        <f t="shared" si="60"/>
        <v>1.1725671624381224E-2</v>
      </c>
    </row>
    <row r="576" spans="4:12" x14ac:dyDescent="0.3">
      <c r="D576" s="169">
        <v>44298</v>
      </c>
      <c r="E576" s="146">
        <v>233.9933</v>
      </c>
      <c r="F576" s="170">
        <f t="shared" si="61"/>
        <v>227.78689835730466</v>
      </c>
      <c r="G576" s="147">
        <f t="shared" si="62"/>
        <v>0.50874068134219674</v>
      </c>
      <c r="H576" s="147">
        <f t="shared" si="56"/>
        <v>228.29563903864687</v>
      </c>
      <c r="I576" s="147">
        <f t="shared" si="57"/>
        <v>5.6976609613531366</v>
      </c>
      <c r="J576" s="147">
        <f t="shared" si="58"/>
        <v>5.6976609613531366</v>
      </c>
      <c r="K576" s="147">
        <f t="shared" si="59"/>
        <v>32.463340430527552</v>
      </c>
      <c r="L576" s="149">
        <f t="shared" si="60"/>
        <v>2.4349675658889108E-2</v>
      </c>
    </row>
    <row r="577" spans="4:12" x14ac:dyDescent="0.3">
      <c r="D577" s="169">
        <v>44299</v>
      </c>
      <c r="E577" s="146">
        <v>254.10669999999999</v>
      </c>
      <c r="F577" s="170">
        <f t="shared" si="61"/>
        <v>238.42297254507378</v>
      </c>
      <c r="G577" s="147">
        <f t="shared" si="62"/>
        <v>1.5214740319848881</v>
      </c>
      <c r="H577" s="147">
        <f t="shared" ref="H577:H640" si="63">F577+G577</f>
        <v>239.94444657705867</v>
      </c>
      <c r="I577" s="147">
        <f t="shared" si="57"/>
        <v>14.162253422941319</v>
      </c>
      <c r="J577" s="147">
        <f t="shared" si="58"/>
        <v>14.162253422941319</v>
      </c>
      <c r="K577" s="147">
        <f t="shared" si="59"/>
        <v>200.5694220156131</v>
      </c>
      <c r="L577" s="149">
        <f t="shared" si="60"/>
        <v>5.5733490785332775E-2</v>
      </c>
    </row>
    <row r="578" spans="4:12" x14ac:dyDescent="0.3">
      <c r="D578" s="169">
        <v>44300</v>
      </c>
      <c r="E578" s="146">
        <v>244.07669999999999</v>
      </c>
      <c r="F578" s="170">
        <f t="shared" si="61"/>
        <v>253.31787922558792</v>
      </c>
      <c r="G578" s="147">
        <f t="shared" si="62"/>
        <v>2.8588172968378132</v>
      </c>
      <c r="H578" s="147">
        <f t="shared" si="63"/>
        <v>256.17669652242574</v>
      </c>
      <c r="I578" s="147">
        <f t="shared" si="57"/>
        <v>-12.099996522425755</v>
      </c>
      <c r="J578" s="147">
        <f t="shared" si="58"/>
        <v>12.099996522425755</v>
      </c>
      <c r="K578" s="147">
        <f t="shared" si="59"/>
        <v>146.40991584271538</v>
      </c>
      <c r="L578" s="149">
        <f t="shared" si="60"/>
        <v>4.9574566201631518E-2</v>
      </c>
    </row>
    <row r="579" spans="4:12" x14ac:dyDescent="0.3">
      <c r="D579" s="169">
        <v>44301</v>
      </c>
      <c r="E579" s="146">
        <v>246.2833</v>
      </c>
      <c r="F579" s="170">
        <f t="shared" si="61"/>
        <v>246.80507383747027</v>
      </c>
      <c r="G579" s="147">
        <f t="shared" si="62"/>
        <v>1.9216550283422678</v>
      </c>
      <c r="H579" s="147">
        <f t="shared" si="63"/>
        <v>248.72672886581253</v>
      </c>
      <c r="I579" s="147">
        <f t="shared" si="57"/>
        <v>-2.4434288658125354</v>
      </c>
      <c r="J579" s="147">
        <f t="shared" si="58"/>
        <v>2.4434288658125354</v>
      </c>
      <c r="K579" s="147">
        <f t="shared" si="59"/>
        <v>5.9703446222859329</v>
      </c>
      <c r="L579" s="149">
        <f t="shared" si="60"/>
        <v>9.9212121398914808E-3</v>
      </c>
    </row>
    <row r="580" spans="4:12" x14ac:dyDescent="0.3">
      <c r="D580" s="169">
        <v>44302</v>
      </c>
      <c r="E580" s="146">
        <v>246.5933</v>
      </c>
      <c r="F580" s="170">
        <f t="shared" si="61"/>
        <v>247.88262402267381</v>
      </c>
      <c r="G580" s="147">
        <f t="shared" si="62"/>
        <v>1.8372445440283944</v>
      </c>
      <c r="H580" s="147">
        <f t="shared" si="63"/>
        <v>249.71986856670222</v>
      </c>
      <c r="I580" s="147">
        <f t="shared" ref="I580:I643" si="64">E580-H580</f>
        <v>-3.1265685667022183</v>
      </c>
      <c r="J580" s="147">
        <f t="shared" ref="J580:J643" si="65">ABS(I580)</f>
        <v>3.1265685667022183</v>
      </c>
      <c r="K580" s="147">
        <f t="shared" ref="K580:K643" si="66">I580^2</f>
        <v>9.7754310022903628</v>
      </c>
      <c r="L580" s="149">
        <f t="shared" ref="L580:L643" si="67">J580/E580</f>
        <v>1.2679049133541821E-2</v>
      </c>
    </row>
    <row r="581" spans="4:12" x14ac:dyDescent="0.3">
      <c r="D581" s="169">
        <v>44305</v>
      </c>
      <c r="E581" s="146">
        <v>238.21</v>
      </c>
      <c r="F581" s="170">
        <f t="shared" ref="F581:F644" si="68">alpha*(E581)+(1-alpha)*(E580+G580)</f>
        <v>246.38643563522274</v>
      </c>
      <c r="G581" s="147">
        <f t="shared" ref="G581:G644" si="69">beta*(F581-F580)+(1-beta)*G580</f>
        <v>1.5039012508804481</v>
      </c>
      <c r="H581" s="147">
        <f t="shared" si="63"/>
        <v>247.8903368861032</v>
      </c>
      <c r="I581" s="147">
        <f t="shared" si="64"/>
        <v>-9.6803368861031913</v>
      </c>
      <c r="J581" s="147">
        <f t="shared" si="65"/>
        <v>9.6803368861031913</v>
      </c>
      <c r="K581" s="147">
        <f t="shared" si="66"/>
        <v>93.708922228450035</v>
      </c>
      <c r="L581" s="149">
        <f t="shared" si="67"/>
        <v>4.0637827488783806E-2</v>
      </c>
    </row>
    <row r="582" spans="4:12" x14ac:dyDescent="0.3">
      <c r="D582" s="169">
        <v>44306</v>
      </c>
      <c r="E582" s="146">
        <v>239.66329999999999</v>
      </c>
      <c r="F582" s="170">
        <f t="shared" si="68"/>
        <v>239.7037810007044</v>
      </c>
      <c r="G582" s="147">
        <f t="shared" si="69"/>
        <v>0.68524566234056894</v>
      </c>
      <c r="H582" s="147">
        <f t="shared" si="63"/>
        <v>240.38902666304497</v>
      </c>
      <c r="I582" s="147">
        <f t="shared" si="64"/>
        <v>-0.72572666304498057</v>
      </c>
      <c r="J582" s="147">
        <f t="shared" si="65"/>
        <v>0.72572666304498057</v>
      </c>
      <c r="K582" s="147">
        <f t="shared" si="66"/>
        <v>0.52667918945440273</v>
      </c>
      <c r="L582" s="149">
        <f t="shared" si="67"/>
        <v>3.028109280999555E-3</v>
      </c>
    </row>
    <row r="583" spans="4:12" x14ac:dyDescent="0.3">
      <c r="D583" s="169">
        <v>44307</v>
      </c>
      <c r="E583" s="146">
        <v>248.04</v>
      </c>
      <c r="F583" s="170">
        <f t="shared" si="68"/>
        <v>241.88683652987248</v>
      </c>
      <c r="G583" s="147">
        <f t="shared" si="69"/>
        <v>0.83502664902332069</v>
      </c>
      <c r="H583" s="147">
        <f t="shared" si="63"/>
        <v>242.7218631788958</v>
      </c>
      <c r="I583" s="147">
        <f t="shared" si="64"/>
        <v>5.3181368211041899</v>
      </c>
      <c r="J583" s="147">
        <f t="shared" si="65"/>
        <v>5.3181368211041899</v>
      </c>
      <c r="K583" s="147">
        <f t="shared" si="66"/>
        <v>28.282579247984177</v>
      </c>
      <c r="L583" s="149">
        <f t="shared" si="67"/>
        <v>2.1440641917046404E-2</v>
      </c>
    </row>
    <row r="584" spans="4:12" x14ac:dyDescent="0.3">
      <c r="D584" s="169">
        <v>44308</v>
      </c>
      <c r="E584" s="146">
        <v>239.89670000000001</v>
      </c>
      <c r="F584" s="170">
        <f t="shared" si="68"/>
        <v>247.07936131921866</v>
      </c>
      <c r="G584" s="147">
        <f t="shared" si="69"/>
        <v>1.2707764630556067</v>
      </c>
      <c r="H584" s="147">
        <f t="shared" si="63"/>
        <v>248.35013778227426</v>
      </c>
      <c r="I584" s="147">
        <f t="shared" si="64"/>
        <v>-8.4534377822742499</v>
      </c>
      <c r="J584" s="147">
        <f t="shared" si="65"/>
        <v>8.4534377822742499</v>
      </c>
      <c r="K584" s="147">
        <f t="shared" si="66"/>
        <v>71.460610338781791</v>
      </c>
      <c r="L584" s="149">
        <f t="shared" si="67"/>
        <v>3.5237824373049939E-2</v>
      </c>
    </row>
    <row r="585" spans="4:12" x14ac:dyDescent="0.3">
      <c r="D585" s="169">
        <v>44309</v>
      </c>
      <c r="E585" s="146">
        <v>243.13329999999999</v>
      </c>
      <c r="F585" s="170">
        <f t="shared" si="68"/>
        <v>241.56064117044451</v>
      </c>
      <c r="G585" s="147">
        <f t="shared" si="69"/>
        <v>0.59182680187263081</v>
      </c>
      <c r="H585" s="147">
        <f t="shared" si="63"/>
        <v>242.15246797231714</v>
      </c>
      <c r="I585" s="147">
        <f t="shared" si="64"/>
        <v>0.98083202768285105</v>
      </c>
      <c r="J585" s="147">
        <f t="shared" si="65"/>
        <v>0.98083202768285105</v>
      </c>
      <c r="K585" s="147">
        <f t="shared" si="66"/>
        <v>0.96203146652845306</v>
      </c>
      <c r="L585" s="149">
        <f t="shared" si="67"/>
        <v>4.0341328303562327E-3</v>
      </c>
    </row>
    <row r="586" spans="4:12" x14ac:dyDescent="0.3">
      <c r="D586" s="169">
        <v>44312</v>
      </c>
      <c r="E586" s="146">
        <v>246.0667</v>
      </c>
      <c r="F586" s="170">
        <f t="shared" si="68"/>
        <v>244.19344144149812</v>
      </c>
      <c r="G586" s="147">
        <f t="shared" si="69"/>
        <v>0.79592414879072892</v>
      </c>
      <c r="H586" s="147">
        <f t="shared" si="63"/>
        <v>244.98936559028886</v>
      </c>
      <c r="I586" s="147">
        <f t="shared" si="64"/>
        <v>1.0773344097111419</v>
      </c>
      <c r="J586" s="147">
        <f t="shared" si="65"/>
        <v>1.0773344097111419</v>
      </c>
      <c r="K586" s="147">
        <f t="shared" si="66"/>
        <v>1.1606494303476547</v>
      </c>
      <c r="L586" s="149">
        <f t="shared" si="67"/>
        <v>4.3782210665284736E-3</v>
      </c>
    </row>
    <row r="587" spans="4:12" x14ac:dyDescent="0.3">
      <c r="D587" s="169">
        <v>44313</v>
      </c>
      <c r="E587" s="146">
        <v>234.91329999999999</v>
      </c>
      <c r="F587" s="170">
        <f t="shared" si="68"/>
        <v>244.4727593190326</v>
      </c>
      <c r="G587" s="147">
        <f t="shared" si="69"/>
        <v>0.74426352166510423</v>
      </c>
      <c r="H587" s="147">
        <f t="shared" si="63"/>
        <v>245.21702284069772</v>
      </c>
      <c r="I587" s="147">
        <f t="shared" si="64"/>
        <v>-10.303722840697731</v>
      </c>
      <c r="J587" s="147">
        <f t="shared" si="65"/>
        <v>10.303722840697731</v>
      </c>
      <c r="K587" s="147">
        <f t="shared" si="66"/>
        <v>106.1667043779161</v>
      </c>
      <c r="L587" s="149">
        <f t="shared" si="67"/>
        <v>4.3861811318038318E-2</v>
      </c>
    </row>
    <row r="588" spans="4:12" x14ac:dyDescent="0.3">
      <c r="D588" s="169">
        <v>44314</v>
      </c>
      <c r="E588" s="146">
        <v>231.4667</v>
      </c>
      <c r="F588" s="170">
        <f t="shared" si="68"/>
        <v>234.81939081733211</v>
      </c>
      <c r="G588" s="147">
        <f t="shared" si="69"/>
        <v>-0.29549968067145604</v>
      </c>
      <c r="H588" s="147">
        <f t="shared" si="63"/>
        <v>234.52389113666064</v>
      </c>
      <c r="I588" s="147">
        <f t="shared" si="64"/>
        <v>-3.0571911366606344</v>
      </c>
      <c r="J588" s="147">
        <f t="shared" si="65"/>
        <v>3.0571911366606344</v>
      </c>
      <c r="K588" s="147">
        <f t="shared" si="66"/>
        <v>9.3464176460763415</v>
      </c>
      <c r="L588" s="149">
        <f t="shared" si="67"/>
        <v>1.3207909114618364E-2</v>
      </c>
    </row>
    <row r="589" spans="4:12" x14ac:dyDescent="0.3">
      <c r="D589" s="169">
        <v>44315</v>
      </c>
      <c r="E589" s="146">
        <v>225.66669999999999</v>
      </c>
      <c r="F589" s="170">
        <f t="shared" si="68"/>
        <v>230.07030025546285</v>
      </c>
      <c r="G589" s="147">
        <f t="shared" si="69"/>
        <v>-0.74085876879123569</v>
      </c>
      <c r="H589" s="147">
        <f t="shared" si="63"/>
        <v>229.32944148667161</v>
      </c>
      <c r="I589" s="147">
        <f t="shared" si="64"/>
        <v>-3.6627414866716208</v>
      </c>
      <c r="J589" s="147">
        <f t="shared" si="65"/>
        <v>3.6627414866716208</v>
      </c>
      <c r="K589" s="147">
        <f t="shared" si="66"/>
        <v>13.415675198185435</v>
      </c>
      <c r="L589" s="149">
        <f t="shared" si="67"/>
        <v>1.6230757513942557E-2</v>
      </c>
    </row>
    <row r="590" spans="4:12" x14ac:dyDescent="0.3">
      <c r="D590" s="169">
        <v>44316</v>
      </c>
      <c r="E590" s="146">
        <v>236.48</v>
      </c>
      <c r="F590" s="170">
        <f t="shared" si="68"/>
        <v>227.23667298496702</v>
      </c>
      <c r="G590" s="147">
        <f t="shared" si="69"/>
        <v>-0.95013561896169607</v>
      </c>
      <c r="H590" s="147">
        <f t="shared" si="63"/>
        <v>226.28653736600532</v>
      </c>
      <c r="I590" s="147">
        <f t="shared" si="64"/>
        <v>10.19346263399467</v>
      </c>
      <c r="J590" s="147">
        <f t="shared" si="65"/>
        <v>10.19346263399467</v>
      </c>
      <c r="K590" s="147">
        <f t="shared" si="66"/>
        <v>103.90668047064557</v>
      </c>
      <c r="L590" s="149">
        <f t="shared" si="67"/>
        <v>4.3104967159990994E-2</v>
      </c>
    </row>
    <row r="591" spans="4:12" x14ac:dyDescent="0.3">
      <c r="D591" s="169">
        <v>44319</v>
      </c>
      <c r="E591" s="146">
        <v>228.3</v>
      </c>
      <c r="F591" s="170">
        <f t="shared" si="68"/>
        <v>234.08389150483063</v>
      </c>
      <c r="G591" s="147">
        <f t="shared" si="69"/>
        <v>-0.17040020507916476</v>
      </c>
      <c r="H591" s="147">
        <f t="shared" si="63"/>
        <v>233.91349129975146</v>
      </c>
      <c r="I591" s="147">
        <f t="shared" si="64"/>
        <v>-5.6134912997514448</v>
      </c>
      <c r="J591" s="147">
        <f t="shared" si="65"/>
        <v>5.6134912997514448</v>
      </c>
      <c r="K591" s="147">
        <f t="shared" si="66"/>
        <v>31.511284572385165</v>
      </c>
      <c r="L591" s="149">
        <f t="shared" si="67"/>
        <v>2.4588222951167079E-2</v>
      </c>
    </row>
    <row r="592" spans="4:12" x14ac:dyDescent="0.3">
      <c r="D592" s="169">
        <v>44320</v>
      </c>
      <c r="E592" s="146">
        <v>224.5333</v>
      </c>
      <c r="F592" s="170">
        <f t="shared" si="68"/>
        <v>227.41033983593667</v>
      </c>
      <c r="G592" s="147">
        <f t="shared" si="69"/>
        <v>-0.82071535146064467</v>
      </c>
      <c r="H592" s="147">
        <f t="shared" si="63"/>
        <v>226.58962448447602</v>
      </c>
      <c r="I592" s="147">
        <f t="shared" si="64"/>
        <v>-2.056324484476022</v>
      </c>
      <c r="J592" s="147">
        <f t="shared" si="65"/>
        <v>2.056324484476022</v>
      </c>
      <c r="K592" s="147">
        <f t="shared" si="66"/>
        <v>4.2284703854555774</v>
      </c>
      <c r="L592" s="149">
        <f t="shared" si="67"/>
        <v>9.1582161063682842E-3</v>
      </c>
    </row>
    <row r="593" spans="4:12" x14ac:dyDescent="0.3">
      <c r="D593" s="169">
        <v>44321</v>
      </c>
      <c r="E593" s="146">
        <v>223.64670000000001</v>
      </c>
      <c r="F593" s="170">
        <f t="shared" si="68"/>
        <v>223.69940771883151</v>
      </c>
      <c r="G593" s="147">
        <f t="shared" si="69"/>
        <v>-1.109737028025096</v>
      </c>
      <c r="H593" s="147">
        <f t="shared" si="63"/>
        <v>222.5896706908064</v>
      </c>
      <c r="I593" s="147">
        <f t="shared" si="64"/>
        <v>1.0570293091936094</v>
      </c>
      <c r="J593" s="147">
        <f t="shared" si="65"/>
        <v>1.0570293091936094</v>
      </c>
      <c r="K593" s="147">
        <f t="shared" si="66"/>
        <v>1.117310960494319</v>
      </c>
      <c r="L593" s="149">
        <f t="shared" si="67"/>
        <v>4.726335372682044E-3</v>
      </c>
    </row>
    <row r="594" spans="4:12" x14ac:dyDescent="0.3">
      <c r="D594" s="169">
        <v>44322</v>
      </c>
      <c r="E594" s="146">
        <v>221.18</v>
      </c>
      <c r="F594" s="170">
        <f t="shared" si="68"/>
        <v>222.26557037757993</v>
      </c>
      <c r="G594" s="147">
        <f t="shared" si="69"/>
        <v>-1.1421470593477439</v>
      </c>
      <c r="H594" s="147">
        <f t="shared" si="63"/>
        <v>221.1234233182322</v>
      </c>
      <c r="I594" s="147">
        <f t="shared" si="64"/>
        <v>5.6576681767808168E-2</v>
      </c>
      <c r="J594" s="147">
        <f t="shared" si="65"/>
        <v>5.6576681767808168E-2</v>
      </c>
      <c r="K594" s="147">
        <f t="shared" si="66"/>
        <v>3.2009209198558372E-3</v>
      </c>
      <c r="L594" s="149">
        <f t="shared" si="67"/>
        <v>2.5579474531064366E-4</v>
      </c>
    </row>
    <row r="595" spans="4:12" x14ac:dyDescent="0.3">
      <c r="D595" s="169">
        <v>44323</v>
      </c>
      <c r="E595" s="146">
        <v>224.1233</v>
      </c>
      <c r="F595" s="170">
        <f t="shared" si="68"/>
        <v>220.85494235252182</v>
      </c>
      <c r="G595" s="147">
        <f t="shared" si="69"/>
        <v>-1.168995155918781</v>
      </c>
      <c r="H595" s="147">
        <f t="shared" si="63"/>
        <v>219.68594719660302</v>
      </c>
      <c r="I595" s="147">
        <f t="shared" si="64"/>
        <v>4.4373528033969762</v>
      </c>
      <c r="J595" s="147">
        <f t="shared" si="65"/>
        <v>4.4373528033969762</v>
      </c>
      <c r="K595" s="147">
        <f t="shared" si="66"/>
        <v>19.690099901815003</v>
      </c>
      <c r="L595" s="149">
        <f t="shared" si="67"/>
        <v>1.9798712598810459E-2</v>
      </c>
    </row>
    <row r="596" spans="4:12" x14ac:dyDescent="0.3">
      <c r="D596" s="169">
        <v>44326</v>
      </c>
      <c r="E596" s="146">
        <v>209.68</v>
      </c>
      <c r="F596" s="170">
        <f t="shared" si="68"/>
        <v>220.29944387526498</v>
      </c>
      <c r="G596" s="147">
        <f t="shared" si="69"/>
        <v>-1.1076454880525861</v>
      </c>
      <c r="H596" s="147">
        <f t="shared" si="63"/>
        <v>219.1917983872124</v>
      </c>
      <c r="I596" s="147">
        <f t="shared" si="64"/>
        <v>-9.5117983872123943</v>
      </c>
      <c r="J596" s="147">
        <f t="shared" si="65"/>
        <v>9.5117983872123943</v>
      </c>
      <c r="K596" s="147">
        <f t="shared" si="66"/>
        <v>90.474308558976304</v>
      </c>
      <c r="L596" s="149">
        <f t="shared" si="67"/>
        <v>4.5363403220204095E-2</v>
      </c>
    </row>
    <row r="597" spans="4:12" x14ac:dyDescent="0.3">
      <c r="D597" s="169">
        <v>44327</v>
      </c>
      <c r="E597" s="146">
        <v>205.73330000000001</v>
      </c>
      <c r="F597" s="170">
        <f t="shared" si="68"/>
        <v>208.00454360955794</v>
      </c>
      <c r="G597" s="147">
        <f t="shared" si="69"/>
        <v>-2.226370965818032</v>
      </c>
      <c r="H597" s="147">
        <f t="shared" si="63"/>
        <v>205.77817264373991</v>
      </c>
      <c r="I597" s="147">
        <f t="shared" si="64"/>
        <v>-4.4872643739893192E-2</v>
      </c>
      <c r="J597" s="147">
        <f t="shared" si="65"/>
        <v>4.4872643739893192E-2</v>
      </c>
      <c r="K597" s="147">
        <f t="shared" si="66"/>
        <v>2.0135541562073759E-3</v>
      </c>
      <c r="L597" s="149">
        <f t="shared" si="67"/>
        <v>2.1811074697141003E-4</v>
      </c>
    </row>
    <row r="598" spans="4:12" x14ac:dyDescent="0.3">
      <c r="D598" s="169">
        <v>44328</v>
      </c>
      <c r="E598" s="146">
        <v>196.63</v>
      </c>
      <c r="F598" s="170">
        <f t="shared" si="68"/>
        <v>202.13154322734559</v>
      </c>
      <c r="G598" s="147">
        <f t="shared" si="69"/>
        <v>-2.5910339074574642</v>
      </c>
      <c r="H598" s="147">
        <f t="shared" si="63"/>
        <v>199.54050931988812</v>
      </c>
      <c r="I598" s="147">
        <f t="shared" si="64"/>
        <v>-2.9105093198881207</v>
      </c>
      <c r="J598" s="147">
        <f t="shared" si="65"/>
        <v>2.9105093198881207</v>
      </c>
      <c r="K598" s="147">
        <f t="shared" si="66"/>
        <v>8.4710645011556114</v>
      </c>
      <c r="L598" s="149">
        <f t="shared" si="67"/>
        <v>1.4801959619021109E-2</v>
      </c>
    </row>
    <row r="599" spans="4:12" x14ac:dyDescent="0.3">
      <c r="D599" s="169">
        <v>44329</v>
      </c>
      <c r="E599" s="146">
        <v>190.5633</v>
      </c>
      <c r="F599" s="170">
        <f t="shared" si="68"/>
        <v>193.34383287403404</v>
      </c>
      <c r="G599" s="147">
        <f t="shared" si="69"/>
        <v>-3.210701552042873</v>
      </c>
      <c r="H599" s="147">
        <f t="shared" si="63"/>
        <v>190.13313132199116</v>
      </c>
      <c r="I599" s="147">
        <f t="shared" si="64"/>
        <v>0.43016867800884029</v>
      </c>
      <c r="J599" s="147">
        <f t="shared" si="65"/>
        <v>0.43016867800884029</v>
      </c>
      <c r="K599" s="147">
        <f t="shared" si="66"/>
        <v>0.18504509153987331</v>
      </c>
      <c r="L599" s="149">
        <f t="shared" si="67"/>
        <v>2.2573532154871387E-3</v>
      </c>
    </row>
    <row r="600" spans="4:12" x14ac:dyDescent="0.3">
      <c r="D600" s="169">
        <v>44330</v>
      </c>
      <c r="E600" s="146">
        <v>196.58</v>
      </c>
      <c r="F600" s="170">
        <f t="shared" si="68"/>
        <v>189.19807875836571</v>
      </c>
      <c r="G600" s="147">
        <f t="shared" si="69"/>
        <v>-3.3042068084054179</v>
      </c>
      <c r="H600" s="147">
        <f t="shared" si="63"/>
        <v>185.8938719499603</v>
      </c>
      <c r="I600" s="147">
        <f t="shared" si="64"/>
        <v>10.686128050039713</v>
      </c>
      <c r="J600" s="147">
        <f t="shared" si="65"/>
        <v>10.686128050039713</v>
      </c>
      <c r="K600" s="147">
        <f t="shared" si="66"/>
        <v>114.19333270184556</v>
      </c>
      <c r="L600" s="149">
        <f t="shared" si="67"/>
        <v>5.4360199664460838E-2</v>
      </c>
    </row>
    <row r="601" spans="4:12" x14ac:dyDescent="0.3">
      <c r="D601" s="169">
        <v>44333</v>
      </c>
      <c r="E601" s="146">
        <v>192.27670000000001</v>
      </c>
      <c r="F601" s="170">
        <f t="shared" si="68"/>
        <v>193.0759745532757</v>
      </c>
      <c r="G601" s="147">
        <f t="shared" si="69"/>
        <v>-2.5859965480738771</v>
      </c>
      <c r="H601" s="147">
        <f t="shared" si="63"/>
        <v>190.48997800520183</v>
      </c>
      <c r="I601" s="147">
        <f t="shared" si="64"/>
        <v>1.786721994798171</v>
      </c>
      <c r="J601" s="147">
        <f t="shared" si="65"/>
        <v>1.786721994798171</v>
      </c>
      <c r="K601" s="147">
        <f t="shared" si="66"/>
        <v>3.1923754866955552</v>
      </c>
      <c r="L601" s="149">
        <f t="shared" si="67"/>
        <v>9.2924519445058661E-3</v>
      </c>
    </row>
    <row r="602" spans="4:12" x14ac:dyDescent="0.3">
      <c r="D602" s="169">
        <v>44334</v>
      </c>
      <c r="E602" s="146">
        <v>192.6233</v>
      </c>
      <c r="F602" s="170">
        <f t="shared" si="68"/>
        <v>190.27722276154094</v>
      </c>
      <c r="G602" s="147">
        <f t="shared" si="69"/>
        <v>-2.6072720724399652</v>
      </c>
      <c r="H602" s="147">
        <f t="shared" si="63"/>
        <v>187.66995068910097</v>
      </c>
      <c r="I602" s="147">
        <f t="shared" si="64"/>
        <v>4.9533493108990285</v>
      </c>
      <c r="J602" s="147">
        <f t="shared" si="65"/>
        <v>4.9533493108990285</v>
      </c>
      <c r="K602" s="147">
        <f t="shared" si="66"/>
        <v>24.535669395783881</v>
      </c>
      <c r="L602" s="149">
        <f t="shared" si="67"/>
        <v>2.5715213636663001E-2</v>
      </c>
    </row>
    <row r="603" spans="4:12" x14ac:dyDescent="0.3">
      <c r="D603" s="169">
        <v>44335</v>
      </c>
      <c r="E603" s="146">
        <v>187.82</v>
      </c>
      <c r="F603" s="170">
        <f t="shared" si="68"/>
        <v>189.57682234204802</v>
      </c>
      <c r="G603" s="147">
        <f t="shared" si="69"/>
        <v>-2.416584907145261</v>
      </c>
      <c r="H603" s="147">
        <f t="shared" si="63"/>
        <v>187.16023743490277</v>
      </c>
      <c r="I603" s="147">
        <f t="shared" si="64"/>
        <v>0.65976256509722475</v>
      </c>
      <c r="J603" s="147">
        <f t="shared" si="65"/>
        <v>0.65976256509722475</v>
      </c>
      <c r="K603" s="147">
        <f t="shared" si="66"/>
        <v>0.4352866423036697</v>
      </c>
      <c r="L603" s="149">
        <f t="shared" si="67"/>
        <v>3.512738606629884E-3</v>
      </c>
    </row>
    <row r="604" spans="4:12" x14ac:dyDescent="0.3">
      <c r="D604" s="169">
        <v>44336</v>
      </c>
      <c r="E604" s="146">
        <v>195.5933</v>
      </c>
      <c r="F604" s="170">
        <f t="shared" si="68"/>
        <v>187.44139207428381</v>
      </c>
      <c r="G604" s="147">
        <f t="shared" si="69"/>
        <v>-2.3884694432071556</v>
      </c>
      <c r="H604" s="147">
        <f t="shared" si="63"/>
        <v>185.05292263107665</v>
      </c>
      <c r="I604" s="147">
        <f t="shared" si="64"/>
        <v>10.540377368923345</v>
      </c>
      <c r="J604" s="147">
        <f t="shared" si="65"/>
        <v>10.540377368923345</v>
      </c>
      <c r="K604" s="147">
        <f t="shared" si="66"/>
        <v>111.09955507931141</v>
      </c>
      <c r="L604" s="149">
        <f t="shared" si="67"/>
        <v>5.3889255761436328E-2</v>
      </c>
    </row>
    <row r="605" spans="4:12" x14ac:dyDescent="0.3">
      <c r="D605" s="169">
        <v>44337</v>
      </c>
      <c r="E605" s="146">
        <v>193.6267</v>
      </c>
      <c r="F605" s="170">
        <f t="shared" si="68"/>
        <v>193.28920444543428</v>
      </c>
      <c r="G605" s="147">
        <f t="shared" si="69"/>
        <v>-1.5648412617713934</v>
      </c>
      <c r="H605" s="147">
        <f t="shared" si="63"/>
        <v>191.72436318366289</v>
      </c>
      <c r="I605" s="147">
        <f t="shared" si="64"/>
        <v>1.9023368163371117</v>
      </c>
      <c r="J605" s="147">
        <f t="shared" si="65"/>
        <v>1.9023368163371117</v>
      </c>
      <c r="K605" s="147">
        <f t="shared" si="66"/>
        <v>3.6188853627916178</v>
      </c>
      <c r="L605" s="149">
        <f t="shared" si="67"/>
        <v>9.8247649540952348E-3</v>
      </c>
    </row>
    <row r="606" spans="4:12" x14ac:dyDescent="0.3">
      <c r="D606" s="169">
        <v>44340</v>
      </c>
      <c r="E606" s="146">
        <v>202.14670000000001</v>
      </c>
      <c r="F606" s="170">
        <f t="shared" si="68"/>
        <v>194.07882699058288</v>
      </c>
      <c r="G606" s="147">
        <f t="shared" si="69"/>
        <v>-1.3293948810793939</v>
      </c>
      <c r="H606" s="147">
        <f t="shared" si="63"/>
        <v>192.74943210950349</v>
      </c>
      <c r="I606" s="147">
        <f t="shared" si="64"/>
        <v>9.3972678904965221</v>
      </c>
      <c r="J606" s="147">
        <f t="shared" si="65"/>
        <v>9.3972678904965221</v>
      </c>
      <c r="K606" s="147">
        <f t="shared" si="66"/>
        <v>88.308643805756958</v>
      </c>
      <c r="L606" s="149">
        <f t="shared" si="67"/>
        <v>4.6487367295615124E-2</v>
      </c>
    </row>
    <row r="607" spans="4:12" x14ac:dyDescent="0.3">
      <c r="D607" s="169">
        <v>44341</v>
      </c>
      <c r="E607" s="146">
        <v>201.5633</v>
      </c>
      <c r="F607" s="170">
        <f t="shared" si="68"/>
        <v>200.96650409513649</v>
      </c>
      <c r="G607" s="147">
        <f t="shared" si="69"/>
        <v>-0.5076876825160942</v>
      </c>
      <c r="H607" s="147">
        <f t="shared" si="63"/>
        <v>200.45881641262039</v>
      </c>
      <c r="I607" s="147">
        <f t="shared" si="64"/>
        <v>1.1044835873796046</v>
      </c>
      <c r="J607" s="147">
        <f t="shared" si="65"/>
        <v>1.1044835873796046</v>
      </c>
      <c r="K607" s="147">
        <f t="shared" si="66"/>
        <v>1.2198839947909208</v>
      </c>
      <c r="L607" s="149">
        <f t="shared" si="67"/>
        <v>5.4795867470893989E-3</v>
      </c>
    </row>
    <row r="608" spans="4:12" x14ac:dyDescent="0.3">
      <c r="D608" s="169">
        <v>44342</v>
      </c>
      <c r="E608" s="146">
        <v>206.3767</v>
      </c>
      <c r="F608" s="170">
        <f t="shared" si="68"/>
        <v>202.11982985398714</v>
      </c>
      <c r="G608" s="147">
        <f t="shared" si="69"/>
        <v>-0.34158633837941921</v>
      </c>
      <c r="H608" s="147">
        <f t="shared" si="63"/>
        <v>201.77824351560773</v>
      </c>
      <c r="I608" s="147">
        <f t="shared" si="64"/>
        <v>4.5984564843922726</v>
      </c>
      <c r="J608" s="147">
        <f t="shared" si="65"/>
        <v>4.5984564843922726</v>
      </c>
      <c r="K608" s="147">
        <f t="shared" si="66"/>
        <v>21.14580203884934</v>
      </c>
      <c r="L608" s="149">
        <f t="shared" si="67"/>
        <v>2.2281858777624959E-2</v>
      </c>
    </row>
    <row r="609" spans="4:12" x14ac:dyDescent="0.3">
      <c r="D609" s="169">
        <v>44343</v>
      </c>
      <c r="E609" s="146">
        <v>210.2833</v>
      </c>
      <c r="F609" s="170">
        <f t="shared" si="68"/>
        <v>206.88475092929647</v>
      </c>
      <c r="G609" s="147">
        <f t="shared" si="69"/>
        <v>0.16906440298945591</v>
      </c>
      <c r="H609" s="147">
        <f t="shared" si="63"/>
        <v>207.05381533228592</v>
      </c>
      <c r="I609" s="147">
        <f t="shared" si="64"/>
        <v>3.2294846677140754</v>
      </c>
      <c r="J609" s="147">
        <f t="shared" si="65"/>
        <v>3.2294846677140754</v>
      </c>
      <c r="K609" s="147">
        <f t="shared" si="66"/>
        <v>10.429571219000293</v>
      </c>
      <c r="L609" s="149">
        <f t="shared" si="67"/>
        <v>1.5357780041087787E-2</v>
      </c>
    </row>
    <row r="610" spans="4:12" x14ac:dyDescent="0.3">
      <c r="D610" s="169">
        <v>44344</v>
      </c>
      <c r="E610" s="146">
        <v>208.4067</v>
      </c>
      <c r="F610" s="170">
        <f t="shared" si="68"/>
        <v>210.04323152239158</v>
      </c>
      <c r="G610" s="147">
        <f t="shared" si="69"/>
        <v>0.46800602200002095</v>
      </c>
      <c r="H610" s="147">
        <f t="shared" si="63"/>
        <v>210.51123754439161</v>
      </c>
      <c r="I610" s="147">
        <f t="shared" si="64"/>
        <v>-2.1045375443916043</v>
      </c>
      <c r="J610" s="147">
        <f t="shared" si="65"/>
        <v>2.1045375443916043</v>
      </c>
      <c r="K610" s="147">
        <f t="shared" si="66"/>
        <v>4.4290782757538443</v>
      </c>
      <c r="L610" s="149">
        <f t="shared" si="67"/>
        <v>1.0098224022507934E-2</v>
      </c>
    </row>
    <row r="611" spans="4:12" x14ac:dyDescent="0.3">
      <c r="D611" s="169">
        <v>44348</v>
      </c>
      <c r="E611" s="146">
        <v>207.9667</v>
      </c>
      <c r="F611" s="170">
        <f t="shared" si="68"/>
        <v>208.69310481760004</v>
      </c>
      <c r="G611" s="147">
        <f t="shared" si="69"/>
        <v>0.28619274932086536</v>
      </c>
      <c r="H611" s="147">
        <f t="shared" si="63"/>
        <v>208.97929756692091</v>
      </c>
      <c r="I611" s="147">
        <f t="shared" si="64"/>
        <v>-1.0125975669209026</v>
      </c>
      <c r="J611" s="147">
        <f t="shared" si="65"/>
        <v>1.0125975669209026</v>
      </c>
      <c r="K611" s="147">
        <f t="shared" si="66"/>
        <v>1.0253538325341318</v>
      </c>
      <c r="L611" s="149">
        <f t="shared" si="67"/>
        <v>4.8690370473777897E-3</v>
      </c>
    </row>
    <row r="612" spans="4:12" x14ac:dyDescent="0.3">
      <c r="D612" s="169">
        <v>44349</v>
      </c>
      <c r="E612" s="146">
        <v>201.70670000000001</v>
      </c>
      <c r="F612" s="170">
        <f t="shared" si="68"/>
        <v>206.94365419945672</v>
      </c>
      <c r="G612" s="147">
        <f t="shared" si="69"/>
        <v>8.2628412574446003E-2</v>
      </c>
      <c r="H612" s="147">
        <f t="shared" si="63"/>
        <v>207.02628261203117</v>
      </c>
      <c r="I612" s="147">
        <f t="shared" si="64"/>
        <v>-5.3195826120311551</v>
      </c>
      <c r="J612" s="147">
        <f t="shared" si="65"/>
        <v>5.3195826120311551</v>
      </c>
      <c r="K612" s="147">
        <f t="shared" si="66"/>
        <v>28.297959166224206</v>
      </c>
      <c r="L612" s="149">
        <f t="shared" si="67"/>
        <v>2.6372860257151371E-2</v>
      </c>
    </row>
    <row r="613" spans="4:12" x14ac:dyDescent="0.3">
      <c r="D613" s="169">
        <v>44350</v>
      </c>
      <c r="E613" s="146">
        <v>190.94669999999999</v>
      </c>
      <c r="F613" s="170">
        <f t="shared" si="68"/>
        <v>199.62080273005961</v>
      </c>
      <c r="G613" s="147">
        <f t="shared" si="69"/>
        <v>-0.65791957562270942</v>
      </c>
      <c r="H613" s="147">
        <f t="shared" si="63"/>
        <v>198.96288315443689</v>
      </c>
      <c r="I613" s="147">
        <f t="shared" si="64"/>
        <v>-8.0161831544369022</v>
      </c>
      <c r="J613" s="147">
        <f t="shared" si="65"/>
        <v>8.0161831544369022</v>
      </c>
      <c r="K613" s="147">
        <f t="shared" si="66"/>
        <v>64.259192365477958</v>
      </c>
      <c r="L613" s="149">
        <f t="shared" si="67"/>
        <v>4.198126050063658E-2</v>
      </c>
    </row>
    <row r="614" spans="4:12" x14ac:dyDescent="0.3">
      <c r="D614" s="169">
        <v>44351</v>
      </c>
      <c r="E614" s="146">
        <v>199.6833</v>
      </c>
      <c r="F614" s="170">
        <f t="shared" si="68"/>
        <v>192.16768433950182</v>
      </c>
      <c r="G614" s="147">
        <f t="shared" si="69"/>
        <v>-1.3374394571162176</v>
      </c>
      <c r="H614" s="147">
        <f t="shared" si="63"/>
        <v>190.83024488238561</v>
      </c>
      <c r="I614" s="147">
        <f t="shared" si="64"/>
        <v>8.8530551176143888</v>
      </c>
      <c r="J614" s="147">
        <f t="shared" si="65"/>
        <v>8.8530551176143888</v>
      </c>
      <c r="K614" s="147">
        <f t="shared" si="66"/>
        <v>78.376584915518322</v>
      </c>
      <c r="L614" s="149">
        <f t="shared" si="67"/>
        <v>4.4335480821953509E-2</v>
      </c>
    </row>
    <row r="615" spans="4:12" x14ac:dyDescent="0.3">
      <c r="D615" s="169">
        <v>44354</v>
      </c>
      <c r="E615" s="146">
        <v>201.71</v>
      </c>
      <c r="F615" s="170">
        <f t="shared" si="68"/>
        <v>199.01868843430705</v>
      </c>
      <c r="G615" s="147">
        <f t="shared" si="69"/>
        <v>-0.51859510192407254</v>
      </c>
      <c r="H615" s="147">
        <f t="shared" si="63"/>
        <v>198.50009333238299</v>
      </c>
      <c r="I615" s="147">
        <f t="shared" si="64"/>
        <v>3.2099066676170196</v>
      </c>
      <c r="J615" s="147">
        <f t="shared" si="65"/>
        <v>3.2099066676170196</v>
      </c>
      <c r="K615" s="147">
        <f t="shared" si="66"/>
        <v>10.3035008148122</v>
      </c>
      <c r="L615" s="149">
        <f t="shared" si="67"/>
        <v>1.5913473142714886E-2</v>
      </c>
    </row>
    <row r="616" spans="4:12" x14ac:dyDescent="0.3">
      <c r="D616" s="169">
        <v>44355</v>
      </c>
      <c r="E616" s="146">
        <v>201.19669999999999</v>
      </c>
      <c r="F616" s="170">
        <f t="shared" si="68"/>
        <v>201.19246391846076</v>
      </c>
      <c r="G616" s="147">
        <f t="shared" si="69"/>
        <v>-0.24935804331629446</v>
      </c>
      <c r="H616" s="147">
        <f t="shared" si="63"/>
        <v>200.94310587514445</v>
      </c>
      <c r="I616" s="147">
        <f t="shared" si="64"/>
        <v>0.25359412485553889</v>
      </c>
      <c r="J616" s="147">
        <f t="shared" si="65"/>
        <v>0.25359412485553889</v>
      </c>
      <c r="K616" s="147">
        <f t="shared" si="66"/>
        <v>6.4309980161246644E-2</v>
      </c>
      <c r="L616" s="149">
        <f t="shared" si="67"/>
        <v>1.2604288482641062E-3</v>
      </c>
    </row>
    <row r="617" spans="4:12" x14ac:dyDescent="0.3">
      <c r="D617" s="169">
        <v>44356</v>
      </c>
      <c r="E617" s="146">
        <v>199.5933</v>
      </c>
      <c r="F617" s="170">
        <f t="shared" si="68"/>
        <v>200.67653356534697</v>
      </c>
      <c r="G617" s="147">
        <f t="shared" si="69"/>
        <v>-0.27601527429604383</v>
      </c>
      <c r="H617" s="147">
        <f t="shared" si="63"/>
        <v>200.40051829105093</v>
      </c>
      <c r="I617" s="147">
        <f t="shared" si="64"/>
        <v>-0.80721829105092979</v>
      </c>
      <c r="J617" s="147">
        <f t="shared" si="65"/>
        <v>0.80721829105092979</v>
      </c>
      <c r="K617" s="147">
        <f t="shared" si="66"/>
        <v>0.65160136940718361</v>
      </c>
      <c r="L617" s="149">
        <f t="shared" si="67"/>
        <v>4.0443155709682125E-3</v>
      </c>
    </row>
    <row r="618" spans="4:12" x14ac:dyDescent="0.3">
      <c r="D618" s="169">
        <v>44357</v>
      </c>
      <c r="E618" s="146">
        <v>203.3733</v>
      </c>
      <c r="F618" s="170">
        <f t="shared" si="68"/>
        <v>200.1284877805632</v>
      </c>
      <c r="G618" s="147">
        <f t="shared" si="69"/>
        <v>-0.30321832534481619</v>
      </c>
      <c r="H618" s="147">
        <f t="shared" si="63"/>
        <v>199.82526945521838</v>
      </c>
      <c r="I618" s="147">
        <f t="shared" si="64"/>
        <v>3.5480305447816249</v>
      </c>
      <c r="J618" s="147">
        <f t="shared" si="65"/>
        <v>3.5480305447816249</v>
      </c>
      <c r="K618" s="147">
        <f t="shared" si="66"/>
        <v>12.588520746703395</v>
      </c>
      <c r="L618" s="149">
        <f t="shared" si="67"/>
        <v>1.7445901427481508E-2</v>
      </c>
    </row>
    <row r="619" spans="4:12" x14ac:dyDescent="0.3">
      <c r="D619" s="169">
        <v>44358</v>
      </c>
      <c r="E619" s="146">
        <v>203.29669999999999</v>
      </c>
      <c r="F619" s="170">
        <f t="shared" si="68"/>
        <v>203.11540533972413</v>
      </c>
      <c r="G619" s="147">
        <f t="shared" si="69"/>
        <v>2.5795263105758359E-2</v>
      </c>
      <c r="H619" s="147">
        <f t="shared" si="63"/>
        <v>203.14120060282988</v>
      </c>
      <c r="I619" s="147">
        <f t="shared" si="64"/>
        <v>0.15549939717010375</v>
      </c>
      <c r="J619" s="147">
        <f t="shared" si="65"/>
        <v>0.15549939717010375</v>
      </c>
      <c r="K619" s="147">
        <f t="shared" si="66"/>
        <v>2.418006252026567E-2</v>
      </c>
      <c r="L619" s="149">
        <f t="shared" si="67"/>
        <v>7.6488893902411479E-4</v>
      </c>
    </row>
    <row r="620" spans="4:12" x14ac:dyDescent="0.3">
      <c r="D620" s="169">
        <v>44361</v>
      </c>
      <c r="E620" s="146">
        <v>205.89670000000001</v>
      </c>
      <c r="F620" s="170">
        <f t="shared" si="68"/>
        <v>203.83733621048461</v>
      </c>
      <c r="G620" s="147">
        <f t="shared" si="69"/>
        <v>9.5408823871229925E-2</v>
      </c>
      <c r="H620" s="147">
        <f t="shared" si="63"/>
        <v>203.93274503435583</v>
      </c>
      <c r="I620" s="147">
        <f t="shared" si="64"/>
        <v>1.9639549656441773</v>
      </c>
      <c r="J620" s="147">
        <f t="shared" si="65"/>
        <v>1.9639549656441773</v>
      </c>
      <c r="K620" s="147">
        <f t="shared" si="66"/>
        <v>3.8571191070784216</v>
      </c>
      <c r="L620" s="149">
        <f t="shared" si="67"/>
        <v>9.5385451327980354E-3</v>
      </c>
    </row>
    <row r="621" spans="4:12" x14ac:dyDescent="0.3">
      <c r="D621" s="169">
        <v>44362</v>
      </c>
      <c r="E621" s="146">
        <v>199.7867</v>
      </c>
      <c r="F621" s="170">
        <f t="shared" si="68"/>
        <v>204.751027059097</v>
      </c>
      <c r="G621" s="147">
        <f t="shared" si="69"/>
        <v>0.17723702634534594</v>
      </c>
      <c r="H621" s="147">
        <f t="shared" si="63"/>
        <v>204.92826408544235</v>
      </c>
      <c r="I621" s="147">
        <f t="shared" si="64"/>
        <v>-5.1415640854423543</v>
      </c>
      <c r="J621" s="147">
        <f t="shared" si="65"/>
        <v>5.1415640854423543</v>
      </c>
      <c r="K621" s="147">
        <f t="shared" si="66"/>
        <v>26.435681244710672</v>
      </c>
      <c r="L621" s="149">
        <f t="shared" si="67"/>
        <v>2.573526708956279E-2</v>
      </c>
    </row>
    <row r="622" spans="4:12" x14ac:dyDescent="0.3">
      <c r="D622" s="169">
        <v>44363</v>
      </c>
      <c r="E622" s="146">
        <v>201.6233</v>
      </c>
      <c r="F622" s="170">
        <f t="shared" si="68"/>
        <v>200.29580962107627</v>
      </c>
      <c r="G622" s="147">
        <f t="shared" si="69"/>
        <v>-0.28600842009126115</v>
      </c>
      <c r="H622" s="147">
        <f t="shared" si="63"/>
        <v>200.00980120098501</v>
      </c>
      <c r="I622" s="147">
        <f t="shared" si="64"/>
        <v>1.6134987990149909</v>
      </c>
      <c r="J622" s="147">
        <f t="shared" si="65"/>
        <v>1.6134987990149909</v>
      </c>
      <c r="K622" s="147">
        <f t="shared" si="66"/>
        <v>2.6033783744228183</v>
      </c>
      <c r="L622" s="149">
        <f t="shared" si="67"/>
        <v>8.002541368061087E-3</v>
      </c>
    </row>
    <row r="623" spans="4:12" x14ac:dyDescent="0.3">
      <c r="D623" s="169">
        <v>44364</v>
      </c>
      <c r="E623" s="146">
        <v>205.5333</v>
      </c>
      <c r="F623" s="170">
        <f t="shared" si="68"/>
        <v>202.176493263927</v>
      </c>
      <c r="G623" s="147">
        <f t="shared" si="69"/>
        <v>-6.9339213797062371E-2</v>
      </c>
      <c r="H623" s="147">
        <f t="shared" si="63"/>
        <v>202.10715405012994</v>
      </c>
      <c r="I623" s="147">
        <f t="shared" si="64"/>
        <v>3.4261459498700617</v>
      </c>
      <c r="J623" s="147">
        <f t="shared" si="65"/>
        <v>3.4261459498700617</v>
      </c>
      <c r="K623" s="147">
        <f t="shared" si="66"/>
        <v>11.738476069811027</v>
      </c>
      <c r="L623" s="149">
        <f t="shared" si="67"/>
        <v>1.6669541869225386E-2</v>
      </c>
    </row>
    <row r="624" spans="4:12" x14ac:dyDescent="0.3">
      <c r="D624" s="169">
        <v>44365</v>
      </c>
      <c r="E624" s="146">
        <v>207.77</v>
      </c>
      <c r="F624" s="170">
        <f t="shared" si="68"/>
        <v>205.92516862896235</v>
      </c>
      <c r="G624" s="147">
        <f t="shared" si="69"/>
        <v>0.31246224408617923</v>
      </c>
      <c r="H624" s="147">
        <f t="shared" si="63"/>
        <v>206.23763087304854</v>
      </c>
      <c r="I624" s="147">
        <f t="shared" si="64"/>
        <v>1.5323691269514654</v>
      </c>
      <c r="J624" s="147">
        <f t="shared" si="65"/>
        <v>1.5323691269514654</v>
      </c>
      <c r="K624" s="147">
        <f t="shared" si="66"/>
        <v>2.3481551412339963</v>
      </c>
      <c r="L624" s="149">
        <f t="shared" si="67"/>
        <v>7.375314660208237E-3</v>
      </c>
    </row>
    <row r="625" spans="4:12" x14ac:dyDescent="0.3">
      <c r="D625" s="169">
        <v>44368</v>
      </c>
      <c r="E625" s="146">
        <v>206.94329999999999</v>
      </c>
      <c r="F625" s="170">
        <f t="shared" si="68"/>
        <v>207.85462979526898</v>
      </c>
      <c r="G625" s="147">
        <f t="shared" si="69"/>
        <v>0.47416213630822368</v>
      </c>
      <c r="H625" s="147">
        <f t="shared" si="63"/>
        <v>208.3287919315772</v>
      </c>
      <c r="I625" s="147">
        <f t="shared" si="64"/>
        <v>-1.3854919315772065</v>
      </c>
      <c r="J625" s="147">
        <f t="shared" si="65"/>
        <v>1.3854919315772065</v>
      </c>
      <c r="K625" s="147">
        <f t="shared" si="66"/>
        <v>1.9195878924655387</v>
      </c>
      <c r="L625" s="149">
        <f t="shared" si="67"/>
        <v>6.6950315935679315E-3</v>
      </c>
    </row>
    <row r="626" spans="4:12" x14ac:dyDescent="0.3">
      <c r="D626" s="169">
        <v>44369</v>
      </c>
      <c r="E626" s="146">
        <v>207.9033</v>
      </c>
      <c r="F626" s="170">
        <f t="shared" si="68"/>
        <v>207.51462970904657</v>
      </c>
      <c r="G626" s="147">
        <f t="shared" si="69"/>
        <v>0.39274591405516096</v>
      </c>
      <c r="H626" s="147">
        <f t="shared" si="63"/>
        <v>207.90737562310173</v>
      </c>
      <c r="I626" s="147">
        <f t="shared" si="64"/>
        <v>-4.0756231017269329E-3</v>
      </c>
      <c r="J626" s="147">
        <f t="shared" si="65"/>
        <v>4.0756231017269329E-3</v>
      </c>
      <c r="K626" s="147">
        <f t="shared" si="66"/>
        <v>1.6610703667330264E-5</v>
      </c>
      <c r="L626" s="149">
        <f t="shared" si="67"/>
        <v>1.9603455557112045E-5</v>
      </c>
    </row>
    <row r="627" spans="4:12" x14ac:dyDescent="0.3">
      <c r="D627" s="169">
        <v>44370</v>
      </c>
      <c r="E627" s="146">
        <v>218.85669999999999</v>
      </c>
      <c r="F627" s="170">
        <f t="shared" si="68"/>
        <v>210.40817673124414</v>
      </c>
      <c r="G627" s="147">
        <f t="shared" si="69"/>
        <v>0.64282602486940155</v>
      </c>
      <c r="H627" s="147">
        <f t="shared" si="63"/>
        <v>211.05100275611355</v>
      </c>
      <c r="I627" s="147">
        <f t="shared" si="64"/>
        <v>7.805697243886442</v>
      </c>
      <c r="J627" s="147">
        <f t="shared" si="65"/>
        <v>7.805697243886442</v>
      </c>
      <c r="K627" s="147">
        <f t="shared" si="66"/>
        <v>60.928909463216399</v>
      </c>
      <c r="L627" s="149">
        <f t="shared" si="67"/>
        <v>3.5665790646968738E-2</v>
      </c>
    </row>
    <row r="628" spans="4:12" x14ac:dyDescent="0.3">
      <c r="D628" s="169">
        <v>44371</v>
      </c>
      <c r="E628" s="146">
        <v>226.60669999999999</v>
      </c>
      <c r="F628" s="170">
        <f t="shared" si="68"/>
        <v>220.92096081989553</v>
      </c>
      <c r="G628" s="147">
        <f t="shared" si="69"/>
        <v>1.6298218312476003</v>
      </c>
      <c r="H628" s="147">
        <f t="shared" si="63"/>
        <v>222.55078265114312</v>
      </c>
      <c r="I628" s="147">
        <f t="shared" si="64"/>
        <v>4.0559173488568661</v>
      </c>
      <c r="J628" s="147">
        <f t="shared" si="65"/>
        <v>4.0559173488568661</v>
      </c>
      <c r="K628" s="147">
        <f t="shared" si="66"/>
        <v>16.45046554075811</v>
      </c>
      <c r="L628" s="149">
        <f t="shared" si="67"/>
        <v>1.7898488212647137E-2</v>
      </c>
    </row>
    <row r="629" spans="4:12" x14ac:dyDescent="0.3">
      <c r="D629" s="169">
        <v>44372</v>
      </c>
      <c r="E629" s="146">
        <v>223.95670000000001</v>
      </c>
      <c r="F629" s="170">
        <f t="shared" si="68"/>
        <v>227.38055746499811</v>
      </c>
      <c r="G629" s="147">
        <f t="shared" si="69"/>
        <v>2.1127993126330979</v>
      </c>
      <c r="H629" s="147">
        <f t="shared" si="63"/>
        <v>229.49335677763119</v>
      </c>
      <c r="I629" s="147">
        <f t="shared" si="64"/>
        <v>-5.5366567776311797</v>
      </c>
      <c r="J629" s="147">
        <f t="shared" si="65"/>
        <v>5.5366567776311797</v>
      </c>
      <c r="K629" s="147">
        <f t="shared" si="66"/>
        <v>30.654568273289279</v>
      </c>
      <c r="L629" s="149">
        <f t="shared" si="67"/>
        <v>2.4721996607519128E-2</v>
      </c>
    </row>
    <row r="630" spans="4:12" x14ac:dyDescent="0.3">
      <c r="D630" s="169">
        <v>44375</v>
      </c>
      <c r="E630" s="146">
        <v>229.57329999999999</v>
      </c>
      <c r="F630" s="170">
        <f t="shared" si="68"/>
        <v>226.77025945010649</v>
      </c>
      <c r="G630" s="147">
        <f t="shared" si="69"/>
        <v>1.8404895798806269</v>
      </c>
      <c r="H630" s="147">
        <f t="shared" si="63"/>
        <v>228.61074902998712</v>
      </c>
      <c r="I630" s="147">
        <f t="shared" si="64"/>
        <v>0.96255097001287027</v>
      </c>
      <c r="J630" s="147">
        <f t="shared" si="65"/>
        <v>0.96255097001287027</v>
      </c>
      <c r="K630" s="147">
        <f t="shared" si="66"/>
        <v>0.92650436987271745</v>
      </c>
      <c r="L630" s="149">
        <f t="shared" si="67"/>
        <v>4.1927827409061523E-3</v>
      </c>
    </row>
    <row r="631" spans="4:12" x14ac:dyDescent="0.3">
      <c r="D631" s="169">
        <v>44376</v>
      </c>
      <c r="E631" s="146">
        <v>226.92</v>
      </c>
      <c r="F631" s="170">
        <f t="shared" si="68"/>
        <v>230.51503166390449</v>
      </c>
      <c r="G631" s="147">
        <f t="shared" si="69"/>
        <v>2.0309178432723645</v>
      </c>
      <c r="H631" s="147">
        <f t="shared" si="63"/>
        <v>232.54594950717686</v>
      </c>
      <c r="I631" s="147">
        <f t="shared" si="64"/>
        <v>-5.6259495071768697</v>
      </c>
      <c r="J631" s="147">
        <f t="shared" si="65"/>
        <v>5.6259495071768697</v>
      </c>
      <c r="K631" s="147">
        <f t="shared" si="66"/>
        <v>31.651307857303664</v>
      </c>
      <c r="L631" s="149">
        <f t="shared" si="67"/>
        <v>2.4792656033742595E-2</v>
      </c>
    </row>
    <row r="632" spans="4:12" x14ac:dyDescent="0.3">
      <c r="D632" s="169">
        <v>44377</v>
      </c>
      <c r="E632" s="146">
        <v>226.5667</v>
      </c>
      <c r="F632" s="170">
        <f t="shared" si="68"/>
        <v>228.47407427461789</v>
      </c>
      <c r="G632" s="147">
        <f t="shared" si="69"/>
        <v>1.6237303200164677</v>
      </c>
      <c r="H632" s="147">
        <f t="shared" si="63"/>
        <v>230.09780459463437</v>
      </c>
      <c r="I632" s="147">
        <f t="shared" si="64"/>
        <v>-3.5311045946343711</v>
      </c>
      <c r="J632" s="147">
        <f t="shared" si="65"/>
        <v>3.5311045946343711</v>
      </c>
      <c r="K632" s="147">
        <f t="shared" si="66"/>
        <v>12.468699658247965</v>
      </c>
      <c r="L632" s="149">
        <f t="shared" si="67"/>
        <v>1.558527618857657E-2</v>
      </c>
    </row>
    <row r="633" spans="4:12" x14ac:dyDescent="0.3">
      <c r="D633" s="169">
        <v>44378</v>
      </c>
      <c r="E633" s="146">
        <v>225.97329999999999</v>
      </c>
      <c r="F633" s="170">
        <f t="shared" si="68"/>
        <v>227.74700425601318</v>
      </c>
      <c r="G633" s="147">
        <f t="shared" si="69"/>
        <v>1.3886502861543502</v>
      </c>
      <c r="H633" s="147">
        <f t="shared" si="63"/>
        <v>229.13565454216754</v>
      </c>
      <c r="I633" s="147">
        <f t="shared" si="64"/>
        <v>-3.1623545421675487</v>
      </c>
      <c r="J633" s="147">
        <f t="shared" si="65"/>
        <v>3.1623545421675487</v>
      </c>
      <c r="K633" s="147">
        <f t="shared" si="66"/>
        <v>10.000486250367727</v>
      </c>
      <c r="L633" s="149">
        <f t="shared" si="67"/>
        <v>1.3994372530593432E-2</v>
      </c>
    </row>
    <row r="634" spans="4:12" x14ac:dyDescent="0.3">
      <c r="D634" s="169">
        <v>44379</v>
      </c>
      <c r="E634" s="146">
        <v>226.3</v>
      </c>
      <c r="F634" s="170">
        <f t="shared" si="68"/>
        <v>227.14956022892352</v>
      </c>
      <c r="G634" s="147">
        <f t="shared" si="69"/>
        <v>1.1900408548299488</v>
      </c>
      <c r="H634" s="147">
        <f t="shared" si="63"/>
        <v>228.33960108375348</v>
      </c>
      <c r="I634" s="147">
        <f t="shared" si="64"/>
        <v>-2.0396010837534675</v>
      </c>
      <c r="J634" s="147">
        <f t="shared" si="65"/>
        <v>2.0396010837534675</v>
      </c>
      <c r="K634" s="147">
        <f t="shared" si="66"/>
        <v>4.1599725808483194</v>
      </c>
      <c r="L634" s="149">
        <f t="shared" si="67"/>
        <v>9.012819636559732E-3</v>
      </c>
    </row>
    <row r="635" spans="4:12" x14ac:dyDescent="0.3">
      <c r="D635" s="169">
        <v>44383</v>
      </c>
      <c r="E635" s="146">
        <v>219.86</v>
      </c>
      <c r="F635" s="170">
        <f t="shared" si="68"/>
        <v>225.96403268386399</v>
      </c>
      <c r="G635" s="147">
        <f t="shared" si="69"/>
        <v>0.9524840148410012</v>
      </c>
      <c r="H635" s="147">
        <f t="shared" si="63"/>
        <v>226.91651669870498</v>
      </c>
      <c r="I635" s="147">
        <f t="shared" si="64"/>
        <v>-7.0565166987049679</v>
      </c>
      <c r="J635" s="147">
        <f t="shared" si="65"/>
        <v>7.0565166987049679</v>
      </c>
      <c r="K635" s="147">
        <f t="shared" si="66"/>
        <v>49.794427919102056</v>
      </c>
      <c r="L635" s="149">
        <f t="shared" si="67"/>
        <v>3.2095500312494168E-2</v>
      </c>
    </row>
    <row r="636" spans="4:12" x14ac:dyDescent="0.3">
      <c r="D636" s="169">
        <v>44384</v>
      </c>
      <c r="E636" s="146">
        <v>214.88329999999999</v>
      </c>
      <c r="F636" s="170">
        <f t="shared" si="68"/>
        <v>219.62664721187284</v>
      </c>
      <c r="G636" s="147">
        <f t="shared" si="69"/>
        <v>0.22349706615778564</v>
      </c>
      <c r="H636" s="147">
        <f t="shared" si="63"/>
        <v>219.85014427803063</v>
      </c>
      <c r="I636" s="147">
        <f t="shared" si="64"/>
        <v>-4.966844278030635</v>
      </c>
      <c r="J636" s="147">
        <f t="shared" si="65"/>
        <v>4.966844278030635</v>
      </c>
      <c r="K636" s="147">
        <f t="shared" si="66"/>
        <v>24.669542082205659</v>
      </c>
      <c r="L636" s="149">
        <f t="shared" si="67"/>
        <v>2.3114147437379429E-2</v>
      </c>
    </row>
    <row r="637" spans="4:12" x14ac:dyDescent="0.3">
      <c r="D637" s="169">
        <v>44385</v>
      </c>
      <c r="E637" s="146">
        <v>217.60329999999999</v>
      </c>
      <c r="F637" s="170">
        <f t="shared" si="68"/>
        <v>215.60609765292622</v>
      </c>
      <c r="G637" s="147">
        <f t="shared" si="69"/>
        <v>-0.20090759635265421</v>
      </c>
      <c r="H637" s="147">
        <f t="shared" si="63"/>
        <v>215.40519005657356</v>
      </c>
      <c r="I637" s="147">
        <f t="shared" si="64"/>
        <v>2.1981099434264308</v>
      </c>
      <c r="J637" s="147">
        <f t="shared" si="65"/>
        <v>2.1981099434264308</v>
      </c>
      <c r="K637" s="147">
        <f t="shared" si="66"/>
        <v>4.8316873233901472</v>
      </c>
      <c r="L637" s="149">
        <f t="shared" si="67"/>
        <v>1.0101455002871882E-2</v>
      </c>
    </row>
    <row r="638" spans="4:12" x14ac:dyDescent="0.3">
      <c r="D638" s="169">
        <v>44386</v>
      </c>
      <c r="E638" s="146">
        <v>218.98330000000001</v>
      </c>
      <c r="F638" s="170">
        <f t="shared" si="68"/>
        <v>217.71857392291787</v>
      </c>
      <c r="G638" s="147">
        <f t="shared" si="69"/>
        <v>3.043079028177581E-2</v>
      </c>
      <c r="H638" s="147">
        <f t="shared" si="63"/>
        <v>217.74900471319964</v>
      </c>
      <c r="I638" s="147">
        <f t="shared" si="64"/>
        <v>1.2342952868003749</v>
      </c>
      <c r="J638" s="147">
        <f t="shared" si="65"/>
        <v>1.2342952868003749</v>
      </c>
      <c r="K638" s="147">
        <f t="shared" si="66"/>
        <v>1.5234848550176199</v>
      </c>
      <c r="L638" s="149">
        <f t="shared" si="67"/>
        <v>5.6364813517760255E-3</v>
      </c>
    </row>
    <row r="639" spans="4:12" x14ac:dyDescent="0.3">
      <c r="D639" s="169">
        <v>44389</v>
      </c>
      <c r="E639" s="146">
        <v>228.5667</v>
      </c>
      <c r="F639" s="170">
        <f t="shared" si="68"/>
        <v>220.92432463222542</v>
      </c>
      <c r="G639" s="147">
        <f t="shared" si="69"/>
        <v>0.34796278218435339</v>
      </c>
      <c r="H639" s="147">
        <f t="shared" si="63"/>
        <v>221.27228741440976</v>
      </c>
      <c r="I639" s="147">
        <f t="shared" si="64"/>
        <v>7.2944125855902371</v>
      </c>
      <c r="J639" s="147">
        <f t="shared" si="65"/>
        <v>7.2944125855902371</v>
      </c>
      <c r="K639" s="147">
        <f t="shared" si="66"/>
        <v>53.20845496881725</v>
      </c>
      <c r="L639" s="149">
        <f t="shared" si="67"/>
        <v>3.1913715276942083E-2</v>
      </c>
    </row>
    <row r="640" spans="4:12" x14ac:dyDescent="0.3">
      <c r="D640" s="169">
        <v>44390</v>
      </c>
      <c r="E640" s="146">
        <v>222.8467</v>
      </c>
      <c r="F640" s="170">
        <f t="shared" si="68"/>
        <v>227.70107022574749</v>
      </c>
      <c r="G640" s="147">
        <f t="shared" si="69"/>
        <v>0.9908410633181246</v>
      </c>
      <c r="H640" s="147">
        <f t="shared" si="63"/>
        <v>228.69191128906562</v>
      </c>
      <c r="I640" s="147">
        <f t="shared" si="64"/>
        <v>-5.8452112890656167</v>
      </c>
      <c r="J640" s="147">
        <f t="shared" si="65"/>
        <v>5.8452112890656167</v>
      </c>
      <c r="K640" s="147">
        <f t="shared" si="66"/>
        <v>34.166495013820132</v>
      </c>
      <c r="L640" s="149">
        <f t="shared" si="67"/>
        <v>2.622974129329991E-2</v>
      </c>
    </row>
    <row r="641" spans="4:12" x14ac:dyDescent="0.3">
      <c r="D641" s="169">
        <v>44391</v>
      </c>
      <c r="E641" s="146">
        <v>217.79329999999999</v>
      </c>
      <c r="F641" s="170">
        <f t="shared" si="68"/>
        <v>222.62869285065452</v>
      </c>
      <c r="G641" s="147">
        <f t="shared" si="69"/>
        <v>0.38451921947701517</v>
      </c>
      <c r="H641" s="147">
        <f t="shared" ref="H641:H704" si="70">F641+G641</f>
        <v>223.01321207013154</v>
      </c>
      <c r="I641" s="147">
        <f t="shared" si="64"/>
        <v>-5.2199120701315564</v>
      </c>
      <c r="J641" s="147">
        <f t="shared" si="65"/>
        <v>5.2199120701315564</v>
      </c>
      <c r="K641" s="147">
        <f t="shared" si="66"/>
        <v>27.24748201990511</v>
      </c>
      <c r="L641" s="149">
        <f t="shared" si="67"/>
        <v>2.396727571569721E-2</v>
      </c>
    </row>
    <row r="642" spans="4:12" x14ac:dyDescent="0.3">
      <c r="D642" s="169">
        <v>44392</v>
      </c>
      <c r="E642" s="146">
        <v>216.86670000000001</v>
      </c>
      <c r="F642" s="170">
        <f t="shared" si="68"/>
        <v>217.91559537558163</v>
      </c>
      <c r="G642" s="147">
        <f t="shared" si="69"/>
        <v>-0.1252424499779749</v>
      </c>
      <c r="H642" s="147">
        <f t="shared" si="70"/>
        <v>217.79035292560366</v>
      </c>
      <c r="I642" s="147">
        <f t="shared" si="64"/>
        <v>-0.92365292560364765</v>
      </c>
      <c r="J642" s="147">
        <f t="shared" si="65"/>
        <v>0.92365292560364765</v>
      </c>
      <c r="K642" s="147">
        <f t="shared" si="66"/>
        <v>0.85313472697617743</v>
      </c>
      <c r="L642" s="149">
        <f t="shared" si="67"/>
        <v>4.2590813878001909E-3</v>
      </c>
    </row>
    <row r="643" spans="4:12" x14ac:dyDescent="0.3">
      <c r="D643" s="169">
        <v>44393</v>
      </c>
      <c r="E643" s="146">
        <v>214.74</v>
      </c>
      <c r="F643" s="170">
        <f t="shared" si="68"/>
        <v>216.34116604001764</v>
      </c>
      <c r="G643" s="147">
        <f t="shared" si="69"/>
        <v>-0.27016113853657653</v>
      </c>
      <c r="H643" s="147">
        <f t="shared" si="70"/>
        <v>216.07100490148107</v>
      </c>
      <c r="I643" s="147">
        <f t="shared" si="64"/>
        <v>-1.3310049014810659</v>
      </c>
      <c r="J643" s="147">
        <f t="shared" si="65"/>
        <v>1.3310049014810659</v>
      </c>
      <c r="K643" s="147">
        <f t="shared" si="66"/>
        <v>1.771574047766622</v>
      </c>
      <c r="L643" s="149">
        <f t="shared" si="67"/>
        <v>6.198215989014929E-3</v>
      </c>
    </row>
    <row r="644" spans="4:12" x14ac:dyDescent="0.3">
      <c r="D644" s="169">
        <v>44396</v>
      </c>
      <c r="E644" s="146">
        <v>215.4067</v>
      </c>
      <c r="F644" s="170">
        <f t="shared" si="68"/>
        <v>214.65721108917077</v>
      </c>
      <c r="G644" s="147">
        <f t="shared" si="69"/>
        <v>-0.41154051976760564</v>
      </c>
      <c r="H644" s="147">
        <f t="shared" si="70"/>
        <v>214.24567056940316</v>
      </c>
      <c r="I644" s="147">
        <f t="shared" ref="I644:I707" si="71">E644-H644</f>
        <v>1.1610294305968409</v>
      </c>
      <c r="J644" s="147">
        <f t="shared" ref="J644:J707" si="72">ABS(I644)</f>
        <v>1.1610294305968409</v>
      </c>
      <c r="K644" s="147">
        <f t="shared" ref="K644:K707" si="73">I644^2</f>
        <v>1.3479893387120248</v>
      </c>
      <c r="L644" s="149">
        <f t="shared" ref="L644:L707" si="74">J644/E644</f>
        <v>5.3899411234508534E-3</v>
      </c>
    </row>
    <row r="645" spans="4:12" x14ac:dyDescent="0.3">
      <c r="D645" s="169">
        <v>44397</v>
      </c>
      <c r="E645" s="146">
        <v>220.16669999999999</v>
      </c>
      <c r="F645" s="170">
        <f t="shared" ref="F645:F708" si="75">alpha*(E645)+(1-alpha)*(E644+G644)</f>
        <v>216.02946758418594</v>
      </c>
      <c r="G645" s="147">
        <f t="shared" ref="G645:G708" si="76">beta*(F645-F644)+(1-beta)*G644</f>
        <v>-0.23316081828932861</v>
      </c>
      <c r="H645" s="147">
        <f t="shared" si="70"/>
        <v>215.79630676589662</v>
      </c>
      <c r="I645" s="147">
        <f t="shared" si="71"/>
        <v>4.3703932341033749</v>
      </c>
      <c r="J645" s="147">
        <f t="shared" si="72"/>
        <v>4.3703932341033749</v>
      </c>
      <c r="K645" s="147">
        <f t="shared" si="73"/>
        <v>19.100337020696557</v>
      </c>
      <c r="L645" s="149">
        <f t="shared" si="74"/>
        <v>1.9850382615097448E-2</v>
      </c>
    </row>
    <row r="646" spans="4:12" x14ac:dyDescent="0.3">
      <c r="D646" s="169">
        <v>44398</v>
      </c>
      <c r="E646" s="146">
        <v>218.43</v>
      </c>
      <c r="F646" s="170">
        <f t="shared" si="75"/>
        <v>219.63283134536854</v>
      </c>
      <c r="G646" s="147">
        <f t="shared" si="76"/>
        <v>0.15049163965786494</v>
      </c>
      <c r="H646" s="147">
        <f t="shared" si="70"/>
        <v>219.78332298502642</v>
      </c>
      <c r="I646" s="147">
        <f t="shared" si="71"/>
        <v>-1.3533229850264092</v>
      </c>
      <c r="J646" s="147">
        <f t="shared" si="72"/>
        <v>1.3533229850264092</v>
      </c>
      <c r="K646" s="147">
        <f t="shared" si="73"/>
        <v>1.8314831018007907</v>
      </c>
      <c r="L646" s="149">
        <f t="shared" si="74"/>
        <v>6.1956827588994607E-3</v>
      </c>
    </row>
    <row r="647" spans="4:12" x14ac:dyDescent="0.3">
      <c r="D647" s="169">
        <v>44399</v>
      </c>
      <c r="E647" s="146">
        <v>216.42</v>
      </c>
      <c r="F647" s="170">
        <f t="shared" si="75"/>
        <v>218.14839331172629</v>
      </c>
      <c r="G647" s="147">
        <f t="shared" si="76"/>
        <v>-1.3001327672146429E-2</v>
      </c>
      <c r="H647" s="147">
        <f t="shared" si="70"/>
        <v>218.13539198405414</v>
      </c>
      <c r="I647" s="147">
        <f t="shared" si="71"/>
        <v>-1.7153919840541505</v>
      </c>
      <c r="J647" s="147">
        <f t="shared" si="72"/>
        <v>1.7153919840541505</v>
      </c>
      <c r="K647" s="147">
        <f t="shared" si="73"/>
        <v>2.9425696589572348</v>
      </c>
      <c r="L647" s="149">
        <f t="shared" si="74"/>
        <v>7.9262174662884689E-3</v>
      </c>
    </row>
    <row r="648" spans="4:12" x14ac:dyDescent="0.3">
      <c r="D648" s="169">
        <v>44400</v>
      </c>
      <c r="E648" s="146">
        <v>214.46</v>
      </c>
      <c r="F648" s="170">
        <f t="shared" si="75"/>
        <v>216.01759893786226</v>
      </c>
      <c r="G648" s="147">
        <f t="shared" si="76"/>
        <v>-0.22478063229133527</v>
      </c>
      <c r="H648" s="147">
        <f t="shared" si="70"/>
        <v>215.79281830557093</v>
      </c>
      <c r="I648" s="147">
        <f t="shared" si="71"/>
        <v>-1.3328183055709246</v>
      </c>
      <c r="J648" s="147">
        <f t="shared" si="72"/>
        <v>1.3328183055709246</v>
      </c>
      <c r="K648" s="147">
        <f t="shared" si="73"/>
        <v>1.7764046356649505</v>
      </c>
      <c r="L648" s="149">
        <f t="shared" si="74"/>
        <v>6.2147640845422207E-3</v>
      </c>
    </row>
    <row r="649" spans="4:12" x14ac:dyDescent="0.3">
      <c r="D649" s="169">
        <v>44403</v>
      </c>
      <c r="E649" s="146">
        <v>219.20670000000001</v>
      </c>
      <c r="F649" s="170">
        <f t="shared" si="75"/>
        <v>215.22951549416695</v>
      </c>
      <c r="G649" s="147">
        <f t="shared" si="76"/>
        <v>-0.28111091343173311</v>
      </c>
      <c r="H649" s="147">
        <f t="shared" si="70"/>
        <v>214.9484045807352</v>
      </c>
      <c r="I649" s="147">
        <f t="shared" si="71"/>
        <v>4.2582954192648117</v>
      </c>
      <c r="J649" s="147">
        <f t="shared" si="72"/>
        <v>4.2582954192648117</v>
      </c>
      <c r="K649" s="147">
        <f t="shared" si="73"/>
        <v>18.133079877731678</v>
      </c>
      <c r="L649" s="149">
        <f t="shared" si="74"/>
        <v>1.9425936430158438E-2</v>
      </c>
    </row>
    <row r="650" spans="4:12" x14ac:dyDescent="0.3">
      <c r="D650" s="169">
        <v>44404</v>
      </c>
      <c r="E650" s="146">
        <v>214.92670000000001</v>
      </c>
      <c r="F650" s="170">
        <f t="shared" si="75"/>
        <v>218.12581126925463</v>
      </c>
      <c r="G650" s="147">
        <f t="shared" si="76"/>
        <v>3.6629755420208188E-2</v>
      </c>
      <c r="H650" s="147">
        <f t="shared" si="70"/>
        <v>218.16244102467485</v>
      </c>
      <c r="I650" s="147">
        <f t="shared" si="71"/>
        <v>-3.2357410246748373</v>
      </c>
      <c r="J650" s="147">
        <f t="shared" si="72"/>
        <v>3.2357410246748373</v>
      </c>
      <c r="K650" s="147">
        <f t="shared" si="73"/>
        <v>10.470019978763766</v>
      </c>
      <c r="L650" s="149">
        <f t="shared" si="74"/>
        <v>1.5055090989973964E-2</v>
      </c>
    </row>
    <row r="651" spans="4:12" x14ac:dyDescent="0.3">
      <c r="D651" s="169">
        <v>44405</v>
      </c>
      <c r="E651" s="146">
        <v>215.66</v>
      </c>
      <c r="F651" s="170">
        <f t="shared" si="75"/>
        <v>215.1026638043362</v>
      </c>
      <c r="G651" s="147">
        <f t="shared" si="76"/>
        <v>-0.26934796661365501</v>
      </c>
      <c r="H651" s="147">
        <f t="shared" si="70"/>
        <v>214.83331583772255</v>
      </c>
      <c r="I651" s="147">
        <f t="shared" si="71"/>
        <v>0.82668416227744501</v>
      </c>
      <c r="J651" s="147">
        <f t="shared" si="72"/>
        <v>0.82668416227744501</v>
      </c>
      <c r="K651" s="147">
        <f t="shared" si="73"/>
        <v>0.68340670416036109</v>
      </c>
      <c r="L651" s="149">
        <f t="shared" si="74"/>
        <v>3.8332753513745945E-3</v>
      </c>
    </row>
    <row r="652" spans="4:12" x14ac:dyDescent="0.3">
      <c r="D652" s="169">
        <v>44406</v>
      </c>
      <c r="E652" s="146">
        <v>225.7833</v>
      </c>
      <c r="F652" s="170">
        <f t="shared" si="75"/>
        <v>217.46918162670909</v>
      </c>
      <c r="G652" s="147">
        <f t="shared" si="76"/>
        <v>-5.7613877150010651E-3</v>
      </c>
      <c r="H652" s="147">
        <f t="shared" si="70"/>
        <v>217.46342023899408</v>
      </c>
      <c r="I652" s="147">
        <f t="shared" si="71"/>
        <v>8.3198797610059216</v>
      </c>
      <c r="J652" s="147">
        <f t="shared" si="72"/>
        <v>8.3198797610059216</v>
      </c>
      <c r="K652" s="147">
        <f t="shared" si="73"/>
        <v>69.220399237595956</v>
      </c>
      <c r="L652" s="149">
        <f t="shared" si="74"/>
        <v>3.6848959869954609E-2</v>
      </c>
    </row>
    <row r="653" spans="4:12" x14ac:dyDescent="0.3">
      <c r="D653" s="169">
        <v>44407</v>
      </c>
      <c r="E653" s="146">
        <v>229.0667</v>
      </c>
      <c r="F653" s="170">
        <f t="shared" si="75"/>
        <v>226.43537088982802</v>
      </c>
      <c r="G653" s="147">
        <f t="shared" si="76"/>
        <v>0.89143367736839263</v>
      </c>
      <c r="H653" s="147">
        <f t="shared" si="70"/>
        <v>227.3268045671964</v>
      </c>
      <c r="I653" s="147">
        <f t="shared" si="71"/>
        <v>1.7398954328035927</v>
      </c>
      <c r="J653" s="147">
        <f t="shared" si="72"/>
        <v>1.7398954328035927</v>
      </c>
      <c r="K653" s="147">
        <f t="shared" si="73"/>
        <v>3.0272361170908013</v>
      </c>
      <c r="L653" s="149">
        <f t="shared" si="74"/>
        <v>7.5955843114847892E-3</v>
      </c>
    </row>
    <row r="654" spans="4:12" x14ac:dyDescent="0.3">
      <c r="D654" s="169">
        <v>44410</v>
      </c>
      <c r="E654" s="146">
        <v>236.55670000000001</v>
      </c>
      <c r="F654" s="170">
        <f t="shared" si="75"/>
        <v>231.27784694189472</v>
      </c>
      <c r="G654" s="147">
        <f t="shared" si="76"/>
        <v>1.2865379148382234</v>
      </c>
      <c r="H654" s="147">
        <f t="shared" si="70"/>
        <v>232.56438485673294</v>
      </c>
      <c r="I654" s="147">
        <f t="shared" si="71"/>
        <v>3.9923151432670636</v>
      </c>
      <c r="J654" s="147">
        <f t="shared" si="72"/>
        <v>3.9923151432670636</v>
      </c>
      <c r="K654" s="147">
        <f t="shared" si="73"/>
        <v>15.938580203159514</v>
      </c>
      <c r="L654" s="149">
        <f t="shared" si="74"/>
        <v>1.6876778984772207E-2</v>
      </c>
    </row>
    <row r="655" spans="4:12" x14ac:dyDescent="0.3">
      <c r="D655" s="169">
        <v>44411</v>
      </c>
      <c r="E655" s="146">
        <v>236.58</v>
      </c>
      <c r="F655" s="170">
        <f t="shared" si="75"/>
        <v>237.5905903318706</v>
      </c>
      <c r="G655" s="147">
        <f t="shared" si="76"/>
        <v>1.7891584623519889</v>
      </c>
      <c r="H655" s="147">
        <f t="shared" si="70"/>
        <v>239.37974879422259</v>
      </c>
      <c r="I655" s="147">
        <f t="shared" si="71"/>
        <v>-2.7997487942225803</v>
      </c>
      <c r="J655" s="147">
        <f t="shared" si="72"/>
        <v>2.7997487942225803</v>
      </c>
      <c r="K655" s="147">
        <f t="shared" si="73"/>
        <v>7.8385933107507926</v>
      </c>
      <c r="L655" s="149">
        <f t="shared" si="74"/>
        <v>1.1834258154630907E-2</v>
      </c>
    </row>
    <row r="656" spans="4:12" x14ac:dyDescent="0.3">
      <c r="D656" s="169">
        <v>44412</v>
      </c>
      <c r="E656" s="146">
        <v>236.97329999999999</v>
      </c>
      <c r="F656" s="170">
        <f t="shared" si="75"/>
        <v>238.08998676988159</v>
      </c>
      <c r="G656" s="147">
        <f t="shared" si="76"/>
        <v>1.660182259917889</v>
      </c>
      <c r="H656" s="147">
        <f t="shared" si="70"/>
        <v>239.75016902979948</v>
      </c>
      <c r="I656" s="147">
        <f t="shared" si="71"/>
        <v>-2.7768690297994851</v>
      </c>
      <c r="J656" s="147">
        <f t="shared" si="72"/>
        <v>2.7768690297994851</v>
      </c>
      <c r="K656" s="147">
        <f t="shared" si="73"/>
        <v>7.7110016086595339</v>
      </c>
      <c r="L656" s="149">
        <f t="shared" si="74"/>
        <v>1.1718067097852312E-2</v>
      </c>
    </row>
    <row r="657" spans="4:12" x14ac:dyDescent="0.3">
      <c r="D657" s="169">
        <v>44413</v>
      </c>
      <c r="E657" s="146">
        <v>238.21</v>
      </c>
      <c r="F657" s="170">
        <f t="shared" si="75"/>
        <v>238.54878580793431</v>
      </c>
      <c r="G657" s="147">
        <f t="shared" si="76"/>
        <v>1.5400439377313719</v>
      </c>
      <c r="H657" s="147">
        <f t="shared" si="70"/>
        <v>240.08882974566569</v>
      </c>
      <c r="I657" s="147">
        <f t="shared" si="71"/>
        <v>-1.8788297456656835</v>
      </c>
      <c r="J657" s="147">
        <f t="shared" si="72"/>
        <v>1.8788297456656835</v>
      </c>
      <c r="K657" s="147">
        <f t="shared" si="73"/>
        <v>3.5300012131981768</v>
      </c>
      <c r="L657" s="149">
        <f t="shared" si="74"/>
        <v>7.8872832612639412E-3</v>
      </c>
    </row>
    <row r="658" spans="4:12" x14ac:dyDescent="0.3">
      <c r="D658" s="169">
        <v>44414</v>
      </c>
      <c r="E658" s="146">
        <v>233.0333</v>
      </c>
      <c r="F658" s="170">
        <f t="shared" si="75"/>
        <v>238.40669515018513</v>
      </c>
      <c r="G658" s="147">
        <f t="shared" si="76"/>
        <v>1.3718304781833168</v>
      </c>
      <c r="H658" s="147">
        <f t="shared" si="70"/>
        <v>239.77852562836844</v>
      </c>
      <c r="I658" s="147">
        <f t="shared" si="71"/>
        <v>-6.7452256283684449</v>
      </c>
      <c r="J658" s="147">
        <f t="shared" si="72"/>
        <v>6.7452256283684449</v>
      </c>
      <c r="K658" s="147">
        <f t="shared" si="73"/>
        <v>45.498068777598483</v>
      </c>
      <c r="L658" s="149">
        <f t="shared" si="74"/>
        <v>2.894532939441893E-2</v>
      </c>
    </row>
    <row r="659" spans="4:12" x14ac:dyDescent="0.3">
      <c r="D659" s="169">
        <v>44417</v>
      </c>
      <c r="E659" s="146">
        <v>237.92</v>
      </c>
      <c r="F659" s="170">
        <f t="shared" si="75"/>
        <v>235.10810438254666</v>
      </c>
      <c r="G659" s="147">
        <f t="shared" si="76"/>
        <v>0.90478835360113796</v>
      </c>
      <c r="H659" s="147">
        <f t="shared" si="70"/>
        <v>236.01289273614779</v>
      </c>
      <c r="I659" s="147">
        <f t="shared" si="71"/>
        <v>1.9071072638521969</v>
      </c>
      <c r="J659" s="147">
        <f t="shared" si="72"/>
        <v>1.9071072638521969</v>
      </c>
      <c r="K659" s="147">
        <f t="shared" si="73"/>
        <v>3.6370581158378128</v>
      </c>
      <c r="L659" s="149">
        <f t="shared" si="74"/>
        <v>8.0157501002530128E-3</v>
      </c>
    </row>
    <row r="660" spans="4:12" x14ac:dyDescent="0.3">
      <c r="D660" s="169">
        <v>44418</v>
      </c>
      <c r="E660" s="146">
        <v>236.66329999999999</v>
      </c>
      <c r="F660" s="170">
        <f t="shared" si="75"/>
        <v>238.39249068288092</v>
      </c>
      <c r="G660" s="147">
        <f t="shared" si="76"/>
        <v>1.1427481482744504</v>
      </c>
      <c r="H660" s="147">
        <f t="shared" si="70"/>
        <v>239.53523883115537</v>
      </c>
      <c r="I660" s="147">
        <f t="shared" si="71"/>
        <v>-2.8719388311553757</v>
      </c>
      <c r="J660" s="147">
        <f t="shared" si="72"/>
        <v>2.8719388311553757</v>
      </c>
      <c r="K660" s="147">
        <f t="shared" si="73"/>
        <v>8.2480326498981054</v>
      </c>
      <c r="L660" s="149">
        <f t="shared" si="74"/>
        <v>1.2135125434131004E-2</v>
      </c>
    </row>
    <row r="661" spans="4:12" x14ac:dyDescent="0.3">
      <c r="D661" s="169">
        <v>44419</v>
      </c>
      <c r="E661" s="146">
        <v>235.94</v>
      </c>
      <c r="F661" s="170">
        <f t="shared" si="75"/>
        <v>237.43283851861958</v>
      </c>
      <c r="G661" s="147">
        <f t="shared" si="76"/>
        <v>0.93250811702087111</v>
      </c>
      <c r="H661" s="147">
        <f t="shared" si="70"/>
        <v>238.36534663564044</v>
      </c>
      <c r="I661" s="147">
        <f t="shared" si="71"/>
        <v>-2.4253466356404374</v>
      </c>
      <c r="J661" s="147">
        <f t="shared" si="72"/>
        <v>2.4253466356404374</v>
      </c>
      <c r="K661" s="147">
        <f t="shared" si="73"/>
        <v>5.8823063030123883</v>
      </c>
      <c r="L661" s="149">
        <f t="shared" si="74"/>
        <v>1.0279505957618198E-2</v>
      </c>
    </row>
    <row r="662" spans="4:12" x14ac:dyDescent="0.3">
      <c r="D662" s="169">
        <v>44420</v>
      </c>
      <c r="E662" s="146">
        <v>240.75</v>
      </c>
      <c r="F662" s="170">
        <f t="shared" si="75"/>
        <v>237.64800649361669</v>
      </c>
      <c r="G662" s="147">
        <f t="shared" si="76"/>
        <v>0.86077410281849553</v>
      </c>
      <c r="H662" s="147">
        <f t="shared" si="70"/>
        <v>238.50878059643517</v>
      </c>
      <c r="I662" s="147">
        <f t="shared" si="71"/>
        <v>2.241219403564827</v>
      </c>
      <c r="J662" s="147">
        <f t="shared" si="72"/>
        <v>2.241219403564827</v>
      </c>
      <c r="K662" s="147">
        <f t="shared" si="73"/>
        <v>5.0230644149154786</v>
      </c>
      <c r="L662" s="149">
        <f t="shared" si="74"/>
        <v>9.3093225485558744E-3</v>
      </c>
    </row>
    <row r="663" spans="4:12" x14ac:dyDescent="0.3">
      <c r="D663" s="169">
        <v>44421</v>
      </c>
      <c r="E663" s="146">
        <v>239.05670000000001</v>
      </c>
      <c r="F663" s="170">
        <f t="shared" si="75"/>
        <v>241.09995928225479</v>
      </c>
      <c r="G663" s="147">
        <f t="shared" si="76"/>
        <v>1.1198919714004556</v>
      </c>
      <c r="H663" s="147">
        <f t="shared" si="70"/>
        <v>242.21985125365524</v>
      </c>
      <c r="I663" s="147">
        <f t="shared" si="71"/>
        <v>-3.1631512536552293</v>
      </c>
      <c r="J663" s="147">
        <f t="shared" si="72"/>
        <v>3.1631512536552293</v>
      </c>
      <c r="K663" s="147">
        <f t="shared" si="73"/>
        <v>10.005525853500648</v>
      </c>
      <c r="L663" s="149">
        <f t="shared" si="74"/>
        <v>1.3231803390807408E-2</v>
      </c>
    </row>
    <row r="664" spans="4:12" x14ac:dyDescent="0.3">
      <c r="D664" s="169">
        <v>44424</v>
      </c>
      <c r="E664" s="146">
        <v>228.72329999999999</v>
      </c>
      <c r="F664" s="170">
        <f t="shared" si="75"/>
        <v>237.8859335771204</v>
      </c>
      <c r="G664" s="147">
        <f t="shared" si="76"/>
        <v>0.68650020374697118</v>
      </c>
      <c r="H664" s="147">
        <f t="shared" si="70"/>
        <v>238.57243378086736</v>
      </c>
      <c r="I664" s="147">
        <f t="shared" si="71"/>
        <v>-9.849133780867362</v>
      </c>
      <c r="J664" s="147">
        <f t="shared" si="72"/>
        <v>9.849133780867362</v>
      </c>
      <c r="K664" s="147">
        <f t="shared" si="73"/>
        <v>97.005436233422614</v>
      </c>
      <c r="L664" s="149">
        <f t="shared" si="74"/>
        <v>4.3061348716406954E-2</v>
      </c>
    </row>
    <row r="665" spans="4:12" x14ac:dyDescent="0.3">
      <c r="D665" s="169">
        <v>44425</v>
      </c>
      <c r="E665" s="146">
        <v>221.9033</v>
      </c>
      <c r="F665" s="170">
        <f t="shared" si="75"/>
        <v>227.90850016299757</v>
      </c>
      <c r="G665" s="147">
        <f t="shared" si="76"/>
        <v>-0.37989315804000878</v>
      </c>
      <c r="H665" s="147">
        <f t="shared" si="70"/>
        <v>227.52860700495756</v>
      </c>
      <c r="I665" s="147">
        <f t="shared" si="71"/>
        <v>-5.6253070049575626</v>
      </c>
      <c r="J665" s="147">
        <f t="shared" si="72"/>
        <v>5.6253070049575626</v>
      </c>
      <c r="K665" s="147">
        <f t="shared" si="73"/>
        <v>31.644078900024624</v>
      </c>
      <c r="L665" s="149">
        <f t="shared" si="74"/>
        <v>2.5350262952184861E-2</v>
      </c>
    </row>
    <row r="666" spans="4:12" x14ac:dyDescent="0.3">
      <c r="D666" s="169">
        <v>44426</v>
      </c>
      <c r="E666" s="146">
        <v>229.66329999999999</v>
      </c>
      <c r="F666" s="170">
        <f t="shared" si="75"/>
        <v>223.15138547356801</v>
      </c>
      <c r="G666" s="147">
        <f t="shared" si="76"/>
        <v>-0.81761531117896358</v>
      </c>
      <c r="H666" s="147">
        <f t="shared" si="70"/>
        <v>222.33377016238904</v>
      </c>
      <c r="I666" s="147">
        <f t="shared" si="71"/>
        <v>7.3295298376109486</v>
      </c>
      <c r="J666" s="147">
        <f t="shared" si="72"/>
        <v>7.3295298376109486</v>
      </c>
      <c r="K666" s="147">
        <f t="shared" si="73"/>
        <v>53.722007640429176</v>
      </c>
      <c r="L666" s="149">
        <f t="shared" si="74"/>
        <v>3.1914240706333787E-2</v>
      </c>
    </row>
    <row r="667" spans="4:12" x14ac:dyDescent="0.3">
      <c r="D667" s="169">
        <v>44427</v>
      </c>
      <c r="E667" s="146">
        <v>224.49</v>
      </c>
      <c r="F667" s="170">
        <f t="shared" si="75"/>
        <v>227.97454775105683</v>
      </c>
      <c r="G667" s="147">
        <f t="shared" si="76"/>
        <v>-0.25353755231218533</v>
      </c>
      <c r="H667" s="147">
        <f t="shared" si="70"/>
        <v>227.72101019874464</v>
      </c>
      <c r="I667" s="147">
        <f t="shared" si="71"/>
        <v>-3.2310101987446274</v>
      </c>
      <c r="J667" s="147">
        <f t="shared" si="72"/>
        <v>3.2310101987446274</v>
      </c>
      <c r="K667" s="147">
        <f t="shared" si="73"/>
        <v>10.439426904391796</v>
      </c>
      <c r="L667" s="149">
        <f t="shared" si="74"/>
        <v>1.4392668710163602E-2</v>
      </c>
    </row>
    <row r="668" spans="4:12" x14ac:dyDescent="0.3">
      <c r="D668" s="169">
        <v>44428</v>
      </c>
      <c r="E668" s="146">
        <v>226.7533</v>
      </c>
      <c r="F668" s="170">
        <f t="shared" si="75"/>
        <v>224.73982995815027</v>
      </c>
      <c r="G668" s="147">
        <f t="shared" si="76"/>
        <v>-0.55165557637162332</v>
      </c>
      <c r="H668" s="147">
        <f t="shared" si="70"/>
        <v>224.18817438177865</v>
      </c>
      <c r="I668" s="147">
        <f t="shared" si="71"/>
        <v>2.5651256182213444</v>
      </c>
      <c r="J668" s="147">
        <f t="shared" si="72"/>
        <v>2.5651256182213444</v>
      </c>
      <c r="K668" s="147">
        <f t="shared" si="73"/>
        <v>6.5798694372554349</v>
      </c>
      <c r="L668" s="149">
        <f t="shared" si="74"/>
        <v>1.131240700012456E-2</v>
      </c>
    </row>
    <row r="669" spans="4:12" x14ac:dyDescent="0.3">
      <c r="D669" s="169">
        <v>44431</v>
      </c>
      <c r="E669" s="146">
        <v>235.4333</v>
      </c>
      <c r="F669" s="170">
        <f t="shared" si="75"/>
        <v>228.0479755389027</v>
      </c>
      <c r="G669" s="147">
        <f t="shared" si="76"/>
        <v>-0.16567546065921723</v>
      </c>
      <c r="H669" s="147">
        <f t="shared" si="70"/>
        <v>227.88230007824347</v>
      </c>
      <c r="I669" s="147">
        <f t="shared" si="71"/>
        <v>7.550999921756528</v>
      </c>
      <c r="J669" s="147">
        <f t="shared" si="72"/>
        <v>7.550999921756528</v>
      </c>
      <c r="K669" s="147">
        <f t="shared" si="73"/>
        <v>57.017599818367096</v>
      </c>
      <c r="L669" s="149">
        <f t="shared" si="74"/>
        <v>3.2072777817566706E-2</v>
      </c>
    </row>
    <row r="670" spans="4:12" x14ac:dyDescent="0.3">
      <c r="D670" s="169">
        <v>44432</v>
      </c>
      <c r="E670" s="146">
        <v>236.16329999999999</v>
      </c>
      <c r="F670" s="170">
        <f t="shared" si="75"/>
        <v>235.44675963147264</v>
      </c>
      <c r="G670" s="147">
        <f t="shared" si="76"/>
        <v>0.59077049466369858</v>
      </c>
      <c r="H670" s="147">
        <f t="shared" si="70"/>
        <v>236.03753012613635</v>
      </c>
      <c r="I670" s="147">
        <f t="shared" si="71"/>
        <v>0.12576987386364635</v>
      </c>
      <c r="J670" s="147">
        <f t="shared" si="72"/>
        <v>0.12576987386364635</v>
      </c>
      <c r="K670" s="147">
        <f t="shared" si="73"/>
        <v>1.5818061171677514E-2</v>
      </c>
      <c r="L670" s="149">
        <f t="shared" si="74"/>
        <v>5.325546935685873E-4</v>
      </c>
    </row>
    <row r="671" spans="4:12" x14ac:dyDescent="0.3">
      <c r="D671" s="169">
        <v>44433</v>
      </c>
      <c r="E671" s="146">
        <v>237.0667</v>
      </c>
      <c r="F671" s="170">
        <f t="shared" si="75"/>
        <v>236.81659639573098</v>
      </c>
      <c r="G671" s="147">
        <f t="shared" si="76"/>
        <v>0.66867712162316251</v>
      </c>
      <c r="H671" s="147">
        <f t="shared" si="70"/>
        <v>237.48527351735416</v>
      </c>
      <c r="I671" s="147">
        <f t="shared" si="71"/>
        <v>-0.41857351735416159</v>
      </c>
      <c r="J671" s="147">
        <f t="shared" si="72"/>
        <v>0.41857351735416159</v>
      </c>
      <c r="K671" s="147">
        <f t="shared" si="73"/>
        <v>0.17520378943023462</v>
      </c>
      <c r="L671" s="149">
        <f t="shared" si="74"/>
        <v>1.7656360735361044E-3</v>
      </c>
    </row>
    <row r="672" spans="4:12" x14ac:dyDescent="0.3">
      <c r="D672" s="169">
        <v>44434</v>
      </c>
      <c r="E672" s="146">
        <v>233.72</v>
      </c>
      <c r="F672" s="170">
        <f t="shared" si="75"/>
        <v>236.93230169729856</v>
      </c>
      <c r="G672" s="147">
        <f t="shared" si="76"/>
        <v>0.61337993961760351</v>
      </c>
      <c r="H672" s="147">
        <f t="shared" si="70"/>
        <v>237.54568163691616</v>
      </c>
      <c r="I672" s="147">
        <f t="shared" si="71"/>
        <v>-3.8256816369161584</v>
      </c>
      <c r="J672" s="147">
        <f t="shared" si="72"/>
        <v>3.8256816369161584</v>
      </c>
      <c r="K672" s="147">
        <f t="shared" si="73"/>
        <v>14.635839987037498</v>
      </c>
      <c r="L672" s="149">
        <f t="shared" si="74"/>
        <v>1.6368653247116886E-2</v>
      </c>
    </row>
    <row r="673" spans="4:12" x14ac:dyDescent="0.3">
      <c r="D673" s="169">
        <v>44435</v>
      </c>
      <c r="E673" s="146">
        <v>237.30670000000001</v>
      </c>
      <c r="F673" s="170">
        <f t="shared" si="75"/>
        <v>234.92804395169409</v>
      </c>
      <c r="G673" s="147">
        <f t="shared" si="76"/>
        <v>0.35161617109539689</v>
      </c>
      <c r="H673" s="147">
        <f t="shared" si="70"/>
        <v>235.27966012278949</v>
      </c>
      <c r="I673" s="147">
        <f t="shared" si="71"/>
        <v>2.0270398772105125</v>
      </c>
      <c r="J673" s="147">
        <f t="shared" si="72"/>
        <v>2.0270398772105125</v>
      </c>
      <c r="K673" s="147">
        <f t="shared" si="73"/>
        <v>4.1088906638016098</v>
      </c>
      <c r="L673" s="149">
        <f t="shared" si="74"/>
        <v>8.541856918538383E-3</v>
      </c>
    </row>
    <row r="674" spans="4:12" x14ac:dyDescent="0.3">
      <c r="D674" s="169">
        <v>44438</v>
      </c>
      <c r="E674" s="146">
        <v>243.63669999999999</v>
      </c>
      <c r="F674" s="170">
        <f t="shared" si="75"/>
        <v>238.85399293687632</v>
      </c>
      <c r="G674" s="147">
        <f t="shared" si="76"/>
        <v>0.70904945250408025</v>
      </c>
      <c r="H674" s="147">
        <f t="shared" si="70"/>
        <v>239.5630423893804</v>
      </c>
      <c r="I674" s="147">
        <f t="shared" si="71"/>
        <v>4.0736576106195912</v>
      </c>
      <c r="J674" s="147">
        <f t="shared" si="72"/>
        <v>4.0736576106195912</v>
      </c>
      <c r="K674" s="147">
        <f t="shared" si="73"/>
        <v>16.594686328558918</v>
      </c>
      <c r="L674" s="149">
        <f t="shared" si="74"/>
        <v>1.6720213377621643E-2</v>
      </c>
    </row>
    <row r="675" spans="4:12" x14ac:dyDescent="0.3">
      <c r="D675" s="169">
        <v>44439</v>
      </c>
      <c r="E675" s="146">
        <v>245.24</v>
      </c>
      <c r="F675" s="170">
        <f t="shared" si="75"/>
        <v>244.52459956200326</v>
      </c>
      <c r="G675" s="147">
        <f t="shared" si="76"/>
        <v>1.2052051697663657</v>
      </c>
      <c r="H675" s="147">
        <f t="shared" si="70"/>
        <v>245.72980473176963</v>
      </c>
      <c r="I675" s="147">
        <f t="shared" si="71"/>
        <v>-0.48980473176962391</v>
      </c>
      <c r="J675" s="147">
        <f t="shared" si="72"/>
        <v>0.48980473176962391</v>
      </c>
      <c r="K675" s="147">
        <f t="shared" si="73"/>
        <v>0.23990867526391324</v>
      </c>
      <c r="L675" s="149">
        <f t="shared" si="74"/>
        <v>1.9972465004470066E-3</v>
      </c>
    </row>
    <row r="676" spans="4:12" x14ac:dyDescent="0.3">
      <c r="D676" s="169">
        <v>44440</v>
      </c>
      <c r="E676" s="146">
        <v>244.69669999999999</v>
      </c>
      <c r="F676" s="170">
        <f t="shared" si="75"/>
        <v>246.09550413581314</v>
      </c>
      <c r="G676" s="147">
        <f t="shared" si="76"/>
        <v>1.2417751101707175</v>
      </c>
      <c r="H676" s="147">
        <f t="shared" si="70"/>
        <v>247.33727924598386</v>
      </c>
      <c r="I676" s="147">
        <f t="shared" si="71"/>
        <v>-2.6405792459838722</v>
      </c>
      <c r="J676" s="147">
        <f t="shared" si="72"/>
        <v>2.6405792459838722</v>
      </c>
      <c r="K676" s="147">
        <f t="shared" si="73"/>
        <v>6.9726587543207552</v>
      </c>
      <c r="L676" s="149">
        <f t="shared" si="74"/>
        <v>1.0791233580117231E-2</v>
      </c>
    </row>
    <row r="677" spans="4:12" x14ac:dyDescent="0.3">
      <c r="D677" s="169">
        <v>44441</v>
      </c>
      <c r="E677" s="146">
        <v>244.13</v>
      </c>
      <c r="F677" s="170">
        <f t="shared" si="75"/>
        <v>245.57678008813659</v>
      </c>
      <c r="G677" s="147">
        <f t="shared" si="76"/>
        <v>1.06572519438599</v>
      </c>
      <c r="H677" s="147">
        <f t="shared" si="70"/>
        <v>246.64250528252256</v>
      </c>
      <c r="I677" s="147">
        <f t="shared" si="71"/>
        <v>-2.512505282522568</v>
      </c>
      <c r="J677" s="147">
        <f t="shared" si="72"/>
        <v>2.512505282522568</v>
      </c>
      <c r="K677" s="147">
        <f t="shared" si="73"/>
        <v>6.3126827947038091</v>
      </c>
      <c r="L677" s="149">
        <f t="shared" si="74"/>
        <v>1.0291669530670414E-2</v>
      </c>
    </row>
    <row r="678" spans="4:12" x14ac:dyDescent="0.3">
      <c r="D678" s="169">
        <v>44442</v>
      </c>
      <c r="E678" s="146">
        <v>244.52330000000001</v>
      </c>
      <c r="F678" s="170">
        <f t="shared" si="75"/>
        <v>245.06124015550878</v>
      </c>
      <c r="G678" s="147">
        <f t="shared" si="76"/>
        <v>0.90759868168461066</v>
      </c>
      <c r="H678" s="147">
        <f t="shared" si="70"/>
        <v>245.9688388371934</v>
      </c>
      <c r="I678" s="147">
        <f t="shared" si="71"/>
        <v>-1.4455388371933964</v>
      </c>
      <c r="J678" s="147">
        <f t="shared" si="72"/>
        <v>1.4455388371933964</v>
      </c>
      <c r="K678" s="147">
        <f t="shared" si="73"/>
        <v>2.0895825298344364</v>
      </c>
      <c r="L678" s="149">
        <f t="shared" si="74"/>
        <v>5.9116609222654706E-3</v>
      </c>
    </row>
    <row r="679" spans="4:12" x14ac:dyDescent="0.3">
      <c r="D679" s="169">
        <v>44446</v>
      </c>
      <c r="E679" s="146">
        <v>250.97329999999999</v>
      </c>
      <c r="F679" s="170">
        <f t="shared" si="75"/>
        <v>246.53937894534772</v>
      </c>
      <c r="G679" s="147">
        <f t="shared" si="76"/>
        <v>0.96465269250004337</v>
      </c>
      <c r="H679" s="147">
        <f t="shared" si="70"/>
        <v>247.50403163784776</v>
      </c>
      <c r="I679" s="147">
        <f t="shared" si="71"/>
        <v>3.4692683621522349</v>
      </c>
      <c r="J679" s="147">
        <f t="shared" si="72"/>
        <v>3.4692683621522349</v>
      </c>
      <c r="K679" s="147">
        <f t="shared" si="73"/>
        <v>12.03582296863045</v>
      </c>
      <c r="L679" s="149">
        <f t="shared" si="74"/>
        <v>1.3823256745447564E-2</v>
      </c>
    </row>
    <row r="680" spans="4:12" x14ac:dyDescent="0.3">
      <c r="D680" s="169">
        <v>44447</v>
      </c>
      <c r="E680" s="146">
        <v>251.29</v>
      </c>
      <c r="F680" s="170">
        <f t="shared" si="75"/>
        <v>251.80836215400004</v>
      </c>
      <c r="G680" s="147">
        <f t="shared" si="76"/>
        <v>1.3950857441152706</v>
      </c>
      <c r="H680" s="147">
        <f t="shared" si="70"/>
        <v>253.20344789811531</v>
      </c>
      <c r="I680" s="147">
        <f t="shared" si="71"/>
        <v>-1.9134478981153222</v>
      </c>
      <c r="J680" s="147">
        <f t="shared" si="72"/>
        <v>1.9134478981153222</v>
      </c>
      <c r="K680" s="147">
        <f t="shared" si="73"/>
        <v>3.6612828588019446</v>
      </c>
      <c r="L680" s="149">
        <f t="shared" si="74"/>
        <v>7.6145007684958509E-3</v>
      </c>
    </row>
    <row r="681" spans="4:12" x14ac:dyDescent="0.3">
      <c r="D681" s="169">
        <v>44448</v>
      </c>
      <c r="E681" s="146">
        <v>251.62</v>
      </c>
      <c r="F681" s="170">
        <f t="shared" si="75"/>
        <v>252.47206859529223</v>
      </c>
      <c r="G681" s="147">
        <f t="shared" si="76"/>
        <v>1.3219478138329628</v>
      </c>
      <c r="H681" s="147">
        <f t="shared" si="70"/>
        <v>253.79401640912519</v>
      </c>
      <c r="I681" s="147">
        <f t="shared" si="71"/>
        <v>-2.174016409125187</v>
      </c>
      <c r="J681" s="147">
        <f t="shared" si="72"/>
        <v>2.174016409125187</v>
      </c>
      <c r="K681" s="147">
        <f t="shared" si="73"/>
        <v>4.7263473471455724</v>
      </c>
      <c r="L681" s="149">
        <f t="shared" si="74"/>
        <v>8.6400779315045986E-3</v>
      </c>
    </row>
    <row r="682" spans="4:12" x14ac:dyDescent="0.3">
      <c r="D682" s="169">
        <v>44449</v>
      </c>
      <c r="E682" s="146">
        <v>245.42330000000001</v>
      </c>
      <c r="F682" s="170">
        <f t="shared" si="75"/>
        <v>251.43821825106639</v>
      </c>
      <c r="G682" s="147">
        <f t="shared" si="76"/>
        <v>1.0863679980270826</v>
      </c>
      <c r="H682" s="147">
        <f t="shared" si="70"/>
        <v>252.52458624909346</v>
      </c>
      <c r="I682" s="147">
        <f t="shared" si="71"/>
        <v>-7.1012862490934481</v>
      </c>
      <c r="J682" s="147">
        <f t="shared" si="72"/>
        <v>7.1012862490934481</v>
      </c>
      <c r="K682" s="147">
        <f t="shared" si="73"/>
        <v>50.428266391563696</v>
      </c>
      <c r="L682" s="149">
        <f t="shared" si="74"/>
        <v>2.893484949918548E-2</v>
      </c>
    </row>
    <row r="683" spans="4:12" x14ac:dyDescent="0.3">
      <c r="D683" s="169">
        <v>44452</v>
      </c>
      <c r="E683" s="146">
        <v>247.66669999999999</v>
      </c>
      <c r="F683" s="170">
        <f t="shared" si="75"/>
        <v>246.74107439842169</v>
      </c>
      <c r="G683" s="147">
        <f t="shared" si="76"/>
        <v>0.50801681295990431</v>
      </c>
      <c r="H683" s="147">
        <f t="shared" si="70"/>
        <v>247.2490912113816</v>
      </c>
      <c r="I683" s="147">
        <f t="shared" si="71"/>
        <v>0.41760878861839501</v>
      </c>
      <c r="J683" s="147">
        <f t="shared" si="72"/>
        <v>0.41760878861839501</v>
      </c>
      <c r="K683" s="147">
        <f t="shared" si="73"/>
        <v>0.17439710033132333</v>
      </c>
      <c r="L683" s="149">
        <f t="shared" si="74"/>
        <v>1.6861725400241334E-3</v>
      </c>
    </row>
    <row r="684" spans="4:12" x14ac:dyDescent="0.3">
      <c r="D684" s="169">
        <v>44453</v>
      </c>
      <c r="E684" s="146">
        <v>248.16329999999999</v>
      </c>
      <c r="F684" s="170">
        <f t="shared" si="75"/>
        <v>248.17243345036792</v>
      </c>
      <c r="G684" s="147">
        <f t="shared" si="76"/>
        <v>0.60035103685853697</v>
      </c>
      <c r="H684" s="147">
        <f t="shared" si="70"/>
        <v>248.77278448722646</v>
      </c>
      <c r="I684" s="147">
        <f t="shared" si="71"/>
        <v>-0.60948448722646731</v>
      </c>
      <c r="J684" s="147">
        <f t="shared" si="72"/>
        <v>0.60948448722646731</v>
      </c>
      <c r="K684" s="147">
        <f t="shared" si="73"/>
        <v>0.37147134016970978</v>
      </c>
      <c r="L684" s="149">
        <f t="shared" si="74"/>
        <v>2.4559815541881792E-3</v>
      </c>
    </row>
    <row r="685" spans="4:12" x14ac:dyDescent="0.3">
      <c r="D685" s="169">
        <v>44454</v>
      </c>
      <c r="E685" s="146">
        <v>251.94329999999999</v>
      </c>
      <c r="F685" s="170">
        <f t="shared" si="75"/>
        <v>249.39958082948687</v>
      </c>
      <c r="G685" s="147">
        <f t="shared" si="76"/>
        <v>0.66303067108457803</v>
      </c>
      <c r="H685" s="147">
        <f t="shared" si="70"/>
        <v>250.06261150057145</v>
      </c>
      <c r="I685" s="147">
        <f t="shared" si="71"/>
        <v>1.880688499428544</v>
      </c>
      <c r="J685" s="147">
        <f t="shared" si="72"/>
        <v>1.880688499428544</v>
      </c>
      <c r="K685" s="147">
        <f t="shared" si="73"/>
        <v>3.5369892318827887</v>
      </c>
      <c r="L685" s="149">
        <f t="shared" si="74"/>
        <v>7.4647291649690391E-3</v>
      </c>
    </row>
    <row r="686" spans="4:12" x14ac:dyDescent="0.3">
      <c r="D686" s="169">
        <v>44455</v>
      </c>
      <c r="E686" s="146">
        <v>252.33</v>
      </c>
      <c r="F686" s="170">
        <f t="shared" si="75"/>
        <v>252.55106453686767</v>
      </c>
      <c r="G686" s="147">
        <f t="shared" si="76"/>
        <v>0.91187597471420079</v>
      </c>
      <c r="H686" s="147">
        <f t="shared" si="70"/>
        <v>253.46294051158188</v>
      </c>
      <c r="I686" s="147">
        <f t="shared" si="71"/>
        <v>-1.1329405115818645</v>
      </c>
      <c r="J686" s="147">
        <f t="shared" si="72"/>
        <v>1.1329405115818645</v>
      </c>
      <c r="K686" s="147">
        <f t="shared" si="73"/>
        <v>1.2835542027833768</v>
      </c>
      <c r="L686" s="149">
        <f t="shared" si="74"/>
        <v>4.4899160289377576E-3</v>
      </c>
    </row>
    <row r="687" spans="4:12" x14ac:dyDescent="0.3">
      <c r="D687" s="169">
        <v>44456</v>
      </c>
      <c r="E687" s="146">
        <v>253.16329999999999</v>
      </c>
      <c r="F687" s="170">
        <f t="shared" si="75"/>
        <v>253.22616077977136</v>
      </c>
      <c r="G687" s="147">
        <f t="shared" si="76"/>
        <v>0.88819800153314998</v>
      </c>
      <c r="H687" s="147">
        <f t="shared" si="70"/>
        <v>254.1143587813045</v>
      </c>
      <c r="I687" s="147">
        <f t="shared" si="71"/>
        <v>-0.9510587813045106</v>
      </c>
      <c r="J687" s="147">
        <f t="shared" si="72"/>
        <v>0.9510587813045106</v>
      </c>
      <c r="K687" s="147">
        <f t="shared" si="73"/>
        <v>0.90451280549642088</v>
      </c>
      <c r="L687" s="149">
        <f t="shared" si="74"/>
        <v>3.7567008381724784E-3</v>
      </c>
    </row>
    <row r="688" spans="4:12" x14ac:dyDescent="0.3">
      <c r="D688" s="169">
        <v>44459</v>
      </c>
      <c r="E688" s="146">
        <v>243.39</v>
      </c>
      <c r="F688" s="170">
        <f t="shared" si="75"/>
        <v>251.91919840122651</v>
      </c>
      <c r="G688" s="147">
        <f t="shared" si="76"/>
        <v>0.6686819635253497</v>
      </c>
      <c r="H688" s="147">
        <f t="shared" si="70"/>
        <v>252.58788036475187</v>
      </c>
      <c r="I688" s="147">
        <f t="shared" si="71"/>
        <v>-9.1978803647518816</v>
      </c>
      <c r="J688" s="147">
        <f t="shared" si="72"/>
        <v>9.1978803647518816</v>
      </c>
      <c r="K688" s="147">
        <f t="shared" si="73"/>
        <v>84.601003204288205</v>
      </c>
      <c r="L688" s="149">
        <f t="shared" si="74"/>
        <v>3.7790707772512769E-2</v>
      </c>
    </row>
    <row r="689" spans="4:12" x14ac:dyDescent="0.3">
      <c r="D689" s="169">
        <v>44460</v>
      </c>
      <c r="E689" s="146">
        <v>246.46</v>
      </c>
      <c r="F689" s="170">
        <f t="shared" si="75"/>
        <v>244.53894557082029</v>
      </c>
      <c r="G689" s="147">
        <f t="shared" si="76"/>
        <v>-0.13621151586780733</v>
      </c>
      <c r="H689" s="147">
        <f t="shared" si="70"/>
        <v>244.40273405495248</v>
      </c>
      <c r="I689" s="147">
        <f t="shared" si="71"/>
        <v>2.0572659450475328</v>
      </c>
      <c r="J689" s="147">
        <f t="shared" si="72"/>
        <v>2.0572659450475328</v>
      </c>
      <c r="K689" s="147">
        <f t="shared" si="73"/>
        <v>4.2323431686523181</v>
      </c>
      <c r="L689" s="149">
        <f t="shared" si="74"/>
        <v>8.3472609958919614E-3</v>
      </c>
    </row>
    <row r="690" spans="4:12" x14ac:dyDescent="0.3">
      <c r="D690" s="169">
        <v>44461</v>
      </c>
      <c r="E690" s="146">
        <v>250.64670000000001</v>
      </c>
      <c r="F690" s="170">
        <f t="shared" si="75"/>
        <v>247.18837078730579</v>
      </c>
      <c r="G690" s="147">
        <f t="shared" si="76"/>
        <v>0.1423521573675231</v>
      </c>
      <c r="H690" s="147">
        <f t="shared" si="70"/>
        <v>247.33072294467331</v>
      </c>
      <c r="I690" s="147">
        <f t="shared" si="71"/>
        <v>3.3159770553266981</v>
      </c>
      <c r="J690" s="147">
        <f t="shared" si="72"/>
        <v>3.3159770553266981</v>
      </c>
      <c r="K690" s="147">
        <f t="shared" si="73"/>
        <v>10.99570383145312</v>
      </c>
      <c r="L690" s="149">
        <f t="shared" si="74"/>
        <v>1.3229685670414564E-2</v>
      </c>
    </row>
    <row r="691" spans="4:12" x14ac:dyDescent="0.3">
      <c r="D691" s="169">
        <v>44462</v>
      </c>
      <c r="E691" s="146">
        <v>251.2133</v>
      </c>
      <c r="F691" s="170">
        <f t="shared" si="75"/>
        <v>250.87390172589403</v>
      </c>
      <c r="G691" s="147">
        <f t="shared" si="76"/>
        <v>0.49667003548959521</v>
      </c>
      <c r="H691" s="147">
        <f t="shared" si="70"/>
        <v>251.37057176138362</v>
      </c>
      <c r="I691" s="147">
        <f t="shared" si="71"/>
        <v>-0.15727176138361187</v>
      </c>
      <c r="J691" s="147">
        <f t="shared" si="72"/>
        <v>0.15727176138361187</v>
      </c>
      <c r="K691" s="147">
        <f t="shared" si="73"/>
        <v>2.473440692870375E-2</v>
      </c>
      <c r="L691" s="149">
        <f t="shared" si="74"/>
        <v>6.2604870595470814E-4</v>
      </c>
    </row>
    <row r="692" spans="4:12" x14ac:dyDescent="0.3">
      <c r="D692" s="169">
        <v>44463</v>
      </c>
      <c r="E692" s="146">
        <v>258.13</v>
      </c>
      <c r="F692" s="170">
        <f t="shared" si="75"/>
        <v>252.9939760283917</v>
      </c>
      <c r="G692" s="147">
        <f t="shared" si="76"/>
        <v>0.65901046219040271</v>
      </c>
      <c r="H692" s="147">
        <f t="shared" si="70"/>
        <v>253.65298649058209</v>
      </c>
      <c r="I692" s="147">
        <f t="shared" si="71"/>
        <v>4.4770135094179011</v>
      </c>
      <c r="J692" s="147">
        <f t="shared" si="72"/>
        <v>4.4770135094179011</v>
      </c>
      <c r="K692" s="147">
        <f t="shared" si="73"/>
        <v>20.04364996351039</v>
      </c>
      <c r="L692" s="149">
        <f t="shared" si="74"/>
        <v>1.7344026302320154E-2</v>
      </c>
    </row>
    <row r="693" spans="4:12" x14ac:dyDescent="0.3">
      <c r="D693" s="169">
        <v>44466</v>
      </c>
      <c r="E693" s="146">
        <v>263.7867</v>
      </c>
      <c r="F693" s="170">
        <f t="shared" si="75"/>
        <v>259.78854836975233</v>
      </c>
      <c r="G693" s="147">
        <f t="shared" si="76"/>
        <v>1.272566650107426</v>
      </c>
      <c r="H693" s="147">
        <f t="shared" si="70"/>
        <v>261.06111501985976</v>
      </c>
      <c r="I693" s="147">
        <f t="shared" si="71"/>
        <v>2.7255849801402405</v>
      </c>
      <c r="J693" s="147">
        <f t="shared" si="72"/>
        <v>2.7255849801402405</v>
      </c>
      <c r="K693" s="147">
        <f t="shared" si="73"/>
        <v>7.4288134839660751</v>
      </c>
      <c r="L693" s="149">
        <f t="shared" si="74"/>
        <v>1.0332533748442362E-2</v>
      </c>
    </row>
    <row r="694" spans="4:12" x14ac:dyDescent="0.3">
      <c r="D694" s="169">
        <v>44467</v>
      </c>
      <c r="E694" s="146">
        <v>259.18669999999997</v>
      </c>
      <c r="F694" s="170">
        <f t="shared" si="75"/>
        <v>263.88475332008596</v>
      </c>
      <c r="G694" s="147">
        <f t="shared" si="76"/>
        <v>1.5549304801300463</v>
      </c>
      <c r="H694" s="147">
        <f t="shared" si="70"/>
        <v>265.43968380021602</v>
      </c>
      <c r="I694" s="147">
        <f t="shared" si="71"/>
        <v>-6.2529838002160432</v>
      </c>
      <c r="J694" s="147">
        <f t="shared" si="72"/>
        <v>6.2529838002160432</v>
      </c>
      <c r="K694" s="147">
        <f t="shared" si="73"/>
        <v>39.099806405764269</v>
      </c>
      <c r="L694" s="149">
        <f t="shared" si="74"/>
        <v>2.4125403812063056E-2</v>
      </c>
    </row>
    <row r="695" spans="4:12" x14ac:dyDescent="0.3">
      <c r="D695" s="169">
        <v>44468</v>
      </c>
      <c r="E695" s="146">
        <v>260.43669999999997</v>
      </c>
      <c r="F695" s="170">
        <f t="shared" si="75"/>
        <v>260.68064438410403</v>
      </c>
      <c r="G695" s="147">
        <f t="shared" si="76"/>
        <v>1.0790265385188482</v>
      </c>
      <c r="H695" s="147">
        <f t="shared" si="70"/>
        <v>261.75967092262289</v>
      </c>
      <c r="I695" s="147">
        <f t="shared" si="71"/>
        <v>-1.3229709226229147</v>
      </c>
      <c r="J695" s="147">
        <f t="shared" si="72"/>
        <v>1.3229709226229147</v>
      </c>
      <c r="K695" s="147">
        <f t="shared" si="73"/>
        <v>1.7502520621057263</v>
      </c>
      <c r="L695" s="149">
        <f t="shared" si="74"/>
        <v>5.0798175626665318E-3</v>
      </c>
    </row>
    <row r="696" spans="4:12" x14ac:dyDescent="0.3">
      <c r="D696" s="169">
        <v>44469</v>
      </c>
      <c r="E696" s="146">
        <v>258.49329999999998</v>
      </c>
      <c r="F696" s="170">
        <f t="shared" si="75"/>
        <v>260.91124123081511</v>
      </c>
      <c r="G696" s="147">
        <f t="shared" si="76"/>
        <v>0.99418356933807139</v>
      </c>
      <c r="H696" s="147">
        <f t="shared" si="70"/>
        <v>261.90542480015318</v>
      </c>
      <c r="I696" s="147">
        <f t="shared" si="71"/>
        <v>-3.4121248001532081</v>
      </c>
      <c r="J696" s="147">
        <f t="shared" si="72"/>
        <v>3.4121248001532081</v>
      </c>
      <c r="K696" s="147">
        <f t="shared" si="73"/>
        <v>11.642595651820571</v>
      </c>
      <c r="L696" s="149">
        <f t="shared" si="74"/>
        <v>1.320005122048892E-2</v>
      </c>
    </row>
    <row r="697" spans="4:12" x14ac:dyDescent="0.3">
      <c r="D697" s="169">
        <v>44470</v>
      </c>
      <c r="E697" s="146">
        <v>258.4067</v>
      </c>
      <c r="F697" s="170">
        <f t="shared" si="75"/>
        <v>259.27132685547042</v>
      </c>
      <c r="G697" s="147">
        <f t="shared" si="76"/>
        <v>0.73077377486979556</v>
      </c>
      <c r="H697" s="147">
        <f t="shared" si="70"/>
        <v>260.00210063034024</v>
      </c>
      <c r="I697" s="147">
        <f t="shared" si="71"/>
        <v>-1.5954006303402366</v>
      </c>
      <c r="J697" s="147">
        <f t="shared" si="72"/>
        <v>1.5954006303402366</v>
      </c>
      <c r="K697" s="147">
        <f t="shared" si="73"/>
        <v>2.5453031712900245</v>
      </c>
      <c r="L697" s="149">
        <f t="shared" si="74"/>
        <v>6.1739909620773629E-3</v>
      </c>
    </row>
    <row r="698" spans="4:12" x14ac:dyDescent="0.3">
      <c r="D698" s="169">
        <v>44473</v>
      </c>
      <c r="E698" s="146">
        <v>260.51</v>
      </c>
      <c r="F698" s="170">
        <f t="shared" si="75"/>
        <v>259.41197901989585</v>
      </c>
      <c r="G698" s="147">
        <f t="shared" si="76"/>
        <v>0.67176161382535926</v>
      </c>
      <c r="H698" s="147">
        <f t="shared" si="70"/>
        <v>260.08374063372122</v>
      </c>
      <c r="I698" s="147">
        <f t="shared" si="71"/>
        <v>0.42625936627877081</v>
      </c>
      <c r="J698" s="147">
        <f t="shared" si="72"/>
        <v>0.42625936627877081</v>
      </c>
      <c r="K698" s="147">
        <f t="shared" si="73"/>
        <v>0.18169704734037931</v>
      </c>
      <c r="L698" s="149">
        <f t="shared" si="74"/>
        <v>1.6362495346772517E-3</v>
      </c>
    </row>
    <row r="699" spans="4:12" x14ac:dyDescent="0.3">
      <c r="D699" s="169">
        <v>44474</v>
      </c>
      <c r="E699" s="146">
        <v>260.19670000000002</v>
      </c>
      <c r="F699" s="170">
        <f t="shared" si="75"/>
        <v>260.98474929106033</v>
      </c>
      <c r="G699" s="147">
        <f t="shared" si="76"/>
        <v>0.76186247955927056</v>
      </c>
      <c r="H699" s="147">
        <f t="shared" si="70"/>
        <v>261.74661177061961</v>
      </c>
      <c r="I699" s="147">
        <f t="shared" si="71"/>
        <v>-1.5499117706195875</v>
      </c>
      <c r="J699" s="147">
        <f t="shared" si="72"/>
        <v>1.5499117706195875</v>
      </c>
      <c r="K699" s="147">
        <f t="shared" si="73"/>
        <v>2.4022264967051448</v>
      </c>
      <c r="L699" s="149">
        <f t="shared" si="74"/>
        <v>5.9566926506738459E-3</v>
      </c>
    </row>
    <row r="700" spans="4:12" x14ac:dyDescent="0.3">
      <c r="D700" s="169">
        <v>44475</v>
      </c>
      <c r="E700" s="146">
        <v>260.91669999999999</v>
      </c>
      <c r="F700" s="170">
        <f t="shared" si="75"/>
        <v>260.95018998364748</v>
      </c>
      <c r="G700" s="147">
        <f t="shared" si="76"/>
        <v>0.68222030086205865</v>
      </c>
      <c r="H700" s="147">
        <f t="shared" si="70"/>
        <v>261.63241028450955</v>
      </c>
      <c r="I700" s="147">
        <f t="shared" si="71"/>
        <v>-0.71571028450955509</v>
      </c>
      <c r="J700" s="147">
        <f t="shared" si="72"/>
        <v>0.71571028450955509</v>
      </c>
      <c r="K700" s="147">
        <f t="shared" si="73"/>
        <v>0.51224121135274825</v>
      </c>
      <c r="L700" s="149">
        <f t="shared" si="74"/>
        <v>2.7430604653115539E-3</v>
      </c>
    </row>
    <row r="701" spans="4:12" x14ac:dyDescent="0.3">
      <c r="D701" s="169">
        <v>44476</v>
      </c>
      <c r="E701" s="146">
        <v>264.5367</v>
      </c>
      <c r="F701" s="170">
        <f t="shared" si="75"/>
        <v>262.18647624068967</v>
      </c>
      <c r="G701" s="147">
        <f t="shared" si="76"/>
        <v>0.73762689648007229</v>
      </c>
      <c r="H701" s="147">
        <f t="shared" si="70"/>
        <v>262.92410313716977</v>
      </c>
      <c r="I701" s="147">
        <f t="shared" si="71"/>
        <v>1.6125968628302303</v>
      </c>
      <c r="J701" s="147">
        <f t="shared" si="72"/>
        <v>1.6125968628302303</v>
      </c>
      <c r="K701" s="147">
        <f t="shared" si="73"/>
        <v>2.6004686420099006</v>
      </c>
      <c r="L701" s="149">
        <f t="shared" si="74"/>
        <v>6.0959287041466468E-3</v>
      </c>
    </row>
    <row r="702" spans="4:12" x14ac:dyDescent="0.3">
      <c r="D702" s="169">
        <v>44477</v>
      </c>
      <c r="E702" s="146">
        <v>261.83</v>
      </c>
      <c r="F702" s="170">
        <f t="shared" si="75"/>
        <v>264.58546151718406</v>
      </c>
      <c r="G702" s="147">
        <f t="shared" si="76"/>
        <v>0.90376273448150368</v>
      </c>
      <c r="H702" s="147">
        <f t="shared" si="70"/>
        <v>265.48922425166558</v>
      </c>
      <c r="I702" s="147">
        <f t="shared" si="71"/>
        <v>-3.6592242516655915</v>
      </c>
      <c r="J702" s="147">
        <f t="shared" si="72"/>
        <v>3.6592242516655915</v>
      </c>
      <c r="K702" s="147">
        <f t="shared" si="73"/>
        <v>13.389922123977609</v>
      </c>
      <c r="L702" s="149">
        <f t="shared" si="74"/>
        <v>1.3975572897168361E-2</v>
      </c>
    </row>
    <row r="703" spans="4:12" x14ac:dyDescent="0.3">
      <c r="D703" s="169">
        <v>44480</v>
      </c>
      <c r="E703" s="146">
        <v>263.98</v>
      </c>
      <c r="F703" s="170">
        <f t="shared" si="75"/>
        <v>262.98301018758519</v>
      </c>
      <c r="G703" s="147">
        <f t="shared" si="76"/>
        <v>0.65314132807346692</v>
      </c>
      <c r="H703" s="147">
        <f t="shared" si="70"/>
        <v>263.63615151565864</v>
      </c>
      <c r="I703" s="147">
        <f t="shared" si="71"/>
        <v>0.34384848434137893</v>
      </c>
      <c r="J703" s="147">
        <f t="shared" si="72"/>
        <v>0.34384848434137893</v>
      </c>
      <c r="K703" s="147">
        <f t="shared" si="73"/>
        <v>0.11823178018386352</v>
      </c>
      <c r="L703" s="149">
        <f t="shared" si="74"/>
        <v>1.302555058494503E-3</v>
      </c>
    </row>
    <row r="704" spans="4:12" x14ac:dyDescent="0.3">
      <c r="D704" s="169">
        <v>44481</v>
      </c>
      <c r="E704" s="146">
        <v>268.57330000000002</v>
      </c>
      <c r="F704" s="170">
        <f t="shared" si="75"/>
        <v>265.42117306245882</v>
      </c>
      <c r="G704" s="147">
        <f t="shared" si="76"/>
        <v>0.83164348275348288</v>
      </c>
      <c r="H704" s="147">
        <f t="shared" si="70"/>
        <v>266.25281654521228</v>
      </c>
      <c r="I704" s="147">
        <f t="shared" si="71"/>
        <v>2.320483454787734</v>
      </c>
      <c r="J704" s="147">
        <f t="shared" si="72"/>
        <v>2.320483454787734</v>
      </c>
      <c r="K704" s="147">
        <f t="shared" si="73"/>
        <v>5.3846434639436174</v>
      </c>
      <c r="L704" s="149">
        <f t="shared" si="74"/>
        <v>8.6400377654358568E-3</v>
      </c>
    </row>
    <row r="705" spans="4:12" x14ac:dyDescent="0.3">
      <c r="D705" s="169">
        <v>44482</v>
      </c>
      <c r="E705" s="146">
        <v>270.36</v>
      </c>
      <c r="F705" s="170">
        <f t="shared" si="75"/>
        <v>269.59595478620281</v>
      </c>
      <c r="G705" s="147">
        <f t="shared" si="76"/>
        <v>1.1659573068525337</v>
      </c>
      <c r="H705" s="147">
        <f t="shared" ref="H705:H768" si="77">F705+G705</f>
        <v>270.76191209305534</v>
      </c>
      <c r="I705" s="147">
        <f t="shared" si="71"/>
        <v>-0.40191209305532993</v>
      </c>
      <c r="J705" s="147">
        <f t="shared" si="72"/>
        <v>0.40191209305532993</v>
      </c>
      <c r="K705" s="147">
        <f t="shared" si="73"/>
        <v>0.1615333305441162</v>
      </c>
      <c r="L705" s="149">
        <f t="shared" si="74"/>
        <v>1.4865811993465376E-3</v>
      </c>
    </row>
    <row r="706" spans="4:12" x14ac:dyDescent="0.3">
      <c r="D706" s="169">
        <v>44483</v>
      </c>
      <c r="E706" s="146">
        <v>272.77330000000001</v>
      </c>
      <c r="F706" s="170">
        <f t="shared" si="75"/>
        <v>271.77542584548206</v>
      </c>
      <c r="G706" s="147">
        <f t="shared" si="76"/>
        <v>1.2673086820952055</v>
      </c>
      <c r="H706" s="147">
        <f t="shared" si="77"/>
        <v>273.0427345275773</v>
      </c>
      <c r="I706" s="147">
        <f t="shared" si="71"/>
        <v>-0.26943452757728892</v>
      </c>
      <c r="J706" s="147">
        <f t="shared" si="72"/>
        <v>0.26943452757728892</v>
      </c>
      <c r="K706" s="147">
        <f t="shared" si="73"/>
        <v>7.2594964650796859E-2</v>
      </c>
      <c r="L706" s="149">
        <f t="shared" si="74"/>
        <v>9.8775990017090716E-4</v>
      </c>
    </row>
    <row r="707" spans="4:12" x14ac:dyDescent="0.3">
      <c r="D707" s="169">
        <v>44484</v>
      </c>
      <c r="E707" s="146">
        <v>281.01</v>
      </c>
      <c r="F707" s="170">
        <f t="shared" si="75"/>
        <v>275.43448694567621</v>
      </c>
      <c r="G707" s="147">
        <f t="shared" si="76"/>
        <v>1.5064839239051002</v>
      </c>
      <c r="H707" s="147">
        <f t="shared" si="77"/>
        <v>276.94097086958129</v>
      </c>
      <c r="I707" s="147">
        <f t="shared" si="71"/>
        <v>4.0690291304186985</v>
      </c>
      <c r="J707" s="147">
        <f t="shared" si="72"/>
        <v>4.0690291304186985</v>
      </c>
      <c r="K707" s="147">
        <f t="shared" si="73"/>
        <v>16.556998064195948</v>
      </c>
      <c r="L707" s="149">
        <f t="shared" si="74"/>
        <v>1.4480015410194294E-2</v>
      </c>
    </row>
    <row r="708" spans="4:12" x14ac:dyDescent="0.3">
      <c r="D708" s="169">
        <v>44487</v>
      </c>
      <c r="E708" s="146">
        <v>290.0367</v>
      </c>
      <c r="F708" s="170">
        <f t="shared" si="75"/>
        <v>284.02052713912406</v>
      </c>
      <c r="G708" s="147">
        <f t="shared" si="76"/>
        <v>2.2144395508593746</v>
      </c>
      <c r="H708" s="147">
        <f t="shared" si="77"/>
        <v>286.23496668998342</v>
      </c>
      <c r="I708" s="147">
        <f t="shared" ref="I708:I771" si="78">E708-H708</f>
        <v>3.8017333100165729</v>
      </c>
      <c r="J708" s="147">
        <f t="shared" ref="J708:J771" si="79">ABS(I708)</f>
        <v>3.8017333100165729</v>
      </c>
      <c r="K708" s="147">
        <f t="shared" ref="K708:K771" si="80">I708^2</f>
        <v>14.453176160489567</v>
      </c>
      <c r="L708" s="149">
        <f t="shared" ref="L708:L771" si="81">J708/E708</f>
        <v>1.3107766396516623E-2</v>
      </c>
    </row>
    <row r="709" spans="4:12" x14ac:dyDescent="0.3">
      <c r="D709" s="169">
        <v>44488</v>
      </c>
      <c r="E709" s="146">
        <v>288.08999999999997</v>
      </c>
      <c r="F709" s="170">
        <f t="shared" ref="F709:F772" si="82">alpha*(E709)+(1-alpha)*(E708+G708)</f>
        <v>291.4189116406875</v>
      </c>
      <c r="G709" s="147">
        <f t="shared" ref="G709:G772" si="83">beta*(F709-F708)+(1-beta)*G708</f>
        <v>2.7328340459297813</v>
      </c>
      <c r="H709" s="147">
        <f t="shared" si="77"/>
        <v>294.15174568661729</v>
      </c>
      <c r="I709" s="147">
        <f t="shared" si="78"/>
        <v>-6.0617456866173143</v>
      </c>
      <c r="J709" s="147">
        <f t="shared" si="79"/>
        <v>6.0617456866173143</v>
      </c>
      <c r="K709" s="147">
        <f t="shared" si="80"/>
        <v>36.744760769223618</v>
      </c>
      <c r="L709" s="149">
        <f t="shared" si="81"/>
        <v>2.1041152718307872E-2</v>
      </c>
    </row>
    <row r="710" spans="4:12" x14ac:dyDescent="0.3">
      <c r="D710" s="169">
        <v>44489</v>
      </c>
      <c r="E710" s="146">
        <v>288.60000000000002</v>
      </c>
      <c r="F710" s="170">
        <f t="shared" si="82"/>
        <v>290.37826723674385</v>
      </c>
      <c r="G710" s="147">
        <f t="shared" si="83"/>
        <v>2.3554862009424387</v>
      </c>
      <c r="H710" s="147">
        <f t="shared" si="77"/>
        <v>292.73375343768629</v>
      </c>
      <c r="I710" s="147">
        <f t="shared" si="78"/>
        <v>-4.1337534376862664</v>
      </c>
      <c r="J710" s="147">
        <f t="shared" si="79"/>
        <v>4.1337534376862664</v>
      </c>
      <c r="K710" s="147">
        <f t="shared" si="80"/>
        <v>17.087917483583023</v>
      </c>
      <c r="L710" s="149">
        <f t="shared" si="81"/>
        <v>1.4323469985052897E-2</v>
      </c>
    </row>
    <row r="711" spans="4:12" x14ac:dyDescent="0.3">
      <c r="D711" s="169">
        <v>44490</v>
      </c>
      <c r="E711" s="146">
        <v>298</v>
      </c>
      <c r="F711" s="170">
        <f t="shared" si="82"/>
        <v>292.36438896075401</v>
      </c>
      <c r="G711" s="147">
        <f t="shared" si="83"/>
        <v>2.318549753249211</v>
      </c>
      <c r="H711" s="147">
        <f t="shared" si="77"/>
        <v>294.68293871400323</v>
      </c>
      <c r="I711" s="147">
        <f t="shared" si="78"/>
        <v>3.3170612859967719</v>
      </c>
      <c r="J711" s="147">
        <f t="shared" si="79"/>
        <v>3.3170612859967719</v>
      </c>
      <c r="K711" s="147">
        <f t="shared" si="80"/>
        <v>11.002895575058558</v>
      </c>
      <c r="L711" s="149">
        <f t="shared" si="81"/>
        <v>1.1131078140928764E-2</v>
      </c>
    </row>
    <row r="712" spans="4:12" x14ac:dyDescent="0.3">
      <c r="D712" s="169">
        <v>44491</v>
      </c>
      <c r="E712" s="146">
        <v>303.22669999999999</v>
      </c>
      <c r="F712" s="170">
        <f t="shared" si="82"/>
        <v>300.90017980259938</v>
      </c>
      <c r="G712" s="147">
        <f t="shared" si="83"/>
        <v>2.9402738621088269</v>
      </c>
      <c r="H712" s="147">
        <f t="shared" si="77"/>
        <v>303.84045366470821</v>
      </c>
      <c r="I712" s="147">
        <f t="shared" si="78"/>
        <v>-0.61375366470821291</v>
      </c>
      <c r="J712" s="147">
        <f t="shared" si="79"/>
        <v>0.61375366470821291</v>
      </c>
      <c r="K712" s="147">
        <f t="shared" si="80"/>
        <v>0.37669356094276141</v>
      </c>
      <c r="L712" s="149">
        <f t="shared" si="81"/>
        <v>2.0240752701137892E-3</v>
      </c>
    </row>
    <row r="713" spans="4:12" x14ac:dyDescent="0.3">
      <c r="D713" s="169">
        <v>44494</v>
      </c>
      <c r="E713" s="146">
        <v>341.62</v>
      </c>
      <c r="F713" s="170">
        <f t="shared" si="82"/>
        <v>313.25757908968706</v>
      </c>
      <c r="G713" s="147">
        <f t="shared" si="83"/>
        <v>3.8819864046067116</v>
      </c>
      <c r="H713" s="147">
        <f t="shared" si="77"/>
        <v>317.13956549429378</v>
      </c>
      <c r="I713" s="147">
        <f t="shared" si="78"/>
        <v>24.480434505706228</v>
      </c>
      <c r="J713" s="147">
        <f t="shared" si="79"/>
        <v>24.480434505706228</v>
      </c>
      <c r="K713" s="147">
        <f t="shared" si="80"/>
        <v>599.2916735881721</v>
      </c>
      <c r="L713" s="149">
        <f t="shared" si="81"/>
        <v>7.1659839897272481E-2</v>
      </c>
    </row>
    <row r="714" spans="4:12" x14ac:dyDescent="0.3">
      <c r="D714" s="169">
        <v>44495</v>
      </c>
      <c r="E714" s="146">
        <v>339.47669999999999</v>
      </c>
      <c r="F714" s="170">
        <f t="shared" si="82"/>
        <v>344.29692912368535</v>
      </c>
      <c r="G714" s="147">
        <f t="shared" si="83"/>
        <v>6.5977227675458696</v>
      </c>
      <c r="H714" s="147">
        <f t="shared" si="77"/>
        <v>350.89465189123121</v>
      </c>
      <c r="I714" s="147">
        <f t="shared" si="78"/>
        <v>-11.417951891231212</v>
      </c>
      <c r="J714" s="147">
        <f t="shared" si="79"/>
        <v>11.417951891231212</v>
      </c>
      <c r="K714" s="147">
        <f t="shared" si="80"/>
        <v>130.36962539047042</v>
      </c>
      <c r="L714" s="149">
        <f t="shared" si="81"/>
        <v>3.3633978094022986E-2</v>
      </c>
    </row>
    <row r="715" spans="4:12" x14ac:dyDescent="0.3">
      <c r="D715" s="169">
        <v>44496</v>
      </c>
      <c r="E715" s="146">
        <v>345.95330000000001</v>
      </c>
      <c r="F715" s="170">
        <f t="shared" si="82"/>
        <v>346.05019821403675</v>
      </c>
      <c r="G715" s="147">
        <f t="shared" si="83"/>
        <v>6.1132773998264236</v>
      </c>
      <c r="H715" s="147">
        <f t="shared" si="77"/>
        <v>352.16347561386317</v>
      </c>
      <c r="I715" s="147">
        <f t="shared" si="78"/>
        <v>-6.2101756138631572</v>
      </c>
      <c r="J715" s="147">
        <f t="shared" si="79"/>
        <v>6.2101756138631572</v>
      </c>
      <c r="K715" s="147">
        <f t="shared" si="80"/>
        <v>38.56628115502064</v>
      </c>
      <c r="L715" s="149">
        <f t="shared" si="81"/>
        <v>1.7950907286801879E-2</v>
      </c>
    </row>
    <row r="716" spans="4:12" x14ac:dyDescent="0.3">
      <c r="D716" s="169">
        <v>44497</v>
      </c>
      <c r="E716" s="146">
        <v>359.01330000000002</v>
      </c>
      <c r="F716" s="170">
        <f t="shared" si="82"/>
        <v>353.45592191986117</v>
      </c>
      <c r="G716" s="147">
        <f t="shared" si="83"/>
        <v>6.2425220304262226</v>
      </c>
      <c r="H716" s="147">
        <f t="shared" si="77"/>
        <v>359.69844395028741</v>
      </c>
      <c r="I716" s="147">
        <f t="shared" si="78"/>
        <v>-0.68514395028739727</v>
      </c>
      <c r="J716" s="147">
        <f t="shared" si="79"/>
        <v>0.68514395028739727</v>
      </c>
      <c r="K716" s="147">
        <f t="shared" si="80"/>
        <v>0.46942223261541949</v>
      </c>
      <c r="L716" s="149">
        <f t="shared" si="81"/>
        <v>1.9084082686836317E-3</v>
      </c>
    </row>
    <row r="717" spans="4:12" x14ac:dyDescent="0.3">
      <c r="D717" s="169">
        <v>44498</v>
      </c>
      <c r="E717" s="146">
        <v>371.33330000000001</v>
      </c>
      <c r="F717" s="170">
        <f t="shared" si="82"/>
        <v>366.471317624341</v>
      </c>
      <c r="G717" s="147">
        <f t="shared" si="83"/>
        <v>6.9198093978315836</v>
      </c>
      <c r="H717" s="147">
        <f t="shared" si="77"/>
        <v>373.39112702217255</v>
      </c>
      <c r="I717" s="147">
        <f t="shared" si="78"/>
        <v>-2.0578270221725461</v>
      </c>
      <c r="J717" s="147">
        <f t="shared" si="79"/>
        <v>2.0578270221725461</v>
      </c>
      <c r="K717" s="147">
        <f t="shared" si="80"/>
        <v>4.2346520531835283</v>
      </c>
      <c r="L717" s="149">
        <f t="shared" si="81"/>
        <v>5.5417249736895288E-3</v>
      </c>
    </row>
    <row r="718" spans="4:12" x14ac:dyDescent="0.3">
      <c r="D718" s="169">
        <v>44501</v>
      </c>
      <c r="E718" s="146">
        <v>402.86329999999998</v>
      </c>
      <c r="F718" s="170">
        <f t="shared" si="82"/>
        <v>383.17514751826525</v>
      </c>
      <c r="G718" s="147">
        <f t="shared" si="83"/>
        <v>7.8982114474408505</v>
      </c>
      <c r="H718" s="147">
        <f t="shared" si="77"/>
        <v>391.07335896570612</v>
      </c>
      <c r="I718" s="147">
        <f t="shared" si="78"/>
        <v>11.789941034293861</v>
      </c>
      <c r="J718" s="147">
        <f t="shared" si="79"/>
        <v>11.789941034293861</v>
      </c>
      <c r="K718" s="147">
        <f t="shared" si="80"/>
        <v>139.00270959212619</v>
      </c>
      <c r="L718" s="149">
        <f t="shared" si="81"/>
        <v>2.9265363795346614E-2</v>
      </c>
    </row>
    <row r="719" spans="4:12" x14ac:dyDescent="0.3">
      <c r="D719" s="169">
        <v>44502</v>
      </c>
      <c r="E719" s="146">
        <v>390.66669999999999</v>
      </c>
      <c r="F719" s="170">
        <f t="shared" si="82"/>
        <v>406.74254915795268</v>
      </c>
      <c r="G719" s="147">
        <f t="shared" si="83"/>
        <v>9.4651304666655083</v>
      </c>
      <c r="H719" s="147">
        <f t="shared" si="77"/>
        <v>416.20767962461821</v>
      </c>
      <c r="I719" s="147">
        <f t="shared" si="78"/>
        <v>-25.540979624618217</v>
      </c>
      <c r="J719" s="147">
        <f t="shared" si="79"/>
        <v>25.540979624618217</v>
      </c>
      <c r="K719" s="147">
        <f t="shared" si="80"/>
        <v>652.34164018516287</v>
      </c>
      <c r="L719" s="149">
        <f t="shared" si="81"/>
        <v>6.5377928614387196E-2</v>
      </c>
    </row>
    <row r="720" spans="4:12" x14ac:dyDescent="0.3">
      <c r="D720" s="169">
        <v>44503</v>
      </c>
      <c r="E720" s="146">
        <v>404.62</v>
      </c>
      <c r="F720" s="170">
        <f t="shared" si="82"/>
        <v>401.02946437333242</v>
      </c>
      <c r="G720" s="147">
        <f t="shared" si="83"/>
        <v>7.9473089415369307</v>
      </c>
      <c r="H720" s="147">
        <f t="shared" si="77"/>
        <v>408.97677331486932</v>
      </c>
      <c r="I720" s="147">
        <f t="shared" si="78"/>
        <v>-4.3567733148693151</v>
      </c>
      <c r="J720" s="147">
        <f t="shared" si="79"/>
        <v>4.3567733148693151</v>
      </c>
      <c r="K720" s="147">
        <f t="shared" si="80"/>
        <v>18.98147371715736</v>
      </c>
      <c r="L720" s="149">
        <f t="shared" si="81"/>
        <v>1.0767567878180305E-2</v>
      </c>
    </row>
    <row r="721" spans="4:12" x14ac:dyDescent="0.3">
      <c r="D721" s="169">
        <v>44504</v>
      </c>
      <c r="E721" s="146">
        <v>409.97</v>
      </c>
      <c r="F721" s="170">
        <f t="shared" si="82"/>
        <v>412.04784715322955</v>
      </c>
      <c r="G721" s="147">
        <f t="shared" si="83"/>
        <v>8.2544163253729508</v>
      </c>
      <c r="H721" s="147">
        <f t="shared" si="77"/>
        <v>420.30226347860253</v>
      </c>
      <c r="I721" s="147">
        <f t="shared" si="78"/>
        <v>-10.332263478602499</v>
      </c>
      <c r="J721" s="147">
        <f t="shared" si="79"/>
        <v>10.332263478602499</v>
      </c>
      <c r="K721" s="147">
        <f t="shared" si="80"/>
        <v>106.75566859126302</v>
      </c>
      <c r="L721" s="149">
        <f t="shared" si="81"/>
        <v>2.5202486715131592E-2</v>
      </c>
    </row>
    <row r="722" spans="4:12" x14ac:dyDescent="0.3">
      <c r="D722" s="169">
        <v>44505</v>
      </c>
      <c r="E722" s="146">
        <v>407.36329999999998</v>
      </c>
      <c r="F722" s="170">
        <f t="shared" si="82"/>
        <v>416.05219306029846</v>
      </c>
      <c r="G722" s="147">
        <f t="shared" si="83"/>
        <v>7.8294092835425468</v>
      </c>
      <c r="H722" s="147">
        <f t="shared" si="77"/>
        <v>423.881602343841</v>
      </c>
      <c r="I722" s="147">
        <f t="shared" si="78"/>
        <v>-16.518302343841015</v>
      </c>
      <c r="J722" s="147">
        <f t="shared" si="79"/>
        <v>16.518302343841015</v>
      </c>
      <c r="K722" s="147">
        <f t="shared" si="80"/>
        <v>272.85431232254354</v>
      </c>
      <c r="L722" s="149">
        <f t="shared" si="81"/>
        <v>4.0549313951062885E-2</v>
      </c>
    </row>
    <row r="723" spans="4:12" x14ac:dyDescent="0.3">
      <c r="D723" s="169">
        <v>44508</v>
      </c>
      <c r="E723" s="146">
        <v>387.64670000000001</v>
      </c>
      <c r="F723" s="170">
        <f t="shared" si="82"/>
        <v>409.68350742683401</v>
      </c>
      <c r="G723" s="147">
        <f t="shared" si="83"/>
        <v>6.4095997918418472</v>
      </c>
      <c r="H723" s="147">
        <f t="shared" si="77"/>
        <v>416.09310721867587</v>
      </c>
      <c r="I723" s="147">
        <f t="shared" si="78"/>
        <v>-28.446407218675859</v>
      </c>
      <c r="J723" s="147">
        <f t="shared" si="79"/>
        <v>28.446407218675859</v>
      </c>
      <c r="K723" s="147">
        <f t="shared" si="80"/>
        <v>809.19808365073402</v>
      </c>
      <c r="L723" s="149">
        <f t="shared" si="81"/>
        <v>7.338230202572564E-2</v>
      </c>
    </row>
    <row r="724" spans="4:12" x14ac:dyDescent="0.3">
      <c r="D724" s="169">
        <v>44509</v>
      </c>
      <c r="E724" s="146">
        <v>341.16669999999999</v>
      </c>
      <c r="F724" s="170">
        <f t="shared" si="82"/>
        <v>383.47837983347353</v>
      </c>
      <c r="G724" s="147">
        <f t="shared" si="83"/>
        <v>3.1481270533216135</v>
      </c>
      <c r="H724" s="147">
        <f t="shared" si="77"/>
        <v>386.62650688679514</v>
      </c>
      <c r="I724" s="147">
        <f t="shared" si="78"/>
        <v>-45.45980688679515</v>
      </c>
      <c r="J724" s="147">
        <f t="shared" si="79"/>
        <v>45.45980688679515</v>
      </c>
      <c r="K724" s="147">
        <f t="shared" si="80"/>
        <v>2066.5940421847076</v>
      </c>
      <c r="L724" s="149">
        <f t="shared" si="81"/>
        <v>0.13324807751399873</v>
      </c>
    </row>
    <row r="725" spans="4:12" x14ac:dyDescent="0.3">
      <c r="D725" s="169">
        <v>44510</v>
      </c>
      <c r="E725" s="146">
        <v>355.98329999999999</v>
      </c>
      <c r="F725" s="170">
        <f t="shared" si="82"/>
        <v>346.64852164265733</v>
      </c>
      <c r="G725" s="147">
        <f t="shared" si="83"/>
        <v>-0.84967147109216778</v>
      </c>
      <c r="H725" s="147">
        <f t="shared" si="77"/>
        <v>345.79885017156516</v>
      </c>
      <c r="I725" s="147">
        <f t="shared" si="78"/>
        <v>10.184449828434822</v>
      </c>
      <c r="J725" s="147">
        <f t="shared" si="79"/>
        <v>10.184449828434822</v>
      </c>
      <c r="K725" s="147">
        <f t="shared" si="80"/>
        <v>103.72301830790607</v>
      </c>
      <c r="L725" s="149">
        <f t="shared" si="81"/>
        <v>2.8609347203744733E-2</v>
      </c>
    </row>
    <row r="726" spans="4:12" x14ac:dyDescent="0.3">
      <c r="D726" s="169">
        <v>44511</v>
      </c>
      <c r="E726" s="146">
        <v>354.50330000000002</v>
      </c>
      <c r="F726" s="170">
        <f t="shared" si="82"/>
        <v>355.00756282312631</v>
      </c>
      <c r="G726" s="147">
        <f t="shared" si="83"/>
        <v>7.119979406394672E-2</v>
      </c>
      <c r="H726" s="147">
        <f t="shared" si="77"/>
        <v>355.07876261719025</v>
      </c>
      <c r="I726" s="147">
        <f t="shared" si="78"/>
        <v>-0.57546261719022596</v>
      </c>
      <c r="J726" s="147">
        <f t="shared" si="79"/>
        <v>0.57546261719022596</v>
      </c>
      <c r="K726" s="147">
        <f t="shared" si="80"/>
        <v>0.33115722378342455</v>
      </c>
      <c r="L726" s="149">
        <f t="shared" si="81"/>
        <v>1.6232926948500223E-3</v>
      </c>
    </row>
    <row r="727" spans="4:12" x14ac:dyDescent="0.3">
      <c r="D727" s="169">
        <v>44512</v>
      </c>
      <c r="E727" s="146">
        <v>344.47329999999999</v>
      </c>
      <c r="F727" s="170">
        <f t="shared" si="82"/>
        <v>352.55425983525117</v>
      </c>
      <c r="G727" s="147">
        <f t="shared" si="83"/>
        <v>-0.18125048412996131</v>
      </c>
      <c r="H727" s="147">
        <f t="shared" si="77"/>
        <v>352.3730093511212</v>
      </c>
      <c r="I727" s="147">
        <f t="shared" si="78"/>
        <v>-7.8997093511212029</v>
      </c>
      <c r="J727" s="147">
        <f t="shared" si="79"/>
        <v>7.8997093511212029</v>
      </c>
      <c r="K727" s="147">
        <f t="shared" si="80"/>
        <v>62.405407832191777</v>
      </c>
      <c r="L727" s="149">
        <f t="shared" si="81"/>
        <v>2.2932718881612024E-2</v>
      </c>
    </row>
    <row r="728" spans="4:12" x14ac:dyDescent="0.3">
      <c r="D728" s="169">
        <v>44515</v>
      </c>
      <c r="E728" s="146">
        <v>337.79669999999999</v>
      </c>
      <c r="F728" s="170">
        <f t="shared" si="82"/>
        <v>342.99297961269605</v>
      </c>
      <c r="G728" s="147">
        <f t="shared" si="83"/>
        <v>-1.1192534579724778</v>
      </c>
      <c r="H728" s="147">
        <f t="shared" si="77"/>
        <v>341.87372615472356</v>
      </c>
      <c r="I728" s="147">
        <f t="shared" si="78"/>
        <v>-4.0770261547235691</v>
      </c>
      <c r="J728" s="147">
        <f t="shared" si="79"/>
        <v>4.0770261547235691</v>
      </c>
      <c r="K728" s="147">
        <f t="shared" si="80"/>
        <v>16.622142266300052</v>
      </c>
      <c r="L728" s="149">
        <f t="shared" si="81"/>
        <v>1.2069467092850727E-2</v>
      </c>
    </row>
    <row r="729" spans="4:12" x14ac:dyDescent="0.3">
      <c r="D729" s="169">
        <v>44516</v>
      </c>
      <c r="E729" s="146">
        <v>351.57670000000002</v>
      </c>
      <c r="F729" s="170">
        <f t="shared" si="82"/>
        <v>339.65729723362199</v>
      </c>
      <c r="G729" s="147">
        <f t="shared" si="83"/>
        <v>-1.3408963500826359</v>
      </c>
      <c r="H729" s="147">
        <f t="shared" si="77"/>
        <v>338.31640088353936</v>
      </c>
      <c r="I729" s="147">
        <f t="shared" si="78"/>
        <v>13.260299116460658</v>
      </c>
      <c r="J729" s="147">
        <f t="shared" si="79"/>
        <v>13.260299116460658</v>
      </c>
      <c r="K729" s="147">
        <f t="shared" si="80"/>
        <v>175.83553265800731</v>
      </c>
      <c r="L729" s="149">
        <f t="shared" si="81"/>
        <v>3.7716660735653579E-2</v>
      </c>
    </row>
    <row r="730" spans="4:12" x14ac:dyDescent="0.3">
      <c r="D730" s="169">
        <v>44517</v>
      </c>
      <c r="E730" s="146">
        <v>363.00330000000002</v>
      </c>
      <c r="F730" s="170">
        <f t="shared" si="82"/>
        <v>352.7893029199339</v>
      </c>
      <c r="G730" s="147">
        <f t="shared" si="83"/>
        <v>0.10639385355681918</v>
      </c>
      <c r="H730" s="147">
        <f t="shared" si="77"/>
        <v>352.89569677349073</v>
      </c>
      <c r="I730" s="147">
        <f t="shared" si="78"/>
        <v>10.107603226509298</v>
      </c>
      <c r="J730" s="147">
        <f t="shared" si="79"/>
        <v>10.107603226509298</v>
      </c>
      <c r="K730" s="147">
        <f t="shared" si="80"/>
        <v>102.16364298454117</v>
      </c>
      <c r="L730" s="149">
        <f t="shared" si="81"/>
        <v>2.7844383856866581E-2</v>
      </c>
    </row>
    <row r="731" spans="4:12" x14ac:dyDescent="0.3">
      <c r="D731" s="169">
        <v>44518</v>
      </c>
      <c r="E731" s="146">
        <v>365.46</v>
      </c>
      <c r="F731" s="170">
        <f t="shared" si="82"/>
        <v>363.57975508284545</v>
      </c>
      <c r="G731" s="147">
        <f t="shared" si="83"/>
        <v>1.1747996844922923</v>
      </c>
      <c r="H731" s="147">
        <f t="shared" si="77"/>
        <v>364.75455476733777</v>
      </c>
      <c r="I731" s="147">
        <f t="shared" si="78"/>
        <v>0.70544523266221404</v>
      </c>
      <c r="J731" s="147">
        <f t="shared" si="79"/>
        <v>0.70544523266221404</v>
      </c>
      <c r="K731" s="147">
        <f t="shared" si="80"/>
        <v>0.49765297628584532</v>
      </c>
      <c r="L731" s="149">
        <f t="shared" si="81"/>
        <v>1.9302939655836866E-3</v>
      </c>
    </row>
    <row r="732" spans="4:12" x14ac:dyDescent="0.3">
      <c r="D732" s="169">
        <v>44519</v>
      </c>
      <c r="E732" s="146">
        <v>379.02</v>
      </c>
      <c r="F732" s="170">
        <f t="shared" si="82"/>
        <v>369.11183974759388</v>
      </c>
      <c r="G732" s="147">
        <f t="shared" si="83"/>
        <v>1.6105281825179056</v>
      </c>
      <c r="H732" s="147">
        <f t="shared" si="77"/>
        <v>370.72236793011177</v>
      </c>
      <c r="I732" s="147">
        <f t="shared" si="78"/>
        <v>8.2976320698882091</v>
      </c>
      <c r="J732" s="147">
        <f t="shared" si="79"/>
        <v>8.2976320698882091</v>
      </c>
      <c r="K732" s="147">
        <f t="shared" si="80"/>
        <v>68.850697967237281</v>
      </c>
      <c r="L732" s="149">
        <f t="shared" si="81"/>
        <v>2.1892333042816237E-2</v>
      </c>
    </row>
    <row r="733" spans="4:12" x14ac:dyDescent="0.3">
      <c r="D733" s="169">
        <v>44522</v>
      </c>
      <c r="E733" s="146">
        <v>385.62329999999997</v>
      </c>
      <c r="F733" s="170">
        <f t="shared" si="82"/>
        <v>381.62908254601433</v>
      </c>
      <c r="G733" s="147">
        <f t="shared" si="83"/>
        <v>2.7011996441081605</v>
      </c>
      <c r="H733" s="147">
        <f t="shared" si="77"/>
        <v>384.33028219012249</v>
      </c>
      <c r="I733" s="147">
        <f t="shared" si="78"/>
        <v>1.2930178098774832</v>
      </c>
      <c r="J733" s="147">
        <f t="shared" si="79"/>
        <v>1.2930178098774832</v>
      </c>
      <c r="K733" s="147">
        <f t="shared" si="80"/>
        <v>1.6718950566603632</v>
      </c>
      <c r="L733" s="149">
        <f t="shared" si="81"/>
        <v>3.3530593454220302E-3</v>
      </c>
    </row>
    <row r="734" spans="4:12" x14ac:dyDescent="0.3">
      <c r="D734" s="169">
        <v>44523</v>
      </c>
      <c r="E734" s="146">
        <v>369.67669999999998</v>
      </c>
      <c r="F734" s="170">
        <f t="shared" si="82"/>
        <v>384.5949397152865</v>
      </c>
      <c r="G734" s="147">
        <f t="shared" si="83"/>
        <v>2.7276653966245616</v>
      </c>
      <c r="H734" s="147">
        <f t="shared" si="77"/>
        <v>387.32260511191106</v>
      </c>
      <c r="I734" s="147">
        <f t="shared" si="78"/>
        <v>-17.645905111911077</v>
      </c>
      <c r="J734" s="147">
        <f t="shared" si="79"/>
        <v>17.645905111911077</v>
      </c>
      <c r="K734" s="147">
        <f t="shared" si="80"/>
        <v>311.37796721856949</v>
      </c>
      <c r="L734" s="149">
        <f t="shared" si="81"/>
        <v>4.7733344059582544E-2</v>
      </c>
    </row>
    <row r="735" spans="4:12" x14ac:dyDescent="0.3">
      <c r="D735" s="169">
        <v>44524</v>
      </c>
      <c r="E735" s="146">
        <v>372</v>
      </c>
      <c r="F735" s="170">
        <f t="shared" si="82"/>
        <v>372.32349231729961</v>
      </c>
      <c r="G735" s="147">
        <f t="shared" si="83"/>
        <v>1.2277541171634168</v>
      </c>
      <c r="H735" s="147">
        <f t="shared" si="77"/>
        <v>373.55124643446305</v>
      </c>
      <c r="I735" s="147">
        <f t="shared" si="78"/>
        <v>-1.551246434463053</v>
      </c>
      <c r="J735" s="147">
        <f t="shared" si="79"/>
        <v>1.551246434463053</v>
      </c>
      <c r="K735" s="147">
        <f t="shared" si="80"/>
        <v>2.4063655004343349</v>
      </c>
      <c r="L735" s="149">
        <f t="shared" si="81"/>
        <v>4.1700172969436908E-3</v>
      </c>
    </row>
    <row r="736" spans="4:12" x14ac:dyDescent="0.3">
      <c r="D736" s="169">
        <v>44526</v>
      </c>
      <c r="E736" s="146">
        <v>360.64</v>
      </c>
      <c r="F736" s="170">
        <f t="shared" si="82"/>
        <v>370.71020329373073</v>
      </c>
      <c r="G736" s="147">
        <f t="shared" si="83"/>
        <v>0.94364980309018698</v>
      </c>
      <c r="H736" s="147">
        <f t="shared" si="77"/>
        <v>371.65385309682091</v>
      </c>
      <c r="I736" s="147">
        <f t="shared" si="78"/>
        <v>-11.013853096820924</v>
      </c>
      <c r="J736" s="147">
        <f t="shared" si="79"/>
        <v>11.013853096820924</v>
      </c>
      <c r="K736" s="147">
        <f t="shared" si="80"/>
        <v>121.30496003835185</v>
      </c>
      <c r="L736" s="149">
        <f t="shared" si="81"/>
        <v>3.0539743502719954E-2</v>
      </c>
    </row>
    <row r="737" spans="4:12" x14ac:dyDescent="0.3">
      <c r="D737" s="169">
        <v>44529</v>
      </c>
      <c r="E737" s="146">
        <v>378.99669999999998</v>
      </c>
      <c r="F737" s="170">
        <f t="shared" si="82"/>
        <v>365.06625984247216</v>
      </c>
      <c r="G737" s="147">
        <f t="shared" si="83"/>
        <v>0.28489047765531184</v>
      </c>
      <c r="H737" s="147">
        <f t="shared" si="77"/>
        <v>365.35115032012749</v>
      </c>
      <c r="I737" s="147">
        <f t="shared" si="78"/>
        <v>13.645549679872488</v>
      </c>
      <c r="J737" s="147">
        <f t="shared" si="79"/>
        <v>13.645549679872488</v>
      </c>
      <c r="K737" s="147">
        <f t="shared" si="80"/>
        <v>186.20102606586815</v>
      </c>
      <c r="L737" s="149">
        <f t="shared" si="81"/>
        <v>3.6004402359895188E-2</v>
      </c>
    </row>
    <row r="738" spans="4:12" x14ac:dyDescent="0.3">
      <c r="D738" s="169">
        <v>44530</v>
      </c>
      <c r="E738" s="146">
        <v>381.58670000000001</v>
      </c>
      <c r="F738" s="170">
        <f t="shared" si="82"/>
        <v>379.74261238212426</v>
      </c>
      <c r="G738" s="147">
        <f t="shared" si="83"/>
        <v>1.7240366838549908</v>
      </c>
      <c r="H738" s="147">
        <f t="shared" si="77"/>
        <v>381.46664906597925</v>
      </c>
      <c r="I738" s="147">
        <f t="shared" si="78"/>
        <v>0.12005093402075317</v>
      </c>
      <c r="J738" s="147">
        <f t="shared" si="79"/>
        <v>0.12005093402075317</v>
      </c>
      <c r="K738" s="147">
        <f t="shared" si="80"/>
        <v>1.4412226759255232E-2</v>
      </c>
      <c r="L738" s="149">
        <f t="shared" si="81"/>
        <v>3.1460984887773388E-4</v>
      </c>
    </row>
    <row r="739" spans="4:12" x14ac:dyDescent="0.3">
      <c r="D739" s="169">
        <v>44531</v>
      </c>
      <c r="E739" s="146">
        <v>365</v>
      </c>
      <c r="F739" s="170">
        <f t="shared" si="82"/>
        <v>379.648589347084</v>
      </c>
      <c r="G739" s="147">
        <f t="shared" si="83"/>
        <v>1.5422307119654652</v>
      </c>
      <c r="H739" s="147">
        <f t="shared" si="77"/>
        <v>381.19082005904949</v>
      </c>
      <c r="I739" s="147">
        <f t="shared" si="78"/>
        <v>-16.190820059049486</v>
      </c>
      <c r="J739" s="147">
        <f t="shared" si="79"/>
        <v>16.190820059049486</v>
      </c>
      <c r="K739" s="147">
        <f t="shared" si="80"/>
        <v>262.14265418451919</v>
      </c>
      <c r="L739" s="149">
        <f t="shared" si="81"/>
        <v>4.4358411120683519E-2</v>
      </c>
    </row>
    <row r="740" spans="4:12" x14ac:dyDescent="0.3">
      <c r="D740" s="169">
        <v>44532</v>
      </c>
      <c r="E740" s="146">
        <v>361.5333</v>
      </c>
      <c r="F740" s="170">
        <f t="shared" si="82"/>
        <v>365.5404445695724</v>
      </c>
      <c r="G740" s="147">
        <f t="shared" si="83"/>
        <v>-2.2806836982240952E-2</v>
      </c>
      <c r="H740" s="147">
        <f t="shared" si="77"/>
        <v>365.51763773259017</v>
      </c>
      <c r="I740" s="147">
        <f t="shared" si="78"/>
        <v>-3.984337732590177</v>
      </c>
      <c r="J740" s="147">
        <f t="shared" si="79"/>
        <v>3.984337732590177</v>
      </c>
      <c r="K740" s="147">
        <f t="shared" si="80"/>
        <v>15.874947167341833</v>
      </c>
      <c r="L740" s="149">
        <f t="shared" si="81"/>
        <v>1.1020665959650679E-2</v>
      </c>
    </row>
    <row r="741" spans="4:12" x14ac:dyDescent="0.3">
      <c r="D741" s="169">
        <v>44533</v>
      </c>
      <c r="E741" s="146">
        <v>338.32330000000002</v>
      </c>
      <c r="F741" s="170">
        <f t="shared" si="82"/>
        <v>356.87305453041427</v>
      </c>
      <c r="G741" s="147">
        <f t="shared" si="83"/>
        <v>-0.88726515719983046</v>
      </c>
      <c r="H741" s="147">
        <f t="shared" si="77"/>
        <v>355.98578937321446</v>
      </c>
      <c r="I741" s="147">
        <f t="shared" si="78"/>
        <v>-17.662489373214441</v>
      </c>
      <c r="J741" s="147">
        <f t="shared" si="79"/>
        <v>17.662489373214441</v>
      </c>
      <c r="K741" s="147">
        <f t="shared" si="80"/>
        <v>311.96353085891309</v>
      </c>
      <c r="L741" s="149">
        <f t="shared" si="81"/>
        <v>5.2205950264774668E-2</v>
      </c>
    </row>
    <row r="742" spans="4:12" x14ac:dyDescent="0.3">
      <c r="D742" s="169">
        <v>44536</v>
      </c>
      <c r="E742" s="146">
        <v>336.33670000000001</v>
      </c>
      <c r="F742" s="170">
        <f t="shared" si="82"/>
        <v>337.21616787424017</v>
      </c>
      <c r="G742" s="147">
        <f t="shared" si="83"/>
        <v>-2.7642273070972569</v>
      </c>
      <c r="H742" s="147">
        <f t="shared" si="77"/>
        <v>334.45194056714291</v>
      </c>
      <c r="I742" s="147">
        <f t="shared" si="78"/>
        <v>1.8847594328570949</v>
      </c>
      <c r="J742" s="147">
        <f t="shared" si="79"/>
        <v>1.8847594328570949</v>
      </c>
      <c r="K742" s="147">
        <f t="shared" si="80"/>
        <v>3.5523181197437981</v>
      </c>
      <c r="L742" s="149">
        <f t="shared" si="81"/>
        <v>5.6037876118101146E-3</v>
      </c>
    </row>
    <row r="743" spans="4:12" x14ac:dyDescent="0.3">
      <c r="D743" s="169">
        <v>44537</v>
      </c>
      <c r="E743" s="146">
        <v>350.58330000000001</v>
      </c>
      <c r="F743" s="170">
        <f t="shared" si="82"/>
        <v>336.97463815432224</v>
      </c>
      <c r="G743" s="147">
        <f t="shared" si="83"/>
        <v>-2.5119575483793248</v>
      </c>
      <c r="H743" s="147">
        <f t="shared" si="77"/>
        <v>334.46268060594292</v>
      </c>
      <c r="I743" s="147">
        <f t="shared" si="78"/>
        <v>16.120619394057087</v>
      </c>
      <c r="J743" s="147">
        <f t="shared" si="79"/>
        <v>16.120619394057087</v>
      </c>
      <c r="K743" s="147">
        <f t="shared" si="80"/>
        <v>259.87436964804948</v>
      </c>
      <c r="L743" s="149">
        <f t="shared" si="81"/>
        <v>4.5982279800712372E-2</v>
      </c>
    </row>
    <row r="744" spans="4:12" x14ac:dyDescent="0.3">
      <c r="D744" s="169">
        <v>44538</v>
      </c>
      <c r="E744" s="146">
        <v>356.32</v>
      </c>
      <c r="F744" s="170">
        <f t="shared" si="82"/>
        <v>349.72107396129655</v>
      </c>
      <c r="G744" s="147">
        <f t="shared" si="83"/>
        <v>-0.98611821284396073</v>
      </c>
      <c r="H744" s="147">
        <f t="shared" si="77"/>
        <v>348.73495574845259</v>
      </c>
      <c r="I744" s="147">
        <f t="shared" si="78"/>
        <v>7.5850442515474015</v>
      </c>
      <c r="J744" s="147">
        <f t="shared" si="79"/>
        <v>7.5850442515474015</v>
      </c>
      <c r="K744" s="147">
        <f t="shared" si="80"/>
        <v>57.532896297932282</v>
      </c>
      <c r="L744" s="149">
        <f t="shared" si="81"/>
        <v>2.1287169542959703E-2</v>
      </c>
    </row>
    <row r="745" spans="4:12" x14ac:dyDescent="0.3">
      <c r="D745" s="169">
        <v>44539</v>
      </c>
      <c r="E745" s="146">
        <v>334.6</v>
      </c>
      <c r="F745" s="170">
        <f t="shared" si="82"/>
        <v>351.18710542972485</v>
      </c>
      <c r="G745" s="147">
        <f t="shared" si="83"/>
        <v>-0.74090324471673485</v>
      </c>
      <c r="H745" s="147">
        <f t="shared" si="77"/>
        <v>350.44620218500813</v>
      </c>
      <c r="I745" s="147">
        <f t="shared" si="78"/>
        <v>-15.84620218500811</v>
      </c>
      <c r="J745" s="147">
        <f t="shared" si="79"/>
        <v>15.84620218500811</v>
      </c>
      <c r="K745" s="147">
        <f t="shared" si="80"/>
        <v>251.10212368815581</v>
      </c>
      <c r="L745" s="149">
        <f t="shared" si="81"/>
        <v>4.7358643708930392E-2</v>
      </c>
    </row>
    <row r="746" spans="4:12" x14ac:dyDescent="0.3">
      <c r="D746" s="169">
        <v>44540</v>
      </c>
      <c r="E746" s="146">
        <v>339.01</v>
      </c>
      <c r="F746" s="170">
        <f t="shared" si="82"/>
        <v>334.88927740422668</v>
      </c>
      <c r="G746" s="147">
        <f t="shared" si="83"/>
        <v>-2.296595722794879</v>
      </c>
      <c r="H746" s="147">
        <f t="shared" si="77"/>
        <v>332.59268168143177</v>
      </c>
      <c r="I746" s="147">
        <f t="shared" si="78"/>
        <v>6.4173183185682205</v>
      </c>
      <c r="J746" s="147">
        <f t="shared" si="79"/>
        <v>6.4173183185682205</v>
      </c>
      <c r="K746" s="147">
        <f t="shared" si="80"/>
        <v>41.181974401831255</v>
      </c>
      <c r="L746" s="149">
        <f t="shared" si="81"/>
        <v>1.8929584137837293E-2</v>
      </c>
    </row>
    <row r="747" spans="4:12" x14ac:dyDescent="0.3">
      <c r="D747" s="169">
        <v>44543</v>
      </c>
      <c r="E747" s="146">
        <v>322.13670000000002</v>
      </c>
      <c r="F747" s="170">
        <f t="shared" si="82"/>
        <v>333.79806342176408</v>
      </c>
      <c r="G747" s="147">
        <f t="shared" si="83"/>
        <v>-2.1760575487616505</v>
      </c>
      <c r="H747" s="147">
        <f t="shared" si="77"/>
        <v>331.62200587300242</v>
      </c>
      <c r="I747" s="147">
        <f t="shared" si="78"/>
        <v>-9.4853058730024031</v>
      </c>
      <c r="J747" s="147">
        <f t="shared" si="79"/>
        <v>9.4853058730024031</v>
      </c>
      <c r="K747" s="147">
        <f t="shared" si="80"/>
        <v>89.971027504413883</v>
      </c>
      <c r="L747" s="149">
        <f t="shared" si="81"/>
        <v>2.9444971259103364E-2</v>
      </c>
    </row>
    <row r="748" spans="4:12" x14ac:dyDescent="0.3">
      <c r="D748" s="169">
        <v>44544</v>
      </c>
      <c r="E748" s="146">
        <v>319.50330000000002</v>
      </c>
      <c r="F748" s="170">
        <f t="shared" si="82"/>
        <v>319.86917396099068</v>
      </c>
      <c r="G748" s="147">
        <f t="shared" si="83"/>
        <v>-3.3513407399628261</v>
      </c>
      <c r="H748" s="147">
        <f t="shared" si="77"/>
        <v>316.51783322102784</v>
      </c>
      <c r="I748" s="147">
        <f t="shared" si="78"/>
        <v>2.9854667789721816</v>
      </c>
      <c r="J748" s="147">
        <f t="shared" si="79"/>
        <v>2.9854667789721816</v>
      </c>
      <c r="K748" s="147">
        <f t="shared" si="80"/>
        <v>8.9130118883465332</v>
      </c>
      <c r="L748" s="149">
        <f t="shared" si="81"/>
        <v>9.3440874600424512E-3</v>
      </c>
    </row>
    <row r="749" spans="4:12" x14ac:dyDescent="0.3">
      <c r="D749" s="169">
        <v>44545</v>
      </c>
      <c r="E749" s="146">
        <v>325.33</v>
      </c>
      <c r="F749" s="170">
        <f t="shared" si="82"/>
        <v>317.9875674080298</v>
      </c>
      <c r="G749" s="147">
        <f t="shared" si="83"/>
        <v>-3.2043673212626311</v>
      </c>
      <c r="H749" s="147">
        <f t="shared" si="77"/>
        <v>314.78320008676718</v>
      </c>
      <c r="I749" s="147">
        <f t="shared" si="78"/>
        <v>10.546799913232803</v>
      </c>
      <c r="J749" s="147">
        <f t="shared" si="79"/>
        <v>10.546799913232803</v>
      </c>
      <c r="K749" s="147">
        <f t="shared" si="80"/>
        <v>111.23498840976747</v>
      </c>
      <c r="L749" s="149">
        <f t="shared" si="81"/>
        <v>3.2418774515823326E-2</v>
      </c>
    </row>
    <row r="750" spans="4:12" x14ac:dyDescent="0.3">
      <c r="D750" s="169">
        <v>44546</v>
      </c>
      <c r="E750" s="146">
        <v>308.97329999999999</v>
      </c>
      <c r="F750" s="170">
        <f t="shared" si="82"/>
        <v>319.49516614298994</v>
      </c>
      <c r="G750" s="147">
        <f t="shared" si="83"/>
        <v>-2.733170715640354</v>
      </c>
      <c r="H750" s="147">
        <f t="shared" si="77"/>
        <v>316.76199542734958</v>
      </c>
      <c r="I750" s="147">
        <f t="shared" si="78"/>
        <v>-7.7886954273495803</v>
      </c>
      <c r="J750" s="147">
        <f t="shared" si="79"/>
        <v>7.7886954273495803</v>
      </c>
      <c r="K750" s="147">
        <f t="shared" si="80"/>
        <v>60.663776460016258</v>
      </c>
      <c r="L750" s="149">
        <f t="shared" si="81"/>
        <v>2.520831226306474E-2</v>
      </c>
    </row>
    <row r="751" spans="4:12" x14ac:dyDescent="0.3">
      <c r="D751" s="169">
        <v>44547</v>
      </c>
      <c r="E751" s="146">
        <v>310.85669999999999</v>
      </c>
      <c r="F751" s="170">
        <f t="shared" si="82"/>
        <v>307.16344342748772</v>
      </c>
      <c r="G751" s="147">
        <f t="shared" si="83"/>
        <v>-3.6930259156265413</v>
      </c>
      <c r="H751" s="147">
        <f t="shared" si="77"/>
        <v>303.47041751186117</v>
      </c>
      <c r="I751" s="147">
        <f t="shared" si="78"/>
        <v>7.3862824881388178</v>
      </c>
      <c r="J751" s="147">
        <f t="shared" si="79"/>
        <v>7.3862824881388178</v>
      </c>
      <c r="K751" s="147">
        <f t="shared" si="80"/>
        <v>54.557168994586164</v>
      </c>
      <c r="L751" s="149">
        <f t="shared" si="81"/>
        <v>2.3761052884299479E-2</v>
      </c>
    </row>
    <row r="752" spans="4:12" x14ac:dyDescent="0.3">
      <c r="D752" s="169">
        <v>44550</v>
      </c>
      <c r="E752" s="146">
        <v>299.98</v>
      </c>
      <c r="F752" s="170">
        <f t="shared" si="82"/>
        <v>305.72693926749878</v>
      </c>
      <c r="G752" s="147">
        <f t="shared" si="83"/>
        <v>-3.4673737400627811</v>
      </c>
      <c r="H752" s="147">
        <f t="shared" si="77"/>
        <v>302.259565527436</v>
      </c>
      <c r="I752" s="147">
        <f t="shared" si="78"/>
        <v>-2.2795655274359774</v>
      </c>
      <c r="J752" s="147">
        <f t="shared" si="79"/>
        <v>2.2795655274359774</v>
      </c>
      <c r="K752" s="147">
        <f t="shared" si="80"/>
        <v>5.1964189938744658</v>
      </c>
      <c r="L752" s="149">
        <f t="shared" si="81"/>
        <v>7.5990583620107249E-3</v>
      </c>
    </row>
    <row r="753" spans="4:12" x14ac:dyDescent="0.3">
      <c r="D753" s="169">
        <v>44551</v>
      </c>
      <c r="E753" s="146">
        <v>312.8433</v>
      </c>
      <c r="F753" s="170">
        <f t="shared" si="82"/>
        <v>299.77876100794981</v>
      </c>
      <c r="G753" s="147">
        <f t="shared" si="83"/>
        <v>-3.7154541920113999</v>
      </c>
      <c r="H753" s="147">
        <f t="shared" si="77"/>
        <v>296.0633068159384</v>
      </c>
      <c r="I753" s="147">
        <f t="shared" si="78"/>
        <v>16.779993184061595</v>
      </c>
      <c r="J753" s="147">
        <f t="shared" si="79"/>
        <v>16.779993184061595</v>
      </c>
      <c r="K753" s="147">
        <f t="shared" si="80"/>
        <v>281.56817125715361</v>
      </c>
      <c r="L753" s="149">
        <f t="shared" si="81"/>
        <v>5.3637054666222983E-2</v>
      </c>
    </row>
    <row r="754" spans="4:12" x14ac:dyDescent="0.3">
      <c r="D754" s="169">
        <v>44552</v>
      </c>
      <c r="E754" s="146">
        <v>336.29</v>
      </c>
      <c r="F754" s="170">
        <f t="shared" si="82"/>
        <v>314.56027664639089</v>
      </c>
      <c r="G754" s="147">
        <f t="shared" si="83"/>
        <v>-1.8657572089661523</v>
      </c>
      <c r="H754" s="147">
        <f t="shared" si="77"/>
        <v>312.69451943742473</v>
      </c>
      <c r="I754" s="147">
        <f t="shared" si="78"/>
        <v>23.59548056257529</v>
      </c>
      <c r="J754" s="147">
        <f t="shared" si="79"/>
        <v>23.59548056257529</v>
      </c>
      <c r="K754" s="147">
        <f t="shared" si="80"/>
        <v>556.74670297886826</v>
      </c>
      <c r="L754" s="149">
        <f t="shared" si="81"/>
        <v>7.0164086242752652E-2</v>
      </c>
    </row>
    <row r="755" spans="4:12" x14ac:dyDescent="0.3">
      <c r="D755" s="169">
        <v>44553</v>
      </c>
      <c r="E755" s="146">
        <v>355.66669999999999</v>
      </c>
      <c r="F755" s="170">
        <f t="shared" si="82"/>
        <v>338.67273423282711</v>
      </c>
      <c r="G755" s="147">
        <f t="shared" si="83"/>
        <v>0.73206427057408519</v>
      </c>
      <c r="H755" s="147">
        <f t="shared" si="77"/>
        <v>339.4047985034012</v>
      </c>
      <c r="I755" s="147">
        <f t="shared" si="78"/>
        <v>16.261901496598796</v>
      </c>
      <c r="J755" s="147">
        <f t="shared" si="79"/>
        <v>16.261901496598796</v>
      </c>
      <c r="K755" s="147">
        <f t="shared" si="80"/>
        <v>264.44944028508218</v>
      </c>
      <c r="L755" s="149">
        <f t="shared" si="81"/>
        <v>4.5722305452264148E-2</v>
      </c>
    </row>
    <row r="756" spans="4:12" x14ac:dyDescent="0.3">
      <c r="D756" s="169">
        <v>44557</v>
      </c>
      <c r="E756" s="146">
        <v>364.64670000000001</v>
      </c>
      <c r="F756" s="170">
        <f t="shared" si="82"/>
        <v>358.0483514164593</v>
      </c>
      <c r="G756" s="147">
        <f t="shared" si="83"/>
        <v>2.5964195618798955</v>
      </c>
      <c r="H756" s="147">
        <f t="shared" si="77"/>
        <v>360.64477097833918</v>
      </c>
      <c r="I756" s="147">
        <f t="shared" si="78"/>
        <v>4.0019290216608283</v>
      </c>
      <c r="J756" s="147">
        <f t="shared" si="79"/>
        <v>4.0019290216608283</v>
      </c>
      <c r="K756" s="147">
        <f t="shared" si="80"/>
        <v>16.015435894411194</v>
      </c>
      <c r="L756" s="149">
        <f t="shared" si="81"/>
        <v>1.0974812117210518E-2</v>
      </c>
    </row>
    <row r="757" spans="4:12" x14ac:dyDescent="0.3">
      <c r="D757" s="169">
        <v>44558</v>
      </c>
      <c r="E757" s="146">
        <v>362.82330000000002</v>
      </c>
      <c r="F757" s="170">
        <f t="shared" si="82"/>
        <v>366.35915564950392</v>
      </c>
      <c r="G757" s="147">
        <f t="shared" si="83"/>
        <v>3.1678580289963683</v>
      </c>
      <c r="H757" s="147">
        <f t="shared" si="77"/>
        <v>369.52701367850028</v>
      </c>
      <c r="I757" s="147">
        <f t="shared" si="78"/>
        <v>-6.7037136785002645</v>
      </c>
      <c r="J757" s="147">
        <f t="shared" si="79"/>
        <v>6.7037136785002645</v>
      </c>
      <c r="K757" s="147">
        <f t="shared" si="80"/>
        <v>44.939777083311547</v>
      </c>
      <c r="L757" s="149">
        <f t="shared" si="81"/>
        <v>1.8476524739453791E-2</v>
      </c>
    </row>
    <row r="758" spans="4:12" x14ac:dyDescent="0.3">
      <c r="D758" s="169">
        <v>44559</v>
      </c>
      <c r="E758" s="146">
        <v>362.06330000000003</v>
      </c>
      <c r="F758" s="170">
        <f t="shared" si="82"/>
        <v>365.20558642319713</v>
      </c>
      <c r="G758" s="147">
        <f t="shared" si="83"/>
        <v>2.7357153034660526</v>
      </c>
      <c r="H758" s="147">
        <f t="shared" si="77"/>
        <v>367.9413017266632</v>
      </c>
      <c r="I758" s="147">
        <f t="shared" si="78"/>
        <v>-5.8780017266631717</v>
      </c>
      <c r="J758" s="147">
        <f t="shared" si="79"/>
        <v>5.8780017266631717</v>
      </c>
      <c r="K758" s="147">
        <f t="shared" si="80"/>
        <v>34.550904298655226</v>
      </c>
      <c r="L758" s="149">
        <f t="shared" si="81"/>
        <v>1.6234734994303956E-2</v>
      </c>
    </row>
    <row r="759" spans="4:12" x14ac:dyDescent="0.3">
      <c r="D759" s="169">
        <v>44560</v>
      </c>
      <c r="E759" s="146">
        <v>356.78</v>
      </c>
      <c r="F759" s="170">
        <f t="shared" si="82"/>
        <v>363.19521224277287</v>
      </c>
      <c r="G759" s="147">
        <f t="shared" si="83"/>
        <v>2.261106355077021</v>
      </c>
      <c r="H759" s="147">
        <f t="shared" si="77"/>
        <v>365.45631859784987</v>
      </c>
      <c r="I759" s="147">
        <f t="shared" si="78"/>
        <v>-8.6763185978498996</v>
      </c>
      <c r="J759" s="147">
        <f t="shared" si="79"/>
        <v>8.6763185978498996</v>
      </c>
      <c r="K759" s="147">
        <f t="shared" si="80"/>
        <v>75.278504411396042</v>
      </c>
      <c r="L759" s="149">
        <f t="shared" si="81"/>
        <v>2.4318399567940747E-2</v>
      </c>
    </row>
    <row r="760" spans="4:12" x14ac:dyDescent="0.3">
      <c r="D760" s="169">
        <v>44561</v>
      </c>
      <c r="E760" s="146">
        <v>352.26</v>
      </c>
      <c r="F760" s="170">
        <f t="shared" si="82"/>
        <v>357.68488508406159</v>
      </c>
      <c r="G760" s="147">
        <f t="shared" si="83"/>
        <v>1.4839630036981912</v>
      </c>
      <c r="H760" s="147">
        <f t="shared" si="77"/>
        <v>359.16884808775978</v>
      </c>
      <c r="I760" s="147">
        <f t="shared" si="78"/>
        <v>-6.9088480877597931</v>
      </c>
      <c r="J760" s="147">
        <f t="shared" si="79"/>
        <v>6.9088480877597931</v>
      </c>
      <c r="K760" s="147">
        <f t="shared" si="80"/>
        <v>47.732181899742152</v>
      </c>
      <c r="L760" s="149">
        <f t="shared" si="81"/>
        <v>1.9612922522454418E-2</v>
      </c>
    </row>
    <row r="761" spans="4:12" x14ac:dyDescent="0.3">
      <c r="D761" s="169">
        <v>44564</v>
      </c>
      <c r="E761" s="146">
        <v>399.92669999999998</v>
      </c>
      <c r="F761" s="170">
        <f t="shared" si="82"/>
        <v>362.98051040295854</v>
      </c>
      <c r="G761" s="147">
        <f t="shared" si="83"/>
        <v>1.8651292352180675</v>
      </c>
      <c r="H761" s="147">
        <f t="shared" si="77"/>
        <v>364.84563963817664</v>
      </c>
      <c r="I761" s="147">
        <f t="shared" si="78"/>
        <v>35.081060361823347</v>
      </c>
      <c r="J761" s="147">
        <f t="shared" si="79"/>
        <v>35.081060361823347</v>
      </c>
      <c r="K761" s="147">
        <f t="shared" si="80"/>
        <v>1230.6807961098932</v>
      </c>
      <c r="L761" s="149">
        <f t="shared" si="81"/>
        <v>8.771872536098077E-2</v>
      </c>
    </row>
    <row r="762" spans="4:12" x14ac:dyDescent="0.3">
      <c r="D762" s="169">
        <v>44565</v>
      </c>
      <c r="E762" s="146">
        <v>383.19670000000002</v>
      </c>
      <c r="F762" s="170">
        <f t="shared" si="82"/>
        <v>398.07280338817446</v>
      </c>
      <c r="G762" s="147">
        <f t="shared" si="83"/>
        <v>5.1878456102178525</v>
      </c>
      <c r="H762" s="147">
        <f t="shared" si="77"/>
        <v>403.2606489983923</v>
      </c>
      <c r="I762" s="147">
        <f t="shared" si="78"/>
        <v>-20.063948998392277</v>
      </c>
      <c r="J762" s="147">
        <f t="shared" si="79"/>
        <v>20.063948998392277</v>
      </c>
      <c r="K762" s="147">
        <f t="shared" si="80"/>
        <v>402.56204941008644</v>
      </c>
      <c r="L762" s="149">
        <f t="shared" si="81"/>
        <v>5.2359399228626646E-2</v>
      </c>
    </row>
    <row r="763" spans="4:12" x14ac:dyDescent="0.3">
      <c r="D763" s="169">
        <v>44566</v>
      </c>
      <c r="E763" s="146">
        <v>362.70670000000001</v>
      </c>
      <c r="F763" s="170">
        <f t="shared" si="82"/>
        <v>383.24897648817432</v>
      </c>
      <c r="G763" s="147">
        <f t="shared" si="83"/>
        <v>3.1866783591960535</v>
      </c>
      <c r="H763" s="147">
        <f t="shared" si="77"/>
        <v>386.43565484737036</v>
      </c>
      <c r="I763" s="147">
        <f t="shared" si="78"/>
        <v>-23.728954847370346</v>
      </c>
      <c r="J763" s="147">
        <f t="shared" si="79"/>
        <v>23.728954847370346</v>
      </c>
      <c r="K763" s="147">
        <f t="shared" si="80"/>
        <v>563.06329814854064</v>
      </c>
      <c r="L763" s="149">
        <f t="shared" si="81"/>
        <v>6.5421881777674204E-2</v>
      </c>
    </row>
    <row r="764" spans="4:12" x14ac:dyDescent="0.3">
      <c r="D764" s="169">
        <v>44567</v>
      </c>
      <c r="E764" s="146">
        <v>354.9</v>
      </c>
      <c r="F764" s="170">
        <f t="shared" si="82"/>
        <v>363.69470268735688</v>
      </c>
      <c r="G764" s="147">
        <f t="shared" si="83"/>
        <v>0.91258314319470424</v>
      </c>
      <c r="H764" s="147">
        <f t="shared" si="77"/>
        <v>364.60728583055158</v>
      </c>
      <c r="I764" s="147">
        <f t="shared" si="78"/>
        <v>-9.7072858305515979</v>
      </c>
      <c r="J764" s="147">
        <f t="shared" si="79"/>
        <v>9.7072858305515979</v>
      </c>
      <c r="K764" s="147">
        <f t="shared" si="80"/>
        <v>94.231398196027826</v>
      </c>
      <c r="L764" s="149">
        <f t="shared" si="81"/>
        <v>2.735217196548774E-2</v>
      </c>
    </row>
    <row r="765" spans="4:12" x14ac:dyDescent="0.3">
      <c r="D765" s="169">
        <v>44568</v>
      </c>
      <c r="E765" s="146">
        <v>342.32</v>
      </c>
      <c r="F765" s="170">
        <f t="shared" si="82"/>
        <v>353.11406651455576</v>
      </c>
      <c r="G765" s="147">
        <f t="shared" si="83"/>
        <v>-0.23673878840487828</v>
      </c>
      <c r="H765" s="147">
        <f t="shared" si="77"/>
        <v>352.8773277261509</v>
      </c>
      <c r="I765" s="147">
        <f t="shared" si="78"/>
        <v>-10.557327726150902</v>
      </c>
      <c r="J765" s="147">
        <f t="shared" si="79"/>
        <v>10.557327726150902</v>
      </c>
      <c r="K765" s="147">
        <f t="shared" si="80"/>
        <v>111.45716871735458</v>
      </c>
      <c r="L765" s="149">
        <f t="shared" si="81"/>
        <v>3.0840522686816144E-2</v>
      </c>
    </row>
    <row r="766" spans="4:12" x14ac:dyDescent="0.3">
      <c r="D766" s="169">
        <v>44571</v>
      </c>
      <c r="E766" s="146">
        <v>352.70670000000001</v>
      </c>
      <c r="F766" s="170">
        <f t="shared" si="82"/>
        <v>344.20794896927612</v>
      </c>
      <c r="G766" s="147">
        <f t="shared" si="83"/>
        <v>-1.1036766640923548</v>
      </c>
      <c r="H766" s="147">
        <f t="shared" si="77"/>
        <v>343.10427230518377</v>
      </c>
      <c r="I766" s="147">
        <f t="shared" si="78"/>
        <v>9.6024276948162424</v>
      </c>
      <c r="J766" s="147">
        <f t="shared" si="79"/>
        <v>9.6024276948162424</v>
      </c>
      <c r="K766" s="147">
        <f t="shared" si="80"/>
        <v>92.20661763417398</v>
      </c>
      <c r="L766" s="149">
        <f t="shared" si="81"/>
        <v>2.7224965374392496E-2</v>
      </c>
    </row>
    <row r="767" spans="4:12" x14ac:dyDescent="0.3">
      <c r="D767" s="169">
        <v>44572</v>
      </c>
      <c r="E767" s="146">
        <v>354.8</v>
      </c>
      <c r="F767" s="170">
        <f t="shared" si="82"/>
        <v>352.24241866872615</v>
      </c>
      <c r="G767" s="147">
        <f t="shared" si="83"/>
        <v>-0.18986202773811645</v>
      </c>
      <c r="H767" s="147">
        <f t="shared" si="77"/>
        <v>352.05255664098803</v>
      </c>
      <c r="I767" s="147">
        <f t="shared" si="78"/>
        <v>2.7474433590119816</v>
      </c>
      <c r="J767" s="147">
        <f t="shared" si="79"/>
        <v>2.7474433590119816</v>
      </c>
      <c r="K767" s="147">
        <f t="shared" si="80"/>
        <v>7.54844501097904</v>
      </c>
      <c r="L767" s="149">
        <f t="shared" si="81"/>
        <v>7.7436396815444798E-3</v>
      </c>
    </row>
    <row r="768" spans="4:12" x14ac:dyDescent="0.3">
      <c r="D768" s="169">
        <v>44573</v>
      </c>
      <c r="E768" s="146">
        <v>368.74</v>
      </c>
      <c r="F768" s="170">
        <f t="shared" si="82"/>
        <v>357.43611037780954</v>
      </c>
      <c r="G768" s="147">
        <f t="shared" si="83"/>
        <v>0.34849334594403475</v>
      </c>
      <c r="H768" s="147">
        <f t="shared" si="77"/>
        <v>357.78460372375355</v>
      </c>
      <c r="I768" s="147">
        <f t="shared" si="78"/>
        <v>10.955396276246461</v>
      </c>
      <c r="J768" s="147">
        <f t="shared" si="79"/>
        <v>10.955396276246461</v>
      </c>
      <c r="K768" s="147">
        <f t="shared" si="80"/>
        <v>120.02070756959482</v>
      </c>
      <c r="L768" s="149">
        <f t="shared" si="81"/>
        <v>2.9710354928259641E-2</v>
      </c>
    </row>
    <row r="769" spans="4:12" x14ac:dyDescent="0.3">
      <c r="D769" s="169">
        <v>44574</v>
      </c>
      <c r="E769" s="146">
        <v>343.85329999999999</v>
      </c>
      <c r="F769" s="170">
        <f t="shared" si="82"/>
        <v>364.04145467675522</v>
      </c>
      <c r="G769" s="147">
        <f t="shared" si="83"/>
        <v>0.97417844124419939</v>
      </c>
      <c r="H769" s="147">
        <f t="shared" ref="H769:H832" si="84">F769+G769</f>
        <v>365.01563311799941</v>
      </c>
      <c r="I769" s="147">
        <f t="shared" si="78"/>
        <v>-21.162333117999424</v>
      </c>
      <c r="J769" s="147">
        <f t="shared" si="79"/>
        <v>21.162333117999424</v>
      </c>
      <c r="K769" s="147">
        <f t="shared" si="80"/>
        <v>447.8443429971752</v>
      </c>
      <c r="L769" s="149">
        <f t="shared" si="81"/>
        <v>6.1544656160052627E-2</v>
      </c>
    </row>
    <row r="770" spans="4:12" x14ac:dyDescent="0.3">
      <c r="D770" s="169">
        <v>44575</v>
      </c>
      <c r="E770" s="146">
        <v>349.87</v>
      </c>
      <c r="F770" s="170">
        <f t="shared" si="82"/>
        <v>345.83598275299533</v>
      </c>
      <c r="G770" s="147">
        <f t="shared" si="83"/>
        <v>-0.94378659525620934</v>
      </c>
      <c r="H770" s="147">
        <f t="shared" si="84"/>
        <v>344.89219615773914</v>
      </c>
      <c r="I770" s="147">
        <f t="shared" si="78"/>
        <v>4.9778038422608688</v>
      </c>
      <c r="J770" s="147">
        <f t="shared" si="79"/>
        <v>4.9778038422608688</v>
      </c>
      <c r="K770" s="147">
        <f t="shared" si="80"/>
        <v>24.77853109202707</v>
      </c>
      <c r="L770" s="149">
        <f t="shared" si="81"/>
        <v>1.4227581222342208E-2</v>
      </c>
    </row>
    <row r="771" spans="4:12" x14ac:dyDescent="0.3">
      <c r="D771" s="169">
        <v>44579</v>
      </c>
      <c r="E771" s="146">
        <v>343.50330000000002</v>
      </c>
      <c r="F771" s="170">
        <f t="shared" si="82"/>
        <v>347.84163072379511</v>
      </c>
      <c r="G771" s="147">
        <f t="shared" si="83"/>
        <v>-0.64884313865061127</v>
      </c>
      <c r="H771" s="147">
        <f t="shared" si="84"/>
        <v>347.19278758514452</v>
      </c>
      <c r="I771" s="147">
        <f t="shared" si="78"/>
        <v>-3.6894875851444908</v>
      </c>
      <c r="J771" s="147">
        <f t="shared" si="79"/>
        <v>3.6894875851444908</v>
      </c>
      <c r="K771" s="147">
        <f t="shared" si="80"/>
        <v>13.612318640935326</v>
      </c>
      <c r="L771" s="149">
        <f t="shared" si="81"/>
        <v>1.0740763145927538E-2</v>
      </c>
    </row>
    <row r="772" spans="4:12" x14ac:dyDescent="0.3">
      <c r="D772" s="169">
        <v>44580</v>
      </c>
      <c r="E772" s="146">
        <v>331.88330000000002</v>
      </c>
      <c r="F772" s="170">
        <f t="shared" si="82"/>
        <v>340.66022548907955</v>
      </c>
      <c r="G772" s="147">
        <f t="shared" si="83"/>
        <v>-1.3020993482571057</v>
      </c>
      <c r="H772" s="147">
        <f t="shared" si="84"/>
        <v>339.35812614082243</v>
      </c>
      <c r="I772" s="147">
        <f t="shared" ref="I772:I835" si="85">E772-H772</f>
        <v>-7.4748261408224153</v>
      </c>
      <c r="J772" s="147">
        <f t="shared" ref="J772:J835" si="86">ABS(I772)</f>
        <v>7.4748261408224153</v>
      </c>
      <c r="K772" s="147">
        <f t="shared" ref="K772:K835" si="87">I772^2</f>
        <v>55.873025835522121</v>
      </c>
      <c r="L772" s="149">
        <f t="shared" ref="L772:L835" si="88">J772/E772</f>
        <v>2.2522453346771033E-2</v>
      </c>
    </row>
    <row r="773" spans="4:12" x14ac:dyDescent="0.3">
      <c r="D773" s="169">
        <v>44581</v>
      </c>
      <c r="E773" s="146">
        <v>332.09</v>
      </c>
      <c r="F773" s="170">
        <f t="shared" ref="F773:F836" si="89">alpha*(E773)+(1-alpha)*(E772+G772)</f>
        <v>330.88296052139435</v>
      </c>
      <c r="G773" s="147">
        <f t="shared" ref="G773:G836" si="90">beta*(F773-F772)+(1-beta)*G772</f>
        <v>-2.1496159101999148</v>
      </c>
      <c r="H773" s="147">
        <f t="shared" si="84"/>
        <v>328.73334461119441</v>
      </c>
      <c r="I773" s="147">
        <f t="shared" si="85"/>
        <v>3.3566553888055637</v>
      </c>
      <c r="J773" s="147">
        <f t="shared" si="86"/>
        <v>3.3566553888055637</v>
      </c>
      <c r="K773" s="147">
        <f t="shared" si="87"/>
        <v>11.26713539919743</v>
      </c>
      <c r="L773" s="149">
        <f t="shared" si="88"/>
        <v>1.0107667767188305E-2</v>
      </c>
    </row>
    <row r="774" spans="4:12" x14ac:dyDescent="0.3">
      <c r="D774" s="169">
        <v>44582</v>
      </c>
      <c r="E774" s="146">
        <v>314.63330000000002</v>
      </c>
      <c r="F774" s="170">
        <f t="shared" si="89"/>
        <v>326.87896727184005</v>
      </c>
      <c r="G774" s="147">
        <f t="shared" si="90"/>
        <v>-2.3350536441353533</v>
      </c>
      <c r="H774" s="147">
        <f t="shared" si="84"/>
        <v>324.54391362770468</v>
      </c>
      <c r="I774" s="147">
        <f t="shared" si="85"/>
        <v>-9.910613627704663</v>
      </c>
      <c r="J774" s="147">
        <f t="shared" si="86"/>
        <v>9.910613627704663</v>
      </c>
      <c r="K774" s="147">
        <f t="shared" si="87"/>
        <v>98.220262477645377</v>
      </c>
      <c r="L774" s="149">
        <f t="shared" si="88"/>
        <v>3.1498934244101509E-2</v>
      </c>
    </row>
    <row r="775" spans="4:12" x14ac:dyDescent="0.3">
      <c r="D775" s="169">
        <v>44585</v>
      </c>
      <c r="E775" s="146">
        <v>310</v>
      </c>
      <c r="F775" s="170">
        <f t="shared" si="89"/>
        <v>311.83859708469174</v>
      </c>
      <c r="G775" s="147">
        <f t="shared" si="90"/>
        <v>-3.6055852984366492</v>
      </c>
      <c r="H775" s="147">
        <f t="shared" si="84"/>
        <v>308.23301178625508</v>
      </c>
      <c r="I775" s="147">
        <f t="shared" si="85"/>
        <v>1.7669882137449235</v>
      </c>
      <c r="J775" s="147">
        <f t="shared" si="86"/>
        <v>1.7669882137449235</v>
      </c>
      <c r="K775" s="147">
        <f t="shared" si="87"/>
        <v>3.1222473475134755</v>
      </c>
      <c r="L775" s="149">
        <f t="shared" si="88"/>
        <v>5.6999619798223343E-3</v>
      </c>
    </row>
    <row r="776" spans="4:12" x14ac:dyDescent="0.3">
      <c r="D776" s="169">
        <v>44586</v>
      </c>
      <c r="E776" s="146">
        <v>306.13330000000002</v>
      </c>
      <c r="F776" s="170">
        <f t="shared" si="89"/>
        <v>306.34219176125066</v>
      </c>
      <c r="G776" s="147">
        <f t="shared" si="90"/>
        <v>-3.7946673009370926</v>
      </c>
      <c r="H776" s="147">
        <f t="shared" si="84"/>
        <v>302.54752446031358</v>
      </c>
      <c r="I776" s="147">
        <f t="shared" si="85"/>
        <v>3.5857755396864377</v>
      </c>
      <c r="J776" s="147">
        <f t="shared" si="86"/>
        <v>3.5857755396864377</v>
      </c>
      <c r="K776" s="147">
        <f t="shared" si="87"/>
        <v>12.857786221013564</v>
      </c>
      <c r="L776" s="149">
        <f t="shared" si="88"/>
        <v>1.1713118238644529E-2</v>
      </c>
    </row>
    <row r="777" spans="4:12" x14ac:dyDescent="0.3">
      <c r="D777" s="169">
        <v>44587</v>
      </c>
      <c r="E777" s="146">
        <v>312.47000000000003</v>
      </c>
      <c r="F777" s="170">
        <f t="shared" si="89"/>
        <v>304.36490615925038</v>
      </c>
      <c r="G777" s="147">
        <f t="shared" si="90"/>
        <v>-3.6129291310434111</v>
      </c>
      <c r="H777" s="147">
        <f t="shared" si="84"/>
        <v>300.75197702820697</v>
      </c>
      <c r="I777" s="147">
        <f t="shared" si="85"/>
        <v>11.718022971793062</v>
      </c>
      <c r="J777" s="147">
        <f t="shared" si="86"/>
        <v>11.718022971793062</v>
      </c>
      <c r="K777" s="147">
        <f t="shared" si="87"/>
        <v>137.31206236746991</v>
      </c>
      <c r="L777" s="149">
        <f t="shared" si="88"/>
        <v>3.750127363200647E-2</v>
      </c>
    </row>
    <row r="778" spans="4:12" x14ac:dyDescent="0.3">
      <c r="D778" s="169">
        <v>44588</v>
      </c>
      <c r="E778" s="146">
        <v>276.36669999999998</v>
      </c>
      <c r="F778" s="170">
        <f t="shared" si="89"/>
        <v>302.35899669516533</v>
      </c>
      <c r="G778" s="147">
        <f t="shared" si="90"/>
        <v>-3.4522271643475748</v>
      </c>
      <c r="H778" s="147">
        <f t="shared" si="84"/>
        <v>298.90676953081777</v>
      </c>
      <c r="I778" s="147">
        <f t="shared" si="85"/>
        <v>-22.540069530817789</v>
      </c>
      <c r="J778" s="147">
        <f t="shared" si="86"/>
        <v>22.540069530817789</v>
      </c>
      <c r="K778" s="147">
        <f t="shared" si="87"/>
        <v>508.05473445410047</v>
      </c>
      <c r="L778" s="149">
        <f t="shared" si="88"/>
        <v>8.1558557998549719E-2</v>
      </c>
    </row>
    <row r="779" spans="4:12" x14ac:dyDescent="0.3">
      <c r="D779" s="169">
        <v>44589</v>
      </c>
      <c r="E779" s="146">
        <v>282.11669999999998</v>
      </c>
      <c r="F779" s="170">
        <f t="shared" si="89"/>
        <v>274.75491826852192</v>
      </c>
      <c r="G779" s="147">
        <f t="shared" si="90"/>
        <v>-5.8674122905771586</v>
      </c>
      <c r="H779" s="147">
        <f t="shared" si="84"/>
        <v>268.88750597794478</v>
      </c>
      <c r="I779" s="147">
        <f t="shared" si="85"/>
        <v>13.229194022055196</v>
      </c>
      <c r="J779" s="147">
        <f t="shared" si="86"/>
        <v>13.229194022055196</v>
      </c>
      <c r="K779" s="147">
        <f t="shared" si="87"/>
        <v>175.01157447318096</v>
      </c>
      <c r="L779" s="149">
        <f t="shared" si="88"/>
        <v>4.689262997211862E-2</v>
      </c>
    </row>
    <row r="780" spans="4:12" x14ac:dyDescent="0.3">
      <c r="D780" s="169">
        <v>44592</v>
      </c>
      <c r="E780" s="146">
        <v>312.24</v>
      </c>
      <c r="F780" s="170">
        <f t="shared" si="89"/>
        <v>283.4474301675383</v>
      </c>
      <c r="G780" s="147">
        <f t="shared" si="90"/>
        <v>-4.4114198716178041</v>
      </c>
      <c r="H780" s="147">
        <f t="shared" si="84"/>
        <v>279.03601029592051</v>
      </c>
      <c r="I780" s="147">
        <f t="shared" si="85"/>
        <v>33.203989704079504</v>
      </c>
      <c r="J780" s="147">
        <f t="shared" si="86"/>
        <v>33.203989704079504</v>
      </c>
      <c r="K780" s="147">
        <f t="shared" si="87"/>
        <v>1102.5049322686177</v>
      </c>
      <c r="L780" s="149">
        <f t="shared" si="88"/>
        <v>0.10634124296720313</v>
      </c>
    </row>
    <row r="781" spans="4:12" x14ac:dyDescent="0.3">
      <c r="D781" s="169">
        <v>44593</v>
      </c>
      <c r="E781" s="146">
        <v>310.41669999999999</v>
      </c>
      <c r="F781" s="170">
        <f t="shared" si="89"/>
        <v>308.34620410270577</v>
      </c>
      <c r="G781" s="147">
        <f t="shared" si="90"/>
        <v>-1.4804004909392767</v>
      </c>
      <c r="H781" s="147">
        <f t="shared" si="84"/>
        <v>306.86580361176647</v>
      </c>
      <c r="I781" s="147">
        <f t="shared" si="85"/>
        <v>3.5508963882335252</v>
      </c>
      <c r="J781" s="147">
        <f t="shared" si="86"/>
        <v>3.5508963882335252</v>
      </c>
      <c r="K781" s="147">
        <f t="shared" si="87"/>
        <v>12.608865159969893</v>
      </c>
      <c r="L781" s="149">
        <f t="shared" si="88"/>
        <v>1.1439128076013711E-2</v>
      </c>
    </row>
    <row r="782" spans="4:12" x14ac:dyDescent="0.3">
      <c r="D782" s="169">
        <v>44594</v>
      </c>
      <c r="E782" s="146">
        <v>301.88670000000002</v>
      </c>
      <c r="F782" s="170">
        <f t="shared" si="89"/>
        <v>307.5263796072486</v>
      </c>
      <c r="G782" s="147">
        <f t="shared" si="90"/>
        <v>-1.4143428913910661</v>
      </c>
      <c r="H782" s="147">
        <f t="shared" si="84"/>
        <v>306.11203671585753</v>
      </c>
      <c r="I782" s="147">
        <f t="shared" si="85"/>
        <v>-4.2253367158575088</v>
      </c>
      <c r="J782" s="147">
        <f t="shared" si="86"/>
        <v>4.2253367158575088</v>
      </c>
      <c r="K782" s="147">
        <f t="shared" si="87"/>
        <v>17.853470362373518</v>
      </c>
      <c r="L782" s="149">
        <f t="shared" si="88"/>
        <v>1.3996432157685345E-2</v>
      </c>
    </row>
    <row r="783" spans="4:12" x14ac:dyDescent="0.3">
      <c r="D783" s="169">
        <v>44595</v>
      </c>
      <c r="E783" s="146">
        <v>297.04669999999999</v>
      </c>
      <c r="F783" s="170">
        <f t="shared" si="89"/>
        <v>299.78722568688715</v>
      </c>
      <c r="G783" s="147">
        <f t="shared" si="90"/>
        <v>-2.0468239942881041</v>
      </c>
      <c r="H783" s="147">
        <f t="shared" si="84"/>
        <v>297.74040169259905</v>
      </c>
      <c r="I783" s="147">
        <f t="shared" si="85"/>
        <v>-0.69370169259906334</v>
      </c>
      <c r="J783" s="147">
        <f t="shared" si="86"/>
        <v>0.69370169259906334</v>
      </c>
      <c r="K783" s="147">
        <f t="shared" si="87"/>
        <v>0.48122203831480537</v>
      </c>
      <c r="L783" s="149">
        <f t="shared" si="88"/>
        <v>2.3353287297891655E-3</v>
      </c>
    </row>
    <row r="784" spans="4:12" x14ac:dyDescent="0.3">
      <c r="D784" s="169">
        <v>44596</v>
      </c>
      <c r="E784" s="146">
        <v>307.77330000000001</v>
      </c>
      <c r="F784" s="170">
        <f t="shared" si="89"/>
        <v>297.55456080456952</v>
      </c>
      <c r="G784" s="147">
        <f t="shared" si="90"/>
        <v>-2.0654080830910573</v>
      </c>
      <c r="H784" s="147">
        <f t="shared" si="84"/>
        <v>295.48915272147849</v>
      </c>
      <c r="I784" s="147">
        <f t="shared" si="85"/>
        <v>12.284147278521516</v>
      </c>
      <c r="J784" s="147">
        <f t="shared" si="86"/>
        <v>12.284147278521516</v>
      </c>
      <c r="K784" s="147">
        <f t="shared" si="87"/>
        <v>150.90027436040756</v>
      </c>
      <c r="L784" s="149">
        <f t="shared" si="88"/>
        <v>3.9912972562992033E-2</v>
      </c>
    </row>
    <row r="785" spans="4:12" x14ac:dyDescent="0.3">
      <c r="D785" s="169">
        <v>44599</v>
      </c>
      <c r="E785" s="146">
        <v>302.44670000000002</v>
      </c>
      <c r="F785" s="170">
        <f t="shared" si="89"/>
        <v>305.05565353352716</v>
      </c>
      <c r="G785" s="147">
        <f t="shared" si="90"/>
        <v>-1.1087580018861871</v>
      </c>
      <c r="H785" s="147">
        <f t="shared" si="84"/>
        <v>303.94689553164096</v>
      </c>
      <c r="I785" s="147">
        <f t="shared" si="85"/>
        <v>-1.5001955316409408</v>
      </c>
      <c r="J785" s="147">
        <f t="shared" si="86"/>
        <v>1.5001955316409408</v>
      </c>
      <c r="K785" s="147">
        <f t="shared" si="87"/>
        <v>2.2505866331554447</v>
      </c>
      <c r="L785" s="149">
        <f t="shared" si="88"/>
        <v>4.9601980502380775E-3</v>
      </c>
    </row>
    <row r="786" spans="4:12" x14ac:dyDescent="0.3">
      <c r="D786" s="169">
        <v>44600</v>
      </c>
      <c r="E786" s="146">
        <v>307.33330000000001</v>
      </c>
      <c r="F786" s="170">
        <f t="shared" si="89"/>
        <v>302.53701359849106</v>
      </c>
      <c r="G786" s="147">
        <f t="shared" si="90"/>
        <v>-1.249746195201179</v>
      </c>
      <c r="H786" s="147">
        <f t="shared" si="84"/>
        <v>301.28726740328989</v>
      </c>
      <c r="I786" s="147">
        <f t="shared" si="85"/>
        <v>6.0460325967101198</v>
      </c>
      <c r="J786" s="147">
        <f t="shared" si="86"/>
        <v>6.0460325967101198</v>
      </c>
      <c r="K786" s="147">
        <f t="shared" si="87"/>
        <v>36.554510160481314</v>
      </c>
      <c r="L786" s="149">
        <f t="shared" si="88"/>
        <v>1.9672559389789911E-2</v>
      </c>
    </row>
    <row r="787" spans="4:12" x14ac:dyDescent="0.3">
      <c r="D787" s="169">
        <v>44601</v>
      </c>
      <c r="E787" s="146">
        <v>310.66669999999999</v>
      </c>
      <c r="F787" s="170">
        <f t="shared" si="89"/>
        <v>307.00018304383912</v>
      </c>
      <c r="G787" s="147">
        <f t="shared" si="90"/>
        <v>-0.67845463114625537</v>
      </c>
      <c r="H787" s="147">
        <f t="shared" si="84"/>
        <v>306.32172841269283</v>
      </c>
      <c r="I787" s="147">
        <f t="shared" si="85"/>
        <v>4.3449715873071568</v>
      </c>
      <c r="J787" s="147">
        <f t="shared" si="86"/>
        <v>4.3449715873071568</v>
      </c>
      <c r="K787" s="147">
        <f t="shared" si="87"/>
        <v>18.878778094506472</v>
      </c>
      <c r="L787" s="149">
        <f t="shared" si="88"/>
        <v>1.3985958544340791E-2</v>
      </c>
    </row>
    <row r="788" spans="4:12" x14ac:dyDescent="0.3">
      <c r="D788" s="169">
        <v>44602</v>
      </c>
      <c r="E788" s="146">
        <v>301.51670000000001</v>
      </c>
      <c r="F788" s="170">
        <f t="shared" si="89"/>
        <v>308.29393629508297</v>
      </c>
      <c r="G788" s="147">
        <f t="shared" si="90"/>
        <v>-0.48123384290724425</v>
      </c>
      <c r="H788" s="147">
        <f t="shared" si="84"/>
        <v>307.8127024521757</v>
      </c>
      <c r="I788" s="147">
        <f t="shared" si="85"/>
        <v>-6.296002452175685</v>
      </c>
      <c r="J788" s="147">
        <f t="shared" si="86"/>
        <v>6.296002452175685</v>
      </c>
      <c r="K788" s="147">
        <f t="shared" si="87"/>
        <v>39.639646877802235</v>
      </c>
      <c r="L788" s="149">
        <f t="shared" si="88"/>
        <v>2.08811069243451E-2</v>
      </c>
    </row>
    <row r="789" spans="4:12" x14ac:dyDescent="0.3">
      <c r="D789" s="169">
        <v>44603</v>
      </c>
      <c r="E789" s="146">
        <v>286.66669999999999</v>
      </c>
      <c r="F789" s="170">
        <f t="shared" si="89"/>
        <v>298.16171292567424</v>
      </c>
      <c r="G789" s="147">
        <f t="shared" si="90"/>
        <v>-1.4463327955573932</v>
      </c>
      <c r="H789" s="147">
        <f t="shared" si="84"/>
        <v>296.71538013011684</v>
      </c>
      <c r="I789" s="147">
        <f t="shared" si="85"/>
        <v>-10.04868013011685</v>
      </c>
      <c r="J789" s="147">
        <f t="shared" si="86"/>
        <v>10.04868013011685</v>
      </c>
      <c r="K789" s="147">
        <f t="shared" si="87"/>
        <v>100.97597235740518</v>
      </c>
      <c r="L789" s="149">
        <f t="shared" si="88"/>
        <v>3.5053531261624915E-2</v>
      </c>
    </row>
    <row r="790" spans="4:12" x14ac:dyDescent="0.3">
      <c r="D790" s="169">
        <v>44606</v>
      </c>
      <c r="E790" s="146">
        <v>291.92</v>
      </c>
      <c r="F790" s="170">
        <f t="shared" si="89"/>
        <v>286.56029376355411</v>
      </c>
      <c r="G790" s="147">
        <f t="shared" si="90"/>
        <v>-2.4618414322136664</v>
      </c>
      <c r="H790" s="147">
        <f t="shared" si="84"/>
        <v>284.09845233134047</v>
      </c>
      <c r="I790" s="147">
        <f t="shared" si="85"/>
        <v>7.821547668659548</v>
      </c>
      <c r="J790" s="147">
        <f t="shared" si="86"/>
        <v>7.821547668659548</v>
      </c>
      <c r="K790" s="147">
        <f t="shared" si="87"/>
        <v>61.176607933113608</v>
      </c>
      <c r="L790" s="149">
        <f t="shared" si="88"/>
        <v>2.6793462827690968E-2</v>
      </c>
    </row>
    <row r="791" spans="4:12" x14ac:dyDescent="0.3">
      <c r="D791" s="169">
        <v>44607</v>
      </c>
      <c r="E791" s="146">
        <v>307.47669999999999</v>
      </c>
      <c r="F791" s="170">
        <f t="shared" si="89"/>
        <v>293.06186685422909</v>
      </c>
      <c r="G791" s="147">
        <f t="shared" si="90"/>
        <v>-1.5654999799248015</v>
      </c>
      <c r="H791" s="147">
        <f t="shared" si="84"/>
        <v>291.49636687430427</v>
      </c>
      <c r="I791" s="147">
        <f t="shared" si="85"/>
        <v>15.980333125695722</v>
      </c>
      <c r="J791" s="147">
        <f t="shared" si="86"/>
        <v>15.980333125695722</v>
      </c>
      <c r="K791" s="147">
        <f t="shared" si="87"/>
        <v>255.37104680820801</v>
      </c>
      <c r="L791" s="149">
        <f t="shared" si="88"/>
        <v>5.1972501089336924E-2</v>
      </c>
    </row>
    <row r="792" spans="4:12" x14ac:dyDescent="0.3">
      <c r="D792" s="169">
        <v>44608</v>
      </c>
      <c r="E792" s="146">
        <v>307.79669999999999</v>
      </c>
      <c r="F792" s="170">
        <f t="shared" si="89"/>
        <v>306.28830001606013</v>
      </c>
      <c r="G792" s="147">
        <f t="shared" si="90"/>
        <v>-8.6306665749217526E-2</v>
      </c>
      <c r="H792" s="147">
        <f t="shared" si="84"/>
        <v>306.20199335031094</v>
      </c>
      <c r="I792" s="147">
        <f t="shared" si="85"/>
        <v>1.5947066496890443</v>
      </c>
      <c r="J792" s="147">
        <f t="shared" si="86"/>
        <v>1.5947066496890443</v>
      </c>
      <c r="K792" s="147">
        <f t="shared" si="87"/>
        <v>2.5430892985624562</v>
      </c>
      <c r="L792" s="149">
        <f t="shared" si="88"/>
        <v>5.1810388145455896E-3</v>
      </c>
    </row>
    <row r="793" spans="4:12" x14ac:dyDescent="0.3">
      <c r="D793" s="169">
        <v>44609</v>
      </c>
      <c r="E793" s="146">
        <v>292.11669999999998</v>
      </c>
      <c r="F793" s="170">
        <f t="shared" si="89"/>
        <v>304.59165466740063</v>
      </c>
      <c r="G793" s="147">
        <f t="shared" si="90"/>
        <v>-0.24734053404024592</v>
      </c>
      <c r="H793" s="147">
        <f t="shared" si="84"/>
        <v>304.3443141333604</v>
      </c>
      <c r="I793" s="147">
        <f t="shared" si="85"/>
        <v>-12.227614133360419</v>
      </c>
      <c r="J793" s="147">
        <f t="shared" si="86"/>
        <v>12.227614133360419</v>
      </c>
      <c r="K793" s="147">
        <f t="shared" si="87"/>
        <v>149.51454739435547</v>
      </c>
      <c r="L793" s="149">
        <f t="shared" si="88"/>
        <v>4.1858661738135544E-2</v>
      </c>
    </row>
    <row r="794" spans="4:12" x14ac:dyDescent="0.3">
      <c r="D794" s="169">
        <v>44610</v>
      </c>
      <c r="E794" s="146">
        <v>285.66000000000003</v>
      </c>
      <c r="F794" s="170">
        <f t="shared" si="89"/>
        <v>290.62748757276779</v>
      </c>
      <c r="G794" s="147">
        <f t="shared" si="90"/>
        <v>-1.6190231900995056</v>
      </c>
      <c r="H794" s="147">
        <f t="shared" si="84"/>
        <v>289.00846438266831</v>
      </c>
      <c r="I794" s="147">
        <f t="shared" si="85"/>
        <v>-3.3484643826682827</v>
      </c>
      <c r="J794" s="147">
        <f t="shared" si="86"/>
        <v>3.3484643826682827</v>
      </c>
      <c r="K794" s="147">
        <f t="shared" si="87"/>
        <v>11.212213721998083</v>
      </c>
      <c r="L794" s="149">
        <f t="shared" si="88"/>
        <v>1.1721852491312338E-2</v>
      </c>
    </row>
    <row r="795" spans="4:12" x14ac:dyDescent="0.3">
      <c r="D795" s="169">
        <v>44614</v>
      </c>
      <c r="E795" s="146">
        <v>273.8433</v>
      </c>
      <c r="F795" s="170">
        <f t="shared" si="89"/>
        <v>282.00144144792046</v>
      </c>
      <c r="G795" s="147">
        <f t="shared" si="90"/>
        <v>-2.3197254835742886</v>
      </c>
      <c r="H795" s="147">
        <f t="shared" si="84"/>
        <v>279.68171596434615</v>
      </c>
      <c r="I795" s="147">
        <f t="shared" si="85"/>
        <v>-5.8384159643461544</v>
      </c>
      <c r="J795" s="147">
        <f t="shared" si="86"/>
        <v>5.8384159643461544</v>
      </c>
      <c r="K795" s="147">
        <f t="shared" si="87"/>
        <v>34.087100972732038</v>
      </c>
      <c r="L795" s="149">
        <f t="shared" si="88"/>
        <v>2.1320280482838742E-2</v>
      </c>
    </row>
    <row r="796" spans="4:12" x14ac:dyDescent="0.3">
      <c r="D796" s="169">
        <v>44615</v>
      </c>
      <c r="E796" s="146">
        <v>254.68</v>
      </c>
      <c r="F796" s="170">
        <f t="shared" si="89"/>
        <v>268.15485961314062</v>
      </c>
      <c r="G796" s="147">
        <f t="shared" si="90"/>
        <v>-3.4724111186948443</v>
      </c>
      <c r="H796" s="147">
        <f t="shared" si="84"/>
        <v>264.68244849444579</v>
      </c>
      <c r="I796" s="147">
        <f t="shared" si="85"/>
        <v>-10.002448494445787</v>
      </c>
      <c r="J796" s="147">
        <f t="shared" si="86"/>
        <v>10.002448494445787</v>
      </c>
      <c r="K796" s="147">
        <f t="shared" si="87"/>
        <v>100.04897588404079</v>
      </c>
      <c r="L796" s="149">
        <f t="shared" si="88"/>
        <v>3.9274573953375948E-2</v>
      </c>
    </row>
    <row r="797" spans="4:12" x14ac:dyDescent="0.3">
      <c r="D797" s="169">
        <v>44616</v>
      </c>
      <c r="E797" s="146">
        <v>266.92329999999998</v>
      </c>
      <c r="F797" s="170">
        <f t="shared" si="89"/>
        <v>254.35073110504413</v>
      </c>
      <c r="G797" s="147">
        <f t="shared" si="90"/>
        <v>-4.5055828576350088</v>
      </c>
      <c r="H797" s="147">
        <f t="shared" si="84"/>
        <v>249.84514824740913</v>
      </c>
      <c r="I797" s="147">
        <f t="shared" si="85"/>
        <v>17.078151752590855</v>
      </c>
      <c r="J797" s="147">
        <f t="shared" si="86"/>
        <v>17.078151752590855</v>
      </c>
      <c r="K797" s="147">
        <f t="shared" si="87"/>
        <v>291.66326728452214</v>
      </c>
      <c r="L797" s="149">
        <f t="shared" si="88"/>
        <v>6.3981494881079529E-2</v>
      </c>
    </row>
    <row r="798" spans="4:12" x14ac:dyDescent="0.3">
      <c r="D798" s="169">
        <v>44617</v>
      </c>
      <c r="E798" s="146">
        <v>269.95670000000001</v>
      </c>
      <c r="F798" s="170">
        <f t="shared" si="89"/>
        <v>263.92551371389197</v>
      </c>
      <c r="G798" s="147">
        <f t="shared" si="90"/>
        <v>-3.0975463109867238</v>
      </c>
      <c r="H798" s="147">
        <f t="shared" si="84"/>
        <v>260.82796740290524</v>
      </c>
      <c r="I798" s="147">
        <f t="shared" si="85"/>
        <v>9.1287325970947677</v>
      </c>
      <c r="J798" s="147">
        <f t="shared" si="86"/>
        <v>9.1287325970947677</v>
      </c>
      <c r="K798" s="147">
        <f t="shared" si="87"/>
        <v>83.333758829260589</v>
      </c>
      <c r="L798" s="149">
        <f t="shared" si="88"/>
        <v>3.3815543741254679E-2</v>
      </c>
    </row>
    <row r="799" spans="4:12" x14ac:dyDescent="0.3">
      <c r="D799" s="169">
        <v>44620</v>
      </c>
      <c r="E799" s="146">
        <v>290.14330000000001</v>
      </c>
      <c r="F799" s="170">
        <f t="shared" si="89"/>
        <v>271.51598295121062</v>
      </c>
      <c r="G799" s="147">
        <f t="shared" si="90"/>
        <v>-2.0287447561561871</v>
      </c>
      <c r="H799" s="147">
        <f t="shared" si="84"/>
        <v>269.48723819505443</v>
      </c>
      <c r="I799" s="147">
        <f t="shared" si="85"/>
        <v>20.65606180494558</v>
      </c>
      <c r="J799" s="147">
        <f t="shared" si="86"/>
        <v>20.65606180494558</v>
      </c>
      <c r="K799" s="147">
        <f t="shared" si="87"/>
        <v>426.67288928973164</v>
      </c>
      <c r="L799" s="149">
        <f t="shared" si="88"/>
        <v>7.1192620353272257E-2</v>
      </c>
    </row>
    <row r="800" spans="4:12" x14ac:dyDescent="0.3">
      <c r="D800" s="169">
        <v>44621</v>
      </c>
      <c r="E800" s="146">
        <v>288.12329999999997</v>
      </c>
      <c r="F800" s="170">
        <f t="shared" si="89"/>
        <v>288.11630419507509</v>
      </c>
      <c r="G800" s="147">
        <f t="shared" si="90"/>
        <v>-0.16583815615412134</v>
      </c>
      <c r="H800" s="147">
        <f t="shared" si="84"/>
        <v>287.95046603892098</v>
      </c>
      <c r="I800" s="147">
        <f t="shared" si="85"/>
        <v>0.17283396107899307</v>
      </c>
      <c r="J800" s="147">
        <f t="shared" si="86"/>
        <v>0.17283396107899307</v>
      </c>
      <c r="K800" s="147">
        <f t="shared" si="87"/>
        <v>2.9871578102254891E-2</v>
      </c>
      <c r="L800" s="149">
        <f t="shared" si="88"/>
        <v>5.9986110487764469E-4</v>
      </c>
    </row>
    <row r="801" spans="4:12" x14ac:dyDescent="0.3">
      <c r="D801" s="169">
        <v>44622</v>
      </c>
      <c r="E801" s="146">
        <v>293.29669999999999</v>
      </c>
      <c r="F801" s="170">
        <f t="shared" si="89"/>
        <v>289.02530947507671</v>
      </c>
      <c r="G801" s="147">
        <f t="shared" si="90"/>
        <v>-5.8353812538546962E-2</v>
      </c>
      <c r="H801" s="147">
        <f t="shared" si="84"/>
        <v>288.96695566253817</v>
      </c>
      <c r="I801" s="147">
        <f t="shared" si="85"/>
        <v>4.3297443374618183</v>
      </c>
      <c r="J801" s="147">
        <f t="shared" si="86"/>
        <v>4.3297443374618183</v>
      </c>
      <c r="K801" s="147">
        <f t="shared" si="87"/>
        <v>18.74668602778268</v>
      </c>
      <c r="L801" s="149">
        <f t="shared" si="88"/>
        <v>1.4762335673950026E-2</v>
      </c>
    </row>
    <row r="802" spans="4:12" x14ac:dyDescent="0.3">
      <c r="D802" s="169">
        <v>44623</v>
      </c>
      <c r="E802" s="146">
        <v>279.76330000000002</v>
      </c>
      <c r="F802" s="170">
        <f t="shared" si="89"/>
        <v>290.54333694996922</v>
      </c>
      <c r="G802" s="147">
        <f t="shared" si="90"/>
        <v>9.9284316204558326E-2</v>
      </c>
      <c r="H802" s="147">
        <f t="shared" si="84"/>
        <v>290.64262126617376</v>
      </c>
      <c r="I802" s="147">
        <f t="shared" si="85"/>
        <v>-10.879321266173747</v>
      </c>
      <c r="J802" s="147">
        <f t="shared" si="86"/>
        <v>10.879321266173747</v>
      </c>
      <c r="K802" s="147">
        <f t="shared" si="87"/>
        <v>118.35963121262034</v>
      </c>
      <c r="L802" s="149">
        <f t="shared" si="88"/>
        <v>3.8887592712031016E-2</v>
      </c>
    </row>
    <row r="803" spans="4:12" x14ac:dyDescent="0.3">
      <c r="D803" s="169">
        <v>44624</v>
      </c>
      <c r="E803" s="146">
        <v>279.43</v>
      </c>
      <c r="F803" s="170">
        <f t="shared" si="89"/>
        <v>279.77606745296367</v>
      </c>
      <c r="G803" s="147">
        <f t="shared" si="90"/>
        <v>-0.98737106511645178</v>
      </c>
      <c r="H803" s="147">
        <f t="shared" si="84"/>
        <v>278.78869638784721</v>
      </c>
      <c r="I803" s="147">
        <f t="shared" si="85"/>
        <v>0.64130361215279663</v>
      </c>
      <c r="J803" s="147">
        <f t="shared" si="86"/>
        <v>0.64130361215279663</v>
      </c>
      <c r="K803" s="147">
        <f t="shared" si="87"/>
        <v>0.41127032296022459</v>
      </c>
      <c r="L803" s="149">
        <f t="shared" si="88"/>
        <v>2.2950420933786518E-3</v>
      </c>
    </row>
    <row r="804" spans="4:12" x14ac:dyDescent="0.3">
      <c r="D804" s="169">
        <v>44627</v>
      </c>
      <c r="E804" s="146">
        <v>268.19330000000002</v>
      </c>
      <c r="F804" s="170">
        <f t="shared" si="89"/>
        <v>276.39276314790686</v>
      </c>
      <c r="G804" s="147">
        <f t="shared" si="90"/>
        <v>-1.2269643891104878</v>
      </c>
      <c r="H804" s="147">
        <f t="shared" si="84"/>
        <v>275.16579875879637</v>
      </c>
      <c r="I804" s="147">
        <f t="shared" si="85"/>
        <v>-6.9724987587963483</v>
      </c>
      <c r="J804" s="147">
        <f t="shared" si="86"/>
        <v>6.9724987587963483</v>
      </c>
      <c r="K804" s="147">
        <f t="shared" si="87"/>
        <v>48.615738941416616</v>
      </c>
      <c r="L804" s="149">
        <f t="shared" si="88"/>
        <v>2.5998034845748749E-2</v>
      </c>
    </row>
    <row r="805" spans="4:12" x14ac:dyDescent="0.3">
      <c r="D805" s="169">
        <v>44628</v>
      </c>
      <c r="E805" s="146">
        <v>274.8</v>
      </c>
      <c r="F805" s="170">
        <f t="shared" si="89"/>
        <v>268.53306848871165</v>
      </c>
      <c r="G805" s="147">
        <f t="shared" si="90"/>
        <v>-1.8902374161189603</v>
      </c>
      <c r="H805" s="147">
        <f t="shared" si="84"/>
        <v>266.64283107259268</v>
      </c>
      <c r="I805" s="147">
        <f t="shared" si="85"/>
        <v>8.1571689274073265</v>
      </c>
      <c r="J805" s="147">
        <f t="shared" si="86"/>
        <v>8.1571689274073265</v>
      </c>
      <c r="K805" s="147">
        <f t="shared" si="87"/>
        <v>66.539404910259591</v>
      </c>
      <c r="L805" s="149">
        <f t="shared" si="88"/>
        <v>2.9684020842093619E-2</v>
      </c>
    </row>
    <row r="806" spans="4:12" x14ac:dyDescent="0.3">
      <c r="D806" s="169">
        <v>44629</v>
      </c>
      <c r="E806" s="146">
        <v>286.32330000000002</v>
      </c>
      <c r="F806" s="170">
        <f t="shared" si="89"/>
        <v>275.59247006710484</v>
      </c>
      <c r="G806" s="147">
        <f t="shared" si="90"/>
        <v>-0.995273516667745</v>
      </c>
      <c r="H806" s="147">
        <f t="shared" si="84"/>
        <v>274.5971965504371</v>
      </c>
      <c r="I806" s="147">
        <f t="shared" si="85"/>
        <v>11.726103449562913</v>
      </c>
      <c r="J806" s="147">
        <f t="shared" si="86"/>
        <v>11.726103449562913</v>
      </c>
      <c r="K806" s="147">
        <f t="shared" si="87"/>
        <v>137.50150210985126</v>
      </c>
      <c r="L806" s="149">
        <f t="shared" si="88"/>
        <v>4.0954066433164585E-2</v>
      </c>
    </row>
    <row r="807" spans="4:12" x14ac:dyDescent="0.3">
      <c r="D807" s="169">
        <v>44630</v>
      </c>
      <c r="E807" s="146">
        <v>279.43329999999997</v>
      </c>
      <c r="F807" s="170">
        <f t="shared" si="89"/>
        <v>284.14908118666585</v>
      </c>
      <c r="G807" s="147">
        <f t="shared" si="90"/>
        <v>-4.0085053044869201E-2</v>
      </c>
      <c r="H807" s="147">
        <f t="shared" si="84"/>
        <v>284.10899613362096</v>
      </c>
      <c r="I807" s="147">
        <f t="shared" si="85"/>
        <v>-4.6756961336209883</v>
      </c>
      <c r="J807" s="147">
        <f t="shared" si="86"/>
        <v>4.6756961336209883</v>
      </c>
      <c r="K807" s="147">
        <f t="shared" si="87"/>
        <v>21.862134333958259</v>
      </c>
      <c r="L807" s="149">
        <f t="shared" si="88"/>
        <v>1.6732780715902468E-2</v>
      </c>
    </row>
    <row r="808" spans="4:12" x14ac:dyDescent="0.3">
      <c r="D808" s="169">
        <v>44631</v>
      </c>
      <c r="E808" s="146">
        <v>265.11669999999998</v>
      </c>
      <c r="F808" s="170">
        <f t="shared" si="89"/>
        <v>276.53791195756406</v>
      </c>
      <c r="G808" s="147">
        <f t="shared" si="90"/>
        <v>-0.79719347065056134</v>
      </c>
      <c r="H808" s="147">
        <f t="shared" si="84"/>
        <v>275.74071848691352</v>
      </c>
      <c r="I808" s="147">
        <f t="shared" si="85"/>
        <v>-10.624018486913542</v>
      </c>
      <c r="J808" s="147">
        <f t="shared" si="86"/>
        <v>10.624018486913542</v>
      </c>
      <c r="K808" s="147">
        <f t="shared" si="87"/>
        <v>112.8697688102807</v>
      </c>
      <c r="L808" s="149">
        <f t="shared" si="88"/>
        <v>4.0072988562823625E-2</v>
      </c>
    </row>
    <row r="809" spans="4:12" x14ac:dyDescent="0.3">
      <c r="D809" s="169">
        <v>44634</v>
      </c>
      <c r="E809" s="146">
        <v>255.45670000000001</v>
      </c>
      <c r="F809" s="170">
        <f t="shared" si="89"/>
        <v>262.54694522347955</v>
      </c>
      <c r="G809" s="147">
        <f t="shared" si="90"/>
        <v>-2.116570796993956</v>
      </c>
      <c r="H809" s="147">
        <f t="shared" si="84"/>
        <v>260.43037442648557</v>
      </c>
      <c r="I809" s="147">
        <f t="shared" si="85"/>
        <v>-4.9736744264855588</v>
      </c>
      <c r="J809" s="147">
        <f t="shared" si="86"/>
        <v>4.9736744264855588</v>
      </c>
      <c r="K809" s="147">
        <f t="shared" si="87"/>
        <v>24.737437300676451</v>
      </c>
      <c r="L809" s="149">
        <f t="shared" si="88"/>
        <v>1.9469735679219054E-2</v>
      </c>
    </row>
    <row r="810" spans="4:12" x14ac:dyDescent="0.3">
      <c r="D810" s="169">
        <v>44635</v>
      </c>
      <c r="E810" s="146">
        <v>267.29669999999999</v>
      </c>
      <c r="F810" s="170">
        <f t="shared" si="89"/>
        <v>256.13144336240487</v>
      </c>
      <c r="G810" s="147">
        <f t="shared" si="90"/>
        <v>-2.5464639034020293</v>
      </c>
      <c r="H810" s="147">
        <f t="shared" si="84"/>
        <v>253.58497945900282</v>
      </c>
      <c r="I810" s="147">
        <f t="shared" si="85"/>
        <v>13.711720540997163</v>
      </c>
      <c r="J810" s="147">
        <f t="shared" si="86"/>
        <v>13.711720540997163</v>
      </c>
      <c r="K810" s="147">
        <f t="shared" si="87"/>
        <v>188.01128019440353</v>
      </c>
      <c r="L810" s="149">
        <f t="shared" si="88"/>
        <v>5.1297754671109537E-2</v>
      </c>
    </row>
    <row r="811" spans="4:12" x14ac:dyDescent="0.3">
      <c r="D811" s="169">
        <v>44636</v>
      </c>
      <c r="E811" s="146">
        <v>280.07670000000002</v>
      </c>
      <c r="F811" s="170">
        <f t="shared" si="89"/>
        <v>267.81552887727844</v>
      </c>
      <c r="G811" s="147">
        <f t="shared" si="90"/>
        <v>-1.1234089615744691</v>
      </c>
      <c r="H811" s="147">
        <f t="shared" si="84"/>
        <v>266.69211991570398</v>
      </c>
      <c r="I811" s="147">
        <f t="shared" si="85"/>
        <v>13.384580084296033</v>
      </c>
      <c r="J811" s="147">
        <f t="shared" si="86"/>
        <v>13.384580084296033</v>
      </c>
      <c r="K811" s="147">
        <f t="shared" si="87"/>
        <v>179.146984032934</v>
      </c>
      <c r="L811" s="149">
        <f t="shared" si="88"/>
        <v>4.7788980962343644E-2</v>
      </c>
    </row>
    <row r="812" spans="4:12" x14ac:dyDescent="0.3">
      <c r="D812" s="169">
        <v>44637</v>
      </c>
      <c r="E812" s="146">
        <v>290.5333</v>
      </c>
      <c r="F812" s="170">
        <f t="shared" si="89"/>
        <v>281.26929283074048</v>
      </c>
      <c r="G812" s="147">
        <f t="shared" si="90"/>
        <v>0.33430832992918225</v>
      </c>
      <c r="H812" s="147">
        <f t="shared" si="84"/>
        <v>281.60360116066965</v>
      </c>
      <c r="I812" s="147">
        <f t="shared" si="85"/>
        <v>8.9296988393303423</v>
      </c>
      <c r="J812" s="147">
        <f t="shared" si="86"/>
        <v>8.9296988393303423</v>
      </c>
      <c r="K812" s="147">
        <f t="shared" si="87"/>
        <v>79.739521361137662</v>
      </c>
      <c r="L812" s="149">
        <f t="shared" si="88"/>
        <v>3.0735543358817535E-2</v>
      </c>
    </row>
    <row r="813" spans="4:12" x14ac:dyDescent="0.3">
      <c r="D813" s="169">
        <v>44638</v>
      </c>
      <c r="E813" s="146">
        <v>301.79669999999999</v>
      </c>
      <c r="F813" s="170">
        <f t="shared" si="89"/>
        <v>293.05342666394336</v>
      </c>
      <c r="G813" s="147">
        <f t="shared" si="90"/>
        <v>1.4792908802565512</v>
      </c>
      <c r="H813" s="147">
        <f t="shared" si="84"/>
        <v>294.5327175441999</v>
      </c>
      <c r="I813" s="147">
        <f t="shared" si="85"/>
        <v>7.2639824558000896</v>
      </c>
      <c r="J813" s="147">
        <f t="shared" si="86"/>
        <v>7.2639824558000896</v>
      </c>
      <c r="K813" s="147">
        <f t="shared" si="87"/>
        <v>52.765441118171502</v>
      </c>
      <c r="L813" s="149">
        <f t="shared" si="88"/>
        <v>2.4069124863857323E-2</v>
      </c>
    </row>
    <row r="814" spans="4:12" x14ac:dyDescent="0.3">
      <c r="D814" s="169">
        <v>44641</v>
      </c>
      <c r="E814" s="146">
        <v>307.05329999999998</v>
      </c>
      <c r="F814" s="170">
        <f t="shared" si="89"/>
        <v>304.03145270420521</v>
      </c>
      <c r="G814" s="147">
        <f t="shared" si="90"/>
        <v>2.4291643962570815</v>
      </c>
      <c r="H814" s="147">
        <f t="shared" si="84"/>
        <v>306.46061710046229</v>
      </c>
      <c r="I814" s="147">
        <f t="shared" si="85"/>
        <v>0.59268289953769226</v>
      </c>
      <c r="J814" s="147">
        <f t="shared" si="86"/>
        <v>0.59268289953769226</v>
      </c>
      <c r="K814" s="147">
        <f t="shared" si="87"/>
        <v>0.35127301940440619</v>
      </c>
      <c r="L814" s="149">
        <f t="shared" si="88"/>
        <v>1.9302280729036044E-3</v>
      </c>
    </row>
    <row r="815" spans="4:12" x14ac:dyDescent="0.3">
      <c r="D815" s="169">
        <v>44642</v>
      </c>
      <c r="E815" s="146">
        <v>331.32670000000002</v>
      </c>
      <c r="F815" s="170">
        <f t="shared" si="89"/>
        <v>313.85131151700568</v>
      </c>
      <c r="G815" s="147">
        <f t="shared" si="90"/>
        <v>3.168233837911421</v>
      </c>
      <c r="H815" s="147">
        <f t="shared" si="84"/>
        <v>317.01954535491711</v>
      </c>
      <c r="I815" s="147">
        <f t="shared" si="85"/>
        <v>14.307154645082903</v>
      </c>
      <c r="J815" s="147">
        <f t="shared" si="86"/>
        <v>14.307154645082903</v>
      </c>
      <c r="K815" s="147">
        <f t="shared" si="87"/>
        <v>204.69467403831729</v>
      </c>
      <c r="L815" s="149">
        <f t="shared" si="88"/>
        <v>4.3181411715635665E-2</v>
      </c>
    </row>
    <row r="816" spans="4:12" x14ac:dyDescent="0.3">
      <c r="D816" s="169">
        <v>44643</v>
      </c>
      <c r="E816" s="146">
        <v>333.0367</v>
      </c>
      <c r="F816" s="170">
        <f t="shared" si="89"/>
        <v>334.20328707032917</v>
      </c>
      <c r="G816" s="147">
        <f t="shared" si="90"/>
        <v>4.8866080094526279</v>
      </c>
      <c r="H816" s="147">
        <f t="shared" si="84"/>
        <v>339.0898950797818</v>
      </c>
      <c r="I816" s="147">
        <f t="shared" si="85"/>
        <v>-6.0531950797818013</v>
      </c>
      <c r="J816" s="147">
        <f t="shared" si="86"/>
        <v>6.0531950797818013</v>
      </c>
      <c r="K816" s="147">
        <f t="shared" si="87"/>
        <v>36.641170673894607</v>
      </c>
      <c r="L816" s="149">
        <f t="shared" si="88"/>
        <v>1.817575984803417E-2</v>
      </c>
    </row>
    <row r="817" spans="4:12" x14ac:dyDescent="0.3">
      <c r="D817" s="169">
        <v>44644</v>
      </c>
      <c r="E817" s="146">
        <v>337.97329999999999</v>
      </c>
      <c r="F817" s="170">
        <f t="shared" si="89"/>
        <v>337.9333064075621</v>
      </c>
      <c r="G817" s="147">
        <f t="shared" si="90"/>
        <v>4.7709491422306582</v>
      </c>
      <c r="H817" s="147">
        <f t="shared" si="84"/>
        <v>342.70425554979278</v>
      </c>
      <c r="I817" s="147">
        <f t="shared" si="85"/>
        <v>-4.7309555497927818</v>
      </c>
      <c r="J817" s="147">
        <f t="shared" si="86"/>
        <v>4.7309555497927818</v>
      </c>
      <c r="K817" s="147">
        <f t="shared" si="87"/>
        <v>22.381940414115121</v>
      </c>
      <c r="L817" s="149">
        <f t="shared" si="88"/>
        <v>1.399801567103905E-2</v>
      </c>
    </row>
    <row r="818" spans="4:12" x14ac:dyDescent="0.3">
      <c r="D818" s="169">
        <v>44645</v>
      </c>
      <c r="E818" s="146">
        <v>336.88</v>
      </c>
      <c r="F818" s="170">
        <f t="shared" si="89"/>
        <v>341.57139931378458</v>
      </c>
      <c r="G818" s="147">
        <f t="shared" si="90"/>
        <v>4.6576635186298407</v>
      </c>
      <c r="H818" s="147">
        <f t="shared" si="84"/>
        <v>346.2290628324144</v>
      </c>
      <c r="I818" s="147">
        <f t="shared" si="85"/>
        <v>-9.3490628324144041</v>
      </c>
      <c r="J818" s="147">
        <f t="shared" si="86"/>
        <v>9.3490628324144041</v>
      </c>
      <c r="K818" s="147">
        <f t="shared" si="87"/>
        <v>87.404975844432442</v>
      </c>
      <c r="L818" s="149">
        <f t="shared" si="88"/>
        <v>2.7751908194058431E-2</v>
      </c>
    </row>
    <row r="819" spans="4:12" x14ac:dyDescent="0.3">
      <c r="D819" s="169">
        <v>44648</v>
      </c>
      <c r="E819" s="146">
        <v>363.94670000000002</v>
      </c>
      <c r="F819" s="170">
        <f t="shared" si="89"/>
        <v>346.01947081490391</v>
      </c>
      <c r="G819" s="147">
        <f t="shared" si="90"/>
        <v>4.6367043168787898</v>
      </c>
      <c r="H819" s="147">
        <f t="shared" si="84"/>
        <v>350.65617513178267</v>
      </c>
      <c r="I819" s="147">
        <f t="shared" si="85"/>
        <v>13.290524868217346</v>
      </c>
      <c r="J819" s="147">
        <f t="shared" si="86"/>
        <v>13.290524868217346</v>
      </c>
      <c r="K819" s="147">
        <f t="shared" si="87"/>
        <v>176.63805127270371</v>
      </c>
      <c r="L819" s="149">
        <f t="shared" si="88"/>
        <v>3.6517778202735031E-2</v>
      </c>
    </row>
    <row r="820" spans="4:12" x14ac:dyDescent="0.3">
      <c r="D820" s="169">
        <v>44649</v>
      </c>
      <c r="E820" s="146">
        <v>366.52330000000001</v>
      </c>
      <c r="F820" s="170">
        <f t="shared" si="89"/>
        <v>368.17138345350304</v>
      </c>
      <c r="G820" s="147">
        <f t="shared" si="90"/>
        <v>6.3882251490508235</v>
      </c>
      <c r="H820" s="147">
        <f t="shared" si="84"/>
        <v>374.55960860255385</v>
      </c>
      <c r="I820" s="147">
        <f t="shared" si="85"/>
        <v>-8.036308602553845</v>
      </c>
      <c r="J820" s="147">
        <f t="shared" si="86"/>
        <v>8.036308602553845</v>
      </c>
      <c r="K820" s="147">
        <f t="shared" si="87"/>
        <v>64.582255955480932</v>
      </c>
      <c r="L820" s="149">
        <f t="shared" si="88"/>
        <v>2.1925778258991571E-2</v>
      </c>
    </row>
    <row r="821" spans="4:12" x14ac:dyDescent="0.3">
      <c r="D821" s="169">
        <v>44650</v>
      </c>
      <c r="E821" s="146">
        <v>364.66329999999999</v>
      </c>
      <c r="F821" s="170">
        <f t="shared" si="89"/>
        <v>371.26188011924069</v>
      </c>
      <c r="G821" s="147">
        <f t="shared" si="90"/>
        <v>6.0584523007195061</v>
      </c>
      <c r="H821" s="147">
        <f t="shared" si="84"/>
        <v>377.32033241996021</v>
      </c>
      <c r="I821" s="147">
        <f t="shared" si="85"/>
        <v>-12.657032419960217</v>
      </c>
      <c r="J821" s="147">
        <f t="shared" si="86"/>
        <v>12.657032419960217</v>
      </c>
      <c r="K821" s="147">
        <f t="shared" si="87"/>
        <v>160.200469679924</v>
      </c>
      <c r="L821" s="149">
        <f t="shared" si="88"/>
        <v>3.4708818847304396E-2</v>
      </c>
    </row>
    <row r="822" spans="4:12" x14ac:dyDescent="0.3">
      <c r="D822" s="169">
        <v>44651</v>
      </c>
      <c r="E822" s="146">
        <v>359.2</v>
      </c>
      <c r="F822" s="170">
        <f t="shared" si="89"/>
        <v>368.41740184057562</v>
      </c>
      <c r="G822" s="147">
        <f t="shared" si="90"/>
        <v>5.1681592427810497</v>
      </c>
      <c r="H822" s="147">
        <f t="shared" si="84"/>
        <v>373.58556108335665</v>
      </c>
      <c r="I822" s="147">
        <f t="shared" si="85"/>
        <v>-14.385561083356663</v>
      </c>
      <c r="J822" s="147">
        <f t="shared" si="86"/>
        <v>14.385561083356663</v>
      </c>
      <c r="K822" s="147">
        <f t="shared" si="87"/>
        <v>206.94436768298573</v>
      </c>
      <c r="L822" s="149">
        <f t="shared" si="88"/>
        <v>4.0048889430280246E-2</v>
      </c>
    </row>
    <row r="823" spans="4:12" x14ac:dyDescent="0.3">
      <c r="D823" s="169">
        <v>44652</v>
      </c>
      <c r="E823" s="146">
        <v>361.53</v>
      </c>
      <c r="F823" s="170">
        <f t="shared" si="89"/>
        <v>363.80052739422479</v>
      </c>
      <c r="G823" s="147">
        <f t="shared" si="90"/>
        <v>4.1896558738678609</v>
      </c>
      <c r="H823" s="147">
        <f t="shared" si="84"/>
        <v>367.99018326809266</v>
      </c>
      <c r="I823" s="147">
        <f t="shared" si="85"/>
        <v>-6.4601832680926918</v>
      </c>
      <c r="J823" s="147">
        <f t="shared" si="86"/>
        <v>6.4601832680926918</v>
      </c>
      <c r="K823" s="147">
        <f t="shared" si="87"/>
        <v>41.733967857344773</v>
      </c>
      <c r="L823" s="149">
        <f t="shared" si="88"/>
        <v>1.7869010229006423E-2</v>
      </c>
    </row>
    <row r="824" spans="4:12" x14ac:dyDescent="0.3">
      <c r="D824" s="169">
        <v>44655</v>
      </c>
      <c r="E824" s="146">
        <v>381.81670000000003</v>
      </c>
      <c r="F824" s="170">
        <f t="shared" si="89"/>
        <v>368.93906469909427</v>
      </c>
      <c r="G824" s="147">
        <f t="shared" si="90"/>
        <v>4.2845440169680238</v>
      </c>
      <c r="H824" s="147">
        <f t="shared" si="84"/>
        <v>373.2236087160623</v>
      </c>
      <c r="I824" s="147">
        <f t="shared" si="85"/>
        <v>8.5930912839377243</v>
      </c>
      <c r="J824" s="147">
        <f t="shared" si="86"/>
        <v>8.5930912839377243</v>
      </c>
      <c r="K824" s="147">
        <f t="shared" si="87"/>
        <v>73.841217814086491</v>
      </c>
      <c r="L824" s="149">
        <f t="shared" si="88"/>
        <v>2.2505802611404172E-2</v>
      </c>
    </row>
    <row r="825" spans="4:12" x14ac:dyDescent="0.3">
      <c r="D825" s="169">
        <v>44656</v>
      </c>
      <c r="E825" s="146">
        <v>363.75330000000002</v>
      </c>
      <c r="F825" s="170">
        <f t="shared" si="89"/>
        <v>381.6316552135745</v>
      </c>
      <c r="G825" s="147">
        <f t="shared" si="90"/>
        <v>5.1253486667192441</v>
      </c>
      <c r="H825" s="147">
        <f t="shared" si="84"/>
        <v>386.75700388029372</v>
      </c>
      <c r="I825" s="147">
        <f t="shared" si="85"/>
        <v>-23.003703880293699</v>
      </c>
      <c r="J825" s="147">
        <f t="shared" si="86"/>
        <v>23.003703880293699</v>
      </c>
      <c r="K825" s="147">
        <f t="shared" si="87"/>
        <v>529.17039221223934</v>
      </c>
      <c r="L825" s="149">
        <f t="shared" si="88"/>
        <v>6.3239849316263794E-2</v>
      </c>
    </row>
    <row r="826" spans="4:12" x14ac:dyDescent="0.3">
      <c r="D826" s="169">
        <v>44657</v>
      </c>
      <c r="E826" s="146">
        <v>348.58670000000001</v>
      </c>
      <c r="F826" s="170">
        <f t="shared" si="89"/>
        <v>364.82025893337538</v>
      </c>
      <c r="G826" s="147">
        <f t="shared" si="90"/>
        <v>2.931674172027408</v>
      </c>
      <c r="H826" s="147">
        <f t="shared" si="84"/>
        <v>367.75193310540277</v>
      </c>
      <c r="I826" s="147">
        <f t="shared" si="85"/>
        <v>-19.165233105402763</v>
      </c>
      <c r="J826" s="147">
        <f t="shared" si="86"/>
        <v>19.165233105402763</v>
      </c>
      <c r="K826" s="147">
        <f t="shared" si="87"/>
        <v>367.30615998442602</v>
      </c>
      <c r="L826" s="149">
        <f t="shared" si="88"/>
        <v>5.4979817375140135E-2</v>
      </c>
    </row>
    <row r="827" spans="4:12" x14ac:dyDescent="0.3">
      <c r="D827" s="169">
        <v>44658</v>
      </c>
      <c r="E827" s="146">
        <v>352.42</v>
      </c>
      <c r="F827" s="170">
        <f t="shared" si="89"/>
        <v>351.69869933762197</v>
      </c>
      <c r="G827" s="147">
        <f t="shared" si="90"/>
        <v>1.3263507952493261</v>
      </c>
      <c r="H827" s="147">
        <f t="shared" si="84"/>
        <v>353.02505013287129</v>
      </c>
      <c r="I827" s="147">
        <f t="shared" si="85"/>
        <v>-0.60505013287126985</v>
      </c>
      <c r="J827" s="147">
        <f t="shared" si="86"/>
        <v>0.60505013287126985</v>
      </c>
      <c r="K827" s="147">
        <f t="shared" si="87"/>
        <v>0.36608566328754133</v>
      </c>
      <c r="L827" s="149">
        <f t="shared" si="88"/>
        <v>1.716843915984535E-3</v>
      </c>
    </row>
    <row r="828" spans="4:12" x14ac:dyDescent="0.3">
      <c r="D828" s="169">
        <v>44659</v>
      </c>
      <c r="E828" s="146">
        <v>341.83</v>
      </c>
      <c r="F828" s="170">
        <f t="shared" si="89"/>
        <v>351.36308063619947</v>
      </c>
      <c r="G828" s="147">
        <f t="shared" si="90"/>
        <v>1.1601538455821432</v>
      </c>
      <c r="H828" s="147">
        <f t="shared" si="84"/>
        <v>352.52323448178163</v>
      </c>
      <c r="I828" s="147">
        <f t="shared" si="85"/>
        <v>-10.693234481781644</v>
      </c>
      <c r="J828" s="147">
        <f t="shared" si="86"/>
        <v>10.693234481781644</v>
      </c>
      <c r="K828" s="147">
        <f t="shared" si="87"/>
        <v>114.34526368236395</v>
      </c>
      <c r="L828" s="149">
        <f t="shared" si="88"/>
        <v>3.128231718041613E-2</v>
      </c>
    </row>
    <row r="829" spans="4:12" x14ac:dyDescent="0.3">
      <c r="D829" s="169">
        <v>44662</v>
      </c>
      <c r="E829" s="146">
        <v>325.31</v>
      </c>
      <c r="F829" s="170">
        <f t="shared" si="89"/>
        <v>339.45412307646575</v>
      </c>
      <c r="G829" s="147">
        <f t="shared" si="90"/>
        <v>-0.14675729494944334</v>
      </c>
      <c r="H829" s="147">
        <f t="shared" si="84"/>
        <v>339.3073657815163</v>
      </c>
      <c r="I829" s="147">
        <f t="shared" si="85"/>
        <v>-13.997365781516294</v>
      </c>
      <c r="J829" s="147">
        <f t="shared" si="86"/>
        <v>13.997365781516294</v>
      </c>
      <c r="K829" s="147">
        <f t="shared" si="87"/>
        <v>195.92624882156323</v>
      </c>
      <c r="L829" s="149">
        <f t="shared" si="88"/>
        <v>4.3027775910719906E-2</v>
      </c>
    </row>
    <row r="830" spans="4:12" x14ac:dyDescent="0.3">
      <c r="D830" s="169">
        <v>44663</v>
      </c>
      <c r="E830" s="146">
        <v>328.98329999999999</v>
      </c>
      <c r="F830" s="170">
        <f t="shared" si="89"/>
        <v>325.92725416404051</v>
      </c>
      <c r="G830" s="147">
        <f t="shared" si="90"/>
        <v>-1.4847684566970236</v>
      </c>
      <c r="H830" s="147">
        <f t="shared" si="84"/>
        <v>324.44248570734351</v>
      </c>
      <c r="I830" s="147">
        <f t="shared" si="85"/>
        <v>4.5408142926564778</v>
      </c>
      <c r="J830" s="147">
        <f t="shared" si="86"/>
        <v>4.5408142926564778</v>
      </c>
      <c r="K830" s="147">
        <f t="shared" si="87"/>
        <v>20.618994440393351</v>
      </c>
      <c r="L830" s="149">
        <f t="shared" si="88"/>
        <v>1.3802567767593303E-2</v>
      </c>
    </row>
    <row r="831" spans="4:12" x14ac:dyDescent="0.3">
      <c r="D831" s="169">
        <v>44664</v>
      </c>
      <c r="E831" s="146">
        <v>340.79</v>
      </c>
      <c r="F831" s="170">
        <f t="shared" si="89"/>
        <v>330.15682523464244</v>
      </c>
      <c r="G831" s="147">
        <f t="shared" si="90"/>
        <v>-0.91333450396712779</v>
      </c>
      <c r="H831" s="147">
        <f t="shared" si="84"/>
        <v>329.24349073067532</v>
      </c>
      <c r="I831" s="147">
        <f t="shared" si="85"/>
        <v>11.546509269324702</v>
      </c>
      <c r="J831" s="147">
        <f t="shared" si="86"/>
        <v>11.546509269324702</v>
      </c>
      <c r="K831" s="147">
        <f t="shared" si="87"/>
        <v>133.32187630660124</v>
      </c>
      <c r="L831" s="149">
        <f t="shared" si="88"/>
        <v>3.3881596494394497E-2</v>
      </c>
    </row>
    <row r="832" spans="4:12" x14ac:dyDescent="0.3">
      <c r="D832" s="169">
        <v>44665</v>
      </c>
      <c r="E832" s="146">
        <v>328.33330000000001</v>
      </c>
      <c r="F832" s="170">
        <f t="shared" si="89"/>
        <v>337.5679923968263</v>
      </c>
      <c r="G832" s="147">
        <f t="shared" si="90"/>
        <v>-8.0884337352029156E-2</v>
      </c>
      <c r="H832" s="147">
        <f t="shared" si="84"/>
        <v>337.48710805947428</v>
      </c>
      <c r="I832" s="147">
        <f t="shared" si="85"/>
        <v>-9.1538080594742723</v>
      </c>
      <c r="J832" s="147">
        <f t="shared" si="86"/>
        <v>9.1538080594742723</v>
      </c>
      <c r="K832" s="147">
        <f t="shared" si="87"/>
        <v>83.792201989696139</v>
      </c>
      <c r="L832" s="149">
        <f t="shared" si="88"/>
        <v>2.7879621285669995E-2</v>
      </c>
    </row>
    <row r="833" spans="4:12" x14ac:dyDescent="0.3">
      <c r="D833" s="169">
        <v>44669</v>
      </c>
      <c r="E833" s="146">
        <v>334.76330000000002</v>
      </c>
      <c r="F833" s="170">
        <f t="shared" si="89"/>
        <v>329.55459253011838</v>
      </c>
      <c r="G833" s="147">
        <f t="shared" si="90"/>
        <v>-0.87413589028761762</v>
      </c>
      <c r="H833" s="147">
        <f t="shared" ref="H833:H896" si="91">F833+G833</f>
        <v>328.68045663983077</v>
      </c>
      <c r="I833" s="147">
        <f t="shared" si="85"/>
        <v>6.0828433601692495</v>
      </c>
      <c r="J833" s="147">
        <f t="shared" si="86"/>
        <v>6.0828433601692495</v>
      </c>
      <c r="K833" s="147">
        <f t="shared" si="87"/>
        <v>37.000983344355127</v>
      </c>
      <c r="L833" s="149">
        <f t="shared" si="88"/>
        <v>1.8170580108898583E-2</v>
      </c>
    </row>
    <row r="834" spans="4:12" x14ac:dyDescent="0.3">
      <c r="D834" s="169">
        <v>44670</v>
      </c>
      <c r="E834" s="146">
        <v>342.7167</v>
      </c>
      <c r="F834" s="170">
        <f t="shared" si="89"/>
        <v>335.65467128776993</v>
      </c>
      <c r="G834" s="147">
        <f t="shared" si="90"/>
        <v>-0.17671442549370131</v>
      </c>
      <c r="H834" s="147">
        <f t="shared" si="91"/>
        <v>335.47795686227624</v>
      </c>
      <c r="I834" s="147">
        <f t="shared" si="85"/>
        <v>7.238743137723759</v>
      </c>
      <c r="J834" s="147">
        <f t="shared" si="86"/>
        <v>7.238743137723759</v>
      </c>
      <c r="K834" s="147">
        <f t="shared" si="87"/>
        <v>52.399402213942814</v>
      </c>
      <c r="L834" s="149">
        <f t="shared" si="88"/>
        <v>2.1121652775379078E-2</v>
      </c>
    </row>
    <row r="835" spans="4:12" x14ac:dyDescent="0.3">
      <c r="D835" s="169">
        <v>44671</v>
      </c>
      <c r="E835" s="146">
        <v>325.73329999999999</v>
      </c>
      <c r="F835" s="170">
        <f t="shared" si="89"/>
        <v>339.17864845960509</v>
      </c>
      <c r="G835" s="147">
        <f t="shared" si="90"/>
        <v>0.19335473423918445</v>
      </c>
      <c r="H835" s="147">
        <f t="shared" si="91"/>
        <v>339.37200319384425</v>
      </c>
      <c r="I835" s="147">
        <f t="shared" si="85"/>
        <v>-13.638703193844265</v>
      </c>
      <c r="J835" s="147">
        <f t="shared" si="86"/>
        <v>13.638703193844265</v>
      </c>
      <c r="K835" s="147">
        <f t="shared" si="87"/>
        <v>186.01422480977774</v>
      </c>
      <c r="L835" s="149">
        <f t="shared" si="88"/>
        <v>4.1870767262187393E-2</v>
      </c>
    </row>
    <row r="836" spans="4:12" x14ac:dyDescent="0.3">
      <c r="D836" s="169">
        <v>44672</v>
      </c>
      <c r="E836" s="146">
        <v>336.26</v>
      </c>
      <c r="F836" s="170">
        <f t="shared" si="89"/>
        <v>327.99332378739132</v>
      </c>
      <c r="G836" s="147">
        <f t="shared" si="90"/>
        <v>-0.94451320640611081</v>
      </c>
      <c r="H836" s="147">
        <f t="shared" si="91"/>
        <v>327.04881058098522</v>
      </c>
      <c r="I836" s="147">
        <f t="shared" ref="I836:I899" si="92">E836-H836</f>
        <v>9.2111894190147723</v>
      </c>
      <c r="J836" s="147">
        <f t="shared" ref="J836:J899" si="93">ABS(I836)</f>
        <v>9.2111894190147723</v>
      </c>
      <c r="K836" s="147">
        <f t="shared" ref="K836:K899" si="94">I836^2</f>
        <v>84.846010512969698</v>
      </c>
      <c r="L836" s="149">
        <f t="shared" ref="L836:L899" si="95">J836/E836</f>
        <v>2.7393057214699257E-2</v>
      </c>
    </row>
    <row r="837" spans="4:12" x14ac:dyDescent="0.3">
      <c r="D837" s="169">
        <v>44673</v>
      </c>
      <c r="E837" s="146">
        <v>335.01670000000001</v>
      </c>
      <c r="F837" s="170">
        <f t="shared" ref="F837:F900" si="96">alpha*(E837)+(1-alpha)*(E836+G836)</f>
        <v>335.25572943487509</v>
      </c>
      <c r="G837" s="147">
        <f t="shared" ref="G837:G900" si="97">beta*(F837-F836)+(1-beta)*G836</f>
        <v>-0.12382132101712229</v>
      </c>
      <c r="H837" s="147">
        <f t="shared" si="91"/>
        <v>335.13190811385795</v>
      </c>
      <c r="I837" s="147">
        <f t="shared" si="92"/>
        <v>-0.11520811385793195</v>
      </c>
      <c r="J837" s="147">
        <f t="shared" si="93"/>
        <v>0.11520811385793195</v>
      </c>
      <c r="K837" s="147">
        <f t="shared" si="94"/>
        <v>1.3272909498702211E-2</v>
      </c>
      <c r="L837" s="149">
        <f t="shared" si="95"/>
        <v>3.4388767442916114E-4</v>
      </c>
    </row>
    <row r="838" spans="4:12" x14ac:dyDescent="0.3">
      <c r="D838" s="169">
        <v>44676</v>
      </c>
      <c r="E838" s="146">
        <v>332.67329999999998</v>
      </c>
      <c r="F838" s="170">
        <f t="shared" si="96"/>
        <v>334.4489629431863</v>
      </c>
      <c r="G838" s="147">
        <f t="shared" si="97"/>
        <v>-0.19211583808428911</v>
      </c>
      <c r="H838" s="147">
        <f t="shared" si="91"/>
        <v>334.256847105102</v>
      </c>
      <c r="I838" s="147">
        <f t="shared" si="92"/>
        <v>-1.5835471051020136</v>
      </c>
      <c r="J838" s="147">
        <f t="shared" si="93"/>
        <v>1.5835471051020136</v>
      </c>
      <c r="K838" s="147">
        <f t="shared" si="94"/>
        <v>2.5076214340769676</v>
      </c>
      <c r="L838" s="149">
        <f t="shared" si="95"/>
        <v>4.7600667234250953E-3</v>
      </c>
    </row>
    <row r="839" spans="4:12" x14ac:dyDescent="0.3">
      <c r="D839" s="169">
        <v>44677</v>
      </c>
      <c r="E839" s="146">
        <v>292.14</v>
      </c>
      <c r="F839" s="170">
        <f t="shared" si="96"/>
        <v>324.41294732953253</v>
      </c>
      <c r="G839" s="147">
        <f t="shared" si="97"/>
        <v>-1.1765058156412378</v>
      </c>
      <c r="H839" s="147">
        <f t="shared" si="91"/>
        <v>323.23644151389129</v>
      </c>
      <c r="I839" s="147">
        <f t="shared" si="92"/>
        <v>-31.096441513891307</v>
      </c>
      <c r="J839" s="147">
        <f t="shared" si="93"/>
        <v>31.096441513891307</v>
      </c>
      <c r="K839" s="147">
        <f t="shared" si="94"/>
        <v>966.98867482686262</v>
      </c>
      <c r="L839" s="149">
        <f t="shared" si="95"/>
        <v>0.10644362810259228</v>
      </c>
    </row>
    <row r="840" spans="4:12" x14ac:dyDescent="0.3">
      <c r="D840" s="169">
        <v>44678</v>
      </c>
      <c r="E840" s="146">
        <v>293.83670000000001</v>
      </c>
      <c r="F840" s="170">
        <f t="shared" si="96"/>
        <v>291.53813534748701</v>
      </c>
      <c r="G840" s="147">
        <f t="shared" si="97"/>
        <v>-4.3463364322816656</v>
      </c>
      <c r="H840" s="147">
        <f t="shared" si="91"/>
        <v>287.19179891520537</v>
      </c>
      <c r="I840" s="147">
        <f t="shared" si="92"/>
        <v>6.6449010847946397</v>
      </c>
      <c r="J840" s="147">
        <f t="shared" si="93"/>
        <v>6.6449010847946397</v>
      </c>
      <c r="K840" s="147">
        <f t="shared" si="94"/>
        <v>44.15471042670498</v>
      </c>
      <c r="L840" s="149">
        <f t="shared" si="95"/>
        <v>2.2614265286789021E-2</v>
      </c>
    </row>
    <row r="841" spans="4:12" x14ac:dyDescent="0.3">
      <c r="D841" s="169">
        <v>44679</v>
      </c>
      <c r="E841" s="146">
        <v>292.50330000000002</v>
      </c>
      <c r="F841" s="170">
        <f t="shared" si="96"/>
        <v>290.09295085417472</v>
      </c>
      <c r="G841" s="147">
        <f t="shared" si="97"/>
        <v>-4.0562212383847287</v>
      </c>
      <c r="H841" s="147">
        <f t="shared" si="91"/>
        <v>286.03672961578997</v>
      </c>
      <c r="I841" s="147">
        <f t="shared" si="92"/>
        <v>6.4665703842100584</v>
      </c>
      <c r="J841" s="147">
        <f t="shared" si="93"/>
        <v>6.4665703842100584</v>
      </c>
      <c r="K841" s="147">
        <f t="shared" si="94"/>
        <v>41.81653253394262</v>
      </c>
      <c r="L841" s="149">
        <f t="shared" si="95"/>
        <v>2.2107683517451113E-2</v>
      </c>
    </row>
    <row r="842" spans="4:12" x14ac:dyDescent="0.3">
      <c r="D842" s="169">
        <v>44680</v>
      </c>
      <c r="E842" s="146">
        <v>290.25330000000002</v>
      </c>
      <c r="F842" s="170">
        <f t="shared" si="96"/>
        <v>288.80832300929222</v>
      </c>
      <c r="G842" s="147">
        <f t="shared" si="97"/>
        <v>-3.7790618990345051</v>
      </c>
      <c r="H842" s="147">
        <f t="shared" si="91"/>
        <v>285.02926111025772</v>
      </c>
      <c r="I842" s="147">
        <f t="shared" si="92"/>
        <v>5.2240388897423031</v>
      </c>
      <c r="J842" s="147">
        <f t="shared" si="93"/>
        <v>5.2240388897423031</v>
      </c>
      <c r="K842" s="147">
        <f t="shared" si="94"/>
        <v>27.290582321539993</v>
      </c>
      <c r="L842" s="149">
        <f t="shared" si="95"/>
        <v>1.7998206703394252E-2</v>
      </c>
    </row>
    <row r="843" spans="4:12" x14ac:dyDescent="0.3">
      <c r="D843" s="169">
        <v>44683</v>
      </c>
      <c r="E843" s="146">
        <v>300.98</v>
      </c>
      <c r="F843" s="170">
        <f t="shared" si="96"/>
        <v>289.37539048077247</v>
      </c>
      <c r="G843" s="147">
        <f t="shared" si="97"/>
        <v>-3.34444896198303</v>
      </c>
      <c r="H843" s="147">
        <f t="shared" si="91"/>
        <v>286.03094151878946</v>
      </c>
      <c r="I843" s="147">
        <f t="shared" si="92"/>
        <v>14.949058481210557</v>
      </c>
      <c r="J843" s="147">
        <f t="shared" si="93"/>
        <v>14.949058481210557</v>
      </c>
      <c r="K843" s="147">
        <f t="shared" si="94"/>
        <v>223.47434947465328</v>
      </c>
      <c r="L843" s="149">
        <f t="shared" si="95"/>
        <v>4.9667946312746881E-2</v>
      </c>
    </row>
    <row r="844" spans="4:12" x14ac:dyDescent="0.3">
      <c r="D844" s="169">
        <v>44684</v>
      </c>
      <c r="E844" s="146">
        <v>303.08330000000001</v>
      </c>
      <c r="F844" s="170">
        <f t="shared" si="96"/>
        <v>298.72510083041362</v>
      </c>
      <c r="G844" s="147">
        <f t="shared" si="97"/>
        <v>-2.0750330308206113</v>
      </c>
      <c r="H844" s="147">
        <f t="shared" si="91"/>
        <v>296.65006779959299</v>
      </c>
      <c r="I844" s="147">
        <f t="shared" si="92"/>
        <v>6.4332322004070193</v>
      </c>
      <c r="J844" s="147">
        <f t="shared" si="93"/>
        <v>6.4332322004070193</v>
      </c>
      <c r="K844" s="147">
        <f t="shared" si="94"/>
        <v>41.386476544353741</v>
      </c>
      <c r="L844" s="149">
        <f t="shared" si="95"/>
        <v>2.1225954054238619E-2</v>
      </c>
    </row>
    <row r="845" spans="4:12" x14ac:dyDescent="0.3">
      <c r="D845" s="169">
        <v>44685</v>
      </c>
      <c r="E845" s="146">
        <v>317.54000000000002</v>
      </c>
      <c r="F845" s="170">
        <f t="shared" si="96"/>
        <v>304.31461357534351</v>
      </c>
      <c r="G845" s="147">
        <f t="shared" si="97"/>
        <v>-1.3085784532455613</v>
      </c>
      <c r="H845" s="147">
        <f t="shared" si="91"/>
        <v>303.00603512209796</v>
      </c>
      <c r="I845" s="147">
        <f t="shared" si="92"/>
        <v>14.533964877902065</v>
      </c>
      <c r="J845" s="147">
        <f t="shared" si="93"/>
        <v>14.533964877902065</v>
      </c>
      <c r="K845" s="147">
        <f t="shared" si="94"/>
        <v>211.23613507209078</v>
      </c>
      <c r="L845" s="149">
        <f t="shared" si="95"/>
        <v>4.5770500969648117E-2</v>
      </c>
    </row>
    <row r="846" spans="4:12" x14ac:dyDescent="0.3">
      <c r="D846" s="169">
        <v>44686</v>
      </c>
      <c r="E846" s="146">
        <v>291.0933</v>
      </c>
      <c r="F846" s="170">
        <f t="shared" si="96"/>
        <v>311.20379723740359</v>
      </c>
      <c r="G846" s="147">
        <f t="shared" si="97"/>
        <v>-0.48880224171499742</v>
      </c>
      <c r="H846" s="147">
        <f t="shared" si="91"/>
        <v>310.71499499568858</v>
      </c>
      <c r="I846" s="147">
        <f t="shared" si="92"/>
        <v>-19.621694995688586</v>
      </c>
      <c r="J846" s="147">
        <f t="shared" si="93"/>
        <v>19.621694995688586</v>
      </c>
      <c r="K846" s="147">
        <f t="shared" si="94"/>
        <v>385.01091450383046</v>
      </c>
      <c r="L846" s="149">
        <f t="shared" si="95"/>
        <v>6.7406893239001328E-2</v>
      </c>
    </row>
    <row r="847" spans="4:12" x14ac:dyDescent="0.3">
      <c r="D847" s="169">
        <v>44687</v>
      </c>
      <c r="E847" s="146">
        <v>288.55</v>
      </c>
      <c r="F847" s="170">
        <f t="shared" si="96"/>
        <v>290.19359820662805</v>
      </c>
      <c r="G847" s="147">
        <f t="shared" si="97"/>
        <v>-2.5409419206210515</v>
      </c>
      <c r="H847" s="147">
        <f t="shared" si="91"/>
        <v>287.65265628600702</v>
      </c>
      <c r="I847" s="147">
        <f t="shared" si="92"/>
        <v>0.89734371399299562</v>
      </c>
      <c r="J847" s="147">
        <f t="shared" si="93"/>
        <v>0.89734371399299562</v>
      </c>
      <c r="K847" s="147">
        <f t="shared" si="94"/>
        <v>0.80522574104274314</v>
      </c>
      <c r="L847" s="149">
        <f t="shared" si="95"/>
        <v>3.1098378582325266E-3</v>
      </c>
    </row>
    <row r="848" spans="4:12" x14ac:dyDescent="0.3">
      <c r="D848" s="169">
        <v>44690</v>
      </c>
      <c r="E848" s="146">
        <v>262.37</v>
      </c>
      <c r="F848" s="170">
        <f t="shared" si="96"/>
        <v>281.28124646350318</v>
      </c>
      <c r="G848" s="147">
        <f t="shared" si="97"/>
        <v>-3.1780829028714335</v>
      </c>
      <c r="H848" s="147">
        <f t="shared" si="91"/>
        <v>278.10316356063174</v>
      </c>
      <c r="I848" s="147">
        <f t="shared" si="92"/>
        <v>-15.733163560631738</v>
      </c>
      <c r="J848" s="147">
        <f t="shared" si="93"/>
        <v>15.733163560631738</v>
      </c>
      <c r="K848" s="147">
        <f t="shared" si="94"/>
        <v>247.53243562559035</v>
      </c>
      <c r="L848" s="149">
        <f t="shared" si="95"/>
        <v>5.9965558412286991E-2</v>
      </c>
    </row>
    <row r="849" spans="4:12" x14ac:dyDescent="0.3">
      <c r="D849" s="169">
        <v>44691</v>
      </c>
      <c r="E849" s="146">
        <v>266.68</v>
      </c>
      <c r="F849" s="170">
        <f t="shared" si="96"/>
        <v>260.68953367770285</v>
      </c>
      <c r="G849" s="147">
        <f t="shared" si="97"/>
        <v>-4.9194458911643224</v>
      </c>
      <c r="H849" s="147">
        <f t="shared" si="91"/>
        <v>255.77008778653854</v>
      </c>
      <c r="I849" s="147">
        <f t="shared" si="92"/>
        <v>10.909912213461467</v>
      </c>
      <c r="J849" s="147">
        <f t="shared" si="93"/>
        <v>10.909912213461467</v>
      </c>
      <c r="K849" s="147">
        <f t="shared" si="94"/>
        <v>119.02618450543569</v>
      </c>
      <c r="L849" s="149">
        <f t="shared" si="95"/>
        <v>4.0910125294215789E-2</v>
      </c>
    </row>
    <row r="850" spans="4:12" x14ac:dyDescent="0.3">
      <c r="D850" s="169">
        <v>44692</v>
      </c>
      <c r="E850" s="146">
        <v>244.66669999999999</v>
      </c>
      <c r="F850" s="170">
        <f t="shared" si="96"/>
        <v>258.34178328706855</v>
      </c>
      <c r="G850" s="147">
        <f t="shared" si="97"/>
        <v>-4.6622763411113208</v>
      </c>
      <c r="H850" s="147">
        <f t="shared" si="91"/>
        <v>253.67950694595723</v>
      </c>
      <c r="I850" s="147">
        <f t="shared" si="92"/>
        <v>-9.0128069459572373</v>
      </c>
      <c r="J850" s="147">
        <f t="shared" si="93"/>
        <v>9.0128069459572373</v>
      </c>
      <c r="K850" s="147">
        <f t="shared" si="94"/>
        <v>81.230689045095019</v>
      </c>
      <c r="L850" s="149">
        <f t="shared" si="95"/>
        <v>3.6837080591503618E-2</v>
      </c>
    </row>
    <row r="851" spans="4:12" x14ac:dyDescent="0.3">
      <c r="D851" s="169">
        <v>44693</v>
      </c>
      <c r="E851" s="146">
        <v>242.66669999999999</v>
      </c>
      <c r="F851" s="170">
        <f t="shared" si="96"/>
        <v>240.53687892711096</v>
      </c>
      <c r="G851" s="147">
        <f t="shared" si="97"/>
        <v>-5.9765391429959482</v>
      </c>
      <c r="H851" s="147">
        <f t="shared" si="91"/>
        <v>234.560339784115</v>
      </c>
      <c r="I851" s="147">
        <f t="shared" si="92"/>
        <v>8.1063602158849903</v>
      </c>
      <c r="J851" s="147">
        <f t="shared" si="93"/>
        <v>8.1063602158849903</v>
      </c>
      <c r="K851" s="147">
        <f t="shared" si="94"/>
        <v>65.713075949682946</v>
      </c>
      <c r="L851" s="149">
        <f t="shared" si="95"/>
        <v>3.3405325971321946E-2</v>
      </c>
    </row>
    <row r="852" spans="4:12" x14ac:dyDescent="0.3">
      <c r="D852" s="169">
        <v>44694</v>
      </c>
      <c r="E852" s="146">
        <v>256.52999999999997</v>
      </c>
      <c r="F852" s="170">
        <f t="shared" si="96"/>
        <v>240.65812868560323</v>
      </c>
      <c r="G852" s="147">
        <f t="shared" si="97"/>
        <v>-5.3667602528471265</v>
      </c>
      <c r="H852" s="147">
        <f t="shared" si="91"/>
        <v>235.29136843275612</v>
      </c>
      <c r="I852" s="147">
        <f t="shared" si="92"/>
        <v>21.238631567243857</v>
      </c>
      <c r="J852" s="147">
        <f t="shared" si="93"/>
        <v>21.238631567243857</v>
      </c>
      <c r="K852" s="147">
        <f t="shared" si="94"/>
        <v>451.07947084912723</v>
      </c>
      <c r="L852" s="149">
        <f t="shared" si="95"/>
        <v>8.279199924860195E-2</v>
      </c>
    </row>
    <row r="853" spans="4:12" x14ac:dyDescent="0.3">
      <c r="D853" s="169">
        <v>44697</v>
      </c>
      <c r="E853" s="146">
        <v>241.45670000000001</v>
      </c>
      <c r="F853" s="170">
        <f t="shared" si="96"/>
        <v>249.22193179772228</v>
      </c>
      <c r="G853" s="147">
        <f t="shared" si="97"/>
        <v>-3.9737039163505088</v>
      </c>
      <c r="H853" s="147">
        <f t="shared" si="91"/>
        <v>245.24822788137178</v>
      </c>
      <c r="I853" s="147">
        <f t="shared" si="92"/>
        <v>-3.7915278813717634</v>
      </c>
      <c r="J853" s="147">
        <f t="shared" si="93"/>
        <v>3.7915278813717634</v>
      </c>
      <c r="K853" s="147">
        <f t="shared" si="94"/>
        <v>14.375683675219452</v>
      </c>
      <c r="L853" s="149">
        <f t="shared" si="95"/>
        <v>1.5702723848092695E-2</v>
      </c>
    </row>
    <row r="854" spans="4:12" x14ac:dyDescent="0.3">
      <c r="D854" s="169">
        <v>44698</v>
      </c>
      <c r="E854" s="146">
        <v>253.87</v>
      </c>
      <c r="F854" s="170">
        <f t="shared" si="96"/>
        <v>240.76039686691962</v>
      </c>
      <c r="G854" s="147">
        <f t="shared" si="97"/>
        <v>-4.4224870177957243</v>
      </c>
      <c r="H854" s="147">
        <f t="shared" si="91"/>
        <v>236.33790984912389</v>
      </c>
      <c r="I854" s="147">
        <f t="shared" si="92"/>
        <v>17.532090150876115</v>
      </c>
      <c r="J854" s="147">
        <f t="shared" si="93"/>
        <v>17.532090150876115</v>
      </c>
      <c r="K854" s="147">
        <f t="shared" si="94"/>
        <v>307.37418505844727</v>
      </c>
      <c r="L854" s="149">
        <f t="shared" si="95"/>
        <v>6.905932229438734E-2</v>
      </c>
    </row>
    <row r="855" spans="4:12" x14ac:dyDescent="0.3">
      <c r="D855" s="169">
        <v>44699</v>
      </c>
      <c r="E855" s="146">
        <v>236.60329999999999</v>
      </c>
      <c r="F855" s="170">
        <f t="shared" si="96"/>
        <v>246.87867038576343</v>
      </c>
      <c r="G855" s="147">
        <f t="shared" si="97"/>
        <v>-3.3684109641317712</v>
      </c>
      <c r="H855" s="147">
        <f t="shared" si="91"/>
        <v>243.51025942163164</v>
      </c>
      <c r="I855" s="147">
        <f t="shared" si="92"/>
        <v>-6.9069594216316545</v>
      </c>
      <c r="J855" s="147">
        <f t="shared" si="93"/>
        <v>6.9069594216316545</v>
      </c>
      <c r="K855" s="147">
        <f t="shared" si="94"/>
        <v>47.706088452066282</v>
      </c>
      <c r="L855" s="149">
        <f t="shared" si="95"/>
        <v>2.9192151680182209E-2</v>
      </c>
    </row>
    <row r="856" spans="4:12" x14ac:dyDescent="0.3">
      <c r="D856" s="169">
        <v>44700</v>
      </c>
      <c r="E856" s="146">
        <v>236.47329999999999</v>
      </c>
      <c r="F856" s="170">
        <f t="shared" si="96"/>
        <v>233.88257122869456</v>
      </c>
      <c r="G856" s="147">
        <f t="shared" si="97"/>
        <v>-4.3311797834254815</v>
      </c>
      <c r="H856" s="147">
        <f t="shared" si="91"/>
        <v>229.55139144526908</v>
      </c>
      <c r="I856" s="147">
        <f t="shared" si="92"/>
        <v>6.9219085547309191</v>
      </c>
      <c r="J856" s="147">
        <f t="shared" si="93"/>
        <v>6.9219085547309191</v>
      </c>
      <c r="K856" s="147">
        <f t="shared" si="94"/>
        <v>47.912818040057083</v>
      </c>
      <c r="L856" s="149">
        <f t="shared" si="95"/>
        <v>2.9271416919926772E-2</v>
      </c>
    </row>
    <row r="857" spans="4:12" x14ac:dyDescent="0.3">
      <c r="D857" s="169">
        <v>44701</v>
      </c>
      <c r="E857" s="146">
        <v>221.3</v>
      </c>
      <c r="F857" s="170">
        <f t="shared" si="96"/>
        <v>229.97369617325961</v>
      </c>
      <c r="G857" s="147">
        <f t="shared" si="97"/>
        <v>-4.2889493106264283</v>
      </c>
      <c r="H857" s="147">
        <f t="shared" si="91"/>
        <v>225.68474686263318</v>
      </c>
      <c r="I857" s="147">
        <f t="shared" si="92"/>
        <v>-4.3847468626331647</v>
      </c>
      <c r="J857" s="147">
        <f t="shared" si="93"/>
        <v>4.3847468626331647</v>
      </c>
      <c r="K857" s="147">
        <f t="shared" si="94"/>
        <v>19.226005049371381</v>
      </c>
      <c r="L857" s="149">
        <f t="shared" si="95"/>
        <v>1.9813587269015654E-2</v>
      </c>
    </row>
    <row r="858" spans="4:12" x14ac:dyDescent="0.3">
      <c r="D858" s="169">
        <v>44704</v>
      </c>
      <c r="E858" s="146">
        <v>224.9667</v>
      </c>
      <c r="F858" s="170">
        <f t="shared" si="96"/>
        <v>218.60218055149886</v>
      </c>
      <c r="G858" s="147">
        <f t="shared" si="97"/>
        <v>-4.9972059417398604</v>
      </c>
      <c r="H858" s="147">
        <f t="shared" si="91"/>
        <v>213.60497460975901</v>
      </c>
      <c r="I858" s="147">
        <f t="shared" si="92"/>
        <v>11.361725390240991</v>
      </c>
      <c r="J858" s="147">
        <f t="shared" si="93"/>
        <v>11.361725390240991</v>
      </c>
      <c r="K858" s="147">
        <f t="shared" si="94"/>
        <v>129.08880384324681</v>
      </c>
      <c r="L858" s="149">
        <f t="shared" si="95"/>
        <v>5.0504031886679186E-2</v>
      </c>
    </row>
    <row r="859" spans="4:12" x14ac:dyDescent="0.3">
      <c r="D859" s="169">
        <v>44705</v>
      </c>
      <c r="E859" s="146">
        <v>209.38669999999999</v>
      </c>
      <c r="F859" s="170">
        <f t="shared" si="96"/>
        <v>217.85293524660813</v>
      </c>
      <c r="G859" s="147">
        <f t="shared" si="97"/>
        <v>-4.5724098780549483</v>
      </c>
      <c r="H859" s="147">
        <f t="shared" si="91"/>
        <v>213.28052536855319</v>
      </c>
      <c r="I859" s="147">
        <f t="shared" si="92"/>
        <v>-3.8938253685531947</v>
      </c>
      <c r="J859" s="147">
        <f t="shared" si="93"/>
        <v>3.8938253685531947</v>
      </c>
      <c r="K859" s="147">
        <f t="shared" si="94"/>
        <v>15.161876000788423</v>
      </c>
      <c r="L859" s="149">
        <f t="shared" si="95"/>
        <v>1.8596335720240085E-2</v>
      </c>
    </row>
    <row r="860" spans="4:12" x14ac:dyDescent="0.3">
      <c r="D860" s="169">
        <v>44706</v>
      </c>
      <c r="E860" s="146">
        <v>219.6</v>
      </c>
      <c r="F860" s="170">
        <f t="shared" si="96"/>
        <v>207.77143209755604</v>
      </c>
      <c r="G860" s="147">
        <f t="shared" si="97"/>
        <v>-5.1233192051546617</v>
      </c>
      <c r="H860" s="147">
        <f t="shared" si="91"/>
        <v>202.64811289240137</v>
      </c>
      <c r="I860" s="147">
        <f t="shared" si="92"/>
        <v>16.951887107598623</v>
      </c>
      <c r="J860" s="147">
        <f t="shared" si="93"/>
        <v>16.951887107598623</v>
      </c>
      <c r="K860" s="147">
        <f t="shared" si="94"/>
        <v>287.36647650876841</v>
      </c>
      <c r="L860" s="149">
        <f t="shared" si="95"/>
        <v>7.7194385735877155E-2</v>
      </c>
    </row>
    <row r="861" spans="4:12" x14ac:dyDescent="0.3">
      <c r="D861" s="169">
        <v>44707</v>
      </c>
      <c r="E861" s="146">
        <v>235.91</v>
      </c>
      <c r="F861" s="170">
        <f t="shared" si="96"/>
        <v>218.76334463587625</v>
      </c>
      <c r="G861" s="147">
        <f t="shared" si="97"/>
        <v>-3.511796030807175</v>
      </c>
      <c r="H861" s="147">
        <f t="shared" si="91"/>
        <v>215.25154860506908</v>
      </c>
      <c r="I861" s="147">
        <f t="shared" si="92"/>
        <v>20.658451394930921</v>
      </c>
      <c r="J861" s="147">
        <f t="shared" si="93"/>
        <v>20.658451394930921</v>
      </c>
      <c r="K861" s="147">
        <f t="shared" si="94"/>
        <v>426.77161403672335</v>
      </c>
      <c r="L861" s="149">
        <f t="shared" si="95"/>
        <v>8.7569206031668526E-2</v>
      </c>
    </row>
    <row r="862" spans="4:12" x14ac:dyDescent="0.3">
      <c r="D862" s="169">
        <v>44708</v>
      </c>
      <c r="E862" s="146">
        <v>253.21</v>
      </c>
      <c r="F862" s="170">
        <f t="shared" si="96"/>
        <v>236.56056317535428</v>
      </c>
      <c r="G862" s="147">
        <f t="shared" si="97"/>
        <v>-1.3808945737786549</v>
      </c>
      <c r="H862" s="147">
        <f t="shared" si="91"/>
        <v>235.17966860157563</v>
      </c>
      <c r="I862" s="147">
        <f t="shared" si="92"/>
        <v>18.03033139842438</v>
      </c>
      <c r="J862" s="147">
        <f t="shared" si="93"/>
        <v>18.03033139842438</v>
      </c>
      <c r="K862" s="147">
        <f t="shared" si="94"/>
        <v>325.09285033700809</v>
      </c>
      <c r="L862" s="149">
        <f t="shared" si="95"/>
        <v>7.1207027362364755E-2</v>
      </c>
    </row>
    <row r="863" spans="4:12" x14ac:dyDescent="0.3">
      <c r="D863" s="169">
        <v>44712</v>
      </c>
      <c r="E863" s="146">
        <v>252.7533</v>
      </c>
      <c r="F863" s="170">
        <f t="shared" si="96"/>
        <v>252.0139443409771</v>
      </c>
      <c r="G863" s="147">
        <f t="shared" si="97"/>
        <v>0.30253300016149365</v>
      </c>
      <c r="H863" s="147">
        <f t="shared" si="91"/>
        <v>252.31647734113861</v>
      </c>
      <c r="I863" s="147">
        <f t="shared" si="92"/>
        <v>0.43682265886138794</v>
      </c>
      <c r="J863" s="147">
        <f t="shared" si="93"/>
        <v>0.43682265886138794</v>
      </c>
      <c r="K863" s="147">
        <f t="shared" si="94"/>
        <v>0.19081403529473251</v>
      </c>
      <c r="L863" s="149">
        <f t="shared" si="95"/>
        <v>1.7282569955026817E-3</v>
      </c>
    </row>
    <row r="864" spans="4:12" x14ac:dyDescent="0.3">
      <c r="D864" s="169">
        <v>44713</v>
      </c>
      <c r="E864" s="146">
        <v>246.79</v>
      </c>
      <c r="F864" s="170">
        <f t="shared" si="96"/>
        <v>251.80266640012923</v>
      </c>
      <c r="G864" s="147">
        <f t="shared" si="97"/>
        <v>0.25115190606055643</v>
      </c>
      <c r="H864" s="147">
        <f t="shared" si="91"/>
        <v>252.05381830618978</v>
      </c>
      <c r="I864" s="147">
        <f t="shared" si="92"/>
        <v>-5.2638183061897905</v>
      </c>
      <c r="J864" s="147">
        <f t="shared" si="93"/>
        <v>5.2638183061897905</v>
      </c>
      <c r="K864" s="147">
        <f t="shared" si="94"/>
        <v>27.707783160578757</v>
      </c>
      <c r="L864" s="149">
        <f t="shared" si="95"/>
        <v>2.1329139374325502E-2</v>
      </c>
    </row>
    <row r="865" spans="4:12" x14ac:dyDescent="0.3">
      <c r="D865" s="169">
        <v>44714</v>
      </c>
      <c r="E865" s="146">
        <v>258.33330000000001</v>
      </c>
      <c r="F865" s="170">
        <f t="shared" si="96"/>
        <v>249.29958152484846</v>
      </c>
      <c r="G865" s="147">
        <f t="shared" si="97"/>
        <v>-2.4271772073575476E-2</v>
      </c>
      <c r="H865" s="147">
        <f t="shared" si="91"/>
        <v>249.27530975277489</v>
      </c>
      <c r="I865" s="147">
        <f t="shared" si="92"/>
        <v>9.0579902472251206</v>
      </c>
      <c r="J865" s="147">
        <f t="shared" si="93"/>
        <v>9.0579902472251206</v>
      </c>
      <c r="K865" s="147">
        <f t="shared" si="94"/>
        <v>82.047187318825408</v>
      </c>
      <c r="L865" s="149">
        <f t="shared" si="95"/>
        <v>3.5063192578057574E-2</v>
      </c>
    </row>
    <row r="866" spans="4:12" x14ac:dyDescent="0.3">
      <c r="D866" s="169">
        <v>44715</v>
      </c>
      <c r="E866" s="146">
        <v>234.51669999999999</v>
      </c>
      <c r="F866" s="170">
        <f t="shared" si="96"/>
        <v>253.55056258234117</v>
      </c>
      <c r="G866" s="147">
        <f t="shared" si="97"/>
        <v>0.40325351088305295</v>
      </c>
      <c r="H866" s="147">
        <f t="shared" si="91"/>
        <v>253.95381609322422</v>
      </c>
      <c r="I866" s="147">
        <f t="shared" si="92"/>
        <v>-19.437116093224233</v>
      </c>
      <c r="J866" s="147">
        <f t="shared" si="93"/>
        <v>19.437116093224233</v>
      </c>
      <c r="K866" s="147">
        <f t="shared" si="94"/>
        <v>377.80148202147649</v>
      </c>
      <c r="L866" s="149">
        <f t="shared" si="95"/>
        <v>8.2881586229143739E-2</v>
      </c>
    </row>
    <row r="867" spans="4:12" x14ac:dyDescent="0.3">
      <c r="D867" s="169">
        <v>44718</v>
      </c>
      <c r="E867" s="146">
        <v>238.28</v>
      </c>
      <c r="F867" s="170">
        <f t="shared" si="96"/>
        <v>235.59196280870646</v>
      </c>
      <c r="G867" s="147">
        <f t="shared" si="97"/>
        <v>-1.4329318175687242</v>
      </c>
      <c r="H867" s="147">
        <f t="shared" si="91"/>
        <v>234.15903099113774</v>
      </c>
      <c r="I867" s="147">
        <f t="shared" si="92"/>
        <v>4.1209690088622608</v>
      </c>
      <c r="J867" s="147">
        <f t="shared" si="93"/>
        <v>4.1209690088622608</v>
      </c>
      <c r="K867" s="147">
        <f t="shared" si="94"/>
        <v>16.982385572003203</v>
      </c>
      <c r="L867" s="149">
        <f t="shared" si="95"/>
        <v>1.7294649189450482E-2</v>
      </c>
    </row>
    <row r="868" spans="4:12" x14ac:dyDescent="0.3">
      <c r="D868" s="169">
        <v>44719</v>
      </c>
      <c r="E868" s="146">
        <v>238.88669999999999</v>
      </c>
      <c r="F868" s="170">
        <f t="shared" si="96"/>
        <v>237.25499454594504</v>
      </c>
      <c r="G868" s="147">
        <f t="shared" si="97"/>
        <v>-1.1233354620879936</v>
      </c>
      <c r="H868" s="147">
        <f t="shared" si="91"/>
        <v>236.13165908385704</v>
      </c>
      <c r="I868" s="147">
        <f t="shared" si="92"/>
        <v>2.7550409161429457</v>
      </c>
      <c r="J868" s="147">
        <f t="shared" si="93"/>
        <v>2.7550409161429457</v>
      </c>
      <c r="K868" s="147">
        <f t="shared" si="94"/>
        <v>7.5902504496217613</v>
      </c>
      <c r="L868" s="149">
        <f t="shared" si="95"/>
        <v>1.1532835089366407E-2</v>
      </c>
    </row>
    <row r="869" spans="4:12" x14ac:dyDescent="0.3">
      <c r="D869" s="169">
        <v>44720</v>
      </c>
      <c r="E869" s="146">
        <v>241.86670000000001</v>
      </c>
      <c r="F869" s="170">
        <f t="shared" si="96"/>
        <v>238.58403163032963</v>
      </c>
      <c r="G869" s="147">
        <f t="shared" si="97"/>
        <v>-0.87809820744073486</v>
      </c>
      <c r="H869" s="147">
        <f t="shared" si="91"/>
        <v>237.7059334228889</v>
      </c>
      <c r="I869" s="147">
        <f t="shared" si="92"/>
        <v>4.1607665771111044</v>
      </c>
      <c r="J869" s="147">
        <f t="shared" si="93"/>
        <v>4.1607665771111044</v>
      </c>
      <c r="K869" s="147">
        <f t="shared" si="94"/>
        <v>17.311978509204856</v>
      </c>
      <c r="L869" s="149">
        <f t="shared" si="95"/>
        <v>1.720272603508918E-2</v>
      </c>
    </row>
    <row r="870" spans="4:12" x14ac:dyDescent="0.3">
      <c r="D870" s="169">
        <v>44721</v>
      </c>
      <c r="E870" s="146">
        <v>239.70670000000001</v>
      </c>
      <c r="F870" s="170">
        <f t="shared" si="96"/>
        <v>240.73222143404743</v>
      </c>
      <c r="G870" s="147">
        <f t="shared" si="97"/>
        <v>-0.57546940632488153</v>
      </c>
      <c r="H870" s="147">
        <f t="shared" si="91"/>
        <v>240.15675202772255</v>
      </c>
      <c r="I870" s="147">
        <f t="shared" si="92"/>
        <v>-0.45005202772253483</v>
      </c>
      <c r="J870" s="147">
        <f t="shared" si="93"/>
        <v>0.45005202772253483</v>
      </c>
      <c r="K870" s="147">
        <f t="shared" si="94"/>
        <v>0.20254682765716525</v>
      </c>
      <c r="L870" s="149">
        <f t="shared" si="95"/>
        <v>1.8775112573930341E-3</v>
      </c>
    </row>
    <row r="871" spans="4:12" x14ac:dyDescent="0.3">
      <c r="D871" s="169">
        <v>44722</v>
      </c>
      <c r="E871" s="146">
        <v>232.23</v>
      </c>
      <c r="F871" s="170">
        <f t="shared" si="96"/>
        <v>237.75098447494011</v>
      </c>
      <c r="G871" s="147">
        <f t="shared" si="97"/>
        <v>-0.81604616160312549</v>
      </c>
      <c r="H871" s="147">
        <f t="shared" si="91"/>
        <v>236.934938313337</v>
      </c>
      <c r="I871" s="147">
        <f t="shared" si="92"/>
        <v>-4.70493831333701</v>
      </c>
      <c r="J871" s="147">
        <f t="shared" si="93"/>
        <v>4.70493831333701</v>
      </c>
      <c r="K871" s="147">
        <f t="shared" si="94"/>
        <v>22.136444532306509</v>
      </c>
      <c r="L871" s="149">
        <f t="shared" si="95"/>
        <v>2.0259821355281447E-2</v>
      </c>
    </row>
    <row r="872" spans="4:12" x14ac:dyDescent="0.3">
      <c r="D872" s="169">
        <v>44725</v>
      </c>
      <c r="E872" s="146">
        <v>215.73670000000001</v>
      </c>
      <c r="F872" s="170">
        <f t="shared" si="96"/>
        <v>228.27850307071753</v>
      </c>
      <c r="G872" s="147">
        <f t="shared" si="97"/>
        <v>-1.6816896858650707</v>
      </c>
      <c r="H872" s="147">
        <f t="shared" si="91"/>
        <v>226.59681338485245</v>
      </c>
      <c r="I872" s="147">
        <f t="shared" si="92"/>
        <v>-10.86011338485244</v>
      </c>
      <c r="J872" s="147">
        <f t="shared" si="93"/>
        <v>10.86011338485244</v>
      </c>
      <c r="K872" s="147">
        <f t="shared" si="94"/>
        <v>117.94206273185112</v>
      </c>
      <c r="L872" s="149">
        <f t="shared" si="95"/>
        <v>5.0339665828078577E-2</v>
      </c>
    </row>
    <row r="873" spans="4:12" x14ac:dyDescent="0.3">
      <c r="D873" s="169">
        <v>44726</v>
      </c>
      <c r="E873" s="146">
        <v>220.89</v>
      </c>
      <c r="F873" s="170">
        <f t="shared" si="96"/>
        <v>215.42200825130794</v>
      </c>
      <c r="G873" s="147">
        <f t="shared" si="97"/>
        <v>-2.7991701992195228</v>
      </c>
      <c r="H873" s="147">
        <f t="shared" si="91"/>
        <v>212.62283805208841</v>
      </c>
      <c r="I873" s="147">
        <f t="shared" si="92"/>
        <v>8.2671619479115748</v>
      </c>
      <c r="J873" s="147">
        <f t="shared" si="93"/>
        <v>8.2671619479115748</v>
      </c>
      <c r="K873" s="147">
        <f t="shared" si="94"/>
        <v>68.345966672997108</v>
      </c>
      <c r="L873" s="149">
        <f t="shared" si="95"/>
        <v>3.7426601240036106E-2</v>
      </c>
    </row>
    <row r="874" spans="4:12" x14ac:dyDescent="0.3">
      <c r="D874" s="169">
        <v>44727</v>
      </c>
      <c r="E874" s="146">
        <v>233</v>
      </c>
      <c r="F874" s="170">
        <f t="shared" si="96"/>
        <v>221.07266384062436</v>
      </c>
      <c r="G874" s="147">
        <f t="shared" si="97"/>
        <v>-1.954187620365929</v>
      </c>
      <c r="H874" s="147">
        <f t="shared" si="91"/>
        <v>219.11847622025843</v>
      </c>
      <c r="I874" s="147">
        <f t="shared" si="92"/>
        <v>13.88152377974157</v>
      </c>
      <c r="J874" s="147">
        <f t="shared" si="93"/>
        <v>13.88152377974157</v>
      </c>
      <c r="K874" s="147">
        <f t="shared" si="94"/>
        <v>192.6967024475307</v>
      </c>
      <c r="L874" s="149">
        <f t="shared" si="95"/>
        <v>5.9577355277860816E-2</v>
      </c>
    </row>
    <row r="875" spans="4:12" x14ac:dyDescent="0.3">
      <c r="D875" s="169">
        <v>44728</v>
      </c>
      <c r="E875" s="146">
        <v>213.1</v>
      </c>
      <c r="F875" s="170">
        <f t="shared" si="96"/>
        <v>227.45664990370727</v>
      </c>
      <c r="G875" s="147">
        <f t="shared" si="97"/>
        <v>-1.1203702520210446</v>
      </c>
      <c r="H875" s="147">
        <f t="shared" si="91"/>
        <v>226.33627965168623</v>
      </c>
      <c r="I875" s="147">
        <f t="shared" si="92"/>
        <v>-13.236279651686232</v>
      </c>
      <c r="J875" s="147">
        <f t="shared" si="93"/>
        <v>13.236279651686232</v>
      </c>
      <c r="K875" s="147">
        <f t="shared" si="94"/>
        <v>175.19909901764299</v>
      </c>
      <c r="L875" s="149">
        <f t="shared" si="95"/>
        <v>6.2112996957701699E-2</v>
      </c>
    </row>
    <row r="876" spans="4:12" x14ac:dyDescent="0.3">
      <c r="D876" s="169">
        <v>44729</v>
      </c>
      <c r="E876" s="146">
        <v>216.76</v>
      </c>
      <c r="F876" s="170">
        <f t="shared" si="96"/>
        <v>212.93570379838317</v>
      </c>
      <c r="G876" s="147">
        <f t="shared" si="97"/>
        <v>-2.4604278373513502</v>
      </c>
      <c r="H876" s="147">
        <f t="shared" si="91"/>
        <v>210.47527596103183</v>
      </c>
      <c r="I876" s="147">
        <f t="shared" si="92"/>
        <v>6.2847240389681645</v>
      </c>
      <c r="J876" s="147">
        <f t="shared" si="93"/>
        <v>6.2847240389681645</v>
      </c>
      <c r="K876" s="147">
        <f t="shared" si="94"/>
        <v>39.49775624598432</v>
      </c>
      <c r="L876" s="149">
        <f t="shared" si="95"/>
        <v>2.8993928948921225E-2</v>
      </c>
    </row>
    <row r="877" spans="4:12" x14ac:dyDescent="0.3">
      <c r="D877" s="169">
        <v>44733</v>
      </c>
      <c r="E877" s="146">
        <v>237.0367</v>
      </c>
      <c r="F877" s="170">
        <f t="shared" si="96"/>
        <v>218.84699773011894</v>
      </c>
      <c r="G877" s="147">
        <f t="shared" si="97"/>
        <v>-1.623255660442638</v>
      </c>
      <c r="H877" s="147">
        <f t="shared" si="91"/>
        <v>217.22374206967629</v>
      </c>
      <c r="I877" s="147">
        <f t="shared" si="92"/>
        <v>19.812957930323705</v>
      </c>
      <c r="J877" s="147">
        <f t="shared" si="93"/>
        <v>19.812957930323705</v>
      </c>
      <c r="K877" s="147">
        <f t="shared" si="94"/>
        <v>392.553301948777</v>
      </c>
      <c r="L877" s="149">
        <f t="shared" si="95"/>
        <v>8.3586035117446819E-2</v>
      </c>
    </row>
    <row r="878" spans="4:12" x14ac:dyDescent="0.3">
      <c r="D878" s="169">
        <v>44734</v>
      </c>
      <c r="E878" s="146">
        <v>236.08670000000001</v>
      </c>
      <c r="F878" s="170">
        <f t="shared" si="96"/>
        <v>235.54809547164589</v>
      </c>
      <c r="G878" s="147">
        <f t="shared" si="97"/>
        <v>0.20917967975432084</v>
      </c>
      <c r="H878" s="147">
        <f t="shared" si="91"/>
        <v>235.75727515140022</v>
      </c>
      <c r="I878" s="147">
        <f t="shared" si="92"/>
        <v>0.32942484859978549</v>
      </c>
      <c r="J878" s="147">
        <f t="shared" si="93"/>
        <v>0.32942484859978549</v>
      </c>
      <c r="K878" s="147">
        <f t="shared" si="94"/>
        <v>0.10852073087499159</v>
      </c>
      <c r="L878" s="149">
        <f t="shared" si="95"/>
        <v>1.395355386812495E-3</v>
      </c>
    </row>
    <row r="879" spans="4:12" x14ac:dyDescent="0.3">
      <c r="D879" s="169">
        <v>44735</v>
      </c>
      <c r="E879" s="146">
        <v>235.07</v>
      </c>
      <c r="F879" s="170">
        <f t="shared" si="96"/>
        <v>236.0507037438035</v>
      </c>
      <c r="G879" s="147">
        <f t="shared" si="97"/>
        <v>0.23852253899464892</v>
      </c>
      <c r="H879" s="147">
        <f t="shared" si="91"/>
        <v>236.28922628279815</v>
      </c>
      <c r="I879" s="147">
        <f t="shared" si="92"/>
        <v>-1.2192262827981608</v>
      </c>
      <c r="J879" s="147">
        <f t="shared" si="93"/>
        <v>1.2192262827981608</v>
      </c>
      <c r="K879" s="147">
        <f t="shared" si="94"/>
        <v>1.4865127286658208</v>
      </c>
      <c r="L879" s="149">
        <f t="shared" si="95"/>
        <v>5.1866519879106687E-3</v>
      </c>
    </row>
    <row r="880" spans="4:12" x14ac:dyDescent="0.3">
      <c r="D880" s="169">
        <v>44736</v>
      </c>
      <c r="E880" s="146">
        <v>245.70670000000001</v>
      </c>
      <c r="F880" s="170">
        <f t="shared" si="96"/>
        <v>237.38815803119576</v>
      </c>
      <c r="G880" s="147">
        <f t="shared" si="97"/>
        <v>0.34841571383441028</v>
      </c>
      <c r="H880" s="147">
        <f t="shared" si="91"/>
        <v>237.73657374503017</v>
      </c>
      <c r="I880" s="147">
        <f t="shared" si="92"/>
        <v>7.9701262549698413</v>
      </c>
      <c r="J880" s="147">
        <f t="shared" si="93"/>
        <v>7.9701262549698413</v>
      </c>
      <c r="K880" s="147">
        <f t="shared" si="94"/>
        <v>63.522912520159586</v>
      </c>
      <c r="L880" s="149">
        <f t="shared" si="95"/>
        <v>3.2437561755417496E-2</v>
      </c>
    </row>
    <row r="881" spans="4:12" x14ac:dyDescent="0.3">
      <c r="D881" s="169">
        <v>44739</v>
      </c>
      <c r="E881" s="146">
        <v>244.92</v>
      </c>
      <c r="F881" s="170">
        <f t="shared" si="96"/>
        <v>245.82809257106757</v>
      </c>
      <c r="G881" s="147">
        <f t="shared" si="97"/>
        <v>1.1575675964381507</v>
      </c>
      <c r="H881" s="147">
        <f t="shared" si="91"/>
        <v>246.98566016750573</v>
      </c>
      <c r="I881" s="147">
        <f t="shared" si="92"/>
        <v>-2.0656601675057402</v>
      </c>
      <c r="J881" s="147">
        <f t="shared" si="93"/>
        <v>2.0656601675057402</v>
      </c>
      <c r="K881" s="147">
        <f t="shared" si="94"/>
        <v>4.2669519276198429</v>
      </c>
      <c r="L881" s="149">
        <f t="shared" si="95"/>
        <v>8.4340199555191092E-3</v>
      </c>
    </row>
    <row r="882" spans="4:12" x14ac:dyDescent="0.3">
      <c r="D882" s="169">
        <v>44740</v>
      </c>
      <c r="E882" s="146">
        <v>232.66329999999999</v>
      </c>
      <c r="F882" s="170">
        <f t="shared" si="96"/>
        <v>243.39471407715052</v>
      </c>
      <c r="G882" s="147">
        <f t="shared" si="97"/>
        <v>0.79847298740263106</v>
      </c>
      <c r="H882" s="147">
        <f t="shared" si="91"/>
        <v>244.19318706455314</v>
      </c>
      <c r="I882" s="147">
        <f t="shared" si="92"/>
        <v>-11.529887064553151</v>
      </c>
      <c r="J882" s="147">
        <f t="shared" si="93"/>
        <v>11.529887064553151</v>
      </c>
      <c r="K882" s="147">
        <f t="shared" si="94"/>
        <v>132.93829572135007</v>
      </c>
      <c r="L882" s="149">
        <f t="shared" si="95"/>
        <v>4.9556105602186297E-2</v>
      </c>
    </row>
    <row r="883" spans="4:12" x14ac:dyDescent="0.3">
      <c r="D883" s="169">
        <v>44741</v>
      </c>
      <c r="E883" s="146">
        <v>228.49</v>
      </c>
      <c r="F883" s="170">
        <f t="shared" si="96"/>
        <v>232.4674183899221</v>
      </c>
      <c r="G883" s="147">
        <f t="shared" si="97"/>
        <v>-0.37410388006047424</v>
      </c>
      <c r="H883" s="147">
        <f t="shared" si="91"/>
        <v>232.09331450986161</v>
      </c>
      <c r="I883" s="147">
        <f t="shared" si="92"/>
        <v>-3.6033145098616046</v>
      </c>
      <c r="J883" s="147">
        <f t="shared" si="93"/>
        <v>3.6033145098616046</v>
      </c>
      <c r="K883" s="147">
        <f t="shared" si="94"/>
        <v>12.983875456979176</v>
      </c>
      <c r="L883" s="149">
        <f t="shared" si="95"/>
        <v>1.5770119085568753E-2</v>
      </c>
    </row>
    <row r="884" spans="4:12" x14ac:dyDescent="0.3">
      <c r="D884" s="169">
        <v>44742</v>
      </c>
      <c r="E884" s="146">
        <v>224.47329999999999</v>
      </c>
      <c r="F884" s="170">
        <f t="shared" si="96"/>
        <v>227.3873768959516</v>
      </c>
      <c r="G884" s="147">
        <f t="shared" si="97"/>
        <v>-0.84469764145147663</v>
      </c>
      <c r="H884" s="147">
        <f t="shared" si="91"/>
        <v>226.54267925450011</v>
      </c>
      <c r="I884" s="147">
        <f t="shared" si="92"/>
        <v>-2.0693792545001202</v>
      </c>
      <c r="J884" s="147">
        <f t="shared" si="93"/>
        <v>2.0693792545001202</v>
      </c>
      <c r="K884" s="147">
        <f t="shared" si="94"/>
        <v>4.2823304989554734</v>
      </c>
      <c r="L884" s="149">
        <f t="shared" si="95"/>
        <v>9.2188213676197579E-3</v>
      </c>
    </row>
    <row r="885" spans="4:12" x14ac:dyDescent="0.3">
      <c r="D885" s="169">
        <v>44743</v>
      </c>
      <c r="E885" s="146">
        <v>227.26329999999999</v>
      </c>
      <c r="F885" s="170">
        <f t="shared" si="96"/>
        <v>224.35554188683884</v>
      </c>
      <c r="G885" s="147">
        <f t="shared" si="97"/>
        <v>-1.063411378217606</v>
      </c>
      <c r="H885" s="147">
        <f t="shared" si="91"/>
        <v>223.29213050862123</v>
      </c>
      <c r="I885" s="147">
        <f t="shared" si="92"/>
        <v>3.9711694913787596</v>
      </c>
      <c r="J885" s="147">
        <f t="shared" si="93"/>
        <v>3.9711694913787596</v>
      </c>
      <c r="K885" s="147">
        <f t="shared" si="94"/>
        <v>15.770187129257437</v>
      </c>
      <c r="L885" s="149">
        <f t="shared" si="95"/>
        <v>1.7473870578218129E-2</v>
      </c>
    </row>
    <row r="886" spans="4:12" x14ac:dyDescent="0.3">
      <c r="D886" s="169">
        <v>44747</v>
      </c>
      <c r="E886" s="146">
        <v>233.0667</v>
      </c>
      <c r="F886" s="170">
        <f t="shared" si="96"/>
        <v>227.57325089742591</v>
      </c>
      <c r="G886" s="147">
        <f t="shared" si="97"/>
        <v>-0.63529933933713822</v>
      </c>
      <c r="H886" s="147">
        <f t="shared" si="91"/>
        <v>226.93795155808877</v>
      </c>
      <c r="I886" s="147">
        <f t="shared" si="92"/>
        <v>6.1287484419112275</v>
      </c>
      <c r="J886" s="147">
        <f t="shared" si="93"/>
        <v>6.1287484419112275</v>
      </c>
      <c r="K886" s="147">
        <f t="shared" si="94"/>
        <v>37.561557464229296</v>
      </c>
      <c r="L886" s="149">
        <f t="shared" si="95"/>
        <v>2.6296113695827107E-2</v>
      </c>
    </row>
    <row r="887" spans="4:12" x14ac:dyDescent="0.3">
      <c r="D887" s="169">
        <v>44748</v>
      </c>
      <c r="E887" s="146">
        <v>231.73330000000001</v>
      </c>
      <c r="F887" s="170">
        <f t="shared" si="96"/>
        <v>232.29178052853032</v>
      </c>
      <c r="G887" s="147">
        <f t="shared" si="97"/>
        <v>-9.9916442292982743E-2</v>
      </c>
      <c r="H887" s="147">
        <f t="shared" si="91"/>
        <v>232.19186408623733</v>
      </c>
      <c r="I887" s="147">
        <f t="shared" si="92"/>
        <v>-0.45856408623731681</v>
      </c>
      <c r="J887" s="147">
        <f t="shared" si="93"/>
        <v>0.45856408623731681</v>
      </c>
      <c r="K887" s="147">
        <f t="shared" si="94"/>
        <v>0.21028102118666533</v>
      </c>
      <c r="L887" s="149">
        <f t="shared" si="95"/>
        <v>1.9788441550580636E-3</v>
      </c>
    </row>
    <row r="888" spans="4:12" x14ac:dyDescent="0.3">
      <c r="D888" s="169">
        <v>44749</v>
      </c>
      <c r="E888" s="146">
        <v>244.54329999999999</v>
      </c>
      <c r="F888" s="170">
        <f t="shared" si="96"/>
        <v>234.21536684616564</v>
      </c>
      <c r="G888" s="147">
        <f t="shared" si="97"/>
        <v>0.10243383369984674</v>
      </c>
      <c r="H888" s="147">
        <f t="shared" si="91"/>
        <v>234.31780067986548</v>
      </c>
      <c r="I888" s="147">
        <f t="shared" si="92"/>
        <v>10.225499320134503</v>
      </c>
      <c r="J888" s="147">
        <f t="shared" si="93"/>
        <v>10.225499320134503</v>
      </c>
      <c r="K888" s="147">
        <f t="shared" si="94"/>
        <v>104.56083634607118</v>
      </c>
      <c r="L888" s="149">
        <f t="shared" si="95"/>
        <v>4.1814677891950029E-2</v>
      </c>
    </row>
    <row r="889" spans="4:12" x14ac:dyDescent="0.3">
      <c r="D889" s="169">
        <v>44750</v>
      </c>
      <c r="E889" s="146">
        <v>250.76329999999999</v>
      </c>
      <c r="F889" s="170">
        <f t="shared" si="96"/>
        <v>245.86924706695987</v>
      </c>
      <c r="G889" s="147">
        <f t="shared" si="97"/>
        <v>1.2575784724092856</v>
      </c>
      <c r="H889" s="147">
        <f t="shared" si="91"/>
        <v>247.12682553936915</v>
      </c>
      <c r="I889" s="147">
        <f t="shared" si="92"/>
        <v>3.6364744606308363</v>
      </c>
      <c r="J889" s="147">
        <f t="shared" si="93"/>
        <v>3.6364744606308363</v>
      </c>
      <c r="K889" s="147">
        <f t="shared" si="94"/>
        <v>13.223946502820333</v>
      </c>
      <c r="L889" s="149">
        <f t="shared" si="95"/>
        <v>1.450162149178463E-2</v>
      </c>
    </row>
    <row r="890" spans="4:12" x14ac:dyDescent="0.3">
      <c r="D890" s="169">
        <v>44753</v>
      </c>
      <c r="E890" s="146">
        <v>234.3433</v>
      </c>
      <c r="F890" s="170">
        <f t="shared" si="96"/>
        <v>248.48536277792743</v>
      </c>
      <c r="G890" s="147">
        <f t="shared" si="97"/>
        <v>1.3934321962651135</v>
      </c>
      <c r="H890" s="147">
        <f t="shared" si="91"/>
        <v>249.87879497419254</v>
      </c>
      <c r="I890" s="147">
        <f t="shared" si="92"/>
        <v>-15.535494974192545</v>
      </c>
      <c r="J890" s="147">
        <f t="shared" si="93"/>
        <v>15.535494974192545</v>
      </c>
      <c r="K890" s="147">
        <f t="shared" si="94"/>
        <v>241.35160409316182</v>
      </c>
      <c r="L890" s="149">
        <f t="shared" si="95"/>
        <v>6.629374500654614E-2</v>
      </c>
    </row>
    <row r="891" spans="4:12" x14ac:dyDescent="0.3">
      <c r="D891" s="169">
        <v>44754</v>
      </c>
      <c r="E891" s="146">
        <v>233.07</v>
      </c>
      <c r="F891" s="170">
        <f t="shared" si="96"/>
        <v>235.20338575701211</v>
      </c>
      <c r="G891" s="147">
        <f t="shared" si="97"/>
        <v>-7.4108725452930013E-2</v>
      </c>
      <c r="H891" s="147">
        <f t="shared" si="91"/>
        <v>235.12927703155918</v>
      </c>
      <c r="I891" s="147">
        <f t="shared" si="92"/>
        <v>-2.0592770315591906</v>
      </c>
      <c r="J891" s="147">
        <f t="shared" si="93"/>
        <v>2.0592770315591906</v>
      </c>
      <c r="K891" s="147">
        <f t="shared" si="94"/>
        <v>4.2406218927072317</v>
      </c>
      <c r="L891" s="149">
        <f t="shared" si="95"/>
        <v>8.835444422530531E-3</v>
      </c>
    </row>
    <row r="892" spans="4:12" x14ac:dyDescent="0.3">
      <c r="D892" s="169">
        <v>44755</v>
      </c>
      <c r="E892" s="146">
        <v>237.04</v>
      </c>
      <c r="F892" s="170">
        <f t="shared" si="96"/>
        <v>233.80471301963769</v>
      </c>
      <c r="G892" s="147">
        <f t="shared" si="97"/>
        <v>-0.20656512664507959</v>
      </c>
      <c r="H892" s="147">
        <f t="shared" si="91"/>
        <v>233.59814789299261</v>
      </c>
      <c r="I892" s="147">
        <f t="shared" si="92"/>
        <v>3.441852107007378</v>
      </c>
      <c r="J892" s="147">
        <f t="shared" si="93"/>
        <v>3.441852107007378</v>
      </c>
      <c r="K892" s="147">
        <f t="shared" si="94"/>
        <v>11.846345926511127</v>
      </c>
      <c r="L892" s="149">
        <f t="shared" si="95"/>
        <v>1.4520132074786441E-2</v>
      </c>
    </row>
    <row r="893" spans="4:12" x14ac:dyDescent="0.3">
      <c r="D893" s="169">
        <v>44756</v>
      </c>
      <c r="E893" s="146">
        <v>238.3133</v>
      </c>
      <c r="F893" s="170">
        <f t="shared" si="96"/>
        <v>237.12940789868395</v>
      </c>
      <c r="G893" s="147">
        <f t="shared" si="97"/>
        <v>0.14656087392405465</v>
      </c>
      <c r="H893" s="147">
        <f t="shared" si="91"/>
        <v>237.275968772608</v>
      </c>
      <c r="I893" s="147">
        <f t="shared" si="92"/>
        <v>1.0373312273920021</v>
      </c>
      <c r="J893" s="147">
        <f t="shared" si="93"/>
        <v>1.0373312273920021</v>
      </c>
      <c r="K893" s="147">
        <f t="shared" si="94"/>
        <v>1.0760560753225976</v>
      </c>
      <c r="L893" s="149">
        <f t="shared" si="95"/>
        <v>4.3528045954296388E-3</v>
      </c>
    </row>
    <row r="894" spans="4:12" x14ac:dyDescent="0.3">
      <c r="D894" s="169">
        <v>44757</v>
      </c>
      <c r="E894" s="146">
        <v>240.0667</v>
      </c>
      <c r="F894" s="170">
        <f t="shared" si="96"/>
        <v>238.78122869913923</v>
      </c>
      <c r="G894" s="147">
        <f t="shared" si="97"/>
        <v>0.29708686657717753</v>
      </c>
      <c r="H894" s="147">
        <f t="shared" si="91"/>
        <v>239.07831556571642</v>
      </c>
      <c r="I894" s="147">
        <f t="shared" si="92"/>
        <v>0.98838443428357436</v>
      </c>
      <c r="J894" s="147">
        <f t="shared" si="93"/>
        <v>0.98838443428357436</v>
      </c>
      <c r="K894" s="147">
        <f t="shared" si="94"/>
        <v>0.97690378993406135</v>
      </c>
      <c r="L894" s="149">
        <f t="shared" si="95"/>
        <v>4.1171242587313209E-3</v>
      </c>
    </row>
    <row r="895" spans="4:12" x14ac:dyDescent="0.3">
      <c r="D895" s="169">
        <v>44760</v>
      </c>
      <c r="E895" s="146">
        <v>240.54669999999999</v>
      </c>
      <c r="F895" s="170">
        <f t="shared" si="96"/>
        <v>240.40036949326176</v>
      </c>
      <c r="G895" s="147">
        <f t="shared" si="97"/>
        <v>0.42929225933171272</v>
      </c>
      <c r="H895" s="147">
        <f t="shared" si="91"/>
        <v>240.82966175259347</v>
      </c>
      <c r="I895" s="147">
        <f t="shared" si="92"/>
        <v>-0.28296175259347933</v>
      </c>
      <c r="J895" s="147">
        <f t="shared" si="93"/>
        <v>0.28296175259347933</v>
      </c>
      <c r="K895" s="147">
        <f t="shared" si="94"/>
        <v>8.0067353430773411E-2</v>
      </c>
      <c r="L895" s="149">
        <f t="shared" si="95"/>
        <v>1.1763277259404488E-3</v>
      </c>
    </row>
    <row r="896" spans="4:12" x14ac:dyDescent="0.3">
      <c r="D896" s="169">
        <v>44761</v>
      </c>
      <c r="E896" s="146">
        <v>245.53</v>
      </c>
      <c r="F896" s="170">
        <f t="shared" si="96"/>
        <v>241.88679380746535</v>
      </c>
      <c r="G896" s="147">
        <f t="shared" si="97"/>
        <v>0.53500546481890032</v>
      </c>
      <c r="H896" s="147">
        <f t="shared" si="91"/>
        <v>242.42179927228426</v>
      </c>
      <c r="I896" s="147">
        <f t="shared" si="92"/>
        <v>3.1082007277157402</v>
      </c>
      <c r="J896" s="147">
        <f t="shared" si="93"/>
        <v>3.1082007277157402</v>
      </c>
      <c r="K896" s="147">
        <f t="shared" si="94"/>
        <v>9.6609117637726563</v>
      </c>
      <c r="L896" s="149">
        <f t="shared" si="95"/>
        <v>1.2659148485788866E-2</v>
      </c>
    </row>
    <row r="897" spans="4:12" x14ac:dyDescent="0.3">
      <c r="D897" s="169">
        <v>44762</v>
      </c>
      <c r="E897" s="146">
        <v>247.5</v>
      </c>
      <c r="F897" s="170">
        <f t="shared" si="96"/>
        <v>246.35200437185514</v>
      </c>
      <c r="G897" s="147">
        <f t="shared" si="97"/>
        <v>0.92802597477598958</v>
      </c>
      <c r="H897" s="147">
        <f t="shared" ref="H897:H960" si="98">F897+G897</f>
        <v>247.28003034663112</v>
      </c>
      <c r="I897" s="147">
        <f t="shared" si="92"/>
        <v>0.21996965336887797</v>
      </c>
      <c r="J897" s="147">
        <f t="shared" si="93"/>
        <v>0.21996965336887797</v>
      </c>
      <c r="K897" s="147">
        <f t="shared" si="94"/>
        <v>4.8386648403224326E-2</v>
      </c>
      <c r="L897" s="149">
        <f t="shared" si="95"/>
        <v>8.8876627623789078E-4</v>
      </c>
    </row>
    <row r="898" spans="4:12" x14ac:dyDescent="0.3">
      <c r="D898" s="169">
        <v>44763</v>
      </c>
      <c r="E898" s="146">
        <v>271.70670000000001</v>
      </c>
      <c r="F898" s="170">
        <f t="shared" si="96"/>
        <v>253.08376077982081</v>
      </c>
      <c r="G898" s="147">
        <f t="shared" si="97"/>
        <v>1.5083990180949569</v>
      </c>
      <c r="H898" s="147">
        <f t="shared" si="98"/>
        <v>254.59215979791577</v>
      </c>
      <c r="I898" s="147">
        <f t="shared" si="92"/>
        <v>17.114540202084243</v>
      </c>
      <c r="J898" s="147">
        <f t="shared" si="93"/>
        <v>17.114540202084243</v>
      </c>
      <c r="K898" s="147">
        <f t="shared" si="94"/>
        <v>292.90748632875773</v>
      </c>
      <c r="L898" s="149">
        <f t="shared" si="95"/>
        <v>6.2989025305906124E-2</v>
      </c>
    </row>
    <row r="899" spans="4:12" x14ac:dyDescent="0.3">
      <c r="D899" s="169">
        <v>44764</v>
      </c>
      <c r="E899" s="146">
        <v>272.24329999999998</v>
      </c>
      <c r="F899" s="170">
        <f t="shared" si="96"/>
        <v>273.02073921447601</v>
      </c>
      <c r="G899" s="147">
        <f t="shared" si="97"/>
        <v>3.3512569597509816</v>
      </c>
      <c r="H899" s="147">
        <f t="shared" si="98"/>
        <v>276.37199617422698</v>
      </c>
      <c r="I899" s="147">
        <f t="shared" si="92"/>
        <v>-4.1286961742270023</v>
      </c>
      <c r="J899" s="147">
        <f t="shared" si="93"/>
        <v>4.1286961742270023</v>
      </c>
      <c r="K899" s="147">
        <f t="shared" si="94"/>
        <v>17.046132099076686</v>
      </c>
      <c r="L899" s="149">
        <f t="shared" si="95"/>
        <v>1.5165464767092534E-2</v>
      </c>
    </row>
    <row r="900" spans="4:12" x14ac:dyDescent="0.3">
      <c r="D900" s="169">
        <v>44767</v>
      </c>
      <c r="E900" s="146">
        <v>268.43329999999997</v>
      </c>
      <c r="F900" s="170">
        <f t="shared" si="96"/>
        <v>274.16230556780079</v>
      </c>
      <c r="G900" s="147">
        <f t="shared" si="97"/>
        <v>3.1302878991083611</v>
      </c>
      <c r="H900" s="147">
        <f t="shared" si="98"/>
        <v>277.29259346690912</v>
      </c>
      <c r="I900" s="147">
        <f t="shared" ref="I900:I963" si="99">E900-H900</f>
        <v>-8.8592934669091505</v>
      </c>
      <c r="J900" s="147">
        <f t="shared" ref="J900:J963" si="100">ABS(I900)</f>
        <v>8.8592934669091505</v>
      </c>
      <c r="K900" s="147">
        <f t="shared" ref="K900:K963" si="101">I900^2</f>
        <v>78.487080732819152</v>
      </c>
      <c r="L900" s="149">
        <f t="shared" ref="L900:L963" si="102">J900/E900</f>
        <v>3.3003705080216023E-2</v>
      </c>
    </row>
    <row r="901" spans="4:12" x14ac:dyDescent="0.3">
      <c r="D901" s="169">
        <v>44768</v>
      </c>
      <c r="E901" s="146">
        <v>258.86</v>
      </c>
      <c r="F901" s="170">
        <f t="shared" ref="F901:F964" si="103">alpha*(E901)+(1-alpha)*(E900+G900)</f>
        <v>269.02287031928665</v>
      </c>
      <c r="G901" s="147">
        <f t="shared" ref="G901:G964" si="104">beta*(F901-F900)+(1-beta)*G900</f>
        <v>2.3033155843461119</v>
      </c>
      <c r="H901" s="147">
        <f t="shared" si="98"/>
        <v>271.32618590363279</v>
      </c>
      <c r="I901" s="147">
        <f t="shared" si="99"/>
        <v>-12.466185903632777</v>
      </c>
      <c r="J901" s="147">
        <f t="shared" si="100"/>
        <v>12.466185903632777</v>
      </c>
      <c r="K901" s="147">
        <f t="shared" si="101"/>
        <v>155.40579098393255</v>
      </c>
      <c r="L901" s="149">
        <f t="shared" si="102"/>
        <v>4.8158023269847701E-2</v>
      </c>
    </row>
    <row r="902" spans="4:12" x14ac:dyDescent="0.3">
      <c r="D902" s="169">
        <v>44769</v>
      </c>
      <c r="E902" s="146">
        <v>274.82</v>
      </c>
      <c r="F902" s="170">
        <f t="shared" si="103"/>
        <v>263.89465246747693</v>
      </c>
      <c r="G902" s="147">
        <f t="shared" si="104"/>
        <v>1.5601622407305284</v>
      </c>
      <c r="H902" s="147">
        <f t="shared" si="98"/>
        <v>265.45481470820744</v>
      </c>
      <c r="I902" s="147">
        <f t="shared" si="99"/>
        <v>9.3651852917925567</v>
      </c>
      <c r="J902" s="147">
        <f t="shared" si="100"/>
        <v>9.3651852917925567</v>
      </c>
      <c r="K902" s="147">
        <f t="shared" si="101"/>
        <v>87.70669554960763</v>
      </c>
      <c r="L902" s="149">
        <f t="shared" si="102"/>
        <v>3.4077524531666389E-2</v>
      </c>
    </row>
    <row r="903" spans="4:12" x14ac:dyDescent="0.3">
      <c r="D903" s="169">
        <v>44770</v>
      </c>
      <c r="E903" s="146">
        <v>280.89999999999998</v>
      </c>
      <c r="F903" s="170">
        <f t="shared" si="103"/>
        <v>277.28412979258439</v>
      </c>
      <c r="G903" s="147">
        <f t="shared" si="104"/>
        <v>2.7430937491682221</v>
      </c>
      <c r="H903" s="147">
        <f t="shared" si="98"/>
        <v>280.02722354175262</v>
      </c>
      <c r="I903" s="147">
        <f t="shared" si="99"/>
        <v>0.87277645824735828</v>
      </c>
      <c r="J903" s="147">
        <f t="shared" si="100"/>
        <v>0.87277645824735828</v>
      </c>
      <c r="K903" s="147">
        <f t="shared" si="101"/>
        <v>0.76173874607080272</v>
      </c>
      <c r="L903" s="149">
        <f t="shared" si="102"/>
        <v>3.1070717630735435E-3</v>
      </c>
    </row>
    <row r="904" spans="4:12" x14ac:dyDescent="0.3">
      <c r="D904" s="169">
        <v>44771</v>
      </c>
      <c r="E904" s="146">
        <v>297.14999999999998</v>
      </c>
      <c r="F904" s="170">
        <f t="shared" si="103"/>
        <v>286.34447499933458</v>
      </c>
      <c r="G904" s="147">
        <f t="shared" si="104"/>
        <v>3.3748188949264186</v>
      </c>
      <c r="H904" s="147">
        <f t="shared" si="98"/>
        <v>289.719293894261</v>
      </c>
      <c r="I904" s="147">
        <f t="shared" si="99"/>
        <v>7.4307061057389774</v>
      </c>
      <c r="J904" s="147">
        <f t="shared" si="100"/>
        <v>7.4307061057389774</v>
      </c>
      <c r="K904" s="147">
        <f t="shared" si="101"/>
        <v>55.215393229866521</v>
      </c>
      <c r="L904" s="149">
        <f t="shared" si="102"/>
        <v>2.5006582889917476E-2</v>
      </c>
    </row>
    <row r="905" spans="4:12" x14ac:dyDescent="0.3">
      <c r="D905" s="169">
        <v>44774</v>
      </c>
      <c r="E905" s="146">
        <v>297.27670000000001</v>
      </c>
      <c r="F905" s="170">
        <f t="shared" si="103"/>
        <v>299.8751951159411</v>
      </c>
      <c r="G905" s="147">
        <f t="shared" si="104"/>
        <v>4.390409017094429</v>
      </c>
      <c r="H905" s="147">
        <f t="shared" si="98"/>
        <v>304.26560413303554</v>
      </c>
      <c r="I905" s="147">
        <f t="shared" si="99"/>
        <v>-6.9889041330355326</v>
      </c>
      <c r="J905" s="147">
        <f t="shared" si="100"/>
        <v>6.9889041330355326</v>
      </c>
      <c r="K905" s="147">
        <f t="shared" si="101"/>
        <v>48.844780980761151</v>
      </c>
      <c r="L905" s="149">
        <f t="shared" si="102"/>
        <v>2.3509760882825772E-2</v>
      </c>
    </row>
    <row r="906" spans="4:12" x14ac:dyDescent="0.3">
      <c r="D906" s="169">
        <v>44775</v>
      </c>
      <c r="E906" s="146">
        <v>300.58670000000001</v>
      </c>
      <c r="F906" s="170">
        <f t="shared" si="103"/>
        <v>301.45102721367556</v>
      </c>
      <c r="G906" s="147">
        <f t="shared" si="104"/>
        <v>4.108951325158432</v>
      </c>
      <c r="H906" s="147">
        <f t="shared" si="98"/>
        <v>305.559978538834</v>
      </c>
      <c r="I906" s="147">
        <f t="shared" si="99"/>
        <v>-4.9732785388339948</v>
      </c>
      <c r="J906" s="147">
        <f t="shared" si="100"/>
        <v>4.9732785388339948</v>
      </c>
      <c r="K906" s="147">
        <f t="shared" si="101"/>
        <v>24.733499424826796</v>
      </c>
      <c r="L906" s="149">
        <f t="shared" si="102"/>
        <v>1.6545238158687643E-2</v>
      </c>
    </row>
    <row r="907" spans="4:12" x14ac:dyDescent="0.3">
      <c r="D907" s="169">
        <v>44776</v>
      </c>
      <c r="E907" s="146">
        <v>307.39670000000001</v>
      </c>
      <c r="F907" s="170">
        <f t="shared" si="103"/>
        <v>305.23586106012681</v>
      </c>
      <c r="G907" s="147">
        <f t="shared" si="104"/>
        <v>4.076539577287714</v>
      </c>
      <c r="H907" s="147">
        <f t="shared" si="98"/>
        <v>309.3124006374145</v>
      </c>
      <c r="I907" s="147">
        <f t="shared" si="99"/>
        <v>-1.9157006374144885</v>
      </c>
      <c r="J907" s="147">
        <f t="shared" si="100"/>
        <v>1.9157006374144885</v>
      </c>
      <c r="K907" s="147">
        <f t="shared" si="101"/>
        <v>3.6699089321902774</v>
      </c>
      <c r="L907" s="149">
        <f t="shared" si="102"/>
        <v>6.2320143235580876E-3</v>
      </c>
    </row>
    <row r="908" spans="4:12" x14ac:dyDescent="0.3">
      <c r="D908" s="169">
        <v>44777</v>
      </c>
      <c r="E908" s="146">
        <v>308.63330000000002</v>
      </c>
      <c r="F908" s="170">
        <f t="shared" si="103"/>
        <v>310.90525166183022</v>
      </c>
      <c r="G908" s="147">
        <f t="shared" si="104"/>
        <v>4.2358246797292836</v>
      </c>
      <c r="H908" s="147">
        <f t="shared" si="98"/>
        <v>315.14107634155948</v>
      </c>
      <c r="I908" s="147">
        <f t="shared" si="99"/>
        <v>-6.5077763415594632</v>
      </c>
      <c r="J908" s="147">
        <f t="shared" si="100"/>
        <v>6.5077763415594632</v>
      </c>
      <c r="K908" s="147">
        <f t="shared" si="101"/>
        <v>42.351152911761069</v>
      </c>
      <c r="L908" s="149">
        <f t="shared" si="102"/>
        <v>2.1085788025982495E-2</v>
      </c>
    </row>
    <row r="909" spans="4:12" x14ac:dyDescent="0.3">
      <c r="D909" s="169">
        <v>44778</v>
      </c>
      <c r="E909" s="146">
        <v>288.17</v>
      </c>
      <c r="F909" s="170">
        <f t="shared" si="103"/>
        <v>307.92929974378342</v>
      </c>
      <c r="G909" s="147">
        <f t="shared" si="104"/>
        <v>3.5146470199516751</v>
      </c>
      <c r="H909" s="147">
        <f t="shared" si="98"/>
        <v>311.44394676373508</v>
      </c>
      <c r="I909" s="147">
        <f t="shared" si="99"/>
        <v>-23.273946763735069</v>
      </c>
      <c r="J909" s="147">
        <f t="shared" si="100"/>
        <v>23.273946763735069</v>
      </c>
      <c r="K909" s="147">
        <f t="shared" si="101"/>
        <v>541.67659796117402</v>
      </c>
      <c r="L909" s="149">
        <f t="shared" si="102"/>
        <v>8.0764641578703777E-2</v>
      </c>
    </row>
    <row r="910" spans="4:12" x14ac:dyDescent="0.3">
      <c r="D910" s="169">
        <v>44781</v>
      </c>
      <c r="E910" s="146">
        <v>290.42329999999998</v>
      </c>
      <c r="F910" s="170">
        <f t="shared" si="103"/>
        <v>291.43237761596134</v>
      </c>
      <c r="G910" s="147">
        <f t="shared" si="104"/>
        <v>1.5134901051743002</v>
      </c>
      <c r="H910" s="147">
        <f t="shared" si="98"/>
        <v>292.94586772113564</v>
      </c>
      <c r="I910" s="147">
        <f t="shared" si="99"/>
        <v>-2.5225677211356583</v>
      </c>
      <c r="J910" s="147">
        <f t="shared" si="100"/>
        <v>2.5225677211356583</v>
      </c>
      <c r="K910" s="147">
        <f t="shared" si="101"/>
        <v>6.3633479077155481</v>
      </c>
      <c r="L910" s="149">
        <f t="shared" si="102"/>
        <v>8.6858310649856902E-3</v>
      </c>
    </row>
    <row r="911" spans="4:12" x14ac:dyDescent="0.3">
      <c r="D911" s="169">
        <v>44782</v>
      </c>
      <c r="E911" s="146">
        <v>283.33330000000001</v>
      </c>
      <c r="F911" s="170">
        <f t="shared" si="103"/>
        <v>290.2160920841394</v>
      </c>
      <c r="G911" s="147">
        <f t="shared" si="104"/>
        <v>1.2405125414746763</v>
      </c>
      <c r="H911" s="147">
        <f t="shared" si="98"/>
        <v>291.45660462561409</v>
      </c>
      <c r="I911" s="147">
        <f t="shared" si="99"/>
        <v>-8.1233046256140824</v>
      </c>
      <c r="J911" s="147">
        <f t="shared" si="100"/>
        <v>8.1233046256140824</v>
      </c>
      <c r="K911" s="147">
        <f t="shared" si="101"/>
        <v>65.988078040523149</v>
      </c>
      <c r="L911" s="149">
        <f t="shared" si="102"/>
        <v>2.8670490286930913E-2</v>
      </c>
    </row>
    <row r="912" spans="4:12" x14ac:dyDescent="0.3">
      <c r="D912" s="169">
        <v>44783</v>
      </c>
      <c r="E912" s="146">
        <v>294.35669999999999</v>
      </c>
      <c r="F912" s="170">
        <f t="shared" si="103"/>
        <v>286.53039003317974</v>
      </c>
      <c r="G912" s="147">
        <f t="shared" si="104"/>
        <v>0.74789108223124234</v>
      </c>
      <c r="H912" s="147">
        <f t="shared" si="98"/>
        <v>287.278281115411</v>
      </c>
      <c r="I912" s="147">
        <f t="shared" si="99"/>
        <v>7.0784188845889844</v>
      </c>
      <c r="J912" s="147">
        <f t="shared" si="100"/>
        <v>7.0784188845889844</v>
      </c>
      <c r="K912" s="147">
        <f t="shared" si="101"/>
        <v>50.104013905705962</v>
      </c>
      <c r="L912" s="149">
        <f t="shared" si="102"/>
        <v>2.4047079222552042E-2</v>
      </c>
    </row>
    <row r="913" spans="4:12" x14ac:dyDescent="0.3">
      <c r="D913" s="169">
        <v>44784</v>
      </c>
      <c r="E913" s="146">
        <v>286.63</v>
      </c>
      <c r="F913" s="170">
        <f t="shared" si="103"/>
        <v>293.40967286578501</v>
      </c>
      <c r="G913" s="147">
        <f t="shared" si="104"/>
        <v>1.361030257268645</v>
      </c>
      <c r="H913" s="147">
        <f t="shared" si="98"/>
        <v>294.77070312305364</v>
      </c>
      <c r="I913" s="147">
        <f t="shared" si="99"/>
        <v>-8.1407031230536404</v>
      </c>
      <c r="J913" s="147">
        <f t="shared" si="100"/>
        <v>8.1407031230536404</v>
      </c>
      <c r="K913" s="147">
        <f t="shared" si="101"/>
        <v>66.271047337695293</v>
      </c>
      <c r="L913" s="149">
        <f t="shared" si="102"/>
        <v>2.84014343336484E-2</v>
      </c>
    </row>
    <row r="914" spans="4:12" x14ac:dyDescent="0.3">
      <c r="D914" s="169">
        <v>44785</v>
      </c>
      <c r="E914" s="146">
        <v>300.02999999999997</v>
      </c>
      <c r="F914" s="170">
        <f t="shared" si="103"/>
        <v>290.39882420581489</v>
      </c>
      <c r="G914" s="147">
        <f t="shared" si="104"/>
        <v>0.92384236554476828</v>
      </c>
      <c r="H914" s="147">
        <f t="shared" si="98"/>
        <v>291.32266657135966</v>
      </c>
      <c r="I914" s="147">
        <f t="shared" si="99"/>
        <v>8.707333428640311</v>
      </c>
      <c r="J914" s="147">
        <f t="shared" si="100"/>
        <v>8.707333428640311</v>
      </c>
      <c r="K914" s="147">
        <f t="shared" si="101"/>
        <v>75.817655437517033</v>
      </c>
      <c r="L914" s="149">
        <f t="shared" si="102"/>
        <v>2.9021542607873586E-2</v>
      </c>
    </row>
    <row r="915" spans="4:12" x14ac:dyDescent="0.3">
      <c r="D915" s="169">
        <v>44788</v>
      </c>
      <c r="E915" s="146">
        <v>309.32</v>
      </c>
      <c r="F915" s="170">
        <f t="shared" si="103"/>
        <v>302.62707389243582</v>
      </c>
      <c r="G915" s="147">
        <f t="shared" si="104"/>
        <v>2.0542830976523843</v>
      </c>
      <c r="H915" s="147">
        <f t="shared" si="98"/>
        <v>304.6813569900882</v>
      </c>
      <c r="I915" s="147">
        <f t="shared" si="99"/>
        <v>4.6386430099117888</v>
      </c>
      <c r="J915" s="147">
        <f t="shared" si="100"/>
        <v>4.6386430099117888</v>
      </c>
      <c r="K915" s="147">
        <f t="shared" si="101"/>
        <v>21.517008973403499</v>
      </c>
      <c r="L915" s="149">
        <f t="shared" si="102"/>
        <v>1.4996259569092812E-2</v>
      </c>
    </row>
    <row r="916" spans="4:12" x14ac:dyDescent="0.3">
      <c r="D916" s="169">
        <v>44789</v>
      </c>
      <c r="E916" s="146">
        <v>306.56330000000003</v>
      </c>
      <c r="F916" s="170">
        <f t="shared" si="103"/>
        <v>310.41208647812192</v>
      </c>
      <c r="G916" s="147">
        <f t="shared" si="104"/>
        <v>2.6273560464557564</v>
      </c>
      <c r="H916" s="147">
        <f t="shared" si="98"/>
        <v>313.03944252457768</v>
      </c>
      <c r="I916" s="147">
        <f t="shared" si="99"/>
        <v>-6.4761425245776536</v>
      </c>
      <c r="J916" s="147">
        <f t="shared" si="100"/>
        <v>6.4761425245776536</v>
      </c>
      <c r="K916" s="147">
        <f t="shared" si="101"/>
        <v>41.940421998643025</v>
      </c>
      <c r="L916" s="149">
        <f t="shared" si="102"/>
        <v>2.1124976553219689E-2</v>
      </c>
    </row>
    <row r="917" spans="4:12" x14ac:dyDescent="0.3">
      <c r="D917" s="169">
        <v>44790</v>
      </c>
      <c r="E917" s="146">
        <v>303.99669999999998</v>
      </c>
      <c r="F917" s="170">
        <f t="shared" si="103"/>
        <v>308.15186483716468</v>
      </c>
      <c r="G917" s="147">
        <f t="shared" si="104"/>
        <v>2.1385982777144568</v>
      </c>
      <c r="H917" s="147">
        <f t="shared" si="98"/>
        <v>310.29046311487912</v>
      </c>
      <c r="I917" s="147">
        <f t="shared" si="99"/>
        <v>-6.2937631148791411</v>
      </c>
      <c r="J917" s="147">
        <f t="shared" si="100"/>
        <v>6.2937631148791411</v>
      </c>
      <c r="K917" s="147">
        <f t="shared" si="101"/>
        <v>39.611454146213191</v>
      </c>
      <c r="L917" s="149">
        <f t="shared" si="102"/>
        <v>2.0703392881827803E-2</v>
      </c>
    </row>
    <row r="918" spans="4:12" x14ac:dyDescent="0.3">
      <c r="D918" s="169">
        <v>44791</v>
      </c>
      <c r="E918" s="146">
        <v>302.87</v>
      </c>
      <c r="F918" s="170">
        <f t="shared" si="103"/>
        <v>305.48223862217156</v>
      </c>
      <c r="G918" s="147">
        <f t="shared" si="104"/>
        <v>1.6577758284436994</v>
      </c>
      <c r="H918" s="147">
        <f t="shared" si="98"/>
        <v>307.14001445061524</v>
      </c>
      <c r="I918" s="147">
        <f t="shared" si="99"/>
        <v>-4.2700144506152355</v>
      </c>
      <c r="J918" s="147">
        <f t="shared" si="100"/>
        <v>4.2700144506152355</v>
      </c>
      <c r="K918" s="147">
        <f t="shared" si="101"/>
        <v>18.23302340846293</v>
      </c>
      <c r="L918" s="149">
        <f t="shared" si="102"/>
        <v>1.4098505796596677E-2</v>
      </c>
    </row>
    <row r="919" spans="4:12" x14ac:dyDescent="0.3">
      <c r="D919" s="169">
        <v>44792</v>
      </c>
      <c r="E919" s="146">
        <v>296.66669999999999</v>
      </c>
      <c r="F919" s="170">
        <f t="shared" si="103"/>
        <v>302.95556066275498</v>
      </c>
      <c r="G919" s="147">
        <f t="shared" si="104"/>
        <v>1.2393304496576707</v>
      </c>
      <c r="H919" s="147">
        <f t="shared" si="98"/>
        <v>304.19489111241262</v>
      </c>
      <c r="I919" s="147">
        <f t="shared" si="99"/>
        <v>-7.5281911124126282</v>
      </c>
      <c r="J919" s="147">
        <f t="shared" si="100"/>
        <v>7.5281911124126282</v>
      </c>
      <c r="K919" s="147">
        <f t="shared" si="101"/>
        <v>56.673661425008483</v>
      </c>
      <c r="L919" s="149">
        <f t="shared" si="102"/>
        <v>2.5375922246792876E-2</v>
      </c>
    </row>
    <row r="920" spans="4:12" x14ac:dyDescent="0.3">
      <c r="D920" s="169">
        <v>44795</v>
      </c>
      <c r="E920" s="146">
        <v>289.91329999999999</v>
      </c>
      <c r="F920" s="170">
        <f t="shared" si="103"/>
        <v>296.30748435972612</v>
      </c>
      <c r="G920" s="147">
        <f t="shared" si="104"/>
        <v>0.45058977438901782</v>
      </c>
      <c r="H920" s="147">
        <f t="shared" si="98"/>
        <v>296.75807413411513</v>
      </c>
      <c r="I920" s="147">
        <f t="shared" si="99"/>
        <v>-6.8447741341151414</v>
      </c>
      <c r="J920" s="147">
        <f t="shared" si="100"/>
        <v>6.8447741341151414</v>
      </c>
      <c r="K920" s="147">
        <f t="shared" si="101"/>
        <v>46.850932947051682</v>
      </c>
      <c r="L920" s="149">
        <f t="shared" si="102"/>
        <v>2.3609727922503525E-2</v>
      </c>
    </row>
    <row r="921" spans="4:12" x14ac:dyDescent="0.3">
      <c r="D921" s="169">
        <v>44796</v>
      </c>
      <c r="E921" s="146">
        <v>296.45330000000001</v>
      </c>
      <c r="F921" s="170">
        <f t="shared" si="103"/>
        <v>291.58177181951123</v>
      </c>
      <c r="G921" s="147">
        <f t="shared" si="104"/>
        <v>-6.7040457071372517E-2</v>
      </c>
      <c r="H921" s="147">
        <f t="shared" si="98"/>
        <v>291.51473136243987</v>
      </c>
      <c r="I921" s="147">
        <f t="shared" si="99"/>
        <v>4.9385686375601381</v>
      </c>
      <c r="J921" s="147">
        <f t="shared" si="100"/>
        <v>4.9385686375601381</v>
      </c>
      <c r="K921" s="147">
        <f t="shared" si="101"/>
        <v>24.389460187892599</v>
      </c>
      <c r="L921" s="149">
        <f t="shared" si="102"/>
        <v>1.6658841839710125E-2</v>
      </c>
    </row>
    <row r="922" spans="4:12" x14ac:dyDescent="0.3">
      <c r="D922" s="169">
        <v>44797</v>
      </c>
      <c r="E922" s="146">
        <v>297.0967</v>
      </c>
      <c r="F922" s="170">
        <f t="shared" si="103"/>
        <v>296.52834763434294</v>
      </c>
      <c r="G922" s="147">
        <f t="shared" si="104"/>
        <v>0.43432117011893512</v>
      </c>
      <c r="H922" s="147">
        <f t="shared" si="98"/>
        <v>296.96266880446188</v>
      </c>
      <c r="I922" s="147">
        <f t="shared" si="99"/>
        <v>0.13403119553811393</v>
      </c>
      <c r="J922" s="147">
        <f t="shared" si="100"/>
        <v>0.13403119553811393</v>
      </c>
      <c r="K922" s="147">
        <f t="shared" si="101"/>
        <v>1.7964361377376132E-2</v>
      </c>
      <c r="L922" s="149">
        <f t="shared" si="102"/>
        <v>4.5113660144361728E-4</v>
      </c>
    </row>
    <row r="923" spans="4:12" x14ac:dyDescent="0.3">
      <c r="D923" s="169">
        <v>44798</v>
      </c>
      <c r="E923" s="146">
        <v>296.07</v>
      </c>
      <c r="F923" s="170">
        <f t="shared" si="103"/>
        <v>297.23881693609519</v>
      </c>
      <c r="G923" s="147">
        <f t="shared" si="104"/>
        <v>0.46193598328226715</v>
      </c>
      <c r="H923" s="147">
        <f t="shared" si="98"/>
        <v>297.70075291937746</v>
      </c>
      <c r="I923" s="147">
        <f t="shared" si="99"/>
        <v>-1.6307529193774712</v>
      </c>
      <c r="J923" s="147">
        <f t="shared" si="100"/>
        <v>1.6307529193774712</v>
      </c>
      <c r="K923" s="147">
        <f t="shared" si="101"/>
        <v>2.659355084058145</v>
      </c>
      <c r="L923" s="149">
        <f t="shared" si="102"/>
        <v>5.5079978362463991E-3</v>
      </c>
    </row>
    <row r="924" spans="4:12" x14ac:dyDescent="0.3">
      <c r="D924" s="169">
        <v>44799</v>
      </c>
      <c r="E924" s="146">
        <v>288.08999999999997</v>
      </c>
      <c r="F924" s="170">
        <f t="shared" si="103"/>
        <v>294.84354878662583</v>
      </c>
      <c r="G924" s="147">
        <f t="shared" si="104"/>
        <v>0.17621557000710447</v>
      </c>
      <c r="H924" s="147">
        <f t="shared" si="98"/>
        <v>295.01976435663295</v>
      </c>
      <c r="I924" s="147">
        <f t="shared" si="99"/>
        <v>-6.9297643566329725</v>
      </c>
      <c r="J924" s="147">
        <f t="shared" si="100"/>
        <v>6.9297643566329725</v>
      </c>
      <c r="K924" s="147">
        <f t="shared" si="101"/>
        <v>48.021634038460796</v>
      </c>
      <c r="L924" s="149">
        <f t="shared" si="102"/>
        <v>2.4054164867343446E-2</v>
      </c>
    </row>
    <row r="925" spans="4:12" x14ac:dyDescent="0.3">
      <c r="D925" s="169">
        <v>44802</v>
      </c>
      <c r="E925" s="146">
        <v>284.82</v>
      </c>
      <c r="F925" s="170">
        <f t="shared" si="103"/>
        <v>287.57697245600571</v>
      </c>
      <c r="G925" s="147">
        <f t="shared" si="104"/>
        <v>-0.56806362005561861</v>
      </c>
      <c r="H925" s="147">
        <f t="shared" si="98"/>
        <v>287.00890883595008</v>
      </c>
      <c r="I925" s="147">
        <f t="shared" si="99"/>
        <v>-2.1889088359500875</v>
      </c>
      <c r="J925" s="147">
        <f t="shared" si="100"/>
        <v>2.1889088359500875</v>
      </c>
      <c r="K925" s="147">
        <f t="shared" si="101"/>
        <v>4.7913218921003669</v>
      </c>
      <c r="L925" s="149">
        <f t="shared" si="102"/>
        <v>7.6852357136089023E-3</v>
      </c>
    </row>
    <row r="926" spans="4:12" x14ac:dyDescent="0.3">
      <c r="D926" s="169">
        <v>44803</v>
      </c>
      <c r="E926" s="146">
        <v>277.7</v>
      </c>
      <c r="F926" s="170">
        <f t="shared" si="103"/>
        <v>282.94154910395554</v>
      </c>
      <c r="G926" s="147">
        <f t="shared" si="104"/>
        <v>-0.97479959325507348</v>
      </c>
      <c r="H926" s="147">
        <f t="shared" si="98"/>
        <v>281.96674951070048</v>
      </c>
      <c r="I926" s="147">
        <f t="shared" si="99"/>
        <v>-4.2667495107004925</v>
      </c>
      <c r="J926" s="147">
        <f t="shared" si="100"/>
        <v>4.2667495107004925</v>
      </c>
      <c r="K926" s="147">
        <f t="shared" si="101"/>
        <v>18.205151387062891</v>
      </c>
      <c r="L926" s="149">
        <f t="shared" si="102"/>
        <v>1.5364600326613225E-2</v>
      </c>
    </row>
    <row r="927" spans="4:12" x14ac:dyDescent="0.3">
      <c r="D927" s="169">
        <v>44804</v>
      </c>
      <c r="E927" s="146">
        <v>275.61</v>
      </c>
      <c r="F927" s="170">
        <f t="shared" si="103"/>
        <v>276.50216032539595</v>
      </c>
      <c r="G927" s="147">
        <f t="shared" si="104"/>
        <v>-1.5212585117855251</v>
      </c>
      <c r="H927" s="147">
        <f t="shared" si="98"/>
        <v>274.98090181361044</v>
      </c>
      <c r="I927" s="147">
        <f t="shared" si="99"/>
        <v>0.62909818638956949</v>
      </c>
      <c r="J927" s="147">
        <f t="shared" si="100"/>
        <v>0.62909818638956949</v>
      </c>
      <c r="K927" s="147">
        <f t="shared" si="101"/>
        <v>0.39576452811864554</v>
      </c>
      <c r="L927" s="149">
        <f t="shared" si="102"/>
        <v>2.2825666209120477E-3</v>
      </c>
    </row>
    <row r="928" spans="4:12" x14ac:dyDescent="0.3">
      <c r="D928" s="169">
        <v>44805</v>
      </c>
      <c r="E928" s="146">
        <v>277.16000000000003</v>
      </c>
      <c r="F928" s="170">
        <f t="shared" si="103"/>
        <v>274.70299319057165</v>
      </c>
      <c r="G928" s="147">
        <f t="shared" si="104"/>
        <v>-1.5490493740894029</v>
      </c>
      <c r="H928" s="147">
        <f t="shared" si="98"/>
        <v>273.15394381648224</v>
      </c>
      <c r="I928" s="147">
        <f t="shared" si="99"/>
        <v>4.006056183517785</v>
      </c>
      <c r="J928" s="147">
        <f t="shared" si="100"/>
        <v>4.006056183517785</v>
      </c>
      <c r="K928" s="147">
        <f t="shared" si="101"/>
        <v>16.04848614550108</v>
      </c>
      <c r="L928" s="149">
        <f t="shared" si="102"/>
        <v>1.4453947840661657E-2</v>
      </c>
    </row>
    <row r="929" spans="4:12" x14ac:dyDescent="0.3">
      <c r="D929" s="169">
        <v>44806</v>
      </c>
      <c r="E929" s="146">
        <v>270.20999999999998</v>
      </c>
      <c r="F929" s="170">
        <f t="shared" si="103"/>
        <v>274.53076050072855</v>
      </c>
      <c r="G929" s="147">
        <f t="shared" si="104"/>
        <v>-1.4113677056647727</v>
      </c>
      <c r="H929" s="147">
        <f t="shared" si="98"/>
        <v>273.11939279506379</v>
      </c>
      <c r="I929" s="147">
        <f t="shared" si="99"/>
        <v>-2.909392795063809</v>
      </c>
      <c r="J929" s="147">
        <f t="shared" si="100"/>
        <v>2.909392795063809</v>
      </c>
      <c r="K929" s="147">
        <f t="shared" si="101"/>
        <v>8.4645664359692034</v>
      </c>
      <c r="L929" s="149">
        <f t="shared" si="102"/>
        <v>1.0767154417171123E-2</v>
      </c>
    </row>
    <row r="930" spans="4:12" x14ac:dyDescent="0.3">
      <c r="D930" s="169">
        <v>44810</v>
      </c>
      <c r="E930" s="146">
        <v>274.42</v>
      </c>
      <c r="F930" s="170">
        <f t="shared" si="103"/>
        <v>269.92290583546821</v>
      </c>
      <c r="G930" s="147">
        <f t="shared" si="104"/>
        <v>-1.7310164016243288</v>
      </c>
      <c r="H930" s="147">
        <f t="shared" si="98"/>
        <v>268.19188943384387</v>
      </c>
      <c r="I930" s="147">
        <f t="shared" si="99"/>
        <v>6.2281105661561469</v>
      </c>
      <c r="J930" s="147">
        <f t="shared" si="100"/>
        <v>6.2281105661561469</v>
      </c>
      <c r="K930" s="147">
        <f t="shared" si="101"/>
        <v>38.789361224265839</v>
      </c>
      <c r="L930" s="149">
        <f t="shared" si="102"/>
        <v>2.2695541746797415E-2</v>
      </c>
    </row>
    <row r="931" spans="4:12" x14ac:dyDescent="0.3">
      <c r="D931" s="169">
        <v>44811</v>
      </c>
      <c r="E931" s="146">
        <v>283.7</v>
      </c>
      <c r="F931" s="170">
        <f t="shared" si="103"/>
        <v>274.89118687870052</v>
      </c>
      <c r="G931" s="147">
        <f t="shared" si="104"/>
        <v>-1.061086657138665</v>
      </c>
      <c r="H931" s="147">
        <f t="shared" si="98"/>
        <v>273.83010022156185</v>
      </c>
      <c r="I931" s="147">
        <f t="shared" si="99"/>
        <v>9.869899778438139</v>
      </c>
      <c r="J931" s="147">
        <f t="shared" si="100"/>
        <v>9.869899778438139</v>
      </c>
      <c r="K931" s="147">
        <f t="shared" si="101"/>
        <v>97.414921636413226</v>
      </c>
      <c r="L931" s="149">
        <f t="shared" si="102"/>
        <v>3.4789918147473176E-2</v>
      </c>
    </row>
    <row r="932" spans="4:12" x14ac:dyDescent="0.3">
      <c r="D932" s="169">
        <v>44812</v>
      </c>
      <c r="E932" s="146">
        <v>289.26</v>
      </c>
      <c r="F932" s="170">
        <f t="shared" si="103"/>
        <v>283.96313067428906</v>
      </c>
      <c r="G932" s="147">
        <f t="shared" si="104"/>
        <v>-4.7783611865944708E-2</v>
      </c>
      <c r="H932" s="147">
        <f t="shared" si="98"/>
        <v>283.91534706242311</v>
      </c>
      <c r="I932" s="147">
        <f t="shared" si="99"/>
        <v>5.3446529375768819</v>
      </c>
      <c r="J932" s="147">
        <f t="shared" si="100"/>
        <v>5.3446529375768819</v>
      </c>
      <c r="K932" s="147">
        <f t="shared" si="101"/>
        <v>28.565315023149193</v>
      </c>
      <c r="L932" s="149">
        <f t="shared" si="102"/>
        <v>1.8476985886665569E-2</v>
      </c>
    </row>
    <row r="933" spans="4:12" x14ac:dyDescent="0.3">
      <c r="D933" s="169">
        <v>44813</v>
      </c>
      <c r="E933" s="146">
        <v>299.68</v>
      </c>
      <c r="F933" s="170">
        <f t="shared" si="103"/>
        <v>291.30577311050729</v>
      </c>
      <c r="G933" s="147">
        <f t="shared" si="104"/>
        <v>0.69125899294247251</v>
      </c>
      <c r="H933" s="147">
        <f t="shared" si="98"/>
        <v>291.99703210344978</v>
      </c>
      <c r="I933" s="147">
        <f t="shared" si="99"/>
        <v>7.6829678965502239</v>
      </c>
      <c r="J933" s="147">
        <f t="shared" si="100"/>
        <v>7.6829678965502239</v>
      </c>
      <c r="K933" s="147">
        <f t="shared" si="101"/>
        <v>59.027995699421375</v>
      </c>
      <c r="L933" s="149">
        <f t="shared" si="102"/>
        <v>2.5637239377169729E-2</v>
      </c>
    </row>
    <row r="934" spans="4:12" x14ac:dyDescent="0.3">
      <c r="D934" s="169">
        <v>44816</v>
      </c>
      <c r="E934" s="146">
        <v>304.42</v>
      </c>
      <c r="F934" s="170">
        <f t="shared" si="103"/>
        <v>301.18100719435404</v>
      </c>
      <c r="G934" s="147">
        <f t="shared" si="104"/>
        <v>1.6096565020329001</v>
      </c>
      <c r="H934" s="147">
        <f t="shared" si="98"/>
        <v>302.79066369638696</v>
      </c>
      <c r="I934" s="147">
        <f t="shared" si="99"/>
        <v>1.6293363036130586</v>
      </c>
      <c r="J934" s="147">
        <f t="shared" si="100"/>
        <v>1.6293363036130586</v>
      </c>
      <c r="K934" s="147">
        <f t="shared" si="101"/>
        <v>2.6547367902714649</v>
      </c>
      <c r="L934" s="149">
        <f t="shared" si="102"/>
        <v>5.3522643177618375E-3</v>
      </c>
    </row>
    <row r="935" spans="4:12" x14ac:dyDescent="0.3">
      <c r="D935" s="169">
        <v>44817</v>
      </c>
      <c r="E935" s="146">
        <v>292.13</v>
      </c>
      <c r="F935" s="170">
        <f t="shared" si="103"/>
        <v>303.24972520162635</v>
      </c>
      <c r="G935" s="147">
        <f t="shared" si="104"/>
        <v>1.6555626525568412</v>
      </c>
      <c r="H935" s="147">
        <f t="shared" si="98"/>
        <v>304.9052878541832</v>
      </c>
      <c r="I935" s="147">
        <f t="shared" si="99"/>
        <v>-12.775287854183205</v>
      </c>
      <c r="J935" s="147">
        <f t="shared" si="100"/>
        <v>12.775287854183205</v>
      </c>
      <c r="K935" s="147">
        <f t="shared" si="101"/>
        <v>163.20797975724091</v>
      </c>
      <c r="L935" s="149">
        <f t="shared" si="102"/>
        <v>4.3731516291319633E-2</v>
      </c>
    </row>
    <row r="936" spans="4:12" x14ac:dyDescent="0.3">
      <c r="D936" s="169">
        <v>44818</v>
      </c>
      <c r="E936" s="146">
        <v>302.61</v>
      </c>
      <c r="F936" s="170">
        <f t="shared" si="103"/>
        <v>295.5504501220455</v>
      </c>
      <c r="G936" s="147">
        <f t="shared" si="104"/>
        <v>0.72007887934307269</v>
      </c>
      <c r="H936" s="147">
        <f t="shared" si="98"/>
        <v>296.27052900138858</v>
      </c>
      <c r="I936" s="147">
        <f t="shared" si="99"/>
        <v>6.3394709986114322</v>
      </c>
      <c r="J936" s="147">
        <f t="shared" si="100"/>
        <v>6.3394709986114322</v>
      </c>
      <c r="K936" s="147">
        <f t="shared" si="101"/>
        <v>40.188892542235429</v>
      </c>
      <c r="L936" s="149">
        <f t="shared" si="102"/>
        <v>2.0949310989760522E-2</v>
      </c>
    </row>
    <row r="937" spans="4:12" x14ac:dyDescent="0.3">
      <c r="D937" s="169">
        <v>44819</v>
      </c>
      <c r="E937" s="146">
        <v>303.75</v>
      </c>
      <c r="F937" s="170">
        <f t="shared" si="103"/>
        <v>303.41406310347452</v>
      </c>
      <c r="G937" s="147">
        <f t="shared" si="104"/>
        <v>1.4344322895516668</v>
      </c>
      <c r="H937" s="147">
        <f t="shared" si="98"/>
        <v>304.84849539302621</v>
      </c>
      <c r="I937" s="147">
        <f t="shared" si="99"/>
        <v>-1.0984953930262122</v>
      </c>
      <c r="J937" s="147">
        <f t="shared" si="100"/>
        <v>1.0984953930262122</v>
      </c>
      <c r="K937" s="147">
        <f t="shared" si="101"/>
        <v>1.2066921284998124</v>
      </c>
      <c r="L937" s="149">
        <f t="shared" si="102"/>
        <v>3.6164457383579002E-3</v>
      </c>
    </row>
    <row r="938" spans="4:12" x14ac:dyDescent="0.3">
      <c r="D938" s="169">
        <v>44820</v>
      </c>
      <c r="E938" s="146">
        <v>303.35000000000002</v>
      </c>
      <c r="F938" s="170">
        <f t="shared" si="103"/>
        <v>304.81754583164138</v>
      </c>
      <c r="G938" s="147">
        <f t="shared" si="104"/>
        <v>1.4313373334131867</v>
      </c>
      <c r="H938" s="147">
        <f t="shared" si="98"/>
        <v>306.24888316505456</v>
      </c>
      <c r="I938" s="147">
        <f t="shared" si="99"/>
        <v>-2.8988831650545421</v>
      </c>
      <c r="J938" s="147">
        <f t="shared" si="100"/>
        <v>2.8988831650545421</v>
      </c>
      <c r="K938" s="147">
        <f t="shared" si="101"/>
        <v>8.4035236046366393</v>
      </c>
      <c r="L938" s="149">
        <f t="shared" si="102"/>
        <v>9.5562326192666618E-3</v>
      </c>
    </row>
    <row r="939" spans="4:12" x14ac:dyDescent="0.3">
      <c r="D939" s="169">
        <v>44823</v>
      </c>
      <c r="E939" s="146">
        <v>309.07</v>
      </c>
      <c r="F939" s="170">
        <f t="shared" si="103"/>
        <v>305.63906986673061</v>
      </c>
      <c r="G939" s="147">
        <f t="shared" si="104"/>
        <v>1.3703560035807905</v>
      </c>
      <c r="H939" s="147">
        <f t="shared" si="98"/>
        <v>307.00942587031142</v>
      </c>
      <c r="I939" s="147">
        <f t="shared" si="99"/>
        <v>2.0605741296885753</v>
      </c>
      <c r="J939" s="147">
        <f t="shared" si="100"/>
        <v>2.0605741296885753</v>
      </c>
      <c r="K939" s="147">
        <f t="shared" si="101"/>
        <v>4.2459657439418299</v>
      </c>
      <c r="L939" s="149">
        <f t="shared" si="102"/>
        <v>6.6670143646700595E-3</v>
      </c>
    </row>
    <row r="940" spans="4:12" x14ac:dyDescent="0.3">
      <c r="D940" s="169">
        <v>44824</v>
      </c>
      <c r="E940" s="146">
        <v>308.73</v>
      </c>
      <c r="F940" s="170">
        <f t="shared" si="103"/>
        <v>310.09828480286467</v>
      </c>
      <c r="G940" s="147">
        <f t="shared" si="104"/>
        <v>1.6792418968361176</v>
      </c>
      <c r="H940" s="147">
        <f t="shared" si="98"/>
        <v>311.77752669970079</v>
      </c>
      <c r="I940" s="147">
        <f t="shared" si="99"/>
        <v>-3.0475266997007679</v>
      </c>
      <c r="J940" s="147">
        <f t="shared" si="100"/>
        <v>3.0475266997007679</v>
      </c>
      <c r="K940" s="147">
        <f t="shared" si="101"/>
        <v>9.2874189853890545</v>
      </c>
      <c r="L940" s="149">
        <f t="shared" si="102"/>
        <v>9.8711712489902761E-3</v>
      </c>
    </row>
    <row r="941" spans="4:12" x14ac:dyDescent="0.3">
      <c r="D941" s="169">
        <v>44825</v>
      </c>
      <c r="E941" s="146">
        <v>300.8</v>
      </c>
      <c r="F941" s="170">
        <f t="shared" si="103"/>
        <v>308.48739351746894</v>
      </c>
      <c r="G941" s="147">
        <f t="shared" si="104"/>
        <v>1.3502285786129335</v>
      </c>
      <c r="H941" s="147">
        <f t="shared" si="98"/>
        <v>309.83762209608187</v>
      </c>
      <c r="I941" s="147">
        <f t="shared" si="99"/>
        <v>-9.0376220960818614</v>
      </c>
      <c r="J941" s="147">
        <f t="shared" si="100"/>
        <v>9.0376220960818614</v>
      </c>
      <c r="K941" s="147">
        <f t="shared" si="101"/>
        <v>81.678613151587101</v>
      </c>
      <c r="L941" s="149">
        <f t="shared" si="102"/>
        <v>3.0045286223676401E-2</v>
      </c>
    </row>
    <row r="942" spans="4:12" x14ac:dyDescent="0.3">
      <c r="D942" s="169">
        <v>44826</v>
      </c>
      <c r="E942" s="146">
        <v>288.58999999999997</v>
      </c>
      <c r="F942" s="170">
        <f t="shared" si="103"/>
        <v>299.43818286289036</v>
      </c>
      <c r="G942" s="147">
        <f t="shared" si="104"/>
        <v>0.31028465529378146</v>
      </c>
      <c r="H942" s="147">
        <f t="shared" si="98"/>
        <v>299.74846751818416</v>
      </c>
      <c r="I942" s="147">
        <f t="shared" si="99"/>
        <v>-11.158467518184182</v>
      </c>
      <c r="J942" s="147">
        <f t="shared" si="100"/>
        <v>11.158467518184182</v>
      </c>
      <c r="K942" s="147">
        <f t="shared" si="101"/>
        <v>124.51139735437145</v>
      </c>
      <c r="L942" s="149">
        <f t="shared" si="102"/>
        <v>3.8665468374455746E-2</v>
      </c>
    </row>
    <row r="943" spans="4:12" x14ac:dyDescent="0.3">
      <c r="D943" s="169">
        <v>44827</v>
      </c>
      <c r="E943" s="146">
        <v>275.33</v>
      </c>
      <c r="F943" s="170">
        <f t="shared" si="103"/>
        <v>286.18622772423504</v>
      </c>
      <c r="G943" s="147">
        <f t="shared" si="104"/>
        <v>-1.0459393241011288</v>
      </c>
      <c r="H943" s="147">
        <f t="shared" si="98"/>
        <v>285.1402884001339</v>
      </c>
      <c r="I943" s="147">
        <f t="shared" si="99"/>
        <v>-9.8102884001339135</v>
      </c>
      <c r="J943" s="147">
        <f t="shared" si="100"/>
        <v>9.8102884001339135</v>
      </c>
      <c r="K943" s="147">
        <f t="shared" si="101"/>
        <v>96.241758493802024</v>
      </c>
      <c r="L943" s="149">
        <f t="shared" si="102"/>
        <v>3.5631018777953417E-2</v>
      </c>
    </row>
    <row r="944" spans="4:12" x14ac:dyDescent="0.3">
      <c r="D944" s="169">
        <v>44830</v>
      </c>
      <c r="E944" s="146">
        <v>276.01</v>
      </c>
      <c r="F944" s="170">
        <f t="shared" si="103"/>
        <v>274.62924854071912</v>
      </c>
      <c r="G944" s="147">
        <f t="shared" si="104"/>
        <v>-2.0970433100426078</v>
      </c>
      <c r="H944" s="147">
        <f t="shared" si="98"/>
        <v>272.53220523067648</v>
      </c>
      <c r="I944" s="147">
        <f t="shared" si="99"/>
        <v>3.4777947693235092</v>
      </c>
      <c r="J944" s="147">
        <f t="shared" si="100"/>
        <v>3.4777947693235092</v>
      </c>
      <c r="K944" s="147">
        <f t="shared" si="101"/>
        <v>12.095056457533961</v>
      </c>
      <c r="L944" s="149">
        <f t="shared" si="102"/>
        <v>1.2600249155188252E-2</v>
      </c>
    </row>
    <row r="945" spans="4:12" x14ac:dyDescent="0.3">
      <c r="D945" s="169">
        <v>44831</v>
      </c>
      <c r="E945" s="146">
        <v>282.94</v>
      </c>
      <c r="F945" s="170">
        <f t="shared" si="103"/>
        <v>275.71836535196593</v>
      </c>
      <c r="G945" s="147">
        <f t="shared" si="104"/>
        <v>-1.7784272979136659</v>
      </c>
      <c r="H945" s="147">
        <f t="shared" si="98"/>
        <v>273.93993805405228</v>
      </c>
      <c r="I945" s="147">
        <f t="shared" si="99"/>
        <v>9.0000619459477207</v>
      </c>
      <c r="J945" s="147">
        <f t="shared" si="100"/>
        <v>9.0000619459477207</v>
      </c>
      <c r="K945" s="147">
        <f t="shared" si="101"/>
        <v>81.001115030896273</v>
      </c>
      <c r="L945" s="149">
        <f t="shared" si="102"/>
        <v>3.1809083006813177E-2</v>
      </c>
    </row>
    <row r="946" spans="4:12" x14ac:dyDescent="0.3">
      <c r="D946" s="169">
        <v>44832</v>
      </c>
      <c r="E946" s="146">
        <v>287.81</v>
      </c>
      <c r="F946" s="170">
        <f t="shared" si="103"/>
        <v>282.49125816166907</v>
      </c>
      <c r="G946" s="147">
        <f t="shared" si="104"/>
        <v>-0.92329528715198572</v>
      </c>
      <c r="H946" s="147">
        <f t="shared" si="98"/>
        <v>281.56796287451709</v>
      </c>
      <c r="I946" s="147">
        <f t="shared" si="99"/>
        <v>6.2420371254829092</v>
      </c>
      <c r="J946" s="147">
        <f t="shared" si="100"/>
        <v>6.2420371254829092</v>
      </c>
      <c r="K946" s="147">
        <f t="shared" si="101"/>
        <v>38.963027475906941</v>
      </c>
      <c r="L946" s="149">
        <f t="shared" si="102"/>
        <v>2.1688048106330248E-2</v>
      </c>
    </row>
    <row r="947" spans="4:12" x14ac:dyDescent="0.3">
      <c r="D947" s="169">
        <v>44833</v>
      </c>
      <c r="E947" s="146">
        <v>268.20999999999998</v>
      </c>
      <c r="F947" s="170">
        <f t="shared" si="103"/>
        <v>283.15136377027841</v>
      </c>
      <c r="G947" s="147">
        <f t="shared" si="104"/>
        <v>-0.76495519757585295</v>
      </c>
      <c r="H947" s="147">
        <f t="shared" si="98"/>
        <v>282.38640857270258</v>
      </c>
      <c r="I947" s="147">
        <f t="shared" si="99"/>
        <v>-14.176408572702599</v>
      </c>
      <c r="J947" s="147">
        <f t="shared" si="100"/>
        <v>14.176408572702599</v>
      </c>
      <c r="K947" s="147">
        <f t="shared" si="101"/>
        <v>200.97056002019573</v>
      </c>
      <c r="L947" s="149">
        <f t="shared" si="102"/>
        <v>5.2855630187922151E-2</v>
      </c>
    </row>
    <row r="948" spans="4:12" x14ac:dyDescent="0.3">
      <c r="D948" s="169">
        <v>44834</v>
      </c>
      <c r="E948" s="146">
        <v>265.25</v>
      </c>
      <c r="F948" s="170">
        <f t="shared" si="103"/>
        <v>267.00603584193931</v>
      </c>
      <c r="G948" s="147">
        <f t="shared" si="104"/>
        <v>-2.3029924706521778</v>
      </c>
      <c r="H948" s="147">
        <f t="shared" si="98"/>
        <v>264.70304337128715</v>
      </c>
      <c r="I948" s="147">
        <f t="shared" si="99"/>
        <v>0.54695662871284867</v>
      </c>
      <c r="J948" s="147">
        <f t="shared" si="100"/>
        <v>0.54695662871284867</v>
      </c>
      <c r="K948" s="147">
        <f t="shared" si="101"/>
        <v>0.29916155369292502</v>
      </c>
      <c r="L948" s="149">
        <f t="shared" si="102"/>
        <v>2.0620419555621061E-3</v>
      </c>
    </row>
    <row r="949" spans="4:12" x14ac:dyDescent="0.3">
      <c r="D949" s="169">
        <v>44837</v>
      </c>
      <c r="E949" s="146">
        <v>242.4</v>
      </c>
      <c r="F949" s="170">
        <f t="shared" si="103"/>
        <v>258.83760602347832</v>
      </c>
      <c r="G949" s="147">
        <f t="shared" si="104"/>
        <v>-2.8895362054330596</v>
      </c>
      <c r="H949" s="147">
        <f t="shared" si="98"/>
        <v>255.94806981804527</v>
      </c>
      <c r="I949" s="147">
        <f t="shared" si="99"/>
        <v>-13.548069818045263</v>
      </c>
      <c r="J949" s="147">
        <f t="shared" si="100"/>
        <v>13.548069818045263</v>
      </c>
      <c r="K949" s="147">
        <f t="shared" si="101"/>
        <v>183.55019579462902</v>
      </c>
      <c r="L949" s="149">
        <f t="shared" si="102"/>
        <v>5.5891377137150422E-2</v>
      </c>
    </row>
    <row r="950" spans="4:12" x14ac:dyDescent="0.3">
      <c r="D950" s="169">
        <v>44838</v>
      </c>
      <c r="E950" s="146">
        <v>249.44</v>
      </c>
      <c r="F950" s="170">
        <f t="shared" si="103"/>
        <v>241.4963710356536</v>
      </c>
      <c r="G950" s="147">
        <f t="shared" si="104"/>
        <v>-4.3347060836722253</v>
      </c>
      <c r="H950" s="147">
        <f t="shared" si="98"/>
        <v>237.16166495198138</v>
      </c>
      <c r="I950" s="147">
        <f t="shared" si="99"/>
        <v>12.278335048018619</v>
      </c>
      <c r="J950" s="147">
        <f t="shared" si="100"/>
        <v>12.278335048018619</v>
      </c>
      <c r="K950" s="147">
        <f t="shared" si="101"/>
        <v>150.75751155140239</v>
      </c>
      <c r="L950" s="149">
        <f t="shared" si="102"/>
        <v>4.9223601058445393E-2</v>
      </c>
    </row>
    <row r="951" spans="4:12" x14ac:dyDescent="0.3">
      <c r="D951" s="169">
        <v>44839</v>
      </c>
      <c r="E951" s="146">
        <v>240.81</v>
      </c>
      <c r="F951" s="170">
        <f t="shared" si="103"/>
        <v>244.24623513306224</v>
      </c>
      <c r="G951" s="147">
        <f t="shared" si="104"/>
        <v>-3.6262490655641382</v>
      </c>
      <c r="H951" s="147">
        <f t="shared" si="98"/>
        <v>240.6199860674981</v>
      </c>
      <c r="I951" s="147">
        <f t="shared" si="99"/>
        <v>0.19001393250189835</v>
      </c>
      <c r="J951" s="147">
        <f t="shared" si="100"/>
        <v>0.19001393250189835</v>
      </c>
      <c r="K951" s="147">
        <f t="shared" si="101"/>
        <v>3.6105294544835985E-2</v>
      </c>
      <c r="L951" s="149">
        <f t="shared" si="102"/>
        <v>7.8906163573729644E-4</v>
      </c>
    </row>
    <row r="952" spans="4:12" x14ac:dyDescent="0.3">
      <c r="D952" s="169">
        <v>44840</v>
      </c>
      <c r="E952" s="146">
        <v>238.13</v>
      </c>
      <c r="F952" s="170">
        <f t="shared" si="103"/>
        <v>237.3730007475487</v>
      </c>
      <c r="G952" s="147">
        <f t="shared" si="104"/>
        <v>-3.9509475975590784</v>
      </c>
      <c r="H952" s="147">
        <f t="shared" si="98"/>
        <v>233.42205314998964</v>
      </c>
      <c r="I952" s="147">
        <f t="shared" si="99"/>
        <v>4.7079468500103587</v>
      </c>
      <c r="J952" s="147">
        <f t="shared" si="100"/>
        <v>4.7079468500103587</v>
      </c>
      <c r="K952" s="147">
        <f t="shared" si="101"/>
        <v>22.164763542522458</v>
      </c>
      <c r="L952" s="149">
        <f t="shared" si="102"/>
        <v>1.9770490278462852E-2</v>
      </c>
    </row>
    <row r="953" spans="4:12" x14ac:dyDescent="0.3">
      <c r="D953" s="169">
        <v>44841</v>
      </c>
      <c r="E953" s="146">
        <v>223.07</v>
      </c>
      <c r="F953" s="170">
        <f t="shared" si="103"/>
        <v>231.95724192195277</v>
      </c>
      <c r="G953" s="147">
        <f t="shared" si="104"/>
        <v>-4.097428720362764</v>
      </c>
      <c r="H953" s="147">
        <f t="shared" si="98"/>
        <v>227.85981320159001</v>
      </c>
      <c r="I953" s="147">
        <f t="shared" si="99"/>
        <v>-4.7898132015900217</v>
      </c>
      <c r="J953" s="147">
        <f t="shared" si="100"/>
        <v>4.7898132015900217</v>
      </c>
      <c r="K953" s="147">
        <f t="shared" si="101"/>
        <v>22.942310506126052</v>
      </c>
      <c r="L953" s="149">
        <f t="shared" si="102"/>
        <v>2.1472242800869779E-2</v>
      </c>
    </row>
    <row r="954" spans="4:12" x14ac:dyDescent="0.3">
      <c r="D954" s="169">
        <v>44844</v>
      </c>
      <c r="E954" s="146">
        <v>222.96</v>
      </c>
      <c r="F954" s="170">
        <f t="shared" si="103"/>
        <v>219.77005702370982</v>
      </c>
      <c r="G954" s="147">
        <f t="shared" si="104"/>
        <v>-4.9064043381507823</v>
      </c>
      <c r="H954" s="147">
        <f t="shared" si="98"/>
        <v>214.86365268555903</v>
      </c>
      <c r="I954" s="147">
        <f t="shared" si="99"/>
        <v>8.0963473144409761</v>
      </c>
      <c r="J954" s="147">
        <f t="shared" si="100"/>
        <v>8.0963473144409761</v>
      </c>
      <c r="K954" s="147">
        <f t="shared" si="101"/>
        <v>65.550839836055601</v>
      </c>
      <c r="L954" s="149">
        <f t="shared" si="102"/>
        <v>3.6313003742559094E-2</v>
      </c>
    </row>
    <row r="955" spans="4:12" x14ac:dyDescent="0.3">
      <c r="D955" s="169">
        <v>44845</v>
      </c>
      <c r="E955" s="146">
        <v>216.5</v>
      </c>
      <c r="F955" s="170">
        <f t="shared" si="103"/>
        <v>217.74287652947939</v>
      </c>
      <c r="G955" s="147">
        <f t="shared" si="104"/>
        <v>-4.6184819537587476</v>
      </c>
      <c r="H955" s="147">
        <f t="shared" si="98"/>
        <v>213.12439457572063</v>
      </c>
      <c r="I955" s="147">
        <f t="shared" si="99"/>
        <v>3.3756054242793709</v>
      </c>
      <c r="J955" s="147">
        <f t="shared" si="100"/>
        <v>3.3756054242793709</v>
      </c>
      <c r="K955" s="147">
        <f t="shared" si="101"/>
        <v>11.394711980424312</v>
      </c>
      <c r="L955" s="149">
        <f t="shared" si="102"/>
        <v>1.5591710966648365E-2</v>
      </c>
    </row>
    <row r="956" spans="4:12" x14ac:dyDescent="0.3">
      <c r="D956" s="169">
        <v>44846</v>
      </c>
      <c r="E956" s="146">
        <v>217.24</v>
      </c>
      <c r="F956" s="170">
        <f t="shared" si="103"/>
        <v>212.95321443699302</v>
      </c>
      <c r="G956" s="147">
        <f t="shared" si="104"/>
        <v>-4.6355999676315101</v>
      </c>
      <c r="H956" s="147">
        <f t="shared" si="98"/>
        <v>208.3176144693615</v>
      </c>
      <c r="I956" s="147">
        <f t="shared" si="99"/>
        <v>8.9223855306385076</v>
      </c>
      <c r="J956" s="147">
        <f t="shared" si="100"/>
        <v>8.9223855306385076</v>
      </c>
      <c r="K956" s="147">
        <f t="shared" si="101"/>
        <v>79.608963557347408</v>
      </c>
      <c r="L956" s="149">
        <f t="shared" si="102"/>
        <v>4.1071559246172472E-2</v>
      </c>
    </row>
    <row r="957" spans="4:12" x14ac:dyDescent="0.3">
      <c r="D957" s="169">
        <v>44847</v>
      </c>
      <c r="E957" s="146">
        <v>221.72</v>
      </c>
      <c r="F957" s="170">
        <f t="shared" si="103"/>
        <v>214.42752002589481</v>
      </c>
      <c r="G957" s="147">
        <f t="shared" si="104"/>
        <v>-4.0246094119781803</v>
      </c>
      <c r="H957" s="147">
        <f t="shared" si="98"/>
        <v>210.40291061391662</v>
      </c>
      <c r="I957" s="147">
        <f t="shared" si="99"/>
        <v>11.317089386083381</v>
      </c>
      <c r="J957" s="147">
        <f t="shared" si="100"/>
        <v>11.317089386083381</v>
      </c>
      <c r="K957" s="147">
        <f t="shared" si="101"/>
        <v>128.07651217260113</v>
      </c>
      <c r="L957" s="149">
        <f t="shared" si="102"/>
        <v>5.1042257739867314E-2</v>
      </c>
    </row>
    <row r="958" spans="4:12" x14ac:dyDescent="0.3">
      <c r="D958" s="169">
        <v>44848</v>
      </c>
      <c r="E958" s="146">
        <v>204.99</v>
      </c>
      <c r="F958" s="170">
        <f t="shared" si="103"/>
        <v>215.15431247041744</v>
      </c>
      <c r="G958" s="147">
        <f t="shared" si="104"/>
        <v>-3.5494692263280996</v>
      </c>
      <c r="H958" s="147">
        <f t="shared" si="98"/>
        <v>211.60484324408935</v>
      </c>
      <c r="I958" s="147">
        <f t="shared" si="99"/>
        <v>-6.614843244089343</v>
      </c>
      <c r="J958" s="147">
        <f t="shared" si="100"/>
        <v>6.614843244089343</v>
      </c>
      <c r="K958" s="147">
        <f t="shared" si="101"/>
        <v>43.756151143874426</v>
      </c>
      <c r="L958" s="149">
        <f t="shared" si="102"/>
        <v>3.2269102122490574E-2</v>
      </c>
    </row>
    <row r="959" spans="4:12" x14ac:dyDescent="0.3">
      <c r="D959" s="169">
        <v>44851</v>
      </c>
      <c r="E959" s="146">
        <v>219.35</v>
      </c>
      <c r="F959" s="170">
        <f t="shared" si="103"/>
        <v>205.02242461893755</v>
      </c>
      <c r="G959" s="147">
        <f t="shared" si="104"/>
        <v>-4.2077110888432792</v>
      </c>
      <c r="H959" s="147">
        <f t="shared" si="98"/>
        <v>200.81471353009428</v>
      </c>
      <c r="I959" s="147">
        <f t="shared" si="99"/>
        <v>18.535286469905714</v>
      </c>
      <c r="J959" s="147">
        <f t="shared" si="100"/>
        <v>18.535286469905714</v>
      </c>
      <c r="K959" s="147">
        <f t="shared" si="101"/>
        <v>343.55684452146983</v>
      </c>
      <c r="L959" s="149">
        <f t="shared" si="102"/>
        <v>8.4500964075248292E-2</v>
      </c>
    </row>
    <row r="960" spans="4:12" x14ac:dyDescent="0.3">
      <c r="D960" s="169">
        <v>44852</v>
      </c>
      <c r="E960" s="146">
        <v>220.19</v>
      </c>
      <c r="F960" s="170">
        <f t="shared" si="103"/>
        <v>216.15183112892541</v>
      </c>
      <c r="G960" s="147">
        <f t="shared" si="104"/>
        <v>-2.6739993289601651</v>
      </c>
      <c r="H960" s="147">
        <f t="shared" si="98"/>
        <v>213.47783179996523</v>
      </c>
      <c r="I960" s="147">
        <f t="shared" si="99"/>
        <v>6.7121682000347676</v>
      </c>
      <c r="J960" s="147">
        <f t="shared" si="100"/>
        <v>6.7121682000347676</v>
      </c>
      <c r="K960" s="147">
        <f t="shared" si="101"/>
        <v>45.053201945557973</v>
      </c>
      <c r="L960" s="149">
        <f t="shared" si="102"/>
        <v>3.04835287707651E-2</v>
      </c>
    </row>
    <row r="961" spans="4:12" x14ac:dyDescent="0.3">
      <c r="D961" s="169">
        <v>44853</v>
      </c>
      <c r="E961" s="146">
        <v>222.04</v>
      </c>
      <c r="F961" s="170">
        <f t="shared" si="103"/>
        <v>218.42080053683185</v>
      </c>
      <c r="G961" s="147">
        <f t="shared" si="104"/>
        <v>-2.1797024552735045</v>
      </c>
      <c r="H961" s="147">
        <f t="shared" ref="H961:H1024" si="105">F961+G961</f>
        <v>216.24109808155833</v>
      </c>
      <c r="I961" s="147">
        <f t="shared" si="99"/>
        <v>5.7989019184416577</v>
      </c>
      <c r="J961" s="147">
        <f t="shared" si="100"/>
        <v>5.7989019184416577</v>
      </c>
      <c r="K961" s="147">
        <f t="shared" si="101"/>
        <v>33.627263459706342</v>
      </c>
      <c r="L961" s="149">
        <f t="shared" si="102"/>
        <v>2.6116474141783724E-2</v>
      </c>
    </row>
    <row r="962" spans="4:12" x14ac:dyDescent="0.3">
      <c r="D962" s="169">
        <v>44854</v>
      </c>
      <c r="E962" s="146">
        <v>207.28</v>
      </c>
      <c r="F962" s="170">
        <f t="shared" si="103"/>
        <v>217.34423803578119</v>
      </c>
      <c r="G962" s="147">
        <f t="shared" si="104"/>
        <v>-2.0693884598512202</v>
      </c>
      <c r="H962" s="147">
        <f t="shared" si="105"/>
        <v>215.27484957592998</v>
      </c>
      <c r="I962" s="147">
        <f t="shared" si="99"/>
        <v>-7.994849575929976</v>
      </c>
      <c r="J962" s="147">
        <f t="shared" si="100"/>
        <v>7.994849575929976</v>
      </c>
      <c r="K962" s="147">
        <f t="shared" si="101"/>
        <v>63.917619741747714</v>
      </c>
      <c r="L962" s="149">
        <f t="shared" si="102"/>
        <v>3.8570289347404363E-2</v>
      </c>
    </row>
    <row r="963" spans="4:12" x14ac:dyDescent="0.3">
      <c r="D963" s="169">
        <v>44855</v>
      </c>
      <c r="E963" s="146">
        <v>214.44</v>
      </c>
      <c r="F963" s="170">
        <f t="shared" si="103"/>
        <v>207.05648923211905</v>
      </c>
      <c r="G963" s="147">
        <f t="shared" si="104"/>
        <v>-2.8912244942323122</v>
      </c>
      <c r="H963" s="147">
        <f t="shared" si="105"/>
        <v>204.16526473788673</v>
      </c>
      <c r="I963" s="147">
        <f t="shared" si="99"/>
        <v>10.274735262113268</v>
      </c>
      <c r="J963" s="147">
        <f t="shared" si="100"/>
        <v>10.274735262113268</v>
      </c>
      <c r="K963" s="147">
        <f t="shared" si="101"/>
        <v>105.5701847065138</v>
      </c>
      <c r="L963" s="149">
        <f t="shared" si="102"/>
        <v>4.7914266284803525E-2</v>
      </c>
    </row>
    <row r="964" spans="4:12" x14ac:dyDescent="0.3">
      <c r="D964" s="169">
        <v>44858</v>
      </c>
      <c r="E964" s="146">
        <v>211.25</v>
      </c>
      <c r="F964" s="170">
        <f t="shared" si="103"/>
        <v>211.48902040461417</v>
      </c>
      <c r="G964" s="147">
        <f t="shared" si="104"/>
        <v>-2.1588489275595695</v>
      </c>
      <c r="H964" s="147">
        <f t="shared" si="105"/>
        <v>209.33017147705459</v>
      </c>
      <c r="I964" s="147">
        <f t="shared" ref="I964:I1027" si="106">E964-H964</f>
        <v>1.9198285229454086</v>
      </c>
      <c r="J964" s="147">
        <f t="shared" ref="J964:J1027" si="107">ABS(I964)</f>
        <v>1.9198285229454086</v>
      </c>
      <c r="K964" s="147">
        <f t="shared" ref="K964:K1027" si="108">I964^2</f>
        <v>3.6857415575147492</v>
      </c>
      <c r="L964" s="149">
        <f t="shared" ref="L964:L1027" si="109">J964/E964</f>
        <v>9.0879456707474958E-3</v>
      </c>
    </row>
    <row r="965" spans="4:12" x14ac:dyDescent="0.3">
      <c r="D965" s="169">
        <v>44859</v>
      </c>
      <c r="E965" s="146">
        <v>222.42</v>
      </c>
      <c r="F965" s="170">
        <f t="shared" ref="F965:F1028" si="110">alpha*(E965)+(1-alpha)*(E964+G964)</f>
        <v>211.75692085795237</v>
      </c>
      <c r="G965" s="147">
        <f t="shared" ref="G965:G1028" si="111">beta*(F965-F964)+(1-beta)*G964</f>
        <v>-1.9161739894697927</v>
      </c>
      <c r="H965" s="147">
        <f t="shared" si="105"/>
        <v>209.84074686848257</v>
      </c>
      <c r="I965" s="147">
        <f t="shared" si="106"/>
        <v>12.579253131517419</v>
      </c>
      <c r="J965" s="147">
        <f t="shared" si="107"/>
        <v>12.579253131517419</v>
      </c>
      <c r="K965" s="147">
        <f t="shared" si="108"/>
        <v>158.23760934679078</v>
      </c>
      <c r="L965" s="149">
        <f t="shared" si="109"/>
        <v>5.6556303981285042E-2</v>
      </c>
    </row>
    <row r="966" spans="4:12" x14ac:dyDescent="0.3">
      <c r="D966" s="169">
        <v>44860</v>
      </c>
      <c r="E966" s="146">
        <v>224.64</v>
      </c>
      <c r="F966" s="170">
        <f t="shared" si="110"/>
        <v>221.33106080842416</v>
      </c>
      <c r="G966" s="147">
        <f t="shared" si="111"/>
        <v>-0.76714259547563457</v>
      </c>
      <c r="H966" s="147">
        <f t="shared" si="105"/>
        <v>220.56391821294852</v>
      </c>
      <c r="I966" s="147">
        <f t="shared" si="106"/>
        <v>4.0760817870514643</v>
      </c>
      <c r="J966" s="147">
        <f t="shared" si="107"/>
        <v>4.0760817870514643</v>
      </c>
      <c r="K966" s="147">
        <f t="shared" si="108"/>
        <v>16.614442734732659</v>
      </c>
      <c r="L966" s="149">
        <f t="shared" si="109"/>
        <v>1.8144950975122261E-2</v>
      </c>
    </row>
    <row r="967" spans="4:12" x14ac:dyDescent="0.3">
      <c r="D967" s="169">
        <v>44861</v>
      </c>
      <c r="E967" s="146">
        <v>225.09</v>
      </c>
      <c r="F967" s="170">
        <f t="shared" si="110"/>
        <v>224.1162859236195</v>
      </c>
      <c r="G967" s="147">
        <f t="shared" si="111"/>
        <v>-0.41190582440853662</v>
      </c>
      <c r="H967" s="147">
        <f t="shared" si="105"/>
        <v>223.70438009921097</v>
      </c>
      <c r="I967" s="147">
        <f t="shared" si="106"/>
        <v>1.3856199007890382</v>
      </c>
      <c r="J967" s="147">
        <f t="shared" si="107"/>
        <v>1.3856199007890382</v>
      </c>
      <c r="K967" s="147">
        <f t="shared" si="108"/>
        <v>1.9199425094626241</v>
      </c>
      <c r="L967" s="149">
        <f t="shared" si="109"/>
        <v>6.1558483308411663E-3</v>
      </c>
    </row>
    <row r="968" spans="4:12" x14ac:dyDescent="0.3">
      <c r="D968" s="169">
        <v>44862</v>
      </c>
      <c r="E968" s="146">
        <v>228.52</v>
      </c>
      <c r="F968" s="170">
        <f t="shared" si="110"/>
        <v>225.4464753404732</v>
      </c>
      <c r="G968" s="147">
        <f t="shared" si="111"/>
        <v>-0.23769630028231306</v>
      </c>
      <c r="H968" s="147">
        <f t="shared" si="105"/>
        <v>225.20877904019088</v>
      </c>
      <c r="I968" s="147">
        <f t="shared" si="106"/>
        <v>3.311220959809134</v>
      </c>
      <c r="J968" s="147">
        <f t="shared" si="107"/>
        <v>3.311220959809134</v>
      </c>
      <c r="K968" s="147">
        <f t="shared" si="108"/>
        <v>10.964184244679323</v>
      </c>
      <c r="L968" s="149">
        <f t="shared" si="109"/>
        <v>1.4489851915846026E-2</v>
      </c>
    </row>
    <row r="969" spans="4:12" x14ac:dyDescent="0.3">
      <c r="D969" s="169">
        <v>44865</v>
      </c>
      <c r="E969" s="146">
        <v>227.54</v>
      </c>
      <c r="F969" s="170">
        <f t="shared" si="110"/>
        <v>228.13384295977417</v>
      </c>
      <c r="G969" s="147">
        <f t="shared" si="111"/>
        <v>5.4810091676015388E-2</v>
      </c>
      <c r="H969" s="147">
        <f t="shared" si="105"/>
        <v>228.18865305145019</v>
      </c>
      <c r="I969" s="147">
        <f t="shared" si="106"/>
        <v>-0.64865305145019647</v>
      </c>
      <c r="J969" s="147">
        <f t="shared" si="107"/>
        <v>0.64865305145019647</v>
      </c>
      <c r="K969" s="147">
        <f t="shared" si="108"/>
        <v>0.42075078115565123</v>
      </c>
      <c r="L969" s="149">
        <f t="shared" si="109"/>
        <v>2.8507209785101368E-3</v>
      </c>
    </row>
    <row r="970" spans="4:12" x14ac:dyDescent="0.3">
      <c r="D970" s="169">
        <v>44866</v>
      </c>
      <c r="E970" s="146">
        <v>227.82</v>
      </c>
      <c r="F970" s="170">
        <f t="shared" si="110"/>
        <v>227.6398480733408</v>
      </c>
      <c r="G970" s="147">
        <f t="shared" si="111"/>
        <v>-7.0406134923164942E-5</v>
      </c>
      <c r="H970" s="147">
        <f t="shared" si="105"/>
        <v>227.63977766720589</v>
      </c>
      <c r="I970" s="147">
        <f t="shared" si="106"/>
        <v>0.18022233279410216</v>
      </c>
      <c r="J970" s="147">
        <f t="shared" si="107"/>
        <v>0.18022233279410216</v>
      </c>
      <c r="K970" s="147">
        <f t="shared" si="108"/>
        <v>3.248008923774811E-2</v>
      </c>
      <c r="L970" s="149">
        <f t="shared" si="109"/>
        <v>7.9107335964402668E-4</v>
      </c>
    </row>
    <row r="971" spans="4:12" x14ac:dyDescent="0.3">
      <c r="D971" s="169">
        <v>44867</v>
      </c>
      <c r="E971" s="146">
        <v>214.98</v>
      </c>
      <c r="F971" s="170">
        <f t="shared" si="110"/>
        <v>225.25194367509209</v>
      </c>
      <c r="G971" s="147">
        <f t="shared" si="111"/>
        <v>-0.23885380534630163</v>
      </c>
      <c r="H971" s="147">
        <f t="shared" si="105"/>
        <v>225.01308986974578</v>
      </c>
      <c r="I971" s="147">
        <f t="shared" si="106"/>
        <v>-10.033089869745794</v>
      </c>
      <c r="J971" s="147">
        <f t="shared" si="107"/>
        <v>10.033089869745794</v>
      </c>
      <c r="K971" s="147">
        <f t="shared" si="108"/>
        <v>100.66289233439568</v>
      </c>
      <c r="L971" s="149">
        <f t="shared" si="109"/>
        <v>4.6669875661669899E-2</v>
      </c>
    </row>
    <row r="972" spans="4:12" x14ac:dyDescent="0.3">
      <c r="D972" s="169">
        <v>44868</v>
      </c>
      <c r="E972" s="146">
        <v>215.31</v>
      </c>
      <c r="F972" s="170">
        <f t="shared" si="110"/>
        <v>214.85491695572296</v>
      </c>
      <c r="G972" s="147">
        <f t="shared" si="111"/>
        <v>-1.2546710967485852</v>
      </c>
      <c r="H972" s="147">
        <f t="shared" si="105"/>
        <v>213.60024585897438</v>
      </c>
      <c r="I972" s="147">
        <f t="shared" si="106"/>
        <v>1.709754141025627</v>
      </c>
      <c r="J972" s="147">
        <f t="shared" si="107"/>
        <v>1.709754141025627</v>
      </c>
      <c r="K972" s="147">
        <f t="shared" si="108"/>
        <v>2.9232592227542793</v>
      </c>
      <c r="L972" s="149">
        <f t="shared" si="109"/>
        <v>7.9408951791631929E-3</v>
      </c>
    </row>
    <row r="973" spans="4:12" x14ac:dyDescent="0.3">
      <c r="D973" s="169">
        <v>44869</v>
      </c>
      <c r="E973" s="146">
        <v>207.47</v>
      </c>
      <c r="F973" s="170">
        <f t="shared" si="110"/>
        <v>212.73826312260115</v>
      </c>
      <c r="G973" s="147">
        <f t="shared" si="111"/>
        <v>-1.3408693703859069</v>
      </c>
      <c r="H973" s="147">
        <f t="shared" si="105"/>
        <v>211.39739375221524</v>
      </c>
      <c r="I973" s="147">
        <f t="shared" si="106"/>
        <v>-3.927393752215238</v>
      </c>
      <c r="J973" s="147">
        <f t="shared" si="107"/>
        <v>3.927393752215238</v>
      </c>
      <c r="K973" s="147">
        <f t="shared" si="108"/>
        <v>15.424421684939286</v>
      </c>
      <c r="L973" s="149">
        <f t="shared" si="109"/>
        <v>1.8929935664024861E-2</v>
      </c>
    </row>
    <row r="974" spans="4:12" x14ac:dyDescent="0.3">
      <c r="D974" s="169">
        <v>44872</v>
      </c>
      <c r="E974" s="146">
        <v>197.08</v>
      </c>
      <c r="F974" s="170">
        <f t="shared" si="110"/>
        <v>204.31930450369128</v>
      </c>
      <c r="G974" s="147">
        <f t="shared" si="111"/>
        <v>-2.0486782952383034</v>
      </c>
      <c r="H974" s="147">
        <f t="shared" si="105"/>
        <v>202.270626208453</v>
      </c>
      <c r="I974" s="147">
        <f t="shared" si="106"/>
        <v>-5.1906262084529828</v>
      </c>
      <c r="J974" s="147">
        <f t="shared" si="107"/>
        <v>5.1906262084529828</v>
      </c>
      <c r="K974" s="147">
        <f t="shared" si="108"/>
        <v>26.942600435878987</v>
      </c>
      <c r="L974" s="149">
        <f t="shared" si="109"/>
        <v>2.6337660891277564E-2</v>
      </c>
    </row>
    <row r="975" spans="4:12" x14ac:dyDescent="0.3">
      <c r="D975" s="169">
        <v>44873</v>
      </c>
      <c r="E975" s="146">
        <v>191.3</v>
      </c>
      <c r="F975" s="170">
        <f t="shared" si="110"/>
        <v>194.28505736380941</v>
      </c>
      <c r="G975" s="147">
        <f t="shared" si="111"/>
        <v>-2.8472351797026603</v>
      </c>
      <c r="H975" s="147">
        <f t="shared" si="105"/>
        <v>191.43782218410675</v>
      </c>
      <c r="I975" s="147">
        <f t="shared" si="106"/>
        <v>-0.13782218410673863</v>
      </c>
      <c r="J975" s="147">
        <f t="shared" si="107"/>
        <v>0.13782218410673863</v>
      </c>
      <c r="K975" s="147">
        <f t="shared" si="108"/>
        <v>1.899495443195176E-2</v>
      </c>
      <c r="L975" s="149">
        <f t="shared" si="109"/>
        <v>7.204505180697262E-4</v>
      </c>
    </row>
    <row r="976" spans="4:12" x14ac:dyDescent="0.3">
      <c r="D976" s="169">
        <v>44874</v>
      </c>
      <c r="E976" s="146">
        <v>177.59</v>
      </c>
      <c r="F976" s="170">
        <f t="shared" si="110"/>
        <v>186.28021185623788</v>
      </c>
      <c r="G976" s="147">
        <f t="shared" si="111"/>
        <v>-3.3629962124895476</v>
      </c>
      <c r="H976" s="147">
        <f t="shared" si="105"/>
        <v>182.91721564374834</v>
      </c>
      <c r="I976" s="147">
        <f t="shared" si="106"/>
        <v>-5.3272156437483318</v>
      </c>
      <c r="J976" s="147">
        <f t="shared" si="107"/>
        <v>5.3272156437483318</v>
      </c>
      <c r="K976" s="147">
        <f t="shared" si="108"/>
        <v>28.379226514996954</v>
      </c>
      <c r="L976" s="149">
        <f t="shared" si="109"/>
        <v>2.9997272615284259E-2</v>
      </c>
    </row>
    <row r="977" spans="4:12" x14ac:dyDescent="0.3">
      <c r="D977" s="169">
        <v>44875</v>
      </c>
      <c r="E977" s="146">
        <v>190.72</v>
      </c>
      <c r="F977" s="170">
        <f t="shared" si="110"/>
        <v>177.52560303000837</v>
      </c>
      <c r="G977" s="147">
        <f t="shared" si="111"/>
        <v>-3.9021574738635443</v>
      </c>
      <c r="H977" s="147">
        <f t="shared" si="105"/>
        <v>173.62344555614482</v>
      </c>
      <c r="I977" s="147">
        <f t="shared" si="106"/>
        <v>17.096554443855183</v>
      </c>
      <c r="J977" s="147">
        <f t="shared" si="107"/>
        <v>17.096554443855183</v>
      </c>
      <c r="K977" s="147">
        <f t="shared" si="108"/>
        <v>292.29217385170443</v>
      </c>
      <c r="L977" s="149">
        <f t="shared" si="109"/>
        <v>8.964216885410646E-2</v>
      </c>
    </row>
    <row r="978" spans="4:12" x14ac:dyDescent="0.3">
      <c r="D978" s="169">
        <v>44876</v>
      </c>
      <c r="E978" s="146">
        <v>195.97</v>
      </c>
      <c r="F978" s="170">
        <f t="shared" si="110"/>
        <v>188.64827402090918</v>
      </c>
      <c r="G978" s="147">
        <f t="shared" si="111"/>
        <v>-2.3996746273871081</v>
      </c>
      <c r="H978" s="147">
        <f t="shared" si="105"/>
        <v>186.24859939352208</v>
      </c>
      <c r="I978" s="147">
        <f t="shared" si="106"/>
        <v>9.7214006064779142</v>
      </c>
      <c r="J978" s="147">
        <f t="shared" si="107"/>
        <v>9.7214006064779142</v>
      </c>
      <c r="K978" s="147">
        <f t="shared" si="108"/>
        <v>94.505629751629158</v>
      </c>
      <c r="L978" s="149">
        <f t="shared" si="109"/>
        <v>4.9606575529305065E-2</v>
      </c>
    </row>
    <row r="979" spans="4:12" x14ac:dyDescent="0.3">
      <c r="D979" s="169">
        <v>44879</v>
      </c>
      <c r="E979" s="146">
        <v>190.95</v>
      </c>
      <c r="F979" s="170">
        <f t="shared" si="110"/>
        <v>193.04626029809032</v>
      </c>
      <c r="G979" s="147">
        <f t="shared" si="111"/>
        <v>-1.719908536930284</v>
      </c>
      <c r="H979" s="147">
        <f t="shared" si="105"/>
        <v>191.32635176116003</v>
      </c>
      <c r="I979" s="147">
        <f t="shared" si="106"/>
        <v>-0.37635176116003777</v>
      </c>
      <c r="J979" s="147">
        <f t="shared" si="107"/>
        <v>0.37635176116003777</v>
      </c>
      <c r="K979" s="147">
        <f t="shared" si="108"/>
        <v>0.1416406481282621</v>
      </c>
      <c r="L979" s="149">
        <f t="shared" si="109"/>
        <v>1.9709440228334002E-3</v>
      </c>
    </row>
    <row r="980" spans="4:12" x14ac:dyDescent="0.3">
      <c r="D980" s="169">
        <v>44880</v>
      </c>
      <c r="E980" s="146">
        <v>194.42</v>
      </c>
      <c r="F980" s="170">
        <f t="shared" si="110"/>
        <v>190.26807317045575</v>
      </c>
      <c r="G980" s="147">
        <f t="shared" si="111"/>
        <v>-1.8257363960007122</v>
      </c>
      <c r="H980" s="147">
        <f t="shared" si="105"/>
        <v>188.44233677445504</v>
      </c>
      <c r="I980" s="147">
        <f t="shared" si="106"/>
        <v>5.9776632255449442</v>
      </c>
      <c r="J980" s="147">
        <f t="shared" si="107"/>
        <v>5.9776632255449442</v>
      </c>
      <c r="K980" s="147">
        <f t="shared" si="108"/>
        <v>35.732457638032386</v>
      </c>
      <c r="L980" s="149">
        <f t="shared" si="109"/>
        <v>3.074613324526769E-2</v>
      </c>
    </row>
    <row r="981" spans="4:12" x14ac:dyDescent="0.3">
      <c r="D981" s="169">
        <v>44881</v>
      </c>
      <c r="E981" s="146">
        <v>186.92</v>
      </c>
      <c r="F981" s="170">
        <f t="shared" si="110"/>
        <v>191.45941088319944</v>
      </c>
      <c r="G981" s="147">
        <f t="shared" si="111"/>
        <v>-1.5240289851262721</v>
      </c>
      <c r="H981" s="147">
        <f t="shared" si="105"/>
        <v>189.93538189807316</v>
      </c>
      <c r="I981" s="147">
        <f t="shared" si="106"/>
        <v>-3.0153818980731728</v>
      </c>
      <c r="J981" s="147">
        <f t="shared" si="107"/>
        <v>3.0153818980731728</v>
      </c>
      <c r="K981" s="147">
        <f t="shared" si="108"/>
        <v>9.0925279912273709</v>
      </c>
      <c r="L981" s="149">
        <f t="shared" si="109"/>
        <v>1.6131938252049931E-2</v>
      </c>
    </row>
    <row r="982" spans="4:12" x14ac:dyDescent="0.3">
      <c r="D982" s="169">
        <v>44882</v>
      </c>
      <c r="E982" s="146">
        <v>183.17</v>
      </c>
      <c r="F982" s="170">
        <f t="shared" si="110"/>
        <v>184.95077681189895</v>
      </c>
      <c r="G982" s="147">
        <f t="shared" si="111"/>
        <v>-2.0224894937436941</v>
      </c>
      <c r="H982" s="147">
        <f t="shared" si="105"/>
        <v>182.92828731815524</v>
      </c>
      <c r="I982" s="147">
        <f t="shared" si="106"/>
        <v>0.2417126818447457</v>
      </c>
      <c r="J982" s="147">
        <f t="shared" si="107"/>
        <v>0.2417126818447457</v>
      </c>
      <c r="K982" s="147">
        <f t="shared" si="108"/>
        <v>5.8425020564579259E-2</v>
      </c>
      <c r="L982" s="149">
        <f t="shared" si="109"/>
        <v>1.3196084612368058E-3</v>
      </c>
    </row>
    <row r="983" spans="4:12" x14ac:dyDescent="0.3">
      <c r="D983" s="169">
        <v>44883</v>
      </c>
      <c r="E983" s="146">
        <v>180.19</v>
      </c>
      <c r="F983" s="170">
        <f t="shared" si="110"/>
        <v>180.95600840500504</v>
      </c>
      <c r="G983" s="147">
        <f t="shared" si="111"/>
        <v>-2.2197173850587157</v>
      </c>
      <c r="H983" s="147">
        <f t="shared" si="105"/>
        <v>178.73629101994632</v>
      </c>
      <c r="I983" s="147">
        <f t="shared" si="106"/>
        <v>1.4537089800536762</v>
      </c>
      <c r="J983" s="147">
        <f t="shared" si="107"/>
        <v>1.4537089800536762</v>
      </c>
      <c r="K983" s="147">
        <f t="shared" si="108"/>
        <v>2.1132697986886995</v>
      </c>
      <c r="L983" s="149">
        <f t="shared" si="109"/>
        <v>8.0676451526370836E-3</v>
      </c>
    </row>
    <row r="984" spans="4:12" x14ac:dyDescent="0.3">
      <c r="D984" s="169">
        <v>44886</v>
      </c>
      <c r="E984" s="146">
        <v>167.87</v>
      </c>
      <c r="F984" s="170">
        <f t="shared" si="110"/>
        <v>175.95022609195306</v>
      </c>
      <c r="G984" s="147">
        <f t="shared" si="111"/>
        <v>-2.4983238778580423</v>
      </c>
      <c r="H984" s="147">
        <f t="shared" si="105"/>
        <v>173.45190221409501</v>
      </c>
      <c r="I984" s="147">
        <f t="shared" si="106"/>
        <v>-5.5819022140950096</v>
      </c>
      <c r="J984" s="147">
        <f t="shared" si="107"/>
        <v>5.5819022140950096</v>
      </c>
      <c r="K984" s="147">
        <f t="shared" si="108"/>
        <v>31.157632327718773</v>
      </c>
      <c r="L984" s="149">
        <f t="shared" si="109"/>
        <v>3.3251338619735567E-2</v>
      </c>
    </row>
    <row r="985" spans="4:12" x14ac:dyDescent="0.3">
      <c r="D985" s="169">
        <v>44887</v>
      </c>
      <c r="E985" s="146">
        <v>169.91</v>
      </c>
      <c r="F985" s="170">
        <f t="shared" si="110"/>
        <v>166.27934089771358</v>
      </c>
      <c r="G985" s="147">
        <f t="shared" si="111"/>
        <v>-3.2155800094961857</v>
      </c>
      <c r="H985" s="147">
        <f t="shared" si="105"/>
        <v>163.06376088821739</v>
      </c>
      <c r="I985" s="147">
        <f t="shared" si="106"/>
        <v>6.8462391117826087</v>
      </c>
      <c r="J985" s="147">
        <f t="shared" si="107"/>
        <v>6.8462391117826087</v>
      </c>
      <c r="K985" s="147">
        <f t="shared" si="108"/>
        <v>46.870989975701924</v>
      </c>
      <c r="L985" s="149">
        <f t="shared" si="109"/>
        <v>4.0293326536299266E-2</v>
      </c>
    </row>
    <row r="986" spans="4:12" x14ac:dyDescent="0.3">
      <c r="D986" s="169">
        <v>44888</v>
      </c>
      <c r="E986" s="146">
        <v>183.2</v>
      </c>
      <c r="F986" s="170">
        <f t="shared" si="110"/>
        <v>169.99553599240306</v>
      </c>
      <c r="G986" s="147">
        <f t="shared" si="111"/>
        <v>-2.5224024990776188</v>
      </c>
      <c r="H986" s="147">
        <f t="shared" si="105"/>
        <v>167.47313349332543</v>
      </c>
      <c r="I986" s="147">
        <f t="shared" si="106"/>
        <v>15.726866506674554</v>
      </c>
      <c r="J986" s="147">
        <f t="shared" si="107"/>
        <v>15.726866506674554</v>
      </c>
      <c r="K986" s="147">
        <f t="shared" si="108"/>
        <v>247.3343301187619</v>
      </c>
      <c r="L986" s="149">
        <f t="shared" si="109"/>
        <v>8.5845341193638403E-2</v>
      </c>
    </row>
    <row r="987" spans="4:12" x14ac:dyDescent="0.3">
      <c r="D987" s="169">
        <v>44890</v>
      </c>
      <c r="E987" s="146">
        <v>182.86</v>
      </c>
      <c r="F987" s="170">
        <f t="shared" si="110"/>
        <v>181.11407800073789</v>
      </c>
      <c r="G987" s="147">
        <f t="shared" si="111"/>
        <v>-1.1583080483363744</v>
      </c>
      <c r="H987" s="147">
        <f t="shared" si="105"/>
        <v>179.95576995240151</v>
      </c>
      <c r="I987" s="147">
        <f t="shared" si="106"/>
        <v>2.904230047598503</v>
      </c>
      <c r="J987" s="147">
        <f t="shared" si="107"/>
        <v>2.904230047598503</v>
      </c>
      <c r="K987" s="147">
        <f t="shared" si="108"/>
        <v>8.4345521693740029</v>
      </c>
      <c r="L987" s="149">
        <f t="shared" si="109"/>
        <v>1.5882259912493181E-2</v>
      </c>
    </row>
    <row r="988" spans="4:12" x14ac:dyDescent="0.3">
      <c r="D988" s="169">
        <v>44893</v>
      </c>
      <c r="E988" s="146">
        <v>182.92</v>
      </c>
      <c r="F988" s="170">
        <f t="shared" si="110"/>
        <v>181.9453535613309</v>
      </c>
      <c r="G988" s="147">
        <f t="shared" si="111"/>
        <v>-0.95934968744343563</v>
      </c>
      <c r="H988" s="147">
        <f t="shared" si="105"/>
        <v>180.98600387388746</v>
      </c>
      <c r="I988" s="147">
        <f t="shared" si="106"/>
        <v>1.9339961261125325</v>
      </c>
      <c r="J988" s="147">
        <f t="shared" si="107"/>
        <v>1.9339961261125325</v>
      </c>
      <c r="K988" s="147">
        <f t="shared" si="108"/>
        <v>3.7403410158182826</v>
      </c>
      <c r="L988" s="149">
        <f t="shared" si="109"/>
        <v>1.0572906877938621E-2</v>
      </c>
    </row>
    <row r="989" spans="4:12" x14ac:dyDescent="0.3">
      <c r="D989" s="169">
        <v>44894</v>
      </c>
      <c r="E989" s="146">
        <v>180.83</v>
      </c>
      <c r="F989" s="170">
        <f t="shared" si="110"/>
        <v>181.73452025004522</v>
      </c>
      <c r="G989" s="147">
        <f t="shared" si="111"/>
        <v>-0.88449804982766034</v>
      </c>
      <c r="H989" s="147">
        <f t="shared" si="105"/>
        <v>180.85002220021755</v>
      </c>
      <c r="I989" s="147">
        <f t="shared" si="106"/>
        <v>-2.0022200217539421E-2</v>
      </c>
      <c r="J989" s="147">
        <f t="shared" si="107"/>
        <v>2.0022200217539421E-2</v>
      </c>
      <c r="K989" s="147">
        <f t="shared" si="108"/>
        <v>4.0088850155123562E-4</v>
      </c>
      <c r="L989" s="149">
        <f t="shared" si="109"/>
        <v>1.1072388551423669E-4</v>
      </c>
    </row>
    <row r="990" spans="4:12" x14ac:dyDescent="0.3">
      <c r="D990" s="169">
        <v>44895</v>
      </c>
      <c r="E990" s="146">
        <v>194.7</v>
      </c>
      <c r="F990" s="170">
        <f t="shared" si="110"/>
        <v>182.89640156013789</v>
      </c>
      <c r="G990" s="147">
        <f t="shared" si="111"/>
        <v>-0.67986011383562761</v>
      </c>
      <c r="H990" s="147">
        <f t="shared" si="105"/>
        <v>182.21654144630227</v>
      </c>
      <c r="I990" s="147">
        <f t="shared" si="106"/>
        <v>12.483458553697716</v>
      </c>
      <c r="J990" s="147">
        <f t="shared" si="107"/>
        <v>12.483458553697716</v>
      </c>
      <c r="K990" s="147">
        <f t="shared" si="108"/>
        <v>155.83673746188867</v>
      </c>
      <c r="L990" s="149">
        <f t="shared" si="109"/>
        <v>6.4116376752427928E-2</v>
      </c>
    </row>
    <row r="991" spans="4:12" x14ac:dyDescent="0.3">
      <c r="D991" s="169">
        <v>44896</v>
      </c>
      <c r="E991" s="146">
        <v>194.7</v>
      </c>
      <c r="F991" s="170">
        <f t="shared" si="110"/>
        <v>194.15611190893151</v>
      </c>
      <c r="G991" s="147">
        <f t="shared" si="111"/>
        <v>0.51409693242729704</v>
      </c>
      <c r="H991" s="147">
        <f t="shared" si="105"/>
        <v>194.6702088413588</v>
      </c>
      <c r="I991" s="147">
        <f t="shared" si="106"/>
        <v>2.9791158641188531E-2</v>
      </c>
      <c r="J991" s="147">
        <f t="shared" si="107"/>
        <v>2.9791158641188531E-2</v>
      </c>
      <c r="K991" s="147">
        <f t="shared" si="108"/>
        <v>8.8751313318446209E-4</v>
      </c>
      <c r="L991" s="149">
        <f t="shared" si="109"/>
        <v>1.5301057340107104E-4</v>
      </c>
    </row>
    <row r="992" spans="4:12" x14ac:dyDescent="0.3">
      <c r="D992" s="169">
        <v>44897</v>
      </c>
      <c r="E992" s="146">
        <v>194.86</v>
      </c>
      <c r="F992" s="170">
        <f t="shared" si="110"/>
        <v>195.14327754594186</v>
      </c>
      <c r="G992" s="147">
        <f t="shared" si="111"/>
        <v>0.56140380288560232</v>
      </c>
      <c r="H992" s="147">
        <f t="shared" si="105"/>
        <v>195.70468134882745</v>
      </c>
      <c r="I992" s="147">
        <f t="shared" si="106"/>
        <v>-0.84468134882743584</v>
      </c>
      <c r="J992" s="147">
        <f t="shared" si="107"/>
        <v>0.84468134882743584</v>
      </c>
      <c r="K992" s="147">
        <f t="shared" si="108"/>
        <v>0.7134865810569363</v>
      </c>
      <c r="L992" s="149">
        <f t="shared" si="109"/>
        <v>4.3348113970411361E-3</v>
      </c>
    </row>
    <row r="993" spans="4:12" x14ac:dyDescent="0.3">
      <c r="D993" s="169">
        <v>44900</v>
      </c>
      <c r="E993" s="146">
        <v>182.45</v>
      </c>
      <c r="F993" s="170">
        <f t="shared" si="110"/>
        <v>192.8271230423085</v>
      </c>
      <c r="G993" s="147">
        <f t="shared" si="111"/>
        <v>0.27364797223370652</v>
      </c>
      <c r="H993" s="147">
        <f t="shared" si="105"/>
        <v>193.1007710145422</v>
      </c>
      <c r="I993" s="147">
        <f t="shared" si="106"/>
        <v>-10.650771014542215</v>
      </c>
      <c r="J993" s="147">
        <f t="shared" si="107"/>
        <v>10.650771014542215</v>
      </c>
      <c r="K993" s="147">
        <f t="shared" si="108"/>
        <v>113.43892320421261</v>
      </c>
      <c r="L993" s="149">
        <f t="shared" si="109"/>
        <v>5.8376382650272493E-2</v>
      </c>
    </row>
    <row r="994" spans="4:12" x14ac:dyDescent="0.3">
      <c r="D994" s="169">
        <v>44901</v>
      </c>
      <c r="E994" s="146">
        <v>179.82</v>
      </c>
      <c r="F994" s="170">
        <f t="shared" si="110"/>
        <v>182.14291837778697</v>
      </c>
      <c r="G994" s="147">
        <f t="shared" si="111"/>
        <v>-0.82213729144181724</v>
      </c>
      <c r="H994" s="147">
        <f t="shared" si="105"/>
        <v>181.32078108634516</v>
      </c>
      <c r="I994" s="147">
        <f t="shared" si="106"/>
        <v>-1.5007810863451709</v>
      </c>
      <c r="J994" s="147">
        <f t="shared" si="107"/>
        <v>1.5007810863451709</v>
      </c>
      <c r="K994" s="147">
        <f t="shared" si="108"/>
        <v>2.2523438691313915</v>
      </c>
      <c r="L994" s="149">
        <f t="shared" si="109"/>
        <v>8.3460187206382541E-3</v>
      </c>
    </row>
    <row r="995" spans="4:12" x14ac:dyDescent="0.3">
      <c r="D995" s="169">
        <v>44902</v>
      </c>
      <c r="E995" s="146">
        <v>174.04</v>
      </c>
      <c r="F995" s="170">
        <f t="shared" si="110"/>
        <v>178.00629016684655</v>
      </c>
      <c r="G995" s="147">
        <f t="shared" si="111"/>
        <v>-1.1535863833916771</v>
      </c>
      <c r="H995" s="147">
        <f t="shared" si="105"/>
        <v>176.85270378345487</v>
      </c>
      <c r="I995" s="147">
        <f t="shared" si="106"/>
        <v>-2.8127037834548787</v>
      </c>
      <c r="J995" s="147">
        <f t="shared" si="107"/>
        <v>2.8127037834548787</v>
      </c>
      <c r="K995" s="147">
        <f t="shared" si="108"/>
        <v>7.9113025734613895</v>
      </c>
      <c r="L995" s="149">
        <f t="shared" si="109"/>
        <v>1.6161249043064117E-2</v>
      </c>
    </row>
    <row r="996" spans="4:12" x14ac:dyDescent="0.3">
      <c r="D996" s="169">
        <v>44903</v>
      </c>
      <c r="E996" s="146">
        <v>173.44</v>
      </c>
      <c r="F996" s="170">
        <f t="shared" si="110"/>
        <v>172.99713089328668</v>
      </c>
      <c r="G996" s="147">
        <f t="shared" si="111"/>
        <v>-1.539143672408497</v>
      </c>
      <c r="H996" s="147">
        <f t="shared" si="105"/>
        <v>171.45798722087818</v>
      </c>
      <c r="I996" s="147">
        <f t="shared" si="106"/>
        <v>1.9820127791218169</v>
      </c>
      <c r="J996" s="147">
        <f t="shared" si="107"/>
        <v>1.9820127791218169</v>
      </c>
      <c r="K996" s="147">
        <f t="shared" si="108"/>
        <v>3.9283746566021884</v>
      </c>
      <c r="L996" s="149">
        <f t="shared" si="109"/>
        <v>1.1427656706191287E-2</v>
      </c>
    </row>
    <row r="997" spans="4:12" x14ac:dyDescent="0.3">
      <c r="D997" s="169">
        <v>44904</v>
      </c>
      <c r="E997" s="146">
        <v>179.05</v>
      </c>
      <c r="F997" s="170">
        <f t="shared" si="110"/>
        <v>173.3306850620732</v>
      </c>
      <c r="G997" s="147">
        <f t="shared" si="111"/>
        <v>-1.3518738882889954</v>
      </c>
      <c r="H997" s="147">
        <f t="shared" si="105"/>
        <v>171.97881117378421</v>
      </c>
      <c r="I997" s="147">
        <f t="shared" si="106"/>
        <v>7.0711888262158027</v>
      </c>
      <c r="J997" s="147">
        <f t="shared" si="107"/>
        <v>7.0711888262158027</v>
      </c>
      <c r="K997" s="147">
        <f t="shared" si="108"/>
        <v>50.001711415999225</v>
      </c>
      <c r="L997" s="149">
        <f t="shared" si="109"/>
        <v>3.9492816678111158E-2</v>
      </c>
    </row>
    <row r="998" spans="4:12" x14ac:dyDescent="0.3">
      <c r="D998" s="169">
        <v>44907</v>
      </c>
      <c r="E998" s="146">
        <v>167.82</v>
      </c>
      <c r="F998" s="170">
        <f t="shared" si="110"/>
        <v>175.7225008893688</v>
      </c>
      <c r="G998" s="147">
        <f t="shared" si="111"/>
        <v>-0.97750491673053563</v>
      </c>
      <c r="H998" s="147">
        <f t="shared" si="105"/>
        <v>174.74499597263826</v>
      </c>
      <c r="I998" s="147">
        <f t="shared" si="106"/>
        <v>-6.9249959726382713</v>
      </c>
      <c r="J998" s="147">
        <f t="shared" si="107"/>
        <v>6.9249959726382713</v>
      </c>
      <c r="K998" s="147">
        <f t="shared" si="108"/>
        <v>47.95556922105628</v>
      </c>
      <c r="L998" s="149">
        <f t="shared" si="109"/>
        <v>4.1264426007855272E-2</v>
      </c>
    </row>
    <row r="999" spans="4:12" x14ac:dyDescent="0.3">
      <c r="D999" s="169">
        <v>44908</v>
      </c>
      <c r="E999" s="146">
        <v>160.94999999999999</v>
      </c>
      <c r="F999" s="170">
        <f t="shared" si="110"/>
        <v>165.66399606661557</v>
      </c>
      <c r="G999" s="147">
        <f t="shared" si="111"/>
        <v>-1.8856049073328056</v>
      </c>
      <c r="H999" s="147">
        <f t="shared" si="105"/>
        <v>163.77839115928276</v>
      </c>
      <c r="I999" s="147">
        <f t="shared" si="106"/>
        <v>-2.8283911592827735</v>
      </c>
      <c r="J999" s="147">
        <f t="shared" si="107"/>
        <v>2.8283911592827735</v>
      </c>
      <c r="K999" s="147">
        <f t="shared" si="108"/>
        <v>7.9997965499089512</v>
      </c>
      <c r="L999" s="149">
        <f t="shared" si="109"/>
        <v>1.7573104437917202E-2</v>
      </c>
    </row>
    <row r="1000" spans="4:12" x14ac:dyDescent="0.3">
      <c r="D1000" s="169">
        <v>44909</v>
      </c>
      <c r="E1000" s="146">
        <v>156.80000000000001</v>
      </c>
      <c r="F1000" s="170">
        <f t="shared" si="110"/>
        <v>158.61151607413376</v>
      </c>
      <c r="G1000" s="147">
        <f t="shared" si="111"/>
        <v>-2.4022924158477057</v>
      </c>
      <c r="H1000" s="147">
        <f t="shared" si="105"/>
        <v>156.20922365828605</v>
      </c>
      <c r="I1000" s="147">
        <f t="shared" si="106"/>
        <v>0.59077634171396198</v>
      </c>
      <c r="J1000" s="147">
        <f t="shared" si="107"/>
        <v>0.59077634171396198</v>
      </c>
      <c r="K1000" s="147">
        <f t="shared" si="108"/>
        <v>0.34901668592893198</v>
      </c>
      <c r="L1000" s="149">
        <f t="shared" si="109"/>
        <v>3.7677062609308798E-3</v>
      </c>
    </row>
    <row r="1001" spans="4:12" x14ac:dyDescent="0.3">
      <c r="D1001" s="169">
        <v>44910</v>
      </c>
      <c r="E1001" s="146">
        <v>157.66999999999999</v>
      </c>
      <c r="F1001" s="170">
        <f t="shared" si="110"/>
        <v>155.05216606732185</v>
      </c>
      <c r="G1001" s="147">
        <f t="shared" si="111"/>
        <v>-2.5179981749441263</v>
      </c>
      <c r="H1001" s="147">
        <f t="shared" si="105"/>
        <v>152.53416789237772</v>
      </c>
      <c r="I1001" s="147">
        <f t="shared" si="106"/>
        <v>5.1358321076222637</v>
      </c>
      <c r="J1001" s="147">
        <f t="shared" si="107"/>
        <v>5.1358321076222637</v>
      </c>
      <c r="K1001" s="147">
        <f t="shared" si="108"/>
        <v>26.376771437683743</v>
      </c>
      <c r="L1001" s="149">
        <f t="shared" si="109"/>
        <v>3.2573299344341118E-2</v>
      </c>
    </row>
    <row r="1002" spans="4:12" x14ac:dyDescent="0.3">
      <c r="D1002" s="169">
        <v>44911</v>
      </c>
      <c r="E1002" s="146">
        <v>150.22999999999999</v>
      </c>
      <c r="F1002" s="170">
        <f t="shared" si="110"/>
        <v>154.16760146004469</v>
      </c>
      <c r="G1002" s="147">
        <f t="shared" si="111"/>
        <v>-2.3546548181774289</v>
      </c>
      <c r="H1002" s="147">
        <f t="shared" si="105"/>
        <v>151.81294664186726</v>
      </c>
      <c r="I1002" s="147">
        <f t="shared" si="106"/>
        <v>-1.5829466418672666</v>
      </c>
      <c r="J1002" s="147">
        <f t="shared" si="107"/>
        <v>1.5829466418672666</v>
      </c>
      <c r="K1002" s="147">
        <f t="shared" si="108"/>
        <v>2.5057200709988563</v>
      </c>
      <c r="L1002" s="149">
        <f t="shared" si="109"/>
        <v>1.0536821153346646E-2</v>
      </c>
    </row>
    <row r="1003" spans="4:12" x14ac:dyDescent="0.3">
      <c r="D1003" s="169">
        <v>44914</v>
      </c>
      <c r="E1003" s="146">
        <v>149.87</v>
      </c>
      <c r="F1003" s="170">
        <f t="shared" si="110"/>
        <v>148.27427614545803</v>
      </c>
      <c r="G1003" s="147">
        <f t="shared" si="111"/>
        <v>-2.7085218678183525</v>
      </c>
      <c r="H1003" s="147">
        <f t="shared" si="105"/>
        <v>145.56575427763968</v>
      </c>
      <c r="I1003" s="147">
        <f t="shared" si="106"/>
        <v>4.3042457223603208</v>
      </c>
      <c r="J1003" s="147">
        <f t="shared" si="107"/>
        <v>4.3042457223603208</v>
      </c>
      <c r="K1003" s="147">
        <f t="shared" si="108"/>
        <v>18.526531238457121</v>
      </c>
      <c r="L1003" s="149">
        <f t="shared" si="109"/>
        <v>2.8719862029494368E-2</v>
      </c>
    </row>
    <row r="1004" spans="4:12" x14ac:dyDescent="0.3">
      <c r="D1004" s="169">
        <v>44915</v>
      </c>
      <c r="E1004" s="146">
        <v>137.80000000000001</v>
      </c>
      <c r="F1004" s="170">
        <f t="shared" si="110"/>
        <v>145.28918250574532</v>
      </c>
      <c r="G1004" s="147">
        <f t="shared" si="111"/>
        <v>-2.736179045007789</v>
      </c>
      <c r="H1004" s="147">
        <f t="shared" si="105"/>
        <v>142.55300346073753</v>
      </c>
      <c r="I1004" s="147">
        <f t="shared" si="106"/>
        <v>-4.7530034607375171</v>
      </c>
      <c r="J1004" s="147">
        <f t="shared" si="107"/>
        <v>4.7530034607375171</v>
      </c>
      <c r="K1004" s="147">
        <f t="shared" si="108"/>
        <v>22.591041897782816</v>
      </c>
      <c r="L1004" s="149">
        <f t="shared" si="109"/>
        <v>3.4492042530751207E-2</v>
      </c>
    </row>
    <row r="1005" spans="4:12" x14ac:dyDescent="0.3">
      <c r="D1005" s="169">
        <v>44916</v>
      </c>
      <c r="E1005" s="146">
        <v>137.57</v>
      </c>
      <c r="F1005" s="170">
        <f t="shared" si="110"/>
        <v>135.56505676399379</v>
      </c>
      <c r="G1005" s="147">
        <f t="shared" si="111"/>
        <v>-3.4349737146821622</v>
      </c>
      <c r="H1005" s="147">
        <f t="shared" si="105"/>
        <v>132.13008304931162</v>
      </c>
      <c r="I1005" s="147">
        <f t="shared" si="106"/>
        <v>5.4399169506883709</v>
      </c>
      <c r="J1005" s="147">
        <f t="shared" si="107"/>
        <v>5.4399169506883709</v>
      </c>
      <c r="K1005" s="147">
        <f t="shared" si="108"/>
        <v>29.592696430386663</v>
      </c>
      <c r="L1005" s="149">
        <f t="shared" si="109"/>
        <v>3.9542901437002044E-2</v>
      </c>
    </row>
    <row r="1006" spans="4:12" x14ac:dyDescent="0.3">
      <c r="D1006" s="169">
        <v>44917</v>
      </c>
      <c r="E1006" s="146">
        <v>125.35</v>
      </c>
      <c r="F1006" s="170">
        <f t="shared" si="110"/>
        <v>132.37802102825427</v>
      </c>
      <c r="G1006" s="147">
        <f t="shared" si="111"/>
        <v>-3.4101799167878988</v>
      </c>
      <c r="H1006" s="147">
        <f t="shared" si="105"/>
        <v>128.96784111146636</v>
      </c>
      <c r="I1006" s="147">
        <f t="shared" si="106"/>
        <v>-3.6178411114663618</v>
      </c>
      <c r="J1006" s="147">
        <f t="shared" si="107"/>
        <v>3.6178411114663618</v>
      </c>
      <c r="K1006" s="147">
        <f t="shared" si="108"/>
        <v>13.088774307816159</v>
      </c>
      <c r="L1006" s="149">
        <f t="shared" si="109"/>
        <v>2.8861915528251791E-2</v>
      </c>
    </row>
    <row r="1007" spans="4:12" x14ac:dyDescent="0.3">
      <c r="D1007" s="169">
        <v>44918</v>
      </c>
      <c r="E1007" s="146">
        <v>123.15</v>
      </c>
      <c r="F1007" s="170">
        <f t="shared" si="110"/>
        <v>122.18185606656968</v>
      </c>
      <c r="G1007" s="147">
        <f t="shared" si="111"/>
        <v>-4.088778421277568</v>
      </c>
      <c r="H1007" s="147">
        <f t="shared" si="105"/>
        <v>118.09307764529211</v>
      </c>
      <c r="I1007" s="147">
        <f t="shared" si="106"/>
        <v>5.0569223547078934</v>
      </c>
      <c r="J1007" s="147">
        <f t="shared" si="107"/>
        <v>5.0569223547078934</v>
      </c>
      <c r="K1007" s="147">
        <f t="shared" si="108"/>
        <v>25.572463701544425</v>
      </c>
      <c r="L1007" s="149">
        <f t="shared" si="109"/>
        <v>4.1063112908712084E-2</v>
      </c>
    </row>
    <row r="1008" spans="4:12" x14ac:dyDescent="0.3">
      <c r="D1008" s="169">
        <v>44922</v>
      </c>
      <c r="E1008" s="146">
        <v>109.1</v>
      </c>
      <c r="F1008" s="170">
        <f t="shared" si="110"/>
        <v>117.06897726297797</v>
      </c>
      <c r="G1008" s="147">
        <f t="shared" si="111"/>
        <v>-4.1911884595089823</v>
      </c>
      <c r="H1008" s="147">
        <f t="shared" si="105"/>
        <v>112.87778880346899</v>
      </c>
      <c r="I1008" s="147">
        <f t="shared" si="106"/>
        <v>-3.7777888034689937</v>
      </c>
      <c r="J1008" s="147">
        <f t="shared" si="107"/>
        <v>3.7777888034689937</v>
      </c>
      <c r="K1008" s="147">
        <f t="shared" si="108"/>
        <v>14.27168824361569</v>
      </c>
      <c r="L1008" s="149">
        <f t="shared" si="109"/>
        <v>3.4626845128038444E-2</v>
      </c>
    </row>
    <row r="1009" spans="4:12" x14ac:dyDescent="0.3">
      <c r="D1009" s="169">
        <v>44923</v>
      </c>
      <c r="E1009" s="146">
        <v>112.71</v>
      </c>
      <c r="F1009" s="170">
        <f t="shared" si="110"/>
        <v>106.46904923239282</v>
      </c>
      <c r="G1009" s="147">
        <f t="shared" si="111"/>
        <v>-4.8320624166165986</v>
      </c>
      <c r="H1009" s="147">
        <f t="shared" si="105"/>
        <v>101.63698681577623</v>
      </c>
      <c r="I1009" s="147">
        <f t="shared" si="106"/>
        <v>11.073013184223768</v>
      </c>
      <c r="J1009" s="147">
        <f t="shared" si="107"/>
        <v>11.073013184223768</v>
      </c>
      <c r="K1009" s="147">
        <f t="shared" si="108"/>
        <v>122.6116209779934</v>
      </c>
      <c r="L1009" s="149">
        <f t="shared" si="109"/>
        <v>9.8243396186884643E-2</v>
      </c>
    </row>
    <row r="1010" spans="4:12" x14ac:dyDescent="0.3">
      <c r="D1010" s="169">
        <v>44924</v>
      </c>
      <c r="E1010" s="146">
        <v>121.82</v>
      </c>
      <c r="F1010" s="170">
        <f t="shared" si="110"/>
        <v>110.66635006670673</v>
      </c>
      <c r="G1010" s="147">
        <f t="shared" si="111"/>
        <v>-3.9291260915235484</v>
      </c>
      <c r="H1010" s="147">
        <f t="shared" si="105"/>
        <v>106.73722397518318</v>
      </c>
      <c r="I1010" s="147">
        <f t="shared" si="106"/>
        <v>15.082776024816809</v>
      </c>
      <c r="J1010" s="147">
        <f t="shared" si="107"/>
        <v>15.082776024816809</v>
      </c>
      <c r="K1010" s="147">
        <f t="shared" si="108"/>
        <v>227.49013261478873</v>
      </c>
      <c r="L1010" s="149">
        <f t="shared" si="109"/>
        <v>0.12381198509946487</v>
      </c>
    </row>
    <row r="1011" spans="4:12" x14ac:dyDescent="0.3">
      <c r="D1011" s="169">
        <v>44925</v>
      </c>
      <c r="E1011" s="146">
        <v>123.18</v>
      </c>
      <c r="F1011" s="170">
        <f t="shared" si="110"/>
        <v>118.94869912678118</v>
      </c>
      <c r="G1011" s="147">
        <f t="shared" si="111"/>
        <v>-2.7079785763637485</v>
      </c>
      <c r="H1011" s="147">
        <f t="shared" si="105"/>
        <v>116.24072055041744</v>
      </c>
      <c r="I1011" s="147">
        <f t="shared" si="106"/>
        <v>6.9392794495825711</v>
      </c>
      <c r="J1011" s="147">
        <f t="shared" si="107"/>
        <v>6.9392794495825711</v>
      </c>
      <c r="K1011" s="147">
        <f t="shared" si="108"/>
        <v>48.153599279398989</v>
      </c>
      <c r="L1011" s="149">
        <f t="shared" si="109"/>
        <v>5.6334465413074936E-2</v>
      </c>
    </row>
    <row r="1012" spans="4:12" x14ac:dyDescent="0.3">
      <c r="D1012" s="169">
        <v>44929</v>
      </c>
      <c r="E1012" s="146">
        <v>108.1</v>
      </c>
      <c r="F1012" s="170">
        <f t="shared" si="110"/>
        <v>117.99761713890902</v>
      </c>
      <c r="G1012" s="147">
        <f t="shared" si="111"/>
        <v>-2.5322889175145895</v>
      </c>
      <c r="H1012" s="147">
        <f t="shared" si="105"/>
        <v>115.46532822139443</v>
      </c>
      <c r="I1012" s="147">
        <f t="shared" si="106"/>
        <v>-7.3653282213944351</v>
      </c>
      <c r="J1012" s="147">
        <f t="shared" si="107"/>
        <v>7.3653282213944351</v>
      </c>
      <c r="K1012" s="147">
        <f t="shared" si="108"/>
        <v>54.248059808869314</v>
      </c>
      <c r="L1012" s="149">
        <f t="shared" si="109"/>
        <v>6.8134396127608104E-2</v>
      </c>
    </row>
    <row r="1013" spans="4:12" x14ac:dyDescent="0.3">
      <c r="D1013" s="169">
        <v>44930</v>
      </c>
      <c r="E1013" s="146">
        <v>113.64</v>
      </c>
      <c r="F1013" s="170">
        <f t="shared" si="110"/>
        <v>107.18216886598833</v>
      </c>
      <c r="G1013" s="147">
        <f t="shared" si="111"/>
        <v>-3.3606048530551997</v>
      </c>
      <c r="H1013" s="147">
        <f t="shared" si="105"/>
        <v>103.82156401293314</v>
      </c>
      <c r="I1013" s="147">
        <f t="shared" si="106"/>
        <v>9.8184359870668629</v>
      </c>
      <c r="J1013" s="147">
        <f t="shared" si="107"/>
        <v>9.8184359870668629</v>
      </c>
      <c r="K1013" s="147">
        <f t="shared" si="108"/>
        <v>96.401685232129637</v>
      </c>
      <c r="L1013" s="149">
        <f t="shared" si="109"/>
        <v>8.6399471903087499E-2</v>
      </c>
    </row>
    <row r="1014" spans="4:12" x14ac:dyDescent="0.3">
      <c r="D1014" s="169">
        <v>44931</v>
      </c>
      <c r="E1014" s="146">
        <v>110.34</v>
      </c>
      <c r="F1014" s="170">
        <f t="shared" si="110"/>
        <v>110.29151611755584</v>
      </c>
      <c r="G1014" s="147">
        <f t="shared" si="111"/>
        <v>-2.7136096425929281</v>
      </c>
      <c r="H1014" s="147">
        <f t="shared" si="105"/>
        <v>107.57790647496292</v>
      </c>
      <c r="I1014" s="147">
        <f t="shared" si="106"/>
        <v>2.7620935250370877</v>
      </c>
      <c r="J1014" s="147">
        <f t="shared" si="107"/>
        <v>2.7620935250370877</v>
      </c>
      <c r="K1014" s="147">
        <f t="shared" si="108"/>
        <v>7.6291606410518051</v>
      </c>
      <c r="L1014" s="149">
        <f t="shared" si="109"/>
        <v>2.5032567745487472E-2</v>
      </c>
    </row>
    <row r="1015" spans="4:12" x14ac:dyDescent="0.3">
      <c r="D1015" s="169">
        <v>44932</v>
      </c>
      <c r="E1015" s="146">
        <v>113.06</v>
      </c>
      <c r="F1015" s="170">
        <f t="shared" si="110"/>
        <v>108.71311228592566</v>
      </c>
      <c r="G1015" s="147">
        <f t="shared" si="111"/>
        <v>-2.6000890614966536</v>
      </c>
      <c r="H1015" s="147">
        <f t="shared" si="105"/>
        <v>106.11302322442901</v>
      </c>
      <c r="I1015" s="147">
        <f t="shared" si="106"/>
        <v>6.9469767755709881</v>
      </c>
      <c r="J1015" s="147">
        <f t="shared" si="107"/>
        <v>6.9469767755709881</v>
      </c>
      <c r="K1015" s="147">
        <f t="shared" si="108"/>
        <v>48.260486320322684</v>
      </c>
      <c r="L1015" s="149">
        <f t="shared" si="109"/>
        <v>6.1445044892720575E-2</v>
      </c>
    </row>
    <row r="1016" spans="4:12" x14ac:dyDescent="0.3">
      <c r="D1016" s="169">
        <v>44935</v>
      </c>
      <c r="E1016" s="146">
        <v>119.77</v>
      </c>
      <c r="F1016" s="170">
        <f t="shared" si="110"/>
        <v>112.3219287508027</v>
      </c>
      <c r="G1016" s="147">
        <f t="shared" si="111"/>
        <v>-1.9791985088592847</v>
      </c>
      <c r="H1016" s="147">
        <f t="shared" si="105"/>
        <v>110.34273024194341</v>
      </c>
      <c r="I1016" s="147">
        <f t="shared" si="106"/>
        <v>9.4272697580565818</v>
      </c>
      <c r="J1016" s="147">
        <f t="shared" si="107"/>
        <v>9.4272697580565818</v>
      </c>
      <c r="K1016" s="147">
        <f t="shared" si="108"/>
        <v>88.873415091168198</v>
      </c>
      <c r="L1016" s="149">
        <f t="shared" si="109"/>
        <v>7.8711444919901327E-2</v>
      </c>
    </row>
    <row r="1017" spans="4:12" x14ac:dyDescent="0.3">
      <c r="D1017" s="169">
        <v>44936</v>
      </c>
      <c r="E1017" s="146">
        <v>118.85</v>
      </c>
      <c r="F1017" s="170">
        <f t="shared" si="110"/>
        <v>118.00264119291258</v>
      </c>
      <c r="G1017" s="147">
        <f t="shared" si="111"/>
        <v>-1.2132074137623685</v>
      </c>
      <c r="H1017" s="147">
        <f t="shared" si="105"/>
        <v>116.78943377915022</v>
      </c>
      <c r="I1017" s="147">
        <f t="shared" si="106"/>
        <v>2.060566220849779</v>
      </c>
      <c r="J1017" s="147">
        <f t="shared" si="107"/>
        <v>2.060566220849779</v>
      </c>
      <c r="K1017" s="147">
        <f t="shared" si="108"/>
        <v>4.24593315050714</v>
      </c>
      <c r="L1017" s="149">
        <f t="shared" si="109"/>
        <v>1.7337536565837433E-2</v>
      </c>
    </row>
    <row r="1018" spans="4:12" x14ac:dyDescent="0.3">
      <c r="D1018" s="169">
        <v>44937</v>
      </c>
      <c r="E1018" s="146">
        <v>123.22</v>
      </c>
      <c r="F1018" s="170">
        <f t="shared" si="110"/>
        <v>118.75343406899012</v>
      </c>
      <c r="G1018" s="147">
        <f t="shared" si="111"/>
        <v>-1.0168073847783778</v>
      </c>
      <c r="H1018" s="147">
        <f t="shared" si="105"/>
        <v>117.73662668421174</v>
      </c>
      <c r="I1018" s="147">
        <f t="shared" si="106"/>
        <v>5.4833733157882563</v>
      </c>
      <c r="J1018" s="147">
        <f t="shared" si="107"/>
        <v>5.4833733157882563</v>
      </c>
      <c r="K1018" s="147">
        <f t="shared" si="108"/>
        <v>30.067382920298694</v>
      </c>
      <c r="L1018" s="149">
        <f t="shared" si="109"/>
        <v>4.4500676154749688E-2</v>
      </c>
    </row>
    <row r="1019" spans="4:12" x14ac:dyDescent="0.3">
      <c r="D1019" s="169">
        <v>44938</v>
      </c>
      <c r="E1019" s="146">
        <v>123.56</v>
      </c>
      <c r="F1019" s="170">
        <f t="shared" si="110"/>
        <v>122.47455409217731</v>
      </c>
      <c r="G1019" s="147">
        <f t="shared" si="111"/>
        <v>-0.54301464398182042</v>
      </c>
      <c r="H1019" s="147">
        <f t="shared" si="105"/>
        <v>121.93153944819549</v>
      </c>
      <c r="I1019" s="147">
        <f t="shared" si="106"/>
        <v>1.6284605518045083</v>
      </c>
      <c r="J1019" s="147">
        <f t="shared" si="107"/>
        <v>1.6284605518045083</v>
      </c>
      <c r="K1019" s="147">
        <f t="shared" si="108"/>
        <v>2.6518837687834438</v>
      </c>
      <c r="L1019" s="149">
        <f t="shared" si="109"/>
        <v>1.3179512397252414E-2</v>
      </c>
    </row>
    <row r="1020" spans="4:12" x14ac:dyDescent="0.3">
      <c r="D1020" s="169">
        <v>44939</v>
      </c>
      <c r="E1020" s="146">
        <v>122.4</v>
      </c>
      <c r="F1020" s="170">
        <f t="shared" si="110"/>
        <v>122.89358828481456</v>
      </c>
      <c r="G1020" s="147">
        <f t="shared" si="111"/>
        <v>-0.44680976031991426</v>
      </c>
      <c r="H1020" s="147">
        <f t="shared" si="105"/>
        <v>122.44677852449465</v>
      </c>
      <c r="I1020" s="147">
        <f t="shared" si="106"/>
        <v>-4.677852449464126E-2</v>
      </c>
      <c r="J1020" s="147">
        <f t="shared" si="107"/>
        <v>4.677852449464126E-2</v>
      </c>
      <c r="K1020" s="147">
        <f t="shared" si="108"/>
        <v>2.1882303538957523E-3</v>
      </c>
      <c r="L1020" s="149">
        <f t="shared" si="109"/>
        <v>3.8217748770131747E-4</v>
      </c>
    </row>
    <row r="1021" spans="4:12" x14ac:dyDescent="0.3">
      <c r="D1021" s="169">
        <v>44943</v>
      </c>
      <c r="E1021" s="146">
        <v>131.49</v>
      </c>
      <c r="F1021" s="170">
        <f t="shared" si="110"/>
        <v>123.86055219174409</v>
      </c>
      <c r="G1021" s="147">
        <f t="shared" si="111"/>
        <v>-0.30543239359496932</v>
      </c>
      <c r="H1021" s="147">
        <f t="shared" si="105"/>
        <v>123.55511979814912</v>
      </c>
      <c r="I1021" s="147">
        <f t="shared" si="106"/>
        <v>7.9348802018508877</v>
      </c>
      <c r="J1021" s="147">
        <f t="shared" si="107"/>
        <v>7.9348802018508877</v>
      </c>
      <c r="K1021" s="147">
        <f t="shared" si="108"/>
        <v>62.962323817725185</v>
      </c>
      <c r="L1021" s="149">
        <f t="shared" si="109"/>
        <v>6.034588335121216E-2</v>
      </c>
    </row>
    <row r="1022" spans="4:12" x14ac:dyDescent="0.3">
      <c r="D1022" s="169">
        <v>44944</v>
      </c>
      <c r="E1022" s="146">
        <v>128.78</v>
      </c>
      <c r="F1022" s="170">
        <f t="shared" si="110"/>
        <v>130.70365408512404</v>
      </c>
      <c r="G1022" s="147">
        <f t="shared" si="111"/>
        <v>0.40942103510252287</v>
      </c>
      <c r="H1022" s="147">
        <f t="shared" si="105"/>
        <v>131.11307512022657</v>
      </c>
      <c r="I1022" s="147">
        <f t="shared" si="106"/>
        <v>-2.3330751202265674</v>
      </c>
      <c r="J1022" s="147">
        <f t="shared" si="107"/>
        <v>2.3330751202265674</v>
      </c>
      <c r="K1022" s="147">
        <f t="shared" si="108"/>
        <v>5.4432395166202117</v>
      </c>
      <c r="L1022" s="149">
        <f t="shared" si="109"/>
        <v>1.8116750428844287E-2</v>
      </c>
    </row>
    <row r="1023" spans="4:12" x14ac:dyDescent="0.3">
      <c r="D1023" s="169">
        <v>44945</v>
      </c>
      <c r="E1023" s="146">
        <v>127.17</v>
      </c>
      <c r="F1023" s="170">
        <f t="shared" si="110"/>
        <v>128.78553682808203</v>
      </c>
      <c r="G1023" s="147">
        <f t="shared" si="111"/>
        <v>0.17666720588806925</v>
      </c>
      <c r="H1023" s="147">
        <f t="shared" si="105"/>
        <v>128.9622040339701</v>
      </c>
      <c r="I1023" s="147">
        <f t="shared" si="106"/>
        <v>-1.7922040339700942</v>
      </c>
      <c r="J1023" s="147">
        <f t="shared" si="107"/>
        <v>1.7922040339700942</v>
      </c>
      <c r="K1023" s="147">
        <f t="shared" si="108"/>
        <v>3.2119952993786787</v>
      </c>
      <c r="L1023" s="149">
        <f t="shared" si="109"/>
        <v>1.4092978170717104E-2</v>
      </c>
    </row>
    <row r="1024" spans="4:12" x14ac:dyDescent="0.3">
      <c r="D1024" s="169">
        <v>44946</v>
      </c>
      <c r="E1024" s="146">
        <v>133.41999999999999</v>
      </c>
      <c r="F1024" s="170">
        <f t="shared" si="110"/>
        <v>128.56133376471047</v>
      </c>
      <c r="G1024" s="147">
        <f t="shared" si="111"/>
        <v>0.13658017896210617</v>
      </c>
      <c r="H1024" s="147">
        <f t="shared" si="105"/>
        <v>128.69791394367257</v>
      </c>
      <c r="I1024" s="147">
        <f t="shared" si="106"/>
        <v>4.722086056327413</v>
      </c>
      <c r="J1024" s="147">
        <f t="shared" si="107"/>
        <v>4.722086056327413</v>
      </c>
      <c r="K1024" s="147">
        <f t="shared" si="108"/>
        <v>22.29809672336178</v>
      </c>
      <c r="L1024" s="149">
        <f t="shared" si="109"/>
        <v>3.5392640206321491E-2</v>
      </c>
    </row>
    <row r="1025" spans="4:12" x14ac:dyDescent="0.3">
      <c r="D1025" s="169">
        <v>44949</v>
      </c>
      <c r="E1025" s="146">
        <v>143.75</v>
      </c>
      <c r="F1025" s="170">
        <f t="shared" si="110"/>
        <v>135.59526414316969</v>
      </c>
      <c r="G1025" s="147">
        <f t="shared" si="111"/>
        <v>0.82631519891181737</v>
      </c>
      <c r="H1025" s="147">
        <f t="shared" ref="H1025:H1088" si="112">F1025+G1025</f>
        <v>136.42157934208151</v>
      </c>
      <c r="I1025" s="147">
        <f t="shared" si="106"/>
        <v>7.3284206579184854</v>
      </c>
      <c r="J1025" s="147">
        <f t="shared" si="107"/>
        <v>7.3284206579184854</v>
      </c>
      <c r="K1025" s="147">
        <f t="shared" si="108"/>
        <v>53.70574933940641</v>
      </c>
      <c r="L1025" s="149">
        <f t="shared" si="109"/>
        <v>5.0980317620302508E-2</v>
      </c>
    </row>
    <row r="1026" spans="4:12" x14ac:dyDescent="0.3">
      <c r="D1026" s="169">
        <v>44950</v>
      </c>
      <c r="E1026" s="146">
        <v>143.88999999999999</v>
      </c>
      <c r="F1026" s="170">
        <f t="shared" si="110"/>
        <v>144.43905215912946</v>
      </c>
      <c r="G1026" s="147">
        <f t="shared" si="111"/>
        <v>1.6280624806166131</v>
      </c>
      <c r="H1026" s="147">
        <f t="shared" si="112"/>
        <v>146.06711463974608</v>
      </c>
      <c r="I1026" s="147">
        <f t="shared" si="106"/>
        <v>-2.1771146397460939</v>
      </c>
      <c r="J1026" s="147">
        <f t="shared" si="107"/>
        <v>2.1771146397460939</v>
      </c>
      <c r="K1026" s="147">
        <f t="shared" si="108"/>
        <v>4.739828154596764</v>
      </c>
      <c r="L1026" s="149">
        <f t="shared" si="109"/>
        <v>1.5130409616693961E-2</v>
      </c>
    </row>
    <row r="1027" spans="4:12" x14ac:dyDescent="0.3">
      <c r="D1027" s="169">
        <v>44951</v>
      </c>
      <c r="E1027" s="146">
        <v>144.43</v>
      </c>
      <c r="F1027" s="170">
        <f t="shared" si="110"/>
        <v>145.3004499844933</v>
      </c>
      <c r="G1027" s="147">
        <f t="shared" si="111"/>
        <v>1.5513960150913357</v>
      </c>
      <c r="H1027" s="147">
        <f t="shared" si="112"/>
        <v>146.85184599958464</v>
      </c>
      <c r="I1027" s="147">
        <f t="shared" si="106"/>
        <v>-2.4218459995846331</v>
      </c>
      <c r="J1027" s="147">
        <f t="shared" si="107"/>
        <v>2.4218459995846331</v>
      </c>
      <c r="K1027" s="147">
        <f t="shared" si="108"/>
        <v>5.8653380457040907</v>
      </c>
      <c r="L1027" s="149">
        <f t="shared" si="109"/>
        <v>1.6768302981268662E-2</v>
      </c>
    </row>
    <row r="1028" spans="4:12" x14ac:dyDescent="0.3">
      <c r="D1028" s="169">
        <v>44952</v>
      </c>
      <c r="E1028" s="146">
        <v>160.27000000000001</v>
      </c>
      <c r="F1028" s="170">
        <f t="shared" si="110"/>
        <v>148.83911681207309</v>
      </c>
      <c r="G1028" s="147">
        <f t="shared" si="111"/>
        <v>1.750123096340181</v>
      </c>
      <c r="H1028" s="147">
        <f t="shared" si="112"/>
        <v>150.58923990841328</v>
      </c>
      <c r="I1028" s="147">
        <f t="shared" ref="I1028:I1091" si="113">E1028-H1028</f>
        <v>9.680760091586734</v>
      </c>
      <c r="J1028" s="147">
        <f t="shared" ref="J1028:J1091" si="114">ABS(I1028)</f>
        <v>9.680760091586734</v>
      </c>
      <c r="K1028" s="147">
        <f t="shared" ref="K1028:K1091" si="115">I1028^2</f>
        <v>93.717115950858386</v>
      </c>
      <c r="L1028" s="149">
        <f t="shared" ref="L1028:L1091" si="116">J1028/E1028</f>
        <v>6.040282081229633E-2</v>
      </c>
    </row>
    <row r="1029" spans="4:12" x14ac:dyDescent="0.3">
      <c r="D1029" s="169">
        <v>44953</v>
      </c>
      <c r="E1029" s="146">
        <v>177.9</v>
      </c>
      <c r="F1029" s="170">
        <f t="shared" ref="F1029:F1092" si="117">alpha*(E1029)+(1-alpha)*(E1028+G1028)</f>
        <v>165.19609847707218</v>
      </c>
      <c r="G1029" s="147">
        <f t="shared" ref="G1029:G1092" si="118">beta*(F1029-F1028)+(1-beta)*G1028</f>
        <v>3.2108089532060724</v>
      </c>
      <c r="H1029" s="147">
        <f t="shared" si="112"/>
        <v>168.40690743027827</v>
      </c>
      <c r="I1029" s="147">
        <f t="shared" si="113"/>
        <v>9.493092569721739</v>
      </c>
      <c r="J1029" s="147">
        <f t="shared" si="114"/>
        <v>9.493092569721739</v>
      </c>
      <c r="K1029" s="147">
        <f t="shared" si="115"/>
        <v>90.118806537306085</v>
      </c>
      <c r="L1029" s="149">
        <f t="shared" si="116"/>
        <v>5.3361959357626415E-2</v>
      </c>
    </row>
    <row r="1030" spans="4:12" x14ac:dyDescent="0.3">
      <c r="D1030" s="169">
        <v>44956</v>
      </c>
      <c r="E1030" s="146">
        <v>166.66</v>
      </c>
      <c r="F1030" s="170">
        <f t="shared" si="117"/>
        <v>178.22064716256486</v>
      </c>
      <c r="G1030" s="147">
        <f t="shared" si="118"/>
        <v>4.1921829264347323</v>
      </c>
      <c r="H1030" s="147">
        <f t="shared" si="112"/>
        <v>182.41283008899958</v>
      </c>
      <c r="I1030" s="147">
        <f t="shared" si="113"/>
        <v>-15.752830088999588</v>
      </c>
      <c r="J1030" s="147">
        <f t="shared" si="114"/>
        <v>15.752830088999588</v>
      </c>
      <c r="K1030" s="147">
        <f t="shared" si="115"/>
        <v>248.15165581289077</v>
      </c>
      <c r="L1030" s="149">
        <f t="shared" si="116"/>
        <v>9.4520761364452102E-2</v>
      </c>
    </row>
    <row r="1031" spans="4:12" x14ac:dyDescent="0.3">
      <c r="D1031" s="169">
        <v>44957</v>
      </c>
      <c r="E1031" s="146">
        <v>173.22</v>
      </c>
      <c r="F1031" s="170">
        <f t="shared" si="117"/>
        <v>171.32574634114778</v>
      </c>
      <c r="G1031" s="147">
        <f t="shared" si="118"/>
        <v>3.0834745516495508</v>
      </c>
      <c r="H1031" s="147">
        <f t="shared" si="112"/>
        <v>174.40922089279732</v>
      </c>
      <c r="I1031" s="147">
        <f t="shared" si="113"/>
        <v>-1.1892208927973229</v>
      </c>
      <c r="J1031" s="147">
        <f t="shared" si="114"/>
        <v>1.1892208927973229</v>
      </c>
      <c r="K1031" s="147">
        <f t="shared" si="115"/>
        <v>1.4142463318656617</v>
      </c>
      <c r="L1031" s="149">
        <f t="shared" si="116"/>
        <v>6.865378667574893E-3</v>
      </c>
    </row>
    <row r="1032" spans="4:12" x14ac:dyDescent="0.3">
      <c r="D1032" s="169">
        <v>44958</v>
      </c>
      <c r="E1032" s="146">
        <v>181.41</v>
      </c>
      <c r="F1032" s="170">
        <f t="shared" si="117"/>
        <v>177.32477964131965</v>
      </c>
      <c r="G1032" s="147">
        <f t="shared" si="118"/>
        <v>3.375030426501783</v>
      </c>
      <c r="H1032" s="147">
        <f t="shared" si="112"/>
        <v>180.69981006782143</v>
      </c>
      <c r="I1032" s="147">
        <f t="shared" si="113"/>
        <v>0.71018993217856519</v>
      </c>
      <c r="J1032" s="147">
        <f t="shared" si="114"/>
        <v>0.71018993217856519</v>
      </c>
      <c r="K1032" s="147">
        <f t="shared" si="115"/>
        <v>0.50436973976779498</v>
      </c>
      <c r="L1032" s="149">
        <f t="shared" si="116"/>
        <v>3.9148334280280318E-3</v>
      </c>
    </row>
    <row r="1033" spans="4:12" x14ac:dyDescent="0.3">
      <c r="D1033" s="169">
        <v>44959</v>
      </c>
      <c r="E1033" s="146">
        <v>188.27</v>
      </c>
      <c r="F1033" s="170">
        <f t="shared" si="117"/>
        <v>185.48202434120142</v>
      </c>
      <c r="G1033" s="147">
        <f t="shared" si="118"/>
        <v>3.8532518538397817</v>
      </c>
      <c r="H1033" s="147">
        <f t="shared" si="112"/>
        <v>189.33527619504122</v>
      </c>
      <c r="I1033" s="147">
        <f t="shared" si="113"/>
        <v>-1.0652761950412071</v>
      </c>
      <c r="J1033" s="147">
        <f t="shared" si="114"/>
        <v>1.0652761950412071</v>
      </c>
      <c r="K1033" s="147">
        <f t="shared" si="115"/>
        <v>1.1348133717214719</v>
      </c>
      <c r="L1033" s="149">
        <f t="shared" si="116"/>
        <v>5.6582365487927288E-3</v>
      </c>
    </row>
    <row r="1034" spans="4:12" x14ac:dyDescent="0.3">
      <c r="D1034" s="169">
        <v>44960</v>
      </c>
      <c r="E1034" s="146">
        <v>189.98</v>
      </c>
      <c r="F1034" s="170">
        <f t="shared" si="117"/>
        <v>191.69460148307186</v>
      </c>
      <c r="G1034" s="147">
        <f t="shared" si="118"/>
        <v>4.0891843826428476</v>
      </c>
      <c r="H1034" s="147">
        <f t="shared" si="112"/>
        <v>195.78378586571472</v>
      </c>
      <c r="I1034" s="147">
        <f t="shared" si="113"/>
        <v>-5.8037858657147297</v>
      </c>
      <c r="J1034" s="147">
        <f t="shared" si="114"/>
        <v>5.8037858657147297</v>
      </c>
      <c r="K1034" s="147">
        <f t="shared" si="115"/>
        <v>33.683930375070076</v>
      </c>
      <c r="L1034" s="149">
        <f t="shared" si="116"/>
        <v>3.0549457130828139E-2</v>
      </c>
    </row>
    <row r="1035" spans="4:12" x14ac:dyDescent="0.3">
      <c r="D1035" s="169">
        <v>44963</v>
      </c>
      <c r="E1035" s="146">
        <v>194.76</v>
      </c>
      <c r="F1035" s="170">
        <f t="shared" si="117"/>
        <v>194.20734750611427</v>
      </c>
      <c r="G1035" s="147">
        <f t="shared" si="118"/>
        <v>3.9315405466828039</v>
      </c>
      <c r="H1035" s="147">
        <f t="shared" si="112"/>
        <v>198.13888805279709</v>
      </c>
      <c r="I1035" s="147">
        <f t="shared" si="113"/>
        <v>-3.3788880527970946</v>
      </c>
      <c r="J1035" s="147">
        <f t="shared" si="114"/>
        <v>3.3788880527970946</v>
      </c>
      <c r="K1035" s="147">
        <f t="shared" si="115"/>
        <v>11.416884473334941</v>
      </c>
      <c r="L1035" s="149">
        <f t="shared" si="116"/>
        <v>1.7348983635228458E-2</v>
      </c>
    </row>
    <row r="1036" spans="4:12" x14ac:dyDescent="0.3">
      <c r="D1036" s="169">
        <v>44964</v>
      </c>
      <c r="E1036" s="146">
        <v>196.81</v>
      </c>
      <c r="F1036" s="170">
        <f t="shared" si="117"/>
        <v>198.31523243734625</v>
      </c>
      <c r="G1036" s="147">
        <f t="shared" si="118"/>
        <v>3.9491749851377218</v>
      </c>
      <c r="H1036" s="147">
        <f t="shared" si="112"/>
        <v>202.26440742248397</v>
      </c>
      <c r="I1036" s="147">
        <f t="shared" si="113"/>
        <v>-5.4544074224839676</v>
      </c>
      <c r="J1036" s="147">
        <f t="shared" si="114"/>
        <v>5.4544074224839676</v>
      </c>
      <c r="K1036" s="147">
        <f t="shared" si="115"/>
        <v>29.750560330448199</v>
      </c>
      <c r="L1036" s="149">
        <f t="shared" si="116"/>
        <v>2.7714076634744005E-2</v>
      </c>
    </row>
    <row r="1037" spans="4:12" x14ac:dyDescent="0.3">
      <c r="D1037" s="169">
        <v>44965</v>
      </c>
      <c r="E1037" s="146">
        <v>201.29</v>
      </c>
      <c r="F1037" s="170">
        <f t="shared" si="117"/>
        <v>200.86533998811021</v>
      </c>
      <c r="G1037" s="147">
        <f t="shared" si="118"/>
        <v>3.8092682417003454</v>
      </c>
      <c r="H1037" s="147">
        <f t="shared" si="112"/>
        <v>204.67460822981056</v>
      </c>
      <c r="I1037" s="147">
        <f t="shared" si="113"/>
        <v>-3.3846082298105671</v>
      </c>
      <c r="J1037" s="147">
        <f t="shared" si="114"/>
        <v>3.3846082298105671</v>
      </c>
      <c r="K1037" s="147">
        <f t="shared" si="115"/>
        <v>11.45557286930142</v>
      </c>
      <c r="L1037" s="149">
        <f t="shared" si="116"/>
        <v>1.6814587062499713E-2</v>
      </c>
    </row>
    <row r="1038" spans="4:12" x14ac:dyDescent="0.3">
      <c r="D1038" s="169">
        <v>44966</v>
      </c>
      <c r="E1038" s="146">
        <v>207.32</v>
      </c>
      <c r="F1038" s="170">
        <f t="shared" si="117"/>
        <v>205.5434145933603</v>
      </c>
      <c r="G1038" s="147">
        <f t="shared" si="118"/>
        <v>3.8961488780553197</v>
      </c>
      <c r="H1038" s="147">
        <f t="shared" si="112"/>
        <v>209.43956347141562</v>
      </c>
      <c r="I1038" s="147">
        <f t="shared" si="113"/>
        <v>-2.1195634714156313</v>
      </c>
      <c r="J1038" s="147">
        <f t="shared" si="114"/>
        <v>2.1195634714156313</v>
      </c>
      <c r="K1038" s="147">
        <f t="shared" si="115"/>
        <v>4.4925493093594815</v>
      </c>
      <c r="L1038" s="149">
        <f t="shared" si="116"/>
        <v>1.0223632410841363E-2</v>
      </c>
    </row>
    <row r="1039" spans="4:12" x14ac:dyDescent="0.3">
      <c r="D1039" s="169">
        <v>44967</v>
      </c>
      <c r="E1039" s="146">
        <v>196.89</v>
      </c>
      <c r="F1039" s="170">
        <f t="shared" si="117"/>
        <v>208.35091910244427</v>
      </c>
      <c r="G1039" s="147">
        <f t="shared" si="118"/>
        <v>3.7872844411581847</v>
      </c>
      <c r="H1039" s="147">
        <f t="shared" si="112"/>
        <v>212.13820354360246</v>
      </c>
      <c r="I1039" s="147">
        <f t="shared" si="113"/>
        <v>-15.248203543602472</v>
      </c>
      <c r="J1039" s="147">
        <f t="shared" si="114"/>
        <v>15.248203543602472</v>
      </c>
      <c r="K1039" s="147">
        <f t="shared" si="115"/>
        <v>232.50771130713096</v>
      </c>
      <c r="L1039" s="149">
        <f t="shared" si="116"/>
        <v>7.7445292008748404E-2</v>
      </c>
    </row>
    <row r="1040" spans="4:12" x14ac:dyDescent="0.3">
      <c r="D1040" s="169">
        <v>44970</v>
      </c>
      <c r="E1040" s="146">
        <v>194.64</v>
      </c>
      <c r="F1040" s="170">
        <f t="shared" si="117"/>
        <v>199.46982755292655</v>
      </c>
      <c r="G1040" s="147">
        <f t="shared" si="118"/>
        <v>2.5204468420905943</v>
      </c>
      <c r="H1040" s="147">
        <f t="shared" si="112"/>
        <v>201.99027439501714</v>
      </c>
      <c r="I1040" s="147">
        <f t="shared" si="113"/>
        <v>-7.3502743950171521</v>
      </c>
      <c r="J1040" s="147">
        <f t="shared" si="114"/>
        <v>7.3502743950171521</v>
      </c>
      <c r="K1040" s="147">
        <f t="shared" si="115"/>
        <v>54.026533682044764</v>
      </c>
      <c r="L1040" s="149">
        <f t="shared" si="116"/>
        <v>3.776343195138282E-2</v>
      </c>
    </row>
    <row r="1041" spans="4:12" x14ac:dyDescent="0.3">
      <c r="D1041" s="169">
        <v>44971</v>
      </c>
      <c r="E1041" s="146">
        <v>209.25</v>
      </c>
      <c r="F1041" s="170">
        <f t="shared" si="117"/>
        <v>199.57835747367247</v>
      </c>
      <c r="G1041" s="147">
        <f t="shared" si="118"/>
        <v>2.2792551499561271</v>
      </c>
      <c r="H1041" s="147">
        <f t="shared" si="112"/>
        <v>201.8576126236286</v>
      </c>
      <c r="I1041" s="147">
        <f t="shared" si="113"/>
        <v>7.3923873763714028</v>
      </c>
      <c r="J1041" s="147">
        <f t="shared" si="114"/>
        <v>7.3923873763714028</v>
      </c>
      <c r="K1041" s="147">
        <f t="shared" si="115"/>
        <v>54.647391122335272</v>
      </c>
      <c r="L1041" s="149">
        <f t="shared" si="116"/>
        <v>3.5328016135586157E-2</v>
      </c>
    </row>
    <row r="1042" spans="4:12" x14ac:dyDescent="0.3">
      <c r="D1042" s="169">
        <v>44972</v>
      </c>
      <c r="E1042" s="146">
        <v>214.24</v>
      </c>
      <c r="F1042" s="170">
        <f t="shared" si="117"/>
        <v>212.07140411996494</v>
      </c>
      <c r="G1042" s="147">
        <f t="shared" si="118"/>
        <v>3.3006342995897615</v>
      </c>
      <c r="H1042" s="147">
        <f t="shared" si="112"/>
        <v>215.37203841955471</v>
      </c>
      <c r="I1042" s="147">
        <f t="shared" si="113"/>
        <v>-1.1320384195547035</v>
      </c>
      <c r="J1042" s="147">
        <f t="shared" si="114"/>
        <v>1.1320384195547035</v>
      </c>
      <c r="K1042" s="147">
        <f t="shared" si="115"/>
        <v>1.281510983347911</v>
      </c>
      <c r="L1042" s="149">
        <f t="shared" si="116"/>
        <v>5.2839732055391308E-3</v>
      </c>
    </row>
    <row r="1043" spans="4:12" x14ac:dyDescent="0.3">
      <c r="D1043" s="169">
        <v>44973</v>
      </c>
      <c r="E1043" s="146">
        <v>202.04</v>
      </c>
      <c r="F1043" s="170">
        <f t="shared" si="117"/>
        <v>214.44050743967182</v>
      </c>
      <c r="G1043" s="147">
        <f t="shared" si="118"/>
        <v>3.2074812016014738</v>
      </c>
      <c r="H1043" s="147">
        <f t="shared" si="112"/>
        <v>217.64798864127329</v>
      </c>
      <c r="I1043" s="147">
        <f t="shared" si="113"/>
        <v>-15.607988641273295</v>
      </c>
      <c r="J1043" s="147">
        <f t="shared" si="114"/>
        <v>15.607988641273295</v>
      </c>
      <c r="K1043" s="147">
        <f t="shared" si="115"/>
        <v>243.6093094261162</v>
      </c>
      <c r="L1043" s="149">
        <f t="shared" si="116"/>
        <v>7.7251973080940881E-2</v>
      </c>
    </row>
    <row r="1044" spans="4:12" x14ac:dyDescent="0.3">
      <c r="D1044" s="169">
        <v>44974</v>
      </c>
      <c r="E1044" s="146">
        <v>208.31</v>
      </c>
      <c r="F1044" s="170">
        <f t="shared" si="117"/>
        <v>205.85998496128119</v>
      </c>
      <c r="G1044" s="147">
        <f t="shared" si="118"/>
        <v>2.0286808336022633</v>
      </c>
      <c r="H1044" s="147">
        <f t="shared" si="112"/>
        <v>207.88866579488345</v>
      </c>
      <c r="I1044" s="147">
        <f t="shared" si="113"/>
        <v>0.42133420511655117</v>
      </c>
      <c r="J1044" s="147">
        <f t="shared" si="114"/>
        <v>0.42133420511655117</v>
      </c>
      <c r="K1044" s="147">
        <f t="shared" si="115"/>
        <v>0.17752251240119601</v>
      </c>
      <c r="L1044" s="149">
        <f t="shared" si="116"/>
        <v>2.0226307191999961E-3</v>
      </c>
    </row>
    <row r="1045" spans="4:12" x14ac:dyDescent="0.3">
      <c r="D1045" s="169">
        <v>44978</v>
      </c>
      <c r="E1045" s="146">
        <v>197.37</v>
      </c>
      <c r="F1045" s="170">
        <f t="shared" si="117"/>
        <v>207.74494466688185</v>
      </c>
      <c r="G1045" s="147">
        <f t="shared" si="118"/>
        <v>2.0143087208021035</v>
      </c>
      <c r="H1045" s="147">
        <f t="shared" si="112"/>
        <v>209.75925338768394</v>
      </c>
      <c r="I1045" s="147">
        <f t="shared" si="113"/>
        <v>-12.389253387683937</v>
      </c>
      <c r="J1045" s="147">
        <f t="shared" si="114"/>
        <v>12.389253387683937</v>
      </c>
      <c r="K1045" s="147">
        <f t="shared" si="115"/>
        <v>153.49359950423789</v>
      </c>
      <c r="L1045" s="149">
        <f t="shared" si="116"/>
        <v>6.2771714990545346E-2</v>
      </c>
    </row>
    <row r="1046" spans="4:12" x14ac:dyDescent="0.3">
      <c r="D1046" s="169">
        <v>44979</v>
      </c>
      <c r="E1046" s="146">
        <v>200.86</v>
      </c>
      <c r="F1046" s="170">
        <f t="shared" si="117"/>
        <v>199.67944697664169</v>
      </c>
      <c r="G1046" s="147">
        <f t="shared" si="118"/>
        <v>1.0063280796978769</v>
      </c>
      <c r="H1046" s="147">
        <f t="shared" si="112"/>
        <v>200.68577505633957</v>
      </c>
      <c r="I1046" s="147">
        <f t="shared" si="113"/>
        <v>0.17422494366044816</v>
      </c>
      <c r="J1046" s="147">
        <f t="shared" si="114"/>
        <v>0.17422494366044816</v>
      </c>
      <c r="K1046" s="147">
        <f t="shared" si="115"/>
        <v>3.0354330993486337E-2</v>
      </c>
      <c r="L1046" s="149">
        <f t="shared" si="116"/>
        <v>8.6739492014561461E-4</v>
      </c>
    </row>
    <row r="1047" spans="4:12" x14ac:dyDescent="0.3">
      <c r="D1047" s="169">
        <v>44980</v>
      </c>
      <c r="E1047" s="146">
        <v>202.07</v>
      </c>
      <c r="F1047" s="170">
        <f t="shared" si="117"/>
        <v>201.90706246375834</v>
      </c>
      <c r="G1047" s="147">
        <f t="shared" si="118"/>
        <v>1.1284568204397543</v>
      </c>
      <c r="H1047" s="147">
        <f t="shared" si="112"/>
        <v>203.0355192841981</v>
      </c>
      <c r="I1047" s="147">
        <f t="shared" si="113"/>
        <v>-0.96551928419810906</v>
      </c>
      <c r="J1047" s="147">
        <f t="shared" si="114"/>
        <v>0.96551928419810906</v>
      </c>
      <c r="K1047" s="147">
        <f t="shared" si="115"/>
        <v>0.93222748815842893</v>
      </c>
      <c r="L1047" s="149">
        <f t="shared" si="116"/>
        <v>4.7781426446187412E-3</v>
      </c>
    </row>
    <row r="1048" spans="4:12" x14ac:dyDescent="0.3">
      <c r="D1048" s="169">
        <v>44981</v>
      </c>
      <c r="E1048" s="146">
        <v>196.88</v>
      </c>
      <c r="F1048" s="170">
        <f t="shared" si="117"/>
        <v>201.93476545635181</v>
      </c>
      <c r="G1048" s="147">
        <f t="shared" si="118"/>
        <v>1.0183814376551263</v>
      </c>
      <c r="H1048" s="147">
        <f t="shared" si="112"/>
        <v>202.95314689400695</v>
      </c>
      <c r="I1048" s="147">
        <f t="shared" si="113"/>
        <v>-6.0731468940069533</v>
      </c>
      <c r="J1048" s="147">
        <f t="shared" si="114"/>
        <v>6.0731468940069533</v>
      </c>
      <c r="K1048" s="147">
        <f t="shared" si="115"/>
        <v>36.883113196186301</v>
      </c>
      <c r="L1048" s="149">
        <f t="shared" si="116"/>
        <v>3.0846946840750476E-2</v>
      </c>
    </row>
    <row r="1049" spans="4:12" x14ac:dyDescent="0.3">
      <c r="D1049" s="169">
        <v>44984</v>
      </c>
      <c r="E1049" s="146">
        <v>207.63</v>
      </c>
      <c r="F1049" s="170">
        <f t="shared" si="117"/>
        <v>199.84470515012413</v>
      </c>
      <c r="G1049" s="147">
        <f t="shared" si="118"/>
        <v>0.7075372632668453</v>
      </c>
      <c r="H1049" s="147">
        <f t="shared" si="112"/>
        <v>200.55224241339099</v>
      </c>
      <c r="I1049" s="147">
        <f t="shared" si="113"/>
        <v>7.0777575866090103</v>
      </c>
      <c r="J1049" s="147">
        <f t="shared" si="114"/>
        <v>7.0777575866090103</v>
      </c>
      <c r="K1049" s="147">
        <f t="shared" si="115"/>
        <v>50.094652454801405</v>
      </c>
      <c r="L1049" s="149">
        <f t="shared" si="116"/>
        <v>3.4088318579246789E-2</v>
      </c>
    </row>
    <row r="1050" spans="4:12" x14ac:dyDescent="0.3">
      <c r="D1050" s="169">
        <v>44985</v>
      </c>
      <c r="E1050" s="146">
        <v>205.71</v>
      </c>
      <c r="F1050" s="170">
        <f t="shared" si="117"/>
        <v>207.8120298106135</v>
      </c>
      <c r="G1050" s="147">
        <f t="shared" si="118"/>
        <v>1.4335160029890974</v>
      </c>
      <c r="H1050" s="147">
        <f t="shared" si="112"/>
        <v>209.2455458136026</v>
      </c>
      <c r="I1050" s="147">
        <f t="shared" si="113"/>
        <v>-3.5355458136025959</v>
      </c>
      <c r="J1050" s="147">
        <f t="shared" si="114"/>
        <v>3.5355458136025959</v>
      </c>
      <c r="K1050" s="147">
        <f t="shared" si="115"/>
        <v>12.500084200082842</v>
      </c>
      <c r="L1050" s="149">
        <f t="shared" si="116"/>
        <v>1.718703910166057E-2</v>
      </c>
    </row>
    <row r="1051" spans="4:12" x14ac:dyDescent="0.3">
      <c r="D1051" s="169">
        <v>44986</v>
      </c>
      <c r="E1051" s="146">
        <v>202.77</v>
      </c>
      <c r="F1051" s="170">
        <f t="shared" si="117"/>
        <v>206.2688128023913</v>
      </c>
      <c r="G1051" s="147">
        <f t="shared" si="118"/>
        <v>1.1358427018679678</v>
      </c>
      <c r="H1051" s="147">
        <f t="shared" si="112"/>
        <v>207.40465550425927</v>
      </c>
      <c r="I1051" s="147">
        <f t="shared" si="113"/>
        <v>-4.634655504259257</v>
      </c>
      <c r="J1051" s="147">
        <f t="shared" si="114"/>
        <v>4.634655504259257</v>
      </c>
      <c r="K1051" s="147">
        <f t="shared" si="115"/>
        <v>21.480031643160629</v>
      </c>
      <c r="L1051" s="149">
        <f t="shared" si="116"/>
        <v>2.2856712059275322E-2</v>
      </c>
    </row>
    <row r="1052" spans="4:12" x14ac:dyDescent="0.3">
      <c r="D1052" s="169">
        <v>44987</v>
      </c>
      <c r="E1052" s="146">
        <v>190.9</v>
      </c>
      <c r="F1052" s="170">
        <f t="shared" si="117"/>
        <v>201.3046741614944</v>
      </c>
      <c r="G1052" s="147">
        <f t="shared" si="118"/>
        <v>0.52584456759148179</v>
      </c>
      <c r="H1052" s="147">
        <f t="shared" si="112"/>
        <v>201.8305187290859</v>
      </c>
      <c r="I1052" s="147">
        <f t="shared" si="113"/>
        <v>-10.93051872908589</v>
      </c>
      <c r="J1052" s="147">
        <f t="shared" si="114"/>
        <v>10.93051872908589</v>
      </c>
      <c r="K1052" s="147">
        <f t="shared" si="115"/>
        <v>119.47623968689742</v>
      </c>
      <c r="L1052" s="149">
        <f t="shared" si="116"/>
        <v>5.7257824667815031E-2</v>
      </c>
    </row>
    <row r="1053" spans="4:12" x14ac:dyDescent="0.3">
      <c r="D1053" s="169">
        <v>44988</v>
      </c>
      <c r="E1053" s="146">
        <v>197.79</v>
      </c>
      <c r="F1053" s="170">
        <f t="shared" si="117"/>
        <v>192.69867565407318</v>
      </c>
      <c r="G1053" s="147">
        <f t="shared" si="118"/>
        <v>-0.38733973990978837</v>
      </c>
      <c r="H1053" s="147">
        <f t="shared" si="112"/>
        <v>192.31133591416341</v>
      </c>
      <c r="I1053" s="147">
        <f t="shared" si="113"/>
        <v>5.4786640858365843</v>
      </c>
      <c r="J1053" s="147">
        <f t="shared" si="114"/>
        <v>5.4786640858365843</v>
      </c>
      <c r="K1053" s="147">
        <f t="shared" si="115"/>
        <v>30.015760165435616</v>
      </c>
      <c r="L1053" s="149">
        <f t="shared" si="116"/>
        <v>2.7699398785765633E-2</v>
      </c>
    </row>
    <row r="1054" spans="4:12" x14ac:dyDescent="0.3">
      <c r="D1054" s="169">
        <v>44991</v>
      </c>
      <c r="E1054" s="146">
        <v>193.81</v>
      </c>
      <c r="F1054" s="170">
        <f t="shared" si="117"/>
        <v>196.6841282080722</v>
      </c>
      <c r="G1054" s="147">
        <f t="shared" si="118"/>
        <v>4.9939489481091559E-2</v>
      </c>
      <c r="H1054" s="147">
        <f t="shared" si="112"/>
        <v>196.73406769755329</v>
      </c>
      <c r="I1054" s="147">
        <f t="shared" si="113"/>
        <v>-2.9240676975532836</v>
      </c>
      <c r="J1054" s="147">
        <f t="shared" si="114"/>
        <v>2.9240676975532836</v>
      </c>
      <c r="K1054" s="147">
        <f t="shared" si="115"/>
        <v>8.5501718998745613</v>
      </c>
      <c r="L1054" s="149">
        <f t="shared" si="116"/>
        <v>1.5087290116883976E-2</v>
      </c>
    </row>
    <row r="1055" spans="4:12" x14ac:dyDescent="0.3">
      <c r="D1055" s="169">
        <v>44992</v>
      </c>
      <c r="E1055" s="146">
        <v>187.71</v>
      </c>
      <c r="F1055" s="170">
        <f t="shared" si="117"/>
        <v>192.6299515915849</v>
      </c>
      <c r="G1055" s="147">
        <f t="shared" si="118"/>
        <v>-0.36047212111574733</v>
      </c>
      <c r="H1055" s="147">
        <f t="shared" si="112"/>
        <v>192.26947947046915</v>
      </c>
      <c r="I1055" s="147">
        <f t="shared" si="113"/>
        <v>-4.5594794704691424</v>
      </c>
      <c r="J1055" s="147">
        <f t="shared" si="114"/>
        <v>4.5594794704691424</v>
      </c>
      <c r="K1055" s="147">
        <f t="shared" si="115"/>
        <v>20.788853041629572</v>
      </c>
      <c r="L1055" s="149">
        <f t="shared" si="116"/>
        <v>2.4290019021198348E-2</v>
      </c>
    </row>
    <row r="1056" spans="4:12" x14ac:dyDescent="0.3">
      <c r="D1056" s="169">
        <v>44993</v>
      </c>
      <c r="E1056" s="146">
        <v>182</v>
      </c>
      <c r="F1056" s="170">
        <f t="shared" si="117"/>
        <v>186.27962230310743</v>
      </c>
      <c r="G1056" s="147">
        <f t="shared" si="118"/>
        <v>-0.9594578378519194</v>
      </c>
      <c r="H1056" s="147">
        <f t="shared" si="112"/>
        <v>185.32016446525552</v>
      </c>
      <c r="I1056" s="147">
        <f t="shared" si="113"/>
        <v>-3.320164465255516</v>
      </c>
      <c r="J1056" s="147">
        <f t="shared" si="114"/>
        <v>3.320164465255516</v>
      </c>
      <c r="K1056" s="147">
        <f t="shared" si="115"/>
        <v>11.023492076345446</v>
      </c>
      <c r="L1056" s="149">
        <f t="shared" si="116"/>
        <v>1.8242661897008329E-2</v>
      </c>
    </row>
    <row r="1057" spans="4:12" x14ac:dyDescent="0.3">
      <c r="D1057" s="169">
        <v>44994</v>
      </c>
      <c r="E1057" s="146">
        <v>172.92</v>
      </c>
      <c r="F1057" s="170">
        <f t="shared" si="117"/>
        <v>179.41643372971848</v>
      </c>
      <c r="G1057" s="147">
        <f t="shared" si="118"/>
        <v>-1.549830911405623</v>
      </c>
      <c r="H1057" s="147">
        <f t="shared" si="112"/>
        <v>177.86660281831286</v>
      </c>
      <c r="I1057" s="147">
        <f t="shared" si="113"/>
        <v>-4.9466028183128685</v>
      </c>
      <c r="J1057" s="147">
        <f t="shared" si="114"/>
        <v>4.9466028183128685</v>
      </c>
      <c r="K1057" s="147">
        <f t="shared" si="115"/>
        <v>24.468879442140814</v>
      </c>
      <c r="L1057" s="149">
        <f t="shared" si="116"/>
        <v>2.8606308225265262E-2</v>
      </c>
    </row>
    <row r="1058" spans="4:12" x14ac:dyDescent="0.3">
      <c r="D1058" s="169">
        <v>44995</v>
      </c>
      <c r="E1058" s="146">
        <v>173.44</v>
      </c>
      <c r="F1058" s="170">
        <f t="shared" si="117"/>
        <v>171.78413527087548</v>
      </c>
      <c r="G1058" s="147">
        <f t="shared" si="118"/>
        <v>-2.1580776661493601</v>
      </c>
      <c r="H1058" s="147">
        <f t="shared" si="112"/>
        <v>169.62605760472613</v>
      </c>
      <c r="I1058" s="147">
        <f t="shared" si="113"/>
        <v>3.8139423952738696</v>
      </c>
      <c r="J1058" s="147">
        <f t="shared" si="114"/>
        <v>3.8139423952738696</v>
      </c>
      <c r="K1058" s="147">
        <f t="shared" si="115"/>
        <v>14.546156594467382</v>
      </c>
      <c r="L1058" s="149">
        <f t="shared" si="116"/>
        <v>2.1989981522566131E-2</v>
      </c>
    </row>
    <row r="1059" spans="4:12" x14ac:dyDescent="0.3">
      <c r="D1059" s="169">
        <v>44998</v>
      </c>
      <c r="E1059" s="146">
        <v>174.48</v>
      </c>
      <c r="F1059" s="170">
        <f t="shared" si="117"/>
        <v>171.92153786708053</v>
      </c>
      <c r="G1059" s="147">
        <f t="shared" si="118"/>
        <v>-1.9285296399139191</v>
      </c>
      <c r="H1059" s="147">
        <f t="shared" si="112"/>
        <v>169.9930082271666</v>
      </c>
      <c r="I1059" s="147">
        <f t="shared" si="113"/>
        <v>4.4869917728333917</v>
      </c>
      <c r="J1059" s="147">
        <f t="shared" si="114"/>
        <v>4.4869917728333917</v>
      </c>
      <c r="K1059" s="147">
        <f t="shared" si="115"/>
        <v>20.133095169474544</v>
      </c>
      <c r="L1059" s="149">
        <f t="shared" si="116"/>
        <v>2.5716367336275744E-2</v>
      </c>
    </row>
    <row r="1060" spans="4:12" x14ac:dyDescent="0.3">
      <c r="D1060" s="169">
        <v>44999</v>
      </c>
      <c r="E1060" s="146">
        <v>183.26</v>
      </c>
      <c r="F1060" s="170">
        <f t="shared" si="117"/>
        <v>174.69317628806886</v>
      </c>
      <c r="G1060" s="147">
        <f t="shared" si="118"/>
        <v>-1.4585128338236948</v>
      </c>
      <c r="H1060" s="147">
        <f t="shared" si="112"/>
        <v>173.23466345424515</v>
      </c>
      <c r="I1060" s="147">
        <f t="shared" si="113"/>
        <v>10.02533654575484</v>
      </c>
      <c r="J1060" s="147">
        <f t="shared" si="114"/>
        <v>10.02533654575484</v>
      </c>
      <c r="K1060" s="147">
        <f t="shared" si="115"/>
        <v>100.50737285564759</v>
      </c>
      <c r="L1060" s="149">
        <f t="shared" si="116"/>
        <v>5.4705536100375644E-2</v>
      </c>
    </row>
    <row r="1061" spans="4:12" x14ac:dyDescent="0.3">
      <c r="D1061" s="169">
        <v>45000</v>
      </c>
      <c r="E1061" s="146">
        <v>180.45</v>
      </c>
      <c r="F1061" s="170">
        <f t="shared" si="117"/>
        <v>181.53118973294104</v>
      </c>
      <c r="G1061" s="147">
        <f t="shared" si="118"/>
        <v>-0.6288602059541063</v>
      </c>
      <c r="H1061" s="147">
        <f t="shared" si="112"/>
        <v>180.90232952698693</v>
      </c>
      <c r="I1061" s="147">
        <f t="shared" si="113"/>
        <v>-0.45232952698694362</v>
      </c>
      <c r="J1061" s="147">
        <f t="shared" si="114"/>
        <v>0.45232952698694362</v>
      </c>
      <c r="K1061" s="147">
        <f t="shared" si="115"/>
        <v>0.20460200098423215</v>
      </c>
      <c r="L1061" s="149">
        <f t="shared" si="116"/>
        <v>2.5066751287722007E-3</v>
      </c>
    </row>
    <row r="1062" spans="4:12" x14ac:dyDescent="0.3">
      <c r="D1062" s="169">
        <v>45001</v>
      </c>
      <c r="E1062" s="146">
        <v>184.13</v>
      </c>
      <c r="F1062" s="170">
        <f t="shared" si="117"/>
        <v>180.68291183523669</v>
      </c>
      <c r="G1062" s="147">
        <f t="shared" si="118"/>
        <v>-0.65080197512913063</v>
      </c>
      <c r="H1062" s="147">
        <f t="shared" si="112"/>
        <v>180.03210986010757</v>
      </c>
      <c r="I1062" s="147">
        <f t="shared" si="113"/>
        <v>4.0978901398924279</v>
      </c>
      <c r="J1062" s="147">
        <f t="shared" si="114"/>
        <v>4.0978901398924279</v>
      </c>
      <c r="K1062" s="147">
        <f t="shared" si="115"/>
        <v>16.792703598627583</v>
      </c>
      <c r="L1062" s="149">
        <f t="shared" si="116"/>
        <v>2.2255418127911954E-2</v>
      </c>
    </row>
    <row r="1063" spans="4:12" x14ac:dyDescent="0.3">
      <c r="D1063" s="169">
        <v>45002</v>
      </c>
      <c r="E1063" s="146">
        <v>180.13</v>
      </c>
      <c r="F1063" s="170">
        <f t="shared" si="117"/>
        <v>182.80935841989671</v>
      </c>
      <c r="G1063" s="147">
        <f t="shared" si="118"/>
        <v>-0.37307711915021596</v>
      </c>
      <c r="H1063" s="147">
        <f t="shared" si="112"/>
        <v>182.43628130074649</v>
      </c>
      <c r="I1063" s="147">
        <f t="shared" si="113"/>
        <v>-2.3062813007464911</v>
      </c>
      <c r="J1063" s="147">
        <f t="shared" si="114"/>
        <v>2.3062813007464911</v>
      </c>
      <c r="K1063" s="147">
        <f t="shared" si="115"/>
        <v>5.3189334381729267</v>
      </c>
      <c r="L1063" s="149">
        <f t="shared" si="116"/>
        <v>1.2803426973555162E-2</v>
      </c>
    </row>
    <row r="1064" spans="4:12" x14ac:dyDescent="0.3">
      <c r="D1064" s="169">
        <v>45005</v>
      </c>
      <c r="E1064" s="146">
        <v>183.25</v>
      </c>
      <c r="F1064" s="170">
        <f t="shared" si="117"/>
        <v>180.45553830467983</v>
      </c>
      <c r="G1064" s="147">
        <f t="shared" si="118"/>
        <v>-0.57115141875688202</v>
      </c>
      <c r="H1064" s="147">
        <f t="shared" si="112"/>
        <v>179.88438688592296</v>
      </c>
      <c r="I1064" s="147">
        <f t="shared" si="113"/>
        <v>3.3656131140770356</v>
      </c>
      <c r="J1064" s="147">
        <f t="shared" si="114"/>
        <v>3.3656131140770356</v>
      </c>
      <c r="K1064" s="147">
        <f t="shared" si="115"/>
        <v>11.327351633647321</v>
      </c>
      <c r="L1064" s="149">
        <f t="shared" si="116"/>
        <v>1.8366238003148898E-2</v>
      </c>
    </row>
    <row r="1065" spans="4:12" x14ac:dyDescent="0.3">
      <c r="D1065" s="169">
        <v>45006</v>
      </c>
      <c r="E1065" s="146">
        <v>197.58</v>
      </c>
      <c r="F1065" s="170">
        <f t="shared" si="117"/>
        <v>185.65907886499451</v>
      </c>
      <c r="G1065" s="147">
        <f t="shared" si="118"/>
        <v>6.3177791502740943E-3</v>
      </c>
      <c r="H1065" s="147">
        <f t="shared" si="112"/>
        <v>185.66539664414478</v>
      </c>
      <c r="I1065" s="147">
        <f t="shared" si="113"/>
        <v>11.914603355855235</v>
      </c>
      <c r="J1065" s="147">
        <f t="shared" si="114"/>
        <v>11.914603355855235</v>
      </c>
      <c r="K1065" s="147">
        <f t="shared" si="115"/>
        <v>141.95777312735683</v>
      </c>
      <c r="L1065" s="149">
        <f t="shared" si="116"/>
        <v>6.0302679197566725E-2</v>
      </c>
    </row>
    <row r="1066" spans="4:12" x14ac:dyDescent="0.3">
      <c r="D1066" s="169">
        <v>45007</v>
      </c>
      <c r="E1066" s="146">
        <v>191.15</v>
      </c>
      <c r="F1066" s="170">
        <f t="shared" si="117"/>
        <v>196.29905422332024</v>
      </c>
      <c r="G1066" s="147">
        <f t="shared" si="118"/>
        <v>1.0696835370678195</v>
      </c>
      <c r="H1066" s="147">
        <f t="shared" si="112"/>
        <v>197.36873776038806</v>
      </c>
      <c r="I1066" s="147">
        <f t="shared" si="113"/>
        <v>-6.218737760388052</v>
      </c>
      <c r="J1066" s="147">
        <f t="shared" si="114"/>
        <v>6.218737760388052</v>
      </c>
      <c r="K1066" s="147">
        <f t="shared" si="115"/>
        <v>38.672699332476206</v>
      </c>
      <c r="L1066" s="149">
        <f t="shared" si="116"/>
        <v>3.2533286740193838E-2</v>
      </c>
    </row>
    <row r="1067" spans="4:12" x14ac:dyDescent="0.3">
      <c r="D1067" s="169">
        <v>45008</v>
      </c>
      <c r="E1067" s="146">
        <v>192.22</v>
      </c>
      <c r="F1067" s="170">
        <f t="shared" si="117"/>
        <v>192.2197468296543</v>
      </c>
      <c r="G1067" s="147">
        <f t="shared" si="118"/>
        <v>0.55478444399444327</v>
      </c>
      <c r="H1067" s="147">
        <f t="shared" si="112"/>
        <v>192.77453127364873</v>
      </c>
      <c r="I1067" s="147">
        <f t="shared" si="113"/>
        <v>-0.55453127364873467</v>
      </c>
      <c r="J1067" s="147">
        <f t="shared" si="114"/>
        <v>0.55453127364873467</v>
      </c>
      <c r="K1067" s="147">
        <f t="shared" si="115"/>
        <v>0.30750493345448787</v>
      </c>
      <c r="L1067" s="149">
        <f t="shared" si="116"/>
        <v>2.8848781273995146E-3</v>
      </c>
    </row>
    <row r="1068" spans="4:12" x14ac:dyDescent="0.3">
      <c r="D1068" s="169">
        <v>45009</v>
      </c>
      <c r="E1068" s="146">
        <v>190.41</v>
      </c>
      <c r="F1068" s="170">
        <f t="shared" si="117"/>
        <v>192.30182755519556</v>
      </c>
      <c r="G1068" s="147">
        <f t="shared" si="118"/>
        <v>0.50751407214912492</v>
      </c>
      <c r="H1068" s="147">
        <f t="shared" si="112"/>
        <v>192.80934162734468</v>
      </c>
      <c r="I1068" s="147">
        <f t="shared" si="113"/>
        <v>-2.3993416273446826</v>
      </c>
      <c r="J1068" s="147">
        <f t="shared" si="114"/>
        <v>2.3993416273446826</v>
      </c>
      <c r="K1068" s="147">
        <f t="shared" si="115"/>
        <v>5.7568402447090294</v>
      </c>
      <c r="L1068" s="149">
        <f t="shared" si="116"/>
        <v>1.2600922364081103E-2</v>
      </c>
    </row>
    <row r="1069" spans="4:12" x14ac:dyDescent="0.3">
      <c r="D1069" s="169">
        <v>45012</v>
      </c>
      <c r="E1069" s="146">
        <v>191.81</v>
      </c>
      <c r="F1069" s="170">
        <f t="shared" si="117"/>
        <v>191.09601125771928</v>
      </c>
      <c r="G1069" s="147">
        <f t="shared" si="118"/>
        <v>0.33618103518658488</v>
      </c>
      <c r="H1069" s="147">
        <f t="shared" si="112"/>
        <v>191.43219229290588</v>
      </c>
      <c r="I1069" s="147">
        <f t="shared" si="113"/>
        <v>0.37780770709412081</v>
      </c>
      <c r="J1069" s="147">
        <f t="shared" si="114"/>
        <v>0.37780770709412081</v>
      </c>
      <c r="K1069" s="147">
        <f t="shared" si="115"/>
        <v>0.14273866353971698</v>
      </c>
      <c r="L1069" s="149">
        <f t="shared" si="116"/>
        <v>1.9696976544190648E-3</v>
      </c>
    </row>
    <row r="1070" spans="4:12" x14ac:dyDescent="0.3">
      <c r="D1070" s="169">
        <v>45013</v>
      </c>
      <c r="E1070" s="146">
        <v>189.19</v>
      </c>
      <c r="F1070" s="170">
        <f t="shared" si="117"/>
        <v>191.55494482814927</v>
      </c>
      <c r="G1070" s="147">
        <f t="shared" si="118"/>
        <v>0.34845628871092554</v>
      </c>
      <c r="H1070" s="147">
        <f t="shared" si="112"/>
        <v>191.90340111686021</v>
      </c>
      <c r="I1070" s="147">
        <f t="shared" si="113"/>
        <v>-2.7134011168602115</v>
      </c>
      <c r="J1070" s="147">
        <f t="shared" si="114"/>
        <v>2.7134011168602115</v>
      </c>
      <c r="K1070" s="147">
        <f t="shared" si="115"/>
        <v>7.3625456209782429</v>
      </c>
      <c r="L1070" s="149">
        <f t="shared" si="116"/>
        <v>1.4342201579682919E-2</v>
      </c>
    </row>
    <row r="1071" spans="4:12" x14ac:dyDescent="0.3">
      <c r="D1071" s="169">
        <v>45014</v>
      </c>
      <c r="E1071" s="146">
        <v>193.88</v>
      </c>
      <c r="F1071" s="170">
        <f t="shared" si="117"/>
        <v>190.40676503096876</v>
      </c>
      <c r="G1071" s="147">
        <f t="shared" si="118"/>
        <v>0.1987926801217812</v>
      </c>
      <c r="H1071" s="147">
        <f t="shared" si="112"/>
        <v>190.60555771109054</v>
      </c>
      <c r="I1071" s="147">
        <f t="shared" si="113"/>
        <v>3.2744422889094551</v>
      </c>
      <c r="J1071" s="147">
        <f t="shared" si="114"/>
        <v>3.2744422889094551</v>
      </c>
      <c r="K1071" s="147">
        <f t="shared" si="115"/>
        <v>10.721972303398591</v>
      </c>
      <c r="L1071" s="149">
        <f t="shared" si="116"/>
        <v>1.6889015313129023E-2</v>
      </c>
    </row>
    <row r="1072" spans="4:12" x14ac:dyDescent="0.3">
      <c r="D1072" s="169">
        <v>45015</v>
      </c>
      <c r="E1072" s="146">
        <v>195.28</v>
      </c>
      <c r="F1072" s="170">
        <f t="shared" si="117"/>
        <v>194.31903414409746</v>
      </c>
      <c r="G1072" s="147">
        <f t="shared" si="118"/>
        <v>0.57014032342247323</v>
      </c>
      <c r="H1072" s="147">
        <f t="shared" si="112"/>
        <v>194.88917446751992</v>
      </c>
      <c r="I1072" s="147">
        <f t="shared" si="113"/>
        <v>0.39082553248007912</v>
      </c>
      <c r="J1072" s="147">
        <f t="shared" si="114"/>
        <v>0.39082553248007912</v>
      </c>
      <c r="K1072" s="147">
        <f t="shared" si="115"/>
        <v>0.15274459683833738</v>
      </c>
      <c r="L1072" s="149">
        <f t="shared" si="116"/>
        <v>2.0013597525608312E-3</v>
      </c>
    </row>
    <row r="1073" spans="4:12" x14ac:dyDescent="0.3">
      <c r="D1073" s="169">
        <v>45016</v>
      </c>
      <c r="E1073" s="146">
        <v>207.46</v>
      </c>
      <c r="F1073" s="170">
        <f t="shared" si="117"/>
        <v>198.17211225873797</v>
      </c>
      <c r="G1073" s="147">
        <f t="shared" si="118"/>
        <v>0.89843410254427702</v>
      </c>
      <c r="H1073" s="147">
        <f t="shared" si="112"/>
        <v>199.07054636128225</v>
      </c>
      <c r="I1073" s="147">
        <f t="shared" si="113"/>
        <v>8.3894536387177538</v>
      </c>
      <c r="J1073" s="147">
        <f t="shared" si="114"/>
        <v>8.3894536387177538</v>
      </c>
      <c r="K1073" s="147">
        <f t="shared" si="115"/>
        <v>70.382932356194559</v>
      </c>
      <c r="L1073" s="149">
        <f t="shared" si="116"/>
        <v>4.0438897323425017E-2</v>
      </c>
    </row>
    <row r="1074" spans="4:12" x14ac:dyDescent="0.3">
      <c r="D1074" s="169">
        <v>45019</v>
      </c>
      <c r="E1074" s="146">
        <v>194.77</v>
      </c>
      <c r="F1074" s="170">
        <f t="shared" si="117"/>
        <v>205.64074728203545</v>
      </c>
      <c r="G1074" s="147">
        <f t="shared" si="118"/>
        <v>1.5554541946195974</v>
      </c>
      <c r="H1074" s="147">
        <f t="shared" si="112"/>
        <v>207.19620147665503</v>
      </c>
      <c r="I1074" s="147">
        <f t="shared" si="113"/>
        <v>-12.426201476655024</v>
      </c>
      <c r="J1074" s="147">
        <f t="shared" si="114"/>
        <v>12.426201476655024</v>
      </c>
      <c r="K1074" s="147">
        <f t="shared" si="115"/>
        <v>154.4104831384235</v>
      </c>
      <c r="L1074" s="149">
        <f t="shared" si="116"/>
        <v>6.3799360664655871E-2</v>
      </c>
    </row>
    <row r="1075" spans="4:12" x14ac:dyDescent="0.3">
      <c r="D1075" s="169">
        <v>45020</v>
      </c>
      <c r="E1075" s="146">
        <v>192.58</v>
      </c>
      <c r="F1075" s="170">
        <f t="shared" si="117"/>
        <v>195.57636335569572</v>
      </c>
      <c r="G1075" s="147">
        <f t="shared" si="118"/>
        <v>0.39347038252366473</v>
      </c>
      <c r="H1075" s="147">
        <f t="shared" si="112"/>
        <v>195.96983373821939</v>
      </c>
      <c r="I1075" s="147">
        <f t="shared" si="113"/>
        <v>-3.3898337382193802</v>
      </c>
      <c r="J1075" s="147">
        <f t="shared" si="114"/>
        <v>3.3898337382193802</v>
      </c>
      <c r="K1075" s="147">
        <f t="shared" si="115"/>
        <v>11.490972772770377</v>
      </c>
      <c r="L1075" s="149">
        <f t="shared" si="116"/>
        <v>1.7602210708377714E-2</v>
      </c>
    </row>
    <row r="1076" spans="4:12" x14ac:dyDescent="0.3">
      <c r="D1076" s="169">
        <v>45021</v>
      </c>
      <c r="E1076" s="146">
        <v>185.52</v>
      </c>
      <c r="F1076" s="170">
        <f t="shared" si="117"/>
        <v>191.48277630601896</v>
      </c>
      <c r="G1076" s="147">
        <f t="shared" si="118"/>
        <v>-5.5235360696377411E-2</v>
      </c>
      <c r="H1076" s="147">
        <f t="shared" si="112"/>
        <v>191.42754094532259</v>
      </c>
      <c r="I1076" s="147">
        <f t="shared" si="113"/>
        <v>-5.9075409453225802</v>
      </c>
      <c r="J1076" s="147">
        <f t="shared" si="114"/>
        <v>5.9075409453225802</v>
      </c>
      <c r="K1076" s="147">
        <f t="shared" si="115"/>
        <v>34.899040020662802</v>
      </c>
      <c r="L1076" s="149">
        <f t="shared" si="116"/>
        <v>3.1843148691906964E-2</v>
      </c>
    </row>
    <row r="1077" spans="4:12" x14ac:dyDescent="0.3">
      <c r="D1077" s="169">
        <v>45022</v>
      </c>
      <c r="E1077" s="146">
        <v>185.06</v>
      </c>
      <c r="F1077" s="170">
        <f t="shared" si="117"/>
        <v>185.38381171144292</v>
      </c>
      <c r="G1077" s="147">
        <f t="shared" si="118"/>
        <v>-0.65960828408434424</v>
      </c>
      <c r="H1077" s="147">
        <f t="shared" si="112"/>
        <v>184.72420342735856</v>
      </c>
      <c r="I1077" s="147">
        <f t="shared" si="113"/>
        <v>0.33579657264144203</v>
      </c>
      <c r="J1077" s="147">
        <f t="shared" si="114"/>
        <v>0.33579657264144203</v>
      </c>
      <c r="K1077" s="147">
        <f t="shared" si="115"/>
        <v>0.11275933819773926</v>
      </c>
      <c r="L1077" s="149">
        <f t="shared" si="116"/>
        <v>1.8145281132683564E-3</v>
      </c>
    </row>
    <row r="1078" spans="4:12" x14ac:dyDescent="0.3">
      <c r="D1078" s="169">
        <v>45026</v>
      </c>
      <c r="E1078" s="146">
        <v>184.51</v>
      </c>
      <c r="F1078" s="170">
        <f t="shared" si="117"/>
        <v>184.4223133727325</v>
      </c>
      <c r="G1078" s="147">
        <f t="shared" si="118"/>
        <v>-0.68979728954695119</v>
      </c>
      <c r="H1078" s="147">
        <f t="shared" si="112"/>
        <v>183.73251608318554</v>
      </c>
      <c r="I1078" s="147">
        <f t="shared" si="113"/>
        <v>0.77748391681444673</v>
      </c>
      <c r="J1078" s="147">
        <f t="shared" si="114"/>
        <v>0.77748391681444673</v>
      </c>
      <c r="K1078" s="147">
        <f t="shared" si="115"/>
        <v>0.60448124090513355</v>
      </c>
      <c r="L1078" s="149">
        <f t="shared" si="116"/>
        <v>4.2137765802094558E-3</v>
      </c>
    </row>
    <row r="1079" spans="4:12" x14ac:dyDescent="0.3">
      <c r="D1079" s="169">
        <v>45027</v>
      </c>
      <c r="E1079" s="146">
        <v>186.79</v>
      </c>
      <c r="F1079" s="170">
        <f t="shared" si="117"/>
        <v>184.41416216836242</v>
      </c>
      <c r="G1079" s="147">
        <f t="shared" si="118"/>
        <v>-0.62163268102926406</v>
      </c>
      <c r="H1079" s="147">
        <f t="shared" si="112"/>
        <v>183.79252948733316</v>
      </c>
      <c r="I1079" s="147">
        <f t="shared" si="113"/>
        <v>2.9974705126668368</v>
      </c>
      <c r="J1079" s="147">
        <f t="shared" si="114"/>
        <v>2.9974705126668368</v>
      </c>
      <c r="K1079" s="147">
        <f t="shared" si="115"/>
        <v>8.9848294743071904</v>
      </c>
      <c r="L1079" s="149">
        <f t="shared" si="116"/>
        <v>1.6047275082535666E-2</v>
      </c>
    </row>
    <row r="1080" spans="4:12" x14ac:dyDescent="0.3">
      <c r="D1080" s="169">
        <v>45028</v>
      </c>
      <c r="E1080" s="146">
        <v>180.54</v>
      </c>
      <c r="F1080" s="170">
        <f t="shared" si="117"/>
        <v>185.04269385517659</v>
      </c>
      <c r="G1080" s="147">
        <f t="shared" si="118"/>
        <v>-0.49661624424492062</v>
      </c>
      <c r="H1080" s="147">
        <f t="shared" si="112"/>
        <v>184.54607761093166</v>
      </c>
      <c r="I1080" s="147">
        <f t="shared" si="113"/>
        <v>-4.0060776109316691</v>
      </c>
      <c r="J1080" s="147">
        <f t="shared" si="114"/>
        <v>4.0060776109316691</v>
      </c>
      <c r="K1080" s="147">
        <f t="shared" si="115"/>
        <v>16.048657824807989</v>
      </c>
      <c r="L1080" s="149">
        <f t="shared" si="116"/>
        <v>2.2189418471982216E-2</v>
      </c>
    </row>
    <row r="1081" spans="4:12" x14ac:dyDescent="0.3">
      <c r="D1081" s="169">
        <v>45029</v>
      </c>
      <c r="E1081" s="146">
        <v>185.9</v>
      </c>
      <c r="F1081" s="170">
        <f t="shared" si="117"/>
        <v>181.21470700460407</v>
      </c>
      <c r="G1081" s="147">
        <f t="shared" si="118"/>
        <v>-0.82975330487768151</v>
      </c>
      <c r="H1081" s="147">
        <f t="shared" si="112"/>
        <v>180.3849536997264</v>
      </c>
      <c r="I1081" s="147">
        <f t="shared" si="113"/>
        <v>5.5150463002736103</v>
      </c>
      <c r="J1081" s="147">
        <f t="shared" si="114"/>
        <v>5.5150463002736103</v>
      </c>
      <c r="K1081" s="147">
        <f t="shared" si="115"/>
        <v>30.415735694161636</v>
      </c>
      <c r="L1081" s="149">
        <f t="shared" si="116"/>
        <v>2.9666736418900538E-2</v>
      </c>
    </row>
    <row r="1082" spans="4:12" x14ac:dyDescent="0.3">
      <c r="D1082" s="169">
        <v>45030</v>
      </c>
      <c r="E1082" s="146">
        <v>185</v>
      </c>
      <c r="F1082" s="170">
        <f t="shared" si="117"/>
        <v>185.05619735609787</v>
      </c>
      <c r="G1082" s="147">
        <f t="shared" si="118"/>
        <v>-0.36262893924053297</v>
      </c>
      <c r="H1082" s="147">
        <f t="shared" si="112"/>
        <v>184.69356841685735</v>
      </c>
      <c r="I1082" s="147">
        <f t="shared" si="113"/>
        <v>0.30643158314265406</v>
      </c>
      <c r="J1082" s="147">
        <f t="shared" si="114"/>
        <v>0.30643158314265406</v>
      </c>
      <c r="K1082" s="147">
        <f t="shared" si="115"/>
        <v>9.3900315147313312E-2</v>
      </c>
      <c r="L1082" s="149">
        <f t="shared" si="116"/>
        <v>1.6563869359062381E-3</v>
      </c>
    </row>
    <row r="1083" spans="4:12" x14ac:dyDescent="0.3">
      <c r="D1083" s="169">
        <v>45033</v>
      </c>
      <c r="E1083" s="146">
        <v>187.04</v>
      </c>
      <c r="F1083" s="170">
        <f t="shared" si="117"/>
        <v>185.11789684860759</v>
      </c>
      <c r="G1083" s="147">
        <f t="shared" si="118"/>
        <v>-0.32019609606550792</v>
      </c>
      <c r="H1083" s="147">
        <f t="shared" si="112"/>
        <v>184.79770075254208</v>
      </c>
      <c r="I1083" s="147">
        <f t="shared" si="113"/>
        <v>2.2422992474579075</v>
      </c>
      <c r="J1083" s="147">
        <f t="shared" si="114"/>
        <v>2.2422992474579075</v>
      </c>
      <c r="K1083" s="147">
        <f t="shared" si="115"/>
        <v>5.0279059151502983</v>
      </c>
      <c r="L1083" s="149">
        <f t="shared" si="116"/>
        <v>1.1988340715664604E-2</v>
      </c>
    </row>
    <row r="1084" spans="4:12" x14ac:dyDescent="0.3">
      <c r="D1084" s="169">
        <v>45034</v>
      </c>
      <c r="E1084" s="146">
        <v>184.31</v>
      </c>
      <c r="F1084" s="170">
        <f t="shared" si="117"/>
        <v>186.2378431231476</v>
      </c>
      <c r="G1084" s="147">
        <f t="shared" si="118"/>
        <v>-0.17618185900495589</v>
      </c>
      <c r="H1084" s="147">
        <f t="shared" si="112"/>
        <v>186.06166126414263</v>
      </c>
      <c r="I1084" s="147">
        <f t="shared" si="113"/>
        <v>-1.7516612641426264</v>
      </c>
      <c r="J1084" s="147">
        <f t="shared" si="114"/>
        <v>1.7516612641426264</v>
      </c>
      <c r="K1084" s="147">
        <f t="shared" si="115"/>
        <v>3.0683171842977437</v>
      </c>
      <c r="L1084" s="149">
        <f t="shared" si="116"/>
        <v>9.5038861925160131E-3</v>
      </c>
    </row>
    <row r="1085" spans="4:12" x14ac:dyDescent="0.3">
      <c r="D1085" s="169">
        <v>45035</v>
      </c>
      <c r="E1085" s="146">
        <v>180.59</v>
      </c>
      <c r="F1085" s="170">
        <f t="shared" si="117"/>
        <v>183.42505451279604</v>
      </c>
      <c r="G1085" s="147">
        <f t="shared" si="118"/>
        <v>-0.43984253413961638</v>
      </c>
      <c r="H1085" s="147">
        <f t="shared" si="112"/>
        <v>182.98521197865642</v>
      </c>
      <c r="I1085" s="147">
        <f t="shared" si="113"/>
        <v>-2.3952119786564197</v>
      </c>
      <c r="J1085" s="147">
        <f t="shared" si="114"/>
        <v>2.3952119786564197</v>
      </c>
      <c r="K1085" s="147">
        <f t="shared" si="115"/>
        <v>5.7370404226992013</v>
      </c>
      <c r="L1085" s="149">
        <f t="shared" si="116"/>
        <v>1.326325919849615E-2</v>
      </c>
    </row>
    <row r="1086" spans="4:12" x14ac:dyDescent="0.3">
      <c r="D1086" s="169">
        <v>45036</v>
      </c>
      <c r="E1086" s="146">
        <v>162.99</v>
      </c>
      <c r="F1086" s="170">
        <f t="shared" si="117"/>
        <v>176.71812597268834</v>
      </c>
      <c r="G1086" s="147">
        <f t="shared" si="118"/>
        <v>-1.0665511347364245</v>
      </c>
      <c r="H1086" s="147">
        <f t="shared" si="112"/>
        <v>175.65157483795193</v>
      </c>
      <c r="I1086" s="147">
        <f t="shared" si="113"/>
        <v>-12.661574837951918</v>
      </c>
      <c r="J1086" s="147">
        <f t="shared" si="114"/>
        <v>12.661574837951918</v>
      </c>
      <c r="K1086" s="147">
        <f t="shared" si="115"/>
        <v>160.31547737705714</v>
      </c>
      <c r="L1086" s="149">
        <f t="shared" si="116"/>
        <v>7.7683139075721927E-2</v>
      </c>
    </row>
    <row r="1087" spans="4:12" x14ac:dyDescent="0.3">
      <c r="D1087" s="169">
        <v>45037</v>
      </c>
      <c r="E1087" s="146">
        <v>165.08</v>
      </c>
      <c r="F1087" s="170">
        <f t="shared" si="117"/>
        <v>162.55475909221087</v>
      </c>
      <c r="G1087" s="147">
        <f t="shared" si="118"/>
        <v>-2.3762327093105293</v>
      </c>
      <c r="H1087" s="147">
        <f t="shared" si="112"/>
        <v>160.17852638290034</v>
      </c>
      <c r="I1087" s="147">
        <f t="shared" si="113"/>
        <v>4.9014736170996684</v>
      </c>
      <c r="J1087" s="147">
        <f t="shared" si="114"/>
        <v>4.9014736170996684</v>
      </c>
      <c r="K1087" s="147">
        <f t="shared" si="115"/>
        <v>24.024443619124106</v>
      </c>
      <c r="L1087" s="149">
        <f t="shared" si="116"/>
        <v>2.9691504828565956E-2</v>
      </c>
    </row>
    <row r="1088" spans="4:12" x14ac:dyDescent="0.3">
      <c r="D1088" s="169">
        <v>45040</v>
      </c>
      <c r="E1088" s="146">
        <v>162.55000000000001</v>
      </c>
      <c r="F1088" s="170">
        <f t="shared" si="117"/>
        <v>162.67301383255159</v>
      </c>
      <c r="G1088" s="147">
        <f t="shared" si="118"/>
        <v>-2.126783964345405</v>
      </c>
      <c r="H1088" s="147">
        <f t="shared" si="112"/>
        <v>160.54622986820618</v>
      </c>
      <c r="I1088" s="147">
        <f t="shared" si="113"/>
        <v>2.0037701317938286</v>
      </c>
      <c r="J1088" s="147">
        <f t="shared" si="114"/>
        <v>2.0037701317938286</v>
      </c>
      <c r="K1088" s="147">
        <f t="shared" si="115"/>
        <v>4.0150947410690572</v>
      </c>
      <c r="L1088" s="149">
        <f t="shared" si="116"/>
        <v>1.2327100164834379E-2</v>
      </c>
    </row>
    <row r="1089" spans="4:12" x14ac:dyDescent="0.3">
      <c r="D1089" s="169">
        <v>45041</v>
      </c>
      <c r="E1089" s="146">
        <v>160.66999999999999</v>
      </c>
      <c r="F1089" s="170">
        <f t="shared" si="117"/>
        <v>160.47257282852371</v>
      </c>
      <c r="G1089" s="147">
        <f t="shared" si="118"/>
        <v>-2.1341496683136523</v>
      </c>
      <c r="H1089" s="147">
        <f t="shared" ref="H1089:H1152" si="119">F1089+G1089</f>
        <v>158.33842316021006</v>
      </c>
      <c r="I1089" s="147">
        <f t="shared" si="113"/>
        <v>2.3315768397899319</v>
      </c>
      <c r="J1089" s="147">
        <f t="shared" si="114"/>
        <v>2.3315768397899319</v>
      </c>
      <c r="K1089" s="147">
        <f t="shared" si="115"/>
        <v>5.4362505598448054</v>
      </c>
      <c r="L1089" s="149">
        <f t="shared" si="116"/>
        <v>1.4511587974045758E-2</v>
      </c>
    </row>
    <row r="1090" spans="4:12" x14ac:dyDescent="0.3">
      <c r="D1090" s="169">
        <v>45042</v>
      </c>
      <c r="E1090" s="146">
        <v>153.75</v>
      </c>
      <c r="F1090" s="170">
        <f t="shared" si="117"/>
        <v>157.57868026534908</v>
      </c>
      <c r="G1090" s="147">
        <f t="shared" si="118"/>
        <v>-2.21012395779975</v>
      </c>
      <c r="H1090" s="147">
        <f t="shared" si="119"/>
        <v>155.36855630754934</v>
      </c>
      <c r="I1090" s="147">
        <f t="shared" si="113"/>
        <v>-1.6185563075493405</v>
      </c>
      <c r="J1090" s="147">
        <f t="shared" si="114"/>
        <v>1.6185563075493405</v>
      </c>
      <c r="K1090" s="147">
        <f t="shared" si="115"/>
        <v>2.6197245207077553</v>
      </c>
      <c r="L1090" s="149">
        <f t="shared" si="116"/>
        <v>1.0527195496255873E-2</v>
      </c>
    </row>
    <row r="1091" spans="4:12" x14ac:dyDescent="0.3">
      <c r="D1091" s="169">
        <v>45043</v>
      </c>
      <c r="E1091" s="146">
        <v>160.19</v>
      </c>
      <c r="F1091" s="170">
        <f t="shared" si="117"/>
        <v>153.26990083376023</v>
      </c>
      <c r="G1091" s="147">
        <f t="shared" si="118"/>
        <v>-2.4199895051786595</v>
      </c>
      <c r="H1091" s="147">
        <f t="shared" si="119"/>
        <v>150.84991132858158</v>
      </c>
      <c r="I1091" s="147">
        <f t="shared" si="113"/>
        <v>9.3400886714184139</v>
      </c>
      <c r="J1091" s="147">
        <f t="shared" si="114"/>
        <v>9.3400886714184139</v>
      </c>
      <c r="K1091" s="147">
        <f t="shared" si="115"/>
        <v>87.237256389958588</v>
      </c>
      <c r="L1091" s="149">
        <f t="shared" si="116"/>
        <v>5.8306315446772047E-2</v>
      </c>
    </row>
    <row r="1092" spans="4:12" x14ac:dyDescent="0.3">
      <c r="D1092" s="169">
        <v>45044</v>
      </c>
      <c r="E1092" s="146">
        <v>164.31</v>
      </c>
      <c r="F1092" s="170">
        <f t="shared" si="117"/>
        <v>159.0780083958571</v>
      </c>
      <c r="G1092" s="147">
        <f t="shared" si="118"/>
        <v>-1.5971797984511071</v>
      </c>
      <c r="H1092" s="147">
        <f t="shared" si="119"/>
        <v>157.480828597406</v>
      </c>
      <c r="I1092" s="147">
        <f t="shared" ref="I1092:I1155" si="120">E1092-H1092</f>
        <v>6.8291714025939996</v>
      </c>
      <c r="J1092" s="147">
        <f t="shared" ref="J1092:J1155" si="121">ABS(I1092)</f>
        <v>6.8291714025939996</v>
      </c>
      <c r="K1092" s="147">
        <f t="shared" ref="K1092:K1155" si="122">I1092^2</f>
        <v>46.637582046007694</v>
      </c>
      <c r="L1092" s="149">
        <f t="shared" ref="L1092:L1155" si="123">J1092/E1092</f>
        <v>4.156272535204187E-2</v>
      </c>
    </row>
    <row r="1093" spans="4:12" x14ac:dyDescent="0.3">
      <c r="D1093" s="169">
        <v>45047</v>
      </c>
      <c r="E1093" s="146">
        <v>161.83000000000001</v>
      </c>
      <c r="F1093" s="170">
        <f t="shared" ref="F1093:F1156" si="124">alpha*(E1093)+(1-alpha)*(E1092+G1092)</f>
        <v>162.53625616123915</v>
      </c>
      <c r="G1093" s="147">
        <f t="shared" ref="G1093:G1156" si="125">beta*(F1093-F1092)+(1-beta)*G1092</f>
        <v>-1.091637042067791</v>
      </c>
      <c r="H1093" s="147">
        <f t="shared" si="119"/>
        <v>161.44461911917136</v>
      </c>
      <c r="I1093" s="147">
        <f t="shared" si="120"/>
        <v>0.38538088082864874</v>
      </c>
      <c r="J1093" s="147">
        <f t="shared" si="121"/>
        <v>0.38538088082864874</v>
      </c>
      <c r="K1093" s="147">
        <f t="shared" si="122"/>
        <v>0.14851842330826517</v>
      </c>
      <c r="L1093" s="149">
        <f t="shared" si="123"/>
        <v>2.3813933190919402E-3</v>
      </c>
    </row>
    <row r="1094" spans="4:12" x14ac:dyDescent="0.3">
      <c r="D1094" s="169">
        <v>45048</v>
      </c>
      <c r="E1094" s="146">
        <v>160.31</v>
      </c>
      <c r="F1094" s="170">
        <f t="shared" si="124"/>
        <v>160.65269036634581</v>
      </c>
      <c r="G1094" s="147">
        <f t="shared" si="125"/>
        <v>-1.1708299173503462</v>
      </c>
      <c r="H1094" s="147">
        <f t="shared" si="119"/>
        <v>159.48186044899546</v>
      </c>
      <c r="I1094" s="147">
        <f t="shared" si="120"/>
        <v>0.82813955100453995</v>
      </c>
      <c r="J1094" s="147">
        <f t="shared" si="121"/>
        <v>0.82813955100453995</v>
      </c>
      <c r="K1094" s="147">
        <f t="shared" si="122"/>
        <v>0.68581511593800104</v>
      </c>
      <c r="L1094" s="149">
        <f t="shared" si="123"/>
        <v>5.165863333569584E-3</v>
      </c>
    </row>
    <row r="1095" spans="4:12" x14ac:dyDescent="0.3">
      <c r="D1095" s="169">
        <v>45049</v>
      </c>
      <c r="E1095" s="146">
        <v>160.61000000000001</v>
      </c>
      <c r="F1095" s="170">
        <f t="shared" si="124"/>
        <v>159.43333606611975</v>
      </c>
      <c r="G1095" s="147">
        <f t="shared" si="125"/>
        <v>-1.1756823556379175</v>
      </c>
      <c r="H1095" s="147">
        <f t="shared" si="119"/>
        <v>158.25765371048183</v>
      </c>
      <c r="I1095" s="147">
        <f t="shared" si="120"/>
        <v>2.3523462895181808</v>
      </c>
      <c r="J1095" s="147">
        <f t="shared" si="121"/>
        <v>2.3523462895181808</v>
      </c>
      <c r="K1095" s="147">
        <f t="shared" si="122"/>
        <v>5.5335330658099533</v>
      </c>
      <c r="L1095" s="149">
        <f t="shared" si="123"/>
        <v>1.4646325194683896E-2</v>
      </c>
    </row>
    <row r="1096" spans="4:12" x14ac:dyDescent="0.3">
      <c r="D1096" s="169">
        <v>45050</v>
      </c>
      <c r="E1096" s="146">
        <v>161.19999999999999</v>
      </c>
      <c r="F1096" s="170">
        <f t="shared" si="124"/>
        <v>159.78745411548968</v>
      </c>
      <c r="G1096" s="147">
        <f t="shared" si="125"/>
        <v>-1.0227023151371328</v>
      </c>
      <c r="H1096" s="147">
        <f t="shared" si="119"/>
        <v>158.76475180035254</v>
      </c>
      <c r="I1096" s="147">
        <f t="shared" si="120"/>
        <v>2.4352481996474467</v>
      </c>
      <c r="J1096" s="147">
        <f t="shared" si="121"/>
        <v>2.4352481996474467</v>
      </c>
      <c r="K1096" s="147">
        <f t="shared" si="122"/>
        <v>5.93043379388613</v>
      </c>
      <c r="L1096" s="149">
        <f t="shared" si="123"/>
        <v>1.5106998757118156E-2</v>
      </c>
    </row>
    <row r="1097" spans="4:12" x14ac:dyDescent="0.3">
      <c r="D1097" s="169">
        <v>45051</v>
      </c>
      <c r="E1097" s="146">
        <v>170.06</v>
      </c>
      <c r="F1097" s="170">
        <f t="shared" si="124"/>
        <v>162.1538381478903</v>
      </c>
      <c r="G1097" s="147">
        <f t="shared" si="125"/>
        <v>-0.68379368038335775</v>
      </c>
      <c r="H1097" s="147">
        <f t="shared" si="119"/>
        <v>161.47004446750694</v>
      </c>
      <c r="I1097" s="147">
        <f t="shared" si="120"/>
        <v>8.5899555324930645</v>
      </c>
      <c r="J1097" s="147">
        <f t="shared" si="121"/>
        <v>8.5899555324930645</v>
      </c>
      <c r="K1097" s="147">
        <f t="shared" si="122"/>
        <v>73.787336050208211</v>
      </c>
      <c r="L1097" s="149">
        <f t="shared" si="123"/>
        <v>5.0511322665489029E-2</v>
      </c>
    </row>
    <row r="1098" spans="4:12" x14ac:dyDescent="0.3">
      <c r="D1098" s="169">
        <v>45054</v>
      </c>
      <c r="E1098" s="146">
        <v>171.79</v>
      </c>
      <c r="F1098" s="170">
        <f t="shared" si="124"/>
        <v>169.85896505569332</v>
      </c>
      <c r="G1098" s="147">
        <f t="shared" si="125"/>
        <v>0.15509837843528007</v>
      </c>
      <c r="H1098" s="147">
        <f t="shared" si="119"/>
        <v>170.01406343412859</v>
      </c>
      <c r="I1098" s="147">
        <f t="shared" si="120"/>
        <v>1.7759365658714046</v>
      </c>
      <c r="J1098" s="147">
        <f t="shared" si="121"/>
        <v>1.7759365658714046</v>
      </c>
      <c r="K1098" s="147">
        <f t="shared" si="122"/>
        <v>3.1539506859991175</v>
      </c>
      <c r="L1098" s="149">
        <f t="shared" si="123"/>
        <v>1.0337834366793204E-2</v>
      </c>
    </row>
    <row r="1099" spans="4:12" x14ac:dyDescent="0.3">
      <c r="D1099" s="169">
        <v>45055</v>
      </c>
      <c r="E1099" s="146">
        <v>169.15</v>
      </c>
      <c r="F1099" s="170">
        <f t="shared" si="124"/>
        <v>171.38607870274822</v>
      </c>
      <c r="G1099" s="147">
        <f t="shared" si="125"/>
        <v>0.29229990529724248</v>
      </c>
      <c r="H1099" s="147">
        <f t="shared" si="119"/>
        <v>171.67837860804548</v>
      </c>
      <c r="I1099" s="147">
        <f t="shared" si="120"/>
        <v>-2.5283786080454718</v>
      </c>
      <c r="J1099" s="147">
        <f t="shared" si="121"/>
        <v>2.5283786080454718</v>
      </c>
      <c r="K1099" s="147">
        <f t="shared" si="122"/>
        <v>6.3926983856219577</v>
      </c>
      <c r="L1099" s="149">
        <f t="shared" si="123"/>
        <v>1.4947553106978845E-2</v>
      </c>
    </row>
    <row r="1100" spans="4:12" x14ac:dyDescent="0.3">
      <c r="D1100" s="169">
        <v>45056</v>
      </c>
      <c r="E1100" s="146">
        <v>168.54</v>
      </c>
      <c r="F1100" s="170">
        <f t="shared" si="124"/>
        <v>169.26183992423782</v>
      </c>
      <c r="G1100" s="147">
        <f t="shared" si="125"/>
        <v>5.0646036916477927E-2</v>
      </c>
      <c r="H1100" s="147">
        <f t="shared" si="119"/>
        <v>169.31248596115429</v>
      </c>
      <c r="I1100" s="147">
        <f t="shared" si="120"/>
        <v>-0.77248596115430246</v>
      </c>
      <c r="J1100" s="147">
        <f t="shared" si="121"/>
        <v>0.77248596115430246</v>
      </c>
      <c r="K1100" s="147">
        <f t="shared" si="122"/>
        <v>0.59673456018048654</v>
      </c>
      <c r="L1100" s="149">
        <f t="shared" si="123"/>
        <v>4.5833983692553848E-3</v>
      </c>
    </row>
    <row r="1101" spans="4:12" x14ac:dyDescent="0.3">
      <c r="D1101" s="169">
        <v>45057</v>
      </c>
      <c r="E1101" s="146">
        <v>172.08</v>
      </c>
      <c r="F1101" s="170">
        <f t="shared" si="124"/>
        <v>169.28851682953317</v>
      </c>
      <c r="G1101" s="147">
        <f t="shared" si="125"/>
        <v>4.8249123754364777E-2</v>
      </c>
      <c r="H1101" s="147">
        <f t="shared" si="119"/>
        <v>169.33676595328754</v>
      </c>
      <c r="I1101" s="147">
        <f t="shared" si="120"/>
        <v>2.7432340467124732</v>
      </c>
      <c r="J1101" s="147">
        <f t="shared" si="121"/>
        <v>2.7432340467124732</v>
      </c>
      <c r="K1101" s="147">
        <f t="shared" si="122"/>
        <v>7.5253330350424914</v>
      </c>
      <c r="L1101" s="149">
        <f t="shared" si="123"/>
        <v>1.5941620448119902E-2</v>
      </c>
    </row>
    <row r="1102" spans="4:12" x14ac:dyDescent="0.3">
      <c r="D1102" s="169">
        <v>45058</v>
      </c>
      <c r="E1102" s="146">
        <v>167.98</v>
      </c>
      <c r="F1102" s="170">
        <f t="shared" si="124"/>
        <v>171.29859929900351</v>
      </c>
      <c r="G1102" s="147">
        <f t="shared" si="125"/>
        <v>0.24443245832596308</v>
      </c>
      <c r="H1102" s="147">
        <f t="shared" si="119"/>
        <v>171.54303175732949</v>
      </c>
      <c r="I1102" s="147">
        <f t="shared" si="120"/>
        <v>-3.5630317573294974</v>
      </c>
      <c r="J1102" s="147">
        <f t="shared" si="121"/>
        <v>3.5630317573294974</v>
      </c>
      <c r="K1102" s="147">
        <f t="shared" si="122"/>
        <v>12.695195303738526</v>
      </c>
      <c r="L1102" s="149">
        <f t="shared" si="123"/>
        <v>2.1211047489757696E-2</v>
      </c>
    </row>
    <row r="1103" spans="4:12" x14ac:dyDescent="0.3">
      <c r="D1103" s="169">
        <v>45061</v>
      </c>
      <c r="E1103" s="146">
        <v>166.35</v>
      </c>
      <c r="F1103" s="170">
        <f t="shared" si="124"/>
        <v>167.8495459666608</v>
      </c>
      <c r="G1103" s="147">
        <f t="shared" si="125"/>
        <v>-0.12491612074090469</v>
      </c>
      <c r="H1103" s="147">
        <f t="shared" si="119"/>
        <v>167.72462984591991</v>
      </c>
      <c r="I1103" s="147">
        <f t="shared" si="120"/>
        <v>-1.3746298459199124</v>
      </c>
      <c r="J1103" s="147">
        <f t="shared" si="121"/>
        <v>1.3746298459199124</v>
      </c>
      <c r="K1103" s="147">
        <f t="shared" si="122"/>
        <v>1.8896072132938022</v>
      </c>
      <c r="L1103" s="149">
        <f t="shared" si="123"/>
        <v>8.2634796869246324E-3</v>
      </c>
    </row>
    <row r="1104" spans="4:12" x14ac:dyDescent="0.3">
      <c r="D1104" s="169">
        <v>45062</v>
      </c>
      <c r="E1104" s="146">
        <v>166.52</v>
      </c>
      <c r="F1104" s="170">
        <f t="shared" si="124"/>
        <v>166.2840671034073</v>
      </c>
      <c r="G1104" s="147">
        <f t="shared" si="125"/>
        <v>-0.26897239499216452</v>
      </c>
      <c r="H1104" s="147">
        <f t="shared" si="119"/>
        <v>166.01509470841512</v>
      </c>
      <c r="I1104" s="147">
        <f t="shared" si="120"/>
        <v>0.50490529158489039</v>
      </c>
      <c r="J1104" s="147">
        <f t="shared" si="121"/>
        <v>0.50490529158489039</v>
      </c>
      <c r="K1104" s="147">
        <f t="shared" si="122"/>
        <v>0.25492935347042317</v>
      </c>
      <c r="L1104" s="149">
        <f t="shared" si="123"/>
        <v>3.0320999975071484E-3</v>
      </c>
    </row>
    <row r="1105" spans="4:12" x14ac:dyDescent="0.3">
      <c r="D1105" s="169">
        <v>45063</v>
      </c>
      <c r="E1105" s="146">
        <v>173.86</v>
      </c>
      <c r="F1105" s="170">
        <f t="shared" si="124"/>
        <v>167.77282208400629</v>
      </c>
      <c r="G1105" s="147">
        <f t="shared" si="125"/>
        <v>-9.3199657433048311E-2</v>
      </c>
      <c r="H1105" s="147">
        <f t="shared" si="119"/>
        <v>167.67962242657325</v>
      </c>
      <c r="I1105" s="147">
        <f t="shared" si="120"/>
        <v>6.1803775734267674</v>
      </c>
      <c r="J1105" s="147">
        <f t="shared" si="121"/>
        <v>6.1803775734267674</v>
      </c>
      <c r="K1105" s="147">
        <f t="shared" si="122"/>
        <v>38.197066950116536</v>
      </c>
      <c r="L1105" s="149">
        <f t="shared" si="123"/>
        <v>3.5548013191227232E-2</v>
      </c>
    </row>
    <row r="1106" spans="4:12" x14ac:dyDescent="0.3">
      <c r="D1106" s="169">
        <v>45064</v>
      </c>
      <c r="E1106" s="146">
        <v>176.89</v>
      </c>
      <c r="F1106" s="170">
        <f t="shared" si="124"/>
        <v>174.39144027405359</v>
      </c>
      <c r="G1106" s="147">
        <f t="shared" si="125"/>
        <v>0.57798212731498655</v>
      </c>
      <c r="H1106" s="147">
        <f t="shared" si="119"/>
        <v>174.96942240136858</v>
      </c>
      <c r="I1106" s="147">
        <f t="shared" si="120"/>
        <v>1.9205775986314109</v>
      </c>
      <c r="J1106" s="147">
        <f t="shared" si="121"/>
        <v>1.9205775986314109</v>
      </c>
      <c r="K1106" s="147">
        <f t="shared" si="122"/>
        <v>3.6886183123647966</v>
      </c>
      <c r="L1106" s="149">
        <f t="shared" si="123"/>
        <v>1.085746847550122E-2</v>
      </c>
    </row>
    <row r="1107" spans="4:12" x14ac:dyDescent="0.3">
      <c r="D1107" s="169">
        <v>45065</v>
      </c>
      <c r="E1107" s="146">
        <v>180.14</v>
      </c>
      <c r="F1107" s="170">
        <f t="shared" si="124"/>
        <v>178.00238570185198</v>
      </c>
      <c r="G1107" s="147">
        <f t="shared" si="125"/>
        <v>0.88127845736332633</v>
      </c>
      <c r="H1107" s="147">
        <f t="shared" si="119"/>
        <v>178.8836641592153</v>
      </c>
      <c r="I1107" s="147">
        <f t="shared" si="120"/>
        <v>1.2563358407846863</v>
      </c>
      <c r="J1107" s="147">
        <f t="shared" si="121"/>
        <v>1.2563358407846863</v>
      </c>
      <c r="K1107" s="147">
        <f t="shared" si="122"/>
        <v>1.5783797448401646</v>
      </c>
      <c r="L1107" s="149">
        <f t="shared" si="123"/>
        <v>6.9742191672293018E-3</v>
      </c>
    </row>
    <row r="1108" spans="4:12" x14ac:dyDescent="0.3">
      <c r="D1108" s="169">
        <v>45068</v>
      </c>
      <c r="E1108" s="146">
        <v>188.87</v>
      </c>
      <c r="F1108" s="170">
        <f t="shared" si="124"/>
        <v>182.59102276589064</v>
      </c>
      <c r="G1108" s="147">
        <f t="shared" si="125"/>
        <v>1.2520143180308603</v>
      </c>
      <c r="H1108" s="147">
        <f t="shared" si="119"/>
        <v>183.8430370839215</v>
      </c>
      <c r="I1108" s="147">
        <f t="shared" si="120"/>
        <v>5.026962916078503</v>
      </c>
      <c r="J1108" s="147">
        <f t="shared" si="121"/>
        <v>5.026962916078503</v>
      </c>
      <c r="K1108" s="147">
        <f t="shared" si="122"/>
        <v>25.270356159628488</v>
      </c>
      <c r="L1108" s="149">
        <f t="shared" si="123"/>
        <v>2.6615994684589944E-2</v>
      </c>
    </row>
    <row r="1109" spans="4:12" x14ac:dyDescent="0.3">
      <c r="D1109" s="169">
        <v>45069</v>
      </c>
      <c r="E1109" s="146">
        <v>185.77</v>
      </c>
      <c r="F1109" s="170">
        <f t="shared" si="124"/>
        <v>189.2516114544247</v>
      </c>
      <c r="G1109" s="147">
        <f t="shared" si="125"/>
        <v>1.7928717550811806</v>
      </c>
      <c r="H1109" s="147">
        <f t="shared" si="119"/>
        <v>191.0444832095059</v>
      </c>
      <c r="I1109" s="147">
        <f t="shared" si="120"/>
        <v>-5.2744832095058882</v>
      </c>
      <c r="J1109" s="147">
        <f t="shared" si="121"/>
        <v>5.2744832095058882</v>
      </c>
      <c r="K1109" s="147">
        <f t="shared" si="122"/>
        <v>27.820173127359535</v>
      </c>
      <c r="L1109" s="149">
        <f t="shared" si="123"/>
        <v>2.8392545672099305E-2</v>
      </c>
    </row>
    <row r="1110" spans="4:12" x14ac:dyDescent="0.3">
      <c r="D1110" s="169">
        <v>45070</v>
      </c>
      <c r="E1110" s="146">
        <v>182.9</v>
      </c>
      <c r="F1110" s="170">
        <f t="shared" si="124"/>
        <v>186.63029740406498</v>
      </c>
      <c r="G1110" s="147">
        <f t="shared" si="125"/>
        <v>1.3514531745370897</v>
      </c>
      <c r="H1110" s="147">
        <f t="shared" si="119"/>
        <v>187.98175057860206</v>
      </c>
      <c r="I1110" s="147">
        <f t="shared" si="120"/>
        <v>-5.0817505786020547</v>
      </c>
      <c r="J1110" s="147">
        <f t="shared" si="121"/>
        <v>5.0817505786020547</v>
      </c>
      <c r="K1110" s="147">
        <f t="shared" si="122"/>
        <v>25.824188943122319</v>
      </c>
      <c r="L1110" s="149">
        <f t="shared" si="123"/>
        <v>2.7784311528715442E-2</v>
      </c>
    </row>
    <row r="1111" spans="4:12" x14ac:dyDescent="0.3">
      <c r="D1111" s="169">
        <v>45071</v>
      </c>
      <c r="E1111" s="146">
        <v>184.47</v>
      </c>
      <c r="F1111" s="170">
        <f t="shared" si="124"/>
        <v>184.29516253962967</v>
      </c>
      <c r="G1111" s="147">
        <f t="shared" si="125"/>
        <v>0.98279437063985031</v>
      </c>
      <c r="H1111" s="147">
        <f t="shared" si="119"/>
        <v>185.27795691026952</v>
      </c>
      <c r="I1111" s="147">
        <f t="shared" si="120"/>
        <v>-0.80795691026952454</v>
      </c>
      <c r="J1111" s="147">
        <f t="shared" si="121"/>
        <v>0.80795691026952454</v>
      </c>
      <c r="K1111" s="147">
        <f t="shared" si="122"/>
        <v>0.65279436885227649</v>
      </c>
      <c r="L1111" s="149">
        <f t="shared" si="123"/>
        <v>4.3798824213667513E-3</v>
      </c>
    </row>
    <row r="1112" spans="4:12" x14ac:dyDescent="0.3">
      <c r="D1112" s="169">
        <v>45072</v>
      </c>
      <c r="E1112" s="146">
        <v>193.17</v>
      </c>
      <c r="F1112" s="170">
        <f t="shared" si="124"/>
        <v>186.99623549651187</v>
      </c>
      <c r="G1112" s="147">
        <f t="shared" si="125"/>
        <v>1.1546222292640853</v>
      </c>
      <c r="H1112" s="147">
        <f t="shared" si="119"/>
        <v>188.15085772577595</v>
      </c>
      <c r="I1112" s="147">
        <f t="shared" si="120"/>
        <v>5.0191422742240377</v>
      </c>
      <c r="J1112" s="147">
        <f t="shared" si="121"/>
        <v>5.0191422742240377</v>
      </c>
      <c r="K1112" s="147">
        <f t="shared" si="122"/>
        <v>25.191789168902844</v>
      </c>
      <c r="L1112" s="149">
        <f t="shared" si="123"/>
        <v>2.5983031910876628E-2</v>
      </c>
    </row>
    <row r="1113" spans="4:12" x14ac:dyDescent="0.3">
      <c r="D1113" s="169">
        <v>45076</v>
      </c>
      <c r="E1113" s="146">
        <v>201.16</v>
      </c>
      <c r="F1113" s="170">
        <f t="shared" si="124"/>
        <v>195.69169778341126</v>
      </c>
      <c r="G1113" s="147">
        <f t="shared" si="125"/>
        <v>1.9087062350276156</v>
      </c>
      <c r="H1113" s="147">
        <f t="shared" si="119"/>
        <v>197.60040401843887</v>
      </c>
      <c r="I1113" s="147">
        <f t="shared" si="120"/>
        <v>3.5595959815611309</v>
      </c>
      <c r="J1113" s="147">
        <f t="shared" si="121"/>
        <v>3.5595959815611309</v>
      </c>
      <c r="K1113" s="147">
        <f t="shared" si="122"/>
        <v>12.670723551946152</v>
      </c>
      <c r="L1113" s="149">
        <f t="shared" si="123"/>
        <v>1.7695346895809958E-2</v>
      </c>
    </row>
    <row r="1114" spans="4:12" x14ac:dyDescent="0.3">
      <c r="D1114" s="169">
        <v>45077</v>
      </c>
      <c r="E1114" s="146">
        <v>203.93</v>
      </c>
      <c r="F1114" s="170">
        <f t="shared" si="124"/>
        <v>203.24096498802209</v>
      </c>
      <c r="G1114" s="147">
        <f t="shared" si="125"/>
        <v>2.4727623319859369</v>
      </c>
      <c r="H1114" s="147">
        <f t="shared" si="119"/>
        <v>205.71372732000802</v>
      </c>
      <c r="I1114" s="147">
        <f t="shared" si="120"/>
        <v>-1.7837273200080119</v>
      </c>
      <c r="J1114" s="147">
        <f t="shared" si="121"/>
        <v>1.7837273200080119</v>
      </c>
      <c r="K1114" s="147">
        <f t="shared" si="122"/>
        <v>3.1816831521429645</v>
      </c>
      <c r="L1114" s="149">
        <f t="shared" si="123"/>
        <v>8.7467627127348208E-3</v>
      </c>
    </row>
    <row r="1115" spans="4:12" x14ac:dyDescent="0.3">
      <c r="D1115" s="169">
        <v>45078</v>
      </c>
      <c r="E1115" s="146">
        <v>207.52</v>
      </c>
      <c r="F1115" s="170">
        <f t="shared" si="124"/>
        <v>206.62620986558875</v>
      </c>
      <c r="G1115" s="147">
        <f t="shared" si="125"/>
        <v>2.5640105865440095</v>
      </c>
      <c r="H1115" s="147">
        <f t="shared" si="119"/>
        <v>209.19022045213276</v>
      </c>
      <c r="I1115" s="147">
        <f t="shared" si="120"/>
        <v>-1.6702204521327531</v>
      </c>
      <c r="J1115" s="147">
        <f t="shared" si="121"/>
        <v>1.6702204521327531</v>
      </c>
      <c r="K1115" s="147">
        <f t="shared" si="122"/>
        <v>2.7896363587225381</v>
      </c>
      <c r="L1115" s="149">
        <f t="shared" si="123"/>
        <v>8.0484794339473441E-3</v>
      </c>
    </row>
    <row r="1116" spans="4:12" x14ac:dyDescent="0.3">
      <c r="D1116" s="169">
        <v>45079</v>
      </c>
      <c r="E1116" s="146">
        <v>213.97</v>
      </c>
      <c r="F1116" s="170">
        <f t="shared" si="124"/>
        <v>210.86120846923524</v>
      </c>
      <c r="G1116" s="147">
        <f t="shared" si="125"/>
        <v>2.7311093882542576</v>
      </c>
      <c r="H1116" s="147">
        <f t="shared" si="119"/>
        <v>213.59231785748949</v>
      </c>
      <c r="I1116" s="147">
        <f t="shared" si="120"/>
        <v>0.37768214251050836</v>
      </c>
      <c r="J1116" s="147">
        <f t="shared" si="121"/>
        <v>0.37768214251050836</v>
      </c>
      <c r="K1116" s="147">
        <f t="shared" si="122"/>
        <v>0.14264380077132793</v>
      </c>
      <c r="L1116" s="149">
        <f t="shared" si="123"/>
        <v>1.7651172711618843E-3</v>
      </c>
    </row>
    <row r="1117" spans="4:12" x14ac:dyDescent="0.3">
      <c r="D1117" s="169">
        <v>45082</v>
      </c>
      <c r="E1117" s="146">
        <v>217.61</v>
      </c>
      <c r="F1117" s="170">
        <f t="shared" si="124"/>
        <v>216.88288751060344</v>
      </c>
      <c r="G1117" s="147">
        <f t="shared" si="125"/>
        <v>3.060166353565652</v>
      </c>
      <c r="H1117" s="147">
        <f t="shared" si="119"/>
        <v>219.94305386416909</v>
      </c>
      <c r="I1117" s="147">
        <f t="shared" si="120"/>
        <v>-2.3330538641690737</v>
      </c>
      <c r="J1117" s="147">
        <f t="shared" si="121"/>
        <v>2.3330538641690737</v>
      </c>
      <c r="K1117" s="147">
        <f t="shared" si="122"/>
        <v>5.4431403331142461</v>
      </c>
      <c r="L1117" s="149">
        <f t="shared" si="123"/>
        <v>1.0721262185419207E-2</v>
      </c>
    </row>
    <row r="1118" spans="4:12" x14ac:dyDescent="0.3">
      <c r="D1118" s="169">
        <v>45083</v>
      </c>
      <c r="E1118" s="146">
        <v>221.31</v>
      </c>
      <c r="F1118" s="170">
        <f t="shared" si="124"/>
        <v>220.79813308285253</v>
      </c>
      <c r="G1118" s="147">
        <f t="shared" si="125"/>
        <v>3.1456742754339961</v>
      </c>
      <c r="H1118" s="147">
        <f t="shared" si="119"/>
        <v>223.94380735828653</v>
      </c>
      <c r="I1118" s="147">
        <f t="shared" si="120"/>
        <v>-2.633807358286532</v>
      </c>
      <c r="J1118" s="147">
        <f t="shared" si="121"/>
        <v>2.633807358286532</v>
      </c>
      <c r="K1118" s="147">
        <f t="shared" si="122"/>
        <v>6.9369412005642808</v>
      </c>
      <c r="L1118" s="149">
        <f t="shared" si="123"/>
        <v>1.1900986662539116E-2</v>
      </c>
    </row>
    <row r="1119" spans="4:12" x14ac:dyDescent="0.3">
      <c r="D1119" s="169">
        <v>45084</v>
      </c>
      <c r="E1119" s="146">
        <v>224.57</v>
      </c>
      <c r="F1119" s="170">
        <f t="shared" si="124"/>
        <v>224.4785394203472</v>
      </c>
      <c r="G1119" s="147">
        <f t="shared" si="125"/>
        <v>3.1991474816400638</v>
      </c>
      <c r="H1119" s="147">
        <f t="shared" si="119"/>
        <v>227.67768690198727</v>
      </c>
      <c r="I1119" s="147">
        <f t="shared" si="120"/>
        <v>-3.1076869019872788</v>
      </c>
      <c r="J1119" s="147">
        <f t="shared" si="121"/>
        <v>3.1076869019872788</v>
      </c>
      <c r="K1119" s="147">
        <f t="shared" si="122"/>
        <v>9.6577178807832915</v>
      </c>
      <c r="L1119" s="149">
        <f t="shared" si="123"/>
        <v>1.3838388484602926E-2</v>
      </c>
    </row>
    <row r="1120" spans="4:12" x14ac:dyDescent="0.3">
      <c r="D1120" s="169">
        <v>45085</v>
      </c>
      <c r="E1120" s="146">
        <v>234.86</v>
      </c>
      <c r="F1120" s="170">
        <f t="shared" si="124"/>
        <v>229.18731798531206</v>
      </c>
      <c r="G1120" s="147">
        <f t="shared" si="125"/>
        <v>3.3501105899725436</v>
      </c>
      <c r="H1120" s="147">
        <f t="shared" si="119"/>
        <v>232.53742857528459</v>
      </c>
      <c r="I1120" s="147">
        <f t="shared" si="120"/>
        <v>2.3225714247154201</v>
      </c>
      <c r="J1120" s="147">
        <f t="shared" si="121"/>
        <v>2.3225714247154201</v>
      </c>
      <c r="K1120" s="147">
        <f t="shared" si="122"/>
        <v>5.3943380229046163</v>
      </c>
      <c r="L1120" s="149">
        <f t="shared" si="123"/>
        <v>9.8891740812203869E-3</v>
      </c>
    </row>
    <row r="1121" spans="4:12" x14ac:dyDescent="0.3">
      <c r="D1121" s="169">
        <v>45086</v>
      </c>
      <c r="E1121" s="146">
        <v>244.4</v>
      </c>
      <c r="F1121" s="170">
        <f t="shared" si="124"/>
        <v>239.44808847197805</v>
      </c>
      <c r="G1121" s="147">
        <f t="shared" si="125"/>
        <v>4.0411765796418884</v>
      </c>
      <c r="H1121" s="147">
        <f t="shared" si="119"/>
        <v>243.48926505161995</v>
      </c>
      <c r="I1121" s="147">
        <f t="shared" si="120"/>
        <v>0.91073494838005331</v>
      </c>
      <c r="J1121" s="147">
        <f t="shared" si="121"/>
        <v>0.91073494838005331</v>
      </c>
      <c r="K1121" s="147">
        <f t="shared" si="122"/>
        <v>0.82943814620081835</v>
      </c>
      <c r="L1121" s="149">
        <f t="shared" si="123"/>
        <v>3.7264114090836877E-3</v>
      </c>
    </row>
    <row r="1122" spans="4:12" x14ac:dyDescent="0.3">
      <c r="D1122" s="169">
        <v>45089</v>
      </c>
      <c r="E1122" s="146">
        <v>249.83</v>
      </c>
      <c r="F1122" s="170">
        <f t="shared" si="124"/>
        <v>248.71894126371353</v>
      </c>
      <c r="G1122" s="147">
        <f t="shared" si="125"/>
        <v>4.5641442008512474</v>
      </c>
      <c r="H1122" s="147">
        <f t="shared" si="119"/>
        <v>253.28308546456478</v>
      </c>
      <c r="I1122" s="147">
        <f t="shared" si="120"/>
        <v>-3.4530854645647651</v>
      </c>
      <c r="J1122" s="147">
        <f t="shared" si="121"/>
        <v>3.4530854645647651</v>
      </c>
      <c r="K1122" s="147">
        <f t="shared" si="122"/>
        <v>11.923799225588459</v>
      </c>
      <c r="L1122" s="149">
        <f t="shared" si="123"/>
        <v>1.3821740641895548E-2</v>
      </c>
    </row>
    <row r="1123" spans="4:12" x14ac:dyDescent="0.3">
      <c r="D1123" s="169">
        <v>45090</v>
      </c>
      <c r="E1123" s="146">
        <v>258.70999999999998</v>
      </c>
      <c r="F1123" s="170">
        <f t="shared" si="124"/>
        <v>255.25731536068102</v>
      </c>
      <c r="G1123" s="147">
        <f t="shared" si="125"/>
        <v>4.7615671904628716</v>
      </c>
      <c r="H1123" s="147">
        <f t="shared" si="119"/>
        <v>260.01888255114392</v>
      </c>
      <c r="I1123" s="147">
        <f t="shared" si="120"/>
        <v>-1.3088825511439381</v>
      </c>
      <c r="J1123" s="147">
        <f t="shared" si="121"/>
        <v>1.3088825511439381</v>
      </c>
      <c r="K1123" s="147">
        <f t="shared" si="122"/>
        <v>1.7131735326890638</v>
      </c>
      <c r="L1123" s="149">
        <f t="shared" si="123"/>
        <v>5.0592653981057483E-3</v>
      </c>
    </row>
    <row r="1124" spans="4:12" x14ac:dyDescent="0.3">
      <c r="D1124" s="169">
        <v>45091</v>
      </c>
      <c r="E1124" s="146">
        <v>256.79000000000002</v>
      </c>
      <c r="F1124" s="170">
        <f t="shared" si="124"/>
        <v>262.13525375237032</v>
      </c>
      <c r="G1124" s="147">
        <f t="shared" si="125"/>
        <v>4.9732043105855146</v>
      </c>
      <c r="H1124" s="147">
        <f t="shared" si="119"/>
        <v>267.10845806295583</v>
      </c>
      <c r="I1124" s="147">
        <f t="shared" si="120"/>
        <v>-10.318458062955813</v>
      </c>
      <c r="J1124" s="147">
        <f t="shared" si="121"/>
        <v>10.318458062955813</v>
      </c>
      <c r="K1124" s="147">
        <f t="shared" si="122"/>
        <v>106.47057679697782</v>
      </c>
      <c r="L1124" s="149">
        <f t="shared" si="123"/>
        <v>4.0182476198278014E-2</v>
      </c>
    </row>
    <row r="1125" spans="4:12" x14ac:dyDescent="0.3">
      <c r="D1125" s="169">
        <v>45092</v>
      </c>
      <c r="E1125" s="146">
        <v>255.9</v>
      </c>
      <c r="F1125" s="170">
        <f t="shared" si="124"/>
        <v>260.59056344846846</v>
      </c>
      <c r="G1125" s="147">
        <f t="shared" si="125"/>
        <v>4.3214148491367768</v>
      </c>
      <c r="H1125" s="147">
        <f t="shared" si="119"/>
        <v>264.91197829760523</v>
      </c>
      <c r="I1125" s="147">
        <f t="shared" si="120"/>
        <v>-9.011978297605225</v>
      </c>
      <c r="J1125" s="147">
        <f t="shared" si="121"/>
        <v>9.011978297605225</v>
      </c>
      <c r="K1125" s="147">
        <f t="shared" si="122"/>
        <v>81.215752836507562</v>
      </c>
      <c r="L1125" s="149">
        <f t="shared" si="123"/>
        <v>3.5216796786265041E-2</v>
      </c>
    </row>
    <row r="1126" spans="4:12" x14ac:dyDescent="0.3">
      <c r="D1126" s="169">
        <v>45093</v>
      </c>
      <c r="E1126" s="146">
        <v>260.54000000000002</v>
      </c>
      <c r="F1126" s="170">
        <f t="shared" si="124"/>
        <v>260.28513187930946</v>
      </c>
      <c r="G1126" s="147">
        <f t="shared" si="125"/>
        <v>3.8587302073071994</v>
      </c>
      <c r="H1126" s="147">
        <f t="shared" si="119"/>
        <v>264.14386208661665</v>
      </c>
      <c r="I1126" s="147">
        <f t="shared" si="120"/>
        <v>-3.6038620866166298</v>
      </c>
      <c r="J1126" s="147">
        <f t="shared" si="121"/>
        <v>3.6038620866166298</v>
      </c>
      <c r="K1126" s="147">
        <f t="shared" si="122"/>
        <v>12.987821939352768</v>
      </c>
      <c r="L1126" s="149">
        <f t="shared" si="123"/>
        <v>1.3832279445062675E-2</v>
      </c>
    </row>
    <row r="1127" spans="4:12" x14ac:dyDescent="0.3">
      <c r="D1127" s="169">
        <v>45097</v>
      </c>
      <c r="E1127" s="146">
        <v>274.45</v>
      </c>
      <c r="F1127" s="170">
        <f t="shared" si="124"/>
        <v>266.40898416584577</v>
      </c>
      <c r="G1127" s="147">
        <f t="shared" si="125"/>
        <v>4.0852424152301099</v>
      </c>
      <c r="H1127" s="147">
        <f t="shared" si="119"/>
        <v>270.49422658107585</v>
      </c>
      <c r="I1127" s="147">
        <f t="shared" si="120"/>
        <v>3.9557734189241387</v>
      </c>
      <c r="J1127" s="147">
        <f t="shared" si="121"/>
        <v>3.9557734189241387</v>
      </c>
      <c r="K1127" s="147">
        <f t="shared" si="122"/>
        <v>15.648143341866769</v>
      </c>
      <c r="L1127" s="149">
        <f t="shared" si="123"/>
        <v>1.4413457529328252E-2</v>
      </c>
    </row>
    <row r="1128" spans="4:12" x14ac:dyDescent="0.3">
      <c r="D1128" s="169">
        <v>45098</v>
      </c>
      <c r="E1128" s="146">
        <v>259.45999999999998</v>
      </c>
      <c r="F1128" s="170">
        <f t="shared" si="124"/>
        <v>274.72019393218409</v>
      </c>
      <c r="G1128" s="147">
        <f t="shared" si="125"/>
        <v>4.5078391503409314</v>
      </c>
      <c r="H1128" s="147">
        <f t="shared" si="119"/>
        <v>279.22803308252503</v>
      </c>
      <c r="I1128" s="147">
        <f t="shared" si="120"/>
        <v>-19.768033082525051</v>
      </c>
      <c r="J1128" s="147">
        <f t="shared" si="121"/>
        <v>19.768033082525051</v>
      </c>
      <c r="K1128" s="147">
        <f t="shared" si="122"/>
        <v>390.77513195180484</v>
      </c>
      <c r="L1128" s="149">
        <f t="shared" si="123"/>
        <v>7.6189135444866468E-2</v>
      </c>
    </row>
    <row r="1129" spans="4:12" x14ac:dyDescent="0.3">
      <c r="D1129" s="169">
        <v>45099</v>
      </c>
      <c r="E1129" s="146">
        <v>264.61</v>
      </c>
      <c r="F1129" s="170">
        <f t="shared" si="124"/>
        <v>264.09627132027276</v>
      </c>
      <c r="G1129" s="147">
        <f t="shared" si="125"/>
        <v>2.9946629741157054</v>
      </c>
      <c r="H1129" s="147">
        <f t="shared" si="119"/>
        <v>267.09093429438849</v>
      </c>
      <c r="I1129" s="147">
        <f t="shared" si="120"/>
        <v>-2.4809342943884758</v>
      </c>
      <c r="J1129" s="147">
        <f t="shared" si="121"/>
        <v>2.4809342943884758</v>
      </c>
      <c r="K1129" s="147">
        <f t="shared" si="122"/>
        <v>6.1550349730728442</v>
      </c>
      <c r="L1129" s="149">
        <f t="shared" si="123"/>
        <v>9.3758145738576607E-3</v>
      </c>
    </row>
    <row r="1130" spans="4:12" x14ac:dyDescent="0.3">
      <c r="D1130" s="169">
        <v>45100</v>
      </c>
      <c r="E1130" s="146">
        <v>256.60000000000002</v>
      </c>
      <c r="F1130" s="170">
        <f t="shared" si="124"/>
        <v>265.4037303792926</v>
      </c>
      <c r="G1130" s="147">
        <f t="shared" si="125"/>
        <v>2.8259425826061184</v>
      </c>
      <c r="H1130" s="147">
        <f t="shared" si="119"/>
        <v>268.2296729618987</v>
      </c>
      <c r="I1130" s="147">
        <f t="shared" si="120"/>
        <v>-11.629672961898677</v>
      </c>
      <c r="J1130" s="147">
        <f t="shared" si="121"/>
        <v>11.629672961898677</v>
      </c>
      <c r="K1130" s="147">
        <f t="shared" si="122"/>
        <v>135.24929320071715</v>
      </c>
      <c r="L1130" s="149">
        <f t="shared" si="123"/>
        <v>4.5322186133665926E-2</v>
      </c>
    </row>
    <row r="1131" spans="4:12" x14ac:dyDescent="0.3">
      <c r="D1131" s="169">
        <v>45103</v>
      </c>
      <c r="E1131" s="146">
        <v>241.05</v>
      </c>
      <c r="F1131" s="170">
        <f t="shared" si="124"/>
        <v>255.75075406608491</v>
      </c>
      <c r="G1131" s="147">
        <f t="shared" si="125"/>
        <v>1.578050693024738</v>
      </c>
      <c r="H1131" s="147">
        <f t="shared" si="119"/>
        <v>257.32880475910963</v>
      </c>
      <c r="I1131" s="147">
        <f t="shared" si="120"/>
        <v>-16.278804759109619</v>
      </c>
      <c r="J1131" s="147">
        <f t="shared" si="121"/>
        <v>16.278804759109619</v>
      </c>
      <c r="K1131" s="147">
        <f t="shared" si="122"/>
        <v>264.99948438521</v>
      </c>
      <c r="L1131" s="149">
        <f t="shared" si="123"/>
        <v>6.753289673972046E-2</v>
      </c>
    </row>
    <row r="1132" spans="4:12" x14ac:dyDescent="0.3">
      <c r="D1132" s="169">
        <v>45104</v>
      </c>
      <c r="E1132" s="146">
        <v>250.21</v>
      </c>
      <c r="F1132" s="170">
        <f t="shared" si="124"/>
        <v>244.14444055441982</v>
      </c>
      <c r="G1132" s="147">
        <f t="shared" si="125"/>
        <v>0.25961427255575487</v>
      </c>
      <c r="H1132" s="147">
        <f t="shared" si="119"/>
        <v>244.40405482697557</v>
      </c>
      <c r="I1132" s="147">
        <f t="shared" si="120"/>
        <v>5.8059451730244405</v>
      </c>
      <c r="J1132" s="147">
        <f t="shared" si="121"/>
        <v>5.8059451730244405</v>
      </c>
      <c r="K1132" s="147">
        <f t="shared" si="122"/>
        <v>33.708999352165797</v>
      </c>
      <c r="L1132" s="149">
        <f t="shared" si="123"/>
        <v>2.3204289089262781E-2</v>
      </c>
    </row>
    <row r="1133" spans="4:12" x14ac:dyDescent="0.3">
      <c r="D1133" s="169">
        <v>45105</v>
      </c>
      <c r="E1133" s="146">
        <v>256.24</v>
      </c>
      <c r="F1133" s="170">
        <f t="shared" si="124"/>
        <v>251.62369141804464</v>
      </c>
      <c r="G1133" s="147">
        <f t="shared" si="125"/>
        <v>0.98157793166266216</v>
      </c>
      <c r="H1133" s="147">
        <f t="shared" si="119"/>
        <v>252.6052693497073</v>
      </c>
      <c r="I1133" s="147">
        <f t="shared" si="120"/>
        <v>3.6347306502927097</v>
      </c>
      <c r="J1133" s="147">
        <f t="shared" si="121"/>
        <v>3.6347306502927097</v>
      </c>
      <c r="K1133" s="147">
        <f t="shared" si="122"/>
        <v>13.211266900177264</v>
      </c>
      <c r="L1133" s="149">
        <f t="shared" si="123"/>
        <v>1.4184868288685254E-2</v>
      </c>
    </row>
    <row r="1134" spans="4:12" x14ac:dyDescent="0.3">
      <c r="D1134" s="169">
        <v>45106</v>
      </c>
      <c r="E1134" s="146">
        <v>257.5</v>
      </c>
      <c r="F1134" s="170">
        <f t="shared" si="124"/>
        <v>257.2772623453302</v>
      </c>
      <c r="G1134" s="147">
        <f t="shared" si="125"/>
        <v>1.4487772312249518</v>
      </c>
      <c r="H1134" s="147">
        <f t="shared" si="119"/>
        <v>258.72603957655514</v>
      </c>
      <c r="I1134" s="147">
        <f t="shared" si="120"/>
        <v>-1.226039576555138</v>
      </c>
      <c r="J1134" s="147">
        <f t="shared" si="121"/>
        <v>1.226039576555138</v>
      </c>
      <c r="K1134" s="147">
        <f t="shared" si="122"/>
        <v>1.5031730432795021</v>
      </c>
      <c r="L1134" s="149">
        <f t="shared" si="123"/>
        <v>4.761318743903448E-3</v>
      </c>
    </row>
    <row r="1135" spans="4:12" x14ac:dyDescent="0.3">
      <c r="D1135" s="169">
        <v>45107</v>
      </c>
      <c r="E1135" s="146">
        <v>261.77</v>
      </c>
      <c r="F1135" s="170">
        <f t="shared" si="124"/>
        <v>259.51302178497997</v>
      </c>
      <c r="G1135" s="147">
        <f t="shared" si="125"/>
        <v>1.5274754520674336</v>
      </c>
      <c r="H1135" s="147">
        <f t="shared" si="119"/>
        <v>261.04049723704742</v>
      </c>
      <c r="I1135" s="147">
        <f t="shared" si="120"/>
        <v>0.72950276295256344</v>
      </c>
      <c r="J1135" s="147">
        <f t="shared" si="121"/>
        <v>0.72950276295256344</v>
      </c>
      <c r="K1135" s="147">
        <f t="shared" si="122"/>
        <v>0.53217428115542398</v>
      </c>
      <c r="L1135" s="149">
        <f t="shared" si="123"/>
        <v>2.7868081252724283E-3</v>
      </c>
    </row>
    <row r="1136" spans="4:12" x14ac:dyDescent="0.3">
      <c r="D1136" s="169">
        <v>45110</v>
      </c>
      <c r="E1136" s="146">
        <v>279.82</v>
      </c>
      <c r="F1136" s="170">
        <f t="shared" si="124"/>
        <v>266.60198036165394</v>
      </c>
      <c r="G1136" s="147">
        <f t="shared" si="125"/>
        <v>2.0836237645280877</v>
      </c>
      <c r="H1136" s="147">
        <f t="shared" si="119"/>
        <v>268.68560412618206</v>
      </c>
      <c r="I1136" s="147">
        <f t="shared" si="120"/>
        <v>11.134395873817937</v>
      </c>
      <c r="J1136" s="147">
        <f t="shared" si="121"/>
        <v>11.134395873817937</v>
      </c>
      <c r="K1136" s="147">
        <f t="shared" si="122"/>
        <v>123.9747714748939</v>
      </c>
      <c r="L1136" s="149">
        <f t="shared" si="123"/>
        <v>3.9791279657701156E-2</v>
      </c>
    </row>
    <row r="1137" spans="4:12" x14ac:dyDescent="0.3">
      <c r="D1137" s="169">
        <v>45112</v>
      </c>
      <c r="E1137" s="146">
        <v>282.48</v>
      </c>
      <c r="F1137" s="170">
        <f t="shared" si="124"/>
        <v>282.01889901162247</v>
      </c>
      <c r="G1137" s="147">
        <f t="shared" si="125"/>
        <v>3.4169532530721316</v>
      </c>
      <c r="H1137" s="147">
        <f t="shared" si="119"/>
        <v>285.43585226469457</v>
      </c>
      <c r="I1137" s="147">
        <f t="shared" si="120"/>
        <v>-2.9558522646945562</v>
      </c>
      <c r="J1137" s="147">
        <f t="shared" si="121"/>
        <v>2.9558522646945562</v>
      </c>
      <c r="K1137" s="147">
        <f t="shared" si="122"/>
        <v>8.7370626106999367</v>
      </c>
      <c r="L1137" s="149">
        <f t="shared" si="123"/>
        <v>1.0463934666859799E-2</v>
      </c>
    </row>
    <row r="1138" spans="4:12" x14ac:dyDescent="0.3">
      <c r="D1138" s="169">
        <v>45113</v>
      </c>
      <c r="E1138" s="146">
        <v>276.54000000000002</v>
      </c>
      <c r="F1138" s="170">
        <f t="shared" si="124"/>
        <v>284.02556260245774</v>
      </c>
      <c r="G1138" s="147">
        <f t="shared" si="125"/>
        <v>3.2759242868484457</v>
      </c>
      <c r="H1138" s="147">
        <f t="shared" si="119"/>
        <v>287.3014868893062</v>
      </c>
      <c r="I1138" s="147">
        <f t="shared" si="120"/>
        <v>-10.761486889306184</v>
      </c>
      <c r="J1138" s="147">
        <f t="shared" si="121"/>
        <v>10.761486889306184</v>
      </c>
      <c r="K1138" s="147">
        <f t="shared" si="122"/>
        <v>115.80960006870889</v>
      </c>
      <c r="L1138" s="149">
        <f t="shared" si="123"/>
        <v>3.8914756958509378E-2</v>
      </c>
    </row>
    <row r="1139" spans="4:12" x14ac:dyDescent="0.3">
      <c r="D1139" s="169">
        <v>45114</v>
      </c>
      <c r="E1139" s="146">
        <v>274.43</v>
      </c>
      <c r="F1139" s="170">
        <f t="shared" si="124"/>
        <v>278.73873942947881</v>
      </c>
      <c r="G1139" s="147">
        <f t="shared" si="125"/>
        <v>2.4196495408657084</v>
      </c>
      <c r="H1139" s="147">
        <f t="shared" si="119"/>
        <v>281.1583889703445</v>
      </c>
      <c r="I1139" s="147">
        <f t="shared" si="120"/>
        <v>-6.728388970344497</v>
      </c>
      <c r="J1139" s="147">
        <f t="shared" si="121"/>
        <v>6.728388970344497</v>
      </c>
      <c r="K1139" s="147">
        <f t="shared" si="122"/>
        <v>45.271218136253481</v>
      </c>
      <c r="L1139" s="149">
        <f t="shared" si="123"/>
        <v>2.4517687462538705E-2</v>
      </c>
    </row>
    <row r="1140" spans="4:12" x14ac:dyDescent="0.3">
      <c r="D1140" s="169">
        <v>45117</v>
      </c>
      <c r="E1140" s="146">
        <v>269.61</v>
      </c>
      <c r="F1140" s="170">
        <f t="shared" si="124"/>
        <v>275.40171963269256</v>
      </c>
      <c r="G1140" s="147">
        <f t="shared" si="125"/>
        <v>1.8439826071005123</v>
      </c>
      <c r="H1140" s="147">
        <f t="shared" si="119"/>
        <v>277.24570223979305</v>
      </c>
      <c r="I1140" s="147">
        <f t="shared" si="120"/>
        <v>-7.6357022397930336</v>
      </c>
      <c r="J1140" s="147">
        <f t="shared" si="121"/>
        <v>7.6357022397930336</v>
      </c>
      <c r="K1140" s="147">
        <f t="shared" si="122"/>
        <v>58.303948694780352</v>
      </c>
      <c r="L1140" s="149">
        <f t="shared" si="123"/>
        <v>2.8321287191843899E-2</v>
      </c>
    </row>
    <row r="1141" spans="4:12" x14ac:dyDescent="0.3">
      <c r="D1141" s="169">
        <v>45118</v>
      </c>
      <c r="E1141" s="146">
        <v>269.79000000000002</v>
      </c>
      <c r="F1141" s="170">
        <f t="shared" si="124"/>
        <v>271.12118608568045</v>
      </c>
      <c r="G1141" s="147">
        <f t="shared" si="125"/>
        <v>1.2315309916892498</v>
      </c>
      <c r="H1141" s="147">
        <f t="shared" si="119"/>
        <v>272.35271707736968</v>
      </c>
      <c r="I1141" s="147">
        <f t="shared" si="120"/>
        <v>-2.5627170773696548</v>
      </c>
      <c r="J1141" s="147">
        <f t="shared" si="121"/>
        <v>2.5627170773696548</v>
      </c>
      <c r="K1141" s="147">
        <f t="shared" si="122"/>
        <v>6.567518818642065</v>
      </c>
      <c r="L1141" s="149">
        <f t="shared" si="123"/>
        <v>9.4989327898352596E-3</v>
      </c>
    </row>
    <row r="1142" spans="4:12" x14ac:dyDescent="0.3">
      <c r="D1142" s="169">
        <v>45119</v>
      </c>
      <c r="E1142" s="146">
        <v>271.99</v>
      </c>
      <c r="F1142" s="170">
        <f t="shared" si="124"/>
        <v>271.21522479335141</v>
      </c>
      <c r="G1142" s="147">
        <f t="shared" si="125"/>
        <v>1.117781763287421</v>
      </c>
      <c r="H1142" s="147">
        <f t="shared" si="119"/>
        <v>272.33300655663885</v>
      </c>
      <c r="I1142" s="147">
        <f t="shared" si="120"/>
        <v>-0.34300655663884072</v>
      </c>
      <c r="J1142" s="147">
        <f t="shared" si="121"/>
        <v>0.34300655663884072</v>
      </c>
      <c r="K1142" s="147">
        <f t="shared" si="122"/>
        <v>0.11765349789723424</v>
      </c>
      <c r="L1142" s="149">
        <f t="shared" si="123"/>
        <v>1.2610998810207753E-3</v>
      </c>
    </row>
    <row r="1143" spans="4:12" x14ac:dyDescent="0.3">
      <c r="D1143" s="169">
        <v>45120</v>
      </c>
      <c r="E1143" s="146">
        <v>277.89999999999998</v>
      </c>
      <c r="F1143" s="170">
        <f t="shared" si="124"/>
        <v>274.06622541062995</v>
      </c>
      <c r="G1143" s="147">
        <f t="shared" si="125"/>
        <v>1.2911036486865335</v>
      </c>
      <c r="H1143" s="147">
        <f t="shared" si="119"/>
        <v>275.3573290593165</v>
      </c>
      <c r="I1143" s="147">
        <f t="shared" si="120"/>
        <v>2.5426709406834789</v>
      </c>
      <c r="J1143" s="147">
        <f t="shared" si="121"/>
        <v>2.5426709406834789</v>
      </c>
      <c r="K1143" s="147">
        <f t="shared" si="122"/>
        <v>6.4651755125962076</v>
      </c>
      <c r="L1143" s="149">
        <f t="shared" si="123"/>
        <v>9.1495895670510221E-3</v>
      </c>
    </row>
    <row r="1144" spans="4:12" x14ac:dyDescent="0.3">
      <c r="D1144" s="169">
        <v>45121</v>
      </c>
      <c r="E1144" s="146">
        <v>281.38</v>
      </c>
      <c r="F1144" s="170">
        <f t="shared" si="124"/>
        <v>279.62888291894922</v>
      </c>
      <c r="G1144" s="147">
        <f t="shared" si="125"/>
        <v>1.7182590346498063</v>
      </c>
      <c r="H1144" s="147">
        <f t="shared" si="119"/>
        <v>281.34714195359902</v>
      </c>
      <c r="I1144" s="147">
        <f t="shared" si="120"/>
        <v>3.2858046400974672E-2</v>
      </c>
      <c r="J1144" s="147">
        <f t="shared" si="121"/>
        <v>3.2858046400974672E-2</v>
      </c>
      <c r="K1144" s="147">
        <f t="shared" si="122"/>
        <v>1.0796512132886045E-3</v>
      </c>
      <c r="L1144" s="149">
        <f t="shared" si="123"/>
        <v>1.1677463359504823E-4</v>
      </c>
    </row>
    <row r="1145" spans="4:12" x14ac:dyDescent="0.3">
      <c r="D1145" s="169">
        <v>45124</v>
      </c>
      <c r="E1145" s="146">
        <v>290.38</v>
      </c>
      <c r="F1145" s="170">
        <f t="shared" si="124"/>
        <v>284.55460722771988</v>
      </c>
      <c r="G1145" s="147">
        <f t="shared" si="125"/>
        <v>2.0390055620618925</v>
      </c>
      <c r="H1145" s="147">
        <f t="shared" si="119"/>
        <v>286.59361278978179</v>
      </c>
      <c r="I1145" s="147">
        <f t="shared" si="120"/>
        <v>3.7863872102182086</v>
      </c>
      <c r="J1145" s="147">
        <f t="shared" si="121"/>
        <v>3.7863872102182086</v>
      </c>
      <c r="K1145" s="147">
        <f t="shared" si="122"/>
        <v>14.336728105704028</v>
      </c>
      <c r="L1145" s="149">
        <f t="shared" si="123"/>
        <v>1.3039421482947202E-2</v>
      </c>
    </row>
    <row r="1146" spans="4:12" x14ac:dyDescent="0.3">
      <c r="D1146" s="169">
        <v>45125</v>
      </c>
      <c r="E1146" s="146">
        <v>293.33999999999997</v>
      </c>
      <c r="F1146" s="170">
        <f t="shared" si="124"/>
        <v>292.60320444964952</v>
      </c>
      <c r="G1146" s="147">
        <f t="shared" si="125"/>
        <v>2.6399647280486676</v>
      </c>
      <c r="H1146" s="147">
        <f t="shared" si="119"/>
        <v>295.24316917769818</v>
      </c>
      <c r="I1146" s="147">
        <f t="shared" si="120"/>
        <v>-1.9031691776982029</v>
      </c>
      <c r="J1146" s="147">
        <f t="shared" si="121"/>
        <v>1.9031691776982029</v>
      </c>
      <c r="K1146" s="147">
        <f t="shared" si="122"/>
        <v>3.622052918940454</v>
      </c>
      <c r="L1146" s="149">
        <f t="shared" si="123"/>
        <v>6.4879292892145741E-3</v>
      </c>
    </row>
    <row r="1147" spans="4:12" x14ac:dyDescent="0.3">
      <c r="D1147" s="169">
        <v>45126</v>
      </c>
      <c r="E1147" s="146">
        <v>291.26</v>
      </c>
      <c r="F1147" s="170">
        <f t="shared" si="124"/>
        <v>295.03597178243893</v>
      </c>
      <c r="G1147" s="147">
        <f t="shared" si="125"/>
        <v>2.619244988522742</v>
      </c>
      <c r="H1147" s="147">
        <f t="shared" si="119"/>
        <v>297.65521677096166</v>
      </c>
      <c r="I1147" s="147">
        <f t="shared" si="120"/>
        <v>-6.3952167709616674</v>
      </c>
      <c r="J1147" s="147">
        <f t="shared" si="121"/>
        <v>6.3952167709616674</v>
      </c>
      <c r="K1147" s="147">
        <f t="shared" si="122"/>
        <v>40.898797547589375</v>
      </c>
      <c r="L1147" s="149">
        <f t="shared" si="123"/>
        <v>2.1957071932162561E-2</v>
      </c>
    </row>
    <row r="1148" spans="4:12" x14ac:dyDescent="0.3">
      <c r="D1148" s="169">
        <v>45127</v>
      </c>
      <c r="E1148" s="146">
        <v>262.89999999999998</v>
      </c>
      <c r="F1148" s="170">
        <f t="shared" si="124"/>
        <v>287.68339599081816</v>
      </c>
      <c r="G1148" s="147">
        <f t="shared" si="125"/>
        <v>1.6220629105083897</v>
      </c>
      <c r="H1148" s="147">
        <f t="shared" si="119"/>
        <v>289.30545890132652</v>
      </c>
      <c r="I1148" s="147">
        <f t="shared" si="120"/>
        <v>-26.40545890132654</v>
      </c>
      <c r="J1148" s="147">
        <f t="shared" si="121"/>
        <v>26.40545890132654</v>
      </c>
      <c r="K1148" s="147">
        <f t="shared" si="122"/>
        <v>697.24825978964498</v>
      </c>
      <c r="L1148" s="149">
        <f t="shared" si="123"/>
        <v>0.10043917421577232</v>
      </c>
    </row>
    <row r="1149" spans="4:12" x14ac:dyDescent="0.3">
      <c r="D1149" s="169">
        <v>45128</v>
      </c>
      <c r="E1149" s="146">
        <v>260.02</v>
      </c>
      <c r="F1149" s="170">
        <f t="shared" si="124"/>
        <v>263.6216503284067</v>
      </c>
      <c r="G1149" s="147">
        <f t="shared" si="125"/>
        <v>-0.94631794678359471</v>
      </c>
      <c r="H1149" s="147">
        <f t="shared" si="119"/>
        <v>262.67533238162309</v>
      </c>
      <c r="I1149" s="147">
        <f t="shared" si="120"/>
        <v>-2.6553323816231114</v>
      </c>
      <c r="J1149" s="147">
        <f t="shared" si="121"/>
        <v>2.6553323816231114</v>
      </c>
      <c r="K1149" s="147">
        <f t="shared" si="122"/>
        <v>7.0507900568962647</v>
      </c>
      <c r="L1149" s="149">
        <f t="shared" si="123"/>
        <v>1.0212031311526466E-2</v>
      </c>
    </row>
    <row r="1150" spans="4:12" x14ac:dyDescent="0.3">
      <c r="D1150" s="169">
        <v>45131</v>
      </c>
      <c r="E1150" s="146">
        <v>269.06</v>
      </c>
      <c r="F1150" s="170">
        <f t="shared" si="124"/>
        <v>261.07094564257312</v>
      </c>
      <c r="G1150" s="147">
        <f t="shared" si="125"/>
        <v>-1.1067566206885933</v>
      </c>
      <c r="H1150" s="147">
        <f t="shared" si="119"/>
        <v>259.96418902188452</v>
      </c>
      <c r="I1150" s="147">
        <f t="shared" si="120"/>
        <v>9.0958109781154803</v>
      </c>
      <c r="J1150" s="147">
        <f t="shared" si="121"/>
        <v>9.0958109781154803</v>
      </c>
      <c r="K1150" s="147">
        <f t="shared" si="122"/>
        <v>82.733777349606086</v>
      </c>
      <c r="L1150" s="149">
        <f t="shared" si="123"/>
        <v>3.3805883364734557E-2</v>
      </c>
    </row>
    <row r="1151" spans="4:12" x14ac:dyDescent="0.3">
      <c r="D1151" s="169">
        <v>45132</v>
      </c>
      <c r="E1151" s="146">
        <v>265.27999999999997</v>
      </c>
      <c r="F1151" s="170">
        <f t="shared" si="124"/>
        <v>267.41859470344912</v>
      </c>
      <c r="G1151" s="147">
        <f t="shared" si="125"/>
        <v>-0.3613160525321345</v>
      </c>
      <c r="H1151" s="147">
        <f t="shared" si="119"/>
        <v>267.057278650917</v>
      </c>
      <c r="I1151" s="147">
        <f t="shared" si="120"/>
        <v>-1.777278650917026</v>
      </c>
      <c r="J1151" s="147">
        <f t="shared" si="121"/>
        <v>1.777278650917026</v>
      </c>
      <c r="K1151" s="147">
        <f t="shared" si="122"/>
        <v>3.1587194030054437</v>
      </c>
      <c r="L1151" s="149">
        <f t="shared" si="123"/>
        <v>6.6996330327089345E-3</v>
      </c>
    </row>
    <row r="1152" spans="4:12" x14ac:dyDescent="0.3">
      <c r="D1152" s="169">
        <v>45133</v>
      </c>
      <c r="E1152" s="146">
        <v>264.35000000000002</v>
      </c>
      <c r="F1152" s="170">
        <f t="shared" si="124"/>
        <v>264.80494715797431</v>
      </c>
      <c r="G1152" s="147">
        <f t="shared" si="125"/>
        <v>-0.58654920182640158</v>
      </c>
      <c r="H1152" s="147">
        <f t="shared" si="119"/>
        <v>264.2183979561479</v>
      </c>
      <c r="I1152" s="147">
        <f t="shared" si="120"/>
        <v>0.13160204385212637</v>
      </c>
      <c r="J1152" s="147">
        <f t="shared" si="121"/>
        <v>0.13160204385212637</v>
      </c>
      <c r="K1152" s="147">
        <f t="shared" si="122"/>
        <v>1.7319097946056992E-2</v>
      </c>
      <c r="L1152" s="149">
        <f t="shared" si="123"/>
        <v>4.9783258502790375E-4</v>
      </c>
    </row>
    <row r="1153" spans="4:12" x14ac:dyDescent="0.3">
      <c r="D1153" s="169">
        <v>45134</v>
      </c>
      <c r="E1153" s="146">
        <v>255.71</v>
      </c>
      <c r="F1153" s="170">
        <f t="shared" si="124"/>
        <v>262.15276063853889</v>
      </c>
      <c r="G1153" s="147">
        <f t="shared" si="125"/>
        <v>-0.79311293358730317</v>
      </c>
      <c r="H1153" s="147">
        <f t="shared" ref="H1153:H1216" si="126">F1153+G1153</f>
        <v>261.35964770495161</v>
      </c>
      <c r="I1153" s="147">
        <f t="shared" si="120"/>
        <v>-5.6496477049516045</v>
      </c>
      <c r="J1153" s="147">
        <f t="shared" si="121"/>
        <v>5.6496477049516045</v>
      </c>
      <c r="K1153" s="147">
        <f t="shared" si="122"/>
        <v>31.918519190064931</v>
      </c>
      <c r="L1153" s="149">
        <f t="shared" si="123"/>
        <v>2.2093964666816332E-2</v>
      </c>
    </row>
    <row r="1154" spans="4:12" x14ac:dyDescent="0.3">
      <c r="D1154" s="169">
        <v>45135</v>
      </c>
      <c r="E1154" s="146">
        <v>266.44</v>
      </c>
      <c r="F1154" s="170">
        <f t="shared" si="124"/>
        <v>257.22150965313017</v>
      </c>
      <c r="G1154" s="147">
        <f t="shared" si="125"/>
        <v>-1.2069267387694453</v>
      </c>
      <c r="H1154" s="147">
        <f t="shared" si="126"/>
        <v>256.01458291436074</v>
      </c>
      <c r="I1154" s="147">
        <f t="shared" si="120"/>
        <v>10.425417085639253</v>
      </c>
      <c r="J1154" s="147">
        <f t="shared" si="121"/>
        <v>10.425417085639253</v>
      </c>
      <c r="K1154" s="147">
        <f t="shared" si="122"/>
        <v>108.68932140953886</v>
      </c>
      <c r="L1154" s="149">
        <f t="shared" si="123"/>
        <v>3.9128573358501929E-2</v>
      </c>
    </row>
    <row r="1155" spans="4:12" x14ac:dyDescent="0.3">
      <c r="D1155" s="169">
        <v>45138</v>
      </c>
      <c r="E1155" s="146">
        <v>267.43</v>
      </c>
      <c r="F1155" s="170">
        <f t="shared" si="124"/>
        <v>265.67245860898447</v>
      </c>
      <c r="G1155" s="147">
        <f t="shared" si="125"/>
        <v>-0.24113916930707069</v>
      </c>
      <c r="H1155" s="147">
        <f t="shared" si="126"/>
        <v>265.4313194396774</v>
      </c>
      <c r="I1155" s="147">
        <f t="shared" si="120"/>
        <v>1.9986805603226117</v>
      </c>
      <c r="J1155" s="147">
        <f t="shared" si="121"/>
        <v>1.9986805603226117</v>
      </c>
      <c r="K1155" s="147">
        <f t="shared" si="122"/>
        <v>3.994723982211509</v>
      </c>
      <c r="L1155" s="149">
        <f t="shared" si="123"/>
        <v>7.4736587530292477E-3</v>
      </c>
    </row>
    <row r="1156" spans="4:12" x14ac:dyDescent="0.3">
      <c r="D1156" s="169">
        <v>45139</v>
      </c>
      <c r="E1156" s="146">
        <v>261.07</v>
      </c>
      <c r="F1156" s="170">
        <f t="shared" si="124"/>
        <v>265.96508866455434</v>
      </c>
      <c r="G1156" s="147">
        <f t="shared" si="125"/>
        <v>-0.18776224681937631</v>
      </c>
      <c r="H1156" s="147">
        <f t="shared" si="126"/>
        <v>265.77732641773497</v>
      </c>
      <c r="I1156" s="147">
        <f t="shared" ref="I1156:I1219" si="127">E1156-H1156</f>
        <v>-4.7073264177349756</v>
      </c>
      <c r="J1156" s="147">
        <f t="shared" ref="J1156:J1219" si="128">ABS(I1156)</f>
        <v>4.7073264177349756</v>
      </c>
      <c r="K1156" s="147">
        <f t="shared" ref="K1156:K1219" si="129">I1156^2</f>
        <v>22.158922003105598</v>
      </c>
      <c r="L1156" s="149">
        <f t="shared" ref="L1156:L1219" si="130">J1156/E1156</f>
        <v>1.8030897528383098E-2</v>
      </c>
    </row>
    <row r="1157" spans="4:12" x14ac:dyDescent="0.3">
      <c r="D1157" s="169">
        <v>45140</v>
      </c>
      <c r="E1157" s="146">
        <v>254.11</v>
      </c>
      <c r="F1157" s="170">
        <f t="shared" ref="F1157:F1220" si="131">alpha*(E1157)+(1-alpha)*(E1156+G1156)</f>
        <v>259.52779020254451</v>
      </c>
      <c r="G1157" s="147">
        <f t="shared" ref="G1157:G1220" si="132">beta*(F1157-F1156)+(1-beta)*G1156</f>
        <v>-0.81271586833842213</v>
      </c>
      <c r="H1157" s="147">
        <f t="shared" si="126"/>
        <v>258.71507433420607</v>
      </c>
      <c r="I1157" s="147">
        <f t="shared" si="127"/>
        <v>-4.6050743342060514</v>
      </c>
      <c r="J1157" s="147">
        <f t="shared" si="128"/>
        <v>4.6050743342060514</v>
      </c>
      <c r="K1157" s="147">
        <f t="shared" si="129"/>
        <v>21.206709623563306</v>
      </c>
      <c r="L1157" s="149">
        <f t="shared" si="130"/>
        <v>1.8122365645610369E-2</v>
      </c>
    </row>
    <row r="1158" spans="4:12" x14ac:dyDescent="0.3">
      <c r="D1158" s="169">
        <v>45141</v>
      </c>
      <c r="E1158" s="146">
        <v>259.32</v>
      </c>
      <c r="F1158" s="170">
        <f t="shared" si="131"/>
        <v>254.5018273053293</v>
      </c>
      <c r="G1158" s="147">
        <f t="shared" si="132"/>
        <v>-1.2340405712261009</v>
      </c>
      <c r="H1158" s="147">
        <f t="shared" si="126"/>
        <v>253.2677867341032</v>
      </c>
      <c r="I1158" s="147">
        <f t="shared" si="127"/>
        <v>6.0522132658967962</v>
      </c>
      <c r="J1158" s="147">
        <f t="shared" si="128"/>
        <v>6.0522132658967962</v>
      </c>
      <c r="K1158" s="147">
        <f t="shared" si="129"/>
        <v>36.629285415897165</v>
      </c>
      <c r="L1158" s="149">
        <f t="shared" si="130"/>
        <v>2.3338783224960653E-2</v>
      </c>
    </row>
    <row r="1159" spans="4:12" x14ac:dyDescent="0.3">
      <c r="D1159" s="169">
        <v>45142</v>
      </c>
      <c r="E1159" s="146">
        <v>253.86</v>
      </c>
      <c r="F1159" s="170">
        <f t="shared" si="131"/>
        <v>257.2407675430191</v>
      </c>
      <c r="G1159" s="147">
        <f t="shared" si="132"/>
        <v>-0.83674249033451042</v>
      </c>
      <c r="H1159" s="147">
        <f t="shared" si="126"/>
        <v>256.40402505268457</v>
      </c>
      <c r="I1159" s="147">
        <f t="shared" si="127"/>
        <v>-2.5440250526845603</v>
      </c>
      <c r="J1159" s="147">
        <f t="shared" si="128"/>
        <v>2.5440250526845603</v>
      </c>
      <c r="K1159" s="147">
        <f t="shared" si="129"/>
        <v>6.4720634686866791</v>
      </c>
      <c r="L1159" s="149">
        <f t="shared" si="130"/>
        <v>1.002137025401623E-2</v>
      </c>
    </row>
    <row r="1160" spans="4:12" x14ac:dyDescent="0.3">
      <c r="D1160" s="169">
        <v>45145</v>
      </c>
      <c r="E1160" s="146">
        <v>251.45</v>
      </c>
      <c r="F1160" s="170">
        <f t="shared" si="131"/>
        <v>252.70860600773241</v>
      </c>
      <c r="G1160" s="147">
        <f t="shared" si="132"/>
        <v>-1.2062843948297284</v>
      </c>
      <c r="H1160" s="147">
        <f t="shared" si="126"/>
        <v>251.50232161290268</v>
      </c>
      <c r="I1160" s="147">
        <f t="shared" si="127"/>
        <v>-5.2321612902687775E-2</v>
      </c>
      <c r="J1160" s="147">
        <f t="shared" si="128"/>
        <v>5.2321612902687775E-2</v>
      </c>
      <c r="K1160" s="147">
        <f t="shared" si="129"/>
        <v>2.7375511767387039E-3</v>
      </c>
      <c r="L1160" s="149">
        <f t="shared" si="130"/>
        <v>2.0807958998881598E-4</v>
      </c>
    </row>
    <row r="1161" spans="4:12" x14ac:dyDescent="0.3">
      <c r="D1161" s="169">
        <v>45146</v>
      </c>
      <c r="E1161" s="146">
        <v>249.7</v>
      </c>
      <c r="F1161" s="170">
        <f t="shared" si="131"/>
        <v>250.1349724841362</v>
      </c>
      <c r="G1161" s="147">
        <f t="shared" si="132"/>
        <v>-1.343019307706377</v>
      </c>
      <c r="H1161" s="147">
        <f t="shared" si="126"/>
        <v>248.79195317642981</v>
      </c>
      <c r="I1161" s="147">
        <f t="shared" si="127"/>
        <v>0.90804682357017441</v>
      </c>
      <c r="J1161" s="147">
        <f t="shared" si="128"/>
        <v>0.90804682357017441</v>
      </c>
      <c r="K1161" s="147">
        <f t="shared" si="129"/>
        <v>0.8245490337958834</v>
      </c>
      <c r="L1161" s="149">
        <f t="shared" si="130"/>
        <v>3.6365511556674989E-3</v>
      </c>
    </row>
    <row r="1162" spans="4:12" x14ac:dyDescent="0.3">
      <c r="D1162" s="169">
        <v>45147</v>
      </c>
      <c r="E1162" s="146">
        <v>242.19</v>
      </c>
      <c r="F1162" s="170">
        <f t="shared" si="131"/>
        <v>247.12358455383492</v>
      </c>
      <c r="G1162" s="147">
        <f t="shared" si="132"/>
        <v>-1.5098561699658677</v>
      </c>
      <c r="H1162" s="147">
        <f t="shared" si="126"/>
        <v>245.61372838386905</v>
      </c>
      <c r="I1162" s="147">
        <f t="shared" si="127"/>
        <v>-3.4237283838690473</v>
      </c>
      <c r="J1162" s="147">
        <f t="shared" si="128"/>
        <v>3.4237283838690473</v>
      </c>
      <c r="K1162" s="147">
        <f t="shared" si="129"/>
        <v>11.721916046510559</v>
      </c>
      <c r="L1162" s="149">
        <f t="shared" si="130"/>
        <v>1.413653901428237E-2</v>
      </c>
    </row>
    <row r="1163" spans="4:12" x14ac:dyDescent="0.3">
      <c r="D1163" s="169">
        <v>45148</v>
      </c>
      <c r="E1163" s="146">
        <v>245.34</v>
      </c>
      <c r="F1163" s="170">
        <f t="shared" si="131"/>
        <v>241.61211506402734</v>
      </c>
      <c r="G1163" s="147">
        <f t="shared" si="132"/>
        <v>-1.9100175019500392</v>
      </c>
      <c r="H1163" s="147">
        <f t="shared" si="126"/>
        <v>239.70209756207728</v>
      </c>
      <c r="I1163" s="147">
        <f t="shared" si="127"/>
        <v>5.6379024379227189</v>
      </c>
      <c r="J1163" s="147">
        <f t="shared" si="128"/>
        <v>5.6379024379227189</v>
      </c>
      <c r="K1163" s="147">
        <f t="shared" si="129"/>
        <v>31.785943899534939</v>
      </c>
      <c r="L1163" s="149">
        <f t="shared" si="130"/>
        <v>2.2979956134029179E-2</v>
      </c>
    </row>
    <row r="1164" spans="4:12" x14ac:dyDescent="0.3">
      <c r="D1164" s="169">
        <v>45149</v>
      </c>
      <c r="E1164" s="146">
        <v>242.65</v>
      </c>
      <c r="F1164" s="170">
        <f t="shared" si="131"/>
        <v>243.27398599843997</v>
      </c>
      <c r="G1164" s="147">
        <f t="shared" si="132"/>
        <v>-1.552828658313772</v>
      </c>
      <c r="H1164" s="147">
        <f t="shared" si="126"/>
        <v>241.72115734012618</v>
      </c>
      <c r="I1164" s="147">
        <f t="shared" si="127"/>
        <v>0.92884265987382264</v>
      </c>
      <c r="J1164" s="147">
        <f t="shared" si="128"/>
        <v>0.92884265987382264</v>
      </c>
      <c r="K1164" s="147">
        <f t="shared" si="129"/>
        <v>0.86274868680147776</v>
      </c>
      <c r="L1164" s="149">
        <f t="shared" si="130"/>
        <v>3.8279112296469098E-3</v>
      </c>
    </row>
    <row r="1165" spans="4:12" x14ac:dyDescent="0.3">
      <c r="D1165" s="169">
        <v>45152</v>
      </c>
      <c r="E1165" s="146">
        <v>239.76</v>
      </c>
      <c r="F1165" s="170">
        <f t="shared" si="131"/>
        <v>240.82973707334898</v>
      </c>
      <c r="G1165" s="147">
        <f t="shared" si="132"/>
        <v>-1.6419706849914937</v>
      </c>
      <c r="H1165" s="147">
        <f t="shared" si="126"/>
        <v>239.18776638835749</v>
      </c>
      <c r="I1165" s="147">
        <f t="shared" si="127"/>
        <v>0.57223361164250264</v>
      </c>
      <c r="J1165" s="147">
        <f t="shared" si="128"/>
        <v>0.57223361164250264</v>
      </c>
      <c r="K1165" s="147">
        <f t="shared" si="129"/>
        <v>0.32745130629342251</v>
      </c>
      <c r="L1165" s="149">
        <f t="shared" si="130"/>
        <v>2.3866934085856801E-3</v>
      </c>
    </row>
    <row r="1166" spans="4:12" x14ac:dyDescent="0.3">
      <c r="D1166" s="169">
        <v>45153</v>
      </c>
      <c r="E1166" s="146">
        <v>232.96</v>
      </c>
      <c r="F1166" s="170">
        <f t="shared" si="131"/>
        <v>237.08642345200681</v>
      </c>
      <c r="G1166" s="147">
        <f t="shared" si="132"/>
        <v>-1.8521049786265611</v>
      </c>
      <c r="H1166" s="147">
        <f t="shared" si="126"/>
        <v>235.23431847338026</v>
      </c>
      <c r="I1166" s="147">
        <f t="shared" si="127"/>
        <v>-2.274318473380248</v>
      </c>
      <c r="J1166" s="147">
        <f t="shared" si="128"/>
        <v>2.274318473380248</v>
      </c>
      <c r="K1166" s="147">
        <f t="shared" si="129"/>
        <v>5.1725245183586619</v>
      </c>
      <c r="L1166" s="149">
        <f t="shared" si="130"/>
        <v>9.762699490814937E-3</v>
      </c>
    </row>
    <row r="1167" spans="4:12" x14ac:dyDescent="0.3">
      <c r="D1167" s="169">
        <v>45154</v>
      </c>
      <c r="E1167" s="146">
        <v>225.6</v>
      </c>
      <c r="F1167" s="170">
        <f t="shared" si="131"/>
        <v>230.00631601709878</v>
      </c>
      <c r="G1167" s="147">
        <f t="shared" si="132"/>
        <v>-2.3749052242547082</v>
      </c>
      <c r="H1167" s="147">
        <f t="shared" si="126"/>
        <v>227.63141079284406</v>
      </c>
      <c r="I1167" s="147">
        <f t="shared" si="127"/>
        <v>-2.0314107928440706</v>
      </c>
      <c r="J1167" s="147">
        <f t="shared" si="128"/>
        <v>2.0314107928440706</v>
      </c>
      <c r="K1167" s="147">
        <f t="shared" si="129"/>
        <v>4.1266298092833757</v>
      </c>
      <c r="L1167" s="149">
        <f t="shared" si="130"/>
        <v>9.0044804647343556E-3</v>
      </c>
    </row>
    <row r="1168" spans="4:12" x14ac:dyDescent="0.3">
      <c r="D1168" s="169">
        <v>45155</v>
      </c>
      <c r="E1168" s="146">
        <v>219.22</v>
      </c>
      <c r="F1168" s="170">
        <f t="shared" si="131"/>
        <v>222.42407582059622</v>
      </c>
      <c r="G1168" s="147">
        <f t="shared" si="132"/>
        <v>-2.8956387214794943</v>
      </c>
      <c r="H1168" s="147">
        <f t="shared" si="126"/>
        <v>219.52843709911673</v>
      </c>
      <c r="I1168" s="147">
        <f t="shared" si="127"/>
        <v>-0.30843709911673045</v>
      </c>
      <c r="J1168" s="147">
        <f t="shared" si="128"/>
        <v>0.30843709911673045</v>
      </c>
      <c r="K1168" s="147">
        <f t="shared" si="129"/>
        <v>9.51334441115438E-2</v>
      </c>
      <c r="L1168" s="149">
        <f t="shared" si="130"/>
        <v>1.4069751807167705E-3</v>
      </c>
    </row>
    <row r="1169" spans="4:12" x14ac:dyDescent="0.3">
      <c r="D1169" s="169">
        <v>45156</v>
      </c>
      <c r="E1169" s="146">
        <v>215.49</v>
      </c>
      <c r="F1169" s="170">
        <f t="shared" si="131"/>
        <v>216.15748902281643</v>
      </c>
      <c r="G1169" s="147">
        <f t="shared" si="132"/>
        <v>-3.2327335291095229</v>
      </c>
      <c r="H1169" s="147">
        <f t="shared" si="126"/>
        <v>212.92475549370693</v>
      </c>
      <c r="I1169" s="147">
        <f t="shared" si="127"/>
        <v>2.5652445062930838</v>
      </c>
      <c r="J1169" s="147">
        <f t="shared" si="128"/>
        <v>2.5652445062930838</v>
      </c>
      <c r="K1169" s="147">
        <f t="shared" si="129"/>
        <v>6.5804793770668466</v>
      </c>
      <c r="L1169" s="149">
        <f t="shared" si="130"/>
        <v>1.1904239205035425E-2</v>
      </c>
    </row>
    <row r="1170" spans="4:12" x14ac:dyDescent="0.3">
      <c r="D1170" s="169">
        <v>45159</v>
      </c>
      <c r="E1170" s="146">
        <v>231.28</v>
      </c>
      <c r="F1170" s="170">
        <f t="shared" si="131"/>
        <v>216.06181317671241</v>
      </c>
      <c r="G1170" s="147">
        <f t="shared" si="132"/>
        <v>-2.9190277608089734</v>
      </c>
      <c r="H1170" s="147">
        <f t="shared" si="126"/>
        <v>213.14278541590343</v>
      </c>
      <c r="I1170" s="147">
        <f t="shared" si="127"/>
        <v>18.137214584096569</v>
      </c>
      <c r="J1170" s="147">
        <f t="shared" si="128"/>
        <v>18.137214584096569</v>
      </c>
      <c r="K1170" s="147">
        <f t="shared" si="129"/>
        <v>328.95855286956527</v>
      </c>
      <c r="L1170" s="149">
        <f t="shared" si="130"/>
        <v>7.8421024663163988E-2</v>
      </c>
    </row>
    <row r="1171" spans="4:12" x14ac:dyDescent="0.3">
      <c r="D1171" s="169">
        <v>45160</v>
      </c>
      <c r="E1171" s="146">
        <v>233.19</v>
      </c>
      <c r="F1171" s="170">
        <f t="shared" si="131"/>
        <v>229.32677779135284</v>
      </c>
      <c r="G1171" s="147">
        <f t="shared" si="132"/>
        <v>-1.3006285232640327</v>
      </c>
      <c r="H1171" s="147">
        <f t="shared" si="126"/>
        <v>228.0261492680888</v>
      </c>
      <c r="I1171" s="147">
        <f t="shared" si="127"/>
        <v>5.1638507319111966</v>
      </c>
      <c r="J1171" s="147">
        <f t="shared" si="128"/>
        <v>5.1638507319111966</v>
      </c>
      <c r="K1171" s="147">
        <f t="shared" si="129"/>
        <v>26.6653543814598</v>
      </c>
      <c r="L1171" s="149">
        <f t="shared" si="130"/>
        <v>2.2144391834603528E-2</v>
      </c>
    </row>
    <row r="1172" spans="4:12" x14ac:dyDescent="0.3">
      <c r="D1172" s="169">
        <v>45161</v>
      </c>
      <c r="E1172" s="146">
        <v>236.86</v>
      </c>
      <c r="F1172" s="170">
        <f t="shared" si="131"/>
        <v>232.8834971813888</v>
      </c>
      <c r="G1172" s="147">
        <f t="shared" si="132"/>
        <v>-0.81489373193403303</v>
      </c>
      <c r="H1172" s="147">
        <f t="shared" si="126"/>
        <v>232.06860344945477</v>
      </c>
      <c r="I1172" s="147">
        <f t="shared" si="127"/>
        <v>4.7913965505452438</v>
      </c>
      <c r="J1172" s="147">
        <f t="shared" si="128"/>
        <v>4.7913965505452438</v>
      </c>
      <c r="K1172" s="147">
        <f t="shared" si="129"/>
        <v>22.957480904576862</v>
      </c>
      <c r="L1172" s="149">
        <f t="shared" si="130"/>
        <v>2.022881259201741E-2</v>
      </c>
    </row>
    <row r="1173" spans="4:12" x14ac:dyDescent="0.3">
      <c r="D1173" s="169">
        <v>45162</v>
      </c>
      <c r="E1173" s="146">
        <v>230.04</v>
      </c>
      <c r="F1173" s="170">
        <f t="shared" si="131"/>
        <v>234.84408501445282</v>
      </c>
      <c r="G1173" s="147">
        <f t="shared" si="132"/>
        <v>-0.53734557543422856</v>
      </c>
      <c r="H1173" s="147">
        <f t="shared" si="126"/>
        <v>234.3067394390186</v>
      </c>
      <c r="I1173" s="147">
        <f t="shared" si="127"/>
        <v>-4.2667394390186075</v>
      </c>
      <c r="J1173" s="147">
        <f t="shared" si="128"/>
        <v>4.2667394390186075</v>
      </c>
      <c r="K1173" s="147">
        <f t="shared" si="129"/>
        <v>18.205065440476822</v>
      </c>
      <c r="L1173" s="149">
        <f t="shared" si="130"/>
        <v>1.8547815332197043E-2</v>
      </c>
    </row>
    <row r="1174" spans="4:12" x14ac:dyDescent="0.3">
      <c r="D1174" s="169">
        <v>45163</v>
      </c>
      <c r="E1174" s="146">
        <v>238.59</v>
      </c>
      <c r="F1174" s="170">
        <f t="shared" si="131"/>
        <v>231.32012353965263</v>
      </c>
      <c r="G1174" s="147">
        <f t="shared" si="132"/>
        <v>-0.83600716537082453</v>
      </c>
      <c r="H1174" s="147">
        <f t="shared" si="126"/>
        <v>230.4841163742818</v>
      </c>
      <c r="I1174" s="147">
        <f t="shared" si="127"/>
        <v>8.1058836257182065</v>
      </c>
      <c r="J1174" s="147">
        <f t="shared" si="128"/>
        <v>8.1058836257182065</v>
      </c>
      <c r="K1174" s="147">
        <f t="shared" si="129"/>
        <v>65.705349353686543</v>
      </c>
      <c r="L1174" s="149">
        <f t="shared" si="130"/>
        <v>3.3974113021158499E-2</v>
      </c>
    </row>
    <row r="1175" spans="4:12" x14ac:dyDescent="0.3">
      <c r="D1175" s="169">
        <v>45166</v>
      </c>
      <c r="E1175" s="146">
        <v>238.82</v>
      </c>
      <c r="F1175" s="170">
        <f t="shared" si="131"/>
        <v>237.96719426770335</v>
      </c>
      <c r="G1175" s="147">
        <f t="shared" si="132"/>
        <v>-8.7699376028669951E-2</v>
      </c>
      <c r="H1175" s="147">
        <f t="shared" si="126"/>
        <v>237.87949489167468</v>
      </c>
      <c r="I1175" s="147">
        <f t="shared" si="127"/>
        <v>0.94050510832531131</v>
      </c>
      <c r="J1175" s="147">
        <f t="shared" si="128"/>
        <v>0.94050510832531131</v>
      </c>
      <c r="K1175" s="147">
        <f t="shared" si="129"/>
        <v>0.88454985878600556</v>
      </c>
      <c r="L1175" s="149">
        <f t="shared" si="130"/>
        <v>3.9381337757529158E-3</v>
      </c>
    </row>
    <row r="1176" spans="4:12" x14ac:dyDescent="0.3">
      <c r="D1176" s="169">
        <v>45167</v>
      </c>
      <c r="E1176" s="146">
        <v>257.18</v>
      </c>
      <c r="F1176" s="170">
        <f t="shared" si="131"/>
        <v>242.42184049917708</v>
      </c>
      <c r="G1176" s="147">
        <f t="shared" si="132"/>
        <v>0.36653518472157015</v>
      </c>
      <c r="H1176" s="147">
        <f t="shared" si="126"/>
        <v>242.78837568389864</v>
      </c>
      <c r="I1176" s="147">
        <f t="shared" si="127"/>
        <v>14.391624316101371</v>
      </c>
      <c r="J1176" s="147">
        <f t="shared" si="128"/>
        <v>14.391624316101371</v>
      </c>
      <c r="K1176" s="147">
        <f t="shared" si="129"/>
        <v>207.11885045580024</v>
      </c>
      <c r="L1176" s="149">
        <f t="shared" si="130"/>
        <v>5.5959344879467188E-2</v>
      </c>
    </row>
    <row r="1177" spans="4:12" x14ac:dyDescent="0.3">
      <c r="D1177" s="169">
        <v>45168</v>
      </c>
      <c r="E1177" s="146">
        <v>256.89999999999998</v>
      </c>
      <c r="F1177" s="170">
        <f t="shared" si="131"/>
        <v>257.41722814777722</v>
      </c>
      <c r="G1177" s="147">
        <f t="shared" si="132"/>
        <v>1.8294204311094275</v>
      </c>
      <c r="H1177" s="147">
        <f t="shared" si="126"/>
        <v>259.24664857888666</v>
      </c>
      <c r="I1177" s="147">
        <f t="shared" si="127"/>
        <v>-2.3466485788866862</v>
      </c>
      <c r="J1177" s="147">
        <f t="shared" si="128"/>
        <v>2.3466485788866862</v>
      </c>
      <c r="K1177" s="147">
        <f t="shared" si="129"/>
        <v>5.5067595527909043</v>
      </c>
      <c r="L1177" s="149">
        <f t="shared" si="130"/>
        <v>9.1344825958999086E-3</v>
      </c>
    </row>
    <row r="1178" spans="4:12" x14ac:dyDescent="0.3">
      <c r="D1178" s="169">
        <v>45169</v>
      </c>
      <c r="E1178" s="146">
        <v>258.08</v>
      </c>
      <c r="F1178" s="170">
        <f t="shared" si="131"/>
        <v>258.59953634488755</v>
      </c>
      <c r="G1178" s="147">
        <f t="shared" si="132"/>
        <v>1.7647092077095179</v>
      </c>
      <c r="H1178" s="147">
        <f t="shared" si="126"/>
        <v>260.36424555259708</v>
      </c>
      <c r="I1178" s="147">
        <f t="shared" si="127"/>
        <v>-2.284245552597099</v>
      </c>
      <c r="J1178" s="147">
        <f t="shared" si="128"/>
        <v>2.284245552597099</v>
      </c>
      <c r="K1178" s="147">
        <f t="shared" si="129"/>
        <v>5.2177777445596263</v>
      </c>
      <c r="L1178" s="149">
        <f t="shared" si="130"/>
        <v>8.8509204610860946E-3</v>
      </c>
    </row>
    <row r="1179" spans="4:12" x14ac:dyDescent="0.3">
      <c r="D1179" s="169">
        <v>45170</v>
      </c>
      <c r="E1179" s="146">
        <v>245.01</v>
      </c>
      <c r="F1179" s="170">
        <f t="shared" si="131"/>
        <v>256.87776736616763</v>
      </c>
      <c r="G1179" s="147">
        <f t="shared" si="132"/>
        <v>1.4160613890665739</v>
      </c>
      <c r="H1179" s="147">
        <f t="shared" si="126"/>
        <v>258.29382875523419</v>
      </c>
      <c r="I1179" s="147">
        <f t="shared" si="127"/>
        <v>-13.283828755234197</v>
      </c>
      <c r="J1179" s="147">
        <f t="shared" si="128"/>
        <v>13.283828755234197</v>
      </c>
      <c r="K1179" s="147">
        <f t="shared" si="129"/>
        <v>176.4601063983869</v>
      </c>
      <c r="L1179" s="149">
        <f t="shared" si="130"/>
        <v>5.4217496246007094E-2</v>
      </c>
    </row>
    <row r="1180" spans="4:12" x14ac:dyDescent="0.3">
      <c r="D1180" s="169">
        <v>45174</v>
      </c>
      <c r="E1180" s="146">
        <v>256.49</v>
      </c>
      <c r="F1180" s="170">
        <f t="shared" si="131"/>
        <v>248.43884911125326</v>
      </c>
      <c r="G1180" s="147">
        <f t="shared" si="132"/>
        <v>0.43056342466847941</v>
      </c>
      <c r="H1180" s="147">
        <f t="shared" si="126"/>
        <v>248.86941253592175</v>
      </c>
      <c r="I1180" s="147">
        <f t="shared" si="127"/>
        <v>7.6205874640782554</v>
      </c>
      <c r="J1180" s="147">
        <f t="shared" si="128"/>
        <v>7.6205874640782554</v>
      </c>
      <c r="K1180" s="147">
        <f t="shared" si="129"/>
        <v>58.073353297666657</v>
      </c>
      <c r="L1180" s="149">
        <f t="shared" si="130"/>
        <v>2.9711050973052575E-2</v>
      </c>
    </row>
    <row r="1181" spans="4:12" x14ac:dyDescent="0.3">
      <c r="D1181" s="169">
        <v>45175</v>
      </c>
      <c r="E1181" s="146">
        <v>251.92</v>
      </c>
      <c r="F1181" s="170">
        <f t="shared" si="131"/>
        <v>255.9204507397348</v>
      </c>
      <c r="G1181" s="147">
        <f t="shared" si="132"/>
        <v>1.1356672450497858</v>
      </c>
      <c r="H1181" s="147">
        <f t="shared" si="126"/>
        <v>257.05611798478458</v>
      </c>
      <c r="I1181" s="147">
        <f t="shared" si="127"/>
        <v>-5.1361179847845904</v>
      </c>
      <c r="J1181" s="147">
        <f t="shared" si="128"/>
        <v>5.1361179847845904</v>
      </c>
      <c r="K1181" s="147">
        <f t="shared" si="129"/>
        <v>26.379707953627722</v>
      </c>
      <c r="L1181" s="149">
        <f t="shared" si="130"/>
        <v>2.0387892921501234E-2</v>
      </c>
    </row>
    <row r="1182" spans="4:12" x14ac:dyDescent="0.3">
      <c r="D1182" s="169">
        <v>45176</v>
      </c>
      <c r="E1182" s="146">
        <v>251.49</v>
      </c>
      <c r="F1182" s="170">
        <f t="shared" si="131"/>
        <v>252.74253379603982</v>
      </c>
      <c r="G1182" s="147">
        <f t="shared" si="132"/>
        <v>0.7043088261753091</v>
      </c>
      <c r="H1182" s="147">
        <f t="shared" si="126"/>
        <v>253.44684262221514</v>
      </c>
      <c r="I1182" s="147">
        <f t="shared" si="127"/>
        <v>-1.9568426222151345</v>
      </c>
      <c r="J1182" s="147">
        <f t="shared" si="128"/>
        <v>1.9568426222151345</v>
      </c>
      <c r="K1182" s="147">
        <f t="shared" si="129"/>
        <v>3.8292330481178034</v>
      </c>
      <c r="L1182" s="149">
        <f t="shared" si="130"/>
        <v>7.7809957541657097E-3</v>
      </c>
    </row>
    <row r="1183" spans="4:12" x14ac:dyDescent="0.3">
      <c r="D1183" s="169">
        <v>45177</v>
      </c>
      <c r="E1183" s="146">
        <v>248.5</v>
      </c>
      <c r="F1183" s="170">
        <f t="shared" si="131"/>
        <v>251.45544706094029</v>
      </c>
      <c r="G1183" s="147">
        <f t="shared" si="132"/>
        <v>0.50516927004782464</v>
      </c>
      <c r="H1183" s="147">
        <f t="shared" si="126"/>
        <v>251.9606163309881</v>
      </c>
      <c r="I1183" s="147">
        <f t="shared" si="127"/>
        <v>-3.4606163309881026</v>
      </c>
      <c r="J1183" s="147">
        <f t="shared" si="128"/>
        <v>3.4606163309881026</v>
      </c>
      <c r="K1183" s="147">
        <f t="shared" si="129"/>
        <v>11.975865390301557</v>
      </c>
      <c r="L1183" s="149">
        <f t="shared" si="130"/>
        <v>1.392602145266842E-2</v>
      </c>
    </row>
    <row r="1184" spans="4:12" x14ac:dyDescent="0.3">
      <c r="D1184" s="169">
        <v>45180</v>
      </c>
      <c r="E1184" s="146">
        <v>273.58</v>
      </c>
      <c r="F1184" s="170">
        <f t="shared" si="131"/>
        <v>253.92013541603828</v>
      </c>
      <c r="G1184" s="147">
        <f t="shared" si="132"/>
        <v>0.70112117855284128</v>
      </c>
      <c r="H1184" s="147">
        <f t="shared" si="126"/>
        <v>254.62125659459113</v>
      </c>
      <c r="I1184" s="147">
        <f t="shared" si="127"/>
        <v>18.958743405408853</v>
      </c>
      <c r="J1184" s="147">
        <f t="shared" si="128"/>
        <v>18.958743405408853</v>
      </c>
      <c r="K1184" s="147">
        <f t="shared" si="129"/>
        <v>359.43395151213366</v>
      </c>
      <c r="L1184" s="149">
        <f t="shared" si="130"/>
        <v>6.9298718493343278E-2</v>
      </c>
    </row>
    <row r="1185" spans="4:12" x14ac:dyDescent="0.3">
      <c r="D1185" s="169">
        <v>45181</v>
      </c>
      <c r="E1185" s="146">
        <v>267.48</v>
      </c>
      <c r="F1185" s="170">
        <f t="shared" si="131"/>
        <v>272.92089694284232</v>
      </c>
      <c r="G1185" s="147">
        <f t="shared" si="132"/>
        <v>2.5310852133779616</v>
      </c>
      <c r="H1185" s="147">
        <f t="shared" si="126"/>
        <v>275.45198215622025</v>
      </c>
      <c r="I1185" s="147">
        <f t="shared" si="127"/>
        <v>-7.9719821562202355</v>
      </c>
      <c r="J1185" s="147">
        <f t="shared" si="128"/>
        <v>7.9719821562202355</v>
      </c>
      <c r="K1185" s="147">
        <f t="shared" si="129"/>
        <v>63.552499499093834</v>
      </c>
      <c r="L1185" s="149">
        <f t="shared" si="130"/>
        <v>2.9804030791910553E-2</v>
      </c>
    </row>
    <row r="1186" spans="4:12" x14ac:dyDescent="0.3">
      <c r="D1186" s="169">
        <v>45182</v>
      </c>
      <c r="E1186" s="146">
        <v>271.3</v>
      </c>
      <c r="F1186" s="170">
        <f t="shared" si="131"/>
        <v>270.26886817070238</v>
      </c>
      <c r="G1186" s="147">
        <f t="shared" si="132"/>
        <v>2.0127738148261711</v>
      </c>
      <c r="H1186" s="147">
        <f t="shared" si="126"/>
        <v>272.28164198552855</v>
      </c>
      <c r="I1186" s="147">
        <f t="shared" si="127"/>
        <v>-0.98164198552854032</v>
      </c>
      <c r="J1186" s="147">
        <f t="shared" si="128"/>
        <v>0.98164198552854032</v>
      </c>
      <c r="K1186" s="147">
        <f t="shared" si="129"/>
        <v>0.963620987752415</v>
      </c>
      <c r="L1186" s="149">
        <f t="shared" si="130"/>
        <v>3.6182896628401779E-3</v>
      </c>
    </row>
    <row r="1187" spans="4:12" x14ac:dyDescent="0.3">
      <c r="D1187" s="169">
        <v>45183</v>
      </c>
      <c r="E1187" s="146">
        <v>276.04000000000002</v>
      </c>
      <c r="F1187" s="170">
        <f t="shared" si="131"/>
        <v>273.858219051861</v>
      </c>
      <c r="G1187" s="147">
        <f t="shared" si="132"/>
        <v>2.1704315214594163</v>
      </c>
      <c r="H1187" s="147">
        <f t="shared" si="126"/>
        <v>276.02865057332042</v>
      </c>
      <c r="I1187" s="147">
        <f t="shared" si="127"/>
        <v>1.1349426679601038E-2</v>
      </c>
      <c r="J1187" s="147">
        <f t="shared" si="128"/>
        <v>1.1349426679601038E-2</v>
      </c>
      <c r="K1187" s="147">
        <f t="shared" si="129"/>
        <v>1.2880948595563984E-4</v>
      </c>
      <c r="L1187" s="149">
        <f t="shared" si="130"/>
        <v>4.1115152440229814E-5</v>
      </c>
    </row>
    <row r="1188" spans="4:12" x14ac:dyDescent="0.3">
      <c r="D1188" s="169">
        <v>45184</v>
      </c>
      <c r="E1188" s="146">
        <v>274.39</v>
      </c>
      <c r="F1188" s="170">
        <f t="shared" si="131"/>
        <v>277.44634521716756</v>
      </c>
      <c r="G1188" s="147">
        <f t="shared" si="132"/>
        <v>2.312200985844131</v>
      </c>
      <c r="H1188" s="147">
        <f t="shared" si="126"/>
        <v>279.75854620301169</v>
      </c>
      <c r="I1188" s="147">
        <f t="shared" si="127"/>
        <v>-5.3685462030117037</v>
      </c>
      <c r="J1188" s="147">
        <f t="shared" si="128"/>
        <v>5.3685462030117037</v>
      </c>
      <c r="K1188" s="147">
        <f t="shared" si="129"/>
        <v>28.821288333871379</v>
      </c>
      <c r="L1188" s="149">
        <f t="shared" si="130"/>
        <v>1.9565385775763344E-2</v>
      </c>
    </row>
    <row r="1189" spans="4:12" x14ac:dyDescent="0.3">
      <c r="D1189" s="169">
        <v>45187</v>
      </c>
      <c r="E1189" s="146">
        <v>265.27999999999997</v>
      </c>
      <c r="F1189" s="170">
        <f t="shared" si="131"/>
        <v>274.41776078867531</v>
      </c>
      <c r="G1189" s="147">
        <f t="shared" si="132"/>
        <v>1.7781224444104928</v>
      </c>
      <c r="H1189" s="147">
        <f t="shared" si="126"/>
        <v>276.19588323308579</v>
      </c>
      <c r="I1189" s="147">
        <f t="shared" si="127"/>
        <v>-10.915883233085822</v>
      </c>
      <c r="J1189" s="147">
        <f t="shared" si="128"/>
        <v>10.915883233085822</v>
      </c>
      <c r="K1189" s="147">
        <f t="shared" si="129"/>
        <v>119.15650675836417</v>
      </c>
      <c r="L1189" s="149">
        <f t="shared" si="130"/>
        <v>4.1148534503489986E-2</v>
      </c>
    </row>
    <row r="1190" spans="4:12" x14ac:dyDescent="0.3">
      <c r="D1190" s="169">
        <v>45188</v>
      </c>
      <c r="E1190" s="146">
        <v>266.5</v>
      </c>
      <c r="F1190" s="170">
        <f t="shared" si="131"/>
        <v>266.9464979555284</v>
      </c>
      <c r="G1190" s="147">
        <f t="shared" si="132"/>
        <v>0.85318391665475257</v>
      </c>
      <c r="H1190" s="147">
        <f t="shared" si="126"/>
        <v>267.79968187218316</v>
      </c>
      <c r="I1190" s="147">
        <f t="shared" si="127"/>
        <v>-1.2996818721831573</v>
      </c>
      <c r="J1190" s="147">
        <f t="shared" si="128"/>
        <v>1.2996818721831573</v>
      </c>
      <c r="K1190" s="147">
        <f t="shared" si="129"/>
        <v>1.6891729688815169</v>
      </c>
      <c r="L1190" s="149">
        <f t="shared" si="130"/>
        <v>4.876855055096275E-3</v>
      </c>
    </row>
    <row r="1191" spans="4:12" x14ac:dyDescent="0.3">
      <c r="D1191" s="169">
        <v>45189</v>
      </c>
      <c r="E1191" s="146">
        <v>262.58999999999997</v>
      </c>
      <c r="F1191" s="170">
        <f t="shared" si="131"/>
        <v>266.40054713332381</v>
      </c>
      <c r="G1191" s="147">
        <f t="shared" si="132"/>
        <v>0.71327044276881846</v>
      </c>
      <c r="H1191" s="147">
        <f t="shared" si="126"/>
        <v>267.11381757609263</v>
      </c>
      <c r="I1191" s="147">
        <f t="shared" si="127"/>
        <v>-4.5238175760926538</v>
      </c>
      <c r="J1191" s="147">
        <f t="shared" si="128"/>
        <v>4.5238175760926538</v>
      </c>
      <c r="K1191" s="147">
        <f t="shared" si="129"/>
        <v>20.464925461764814</v>
      </c>
      <c r="L1191" s="149">
        <f t="shared" si="130"/>
        <v>1.7227684131507881E-2</v>
      </c>
    </row>
    <row r="1192" spans="4:12" x14ac:dyDescent="0.3">
      <c r="D1192" s="169">
        <v>45190</v>
      </c>
      <c r="E1192" s="146">
        <v>255.7</v>
      </c>
      <c r="F1192" s="170">
        <f t="shared" si="131"/>
        <v>261.78261635421507</v>
      </c>
      <c r="G1192" s="147">
        <f t="shared" si="132"/>
        <v>0.1801503205810619</v>
      </c>
      <c r="H1192" s="147">
        <f t="shared" si="126"/>
        <v>261.96276667479611</v>
      </c>
      <c r="I1192" s="147">
        <f t="shared" si="127"/>
        <v>-6.2627666747961257</v>
      </c>
      <c r="J1192" s="147">
        <f t="shared" si="128"/>
        <v>6.2627666747961257</v>
      </c>
      <c r="K1192" s="147">
        <f t="shared" si="129"/>
        <v>39.222246422936919</v>
      </c>
      <c r="L1192" s="149">
        <f t="shared" si="130"/>
        <v>2.4492634629628963E-2</v>
      </c>
    </row>
    <row r="1193" spans="4:12" x14ac:dyDescent="0.3">
      <c r="D1193" s="169">
        <v>45191</v>
      </c>
      <c r="E1193" s="146">
        <v>244.88</v>
      </c>
      <c r="F1193" s="170">
        <f t="shared" si="131"/>
        <v>253.68012025646485</v>
      </c>
      <c r="G1193" s="147">
        <f t="shared" si="132"/>
        <v>-0.64811432125206614</v>
      </c>
      <c r="H1193" s="147">
        <f t="shared" si="126"/>
        <v>253.03200593521279</v>
      </c>
      <c r="I1193" s="147">
        <f t="shared" si="127"/>
        <v>-8.1520059352127987</v>
      </c>
      <c r="J1193" s="147">
        <f t="shared" si="128"/>
        <v>8.1520059352127987</v>
      </c>
      <c r="K1193" s="147">
        <f t="shared" si="129"/>
        <v>66.455200767744699</v>
      </c>
      <c r="L1193" s="149">
        <f t="shared" si="130"/>
        <v>3.3289798820699115E-2</v>
      </c>
    </row>
    <row r="1194" spans="4:12" x14ac:dyDescent="0.3">
      <c r="D1194" s="169">
        <v>45194</v>
      </c>
      <c r="E1194" s="146">
        <v>246.99</v>
      </c>
      <c r="F1194" s="170">
        <f t="shared" si="131"/>
        <v>244.78350854299836</v>
      </c>
      <c r="G1194" s="147">
        <f t="shared" si="132"/>
        <v>-1.4729640604735081</v>
      </c>
      <c r="H1194" s="147">
        <f t="shared" si="126"/>
        <v>243.31054448252485</v>
      </c>
      <c r="I1194" s="147">
        <f t="shared" si="127"/>
        <v>3.6794555174751622</v>
      </c>
      <c r="J1194" s="147">
        <f t="shared" si="128"/>
        <v>3.6794555174751622</v>
      </c>
      <c r="K1194" s="147">
        <f t="shared" si="129"/>
        <v>13.538392905078414</v>
      </c>
      <c r="L1194" s="149">
        <f t="shared" si="130"/>
        <v>1.4897184167274634E-2</v>
      </c>
    </row>
    <row r="1195" spans="4:12" x14ac:dyDescent="0.3">
      <c r="D1195" s="169">
        <v>45195</v>
      </c>
      <c r="E1195" s="146">
        <v>244.12</v>
      </c>
      <c r="F1195" s="170">
        <f t="shared" si="131"/>
        <v>245.23762875162123</v>
      </c>
      <c r="G1195" s="147">
        <f t="shared" si="132"/>
        <v>-1.2802556335638706</v>
      </c>
      <c r="H1195" s="147">
        <f t="shared" si="126"/>
        <v>243.95737311805735</v>
      </c>
      <c r="I1195" s="147">
        <f t="shared" si="127"/>
        <v>0.16262688194265706</v>
      </c>
      <c r="J1195" s="147">
        <f t="shared" si="128"/>
        <v>0.16262688194265706</v>
      </c>
      <c r="K1195" s="147">
        <f t="shared" si="129"/>
        <v>2.6447502730390919E-2</v>
      </c>
      <c r="L1195" s="149">
        <f t="shared" si="130"/>
        <v>6.6617598698450375E-4</v>
      </c>
    </row>
    <row r="1196" spans="4:12" x14ac:dyDescent="0.3">
      <c r="D1196" s="169">
        <v>45196</v>
      </c>
      <c r="E1196" s="146">
        <v>240.5</v>
      </c>
      <c r="F1196" s="170">
        <f t="shared" si="131"/>
        <v>242.37179549314891</v>
      </c>
      <c r="G1196" s="147">
        <f t="shared" si="132"/>
        <v>-1.4388133960547158</v>
      </c>
      <c r="H1196" s="147">
        <f t="shared" si="126"/>
        <v>240.9329820970942</v>
      </c>
      <c r="I1196" s="147">
        <f t="shared" si="127"/>
        <v>-0.43298209709419666</v>
      </c>
      <c r="J1196" s="147">
        <f t="shared" si="128"/>
        <v>0.43298209709419666</v>
      </c>
      <c r="K1196" s="147">
        <f t="shared" si="129"/>
        <v>0.18747349640408834</v>
      </c>
      <c r="L1196" s="149">
        <f t="shared" si="130"/>
        <v>1.8003413600590297E-3</v>
      </c>
    </row>
    <row r="1197" spans="4:12" x14ac:dyDescent="0.3">
      <c r="D1197" s="169">
        <v>45197</v>
      </c>
      <c r="E1197" s="146">
        <v>246.38</v>
      </c>
      <c r="F1197" s="170">
        <f t="shared" si="131"/>
        <v>240.52494928315625</v>
      </c>
      <c r="G1197" s="147">
        <f t="shared" si="132"/>
        <v>-1.4796166774485107</v>
      </c>
      <c r="H1197" s="147">
        <f t="shared" si="126"/>
        <v>239.04533260570773</v>
      </c>
      <c r="I1197" s="147">
        <f t="shared" si="127"/>
        <v>7.3346673942922678</v>
      </c>
      <c r="J1197" s="147">
        <f t="shared" si="128"/>
        <v>7.3346673942922678</v>
      </c>
      <c r="K1197" s="147">
        <f t="shared" si="129"/>
        <v>53.797345784894127</v>
      </c>
      <c r="L1197" s="149">
        <f t="shared" si="130"/>
        <v>2.9769735344964153E-2</v>
      </c>
    </row>
    <row r="1198" spans="4:12" x14ac:dyDescent="0.3">
      <c r="D1198" s="169">
        <v>45198</v>
      </c>
      <c r="E1198" s="146">
        <v>250.22</v>
      </c>
      <c r="F1198" s="170">
        <f t="shared" si="131"/>
        <v>245.96430665804121</v>
      </c>
      <c r="G1198" s="147">
        <f t="shared" si="132"/>
        <v>-0.78771927221516336</v>
      </c>
      <c r="H1198" s="147">
        <f t="shared" si="126"/>
        <v>245.17658738582605</v>
      </c>
      <c r="I1198" s="147">
        <f t="shared" si="127"/>
        <v>5.0434126141739455</v>
      </c>
      <c r="J1198" s="147">
        <f t="shared" si="128"/>
        <v>5.0434126141739455</v>
      </c>
      <c r="K1198" s="147">
        <f t="shared" si="129"/>
        <v>25.436010796808869</v>
      </c>
      <c r="L1198" s="149">
        <f t="shared" si="130"/>
        <v>2.0155913253033113E-2</v>
      </c>
    </row>
    <row r="1199" spans="4:12" x14ac:dyDescent="0.3">
      <c r="D1199" s="169">
        <v>45201</v>
      </c>
      <c r="E1199" s="146">
        <v>251.6</v>
      </c>
      <c r="F1199" s="170">
        <f t="shared" si="131"/>
        <v>249.86582458222787</v>
      </c>
      <c r="G1199" s="147">
        <f t="shared" si="132"/>
        <v>-0.31879555257498071</v>
      </c>
      <c r="H1199" s="147">
        <f t="shared" si="126"/>
        <v>249.54702902965289</v>
      </c>
      <c r="I1199" s="147">
        <f t="shared" si="127"/>
        <v>2.0529709703471042</v>
      </c>
      <c r="J1199" s="147">
        <f t="shared" si="128"/>
        <v>2.0529709703471042</v>
      </c>
      <c r="K1199" s="147">
        <f t="shared" si="129"/>
        <v>4.2146898050879305</v>
      </c>
      <c r="L1199" s="149">
        <f t="shared" si="130"/>
        <v>8.1596620443048651E-3</v>
      </c>
    </row>
    <row r="1200" spans="4:12" x14ac:dyDescent="0.3">
      <c r="D1200" s="169">
        <v>45202</v>
      </c>
      <c r="E1200" s="146">
        <v>246.53</v>
      </c>
      <c r="F1200" s="170">
        <f t="shared" si="131"/>
        <v>250.33096355794004</v>
      </c>
      <c r="G1200" s="147">
        <f t="shared" si="132"/>
        <v>-0.24040209974626614</v>
      </c>
      <c r="H1200" s="147">
        <f t="shared" si="126"/>
        <v>250.09056145819378</v>
      </c>
      <c r="I1200" s="147">
        <f t="shared" si="127"/>
        <v>-3.5605614581937743</v>
      </c>
      <c r="J1200" s="147">
        <f t="shared" si="128"/>
        <v>3.5605614581937743</v>
      </c>
      <c r="K1200" s="147">
        <f t="shared" si="129"/>
        <v>12.677597897574977</v>
      </c>
      <c r="L1200" s="149">
        <f t="shared" si="130"/>
        <v>1.4442710656689953E-2</v>
      </c>
    </row>
    <row r="1201" spans="4:12" x14ac:dyDescent="0.3">
      <c r="D1201" s="169">
        <v>45203</v>
      </c>
      <c r="E1201" s="146">
        <v>261.16000000000003</v>
      </c>
      <c r="F1201" s="170">
        <f t="shared" si="131"/>
        <v>249.26367832020301</v>
      </c>
      <c r="G1201" s="147">
        <f t="shared" si="132"/>
        <v>-0.32309041354534201</v>
      </c>
      <c r="H1201" s="147">
        <f t="shared" si="126"/>
        <v>248.94058790665767</v>
      </c>
      <c r="I1201" s="147">
        <f t="shared" si="127"/>
        <v>12.219412093342356</v>
      </c>
      <c r="J1201" s="147">
        <f t="shared" si="128"/>
        <v>12.219412093342356</v>
      </c>
      <c r="K1201" s="147">
        <f t="shared" si="129"/>
        <v>149.31403190692143</v>
      </c>
      <c r="L1201" s="149">
        <f t="shared" si="130"/>
        <v>4.6788987951226664E-2</v>
      </c>
    </row>
    <row r="1202" spans="4:12" x14ac:dyDescent="0.3">
      <c r="D1202" s="169">
        <v>45204</v>
      </c>
      <c r="E1202" s="146">
        <v>260.05</v>
      </c>
      <c r="F1202" s="170">
        <f t="shared" si="131"/>
        <v>260.67952766916375</v>
      </c>
      <c r="G1202" s="147">
        <f t="shared" si="132"/>
        <v>0.85080356270526558</v>
      </c>
      <c r="H1202" s="147">
        <f t="shared" si="126"/>
        <v>261.53033123186901</v>
      </c>
      <c r="I1202" s="147">
        <f t="shared" si="127"/>
        <v>-1.4803312318690018</v>
      </c>
      <c r="J1202" s="147">
        <f t="shared" si="128"/>
        <v>1.4803312318690018</v>
      </c>
      <c r="K1202" s="147">
        <f t="shared" si="129"/>
        <v>2.1913805560467963</v>
      </c>
      <c r="L1202" s="149">
        <f t="shared" si="130"/>
        <v>5.6924869520053904E-3</v>
      </c>
    </row>
    <row r="1203" spans="4:12" x14ac:dyDescent="0.3">
      <c r="D1203" s="169">
        <v>45205</v>
      </c>
      <c r="E1203" s="146">
        <v>260.52999999999997</v>
      </c>
      <c r="F1203" s="170">
        <f t="shared" si="131"/>
        <v>260.82664285016426</v>
      </c>
      <c r="G1203" s="147">
        <f t="shared" si="132"/>
        <v>0.78043472453479057</v>
      </c>
      <c r="H1203" s="147">
        <f t="shared" si="126"/>
        <v>261.60707757469908</v>
      </c>
      <c r="I1203" s="147">
        <f t="shared" si="127"/>
        <v>-1.0770775746991035</v>
      </c>
      <c r="J1203" s="147">
        <f t="shared" si="128"/>
        <v>1.0770775746991035</v>
      </c>
      <c r="K1203" s="147">
        <f t="shared" si="129"/>
        <v>1.1600961019197029</v>
      </c>
      <c r="L1203" s="149">
        <f t="shared" si="130"/>
        <v>4.1341786922776784E-3</v>
      </c>
    </row>
    <row r="1204" spans="4:12" x14ac:dyDescent="0.3">
      <c r="D1204" s="169">
        <v>45208</v>
      </c>
      <c r="E1204" s="146">
        <v>259.67</v>
      </c>
      <c r="F1204" s="170">
        <f t="shared" si="131"/>
        <v>260.98234777962784</v>
      </c>
      <c r="G1204" s="147">
        <f t="shared" si="132"/>
        <v>0.71796174502766963</v>
      </c>
      <c r="H1204" s="147">
        <f t="shared" si="126"/>
        <v>261.70030952465549</v>
      </c>
      <c r="I1204" s="147">
        <f t="shared" si="127"/>
        <v>-2.030309524655479</v>
      </c>
      <c r="J1204" s="147">
        <f t="shared" si="128"/>
        <v>2.030309524655479</v>
      </c>
      <c r="K1204" s="147">
        <f t="shared" si="129"/>
        <v>4.1221567659067571</v>
      </c>
      <c r="L1204" s="149">
        <f t="shared" si="130"/>
        <v>7.8188066571243456E-3</v>
      </c>
    </row>
    <row r="1205" spans="4:12" x14ac:dyDescent="0.3">
      <c r="D1205" s="169">
        <v>45209</v>
      </c>
      <c r="E1205" s="146">
        <v>263.62</v>
      </c>
      <c r="F1205" s="170">
        <f t="shared" si="131"/>
        <v>261.03436939602216</v>
      </c>
      <c r="G1205" s="147">
        <f t="shared" si="132"/>
        <v>0.65136773216433397</v>
      </c>
      <c r="H1205" s="147">
        <f t="shared" si="126"/>
        <v>261.68573712818647</v>
      </c>
      <c r="I1205" s="147">
        <f t="shared" si="127"/>
        <v>1.9342628718135302</v>
      </c>
      <c r="J1205" s="147">
        <f t="shared" si="128"/>
        <v>1.9342628718135302</v>
      </c>
      <c r="K1205" s="147">
        <f t="shared" si="129"/>
        <v>3.7413728572763252</v>
      </c>
      <c r="L1205" s="149">
        <f t="shared" si="130"/>
        <v>7.3373145884740544E-3</v>
      </c>
    </row>
    <row r="1206" spans="4:12" x14ac:dyDescent="0.3">
      <c r="D1206" s="169">
        <v>45210</v>
      </c>
      <c r="E1206" s="146">
        <v>262.99</v>
      </c>
      <c r="F1206" s="170">
        <f t="shared" si="131"/>
        <v>264.01509418573147</v>
      </c>
      <c r="G1206" s="147">
        <f t="shared" si="132"/>
        <v>0.88430343791883192</v>
      </c>
      <c r="H1206" s="147">
        <f t="shared" si="126"/>
        <v>264.89939762365032</v>
      </c>
      <c r="I1206" s="147">
        <f t="shared" si="127"/>
        <v>-1.9093976236503067</v>
      </c>
      <c r="J1206" s="147">
        <f t="shared" si="128"/>
        <v>1.9093976236503067</v>
      </c>
      <c r="K1206" s="147">
        <f t="shared" si="129"/>
        <v>3.6457992852014383</v>
      </c>
      <c r="L1206" s="149">
        <f t="shared" si="130"/>
        <v>7.2603430687490271E-3</v>
      </c>
    </row>
    <row r="1207" spans="4:12" x14ac:dyDescent="0.3">
      <c r="D1207" s="169">
        <v>45211</v>
      </c>
      <c r="E1207" s="146">
        <v>258.87</v>
      </c>
      <c r="F1207" s="170">
        <f t="shared" si="131"/>
        <v>262.87344275033513</v>
      </c>
      <c r="G1207" s="147">
        <f t="shared" si="132"/>
        <v>0.6817079505873147</v>
      </c>
      <c r="H1207" s="147">
        <f t="shared" si="126"/>
        <v>263.55515070092247</v>
      </c>
      <c r="I1207" s="147">
        <f t="shared" si="127"/>
        <v>-4.6851507009224633</v>
      </c>
      <c r="J1207" s="147">
        <f t="shared" si="128"/>
        <v>4.6851507009224633</v>
      </c>
      <c r="K1207" s="147">
        <f t="shared" si="129"/>
        <v>21.950637090354249</v>
      </c>
      <c r="L1207" s="149">
        <f t="shared" si="130"/>
        <v>1.8098469119335818E-2</v>
      </c>
    </row>
    <row r="1208" spans="4:12" x14ac:dyDescent="0.3">
      <c r="D1208" s="169">
        <v>45212</v>
      </c>
      <c r="E1208" s="146">
        <v>251.12</v>
      </c>
      <c r="F1208" s="170">
        <f t="shared" si="131"/>
        <v>257.86536636046986</v>
      </c>
      <c r="G1208" s="147">
        <f t="shared" si="132"/>
        <v>0.11272951654205654</v>
      </c>
      <c r="H1208" s="147">
        <f t="shared" si="126"/>
        <v>257.97809587701192</v>
      </c>
      <c r="I1208" s="147">
        <f t="shared" si="127"/>
        <v>-6.8580958770119196</v>
      </c>
      <c r="J1208" s="147">
        <f t="shared" si="128"/>
        <v>6.8580958770119196</v>
      </c>
      <c r="K1208" s="147">
        <f t="shared" si="129"/>
        <v>47.033479058287888</v>
      </c>
      <c r="L1208" s="149">
        <f t="shared" si="130"/>
        <v>2.7310034553249121E-2</v>
      </c>
    </row>
    <row r="1209" spans="4:12" x14ac:dyDescent="0.3">
      <c r="D1209" s="169">
        <v>45215</v>
      </c>
      <c r="E1209" s="146">
        <v>253.92</v>
      </c>
      <c r="F1209" s="170">
        <f t="shared" si="131"/>
        <v>251.77018361323366</v>
      </c>
      <c r="G1209" s="147">
        <f t="shared" si="132"/>
        <v>-0.50806170983576993</v>
      </c>
      <c r="H1209" s="147">
        <f t="shared" si="126"/>
        <v>251.26212190339788</v>
      </c>
      <c r="I1209" s="147">
        <f t="shared" si="127"/>
        <v>2.6578780966021043</v>
      </c>
      <c r="J1209" s="147">
        <f t="shared" si="128"/>
        <v>2.6578780966021043</v>
      </c>
      <c r="K1209" s="147">
        <f t="shared" si="129"/>
        <v>7.064315976397225</v>
      </c>
      <c r="L1209" s="149">
        <f t="shared" si="130"/>
        <v>1.0467383808294362E-2</v>
      </c>
    </row>
    <row r="1210" spans="4:12" x14ac:dyDescent="0.3">
      <c r="D1210" s="169">
        <v>45216</v>
      </c>
      <c r="E1210" s="146">
        <v>254.85</v>
      </c>
      <c r="F1210" s="170">
        <f t="shared" si="131"/>
        <v>253.69955063213138</v>
      </c>
      <c r="G1210" s="147">
        <f t="shared" si="132"/>
        <v>-0.26431883696242076</v>
      </c>
      <c r="H1210" s="147">
        <f t="shared" si="126"/>
        <v>253.43523179516896</v>
      </c>
      <c r="I1210" s="147">
        <f t="shared" si="127"/>
        <v>1.4147682048310344</v>
      </c>
      <c r="J1210" s="147">
        <f t="shared" si="128"/>
        <v>1.4147682048310344</v>
      </c>
      <c r="K1210" s="147">
        <f t="shared" si="129"/>
        <v>2.0015690734008276</v>
      </c>
      <c r="L1210" s="149">
        <f t="shared" si="130"/>
        <v>5.5513761225467308E-3</v>
      </c>
    </row>
    <row r="1211" spans="4:12" x14ac:dyDescent="0.3">
      <c r="D1211" s="169">
        <v>45217</v>
      </c>
      <c r="E1211" s="146">
        <v>242.68</v>
      </c>
      <c r="F1211" s="170">
        <f t="shared" si="131"/>
        <v>252.20454493043007</v>
      </c>
      <c r="G1211" s="147">
        <f t="shared" si="132"/>
        <v>-0.38738752343630889</v>
      </c>
      <c r="H1211" s="147">
        <f t="shared" si="126"/>
        <v>251.81715740699377</v>
      </c>
      <c r="I1211" s="147">
        <f t="shared" si="127"/>
        <v>-9.1371574069937651</v>
      </c>
      <c r="J1211" s="147">
        <f t="shared" si="128"/>
        <v>9.1371574069937651</v>
      </c>
      <c r="K1211" s="147">
        <f t="shared" si="129"/>
        <v>83.48764548018103</v>
      </c>
      <c r="L1211" s="149">
        <f t="shared" si="130"/>
        <v>3.7651052443521363E-2</v>
      </c>
    </row>
    <row r="1212" spans="4:12" x14ac:dyDescent="0.3">
      <c r="D1212" s="169">
        <v>45218</v>
      </c>
      <c r="E1212" s="146">
        <v>220.11</v>
      </c>
      <c r="F1212" s="170">
        <f t="shared" si="131"/>
        <v>237.85608998125099</v>
      </c>
      <c r="G1212" s="147">
        <f t="shared" si="132"/>
        <v>-1.7834942660105866</v>
      </c>
      <c r="H1212" s="147">
        <f t="shared" si="126"/>
        <v>236.0725957152404</v>
      </c>
      <c r="I1212" s="147">
        <f t="shared" si="127"/>
        <v>-15.962595715240383</v>
      </c>
      <c r="J1212" s="147">
        <f t="shared" si="128"/>
        <v>15.962595715240383</v>
      </c>
      <c r="K1212" s="147">
        <f t="shared" si="129"/>
        <v>254.80446196821063</v>
      </c>
      <c r="L1212" s="149">
        <f t="shared" si="130"/>
        <v>7.2520992754715283E-2</v>
      </c>
    </row>
    <row r="1213" spans="4:12" x14ac:dyDescent="0.3">
      <c r="D1213" s="169">
        <v>45219</v>
      </c>
      <c r="E1213" s="146">
        <v>211.99</v>
      </c>
      <c r="F1213" s="170">
        <f t="shared" si="131"/>
        <v>217.05920458719154</v>
      </c>
      <c r="G1213" s="147">
        <f t="shared" si="132"/>
        <v>-3.6848333788154726</v>
      </c>
      <c r="H1213" s="147">
        <f t="shared" si="126"/>
        <v>213.37437120837606</v>
      </c>
      <c r="I1213" s="147">
        <f t="shared" si="127"/>
        <v>-1.3843712083760522</v>
      </c>
      <c r="J1213" s="147">
        <f t="shared" si="128"/>
        <v>1.3843712083760522</v>
      </c>
      <c r="K1213" s="147">
        <f t="shared" si="129"/>
        <v>1.9164836425805709</v>
      </c>
      <c r="L1213" s="149">
        <f t="shared" si="130"/>
        <v>6.5303609055901322E-3</v>
      </c>
    </row>
    <row r="1214" spans="4:12" x14ac:dyDescent="0.3">
      <c r="D1214" s="169">
        <v>45222</v>
      </c>
      <c r="E1214" s="146">
        <v>212.08</v>
      </c>
      <c r="F1214" s="170">
        <f t="shared" si="131"/>
        <v>209.06013329694764</v>
      </c>
      <c r="G1214" s="147">
        <f t="shared" si="132"/>
        <v>-4.1162571699583159</v>
      </c>
      <c r="H1214" s="147">
        <f t="shared" si="126"/>
        <v>204.94387612698932</v>
      </c>
      <c r="I1214" s="147">
        <f t="shared" si="127"/>
        <v>7.1361238730106891</v>
      </c>
      <c r="J1214" s="147">
        <f t="shared" si="128"/>
        <v>7.1361238730106891</v>
      </c>
      <c r="K1214" s="147">
        <f t="shared" si="129"/>
        <v>50.924263930953074</v>
      </c>
      <c r="L1214" s="149">
        <f t="shared" si="130"/>
        <v>3.3648264206953452E-2</v>
      </c>
    </row>
    <row r="1215" spans="4:12" x14ac:dyDescent="0.3">
      <c r="D1215" s="169">
        <v>45223</v>
      </c>
      <c r="E1215" s="146">
        <v>216.52</v>
      </c>
      <c r="F1215" s="170">
        <f t="shared" si="131"/>
        <v>209.67499426403336</v>
      </c>
      <c r="G1215" s="147">
        <f t="shared" si="132"/>
        <v>-3.6431453562539127</v>
      </c>
      <c r="H1215" s="147">
        <f t="shared" si="126"/>
        <v>206.03184890777945</v>
      </c>
      <c r="I1215" s="147">
        <f t="shared" si="127"/>
        <v>10.488151092220562</v>
      </c>
      <c r="J1215" s="147">
        <f t="shared" si="128"/>
        <v>10.488151092220562</v>
      </c>
      <c r="K1215" s="147">
        <f t="shared" si="129"/>
        <v>110.00131333324737</v>
      </c>
      <c r="L1215" s="149">
        <f t="shared" si="130"/>
        <v>4.8439641105766498E-2</v>
      </c>
    </row>
    <row r="1216" spans="4:12" x14ac:dyDescent="0.3">
      <c r="D1216" s="169">
        <v>45224</v>
      </c>
      <c r="E1216" s="146">
        <v>212.42</v>
      </c>
      <c r="F1216" s="170">
        <f t="shared" si="131"/>
        <v>212.7854837149969</v>
      </c>
      <c r="G1216" s="147">
        <f t="shared" si="132"/>
        <v>-2.9677818755321672</v>
      </c>
      <c r="H1216" s="147">
        <f t="shared" si="126"/>
        <v>209.81770183946475</v>
      </c>
      <c r="I1216" s="147">
        <f t="shared" si="127"/>
        <v>2.6022981605352413</v>
      </c>
      <c r="J1216" s="147">
        <f t="shared" si="128"/>
        <v>2.6022981605352413</v>
      </c>
      <c r="K1216" s="147">
        <f t="shared" si="129"/>
        <v>6.7719557163251007</v>
      </c>
      <c r="L1216" s="149">
        <f t="shared" si="130"/>
        <v>1.2250721026905383E-2</v>
      </c>
    </row>
    <row r="1217" spans="4:12" x14ac:dyDescent="0.3">
      <c r="D1217" s="169">
        <v>45225</v>
      </c>
      <c r="E1217" s="146">
        <v>205.76</v>
      </c>
      <c r="F1217" s="170">
        <f t="shared" si="131"/>
        <v>208.7137744995743</v>
      </c>
      <c r="G1217" s="147">
        <f t="shared" si="132"/>
        <v>-3.0781746095212106</v>
      </c>
      <c r="H1217" s="147">
        <f t="shared" ref="H1217:H1280" si="133">F1217+G1217</f>
        <v>205.6355998900531</v>
      </c>
      <c r="I1217" s="147">
        <f t="shared" si="127"/>
        <v>0.12440010994689032</v>
      </c>
      <c r="J1217" s="147">
        <f t="shared" si="128"/>
        <v>0.12440010994689032</v>
      </c>
      <c r="K1217" s="147">
        <f t="shared" si="129"/>
        <v>1.5475387354798401E-2</v>
      </c>
      <c r="L1217" s="149">
        <f t="shared" si="130"/>
        <v>6.0458840370767079E-4</v>
      </c>
    </row>
    <row r="1218" spans="4:12" x14ac:dyDescent="0.3">
      <c r="D1218" s="169">
        <v>45226</v>
      </c>
      <c r="E1218" s="146">
        <v>207.3</v>
      </c>
      <c r="F1218" s="170">
        <f t="shared" si="131"/>
        <v>203.60546031238306</v>
      </c>
      <c r="G1218" s="147">
        <f t="shared" si="132"/>
        <v>-3.281188567288214</v>
      </c>
      <c r="H1218" s="147">
        <f t="shared" si="133"/>
        <v>200.32427174509485</v>
      </c>
      <c r="I1218" s="147">
        <f t="shared" si="127"/>
        <v>6.9757282549051638</v>
      </c>
      <c r="J1218" s="147">
        <f t="shared" si="128"/>
        <v>6.9757282549051638</v>
      </c>
      <c r="K1218" s="147">
        <f t="shared" si="129"/>
        <v>48.660784686282241</v>
      </c>
      <c r="L1218" s="149">
        <f t="shared" si="130"/>
        <v>3.3650401615557955E-2</v>
      </c>
    </row>
    <row r="1219" spans="4:12" x14ac:dyDescent="0.3">
      <c r="D1219" s="169">
        <v>45229</v>
      </c>
      <c r="E1219" s="146">
        <v>197.36</v>
      </c>
      <c r="F1219" s="170">
        <f t="shared" si="131"/>
        <v>202.68704914616947</v>
      </c>
      <c r="G1219" s="147">
        <f t="shared" si="132"/>
        <v>-3.0449108271807517</v>
      </c>
      <c r="H1219" s="147">
        <f t="shared" si="133"/>
        <v>199.64213831898871</v>
      </c>
      <c r="I1219" s="147">
        <f t="shared" si="127"/>
        <v>-2.2821383189887001</v>
      </c>
      <c r="J1219" s="147">
        <f t="shared" si="128"/>
        <v>2.2821383189887001</v>
      </c>
      <c r="K1219" s="147">
        <f t="shared" si="129"/>
        <v>5.20815530699657</v>
      </c>
      <c r="L1219" s="149">
        <f t="shared" si="130"/>
        <v>1.1563327518183522E-2</v>
      </c>
    </row>
    <row r="1220" spans="4:12" x14ac:dyDescent="0.3">
      <c r="D1220" s="169">
        <v>45230</v>
      </c>
      <c r="E1220" s="146">
        <v>200.84</v>
      </c>
      <c r="F1220" s="170">
        <f t="shared" si="131"/>
        <v>195.62007133825543</v>
      </c>
      <c r="G1220" s="147">
        <f t="shared" si="132"/>
        <v>-3.4471175252540807</v>
      </c>
      <c r="H1220" s="147">
        <f t="shared" si="133"/>
        <v>192.17295381300136</v>
      </c>
      <c r="I1220" s="147">
        <f t="shared" ref="I1220:I1283" si="134">E1220-H1220</f>
        <v>8.6670461869986468</v>
      </c>
      <c r="J1220" s="147">
        <f t="shared" ref="J1220:J1283" si="135">ABS(I1220)</f>
        <v>8.6670461869986468</v>
      </c>
      <c r="K1220" s="147">
        <f t="shared" ref="K1220:K1283" si="136">I1220^2</f>
        <v>75.117689607567783</v>
      </c>
      <c r="L1220" s="149">
        <f t="shared" ref="L1220:L1283" si="137">J1220/E1220</f>
        <v>4.3153984201347577E-2</v>
      </c>
    </row>
    <row r="1221" spans="4:12" x14ac:dyDescent="0.3">
      <c r="D1221" s="169">
        <v>45231</v>
      </c>
      <c r="E1221" s="146">
        <v>205.66</v>
      </c>
      <c r="F1221" s="170">
        <f t="shared" ref="F1221:F1284" si="138">alpha*(E1221)+(1-alpha)*(E1220+G1220)</f>
        <v>199.04630597979676</v>
      </c>
      <c r="G1221" s="147">
        <f t="shared" ref="G1221:G1284" si="139">beta*(F1221-F1220)+(1-beta)*G1220</f>
        <v>-2.7597823085745397</v>
      </c>
      <c r="H1221" s="147">
        <f t="shared" si="133"/>
        <v>196.28652367122223</v>
      </c>
      <c r="I1221" s="147">
        <f t="shared" si="134"/>
        <v>9.3734763287777696</v>
      </c>
      <c r="J1221" s="147">
        <f t="shared" si="135"/>
        <v>9.3734763287777696</v>
      </c>
      <c r="K1221" s="147">
        <f t="shared" si="136"/>
        <v>87.862058486157167</v>
      </c>
      <c r="L1221" s="149">
        <f t="shared" si="137"/>
        <v>4.5577537337244824E-2</v>
      </c>
    </row>
    <row r="1222" spans="4:12" x14ac:dyDescent="0.3">
      <c r="D1222" s="169">
        <v>45232</v>
      </c>
      <c r="E1222" s="146">
        <v>218.51</v>
      </c>
      <c r="F1222" s="170">
        <f t="shared" si="138"/>
        <v>206.02217415314038</v>
      </c>
      <c r="G1222" s="147">
        <f t="shared" si="139"/>
        <v>-1.7862172603827231</v>
      </c>
      <c r="H1222" s="147">
        <f t="shared" si="133"/>
        <v>204.23595689275766</v>
      </c>
      <c r="I1222" s="147">
        <f t="shared" si="134"/>
        <v>14.274043107242335</v>
      </c>
      <c r="J1222" s="147">
        <f t="shared" si="135"/>
        <v>14.274043107242335</v>
      </c>
      <c r="K1222" s="147">
        <f t="shared" si="136"/>
        <v>203.7483066274124</v>
      </c>
      <c r="L1222" s="149">
        <f t="shared" si="137"/>
        <v>6.5324438731601916E-2</v>
      </c>
    </row>
    <row r="1223" spans="4:12" x14ac:dyDescent="0.3">
      <c r="D1223" s="169">
        <v>45233</v>
      </c>
      <c r="E1223" s="146">
        <v>219.96</v>
      </c>
      <c r="F1223" s="170">
        <f t="shared" si="138"/>
        <v>217.37102619169383</v>
      </c>
      <c r="G1223" s="147">
        <f t="shared" si="139"/>
        <v>-0.47271033048910627</v>
      </c>
      <c r="H1223" s="147">
        <f t="shared" si="133"/>
        <v>216.89831586120474</v>
      </c>
      <c r="I1223" s="147">
        <f t="shared" si="134"/>
        <v>3.0616841387952718</v>
      </c>
      <c r="J1223" s="147">
        <f t="shared" si="135"/>
        <v>3.0616841387952718</v>
      </c>
      <c r="K1223" s="147">
        <f t="shared" si="136"/>
        <v>9.373909765750545</v>
      </c>
      <c r="L1223" s="149">
        <f t="shared" si="137"/>
        <v>1.3919276863044516E-2</v>
      </c>
    </row>
    <row r="1224" spans="4:12" x14ac:dyDescent="0.3">
      <c r="D1224" s="169">
        <v>45236</v>
      </c>
      <c r="E1224" s="146">
        <v>219.27</v>
      </c>
      <c r="F1224" s="170">
        <f t="shared" si="138"/>
        <v>219.44383173560877</v>
      </c>
      <c r="G1224" s="147">
        <f t="shared" si="139"/>
        <v>-0.21815874304870178</v>
      </c>
      <c r="H1224" s="147">
        <f t="shared" si="133"/>
        <v>219.22567299256008</v>
      </c>
      <c r="I1224" s="147">
        <f t="shared" si="134"/>
        <v>4.4327007439932231E-2</v>
      </c>
      <c r="J1224" s="147">
        <f t="shared" si="135"/>
        <v>4.4327007439932231E-2</v>
      </c>
      <c r="K1224" s="147">
        <f t="shared" si="136"/>
        <v>1.9648835885798075E-3</v>
      </c>
      <c r="L1224" s="149">
        <f t="shared" si="137"/>
        <v>2.0215719177239124E-4</v>
      </c>
    </row>
    <row r="1225" spans="4:12" x14ac:dyDescent="0.3">
      <c r="D1225" s="169">
        <v>45237</v>
      </c>
      <c r="E1225" s="146">
        <v>222.18</v>
      </c>
      <c r="F1225" s="170">
        <f t="shared" si="138"/>
        <v>219.67747300556107</v>
      </c>
      <c r="G1225" s="147">
        <f t="shared" si="139"/>
        <v>-0.17297874174860151</v>
      </c>
      <c r="H1225" s="147">
        <f t="shared" si="133"/>
        <v>219.50449426381246</v>
      </c>
      <c r="I1225" s="147">
        <f t="shared" si="134"/>
        <v>2.6755057361875458</v>
      </c>
      <c r="J1225" s="147">
        <f t="shared" si="135"/>
        <v>2.6755057361875458</v>
      </c>
      <c r="K1225" s="147">
        <f t="shared" si="136"/>
        <v>7.1583309443724614</v>
      </c>
      <c r="L1225" s="149">
        <f t="shared" si="137"/>
        <v>1.2042063804966899E-2</v>
      </c>
    </row>
    <row r="1226" spans="4:12" x14ac:dyDescent="0.3">
      <c r="D1226" s="169">
        <v>45238</v>
      </c>
      <c r="E1226" s="146">
        <v>222.11</v>
      </c>
      <c r="F1226" s="170">
        <f t="shared" si="138"/>
        <v>222.02761700660113</v>
      </c>
      <c r="G1226" s="147">
        <f t="shared" si="139"/>
        <v>7.9333532530265066E-2</v>
      </c>
      <c r="H1226" s="147">
        <f t="shared" si="133"/>
        <v>222.10695053913139</v>
      </c>
      <c r="I1226" s="147">
        <f t="shared" si="134"/>
        <v>3.0494608686240099E-3</v>
      </c>
      <c r="J1226" s="147">
        <f t="shared" si="135"/>
        <v>3.0494608686240099E-3</v>
      </c>
      <c r="K1226" s="147">
        <f t="shared" si="136"/>
        <v>9.2992115892691009E-6</v>
      </c>
      <c r="L1226" s="149">
        <f t="shared" si="137"/>
        <v>1.3729507309999593E-5</v>
      </c>
    </row>
    <row r="1227" spans="4:12" x14ac:dyDescent="0.3">
      <c r="D1227" s="169">
        <v>45239</v>
      </c>
      <c r="E1227" s="146">
        <v>209.98</v>
      </c>
      <c r="F1227" s="170">
        <f t="shared" si="138"/>
        <v>219.74746682602424</v>
      </c>
      <c r="G1227" s="147">
        <f t="shared" si="139"/>
        <v>-0.15661483878045107</v>
      </c>
      <c r="H1227" s="147">
        <f t="shared" si="133"/>
        <v>219.59085198724378</v>
      </c>
      <c r="I1227" s="147">
        <f t="shared" si="134"/>
        <v>-9.610851987243791</v>
      </c>
      <c r="J1227" s="147">
        <f t="shared" si="135"/>
        <v>9.610851987243791</v>
      </c>
      <c r="K1227" s="147">
        <f t="shared" si="136"/>
        <v>92.368475920707922</v>
      </c>
      <c r="L1227" s="149">
        <f t="shared" si="137"/>
        <v>4.5770320922201124E-2</v>
      </c>
    </row>
    <row r="1228" spans="4:12" x14ac:dyDescent="0.3">
      <c r="D1228" s="169">
        <v>45240</v>
      </c>
      <c r="E1228" s="146">
        <v>214.65</v>
      </c>
      <c r="F1228" s="170">
        <f t="shared" si="138"/>
        <v>210.78870812897566</v>
      </c>
      <c r="G1228" s="147">
        <f t="shared" si="139"/>
        <v>-1.0368292246072641</v>
      </c>
      <c r="H1228" s="147">
        <f t="shared" si="133"/>
        <v>209.7518789043684</v>
      </c>
      <c r="I1228" s="147">
        <f t="shared" si="134"/>
        <v>4.898121095631609</v>
      </c>
      <c r="J1228" s="147">
        <f t="shared" si="135"/>
        <v>4.898121095631609</v>
      </c>
      <c r="K1228" s="147">
        <f t="shared" si="136"/>
        <v>23.991590267471395</v>
      </c>
      <c r="L1228" s="149">
        <f t="shared" si="137"/>
        <v>2.2819105966138405E-2</v>
      </c>
    </row>
    <row r="1229" spans="4:12" x14ac:dyDescent="0.3">
      <c r="D1229" s="169">
        <v>45243</v>
      </c>
      <c r="E1229" s="146">
        <v>223.71</v>
      </c>
      <c r="F1229" s="170">
        <f t="shared" si="138"/>
        <v>215.63253662031423</v>
      </c>
      <c r="G1229" s="147">
        <f t="shared" si="139"/>
        <v>-0.44876345301268067</v>
      </c>
      <c r="H1229" s="147">
        <f t="shared" si="133"/>
        <v>215.18377316730155</v>
      </c>
      <c r="I1229" s="147">
        <f t="shared" si="134"/>
        <v>8.5262268326984554</v>
      </c>
      <c r="J1229" s="147">
        <f t="shared" si="135"/>
        <v>8.5262268326984554</v>
      </c>
      <c r="K1229" s="147">
        <f t="shared" si="136"/>
        <v>72.696544002627135</v>
      </c>
      <c r="L1229" s="149">
        <f t="shared" si="137"/>
        <v>3.8112855181701558E-2</v>
      </c>
    </row>
    <row r="1230" spans="4:12" x14ac:dyDescent="0.3">
      <c r="D1230" s="169">
        <v>45244</v>
      </c>
      <c r="E1230" s="146">
        <v>237.41</v>
      </c>
      <c r="F1230" s="170">
        <f t="shared" si="138"/>
        <v>226.09098923758987</v>
      </c>
      <c r="G1230" s="147">
        <f t="shared" si="139"/>
        <v>0.64195815401615142</v>
      </c>
      <c r="H1230" s="147">
        <f t="shared" si="133"/>
        <v>226.73294739160602</v>
      </c>
      <c r="I1230" s="147">
        <f t="shared" si="134"/>
        <v>10.677052608393979</v>
      </c>
      <c r="J1230" s="147">
        <f t="shared" si="135"/>
        <v>10.677052608393979</v>
      </c>
      <c r="K1230" s="147">
        <f t="shared" si="136"/>
        <v>113.99945240241266</v>
      </c>
      <c r="L1230" s="149">
        <f t="shared" si="137"/>
        <v>4.4973053402948396E-2</v>
      </c>
    </row>
    <row r="1231" spans="4:12" x14ac:dyDescent="0.3">
      <c r="D1231" s="169">
        <v>45245</v>
      </c>
      <c r="E1231" s="146">
        <v>242.84</v>
      </c>
      <c r="F1231" s="170">
        <f t="shared" si="138"/>
        <v>239.00956652321295</v>
      </c>
      <c r="G1231" s="147">
        <f t="shared" si="139"/>
        <v>1.869620067176845</v>
      </c>
      <c r="H1231" s="147">
        <f t="shared" si="133"/>
        <v>240.87918659038979</v>
      </c>
      <c r="I1231" s="147">
        <f t="shared" si="134"/>
        <v>1.9608134096102106</v>
      </c>
      <c r="J1231" s="147">
        <f t="shared" si="135"/>
        <v>1.9608134096102106</v>
      </c>
      <c r="K1231" s="147">
        <f t="shared" si="136"/>
        <v>3.8447892273072193</v>
      </c>
      <c r="L1231" s="149">
        <f t="shared" si="137"/>
        <v>8.0745075342209295E-3</v>
      </c>
    </row>
    <row r="1232" spans="4:12" x14ac:dyDescent="0.3">
      <c r="D1232" s="169">
        <v>45246</v>
      </c>
      <c r="E1232" s="146">
        <v>233.59</v>
      </c>
      <c r="F1232" s="170">
        <f t="shared" si="138"/>
        <v>242.48569605374149</v>
      </c>
      <c r="G1232" s="147">
        <f t="shared" si="139"/>
        <v>2.0302710135120146</v>
      </c>
      <c r="H1232" s="147">
        <f t="shared" si="133"/>
        <v>244.51596706725351</v>
      </c>
      <c r="I1232" s="147">
        <f t="shared" si="134"/>
        <v>-10.925967067253509</v>
      </c>
      <c r="J1232" s="147">
        <f t="shared" si="135"/>
        <v>10.925967067253509</v>
      </c>
      <c r="K1232" s="147">
        <f t="shared" si="136"/>
        <v>119.37675635470825</v>
      </c>
      <c r="L1232" s="149">
        <f t="shared" si="137"/>
        <v>4.6774121611599426E-2</v>
      </c>
    </row>
    <row r="1233" spans="4:12" x14ac:dyDescent="0.3">
      <c r="D1233" s="169">
        <v>45247</v>
      </c>
      <c r="E1233" s="146">
        <v>234.3</v>
      </c>
      <c r="F1233" s="170">
        <f t="shared" si="138"/>
        <v>235.35621681080966</v>
      </c>
      <c r="G1233" s="147">
        <f t="shared" si="139"/>
        <v>1.1142959878676293</v>
      </c>
      <c r="H1233" s="147">
        <f t="shared" si="133"/>
        <v>236.47051279867728</v>
      </c>
      <c r="I1233" s="147">
        <f t="shared" si="134"/>
        <v>-2.1705127986772652</v>
      </c>
      <c r="J1233" s="147">
        <f t="shared" si="135"/>
        <v>2.1705127986772652</v>
      </c>
      <c r="K1233" s="147">
        <f t="shared" si="136"/>
        <v>4.711125809221814</v>
      </c>
      <c r="L1233" s="149">
        <f t="shared" si="137"/>
        <v>9.2638190297791943E-3</v>
      </c>
    </row>
    <row r="1234" spans="4:12" x14ac:dyDescent="0.3">
      <c r="D1234" s="169">
        <v>45250</v>
      </c>
      <c r="E1234" s="146">
        <v>235.6</v>
      </c>
      <c r="F1234" s="170">
        <f t="shared" si="138"/>
        <v>235.45143679029411</v>
      </c>
      <c r="G1234" s="147">
        <f t="shared" si="139"/>
        <v>1.012388387029312</v>
      </c>
      <c r="H1234" s="147">
        <f t="shared" si="133"/>
        <v>236.46382517732343</v>
      </c>
      <c r="I1234" s="147">
        <f t="shared" si="134"/>
        <v>-0.86382517732343445</v>
      </c>
      <c r="J1234" s="147">
        <f t="shared" si="135"/>
        <v>0.86382517732343445</v>
      </c>
      <c r="K1234" s="147">
        <f t="shared" si="136"/>
        <v>0.74619393697786296</v>
      </c>
      <c r="L1234" s="149">
        <f t="shared" si="137"/>
        <v>3.6664905658889409E-3</v>
      </c>
    </row>
    <row r="1235" spans="4:12" x14ac:dyDescent="0.3">
      <c r="D1235" s="169">
        <v>45251</v>
      </c>
      <c r="E1235" s="146">
        <v>241.2</v>
      </c>
      <c r="F1235" s="170">
        <f t="shared" si="138"/>
        <v>237.52991070962346</v>
      </c>
      <c r="G1235" s="147">
        <f t="shared" si="139"/>
        <v>1.1189969402593163</v>
      </c>
      <c r="H1235" s="147">
        <f t="shared" si="133"/>
        <v>238.64890764988277</v>
      </c>
      <c r="I1235" s="147">
        <f t="shared" si="134"/>
        <v>2.5510923501172158</v>
      </c>
      <c r="J1235" s="147">
        <f t="shared" si="135"/>
        <v>2.5510923501172158</v>
      </c>
      <c r="K1235" s="147">
        <f t="shared" si="136"/>
        <v>6.5080721788265787</v>
      </c>
      <c r="L1235" s="149">
        <f t="shared" si="137"/>
        <v>1.0576668118230581E-2</v>
      </c>
    </row>
    <row r="1236" spans="4:12" x14ac:dyDescent="0.3">
      <c r="D1236" s="169">
        <v>45252</v>
      </c>
      <c r="E1236" s="146">
        <v>234.21</v>
      </c>
      <c r="F1236" s="170">
        <f t="shared" si="138"/>
        <v>240.69719755220746</v>
      </c>
      <c r="G1236" s="147">
        <f t="shared" si="139"/>
        <v>1.3238259304917839</v>
      </c>
      <c r="H1236" s="147">
        <f t="shared" si="133"/>
        <v>242.02102348269923</v>
      </c>
      <c r="I1236" s="147">
        <f t="shared" si="134"/>
        <v>-7.8110234826992269</v>
      </c>
      <c r="J1236" s="147">
        <f t="shared" si="135"/>
        <v>7.8110234826992269</v>
      </c>
      <c r="K1236" s="147">
        <f t="shared" si="136"/>
        <v>61.012087847278757</v>
      </c>
      <c r="L1236" s="149">
        <f t="shared" si="137"/>
        <v>3.3350512286833299E-2</v>
      </c>
    </row>
    <row r="1237" spans="4:12" x14ac:dyDescent="0.3">
      <c r="D1237" s="169">
        <v>45254</v>
      </c>
      <c r="E1237" s="146">
        <v>235.45</v>
      </c>
      <c r="F1237" s="170">
        <f t="shared" si="138"/>
        <v>235.51706074439343</v>
      </c>
      <c r="G1237" s="147">
        <f t="shared" si="139"/>
        <v>0.67342965666120314</v>
      </c>
      <c r="H1237" s="147">
        <f t="shared" si="133"/>
        <v>236.19049040105463</v>
      </c>
      <c r="I1237" s="147">
        <f t="shared" si="134"/>
        <v>-0.74049040105464314</v>
      </c>
      <c r="J1237" s="147">
        <f t="shared" si="135"/>
        <v>0.74049040105464314</v>
      </c>
      <c r="K1237" s="147">
        <f t="shared" si="136"/>
        <v>0.54832603405406621</v>
      </c>
      <c r="L1237" s="149">
        <f t="shared" si="137"/>
        <v>3.1450006415572017E-3</v>
      </c>
    </row>
    <row r="1238" spans="4:12" x14ac:dyDescent="0.3">
      <c r="D1238" s="169">
        <v>45257</v>
      </c>
      <c r="E1238" s="146">
        <v>236.08</v>
      </c>
      <c r="F1238" s="170">
        <f t="shared" si="138"/>
        <v>236.11474372532896</v>
      </c>
      <c r="G1238" s="147">
        <f t="shared" si="139"/>
        <v>0.66585498908863594</v>
      </c>
      <c r="H1238" s="147">
        <f t="shared" si="133"/>
        <v>236.78059871441761</v>
      </c>
      <c r="I1238" s="147">
        <f t="shared" si="134"/>
        <v>-0.70059871441759469</v>
      </c>
      <c r="J1238" s="147">
        <f t="shared" si="135"/>
        <v>0.70059871441759469</v>
      </c>
      <c r="K1238" s="147">
        <f t="shared" si="136"/>
        <v>0.49083855864358639</v>
      </c>
      <c r="L1238" s="149">
        <f t="shared" si="137"/>
        <v>2.9676326432463347E-3</v>
      </c>
    </row>
    <row r="1239" spans="4:12" x14ac:dyDescent="0.3">
      <c r="D1239" s="169">
        <v>45258</v>
      </c>
      <c r="E1239" s="146">
        <v>246.72</v>
      </c>
      <c r="F1239" s="170">
        <f t="shared" si="138"/>
        <v>238.74068399127094</v>
      </c>
      <c r="G1239" s="147">
        <f t="shared" si="139"/>
        <v>0.86186351677397011</v>
      </c>
      <c r="H1239" s="147">
        <f t="shared" si="133"/>
        <v>239.60254750804492</v>
      </c>
      <c r="I1239" s="147">
        <f t="shared" si="134"/>
        <v>7.1174524919550777</v>
      </c>
      <c r="J1239" s="147">
        <f t="shared" si="135"/>
        <v>7.1174524919550777</v>
      </c>
      <c r="K1239" s="147">
        <f t="shared" si="136"/>
        <v>50.658129975237543</v>
      </c>
      <c r="L1239" s="149">
        <f t="shared" si="137"/>
        <v>2.8848299659350995E-2</v>
      </c>
    </row>
    <row r="1240" spans="4:12" x14ac:dyDescent="0.3">
      <c r="D1240" s="169">
        <v>45259</v>
      </c>
      <c r="E1240" s="146">
        <v>244.14</v>
      </c>
      <c r="F1240" s="170">
        <f t="shared" si="138"/>
        <v>246.89349081341919</v>
      </c>
      <c r="G1240" s="147">
        <f t="shared" si="139"/>
        <v>1.5909578473113983</v>
      </c>
      <c r="H1240" s="147">
        <f t="shared" si="133"/>
        <v>248.48444866073058</v>
      </c>
      <c r="I1240" s="147">
        <f t="shared" si="134"/>
        <v>-4.3444486607305919</v>
      </c>
      <c r="J1240" s="147">
        <f t="shared" si="135"/>
        <v>4.3444486607305919</v>
      </c>
      <c r="K1240" s="147">
        <f t="shared" si="136"/>
        <v>18.874234165723834</v>
      </c>
      <c r="L1240" s="149">
        <f t="shared" si="137"/>
        <v>1.7794907269315114E-2</v>
      </c>
    </row>
    <row r="1241" spans="4:12" x14ac:dyDescent="0.3">
      <c r="D1241" s="169">
        <v>45260</v>
      </c>
      <c r="E1241" s="146">
        <v>240.08</v>
      </c>
      <c r="F1241" s="170">
        <f t="shared" si="138"/>
        <v>244.60076627784912</v>
      </c>
      <c r="G1241" s="147">
        <f t="shared" si="139"/>
        <v>1.2025896090232511</v>
      </c>
      <c r="H1241" s="147">
        <f t="shared" si="133"/>
        <v>245.80335588687237</v>
      </c>
      <c r="I1241" s="147">
        <f t="shared" si="134"/>
        <v>-5.7233558868723549</v>
      </c>
      <c r="J1241" s="147">
        <f t="shared" si="135"/>
        <v>5.7233558868723549</v>
      </c>
      <c r="K1241" s="147">
        <f t="shared" si="136"/>
        <v>32.756802607796438</v>
      </c>
      <c r="L1241" s="149">
        <f t="shared" si="137"/>
        <v>2.3839369738721902E-2</v>
      </c>
    </row>
    <row r="1242" spans="4:12" x14ac:dyDescent="0.3">
      <c r="D1242" s="169">
        <v>45261</v>
      </c>
      <c r="E1242" s="146">
        <v>238.83</v>
      </c>
      <c r="F1242" s="170">
        <f t="shared" si="138"/>
        <v>240.79207168721865</v>
      </c>
      <c r="G1242" s="147">
        <f t="shared" si="139"/>
        <v>0.70146118905787946</v>
      </c>
      <c r="H1242" s="147">
        <f t="shared" si="133"/>
        <v>241.49353287627653</v>
      </c>
      <c r="I1242" s="147">
        <f t="shared" si="134"/>
        <v>-2.6635328762765198</v>
      </c>
      <c r="J1242" s="147">
        <f t="shared" si="135"/>
        <v>2.6635328762765198</v>
      </c>
      <c r="K1242" s="147">
        <f t="shared" si="136"/>
        <v>7.0944073830058709</v>
      </c>
      <c r="L1242" s="149">
        <f t="shared" si="137"/>
        <v>1.1152421706973661E-2</v>
      </c>
    </row>
    <row r="1243" spans="4:12" x14ac:dyDescent="0.3">
      <c r="D1243" s="169">
        <v>45264</v>
      </c>
      <c r="E1243" s="146">
        <v>235.58</v>
      </c>
      <c r="F1243" s="170">
        <f t="shared" si="138"/>
        <v>238.74116895124635</v>
      </c>
      <c r="G1243" s="147">
        <f t="shared" si="139"/>
        <v>0.42622479655486145</v>
      </c>
      <c r="H1243" s="147">
        <f t="shared" si="133"/>
        <v>239.16739374780121</v>
      </c>
      <c r="I1243" s="147">
        <f t="shared" si="134"/>
        <v>-3.587393747801201</v>
      </c>
      <c r="J1243" s="147">
        <f t="shared" si="135"/>
        <v>3.587393747801201</v>
      </c>
      <c r="K1243" s="147">
        <f t="shared" si="136"/>
        <v>12.869393901763146</v>
      </c>
      <c r="L1243" s="149">
        <f t="shared" si="137"/>
        <v>1.5227921503528316E-2</v>
      </c>
    </row>
    <row r="1244" spans="4:12" x14ac:dyDescent="0.3">
      <c r="D1244" s="169">
        <v>45265</v>
      </c>
      <c r="E1244" s="146">
        <v>238.72</v>
      </c>
      <c r="F1244" s="170">
        <f t="shared" si="138"/>
        <v>236.54897983724391</v>
      </c>
      <c r="G1244" s="147">
        <f t="shared" si="139"/>
        <v>0.16438340549913072</v>
      </c>
      <c r="H1244" s="147">
        <f t="shared" si="133"/>
        <v>236.71336324274304</v>
      </c>
      <c r="I1244" s="147">
        <f t="shared" si="134"/>
        <v>2.0066367572569561</v>
      </c>
      <c r="J1244" s="147">
        <f t="shared" si="135"/>
        <v>2.0066367572569561</v>
      </c>
      <c r="K1244" s="147">
        <f t="shared" si="136"/>
        <v>4.0265910755747125</v>
      </c>
      <c r="L1244" s="149">
        <f t="shared" si="137"/>
        <v>8.4058175153190178E-3</v>
      </c>
    </row>
    <row r="1245" spans="4:12" x14ac:dyDescent="0.3">
      <c r="D1245" s="169">
        <v>45266</v>
      </c>
      <c r="E1245" s="146">
        <v>239.37</v>
      </c>
      <c r="F1245" s="170">
        <f t="shared" si="138"/>
        <v>238.98150672439931</v>
      </c>
      <c r="G1245" s="147">
        <f t="shared" si="139"/>
        <v>0.39119775366475812</v>
      </c>
      <c r="H1245" s="147">
        <f t="shared" si="133"/>
        <v>239.37270447806407</v>
      </c>
      <c r="I1245" s="147">
        <f t="shared" si="134"/>
        <v>-2.7044780640608224E-3</v>
      </c>
      <c r="J1245" s="147">
        <f t="shared" si="135"/>
        <v>2.7044780640608224E-3</v>
      </c>
      <c r="K1245" s="147">
        <f t="shared" si="136"/>
        <v>7.3142015989861736E-6</v>
      </c>
      <c r="L1245" s="149">
        <f t="shared" si="137"/>
        <v>1.1298316681542476E-5</v>
      </c>
    </row>
    <row r="1246" spans="4:12" x14ac:dyDescent="0.3">
      <c r="D1246" s="169">
        <v>45267</v>
      </c>
      <c r="E1246" s="146">
        <v>242.64</v>
      </c>
      <c r="F1246" s="170">
        <f t="shared" si="138"/>
        <v>240.33695820293181</v>
      </c>
      <c r="G1246" s="147">
        <f t="shared" si="139"/>
        <v>0.48762312615153242</v>
      </c>
      <c r="H1246" s="147">
        <f t="shared" si="133"/>
        <v>240.82458132908334</v>
      </c>
      <c r="I1246" s="147">
        <f t="shared" si="134"/>
        <v>1.8154186709166424</v>
      </c>
      <c r="J1246" s="147">
        <f t="shared" si="135"/>
        <v>1.8154186709166424</v>
      </c>
      <c r="K1246" s="147">
        <f t="shared" si="136"/>
        <v>3.2957449507127485</v>
      </c>
      <c r="L1246" s="149">
        <f t="shared" si="137"/>
        <v>7.4819430881826682E-3</v>
      </c>
    </row>
    <row r="1247" spans="4:12" x14ac:dyDescent="0.3">
      <c r="D1247" s="169">
        <v>45268</v>
      </c>
      <c r="E1247" s="146">
        <v>243.84</v>
      </c>
      <c r="F1247" s="170">
        <f t="shared" si="138"/>
        <v>243.27009850092122</v>
      </c>
      <c r="G1247" s="147">
        <f t="shared" si="139"/>
        <v>0.73217484333532035</v>
      </c>
      <c r="H1247" s="147">
        <f t="shared" si="133"/>
        <v>244.00227334425654</v>
      </c>
      <c r="I1247" s="147">
        <f t="shared" si="134"/>
        <v>-0.16227334425653339</v>
      </c>
      <c r="J1247" s="147">
        <f t="shared" si="135"/>
        <v>0.16227334425653339</v>
      </c>
      <c r="K1247" s="147">
        <f t="shared" si="136"/>
        <v>2.6332638256199397E-2</v>
      </c>
      <c r="L1247" s="149">
        <f t="shared" si="137"/>
        <v>6.6549107716754182E-4</v>
      </c>
    </row>
    <row r="1248" spans="4:12" x14ac:dyDescent="0.3">
      <c r="D1248" s="169">
        <v>45271</v>
      </c>
      <c r="E1248" s="146">
        <v>239.74</v>
      </c>
      <c r="F1248" s="170">
        <f t="shared" si="138"/>
        <v>243.60573987466827</v>
      </c>
      <c r="G1248" s="147">
        <f t="shared" si="139"/>
        <v>0.69252149637649352</v>
      </c>
      <c r="H1248" s="147">
        <f t="shared" si="133"/>
        <v>244.29826137104476</v>
      </c>
      <c r="I1248" s="147">
        <f t="shared" si="134"/>
        <v>-4.5582613710447504</v>
      </c>
      <c r="J1248" s="147">
        <f t="shared" si="135"/>
        <v>4.5582613710447504</v>
      </c>
      <c r="K1248" s="147">
        <f t="shared" si="136"/>
        <v>20.777746726758767</v>
      </c>
      <c r="L1248" s="149">
        <f t="shared" si="137"/>
        <v>1.9013353512324811E-2</v>
      </c>
    </row>
    <row r="1249" spans="4:12" x14ac:dyDescent="0.3">
      <c r="D1249" s="169">
        <v>45272</v>
      </c>
      <c r="E1249" s="146">
        <v>237.01</v>
      </c>
      <c r="F1249" s="170">
        <f t="shared" si="138"/>
        <v>239.74801719710121</v>
      </c>
      <c r="G1249" s="147">
        <f t="shared" si="139"/>
        <v>0.23749707898213734</v>
      </c>
      <c r="H1249" s="147">
        <f t="shared" si="133"/>
        <v>239.98551427608334</v>
      </c>
      <c r="I1249" s="147">
        <f t="shared" si="134"/>
        <v>-2.9755142760833451</v>
      </c>
      <c r="J1249" s="147">
        <f t="shared" si="135"/>
        <v>2.9755142760833451</v>
      </c>
      <c r="K1249" s="147">
        <f t="shared" si="136"/>
        <v>8.8536852071757934</v>
      </c>
      <c r="L1249" s="149">
        <f t="shared" si="137"/>
        <v>1.2554382836518902E-2</v>
      </c>
    </row>
    <row r="1250" spans="4:12" x14ac:dyDescent="0.3">
      <c r="D1250" s="169">
        <v>45273</v>
      </c>
      <c r="E1250" s="146">
        <v>239.29</v>
      </c>
      <c r="F1250" s="170">
        <f t="shared" si="138"/>
        <v>237.6559976631857</v>
      </c>
      <c r="G1250" s="147">
        <f t="shared" si="139"/>
        <v>4.5454176923731548E-3</v>
      </c>
      <c r="H1250" s="147">
        <f t="shared" si="133"/>
        <v>237.66054308087809</v>
      </c>
      <c r="I1250" s="147">
        <f t="shared" si="134"/>
        <v>1.6294569191219068</v>
      </c>
      <c r="J1250" s="147">
        <f t="shared" si="135"/>
        <v>1.6294569191219068</v>
      </c>
      <c r="K1250" s="147">
        <f t="shared" si="136"/>
        <v>2.6551298512742565</v>
      </c>
      <c r="L1250" s="149">
        <f t="shared" si="137"/>
        <v>6.8095487447110492E-3</v>
      </c>
    </row>
    <row r="1251" spans="4:12" x14ac:dyDescent="0.3">
      <c r="D1251" s="169">
        <v>45274</v>
      </c>
      <c r="E1251" s="146">
        <v>251.05</v>
      </c>
      <c r="F1251" s="170">
        <f t="shared" si="138"/>
        <v>241.64563633415392</v>
      </c>
      <c r="G1251" s="147">
        <f t="shared" si="139"/>
        <v>0.40305474301995775</v>
      </c>
      <c r="H1251" s="147">
        <f t="shared" si="133"/>
        <v>242.04869107717388</v>
      </c>
      <c r="I1251" s="147">
        <f t="shared" si="134"/>
        <v>9.0013089228261265</v>
      </c>
      <c r="J1251" s="147">
        <f t="shared" si="135"/>
        <v>9.0013089228261265</v>
      </c>
      <c r="K1251" s="147">
        <f t="shared" si="136"/>
        <v>81.023562324149239</v>
      </c>
      <c r="L1251" s="149">
        <f t="shared" si="137"/>
        <v>3.5854646177359596E-2</v>
      </c>
    </row>
    <row r="1252" spans="4:12" x14ac:dyDescent="0.3">
      <c r="D1252" s="169">
        <v>45275</v>
      </c>
      <c r="E1252" s="146">
        <v>253.5</v>
      </c>
      <c r="F1252" s="170">
        <f t="shared" si="138"/>
        <v>251.86244379441598</v>
      </c>
      <c r="G1252" s="147">
        <f t="shared" si="139"/>
        <v>1.3844300147441682</v>
      </c>
      <c r="H1252" s="147">
        <f t="shared" si="133"/>
        <v>253.24687380916015</v>
      </c>
      <c r="I1252" s="147">
        <f t="shared" si="134"/>
        <v>0.25312619083985055</v>
      </c>
      <c r="J1252" s="147">
        <f t="shared" si="135"/>
        <v>0.25312619083985055</v>
      </c>
      <c r="K1252" s="147">
        <f t="shared" si="136"/>
        <v>6.4072868489092438E-2</v>
      </c>
      <c r="L1252" s="149">
        <f t="shared" si="137"/>
        <v>9.9852540765227034E-4</v>
      </c>
    </row>
    <row r="1253" spans="4:12" x14ac:dyDescent="0.3">
      <c r="D1253" s="169">
        <v>45278</v>
      </c>
      <c r="E1253" s="146">
        <v>252.08</v>
      </c>
      <c r="F1253" s="170">
        <f t="shared" si="138"/>
        <v>254.32354401179535</v>
      </c>
      <c r="G1253" s="147">
        <f t="shared" si="139"/>
        <v>1.4920970350076883</v>
      </c>
      <c r="H1253" s="147">
        <f t="shared" si="133"/>
        <v>255.81564104680302</v>
      </c>
      <c r="I1253" s="147">
        <f t="shared" si="134"/>
        <v>-3.7356410468030106</v>
      </c>
      <c r="J1253" s="147">
        <f t="shared" si="135"/>
        <v>3.7356410468030106</v>
      </c>
      <c r="K1253" s="147">
        <f t="shared" si="136"/>
        <v>13.955014030559493</v>
      </c>
      <c r="L1253" s="149">
        <f t="shared" si="137"/>
        <v>1.4819267878463228E-2</v>
      </c>
    </row>
    <row r="1254" spans="4:12" x14ac:dyDescent="0.3">
      <c r="D1254" s="169">
        <v>45279</v>
      </c>
      <c r="E1254" s="146">
        <v>257.22000000000003</v>
      </c>
      <c r="F1254" s="170">
        <f t="shared" si="138"/>
        <v>254.30167762800619</v>
      </c>
      <c r="G1254" s="147">
        <f t="shared" si="139"/>
        <v>1.3407006931280034</v>
      </c>
      <c r="H1254" s="147">
        <f t="shared" si="133"/>
        <v>255.6423783211342</v>
      </c>
      <c r="I1254" s="147">
        <f t="shared" si="134"/>
        <v>1.5776216788658246</v>
      </c>
      <c r="J1254" s="147">
        <f t="shared" si="135"/>
        <v>1.5776216788658246</v>
      </c>
      <c r="K1254" s="147">
        <f t="shared" si="136"/>
        <v>2.488890161627423</v>
      </c>
      <c r="L1254" s="149">
        <f t="shared" si="137"/>
        <v>6.1333554111881834E-3</v>
      </c>
    </row>
    <row r="1255" spans="4:12" x14ac:dyDescent="0.3">
      <c r="D1255" s="169">
        <v>45280</v>
      </c>
      <c r="E1255" s="146">
        <v>247.14</v>
      </c>
      <c r="F1255" s="170">
        <f t="shared" si="138"/>
        <v>256.27656055450245</v>
      </c>
      <c r="G1255" s="147">
        <f t="shared" si="139"/>
        <v>1.4041189164648296</v>
      </c>
      <c r="H1255" s="147">
        <f t="shared" si="133"/>
        <v>257.68067947096728</v>
      </c>
      <c r="I1255" s="147">
        <f t="shared" si="134"/>
        <v>-10.540679470967291</v>
      </c>
      <c r="J1255" s="147">
        <f t="shared" si="135"/>
        <v>10.540679470967291</v>
      </c>
      <c r="K1255" s="147">
        <f t="shared" si="136"/>
        <v>111.10592370967129</v>
      </c>
      <c r="L1255" s="149">
        <f t="shared" si="137"/>
        <v>4.2650641219419326E-2</v>
      </c>
    </row>
    <row r="1256" spans="4:12" x14ac:dyDescent="0.3">
      <c r="D1256" s="169">
        <v>45281</v>
      </c>
      <c r="E1256" s="146">
        <v>254.5</v>
      </c>
      <c r="F1256" s="170">
        <f t="shared" si="138"/>
        <v>249.73529513317186</v>
      </c>
      <c r="G1256" s="147">
        <f t="shared" si="139"/>
        <v>0.60958048268528731</v>
      </c>
      <c r="H1256" s="147">
        <f t="shared" si="133"/>
        <v>250.34487561585715</v>
      </c>
      <c r="I1256" s="147">
        <f t="shared" si="134"/>
        <v>4.1551243841428516</v>
      </c>
      <c r="J1256" s="147">
        <f t="shared" si="135"/>
        <v>4.1551243841428516</v>
      </c>
      <c r="K1256" s="147">
        <f t="shared" si="136"/>
        <v>17.265058647698513</v>
      </c>
      <c r="L1256" s="149">
        <f t="shared" si="137"/>
        <v>1.6326618405276432E-2</v>
      </c>
    </row>
    <row r="1257" spans="4:12" x14ac:dyDescent="0.3">
      <c r="D1257" s="169">
        <v>45282</v>
      </c>
      <c r="E1257" s="146">
        <v>252.54</v>
      </c>
      <c r="F1257" s="170">
        <f t="shared" si="138"/>
        <v>254.59566438614826</v>
      </c>
      <c r="G1257" s="147">
        <f t="shared" si="139"/>
        <v>1.0346593597143983</v>
      </c>
      <c r="H1257" s="147">
        <f t="shared" si="133"/>
        <v>255.63032374586265</v>
      </c>
      <c r="I1257" s="147">
        <f t="shared" si="134"/>
        <v>-3.090323745862662</v>
      </c>
      <c r="J1257" s="147">
        <f t="shared" si="135"/>
        <v>3.090323745862662</v>
      </c>
      <c r="K1257" s="147">
        <f t="shared" si="136"/>
        <v>9.5501008542426344</v>
      </c>
      <c r="L1257" s="149">
        <f t="shared" si="137"/>
        <v>1.2236967394720291E-2</v>
      </c>
    </row>
    <row r="1258" spans="4:12" x14ac:dyDescent="0.3">
      <c r="D1258" s="169">
        <v>45286</v>
      </c>
      <c r="E1258" s="146">
        <v>256.61</v>
      </c>
      <c r="F1258" s="170">
        <f t="shared" si="138"/>
        <v>254.18172748777152</v>
      </c>
      <c r="G1258" s="147">
        <f t="shared" si="139"/>
        <v>0.88979973390528522</v>
      </c>
      <c r="H1258" s="147">
        <f t="shared" si="133"/>
        <v>255.0715272216768</v>
      </c>
      <c r="I1258" s="147">
        <f t="shared" si="134"/>
        <v>1.5384727783232108</v>
      </c>
      <c r="J1258" s="147">
        <f t="shared" si="135"/>
        <v>1.5384727783232108</v>
      </c>
      <c r="K1258" s="147">
        <f t="shared" si="136"/>
        <v>2.3668984896415393</v>
      </c>
      <c r="L1258" s="149">
        <f t="shared" si="137"/>
        <v>5.9953734395511117E-3</v>
      </c>
    </row>
    <row r="1259" spans="4:12" x14ac:dyDescent="0.3">
      <c r="D1259" s="169">
        <v>45287</v>
      </c>
      <c r="E1259" s="146">
        <v>261.44</v>
      </c>
      <c r="F1259" s="170">
        <f t="shared" si="138"/>
        <v>258.28783978712426</v>
      </c>
      <c r="G1259" s="147">
        <f t="shared" si="139"/>
        <v>1.2114309904500298</v>
      </c>
      <c r="H1259" s="147">
        <f t="shared" si="133"/>
        <v>259.49927077757428</v>
      </c>
      <c r="I1259" s="147">
        <f t="shared" si="134"/>
        <v>1.9407292224257162</v>
      </c>
      <c r="J1259" s="147">
        <f t="shared" si="135"/>
        <v>1.9407292224257162</v>
      </c>
      <c r="K1259" s="147">
        <f t="shared" si="136"/>
        <v>3.7664299147771252</v>
      </c>
      <c r="L1259" s="149">
        <f t="shared" si="137"/>
        <v>7.4232298899392455E-3</v>
      </c>
    </row>
    <row r="1260" spans="4:12" x14ac:dyDescent="0.3">
      <c r="D1260" s="169">
        <v>45288</v>
      </c>
      <c r="E1260" s="146">
        <v>253.18</v>
      </c>
      <c r="F1260" s="170">
        <f t="shared" si="138"/>
        <v>260.75714479236007</v>
      </c>
      <c r="G1260" s="147">
        <f t="shared" si="139"/>
        <v>1.337218391928608</v>
      </c>
      <c r="H1260" s="147">
        <f t="shared" si="133"/>
        <v>262.09436318428868</v>
      </c>
      <c r="I1260" s="147">
        <f t="shared" si="134"/>
        <v>-8.9143631842886748</v>
      </c>
      <c r="J1260" s="147">
        <f t="shared" si="135"/>
        <v>8.9143631842886748</v>
      </c>
      <c r="K1260" s="147">
        <f t="shared" si="136"/>
        <v>79.465870981401324</v>
      </c>
      <c r="L1260" s="149">
        <f t="shared" si="137"/>
        <v>3.5209586793145883E-2</v>
      </c>
    </row>
    <row r="1261" spans="4:12" x14ac:dyDescent="0.3">
      <c r="D1261" s="169">
        <v>45289</v>
      </c>
      <c r="E1261" s="146">
        <v>248.48</v>
      </c>
      <c r="F1261" s="170">
        <f t="shared" si="138"/>
        <v>253.30977471354291</v>
      </c>
      <c r="G1261" s="147">
        <f t="shared" si="139"/>
        <v>0.45875954485403136</v>
      </c>
      <c r="H1261" s="147">
        <f t="shared" si="133"/>
        <v>253.76853425839693</v>
      </c>
      <c r="I1261" s="147">
        <f t="shared" si="134"/>
        <v>-5.2885342583969361</v>
      </c>
      <c r="J1261" s="147">
        <f t="shared" si="135"/>
        <v>5.2885342583969361</v>
      </c>
      <c r="K1261" s="147">
        <f t="shared" si="136"/>
        <v>27.968594602238031</v>
      </c>
      <c r="L1261" s="149">
        <f t="shared" si="137"/>
        <v>2.1283540962640599E-2</v>
      </c>
    </row>
    <row r="1262" spans="4:12" x14ac:dyDescent="0.3">
      <c r="D1262" s="169">
        <v>45293</v>
      </c>
      <c r="E1262" s="146">
        <v>248.42</v>
      </c>
      <c r="F1262" s="170">
        <f t="shared" si="138"/>
        <v>248.83500763588322</v>
      </c>
      <c r="G1262" s="147">
        <f t="shared" si="139"/>
        <v>-3.4593117397340944E-2</v>
      </c>
      <c r="H1262" s="147">
        <f t="shared" si="133"/>
        <v>248.80041451848587</v>
      </c>
      <c r="I1262" s="147">
        <f t="shared" si="134"/>
        <v>-0.38041451848587826</v>
      </c>
      <c r="J1262" s="147">
        <f t="shared" si="135"/>
        <v>0.38041451848587826</v>
      </c>
      <c r="K1262" s="147">
        <f t="shared" si="136"/>
        <v>0.1447152058748426</v>
      </c>
      <c r="L1262" s="149">
        <f t="shared" si="137"/>
        <v>1.5313361182106042E-3</v>
      </c>
    </row>
    <row r="1263" spans="4:12" x14ac:dyDescent="0.3">
      <c r="D1263" s="169">
        <v>45294</v>
      </c>
      <c r="E1263" s="146">
        <v>238.45</v>
      </c>
      <c r="F1263" s="170">
        <f t="shared" si="138"/>
        <v>246.39832550608213</v>
      </c>
      <c r="G1263" s="147">
        <f t="shared" si="139"/>
        <v>-0.27480201863771536</v>
      </c>
      <c r="H1263" s="147">
        <f t="shared" si="133"/>
        <v>246.1235234874444</v>
      </c>
      <c r="I1263" s="147">
        <f t="shared" si="134"/>
        <v>-7.6735234874444131</v>
      </c>
      <c r="J1263" s="147">
        <f t="shared" si="135"/>
        <v>7.6735234874444131</v>
      </c>
      <c r="K1263" s="147">
        <f t="shared" si="136"/>
        <v>58.882962712361071</v>
      </c>
      <c r="L1263" s="149">
        <f t="shared" si="137"/>
        <v>3.2180849181985376E-2</v>
      </c>
    </row>
    <row r="1264" spans="4:12" x14ac:dyDescent="0.3">
      <c r="D1264" s="169">
        <v>45295</v>
      </c>
      <c r="E1264" s="146">
        <v>237.93</v>
      </c>
      <c r="F1264" s="170">
        <f t="shared" si="138"/>
        <v>238.12615838508984</v>
      </c>
      <c r="G1264" s="147">
        <f t="shared" si="139"/>
        <v>-1.0745385288731732</v>
      </c>
      <c r="H1264" s="147">
        <f t="shared" si="133"/>
        <v>237.05161985621666</v>
      </c>
      <c r="I1264" s="147">
        <f t="shared" si="134"/>
        <v>0.87838014378334606</v>
      </c>
      <c r="J1264" s="147">
        <f t="shared" si="135"/>
        <v>0.87838014378334606</v>
      </c>
      <c r="K1264" s="147">
        <f t="shared" si="136"/>
        <v>0.77155167699285165</v>
      </c>
      <c r="L1264" s="149">
        <f t="shared" si="137"/>
        <v>3.6917586844170389E-3</v>
      </c>
    </row>
    <row r="1265" spans="4:12" x14ac:dyDescent="0.3">
      <c r="D1265" s="169">
        <v>45296</v>
      </c>
      <c r="E1265" s="146">
        <v>237.49</v>
      </c>
      <c r="F1265" s="170">
        <f t="shared" si="138"/>
        <v>236.9823691769015</v>
      </c>
      <c r="G1265" s="147">
        <f t="shared" si="139"/>
        <v>-1.0814635968046897</v>
      </c>
      <c r="H1265" s="147">
        <f t="shared" si="133"/>
        <v>235.9009055800968</v>
      </c>
      <c r="I1265" s="147">
        <f t="shared" si="134"/>
        <v>1.5890944199032049</v>
      </c>
      <c r="J1265" s="147">
        <f t="shared" si="135"/>
        <v>1.5890944199032049</v>
      </c>
      <c r="K1265" s="147">
        <f t="shared" si="136"/>
        <v>2.5252210753675031</v>
      </c>
      <c r="L1265" s="149">
        <f t="shared" si="137"/>
        <v>6.6912056082496308E-3</v>
      </c>
    </row>
    <row r="1266" spans="4:12" x14ac:dyDescent="0.3">
      <c r="D1266" s="169">
        <v>45299</v>
      </c>
      <c r="E1266" s="146">
        <v>240.45</v>
      </c>
      <c r="F1266" s="170">
        <f t="shared" si="138"/>
        <v>237.21682912255628</v>
      </c>
      <c r="G1266" s="147">
        <f t="shared" si="139"/>
        <v>-0.94987124255874311</v>
      </c>
      <c r="H1266" s="147">
        <f t="shared" si="133"/>
        <v>236.26695787999753</v>
      </c>
      <c r="I1266" s="147">
        <f t="shared" si="134"/>
        <v>4.1830421200024546</v>
      </c>
      <c r="J1266" s="147">
        <f t="shared" si="135"/>
        <v>4.1830421200024546</v>
      </c>
      <c r="K1266" s="147">
        <f t="shared" si="136"/>
        <v>17.497841377714629</v>
      </c>
      <c r="L1266" s="149">
        <f t="shared" si="137"/>
        <v>1.7396723310469764E-2</v>
      </c>
    </row>
    <row r="1267" spans="4:12" x14ac:dyDescent="0.3">
      <c r="D1267" s="169">
        <v>45300</v>
      </c>
      <c r="E1267" s="146">
        <v>234.96</v>
      </c>
      <c r="F1267" s="170">
        <f t="shared" si="138"/>
        <v>238.59210300595299</v>
      </c>
      <c r="G1267" s="147">
        <f t="shared" si="139"/>
        <v>-0.71735672996319721</v>
      </c>
      <c r="H1267" s="147">
        <f t="shared" si="133"/>
        <v>237.87474627598979</v>
      </c>
      <c r="I1267" s="147">
        <f t="shared" si="134"/>
        <v>-2.9147462759897849</v>
      </c>
      <c r="J1267" s="147">
        <f t="shared" si="135"/>
        <v>2.9147462759897849</v>
      </c>
      <c r="K1267" s="147">
        <f t="shared" si="136"/>
        <v>8.4957458533963184</v>
      </c>
      <c r="L1267" s="149">
        <f t="shared" si="137"/>
        <v>1.2405287180753255E-2</v>
      </c>
    </row>
    <row r="1268" spans="4:12" x14ac:dyDescent="0.3">
      <c r="D1268" s="169">
        <v>45301</v>
      </c>
      <c r="E1268" s="146">
        <v>233.94</v>
      </c>
      <c r="F1268" s="170">
        <f t="shared" si="138"/>
        <v>234.18211461602948</v>
      </c>
      <c r="G1268" s="147">
        <f t="shared" si="139"/>
        <v>-1.0866198959592288</v>
      </c>
      <c r="H1268" s="147">
        <f t="shared" si="133"/>
        <v>233.09549472007026</v>
      </c>
      <c r="I1268" s="147">
        <f t="shared" si="134"/>
        <v>0.84450527992973434</v>
      </c>
      <c r="J1268" s="147">
        <f t="shared" si="135"/>
        <v>0.84450527992973434</v>
      </c>
      <c r="K1268" s="147">
        <f t="shared" si="136"/>
        <v>0.71318916782919894</v>
      </c>
      <c r="L1268" s="149">
        <f t="shared" si="137"/>
        <v>3.609922543941756E-3</v>
      </c>
    </row>
    <row r="1269" spans="4:12" x14ac:dyDescent="0.3">
      <c r="D1269" s="169">
        <v>45302</v>
      </c>
      <c r="E1269" s="146">
        <v>227.22</v>
      </c>
      <c r="F1269" s="170">
        <f t="shared" si="138"/>
        <v>231.72670408323262</v>
      </c>
      <c r="G1269" s="147">
        <f t="shared" si="139"/>
        <v>-1.2234989596429922</v>
      </c>
      <c r="H1269" s="147">
        <f t="shared" si="133"/>
        <v>230.50320512358962</v>
      </c>
      <c r="I1269" s="147">
        <f t="shared" si="134"/>
        <v>-3.2832051235896245</v>
      </c>
      <c r="J1269" s="147">
        <f t="shared" si="135"/>
        <v>3.2832051235896245</v>
      </c>
      <c r="K1269" s="147">
        <f t="shared" si="136"/>
        <v>10.779435883565162</v>
      </c>
      <c r="L1269" s="149">
        <f t="shared" si="137"/>
        <v>1.4449454817311963E-2</v>
      </c>
    </row>
    <row r="1270" spans="4:12" x14ac:dyDescent="0.3">
      <c r="D1270" s="169">
        <v>45303</v>
      </c>
      <c r="E1270" s="146">
        <v>218.89</v>
      </c>
      <c r="F1270" s="170">
        <f t="shared" si="138"/>
        <v>224.57520083228562</v>
      </c>
      <c r="G1270" s="147">
        <f t="shared" si="139"/>
        <v>-1.8162993887733931</v>
      </c>
      <c r="H1270" s="147">
        <f t="shared" si="133"/>
        <v>222.75890144351223</v>
      </c>
      <c r="I1270" s="147">
        <f t="shared" si="134"/>
        <v>-3.8689014435122431</v>
      </c>
      <c r="J1270" s="147">
        <f t="shared" si="135"/>
        <v>3.8689014435122431</v>
      </c>
      <c r="K1270" s="147">
        <f t="shared" si="136"/>
        <v>14.968398379611118</v>
      </c>
      <c r="L1270" s="149">
        <f t="shared" si="137"/>
        <v>1.7675094538408532E-2</v>
      </c>
    </row>
    <row r="1271" spans="4:12" x14ac:dyDescent="0.3">
      <c r="D1271" s="169">
        <v>45307</v>
      </c>
      <c r="E1271" s="146">
        <v>219.91</v>
      </c>
      <c r="F1271" s="170">
        <f t="shared" si="138"/>
        <v>217.64096048898128</v>
      </c>
      <c r="G1271" s="147">
        <f t="shared" si="139"/>
        <v>-2.3280934842264878</v>
      </c>
      <c r="H1271" s="147">
        <f t="shared" si="133"/>
        <v>215.31286700475479</v>
      </c>
      <c r="I1271" s="147">
        <f t="shared" si="134"/>
        <v>4.5971329952452038</v>
      </c>
      <c r="J1271" s="147">
        <f t="shared" si="135"/>
        <v>4.5971329952452038</v>
      </c>
      <c r="K1271" s="147">
        <f t="shared" si="136"/>
        <v>21.133631775972137</v>
      </c>
      <c r="L1271" s="149">
        <f t="shared" si="137"/>
        <v>2.0904610955596398E-2</v>
      </c>
    </row>
    <row r="1272" spans="4:12" x14ac:dyDescent="0.3">
      <c r="D1272" s="169">
        <v>45308</v>
      </c>
      <c r="E1272" s="146">
        <v>215.55</v>
      </c>
      <c r="F1272" s="170">
        <f t="shared" si="138"/>
        <v>217.17552521261882</v>
      </c>
      <c r="G1272" s="147">
        <f t="shared" si="139"/>
        <v>-2.1418276634400848</v>
      </c>
      <c r="H1272" s="147">
        <f t="shared" si="133"/>
        <v>215.03369754917873</v>
      </c>
      <c r="I1272" s="147">
        <f t="shared" si="134"/>
        <v>0.51630245082128567</v>
      </c>
      <c r="J1272" s="147">
        <f t="shared" si="135"/>
        <v>0.51630245082128567</v>
      </c>
      <c r="K1272" s="147">
        <f t="shared" si="136"/>
        <v>0.26656822072406611</v>
      </c>
      <c r="L1272" s="149">
        <f t="shared" si="137"/>
        <v>2.3952792893587828E-3</v>
      </c>
    </row>
    <row r="1273" spans="4:12" x14ac:dyDescent="0.3">
      <c r="D1273" s="169">
        <v>45309</v>
      </c>
      <c r="E1273" s="146">
        <v>211.88</v>
      </c>
      <c r="F1273" s="170">
        <f t="shared" si="138"/>
        <v>213.10253786924795</v>
      </c>
      <c r="G1273" s="147">
        <f t="shared" si="139"/>
        <v>-2.3349436314331635</v>
      </c>
      <c r="H1273" s="147">
        <f t="shared" si="133"/>
        <v>210.76759423781479</v>
      </c>
      <c r="I1273" s="147">
        <f t="shared" si="134"/>
        <v>1.1124057621852046</v>
      </c>
      <c r="J1273" s="147">
        <f t="shared" si="135"/>
        <v>1.1124057621852046</v>
      </c>
      <c r="K1273" s="147">
        <f t="shared" si="136"/>
        <v>1.237446579742846</v>
      </c>
      <c r="L1273" s="149">
        <f t="shared" si="137"/>
        <v>5.2501687850915833E-3</v>
      </c>
    </row>
    <row r="1274" spans="4:12" x14ac:dyDescent="0.3">
      <c r="D1274" s="169">
        <v>45310</v>
      </c>
      <c r="E1274" s="146">
        <v>212.19</v>
      </c>
      <c r="F1274" s="170">
        <f t="shared" si="138"/>
        <v>210.07404509485349</v>
      </c>
      <c r="G1274" s="147">
        <f t="shared" si="139"/>
        <v>-2.404298545729294</v>
      </c>
      <c r="H1274" s="147">
        <f t="shared" si="133"/>
        <v>207.6697465491242</v>
      </c>
      <c r="I1274" s="147">
        <f t="shared" si="134"/>
        <v>4.5202534508757992</v>
      </c>
      <c r="J1274" s="147">
        <f t="shared" si="135"/>
        <v>4.5202534508757992</v>
      </c>
      <c r="K1274" s="147">
        <f t="shared" si="136"/>
        <v>20.43269126015457</v>
      </c>
      <c r="L1274" s="149">
        <f t="shared" si="137"/>
        <v>2.1302858055873505E-2</v>
      </c>
    </row>
    <row r="1275" spans="4:12" x14ac:dyDescent="0.3">
      <c r="D1275" s="169">
        <v>45313</v>
      </c>
      <c r="E1275" s="146">
        <v>208.8</v>
      </c>
      <c r="F1275" s="170">
        <f t="shared" si="138"/>
        <v>209.58856116341656</v>
      </c>
      <c r="G1275" s="147">
        <f t="shared" si="139"/>
        <v>-2.2124170843000575</v>
      </c>
      <c r="H1275" s="147">
        <f t="shared" si="133"/>
        <v>207.3761440791165</v>
      </c>
      <c r="I1275" s="147">
        <f t="shared" si="134"/>
        <v>1.4238559208835113</v>
      </c>
      <c r="J1275" s="147">
        <f t="shared" si="135"/>
        <v>1.4238559208835113</v>
      </c>
      <c r="K1275" s="147">
        <f t="shared" si="136"/>
        <v>2.0273656834350322</v>
      </c>
      <c r="L1275" s="149">
        <f t="shared" si="137"/>
        <v>6.8192333375647089E-3</v>
      </c>
    </row>
    <row r="1276" spans="4:12" x14ac:dyDescent="0.3">
      <c r="D1276" s="169">
        <v>45314</v>
      </c>
      <c r="E1276" s="146">
        <v>209.14</v>
      </c>
      <c r="F1276" s="170">
        <f t="shared" si="138"/>
        <v>207.09806633255997</v>
      </c>
      <c r="G1276" s="147">
        <f t="shared" si="139"/>
        <v>-2.2402248589557106</v>
      </c>
      <c r="H1276" s="147">
        <f t="shared" si="133"/>
        <v>204.85784147360425</v>
      </c>
      <c r="I1276" s="147">
        <f t="shared" si="134"/>
        <v>4.2821585263957331</v>
      </c>
      <c r="J1276" s="147">
        <f t="shared" si="135"/>
        <v>4.2821585263957331</v>
      </c>
      <c r="K1276" s="147">
        <f t="shared" si="136"/>
        <v>18.336881645183677</v>
      </c>
      <c r="L1276" s="149">
        <f t="shared" si="137"/>
        <v>2.0475081411474291E-2</v>
      </c>
    </row>
    <row r="1277" spans="4:12" x14ac:dyDescent="0.3">
      <c r="D1277" s="169">
        <v>45315</v>
      </c>
      <c r="E1277" s="146">
        <v>207.83</v>
      </c>
      <c r="F1277" s="170">
        <f t="shared" si="138"/>
        <v>207.08582011283542</v>
      </c>
      <c r="G1277" s="147">
        <f t="shared" si="139"/>
        <v>-2.017426995032594</v>
      </c>
      <c r="H1277" s="147">
        <f t="shared" si="133"/>
        <v>205.06839311780283</v>
      </c>
      <c r="I1277" s="147">
        <f t="shared" si="134"/>
        <v>2.7616068821971851</v>
      </c>
      <c r="J1277" s="147">
        <f t="shared" si="135"/>
        <v>2.7616068821971851</v>
      </c>
      <c r="K1277" s="147">
        <f t="shared" si="136"/>
        <v>7.6264725717988577</v>
      </c>
      <c r="L1277" s="149">
        <f t="shared" si="137"/>
        <v>1.328781639896639E-2</v>
      </c>
    </row>
    <row r="1278" spans="4:12" x14ac:dyDescent="0.3">
      <c r="D1278" s="169">
        <v>45316</v>
      </c>
      <c r="E1278" s="146">
        <v>182.63</v>
      </c>
      <c r="F1278" s="170">
        <f t="shared" si="138"/>
        <v>201.17605840397397</v>
      </c>
      <c r="G1278" s="147">
        <f t="shared" si="139"/>
        <v>-2.40666046641548</v>
      </c>
      <c r="H1278" s="147">
        <f t="shared" si="133"/>
        <v>198.76939793755849</v>
      </c>
      <c r="I1278" s="147">
        <f t="shared" si="134"/>
        <v>-16.139397937558499</v>
      </c>
      <c r="J1278" s="147">
        <f t="shared" si="135"/>
        <v>16.139397937558499</v>
      </c>
      <c r="K1278" s="147">
        <f t="shared" si="136"/>
        <v>260.48016578686753</v>
      </c>
      <c r="L1278" s="149">
        <f t="shared" si="137"/>
        <v>8.8372107197932981E-2</v>
      </c>
    </row>
    <row r="1279" spans="4:12" x14ac:dyDescent="0.3">
      <c r="D1279" s="169">
        <v>45317</v>
      </c>
      <c r="E1279" s="146">
        <v>183.25</v>
      </c>
      <c r="F1279" s="170">
        <f t="shared" si="138"/>
        <v>180.82867162686762</v>
      </c>
      <c r="G1279" s="147">
        <f t="shared" si="139"/>
        <v>-4.2007330974845676</v>
      </c>
      <c r="H1279" s="147">
        <f t="shared" si="133"/>
        <v>176.62793852938304</v>
      </c>
      <c r="I1279" s="147">
        <f t="shared" si="134"/>
        <v>6.6220614706169556</v>
      </c>
      <c r="J1279" s="147">
        <f t="shared" si="135"/>
        <v>6.6220614706169556</v>
      </c>
      <c r="K1279" s="147">
        <f t="shared" si="136"/>
        <v>43.851698120629599</v>
      </c>
      <c r="L1279" s="149">
        <f t="shared" si="137"/>
        <v>3.613676109477193E-2</v>
      </c>
    </row>
    <row r="1280" spans="4:12" x14ac:dyDescent="0.3">
      <c r="D1280" s="169">
        <v>45320</v>
      </c>
      <c r="E1280" s="146">
        <v>190.93</v>
      </c>
      <c r="F1280" s="170">
        <f t="shared" si="138"/>
        <v>181.42541352201235</v>
      </c>
      <c r="G1280" s="147">
        <f t="shared" si="139"/>
        <v>-3.7209855982216378</v>
      </c>
      <c r="H1280" s="147">
        <f t="shared" si="133"/>
        <v>177.70442792379072</v>
      </c>
      <c r="I1280" s="147">
        <f t="shared" si="134"/>
        <v>13.225572076209289</v>
      </c>
      <c r="J1280" s="147">
        <f t="shared" si="135"/>
        <v>13.225572076209289</v>
      </c>
      <c r="K1280" s="147">
        <f t="shared" si="136"/>
        <v>174.91575674300688</v>
      </c>
      <c r="L1280" s="149">
        <f t="shared" si="137"/>
        <v>6.9269219484676528E-2</v>
      </c>
    </row>
    <row r="1281" spans="4:12" x14ac:dyDescent="0.3">
      <c r="D1281" s="169">
        <v>45321</v>
      </c>
      <c r="E1281" s="146">
        <v>191.59</v>
      </c>
      <c r="F1281" s="170">
        <f t="shared" si="138"/>
        <v>188.08521152142271</v>
      </c>
      <c r="G1281" s="147">
        <f t="shared" si="139"/>
        <v>-2.6829072384584385</v>
      </c>
      <c r="H1281" s="147">
        <f t="shared" ref="H1281:H1344" si="140">F1281+G1281</f>
        <v>185.40230428296428</v>
      </c>
      <c r="I1281" s="147">
        <f t="shared" si="134"/>
        <v>6.187695717035723</v>
      </c>
      <c r="J1281" s="147">
        <f t="shared" si="135"/>
        <v>6.187695717035723</v>
      </c>
      <c r="K1281" s="147">
        <f t="shared" si="136"/>
        <v>38.287578286622228</v>
      </c>
      <c r="L1281" s="149">
        <f t="shared" si="137"/>
        <v>3.2296548447391424E-2</v>
      </c>
    </row>
    <row r="1282" spans="4:12" x14ac:dyDescent="0.3">
      <c r="D1282" s="169">
        <v>45322</v>
      </c>
      <c r="E1282" s="146">
        <v>187.29</v>
      </c>
      <c r="F1282" s="170">
        <f t="shared" si="138"/>
        <v>188.58367420923327</v>
      </c>
      <c r="G1282" s="147">
        <f t="shared" si="139"/>
        <v>-2.3647702458315392</v>
      </c>
      <c r="H1282" s="147">
        <f t="shared" si="140"/>
        <v>186.21890396340171</v>
      </c>
      <c r="I1282" s="147">
        <f t="shared" si="134"/>
        <v>1.0710960365982771</v>
      </c>
      <c r="J1282" s="147">
        <f t="shared" si="135"/>
        <v>1.0710960365982771</v>
      </c>
      <c r="K1282" s="147">
        <f t="shared" si="136"/>
        <v>1.1472467196165379</v>
      </c>
      <c r="L1282" s="149">
        <f t="shared" si="137"/>
        <v>5.7189173826593899E-3</v>
      </c>
    </row>
    <row r="1283" spans="4:12" x14ac:dyDescent="0.3">
      <c r="D1283" s="169">
        <v>45323</v>
      </c>
      <c r="E1283" s="146">
        <v>188.86</v>
      </c>
      <c r="F1283" s="170">
        <f t="shared" si="138"/>
        <v>185.71218380333477</v>
      </c>
      <c r="G1283" s="147">
        <f t="shared" si="139"/>
        <v>-2.4154422618382352</v>
      </c>
      <c r="H1283" s="147">
        <f t="shared" si="140"/>
        <v>183.29674154149654</v>
      </c>
      <c r="I1283" s="147">
        <f t="shared" si="134"/>
        <v>5.5632584585034692</v>
      </c>
      <c r="J1283" s="147">
        <f t="shared" si="135"/>
        <v>5.5632584585034692</v>
      </c>
      <c r="K1283" s="147">
        <f t="shared" si="136"/>
        <v>30.949844676110395</v>
      </c>
      <c r="L1283" s="149">
        <f t="shared" si="137"/>
        <v>2.9457049976191193E-2</v>
      </c>
    </row>
    <row r="1284" spans="4:12" x14ac:dyDescent="0.3">
      <c r="D1284" s="169">
        <v>45324</v>
      </c>
      <c r="E1284" s="146">
        <v>187.91</v>
      </c>
      <c r="F1284" s="170">
        <f t="shared" si="138"/>
        <v>186.73764619052943</v>
      </c>
      <c r="G1284" s="147">
        <f t="shared" si="139"/>
        <v>-2.0713517969349451</v>
      </c>
      <c r="H1284" s="147">
        <f t="shared" si="140"/>
        <v>184.66629439359448</v>
      </c>
      <c r="I1284" s="147">
        <f t="shared" ref="I1284:I1347" si="141">E1284-H1284</f>
        <v>3.2437056064055128</v>
      </c>
      <c r="J1284" s="147">
        <f t="shared" ref="J1284:J1347" si="142">ABS(I1284)</f>
        <v>3.2437056064055128</v>
      </c>
      <c r="K1284" s="147">
        <f t="shared" ref="K1284:K1347" si="143">I1284^2</f>
        <v>10.521626061026556</v>
      </c>
      <c r="L1284" s="149">
        <f t="shared" ref="L1284:L1347" si="144">J1284/E1284</f>
        <v>1.7262016957083248E-2</v>
      </c>
    </row>
    <row r="1285" spans="4:12" x14ac:dyDescent="0.3">
      <c r="D1285" s="169">
        <v>45327</v>
      </c>
      <c r="E1285" s="146">
        <v>181.06</v>
      </c>
      <c r="F1285" s="170">
        <f t="shared" ref="F1285:F1348" si="145">alpha*(E1285)+(1-alpha)*(E1284+G1284)</f>
        <v>184.88291856245206</v>
      </c>
      <c r="G1285" s="147">
        <f t="shared" ref="G1285:G1348" si="146">beta*(F1285-F1284)+(1-beta)*G1284</f>
        <v>-2.0496893800491875</v>
      </c>
      <c r="H1285" s="147">
        <f t="shared" si="140"/>
        <v>182.83322918240287</v>
      </c>
      <c r="I1285" s="147">
        <f t="shared" si="141"/>
        <v>-1.7732291824028721</v>
      </c>
      <c r="J1285" s="147">
        <f t="shared" si="142"/>
        <v>1.7732291824028721</v>
      </c>
      <c r="K1285" s="147">
        <f t="shared" si="143"/>
        <v>3.1443417333251582</v>
      </c>
      <c r="L1285" s="149">
        <f t="shared" si="144"/>
        <v>9.7935998144420191E-3</v>
      </c>
    </row>
    <row r="1286" spans="4:12" x14ac:dyDescent="0.3">
      <c r="D1286" s="169">
        <v>45328</v>
      </c>
      <c r="E1286" s="146">
        <v>185.1</v>
      </c>
      <c r="F1286" s="170">
        <f t="shared" si="145"/>
        <v>180.22824849596066</v>
      </c>
      <c r="G1286" s="147">
        <f t="shared" si="146"/>
        <v>-2.3101874486934095</v>
      </c>
      <c r="H1286" s="147">
        <f t="shared" si="140"/>
        <v>177.91806104726726</v>
      </c>
      <c r="I1286" s="147">
        <f t="shared" si="141"/>
        <v>7.181938952732736</v>
      </c>
      <c r="J1286" s="147">
        <f t="shared" si="142"/>
        <v>7.181938952732736</v>
      </c>
      <c r="K1286" s="147">
        <f t="shared" si="143"/>
        <v>51.580247120779788</v>
      </c>
      <c r="L1286" s="149">
        <f t="shared" si="144"/>
        <v>3.8800318491262753E-2</v>
      </c>
    </row>
    <row r="1287" spans="4:12" x14ac:dyDescent="0.3">
      <c r="D1287" s="169">
        <v>45329</v>
      </c>
      <c r="E1287" s="146">
        <v>187.58</v>
      </c>
      <c r="F1287" s="170">
        <f t="shared" si="145"/>
        <v>183.7478500410453</v>
      </c>
      <c r="G1287" s="147">
        <f t="shared" si="146"/>
        <v>-1.7272085493156044</v>
      </c>
      <c r="H1287" s="147">
        <f t="shared" si="140"/>
        <v>182.02064149172969</v>
      </c>
      <c r="I1287" s="147">
        <f t="shared" si="141"/>
        <v>5.5593585082703214</v>
      </c>
      <c r="J1287" s="147">
        <f t="shared" si="142"/>
        <v>5.5593585082703214</v>
      </c>
      <c r="K1287" s="147">
        <f t="shared" si="143"/>
        <v>30.906467023477614</v>
      </c>
      <c r="L1287" s="149">
        <f t="shared" si="144"/>
        <v>2.963726681026933E-2</v>
      </c>
    </row>
    <row r="1288" spans="4:12" x14ac:dyDescent="0.3">
      <c r="D1288" s="169">
        <v>45330</v>
      </c>
      <c r="E1288" s="146">
        <v>189.56</v>
      </c>
      <c r="F1288" s="170">
        <f t="shared" si="145"/>
        <v>186.59423316054753</v>
      </c>
      <c r="G1288" s="147">
        <f t="shared" si="146"/>
        <v>-1.2698493824338204</v>
      </c>
      <c r="H1288" s="147">
        <f t="shared" si="140"/>
        <v>185.32438377811371</v>
      </c>
      <c r="I1288" s="147">
        <f t="shared" si="141"/>
        <v>4.2356162218862892</v>
      </c>
      <c r="J1288" s="147">
        <f t="shared" si="142"/>
        <v>4.2356162218862892</v>
      </c>
      <c r="K1288" s="147">
        <f t="shared" si="143"/>
        <v>17.940444779106283</v>
      </c>
      <c r="L1288" s="149">
        <f t="shared" si="144"/>
        <v>2.2344462027254111E-2</v>
      </c>
    </row>
    <row r="1289" spans="4:12" x14ac:dyDescent="0.3">
      <c r="D1289" s="169">
        <v>45331</v>
      </c>
      <c r="E1289" s="146">
        <v>193.57</v>
      </c>
      <c r="F1289" s="170">
        <f t="shared" si="145"/>
        <v>189.34612049405294</v>
      </c>
      <c r="G1289" s="147">
        <f t="shared" si="146"/>
        <v>-0.86767571083989747</v>
      </c>
      <c r="H1289" s="147">
        <f t="shared" si="140"/>
        <v>188.47844478321304</v>
      </c>
      <c r="I1289" s="147">
        <f t="shared" si="141"/>
        <v>5.0915552167869578</v>
      </c>
      <c r="J1289" s="147">
        <f t="shared" si="142"/>
        <v>5.0915552167869578</v>
      </c>
      <c r="K1289" s="147">
        <f t="shared" si="143"/>
        <v>25.923934525590486</v>
      </c>
      <c r="L1289" s="149">
        <f t="shared" si="144"/>
        <v>2.6303431403559219E-2</v>
      </c>
    </row>
    <row r="1290" spans="4:12" x14ac:dyDescent="0.3">
      <c r="D1290" s="169">
        <v>45334</v>
      </c>
      <c r="E1290" s="146">
        <v>188.13</v>
      </c>
      <c r="F1290" s="170">
        <f t="shared" si="145"/>
        <v>191.78785943132809</v>
      </c>
      <c r="G1290" s="147">
        <f t="shared" si="146"/>
        <v>-0.53673424602839304</v>
      </c>
      <c r="H1290" s="147">
        <f t="shared" si="140"/>
        <v>191.25112518529968</v>
      </c>
      <c r="I1290" s="147">
        <f t="shared" si="141"/>
        <v>-3.1211251852996895</v>
      </c>
      <c r="J1290" s="147">
        <f t="shared" si="142"/>
        <v>3.1211251852996895</v>
      </c>
      <c r="K1290" s="147">
        <f t="shared" si="143"/>
        <v>9.7414224223120218</v>
      </c>
      <c r="L1290" s="149">
        <f t="shared" si="144"/>
        <v>1.6590257722318022E-2</v>
      </c>
    </row>
    <row r="1291" spans="4:12" x14ac:dyDescent="0.3">
      <c r="D1291" s="169">
        <v>45335</v>
      </c>
      <c r="E1291" s="146">
        <v>184.02</v>
      </c>
      <c r="F1291" s="170">
        <f t="shared" si="145"/>
        <v>186.87861260317729</v>
      </c>
      <c r="G1291" s="147">
        <f t="shared" si="146"/>
        <v>-0.97398550424063368</v>
      </c>
      <c r="H1291" s="147">
        <f t="shared" si="140"/>
        <v>185.90462709893666</v>
      </c>
      <c r="I1291" s="147">
        <f t="shared" si="141"/>
        <v>-1.8846270989366474</v>
      </c>
      <c r="J1291" s="147">
        <f t="shared" si="142"/>
        <v>1.8846270989366474</v>
      </c>
      <c r="K1291" s="147">
        <f t="shared" si="143"/>
        <v>3.5518193020463635</v>
      </c>
      <c r="L1291" s="149">
        <f t="shared" si="144"/>
        <v>1.024142538276626E-2</v>
      </c>
    </row>
    <row r="1292" spans="4:12" x14ac:dyDescent="0.3">
      <c r="D1292" s="169">
        <v>45336</v>
      </c>
      <c r="E1292" s="146">
        <v>188.71</v>
      </c>
      <c r="F1292" s="170">
        <f t="shared" si="145"/>
        <v>184.17881159660749</v>
      </c>
      <c r="G1292" s="147">
        <f t="shared" si="146"/>
        <v>-1.1465670544735502</v>
      </c>
      <c r="H1292" s="147">
        <f t="shared" si="140"/>
        <v>183.03224454213392</v>
      </c>
      <c r="I1292" s="147">
        <f t="shared" si="141"/>
        <v>5.677755457866084</v>
      </c>
      <c r="J1292" s="147">
        <f t="shared" si="142"/>
        <v>5.677755457866084</v>
      </c>
      <c r="K1292" s="147">
        <f t="shared" si="143"/>
        <v>32.236907039328109</v>
      </c>
      <c r="L1292" s="149">
        <f t="shared" si="144"/>
        <v>3.0087199713137003E-2</v>
      </c>
    </row>
    <row r="1293" spans="4:12" x14ac:dyDescent="0.3">
      <c r="D1293" s="169">
        <v>45337</v>
      </c>
      <c r="E1293" s="146">
        <v>200.45</v>
      </c>
      <c r="F1293" s="170">
        <f t="shared" si="145"/>
        <v>190.14074635642118</v>
      </c>
      <c r="G1293" s="147">
        <f t="shared" si="146"/>
        <v>-0.43571687304482642</v>
      </c>
      <c r="H1293" s="147">
        <f t="shared" si="140"/>
        <v>189.70502948337634</v>
      </c>
      <c r="I1293" s="147">
        <f t="shared" si="141"/>
        <v>10.744970516623653</v>
      </c>
      <c r="J1293" s="147">
        <f t="shared" si="142"/>
        <v>10.744970516623653</v>
      </c>
      <c r="K1293" s="147">
        <f t="shared" si="143"/>
        <v>115.45439140311157</v>
      </c>
      <c r="L1293" s="149">
        <f t="shared" si="144"/>
        <v>5.3604243036286622E-2</v>
      </c>
    </row>
    <row r="1294" spans="4:12" x14ac:dyDescent="0.3">
      <c r="D1294" s="169">
        <v>45338</v>
      </c>
      <c r="E1294" s="146">
        <v>199.95</v>
      </c>
      <c r="F1294" s="170">
        <f t="shared" si="145"/>
        <v>200.00142650156414</v>
      </c>
      <c r="G1294" s="147">
        <f t="shared" si="146"/>
        <v>0.59392282877395264</v>
      </c>
      <c r="H1294" s="147">
        <f t="shared" si="140"/>
        <v>200.59534933033808</v>
      </c>
      <c r="I1294" s="147">
        <f t="shared" si="141"/>
        <v>-0.64534933033809239</v>
      </c>
      <c r="J1294" s="147">
        <f t="shared" si="142"/>
        <v>0.64534933033809239</v>
      </c>
      <c r="K1294" s="147">
        <f t="shared" si="143"/>
        <v>0.41647575816782428</v>
      </c>
      <c r="L1294" s="149">
        <f t="shared" si="144"/>
        <v>3.2275535400754811E-3</v>
      </c>
    </row>
    <row r="1295" spans="4:12" x14ac:dyDescent="0.3">
      <c r="D1295" s="169">
        <v>45342</v>
      </c>
      <c r="E1295" s="146">
        <v>193.76</v>
      </c>
      <c r="F1295" s="170">
        <f t="shared" si="145"/>
        <v>199.18713826301916</v>
      </c>
      <c r="G1295" s="147">
        <f t="shared" si="146"/>
        <v>0.45310172204205984</v>
      </c>
      <c r="H1295" s="147">
        <f t="shared" si="140"/>
        <v>199.64023998506121</v>
      </c>
      <c r="I1295" s="147">
        <f t="shared" si="141"/>
        <v>-5.8802399850612233</v>
      </c>
      <c r="J1295" s="147">
        <f t="shared" si="142"/>
        <v>5.8802399850612233</v>
      </c>
      <c r="K1295" s="147">
        <f t="shared" si="143"/>
        <v>34.577222281912817</v>
      </c>
      <c r="L1295" s="149">
        <f t="shared" si="144"/>
        <v>3.0348059377896489E-2</v>
      </c>
    </row>
    <row r="1296" spans="4:12" x14ac:dyDescent="0.3">
      <c r="D1296" s="169">
        <v>45343</v>
      </c>
      <c r="E1296" s="146">
        <v>194.77</v>
      </c>
      <c r="F1296" s="170">
        <f t="shared" si="145"/>
        <v>194.32448137763365</v>
      </c>
      <c r="G1296" s="147">
        <f t="shared" si="146"/>
        <v>-7.8474138700698026E-2</v>
      </c>
      <c r="H1296" s="147">
        <f t="shared" si="140"/>
        <v>194.24600723893295</v>
      </c>
      <c r="I1296" s="147">
        <f t="shared" si="141"/>
        <v>0.52399276106706338</v>
      </c>
      <c r="J1296" s="147">
        <f t="shared" si="142"/>
        <v>0.52399276106706338</v>
      </c>
      <c r="K1296" s="147">
        <f t="shared" si="143"/>
        <v>0.27456841365068457</v>
      </c>
      <c r="L1296" s="149">
        <f t="shared" si="144"/>
        <v>2.6903155571549177E-3</v>
      </c>
    </row>
    <row r="1297" spans="4:12" x14ac:dyDescent="0.3">
      <c r="D1297" s="169">
        <v>45344</v>
      </c>
      <c r="E1297" s="146">
        <v>197.41</v>
      </c>
      <c r="F1297" s="170">
        <f t="shared" si="145"/>
        <v>195.23522068903947</v>
      </c>
      <c r="G1297" s="147">
        <f t="shared" si="146"/>
        <v>2.0447206309953767E-2</v>
      </c>
      <c r="H1297" s="147">
        <f t="shared" si="140"/>
        <v>195.25566789534943</v>
      </c>
      <c r="I1297" s="147">
        <f t="shared" si="141"/>
        <v>2.1543321046505639</v>
      </c>
      <c r="J1297" s="147">
        <f t="shared" si="142"/>
        <v>2.1543321046505639</v>
      </c>
      <c r="K1297" s="147">
        <f t="shared" si="143"/>
        <v>4.6411468171281278</v>
      </c>
      <c r="L1297" s="149">
        <f t="shared" si="144"/>
        <v>1.0912983661671465E-2</v>
      </c>
    </row>
    <row r="1298" spans="4:12" x14ac:dyDescent="0.3">
      <c r="D1298" s="169">
        <v>45345</v>
      </c>
      <c r="E1298" s="146">
        <v>191.97</v>
      </c>
      <c r="F1298" s="170">
        <f t="shared" si="145"/>
        <v>196.33835776504799</v>
      </c>
      <c r="G1298" s="147">
        <f t="shared" si="146"/>
        <v>0.12871619327981063</v>
      </c>
      <c r="H1298" s="147">
        <f t="shared" si="140"/>
        <v>196.4670739583278</v>
      </c>
      <c r="I1298" s="147">
        <f t="shared" si="141"/>
        <v>-4.4970739583278032</v>
      </c>
      <c r="J1298" s="147">
        <f t="shared" si="142"/>
        <v>4.4970739583278032</v>
      </c>
      <c r="K1298" s="147">
        <f t="shared" si="143"/>
        <v>20.223674186670095</v>
      </c>
      <c r="L1298" s="149">
        <f t="shared" si="144"/>
        <v>2.3425920499702053E-2</v>
      </c>
    </row>
    <row r="1299" spans="4:12" x14ac:dyDescent="0.3">
      <c r="D1299" s="169">
        <v>45348</v>
      </c>
      <c r="E1299" s="146">
        <v>199.4</v>
      </c>
      <c r="F1299" s="170">
        <f t="shared" si="145"/>
        <v>193.55897295462387</v>
      </c>
      <c r="G1299" s="147">
        <f t="shared" si="146"/>
        <v>-0.16209390709058236</v>
      </c>
      <c r="H1299" s="147">
        <f t="shared" si="140"/>
        <v>193.39687904753328</v>
      </c>
      <c r="I1299" s="147">
        <f t="shared" si="141"/>
        <v>6.0031209524667304</v>
      </c>
      <c r="J1299" s="147">
        <f t="shared" si="142"/>
        <v>6.0031209524667304</v>
      </c>
      <c r="K1299" s="147">
        <f t="shared" si="143"/>
        <v>36.037461169945061</v>
      </c>
      <c r="L1299" s="149">
        <f t="shared" si="144"/>
        <v>3.0105922529923421E-2</v>
      </c>
    </row>
    <row r="1300" spans="4:12" x14ac:dyDescent="0.3">
      <c r="D1300" s="169">
        <v>45349</v>
      </c>
      <c r="E1300" s="146">
        <v>199.73</v>
      </c>
      <c r="F1300" s="170">
        <f t="shared" si="145"/>
        <v>199.33632487432754</v>
      </c>
      <c r="G1300" s="147">
        <f t="shared" si="146"/>
        <v>0.43185067558884349</v>
      </c>
      <c r="H1300" s="147">
        <f t="shared" si="140"/>
        <v>199.76817554991638</v>
      </c>
      <c r="I1300" s="147">
        <f t="shared" si="141"/>
        <v>-3.8175549916388718E-2</v>
      </c>
      <c r="J1300" s="147">
        <f t="shared" si="142"/>
        <v>3.8175549916388718E-2</v>
      </c>
      <c r="K1300" s="147">
        <f t="shared" si="143"/>
        <v>1.4573726114186867E-3</v>
      </c>
      <c r="L1300" s="149">
        <f t="shared" si="144"/>
        <v>1.9113578288884353E-4</v>
      </c>
    </row>
    <row r="1301" spans="4:12" x14ac:dyDescent="0.3">
      <c r="D1301" s="169">
        <v>45350</v>
      </c>
      <c r="E1301" s="146">
        <v>202.04</v>
      </c>
      <c r="F1301" s="170">
        <f t="shared" si="145"/>
        <v>200.53748054047105</v>
      </c>
      <c r="G1301" s="147">
        <f t="shared" si="146"/>
        <v>0.50878117464430983</v>
      </c>
      <c r="H1301" s="147">
        <f t="shared" si="140"/>
        <v>201.04626171511535</v>
      </c>
      <c r="I1301" s="147">
        <f t="shared" si="141"/>
        <v>0.99373828488464255</v>
      </c>
      <c r="J1301" s="147">
        <f t="shared" si="142"/>
        <v>0.99373828488464255</v>
      </c>
      <c r="K1301" s="147">
        <f t="shared" si="143"/>
        <v>0.98751577884547104</v>
      </c>
      <c r="L1301" s="149">
        <f t="shared" si="144"/>
        <v>4.9185224949744736E-3</v>
      </c>
    </row>
    <row r="1302" spans="4:12" x14ac:dyDescent="0.3">
      <c r="D1302" s="169">
        <v>45351</v>
      </c>
      <c r="E1302" s="146">
        <v>201.88</v>
      </c>
      <c r="F1302" s="170">
        <f t="shared" si="145"/>
        <v>202.41502493971544</v>
      </c>
      <c r="G1302" s="147">
        <f t="shared" si="146"/>
        <v>0.64565749710431741</v>
      </c>
      <c r="H1302" s="147">
        <f t="shared" si="140"/>
        <v>203.06068243681975</v>
      </c>
      <c r="I1302" s="147">
        <f t="shared" si="141"/>
        <v>-1.180682436819751</v>
      </c>
      <c r="J1302" s="147">
        <f t="shared" si="142"/>
        <v>1.180682436819751</v>
      </c>
      <c r="K1302" s="147">
        <f t="shared" si="143"/>
        <v>1.3940110166146253</v>
      </c>
      <c r="L1302" s="149">
        <f t="shared" si="144"/>
        <v>5.8484368774507182E-3</v>
      </c>
    </row>
    <row r="1303" spans="4:12" x14ac:dyDescent="0.3">
      <c r="D1303" s="169">
        <v>45352</v>
      </c>
      <c r="E1303" s="146">
        <v>202.64</v>
      </c>
      <c r="F1303" s="170">
        <f t="shared" si="145"/>
        <v>202.54852599768344</v>
      </c>
      <c r="G1303" s="147">
        <f t="shared" si="146"/>
        <v>0.5944418531906861</v>
      </c>
      <c r="H1303" s="147">
        <f t="shared" si="140"/>
        <v>203.14296785087413</v>
      </c>
      <c r="I1303" s="147">
        <f t="shared" si="141"/>
        <v>-0.50296785087414264</v>
      </c>
      <c r="J1303" s="147">
        <f t="shared" si="142"/>
        <v>0.50296785087414264</v>
      </c>
      <c r="K1303" s="147">
        <f t="shared" si="143"/>
        <v>0.2529766590129538</v>
      </c>
      <c r="L1303" s="149">
        <f t="shared" si="144"/>
        <v>2.4820758531096656E-3</v>
      </c>
    </row>
    <row r="1304" spans="4:12" x14ac:dyDescent="0.3">
      <c r="D1304" s="169">
        <v>45355</v>
      </c>
      <c r="E1304" s="146">
        <v>188.14</v>
      </c>
      <c r="F1304" s="170">
        <f t="shared" si="145"/>
        <v>200.21555348255254</v>
      </c>
      <c r="G1304" s="147">
        <f t="shared" si="146"/>
        <v>0.30170041635852701</v>
      </c>
      <c r="H1304" s="147">
        <f t="shared" si="140"/>
        <v>200.51725389891106</v>
      </c>
      <c r="I1304" s="147">
        <f t="shared" si="141"/>
        <v>-12.377253898911079</v>
      </c>
      <c r="J1304" s="147">
        <f t="shared" si="142"/>
        <v>12.377253898911079</v>
      </c>
      <c r="K1304" s="147">
        <f t="shared" si="143"/>
        <v>153.19641407810948</v>
      </c>
      <c r="L1304" s="149">
        <f t="shared" si="144"/>
        <v>6.5787466242750503E-2</v>
      </c>
    </row>
    <row r="1305" spans="4:12" x14ac:dyDescent="0.3">
      <c r="D1305" s="169">
        <v>45356</v>
      </c>
      <c r="E1305" s="146">
        <v>180.74</v>
      </c>
      <c r="F1305" s="170">
        <f t="shared" si="145"/>
        <v>186.90136033308681</v>
      </c>
      <c r="G1305" s="147">
        <f t="shared" si="146"/>
        <v>-1.059888940223898</v>
      </c>
      <c r="H1305" s="147">
        <f t="shared" si="140"/>
        <v>185.84147139286293</v>
      </c>
      <c r="I1305" s="147">
        <f t="shared" si="141"/>
        <v>-5.1014713928629192</v>
      </c>
      <c r="J1305" s="147">
        <f t="shared" si="142"/>
        <v>5.1014713928629192</v>
      </c>
      <c r="K1305" s="147">
        <f t="shared" si="143"/>
        <v>26.025010372198732</v>
      </c>
      <c r="L1305" s="149">
        <f t="shared" si="144"/>
        <v>2.8225469696043594E-2</v>
      </c>
    </row>
    <row r="1306" spans="4:12" x14ac:dyDescent="0.3">
      <c r="D1306" s="169">
        <v>45357</v>
      </c>
      <c r="E1306" s="146">
        <v>176.54</v>
      </c>
      <c r="F1306" s="170">
        <f t="shared" si="145"/>
        <v>179.0520888478209</v>
      </c>
      <c r="G1306" s="147">
        <f t="shared" si="146"/>
        <v>-1.7388271947281</v>
      </c>
      <c r="H1306" s="147">
        <f t="shared" si="140"/>
        <v>177.31326165309281</v>
      </c>
      <c r="I1306" s="147">
        <f t="shared" si="141"/>
        <v>-0.77326165309281691</v>
      </c>
      <c r="J1306" s="147">
        <f t="shared" si="142"/>
        <v>0.77326165309281691</v>
      </c>
      <c r="K1306" s="147">
        <f t="shared" si="143"/>
        <v>0.59793358414383591</v>
      </c>
      <c r="L1306" s="149">
        <f t="shared" si="144"/>
        <v>4.3800931975349327E-3</v>
      </c>
    </row>
    <row r="1307" spans="4:12" x14ac:dyDescent="0.3">
      <c r="D1307" s="169">
        <v>45358</v>
      </c>
      <c r="E1307" s="146">
        <v>178.65</v>
      </c>
      <c r="F1307" s="170">
        <f t="shared" si="145"/>
        <v>175.57093824421753</v>
      </c>
      <c r="G1307" s="147">
        <f t="shared" si="146"/>
        <v>-1.913059535615627</v>
      </c>
      <c r="H1307" s="147">
        <f t="shared" si="140"/>
        <v>173.65787870860191</v>
      </c>
      <c r="I1307" s="147">
        <f t="shared" si="141"/>
        <v>4.9921212913980924</v>
      </c>
      <c r="J1307" s="147">
        <f t="shared" si="142"/>
        <v>4.9921212913980924</v>
      </c>
      <c r="K1307" s="147">
        <f t="shared" si="143"/>
        <v>24.921274988030156</v>
      </c>
      <c r="L1307" s="149">
        <f t="shared" si="144"/>
        <v>2.7943584054845184E-2</v>
      </c>
    </row>
    <row r="1308" spans="4:12" x14ac:dyDescent="0.3">
      <c r="D1308" s="169">
        <v>45359</v>
      </c>
      <c r="E1308" s="146">
        <v>175.34</v>
      </c>
      <c r="F1308" s="170">
        <f t="shared" si="145"/>
        <v>176.45755237150752</v>
      </c>
      <c r="G1308" s="147">
        <f t="shared" si="146"/>
        <v>-1.6330921693250655</v>
      </c>
      <c r="H1308" s="147">
        <f t="shared" si="140"/>
        <v>174.82446020218245</v>
      </c>
      <c r="I1308" s="147">
        <f t="shared" si="141"/>
        <v>0.51553979781755288</v>
      </c>
      <c r="J1308" s="147">
        <f t="shared" si="142"/>
        <v>0.51553979781755288</v>
      </c>
      <c r="K1308" s="147">
        <f t="shared" si="143"/>
        <v>0.26578128313376331</v>
      </c>
      <c r="L1308" s="149">
        <f t="shared" si="144"/>
        <v>2.9402292564021494E-3</v>
      </c>
    </row>
    <row r="1309" spans="4:12" x14ac:dyDescent="0.3">
      <c r="D1309" s="169">
        <v>45362</v>
      </c>
      <c r="E1309" s="146">
        <v>177.77</v>
      </c>
      <c r="F1309" s="170">
        <f t="shared" si="145"/>
        <v>174.51952626453996</v>
      </c>
      <c r="G1309" s="147">
        <f t="shared" si="146"/>
        <v>-1.6635855630893146</v>
      </c>
      <c r="H1309" s="147">
        <f t="shared" si="140"/>
        <v>172.85594070145063</v>
      </c>
      <c r="I1309" s="147">
        <f t="shared" si="141"/>
        <v>4.9140592985493754</v>
      </c>
      <c r="J1309" s="147">
        <f t="shared" si="142"/>
        <v>4.9140592985493754</v>
      </c>
      <c r="K1309" s="147">
        <f t="shared" si="143"/>
        <v>24.147978789659579</v>
      </c>
      <c r="L1309" s="149">
        <f t="shared" si="144"/>
        <v>2.7642792926530772E-2</v>
      </c>
    </row>
    <row r="1310" spans="4:12" x14ac:dyDescent="0.3">
      <c r="D1310" s="169">
        <v>45363</v>
      </c>
      <c r="E1310" s="146">
        <v>177.54</v>
      </c>
      <c r="F1310" s="170">
        <f t="shared" si="145"/>
        <v>176.39313154952856</v>
      </c>
      <c r="G1310" s="147">
        <f t="shared" si="146"/>
        <v>-1.3098664782815232</v>
      </c>
      <c r="H1310" s="147">
        <f t="shared" si="140"/>
        <v>175.08326507124704</v>
      </c>
      <c r="I1310" s="147">
        <f t="shared" si="141"/>
        <v>2.456734928752951</v>
      </c>
      <c r="J1310" s="147">
        <f t="shared" si="142"/>
        <v>2.456734928752951</v>
      </c>
      <c r="K1310" s="147">
        <f t="shared" si="143"/>
        <v>6.0355465101547674</v>
      </c>
      <c r="L1310" s="149">
        <f t="shared" si="144"/>
        <v>1.3837641820169827E-2</v>
      </c>
    </row>
    <row r="1311" spans="4:12" x14ac:dyDescent="0.3">
      <c r="D1311" s="169">
        <v>45364</v>
      </c>
      <c r="E1311" s="146">
        <v>169.48</v>
      </c>
      <c r="F1311" s="170">
        <f t="shared" si="145"/>
        <v>174.88010681737478</v>
      </c>
      <c r="G1311" s="147">
        <f t="shared" si="146"/>
        <v>-1.330182303668749</v>
      </c>
      <c r="H1311" s="147">
        <f t="shared" si="140"/>
        <v>173.54992451370603</v>
      </c>
      <c r="I1311" s="147">
        <f t="shared" si="141"/>
        <v>-4.0699245137060416</v>
      </c>
      <c r="J1311" s="147">
        <f t="shared" si="142"/>
        <v>4.0699245137060416</v>
      </c>
      <c r="K1311" s="147">
        <f t="shared" si="143"/>
        <v>16.56428554726536</v>
      </c>
      <c r="L1311" s="149">
        <f t="shared" si="144"/>
        <v>2.4014187595622148E-2</v>
      </c>
    </row>
    <row r="1312" spans="4:12" x14ac:dyDescent="0.3">
      <c r="D1312" s="169">
        <v>45365</v>
      </c>
      <c r="E1312" s="146">
        <v>162.5</v>
      </c>
      <c r="F1312" s="170">
        <f t="shared" si="145"/>
        <v>167.019854157065</v>
      </c>
      <c r="G1312" s="147">
        <f t="shared" si="146"/>
        <v>-1.9831893393328526</v>
      </c>
      <c r="H1312" s="147">
        <f t="shared" si="140"/>
        <v>165.03666481773215</v>
      </c>
      <c r="I1312" s="147">
        <f t="shared" si="141"/>
        <v>-2.5366648177321451</v>
      </c>
      <c r="J1312" s="147">
        <f t="shared" si="142"/>
        <v>2.5366648177321451</v>
      </c>
      <c r="K1312" s="147">
        <f t="shared" si="143"/>
        <v>6.4346683975200571</v>
      </c>
      <c r="L1312" s="149">
        <f t="shared" si="144"/>
        <v>1.5610245032197816E-2</v>
      </c>
    </row>
    <row r="1313" spans="4:12" x14ac:dyDescent="0.3">
      <c r="D1313" s="169">
        <v>45366</v>
      </c>
      <c r="E1313" s="146">
        <v>163.57</v>
      </c>
      <c r="F1313" s="170">
        <f t="shared" si="145"/>
        <v>161.12744852853373</v>
      </c>
      <c r="G1313" s="147">
        <f t="shared" si="146"/>
        <v>-2.374110968252694</v>
      </c>
      <c r="H1313" s="147">
        <f t="shared" si="140"/>
        <v>158.75333756028104</v>
      </c>
      <c r="I1313" s="147">
        <f t="shared" si="141"/>
        <v>4.8166624397189537</v>
      </c>
      <c r="J1313" s="147">
        <f t="shared" si="142"/>
        <v>4.8166624397189537</v>
      </c>
      <c r="K1313" s="147">
        <f t="shared" si="143"/>
        <v>23.200237058199342</v>
      </c>
      <c r="L1313" s="149">
        <f t="shared" si="144"/>
        <v>2.944710178956382E-2</v>
      </c>
    </row>
    <row r="1314" spans="4:12" x14ac:dyDescent="0.3">
      <c r="D1314" s="169">
        <v>45369</v>
      </c>
      <c r="E1314" s="146">
        <v>173.8</v>
      </c>
      <c r="F1314" s="170">
        <f t="shared" si="145"/>
        <v>163.71671122539783</v>
      </c>
      <c r="G1314" s="147">
        <f t="shared" si="146"/>
        <v>-1.8777736017410149</v>
      </c>
      <c r="H1314" s="147">
        <f t="shared" si="140"/>
        <v>161.83893762365682</v>
      </c>
      <c r="I1314" s="147">
        <f t="shared" si="141"/>
        <v>11.961062376343193</v>
      </c>
      <c r="J1314" s="147">
        <f t="shared" si="142"/>
        <v>11.961062376343193</v>
      </c>
      <c r="K1314" s="147">
        <f t="shared" si="143"/>
        <v>143.06701317077267</v>
      </c>
      <c r="L1314" s="149">
        <f t="shared" si="144"/>
        <v>6.8820842211410771E-2</v>
      </c>
    </row>
    <row r="1315" spans="4:12" x14ac:dyDescent="0.3">
      <c r="D1315" s="169">
        <v>45370</v>
      </c>
      <c r="E1315" s="146">
        <v>171.32</v>
      </c>
      <c r="F1315" s="170">
        <f t="shared" si="145"/>
        <v>171.80178111860721</v>
      </c>
      <c r="G1315" s="147">
        <f t="shared" si="146"/>
        <v>-0.88148925224597541</v>
      </c>
      <c r="H1315" s="147">
        <f t="shared" si="140"/>
        <v>170.92029186636123</v>
      </c>
      <c r="I1315" s="147">
        <f t="shared" si="141"/>
        <v>0.399708133638768</v>
      </c>
      <c r="J1315" s="147">
        <f t="shared" si="142"/>
        <v>0.399708133638768</v>
      </c>
      <c r="K1315" s="147">
        <f t="shared" si="143"/>
        <v>0.15976659209698721</v>
      </c>
      <c r="L1315" s="149">
        <f t="shared" si="144"/>
        <v>2.3331084148889097E-3</v>
      </c>
    </row>
    <row r="1316" spans="4:12" x14ac:dyDescent="0.3">
      <c r="D1316" s="169">
        <v>45371</v>
      </c>
      <c r="E1316" s="146">
        <v>175.66</v>
      </c>
      <c r="F1316" s="170">
        <f t="shared" si="145"/>
        <v>171.48280859820321</v>
      </c>
      <c r="G1316" s="147">
        <f t="shared" si="146"/>
        <v>-0.82523757906177819</v>
      </c>
      <c r="H1316" s="147">
        <f t="shared" si="140"/>
        <v>170.65757101914141</v>
      </c>
      <c r="I1316" s="147">
        <f t="shared" si="141"/>
        <v>5.002428980858582</v>
      </c>
      <c r="J1316" s="147">
        <f t="shared" si="142"/>
        <v>5.002428980858582</v>
      </c>
      <c r="K1316" s="147">
        <f t="shared" si="143"/>
        <v>25.024295708533831</v>
      </c>
      <c r="L1316" s="149">
        <f t="shared" si="144"/>
        <v>2.847790607342925E-2</v>
      </c>
    </row>
    <row r="1317" spans="4:12" x14ac:dyDescent="0.3">
      <c r="D1317" s="169">
        <v>45372</v>
      </c>
      <c r="E1317" s="146">
        <v>172.82</v>
      </c>
      <c r="F1317" s="170">
        <f t="shared" si="145"/>
        <v>174.43180993675057</v>
      </c>
      <c r="G1317" s="147">
        <f t="shared" si="146"/>
        <v>-0.44781368730086418</v>
      </c>
      <c r="H1317" s="147">
        <f t="shared" si="140"/>
        <v>173.98399624944972</v>
      </c>
      <c r="I1317" s="147">
        <f t="shared" si="141"/>
        <v>-1.163996249449724</v>
      </c>
      <c r="J1317" s="147">
        <f t="shared" si="142"/>
        <v>1.163996249449724</v>
      </c>
      <c r="K1317" s="147">
        <f t="shared" si="143"/>
        <v>1.3548872687330242</v>
      </c>
      <c r="L1317" s="149">
        <f t="shared" si="144"/>
        <v>6.7353098567858125E-3</v>
      </c>
    </row>
    <row r="1318" spans="4:12" x14ac:dyDescent="0.3">
      <c r="D1318" s="169">
        <v>45373</v>
      </c>
      <c r="E1318" s="146">
        <v>170.83</v>
      </c>
      <c r="F1318" s="170">
        <f t="shared" si="145"/>
        <v>172.06374905015932</v>
      </c>
      <c r="G1318" s="147">
        <f t="shared" si="146"/>
        <v>-0.63983840722990293</v>
      </c>
      <c r="H1318" s="147">
        <f t="shared" si="140"/>
        <v>171.4239106429294</v>
      </c>
      <c r="I1318" s="147">
        <f t="shared" si="141"/>
        <v>-0.59391064292938722</v>
      </c>
      <c r="J1318" s="147">
        <f t="shared" si="142"/>
        <v>0.59391064292938722</v>
      </c>
      <c r="K1318" s="147">
        <f t="shared" si="143"/>
        <v>0.3527298517847981</v>
      </c>
      <c r="L1318" s="149">
        <f t="shared" si="144"/>
        <v>3.4766179414001475E-3</v>
      </c>
    </row>
    <row r="1319" spans="4:12" x14ac:dyDescent="0.3">
      <c r="D1319" s="169">
        <v>45376</v>
      </c>
      <c r="E1319" s="146">
        <v>172.63</v>
      </c>
      <c r="F1319" s="170">
        <f t="shared" si="145"/>
        <v>170.6781292742161</v>
      </c>
      <c r="G1319" s="147">
        <f t="shared" si="146"/>
        <v>-0.7144165441012339</v>
      </c>
      <c r="H1319" s="147">
        <f t="shared" si="140"/>
        <v>169.96371273011488</v>
      </c>
      <c r="I1319" s="147">
        <f t="shared" si="141"/>
        <v>2.6662872698851174</v>
      </c>
      <c r="J1319" s="147">
        <f t="shared" si="142"/>
        <v>2.6662872698851174</v>
      </c>
      <c r="K1319" s="147">
        <f t="shared" si="143"/>
        <v>7.1090878055514333</v>
      </c>
      <c r="L1319" s="149">
        <f t="shared" si="144"/>
        <v>1.5445098012426099E-2</v>
      </c>
    </row>
    <row r="1320" spans="4:12" x14ac:dyDescent="0.3">
      <c r="D1320" s="169">
        <v>45377</v>
      </c>
      <c r="E1320" s="146">
        <v>177.67</v>
      </c>
      <c r="F1320" s="170">
        <f t="shared" si="145"/>
        <v>173.06646676471902</v>
      </c>
      <c r="G1320" s="147">
        <f t="shared" si="146"/>
        <v>-0.40414114064081852</v>
      </c>
      <c r="H1320" s="147">
        <f t="shared" si="140"/>
        <v>172.66232562407819</v>
      </c>
      <c r="I1320" s="147">
        <f t="shared" si="141"/>
        <v>5.0076743759217948</v>
      </c>
      <c r="J1320" s="147">
        <f t="shared" si="142"/>
        <v>5.0076743759217948</v>
      </c>
      <c r="K1320" s="147">
        <f t="shared" si="143"/>
        <v>25.076802655263737</v>
      </c>
      <c r="L1320" s="149">
        <f t="shared" si="144"/>
        <v>2.8185255675813561E-2</v>
      </c>
    </row>
    <row r="1321" spans="4:12" x14ac:dyDescent="0.3">
      <c r="D1321" s="169">
        <v>45378</v>
      </c>
      <c r="E1321" s="146">
        <v>179.83</v>
      </c>
      <c r="F1321" s="170">
        <f t="shared" si="145"/>
        <v>177.77868708748733</v>
      </c>
      <c r="G1321" s="147">
        <f t="shared" si="146"/>
        <v>0.10749500570009368</v>
      </c>
      <c r="H1321" s="147">
        <f t="shared" si="140"/>
        <v>177.88618209318741</v>
      </c>
      <c r="I1321" s="147">
        <f t="shared" si="141"/>
        <v>1.9438179068125976</v>
      </c>
      <c r="J1321" s="147">
        <f t="shared" si="142"/>
        <v>1.9438179068125976</v>
      </c>
      <c r="K1321" s="147">
        <f t="shared" si="143"/>
        <v>3.7784280548453082</v>
      </c>
      <c r="L1321" s="149">
        <f t="shared" si="144"/>
        <v>1.080919705729076E-2</v>
      </c>
    </row>
    <row r="1322" spans="4:12" x14ac:dyDescent="0.3">
      <c r="D1322" s="169">
        <v>45379</v>
      </c>
      <c r="E1322" s="146">
        <v>175.79</v>
      </c>
      <c r="F1322" s="170">
        <f t="shared" si="145"/>
        <v>179.10799600456011</v>
      </c>
      <c r="G1322" s="147">
        <f t="shared" si="146"/>
        <v>0.2296763968373623</v>
      </c>
      <c r="H1322" s="147">
        <f t="shared" si="140"/>
        <v>179.33767240139747</v>
      </c>
      <c r="I1322" s="147">
        <f t="shared" si="141"/>
        <v>-3.5476724013974774</v>
      </c>
      <c r="J1322" s="147">
        <f t="shared" si="142"/>
        <v>3.5476724013974774</v>
      </c>
      <c r="K1322" s="147">
        <f t="shared" si="143"/>
        <v>12.585979467637344</v>
      </c>
      <c r="L1322" s="149">
        <f t="shared" si="144"/>
        <v>2.0181309524987073E-2</v>
      </c>
    </row>
    <row r="1323" spans="4:12" x14ac:dyDescent="0.3">
      <c r="D1323" s="169">
        <v>45383</v>
      </c>
      <c r="E1323" s="146">
        <v>175.22</v>
      </c>
      <c r="F1323" s="170">
        <f t="shared" si="145"/>
        <v>175.85974111746989</v>
      </c>
      <c r="G1323" s="147">
        <f t="shared" si="146"/>
        <v>-0.11811673155539515</v>
      </c>
      <c r="H1323" s="147">
        <f t="shared" si="140"/>
        <v>175.74162438591449</v>
      </c>
      <c r="I1323" s="147">
        <f t="shared" si="141"/>
        <v>-0.52162438591449245</v>
      </c>
      <c r="J1323" s="147">
        <f t="shared" si="142"/>
        <v>0.52162438591449245</v>
      </c>
      <c r="K1323" s="147">
        <f t="shared" si="143"/>
        <v>0.27209199998067135</v>
      </c>
      <c r="L1323" s="149">
        <f t="shared" si="144"/>
        <v>2.9769683022171697E-3</v>
      </c>
    </row>
    <row r="1324" spans="4:12" x14ac:dyDescent="0.3">
      <c r="D1324" s="169">
        <v>45384</v>
      </c>
      <c r="E1324" s="146">
        <v>166.63</v>
      </c>
      <c r="F1324" s="170">
        <f t="shared" si="145"/>
        <v>173.40750661475568</v>
      </c>
      <c r="G1324" s="147">
        <f t="shared" si="146"/>
        <v>-0.35152850867127761</v>
      </c>
      <c r="H1324" s="147">
        <f t="shared" si="140"/>
        <v>173.05597810608441</v>
      </c>
      <c r="I1324" s="147">
        <f t="shared" si="141"/>
        <v>-6.4259781060844148</v>
      </c>
      <c r="J1324" s="147">
        <f t="shared" si="142"/>
        <v>6.4259781060844148</v>
      </c>
      <c r="K1324" s="147">
        <f t="shared" si="143"/>
        <v>41.293194619876239</v>
      </c>
      <c r="L1324" s="149">
        <f t="shared" si="144"/>
        <v>3.8564352794121196E-2</v>
      </c>
    </row>
    <row r="1325" spans="4:12" x14ac:dyDescent="0.3">
      <c r="D1325" s="169">
        <v>45385</v>
      </c>
      <c r="E1325" s="146">
        <v>168.38</v>
      </c>
      <c r="F1325" s="170">
        <f t="shared" si="145"/>
        <v>166.69877719306299</v>
      </c>
      <c r="G1325" s="147">
        <f t="shared" si="146"/>
        <v>-0.98724859997341796</v>
      </c>
      <c r="H1325" s="147">
        <f t="shared" si="140"/>
        <v>165.71152859308958</v>
      </c>
      <c r="I1325" s="147">
        <f t="shared" si="141"/>
        <v>2.6684714069104132</v>
      </c>
      <c r="J1325" s="147">
        <f t="shared" si="142"/>
        <v>2.6684714069104132</v>
      </c>
      <c r="K1325" s="147">
        <f t="shared" si="143"/>
        <v>7.1207396494984403</v>
      </c>
      <c r="L1325" s="149">
        <f t="shared" si="144"/>
        <v>1.5847911907057925E-2</v>
      </c>
    </row>
    <row r="1326" spans="4:12" x14ac:dyDescent="0.3">
      <c r="D1326" s="169">
        <v>45386</v>
      </c>
      <c r="E1326" s="146">
        <v>171.11</v>
      </c>
      <c r="F1326" s="170">
        <f t="shared" si="145"/>
        <v>168.13620112002127</v>
      </c>
      <c r="G1326" s="147">
        <f t="shared" si="146"/>
        <v>-0.7447813472802487</v>
      </c>
      <c r="H1326" s="147">
        <f t="shared" si="140"/>
        <v>167.39141977274102</v>
      </c>
      <c r="I1326" s="147">
        <f t="shared" si="141"/>
        <v>3.7185802272589967</v>
      </c>
      <c r="J1326" s="147">
        <f t="shared" si="142"/>
        <v>3.7185802272589967</v>
      </c>
      <c r="K1326" s="147">
        <f t="shared" si="143"/>
        <v>13.827838906561572</v>
      </c>
      <c r="L1326" s="149">
        <f t="shared" si="144"/>
        <v>2.1732103484653126E-2</v>
      </c>
    </row>
    <row r="1327" spans="4:12" x14ac:dyDescent="0.3">
      <c r="D1327" s="169">
        <v>45387</v>
      </c>
      <c r="E1327" s="146">
        <v>164.9</v>
      </c>
      <c r="F1327" s="170">
        <f t="shared" si="145"/>
        <v>169.27217492217579</v>
      </c>
      <c r="G1327" s="147">
        <f t="shared" si="146"/>
        <v>-0.5567058323367714</v>
      </c>
      <c r="H1327" s="147">
        <f t="shared" si="140"/>
        <v>168.71546908983902</v>
      </c>
      <c r="I1327" s="147">
        <f t="shared" si="141"/>
        <v>-3.8154690898390129</v>
      </c>
      <c r="J1327" s="147">
        <f t="shared" si="142"/>
        <v>3.8154690898390129</v>
      </c>
      <c r="K1327" s="147">
        <f t="shared" si="143"/>
        <v>14.557804375516945</v>
      </c>
      <c r="L1327" s="149">
        <f t="shared" si="144"/>
        <v>2.3138078167610751E-2</v>
      </c>
    </row>
    <row r="1328" spans="4:12" x14ac:dyDescent="0.3">
      <c r="D1328" s="169">
        <v>45390</v>
      </c>
      <c r="E1328" s="146">
        <v>172.98</v>
      </c>
      <c r="F1328" s="170">
        <f t="shared" si="145"/>
        <v>166.0706353341306</v>
      </c>
      <c r="G1328" s="147">
        <f t="shared" si="146"/>
        <v>-0.82118920790761363</v>
      </c>
      <c r="H1328" s="147">
        <f t="shared" si="140"/>
        <v>165.24944612622298</v>
      </c>
      <c r="I1328" s="147">
        <f t="shared" si="141"/>
        <v>7.7305538737770121</v>
      </c>
      <c r="J1328" s="147">
        <f t="shared" si="142"/>
        <v>7.7305538737770121</v>
      </c>
      <c r="K1328" s="147">
        <f t="shared" si="143"/>
        <v>59.761463195368769</v>
      </c>
      <c r="L1328" s="149">
        <f t="shared" si="144"/>
        <v>4.4690449033281378E-2</v>
      </c>
    </row>
    <row r="1329" spans="4:12" x14ac:dyDescent="0.3">
      <c r="D1329" s="169">
        <v>45391</v>
      </c>
      <c r="E1329" s="146">
        <v>176.88</v>
      </c>
      <c r="F1329" s="170">
        <f t="shared" si="145"/>
        <v>173.10304863367389</v>
      </c>
      <c r="G1329" s="147">
        <f t="shared" si="146"/>
        <v>-3.5828957162522879E-2</v>
      </c>
      <c r="H1329" s="147">
        <f t="shared" si="140"/>
        <v>173.06721967651137</v>
      </c>
      <c r="I1329" s="147">
        <f t="shared" si="141"/>
        <v>3.8127803234886244</v>
      </c>
      <c r="J1329" s="147">
        <f t="shared" si="142"/>
        <v>3.8127803234886244</v>
      </c>
      <c r="K1329" s="147">
        <f t="shared" si="143"/>
        <v>14.53729379518202</v>
      </c>
      <c r="L1329" s="149">
        <f t="shared" si="144"/>
        <v>2.1555745836095798E-2</v>
      </c>
    </row>
    <row r="1330" spans="4:12" x14ac:dyDescent="0.3">
      <c r="D1330" s="169">
        <v>45392</v>
      </c>
      <c r="E1330" s="146">
        <v>171.76</v>
      </c>
      <c r="F1330" s="170">
        <f t="shared" si="145"/>
        <v>175.82733683427</v>
      </c>
      <c r="G1330" s="147">
        <f t="shared" si="146"/>
        <v>0.24018275861334007</v>
      </c>
      <c r="H1330" s="147">
        <f t="shared" si="140"/>
        <v>176.06751959288334</v>
      </c>
      <c r="I1330" s="147">
        <f t="shared" si="141"/>
        <v>-4.3075195928833523</v>
      </c>
      <c r="J1330" s="147">
        <f t="shared" si="142"/>
        <v>4.3075195928833523</v>
      </c>
      <c r="K1330" s="147">
        <f t="shared" si="143"/>
        <v>18.554725043073962</v>
      </c>
      <c r="L1330" s="149">
        <f t="shared" si="144"/>
        <v>2.5078712115063767E-2</v>
      </c>
    </row>
    <row r="1331" spans="4:12" x14ac:dyDescent="0.3">
      <c r="D1331" s="169">
        <v>45393</v>
      </c>
      <c r="E1331" s="146">
        <v>174.6</v>
      </c>
      <c r="F1331" s="170">
        <f t="shared" si="145"/>
        <v>172.52014620689067</v>
      </c>
      <c r="G1331" s="147">
        <f t="shared" si="146"/>
        <v>-0.11455457998592672</v>
      </c>
      <c r="H1331" s="147">
        <f t="shared" si="140"/>
        <v>172.40559162690474</v>
      </c>
      <c r="I1331" s="147">
        <f t="shared" si="141"/>
        <v>2.194408373095257</v>
      </c>
      <c r="J1331" s="147">
        <f t="shared" si="142"/>
        <v>2.194408373095257</v>
      </c>
      <c r="K1331" s="147">
        <f t="shared" si="143"/>
        <v>4.8154281079105727</v>
      </c>
      <c r="L1331" s="149">
        <f t="shared" si="144"/>
        <v>1.2568203740522664E-2</v>
      </c>
    </row>
    <row r="1332" spans="4:12" x14ac:dyDescent="0.3">
      <c r="D1332" s="169">
        <v>45394</v>
      </c>
      <c r="E1332" s="146">
        <v>171.05</v>
      </c>
      <c r="F1332" s="170">
        <f t="shared" si="145"/>
        <v>173.79835633601127</v>
      </c>
      <c r="G1332" s="147">
        <f t="shared" si="146"/>
        <v>2.4721890924725418E-2</v>
      </c>
      <c r="H1332" s="147">
        <f t="shared" si="140"/>
        <v>173.82307822693599</v>
      </c>
      <c r="I1332" s="147">
        <f t="shared" si="141"/>
        <v>-2.7730782269359793</v>
      </c>
      <c r="J1332" s="147">
        <f t="shared" si="142"/>
        <v>2.7730782269359793</v>
      </c>
      <c r="K1332" s="147">
        <f t="shared" si="143"/>
        <v>7.6899628527063948</v>
      </c>
      <c r="L1332" s="149">
        <f t="shared" si="144"/>
        <v>1.6212091358877398E-2</v>
      </c>
    </row>
    <row r="1333" spans="4:12" x14ac:dyDescent="0.3">
      <c r="D1333" s="169">
        <v>45397</v>
      </c>
      <c r="E1333" s="146">
        <v>161.47999999999999</v>
      </c>
      <c r="F1333" s="170">
        <f t="shared" si="145"/>
        <v>169.15577751273977</v>
      </c>
      <c r="G1333" s="147">
        <f t="shared" si="146"/>
        <v>-0.44200818049489637</v>
      </c>
      <c r="H1333" s="147">
        <f t="shared" si="140"/>
        <v>168.71376933224488</v>
      </c>
      <c r="I1333" s="147">
        <f t="shared" si="141"/>
        <v>-7.2337693322448899</v>
      </c>
      <c r="J1333" s="147">
        <f t="shared" si="142"/>
        <v>7.2337693322448899</v>
      </c>
      <c r="K1333" s="147">
        <f t="shared" si="143"/>
        <v>52.327418752126682</v>
      </c>
      <c r="L1333" s="149">
        <f t="shared" si="144"/>
        <v>4.4796688953708759E-2</v>
      </c>
    </row>
    <row r="1334" spans="4:12" x14ac:dyDescent="0.3">
      <c r="D1334" s="169">
        <v>45398</v>
      </c>
      <c r="E1334" s="146">
        <v>157.11000000000001</v>
      </c>
      <c r="F1334" s="170">
        <f t="shared" si="145"/>
        <v>160.25239345560408</v>
      </c>
      <c r="G1334" s="147">
        <f t="shared" si="146"/>
        <v>-1.2881457681589765</v>
      </c>
      <c r="H1334" s="147">
        <f t="shared" si="140"/>
        <v>158.96424768744509</v>
      </c>
      <c r="I1334" s="147">
        <f t="shared" si="141"/>
        <v>-1.8542476874450813</v>
      </c>
      <c r="J1334" s="147">
        <f t="shared" si="142"/>
        <v>1.8542476874450813</v>
      </c>
      <c r="K1334" s="147">
        <f t="shared" si="143"/>
        <v>3.4382344863954319</v>
      </c>
      <c r="L1334" s="149">
        <f t="shared" si="144"/>
        <v>1.1802225749125334E-2</v>
      </c>
    </row>
    <row r="1335" spans="4:12" x14ac:dyDescent="0.3">
      <c r="D1335" s="169">
        <v>45399</v>
      </c>
      <c r="E1335" s="146">
        <v>155.44999999999999</v>
      </c>
      <c r="F1335" s="170">
        <f t="shared" si="145"/>
        <v>155.74748338547283</v>
      </c>
      <c r="G1335" s="147">
        <f t="shared" si="146"/>
        <v>-1.6098221983562033</v>
      </c>
      <c r="H1335" s="147">
        <f t="shared" si="140"/>
        <v>154.13766118711663</v>
      </c>
      <c r="I1335" s="147">
        <f t="shared" si="141"/>
        <v>1.312338812883354</v>
      </c>
      <c r="J1335" s="147">
        <f t="shared" si="142"/>
        <v>1.312338812883354</v>
      </c>
      <c r="K1335" s="147">
        <f t="shared" si="143"/>
        <v>1.7222331598000908</v>
      </c>
      <c r="L1335" s="149">
        <f t="shared" si="144"/>
        <v>8.4421924276832042E-3</v>
      </c>
    </row>
    <row r="1336" spans="4:12" x14ac:dyDescent="0.3">
      <c r="D1336" s="169">
        <v>45400</v>
      </c>
      <c r="E1336" s="146">
        <v>149.93</v>
      </c>
      <c r="F1336" s="170">
        <f t="shared" si="145"/>
        <v>153.05814224131504</v>
      </c>
      <c r="G1336" s="147">
        <f t="shared" si="146"/>
        <v>-1.7177740929363625</v>
      </c>
      <c r="H1336" s="147">
        <f t="shared" si="140"/>
        <v>151.34036814837867</v>
      </c>
      <c r="I1336" s="147">
        <f t="shared" si="141"/>
        <v>-1.4103681483786659</v>
      </c>
      <c r="J1336" s="147">
        <f t="shared" si="142"/>
        <v>1.4103681483786659</v>
      </c>
      <c r="K1336" s="147">
        <f t="shared" si="143"/>
        <v>1.9891383139610666</v>
      </c>
      <c r="L1336" s="149">
        <f t="shared" si="144"/>
        <v>9.4068441831432394E-3</v>
      </c>
    </row>
    <row r="1337" spans="4:12" x14ac:dyDescent="0.3">
      <c r="D1337" s="169">
        <v>45401</v>
      </c>
      <c r="E1337" s="146">
        <v>147.05000000000001</v>
      </c>
      <c r="F1337" s="170">
        <f t="shared" si="145"/>
        <v>147.97978072565093</v>
      </c>
      <c r="G1337" s="147">
        <f t="shared" si="146"/>
        <v>-2.0538328352091377</v>
      </c>
      <c r="H1337" s="147">
        <f t="shared" si="140"/>
        <v>145.92594789044179</v>
      </c>
      <c r="I1337" s="147">
        <f t="shared" si="141"/>
        <v>1.124052109558221</v>
      </c>
      <c r="J1337" s="147">
        <f t="shared" si="142"/>
        <v>1.124052109558221</v>
      </c>
      <c r="K1337" s="147">
        <f t="shared" si="143"/>
        <v>1.2634931450022868</v>
      </c>
      <c r="L1337" s="149">
        <f t="shared" si="144"/>
        <v>7.6440129857750488E-3</v>
      </c>
    </row>
    <row r="1338" spans="4:12" x14ac:dyDescent="0.3">
      <c r="D1338" s="169">
        <v>45404</v>
      </c>
      <c r="E1338" s="146">
        <v>142.05000000000001</v>
      </c>
      <c r="F1338" s="170">
        <f t="shared" si="145"/>
        <v>144.40693373183271</v>
      </c>
      <c r="G1338" s="147">
        <f t="shared" si="146"/>
        <v>-2.2057342510700457</v>
      </c>
      <c r="H1338" s="147">
        <f t="shared" si="140"/>
        <v>142.20119948076265</v>
      </c>
      <c r="I1338" s="147">
        <f t="shared" si="141"/>
        <v>-0.15119948076264222</v>
      </c>
      <c r="J1338" s="147">
        <f t="shared" si="142"/>
        <v>0.15119948076264222</v>
      </c>
      <c r="K1338" s="147">
        <f t="shared" si="143"/>
        <v>2.2861282982892615E-2</v>
      </c>
      <c r="L1338" s="149">
        <f t="shared" si="144"/>
        <v>1.064410283439931E-3</v>
      </c>
    </row>
    <row r="1339" spans="4:12" x14ac:dyDescent="0.3">
      <c r="D1339" s="169">
        <v>45405</v>
      </c>
      <c r="E1339" s="146">
        <v>144.68</v>
      </c>
      <c r="F1339" s="170">
        <f t="shared" si="145"/>
        <v>140.81141259914398</v>
      </c>
      <c r="G1339" s="147">
        <f t="shared" si="146"/>
        <v>-2.3447129392319144</v>
      </c>
      <c r="H1339" s="147">
        <f t="shared" si="140"/>
        <v>138.46669965991205</v>
      </c>
      <c r="I1339" s="147">
        <f t="shared" si="141"/>
        <v>6.2133003400879545</v>
      </c>
      <c r="J1339" s="147">
        <f t="shared" si="142"/>
        <v>6.2133003400879545</v>
      </c>
      <c r="K1339" s="147">
        <f t="shared" si="143"/>
        <v>38.605101116137092</v>
      </c>
      <c r="L1339" s="149">
        <f t="shared" si="144"/>
        <v>4.2945122616035072E-2</v>
      </c>
    </row>
    <row r="1340" spans="4:12" x14ac:dyDescent="0.3">
      <c r="D1340" s="169">
        <v>45406</v>
      </c>
      <c r="E1340" s="146">
        <v>162.13</v>
      </c>
      <c r="F1340" s="170">
        <f t="shared" si="145"/>
        <v>146.29422964861448</v>
      </c>
      <c r="G1340" s="147">
        <f t="shared" si="146"/>
        <v>-1.5619599403616733</v>
      </c>
      <c r="H1340" s="147">
        <f t="shared" si="140"/>
        <v>144.7322697082528</v>
      </c>
      <c r="I1340" s="147">
        <f t="shared" si="141"/>
        <v>17.397730291747195</v>
      </c>
      <c r="J1340" s="147">
        <f t="shared" si="142"/>
        <v>17.397730291747195</v>
      </c>
      <c r="K1340" s="147">
        <f t="shared" si="143"/>
        <v>302.68101930437791</v>
      </c>
      <c r="L1340" s="149">
        <f t="shared" si="144"/>
        <v>0.10730728607751308</v>
      </c>
    </row>
    <row r="1341" spans="4:12" x14ac:dyDescent="0.3">
      <c r="D1341" s="169">
        <v>45407</v>
      </c>
      <c r="E1341" s="146">
        <v>170.18</v>
      </c>
      <c r="F1341" s="170">
        <f t="shared" si="145"/>
        <v>162.49043204771067</v>
      </c>
      <c r="G1341" s="147">
        <f t="shared" si="146"/>
        <v>0.21385629358411351</v>
      </c>
      <c r="H1341" s="147">
        <f t="shared" si="140"/>
        <v>162.70428834129478</v>
      </c>
      <c r="I1341" s="147">
        <f t="shared" si="141"/>
        <v>7.4757116587052224</v>
      </c>
      <c r="J1341" s="147">
        <f t="shared" si="142"/>
        <v>7.4757116587052224</v>
      </c>
      <c r="K1341" s="147">
        <f t="shared" si="143"/>
        <v>55.886264804101188</v>
      </c>
      <c r="L1341" s="149">
        <f t="shared" si="144"/>
        <v>4.3928262185363859E-2</v>
      </c>
    </row>
    <row r="1342" spans="4:12" x14ac:dyDescent="0.3">
      <c r="D1342" s="169">
        <v>45408</v>
      </c>
      <c r="E1342" s="146">
        <v>168.29</v>
      </c>
      <c r="F1342" s="170">
        <f t="shared" si="145"/>
        <v>169.97308503486732</v>
      </c>
      <c r="G1342" s="147">
        <f t="shared" si="146"/>
        <v>0.94073596294136763</v>
      </c>
      <c r="H1342" s="147">
        <f t="shared" si="140"/>
        <v>170.9138209978087</v>
      </c>
      <c r="I1342" s="147">
        <f t="shared" si="141"/>
        <v>-2.623820997808707</v>
      </c>
      <c r="J1342" s="147">
        <f t="shared" si="142"/>
        <v>2.623820997808707</v>
      </c>
      <c r="K1342" s="147">
        <f t="shared" si="143"/>
        <v>6.884436628541879</v>
      </c>
      <c r="L1342" s="149">
        <f t="shared" si="144"/>
        <v>1.5591068975035398E-2</v>
      </c>
    </row>
    <row r="1343" spans="4:12" x14ac:dyDescent="0.3">
      <c r="D1343" s="169">
        <v>45411</v>
      </c>
      <c r="E1343" s="146">
        <v>194.05</v>
      </c>
      <c r="F1343" s="170">
        <f t="shared" si="145"/>
        <v>174.19458877035311</v>
      </c>
      <c r="G1343" s="147">
        <f t="shared" si="146"/>
        <v>1.2688127401958091</v>
      </c>
      <c r="H1343" s="147">
        <f t="shared" si="140"/>
        <v>175.46340151054892</v>
      </c>
      <c r="I1343" s="147">
        <f t="shared" si="141"/>
        <v>18.586598489451092</v>
      </c>
      <c r="J1343" s="147">
        <f t="shared" si="142"/>
        <v>18.586598489451092</v>
      </c>
      <c r="K1343" s="147">
        <f t="shared" si="143"/>
        <v>345.46164340806558</v>
      </c>
      <c r="L1343" s="149">
        <f t="shared" si="144"/>
        <v>9.5782522491373825E-2</v>
      </c>
    </row>
    <row r="1344" spans="4:12" x14ac:dyDescent="0.3">
      <c r="D1344" s="169">
        <v>45412</v>
      </c>
      <c r="E1344" s="146">
        <v>183.28</v>
      </c>
      <c r="F1344" s="170">
        <f t="shared" si="145"/>
        <v>192.91105019215667</v>
      </c>
      <c r="G1344" s="147">
        <f t="shared" si="146"/>
        <v>3.0135776083565844</v>
      </c>
      <c r="H1344" s="147">
        <f t="shared" si="140"/>
        <v>195.92462780051324</v>
      </c>
      <c r="I1344" s="147">
        <f t="shared" si="141"/>
        <v>-12.644627800513234</v>
      </c>
      <c r="J1344" s="147">
        <f t="shared" si="142"/>
        <v>12.644627800513234</v>
      </c>
      <c r="K1344" s="147">
        <f t="shared" si="143"/>
        <v>159.88661221351214</v>
      </c>
      <c r="L1344" s="149">
        <f t="shared" si="144"/>
        <v>6.8990767135056932E-2</v>
      </c>
    </row>
    <row r="1345" spans="4:12" x14ac:dyDescent="0.3">
      <c r="D1345" s="169">
        <v>45413</v>
      </c>
      <c r="E1345" s="146">
        <v>179.99</v>
      </c>
      <c r="F1345" s="170">
        <f t="shared" si="145"/>
        <v>185.03286208668527</v>
      </c>
      <c r="G1345" s="147">
        <f t="shared" si="146"/>
        <v>1.9244010369737865</v>
      </c>
      <c r="H1345" s="147">
        <f t="shared" ref="H1345:H1408" si="147">F1345+G1345</f>
        <v>186.95726312365906</v>
      </c>
      <c r="I1345" s="147">
        <f t="shared" si="141"/>
        <v>-6.9672631236590519</v>
      </c>
      <c r="J1345" s="147">
        <f t="shared" si="142"/>
        <v>6.9672631236590519</v>
      </c>
      <c r="K1345" s="147">
        <f t="shared" si="143"/>
        <v>48.542755434299288</v>
      </c>
      <c r="L1345" s="149">
        <f t="shared" si="144"/>
        <v>3.8709167862987122E-2</v>
      </c>
    </row>
    <row r="1346" spans="4:12" x14ac:dyDescent="0.3">
      <c r="D1346" s="169">
        <v>45414</v>
      </c>
      <c r="E1346" s="146">
        <v>180.01</v>
      </c>
      <c r="F1346" s="170">
        <f t="shared" si="145"/>
        <v>181.53352082957906</v>
      </c>
      <c r="G1346" s="147">
        <f t="shared" si="146"/>
        <v>1.3820268075657869</v>
      </c>
      <c r="H1346" s="147">
        <f t="shared" si="147"/>
        <v>182.91554763714484</v>
      </c>
      <c r="I1346" s="147">
        <f t="shared" si="141"/>
        <v>-2.9055476371448492</v>
      </c>
      <c r="J1346" s="147">
        <f t="shared" si="142"/>
        <v>2.9055476371448492</v>
      </c>
      <c r="K1346" s="147">
        <f t="shared" si="143"/>
        <v>8.4422070717180162</v>
      </c>
      <c r="L1346" s="149">
        <f t="shared" si="144"/>
        <v>1.6141034593327313E-2</v>
      </c>
    </row>
    <row r="1347" spans="4:12" x14ac:dyDescent="0.3">
      <c r="D1347" s="169">
        <v>45415</v>
      </c>
      <c r="E1347" s="146">
        <v>181.19</v>
      </c>
      <c r="F1347" s="170">
        <f t="shared" si="145"/>
        <v>181.35162144605263</v>
      </c>
      <c r="G1347" s="147">
        <f t="shared" si="146"/>
        <v>1.2256341884565656</v>
      </c>
      <c r="H1347" s="147">
        <f t="shared" si="147"/>
        <v>182.57725563450919</v>
      </c>
      <c r="I1347" s="147">
        <f t="shared" si="141"/>
        <v>-1.387255634509188</v>
      </c>
      <c r="J1347" s="147">
        <f t="shared" si="142"/>
        <v>1.387255634509188</v>
      </c>
      <c r="K1347" s="147">
        <f t="shared" si="143"/>
        <v>1.9244781954774897</v>
      </c>
      <c r="L1347" s="149">
        <f t="shared" si="144"/>
        <v>7.6563587091406145E-3</v>
      </c>
    </row>
    <row r="1348" spans="4:12" x14ac:dyDescent="0.3">
      <c r="D1348" s="169">
        <v>45418</v>
      </c>
      <c r="E1348" s="146">
        <v>184.76</v>
      </c>
      <c r="F1348" s="170">
        <f t="shared" si="145"/>
        <v>182.88450735076523</v>
      </c>
      <c r="G1348" s="147">
        <f t="shared" si="146"/>
        <v>1.256359360082169</v>
      </c>
      <c r="H1348" s="147">
        <f t="shared" si="147"/>
        <v>184.1408667108474</v>
      </c>
      <c r="I1348" s="147">
        <f t="shared" ref="I1348:I1411" si="148">E1348-H1348</f>
        <v>0.61913328915258603</v>
      </c>
      <c r="J1348" s="147">
        <f t="shared" ref="J1348:J1411" si="149">ABS(I1348)</f>
        <v>0.61913328915258603</v>
      </c>
      <c r="K1348" s="147">
        <f t="shared" ref="K1348:K1411" si="150">I1348^2</f>
        <v>0.38332602973689972</v>
      </c>
      <c r="L1348" s="149">
        <f t="shared" ref="L1348:L1411" si="151">J1348/E1348</f>
        <v>3.3510136888535726E-3</v>
      </c>
    </row>
    <row r="1349" spans="4:12" x14ac:dyDescent="0.3">
      <c r="D1349" s="169">
        <v>45419</v>
      </c>
      <c r="E1349" s="146">
        <v>177.81</v>
      </c>
      <c r="F1349" s="170">
        <f t="shared" ref="F1349:F1412" si="152">alpha*(E1349)+(1-alpha)*(E1348+G1348)</f>
        <v>184.37508748806576</v>
      </c>
      <c r="G1349" s="147">
        <f t="shared" ref="G1349:G1412" si="153">beta*(F1349-F1348)+(1-beta)*G1348</f>
        <v>1.2797814378040047</v>
      </c>
      <c r="H1349" s="147">
        <f t="shared" si="147"/>
        <v>185.65486892586978</v>
      </c>
      <c r="I1349" s="147">
        <f t="shared" si="148"/>
        <v>-7.8448689258697755</v>
      </c>
      <c r="J1349" s="147">
        <f t="shared" si="149"/>
        <v>7.8448689258697755</v>
      </c>
      <c r="K1349" s="147">
        <f t="shared" si="150"/>
        <v>61.541968464077208</v>
      </c>
      <c r="L1349" s="149">
        <f t="shared" si="151"/>
        <v>4.4119391068386339E-2</v>
      </c>
    </row>
    <row r="1350" spans="4:12" x14ac:dyDescent="0.3">
      <c r="D1350" s="169">
        <v>45420</v>
      </c>
      <c r="E1350" s="146">
        <v>174.72</v>
      </c>
      <c r="F1350" s="170">
        <f t="shared" si="152"/>
        <v>178.21582515024323</v>
      </c>
      <c r="G1350" s="147">
        <f t="shared" si="153"/>
        <v>0.53587706024135162</v>
      </c>
      <c r="H1350" s="147">
        <f t="shared" si="147"/>
        <v>178.75170221048458</v>
      </c>
      <c r="I1350" s="147">
        <f t="shared" si="148"/>
        <v>-4.0317022104845819</v>
      </c>
      <c r="J1350" s="147">
        <f t="shared" si="149"/>
        <v>4.0317022104845819</v>
      </c>
      <c r="K1350" s="147">
        <f t="shared" si="150"/>
        <v>16.254622714026265</v>
      </c>
      <c r="L1350" s="149">
        <f t="shared" si="151"/>
        <v>2.3075218695539045E-2</v>
      </c>
    </row>
    <row r="1351" spans="4:12" x14ac:dyDescent="0.3">
      <c r="D1351" s="169">
        <v>45421</v>
      </c>
      <c r="E1351" s="146">
        <v>171.97</v>
      </c>
      <c r="F1351" s="170">
        <f t="shared" si="152"/>
        <v>174.5987016481931</v>
      </c>
      <c r="G1351" s="147">
        <f t="shared" si="153"/>
        <v>0.120577004012203</v>
      </c>
      <c r="H1351" s="147">
        <f t="shared" si="147"/>
        <v>174.7192786522053</v>
      </c>
      <c r="I1351" s="147">
        <f t="shared" si="148"/>
        <v>-2.7492786522053052</v>
      </c>
      <c r="J1351" s="147">
        <f t="shared" si="149"/>
        <v>2.7492786522053052</v>
      </c>
      <c r="K1351" s="147">
        <f t="shared" si="150"/>
        <v>7.5585331074718196</v>
      </c>
      <c r="L1351" s="149">
        <f t="shared" si="151"/>
        <v>1.5986966634909026E-2</v>
      </c>
    </row>
    <row r="1352" spans="4:12" x14ac:dyDescent="0.3">
      <c r="D1352" s="169">
        <v>45422</v>
      </c>
      <c r="E1352" s="146">
        <v>168.47</v>
      </c>
      <c r="F1352" s="170">
        <f t="shared" si="152"/>
        <v>171.36646160320976</v>
      </c>
      <c r="G1352" s="147">
        <f t="shared" si="153"/>
        <v>-0.21470470088735155</v>
      </c>
      <c r="H1352" s="147">
        <f t="shared" si="147"/>
        <v>171.1517569023224</v>
      </c>
      <c r="I1352" s="147">
        <f t="shared" si="148"/>
        <v>-2.6817569023224053</v>
      </c>
      <c r="J1352" s="147">
        <f t="shared" si="149"/>
        <v>2.6817569023224053</v>
      </c>
      <c r="K1352" s="147">
        <f t="shared" si="150"/>
        <v>7.1918200831538623</v>
      </c>
      <c r="L1352" s="149">
        <f t="shared" si="151"/>
        <v>1.5918305350046923E-2</v>
      </c>
    </row>
    <row r="1353" spans="4:12" x14ac:dyDescent="0.3">
      <c r="D1353" s="169">
        <v>45425</v>
      </c>
      <c r="E1353" s="146">
        <v>171.89</v>
      </c>
      <c r="F1353" s="170">
        <f t="shared" si="152"/>
        <v>168.9822362392901</v>
      </c>
      <c r="G1353" s="147">
        <f t="shared" si="153"/>
        <v>-0.43165676719058182</v>
      </c>
      <c r="H1353" s="147">
        <f t="shared" si="147"/>
        <v>168.55057947209951</v>
      </c>
      <c r="I1353" s="147">
        <f t="shared" si="148"/>
        <v>3.3394205279004723</v>
      </c>
      <c r="J1353" s="147">
        <f t="shared" si="149"/>
        <v>3.3394205279004723</v>
      </c>
      <c r="K1353" s="147">
        <f t="shared" si="150"/>
        <v>11.151729462163068</v>
      </c>
      <c r="L1353" s="149">
        <f t="shared" si="151"/>
        <v>1.942766029379529E-2</v>
      </c>
    </row>
    <row r="1354" spans="4:12" x14ac:dyDescent="0.3">
      <c r="D1354" s="169">
        <v>45426</v>
      </c>
      <c r="E1354" s="146">
        <v>177.55</v>
      </c>
      <c r="F1354" s="170">
        <f t="shared" si="152"/>
        <v>172.67667458624754</v>
      </c>
      <c r="G1354" s="147">
        <f t="shared" si="153"/>
        <v>-1.9047255775779592E-2</v>
      </c>
      <c r="H1354" s="147">
        <f t="shared" si="147"/>
        <v>172.65762733047177</v>
      </c>
      <c r="I1354" s="147">
        <f t="shared" si="148"/>
        <v>4.8923726695282426</v>
      </c>
      <c r="J1354" s="147">
        <f t="shared" si="149"/>
        <v>4.8923726695282426</v>
      </c>
      <c r="K1354" s="147">
        <f t="shared" si="150"/>
        <v>23.935310337546902</v>
      </c>
      <c r="L1354" s="149">
        <f t="shared" si="151"/>
        <v>2.7554900982980808E-2</v>
      </c>
    </row>
    <row r="1355" spans="4:12" x14ac:dyDescent="0.3">
      <c r="D1355" s="169">
        <v>45427</v>
      </c>
      <c r="E1355" s="146">
        <v>173.99</v>
      </c>
      <c r="F1355" s="170">
        <f t="shared" si="152"/>
        <v>176.8227621953794</v>
      </c>
      <c r="G1355" s="147">
        <f t="shared" si="153"/>
        <v>0.39746623071498383</v>
      </c>
      <c r="H1355" s="147">
        <f t="shared" si="147"/>
        <v>177.22022842609439</v>
      </c>
      <c r="I1355" s="147">
        <f t="shared" si="148"/>
        <v>-3.230228426094385</v>
      </c>
      <c r="J1355" s="147">
        <f t="shared" si="149"/>
        <v>3.230228426094385</v>
      </c>
      <c r="K1355" s="147">
        <f t="shared" si="150"/>
        <v>10.434375684748208</v>
      </c>
      <c r="L1355" s="149">
        <f t="shared" si="151"/>
        <v>1.8565598172851226E-2</v>
      </c>
    </row>
    <row r="1356" spans="4:12" x14ac:dyDescent="0.3">
      <c r="D1356" s="169">
        <v>45428</v>
      </c>
      <c r="E1356" s="146">
        <v>174.84</v>
      </c>
      <c r="F1356" s="170">
        <f t="shared" si="152"/>
        <v>174.47797298457203</v>
      </c>
      <c r="G1356" s="147">
        <f t="shared" si="153"/>
        <v>0.12324068656274911</v>
      </c>
      <c r="H1356" s="147">
        <f t="shared" si="147"/>
        <v>174.60121367113479</v>
      </c>
      <c r="I1356" s="147">
        <f t="shared" si="148"/>
        <v>0.238786328865217</v>
      </c>
      <c r="J1356" s="147">
        <f t="shared" si="149"/>
        <v>0.238786328865217</v>
      </c>
      <c r="K1356" s="147">
        <f t="shared" si="150"/>
        <v>5.7018910852927568E-2</v>
      </c>
      <c r="L1356" s="149">
        <f t="shared" si="151"/>
        <v>1.3657419861886125E-3</v>
      </c>
    </row>
    <row r="1357" spans="4:12" x14ac:dyDescent="0.3">
      <c r="D1357" s="169">
        <v>45429</v>
      </c>
      <c r="E1357" s="146">
        <v>177.46</v>
      </c>
      <c r="F1357" s="170">
        <f t="shared" si="152"/>
        <v>175.46259254925019</v>
      </c>
      <c r="G1357" s="147">
        <f t="shared" si="153"/>
        <v>0.20937857437428975</v>
      </c>
      <c r="H1357" s="147">
        <f t="shared" si="147"/>
        <v>175.67197112362447</v>
      </c>
      <c r="I1357" s="147">
        <f t="shared" si="148"/>
        <v>1.7880288763755345</v>
      </c>
      <c r="J1357" s="147">
        <f t="shared" si="149"/>
        <v>1.7880288763755345</v>
      </c>
      <c r="K1357" s="147">
        <f t="shared" si="150"/>
        <v>3.1970472627527564</v>
      </c>
      <c r="L1357" s="149">
        <f t="shared" si="151"/>
        <v>1.0075672694553896E-2</v>
      </c>
    </row>
    <row r="1358" spans="4:12" x14ac:dyDescent="0.3">
      <c r="D1358" s="169">
        <v>45432</v>
      </c>
      <c r="E1358" s="146">
        <v>174.95</v>
      </c>
      <c r="F1358" s="170">
        <f t="shared" si="152"/>
        <v>177.12550285949945</v>
      </c>
      <c r="G1358" s="147">
        <f t="shared" si="153"/>
        <v>0.35473174796178675</v>
      </c>
      <c r="H1358" s="147">
        <f t="shared" si="147"/>
        <v>177.48023460746123</v>
      </c>
      <c r="I1358" s="147">
        <f t="shared" si="148"/>
        <v>-2.5302346074612387</v>
      </c>
      <c r="J1358" s="147">
        <f t="shared" si="149"/>
        <v>2.5302346074612387</v>
      </c>
      <c r="K1358" s="147">
        <f t="shared" si="150"/>
        <v>6.4020871687945293</v>
      </c>
      <c r="L1358" s="149">
        <f t="shared" si="151"/>
        <v>1.4462615647106252E-2</v>
      </c>
    </row>
    <row r="1359" spans="4:12" x14ac:dyDescent="0.3">
      <c r="D1359" s="169">
        <v>45433</v>
      </c>
      <c r="E1359" s="146">
        <v>186.6</v>
      </c>
      <c r="F1359" s="170">
        <f t="shared" si="152"/>
        <v>177.56378539836942</v>
      </c>
      <c r="G1359" s="147">
        <f t="shared" si="153"/>
        <v>0.36308682705260509</v>
      </c>
      <c r="H1359" s="147">
        <f t="shared" si="147"/>
        <v>177.92687222542202</v>
      </c>
      <c r="I1359" s="147">
        <f t="shared" si="148"/>
        <v>8.6731277745779778</v>
      </c>
      <c r="J1359" s="147">
        <f t="shared" si="149"/>
        <v>8.6731277745779778</v>
      </c>
      <c r="K1359" s="147">
        <f t="shared" si="150"/>
        <v>75.223145394155949</v>
      </c>
      <c r="L1359" s="149">
        <f t="shared" si="151"/>
        <v>4.6479784429678338E-2</v>
      </c>
    </row>
    <row r="1360" spans="4:12" x14ac:dyDescent="0.3">
      <c r="D1360" s="169">
        <v>45434</v>
      </c>
      <c r="E1360" s="146">
        <v>180.11</v>
      </c>
      <c r="F1360" s="170">
        <f t="shared" si="152"/>
        <v>185.59246946164211</v>
      </c>
      <c r="G1360" s="147">
        <f t="shared" si="153"/>
        <v>1.1296465506746138</v>
      </c>
      <c r="H1360" s="147">
        <f t="shared" si="147"/>
        <v>186.72211601231672</v>
      </c>
      <c r="I1360" s="147">
        <f t="shared" si="148"/>
        <v>-6.6121160123167044</v>
      </c>
      <c r="J1360" s="147">
        <f t="shared" si="149"/>
        <v>6.6121160123167044</v>
      </c>
      <c r="K1360" s="147">
        <f t="shared" si="150"/>
        <v>43.720078160334957</v>
      </c>
      <c r="L1360" s="149">
        <f t="shared" si="151"/>
        <v>3.6711543014361803E-2</v>
      </c>
    </row>
    <row r="1361" spans="4:12" x14ac:dyDescent="0.3">
      <c r="D1361" s="169">
        <v>45435</v>
      </c>
      <c r="E1361" s="146">
        <v>173.74</v>
      </c>
      <c r="F1361" s="170">
        <f t="shared" si="152"/>
        <v>179.73971724053973</v>
      </c>
      <c r="G1361" s="147">
        <f t="shared" si="153"/>
        <v>0.43140667349691453</v>
      </c>
      <c r="H1361" s="147">
        <f t="shared" si="147"/>
        <v>180.17112391403666</v>
      </c>
      <c r="I1361" s="147">
        <f t="shared" si="148"/>
        <v>-6.4311239140366467</v>
      </c>
      <c r="J1361" s="147">
        <f t="shared" si="149"/>
        <v>6.4311239140366467</v>
      </c>
      <c r="K1361" s="147">
        <f t="shared" si="150"/>
        <v>41.359354797694039</v>
      </c>
      <c r="L1361" s="149">
        <f t="shared" si="151"/>
        <v>3.7015793219964579E-2</v>
      </c>
    </row>
    <row r="1362" spans="4:12" x14ac:dyDescent="0.3">
      <c r="D1362" s="169">
        <v>45436</v>
      </c>
      <c r="E1362" s="146">
        <v>179.24</v>
      </c>
      <c r="F1362" s="170">
        <f t="shared" si="152"/>
        <v>175.18512533879758</v>
      </c>
      <c r="G1362" s="147">
        <f t="shared" si="153"/>
        <v>-6.7193184026992647E-2</v>
      </c>
      <c r="H1362" s="147">
        <f t="shared" si="147"/>
        <v>175.11793215477059</v>
      </c>
      <c r="I1362" s="147">
        <f t="shared" si="148"/>
        <v>4.1220678452294237</v>
      </c>
      <c r="J1362" s="147">
        <f t="shared" si="149"/>
        <v>4.1220678452294237</v>
      </c>
      <c r="K1362" s="147">
        <f t="shared" si="150"/>
        <v>16.991443320674342</v>
      </c>
      <c r="L1362" s="149">
        <f t="shared" si="151"/>
        <v>2.299747737798161E-2</v>
      </c>
    </row>
    <row r="1363" spans="4:12" x14ac:dyDescent="0.3">
      <c r="D1363" s="169">
        <v>45440</v>
      </c>
      <c r="E1363" s="146">
        <v>176.75</v>
      </c>
      <c r="F1363" s="170">
        <f t="shared" si="152"/>
        <v>178.6882454527784</v>
      </c>
      <c r="G1363" s="147">
        <f t="shared" si="153"/>
        <v>0.28983814577378941</v>
      </c>
      <c r="H1363" s="147">
        <f t="shared" si="147"/>
        <v>178.97808359855219</v>
      </c>
      <c r="I1363" s="147">
        <f t="shared" si="148"/>
        <v>-2.228083598552189</v>
      </c>
      <c r="J1363" s="147">
        <f t="shared" si="149"/>
        <v>2.228083598552189</v>
      </c>
      <c r="K1363" s="147">
        <f t="shared" si="150"/>
        <v>4.9643565221372716</v>
      </c>
      <c r="L1363" s="149">
        <f t="shared" si="151"/>
        <v>1.2605847799446613E-2</v>
      </c>
    </row>
    <row r="1364" spans="4:12" x14ac:dyDescent="0.3">
      <c r="D1364" s="169">
        <v>45441</v>
      </c>
      <c r="E1364" s="146">
        <v>176.19</v>
      </c>
      <c r="F1364" s="170">
        <f t="shared" si="152"/>
        <v>176.86987051661905</v>
      </c>
      <c r="G1364" s="147">
        <f t="shared" si="153"/>
        <v>7.9016837580474647E-2</v>
      </c>
      <c r="H1364" s="147">
        <f t="shared" si="147"/>
        <v>176.94888735419951</v>
      </c>
      <c r="I1364" s="147">
        <f t="shared" si="148"/>
        <v>-0.75888735419951558</v>
      </c>
      <c r="J1364" s="147">
        <f t="shared" si="149"/>
        <v>0.75888735419951558</v>
      </c>
      <c r="K1364" s="147">
        <f t="shared" si="150"/>
        <v>0.57591001636394101</v>
      </c>
      <c r="L1364" s="149">
        <f t="shared" si="151"/>
        <v>4.3072101379165425E-3</v>
      </c>
    </row>
    <row r="1365" spans="4:12" x14ac:dyDescent="0.3">
      <c r="D1365" s="169">
        <v>45442</v>
      </c>
      <c r="E1365" s="146">
        <v>178.79</v>
      </c>
      <c r="F1365" s="170">
        <f t="shared" si="152"/>
        <v>176.77321347006438</v>
      </c>
      <c r="G1365" s="147">
        <f t="shared" si="153"/>
        <v>6.1449449166960372E-2</v>
      </c>
      <c r="H1365" s="147">
        <f t="shared" si="147"/>
        <v>176.83466291923133</v>
      </c>
      <c r="I1365" s="147">
        <f t="shared" si="148"/>
        <v>1.9553370807686576</v>
      </c>
      <c r="J1365" s="147">
        <f t="shared" si="149"/>
        <v>1.9553370807686576</v>
      </c>
      <c r="K1365" s="147">
        <f t="shared" si="150"/>
        <v>3.8233430994288962</v>
      </c>
      <c r="L1365" s="149">
        <f t="shared" si="151"/>
        <v>1.0936501374621946E-2</v>
      </c>
    </row>
    <row r="1366" spans="4:12" x14ac:dyDescent="0.3">
      <c r="D1366" s="169">
        <v>45443</v>
      </c>
      <c r="E1366" s="146">
        <v>178.08</v>
      </c>
      <c r="F1366" s="170">
        <f t="shared" si="152"/>
        <v>178.69715955933358</v>
      </c>
      <c r="G1366" s="147">
        <f t="shared" si="153"/>
        <v>0.24769911317718515</v>
      </c>
      <c r="H1366" s="147">
        <f t="shared" si="147"/>
        <v>178.94485867251078</v>
      </c>
      <c r="I1366" s="147">
        <f t="shared" si="148"/>
        <v>-0.86485867251076343</v>
      </c>
      <c r="J1366" s="147">
        <f t="shared" si="149"/>
        <v>0.86485867251076343</v>
      </c>
      <c r="K1366" s="147">
        <f t="shared" si="150"/>
        <v>0.74798052341707999</v>
      </c>
      <c r="L1366" s="149">
        <f t="shared" si="151"/>
        <v>4.8565738573156077E-3</v>
      </c>
    </row>
    <row r="1367" spans="4:12" x14ac:dyDescent="0.3">
      <c r="D1367" s="169">
        <v>45446</v>
      </c>
      <c r="E1367" s="146">
        <v>176.29</v>
      </c>
      <c r="F1367" s="170">
        <f t="shared" si="152"/>
        <v>177.92015929054179</v>
      </c>
      <c r="G1367" s="147">
        <f t="shared" si="153"/>
        <v>0.14522917498028709</v>
      </c>
      <c r="H1367" s="147">
        <f t="shared" si="147"/>
        <v>178.06538846552209</v>
      </c>
      <c r="I1367" s="147">
        <f t="shared" si="148"/>
        <v>-1.7753884655220986</v>
      </c>
      <c r="J1367" s="147">
        <f t="shared" si="149"/>
        <v>1.7753884655220986</v>
      </c>
      <c r="K1367" s="147">
        <f t="shared" si="150"/>
        <v>3.1520042035089118</v>
      </c>
      <c r="L1367" s="149">
        <f t="shared" si="151"/>
        <v>1.007084046470077E-2</v>
      </c>
    </row>
    <row r="1368" spans="4:12" x14ac:dyDescent="0.3">
      <c r="D1368" s="169">
        <v>45447</v>
      </c>
      <c r="E1368" s="146">
        <v>174.77</v>
      </c>
      <c r="F1368" s="170">
        <f t="shared" si="152"/>
        <v>176.10218333998424</v>
      </c>
      <c r="G1368" s="147">
        <f t="shared" si="153"/>
        <v>-5.1091337573496931E-2</v>
      </c>
      <c r="H1368" s="147">
        <f t="shared" si="147"/>
        <v>176.05109200241074</v>
      </c>
      <c r="I1368" s="147">
        <f t="shared" si="148"/>
        <v>-1.2810920024107304</v>
      </c>
      <c r="J1368" s="147">
        <f t="shared" si="149"/>
        <v>1.2810920024107304</v>
      </c>
      <c r="K1368" s="147">
        <f t="shared" si="150"/>
        <v>1.6411967186407348</v>
      </c>
      <c r="L1368" s="149">
        <f t="shared" si="151"/>
        <v>7.3301596521756045E-3</v>
      </c>
    </row>
    <row r="1369" spans="4:12" x14ac:dyDescent="0.3">
      <c r="D1369" s="169">
        <v>45448</v>
      </c>
      <c r="E1369" s="146">
        <v>175</v>
      </c>
      <c r="F1369" s="170">
        <f t="shared" si="152"/>
        <v>174.77512692994122</v>
      </c>
      <c r="G1369" s="147">
        <f t="shared" si="153"/>
        <v>-0.17868784482044858</v>
      </c>
      <c r="H1369" s="147">
        <f t="shared" si="147"/>
        <v>174.59643908512078</v>
      </c>
      <c r="I1369" s="147">
        <f t="shared" si="148"/>
        <v>0.40356091487922185</v>
      </c>
      <c r="J1369" s="147">
        <f t="shared" si="149"/>
        <v>0.40356091487922185</v>
      </c>
      <c r="K1369" s="147">
        <f t="shared" si="150"/>
        <v>0.16286141201815454</v>
      </c>
      <c r="L1369" s="149">
        <f t="shared" si="151"/>
        <v>2.3060623707384107E-3</v>
      </c>
    </row>
    <row r="1370" spans="4:12" x14ac:dyDescent="0.3">
      <c r="D1370" s="169">
        <v>45449</v>
      </c>
      <c r="E1370" s="146">
        <v>177.94</v>
      </c>
      <c r="F1370" s="170">
        <f t="shared" si="152"/>
        <v>175.44504972414364</v>
      </c>
      <c r="G1370" s="147">
        <f t="shared" si="153"/>
        <v>-9.3826780918161642E-2</v>
      </c>
      <c r="H1370" s="147">
        <f t="shared" si="147"/>
        <v>175.35122294322548</v>
      </c>
      <c r="I1370" s="147">
        <f t="shared" si="148"/>
        <v>2.5887770567745179</v>
      </c>
      <c r="J1370" s="147">
        <f t="shared" si="149"/>
        <v>2.5887770567745179</v>
      </c>
      <c r="K1370" s="147">
        <f t="shared" si="150"/>
        <v>6.7017666496821349</v>
      </c>
      <c r="L1370" s="149">
        <f t="shared" si="151"/>
        <v>1.4548595351098785E-2</v>
      </c>
    </row>
    <row r="1371" spans="4:12" x14ac:dyDescent="0.3">
      <c r="D1371" s="169">
        <v>45450</v>
      </c>
      <c r="E1371" s="146">
        <v>177.48</v>
      </c>
      <c r="F1371" s="170">
        <f t="shared" si="152"/>
        <v>177.77293857526547</v>
      </c>
      <c r="G1371" s="147">
        <f t="shared" si="153"/>
        <v>0.14834478228583722</v>
      </c>
      <c r="H1371" s="147">
        <f t="shared" si="147"/>
        <v>177.92128335755132</v>
      </c>
      <c r="I1371" s="147">
        <f t="shared" si="148"/>
        <v>-0.44128335755132753</v>
      </c>
      <c r="J1371" s="147">
        <f t="shared" si="149"/>
        <v>0.44128335755132753</v>
      </c>
      <c r="K1371" s="147">
        <f t="shared" si="150"/>
        <v>0.19473100165177276</v>
      </c>
      <c r="L1371" s="149">
        <f t="shared" si="151"/>
        <v>2.4863835787205745E-3</v>
      </c>
    </row>
    <row r="1372" spans="4:12" x14ac:dyDescent="0.3">
      <c r="D1372" s="169">
        <v>45453</v>
      </c>
      <c r="E1372" s="146">
        <v>173.79</v>
      </c>
      <c r="F1372" s="170">
        <f t="shared" si="152"/>
        <v>176.86067582582868</v>
      </c>
      <c r="G1372" s="147">
        <f t="shared" si="153"/>
        <v>4.2284029113574317E-2</v>
      </c>
      <c r="H1372" s="147">
        <f t="shared" si="147"/>
        <v>176.90295985494225</v>
      </c>
      <c r="I1372" s="147">
        <f t="shared" si="148"/>
        <v>-3.112959854942261</v>
      </c>
      <c r="J1372" s="147">
        <f t="shared" si="149"/>
        <v>3.112959854942261</v>
      </c>
      <c r="K1372" s="147">
        <f t="shared" si="150"/>
        <v>9.6905190584821419</v>
      </c>
      <c r="L1372" s="149">
        <f t="shared" si="151"/>
        <v>1.7912192041787567E-2</v>
      </c>
    </row>
    <row r="1373" spans="4:12" x14ac:dyDescent="0.3">
      <c r="D1373" s="169">
        <v>45454</v>
      </c>
      <c r="E1373" s="146">
        <v>170.66</v>
      </c>
      <c r="F1373" s="170">
        <f t="shared" si="152"/>
        <v>173.19782722329086</v>
      </c>
      <c r="G1373" s="147">
        <f t="shared" si="153"/>
        <v>-0.32822923405156523</v>
      </c>
      <c r="H1373" s="147">
        <f t="shared" si="147"/>
        <v>172.86959798923928</v>
      </c>
      <c r="I1373" s="147">
        <f t="shared" si="148"/>
        <v>-2.2095979892392847</v>
      </c>
      <c r="J1373" s="147">
        <f t="shared" si="149"/>
        <v>2.2095979892392847</v>
      </c>
      <c r="K1373" s="147">
        <f t="shared" si="150"/>
        <v>4.8823232740502904</v>
      </c>
      <c r="L1373" s="149">
        <f t="shared" si="151"/>
        <v>1.2947368974799513E-2</v>
      </c>
    </row>
    <row r="1374" spans="4:12" x14ac:dyDescent="0.3">
      <c r="D1374" s="169">
        <v>45455</v>
      </c>
      <c r="E1374" s="146">
        <v>177.29</v>
      </c>
      <c r="F1374" s="170">
        <f t="shared" si="152"/>
        <v>171.72341661275874</v>
      </c>
      <c r="G1374" s="147">
        <f t="shared" si="153"/>
        <v>-0.44284737169962052</v>
      </c>
      <c r="H1374" s="147">
        <f t="shared" si="147"/>
        <v>171.28056924105911</v>
      </c>
      <c r="I1374" s="147">
        <f t="shared" si="148"/>
        <v>6.00943075894088</v>
      </c>
      <c r="J1374" s="147">
        <f t="shared" si="149"/>
        <v>6.00943075894088</v>
      </c>
      <c r="K1374" s="147">
        <f t="shared" si="150"/>
        <v>36.113258046504761</v>
      </c>
      <c r="L1374" s="149">
        <f t="shared" si="151"/>
        <v>3.3896050307072483E-2</v>
      </c>
    </row>
    <row r="1375" spans="4:12" x14ac:dyDescent="0.3">
      <c r="D1375" s="169">
        <v>45456</v>
      </c>
      <c r="E1375" s="146">
        <v>182.47</v>
      </c>
      <c r="F1375" s="170">
        <f t="shared" si="152"/>
        <v>177.97172210264029</v>
      </c>
      <c r="G1375" s="147">
        <f t="shared" si="153"/>
        <v>0.22626791445849614</v>
      </c>
      <c r="H1375" s="147">
        <f t="shared" si="147"/>
        <v>178.19799001709879</v>
      </c>
      <c r="I1375" s="147">
        <f t="shared" si="148"/>
        <v>4.2720099829012099</v>
      </c>
      <c r="J1375" s="147">
        <f t="shared" si="149"/>
        <v>4.2720099829012099</v>
      </c>
      <c r="K1375" s="147">
        <f t="shared" si="150"/>
        <v>18.250069294007595</v>
      </c>
      <c r="L1375" s="149">
        <f t="shared" si="151"/>
        <v>2.3412122446984217E-2</v>
      </c>
    </row>
    <row r="1376" spans="4:12" x14ac:dyDescent="0.3">
      <c r="D1376" s="169">
        <v>45457</v>
      </c>
      <c r="E1376" s="146">
        <v>178.01</v>
      </c>
      <c r="F1376" s="170">
        <f t="shared" si="152"/>
        <v>181.75901433156682</v>
      </c>
      <c r="G1376" s="147">
        <f t="shared" si="153"/>
        <v>0.58237034590529979</v>
      </c>
      <c r="H1376" s="147">
        <f t="shared" si="147"/>
        <v>182.34138467747212</v>
      </c>
      <c r="I1376" s="147">
        <f t="shared" si="148"/>
        <v>-4.3313846774721299</v>
      </c>
      <c r="J1376" s="147">
        <f t="shared" si="149"/>
        <v>4.3313846774721299</v>
      </c>
      <c r="K1376" s="147">
        <f t="shared" si="150"/>
        <v>18.760893224240345</v>
      </c>
      <c r="L1376" s="149">
        <f t="shared" si="151"/>
        <v>2.4332254802944386E-2</v>
      </c>
    </row>
    <row r="1377" spans="4:12" x14ac:dyDescent="0.3">
      <c r="D1377" s="169">
        <v>45460</v>
      </c>
      <c r="E1377" s="146">
        <v>187.44</v>
      </c>
      <c r="F1377" s="170">
        <f t="shared" si="152"/>
        <v>180.36189627672425</v>
      </c>
      <c r="G1377" s="147">
        <f t="shared" si="153"/>
        <v>0.38442150583051327</v>
      </c>
      <c r="H1377" s="147">
        <f t="shared" si="147"/>
        <v>180.74631778255477</v>
      </c>
      <c r="I1377" s="147">
        <f t="shared" si="148"/>
        <v>6.6936822174452288</v>
      </c>
      <c r="J1377" s="147">
        <f t="shared" si="149"/>
        <v>6.6936822174452288</v>
      </c>
      <c r="K1377" s="147">
        <f t="shared" si="150"/>
        <v>44.805381628142477</v>
      </c>
      <c r="L1377" s="149">
        <f t="shared" si="151"/>
        <v>3.5711066034172158E-2</v>
      </c>
    </row>
    <row r="1378" spans="4:12" x14ac:dyDescent="0.3">
      <c r="D1378" s="169">
        <v>45461</v>
      </c>
      <c r="E1378" s="146">
        <v>184.86</v>
      </c>
      <c r="F1378" s="170">
        <f t="shared" si="152"/>
        <v>187.23153720466442</v>
      </c>
      <c r="G1378" s="147">
        <f t="shared" si="153"/>
        <v>1.0329434480414788</v>
      </c>
      <c r="H1378" s="147">
        <f t="shared" si="147"/>
        <v>188.26448065270588</v>
      </c>
      <c r="I1378" s="147">
        <f t="shared" si="148"/>
        <v>-3.4044806527058711</v>
      </c>
      <c r="J1378" s="147">
        <f t="shared" si="149"/>
        <v>3.4044806527058711</v>
      </c>
      <c r="K1378" s="147">
        <f t="shared" si="150"/>
        <v>11.590488514648595</v>
      </c>
      <c r="L1378" s="149">
        <f t="shared" si="151"/>
        <v>1.8416534960001466E-2</v>
      </c>
    </row>
    <row r="1379" spans="4:12" x14ac:dyDescent="0.3">
      <c r="D1379" s="169">
        <v>45463</v>
      </c>
      <c r="E1379" s="146">
        <v>181.57</v>
      </c>
      <c r="F1379" s="170">
        <f t="shared" si="152"/>
        <v>185.02835475843318</v>
      </c>
      <c r="G1379" s="147">
        <f t="shared" si="153"/>
        <v>0.70933085861420697</v>
      </c>
      <c r="H1379" s="147">
        <f t="shared" si="147"/>
        <v>185.73768561704739</v>
      </c>
      <c r="I1379" s="147">
        <f t="shared" si="148"/>
        <v>-4.1676856170473968</v>
      </c>
      <c r="J1379" s="147">
        <f t="shared" si="149"/>
        <v>4.1676856170473968</v>
      </c>
      <c r="K1379" s="147">
        <f t="shared" si="150"/>
        <v>17.369603402543742</v>
      </c>
      <c r="L1379" s="149">
        <f t="shared" si="151"/>
        <v>2.2953602561256798E-2</v>
      </c>
    </row>
    <row r="1380" spans="4:12" x14ac:dyDescent="0.3">
      <c r="D1380" s="169">
        <v>45464</v>
      </c>
      <c r="E1380" s="146">
        <v>183.01</v>
      </c>
      <c r="F1380" s="170">
        <f t="shared" si="152"/>
        <v>182.42546468689136</v>
      </c>
      <c r="G1380" s="147">
        <f t="shared" si="153"/>
        <v>0.37810876559860412</v>
      </c>
      <c r="H1380" s="147">
        <f t="shared" si="147"/>
        <v>182.80357345248996</v>
      </c>
      <c r="I1380" s="147">
        <f t="shared" si="148"/>
        <v>0.2064265475100342</v>
      </c>
      <c r="J1380" s="147">
        <f t="shared" si="149"/>
        <v>0.2064265475100342</v>
      </c>
      <c r="K1380" s="147">
        <f t="shared" si="150"/>
        <v>4.2611919516912407E-2</v>
      </c>
      <c r="L1380" s="149">
        <f t="shared" si="151"/>
        <v>1.127952284083024E-3</v>
      </c>
    </row>
    <row r="1381" spans="4:12" x14ac:dyDescent="0.3">
      <c r="D1381" s="169">
        <v>45467</v>
      </c>
      <c r="E1381" s="146">
        <v>182.58</v>
      </c>
      <c r="F1381" s="170">
        <f t="shared" si="152"/>
        <v>183.22648701247886</v>
      </c>
      <c r="G1381" s="147">
        <f t="shared" si="153"/>
        <v>0.42040012159749329</v>
      </c>
      <c r="H1381" s="147">
        <f t="shared" si="147"/>
        <v>183.64688713407634</v>
      </c>
      <c r="I1381" s="147">
        <f t="shared" si="148"/>
        <v>-1.0668871340763246</v>
      </c>
      <c r="J1381" s="147">
        <f t="shared" si="149"/>
        <v>1.0668871340763246</v>
      </c>
      <c r="K1381" s="147">
        <f t="shared" si="150"/>
        <v>1.1382481568575935</v>
      </c>
      <c r="L1381" s="149">
        <f t="shared" si="151"/>
        <v>5.8433954106491652E-3</v>
      </c>
    </row>
    <row r="1382" spans="4:12" x14ac:dyDescent="0.3">
      <c r="D1382" s="169">
        <v>45468</v>
      </c>
      <c r="E1382" s="146">
        <v>187.35</v>
      </c>
      <c r="F1382" s="170">
        <f t="shared" si="152"/>
        <v>183.87032009727801</v>
      </c>
      <c r="G1382" s="147">
        <f t="shared" si="153"/>
        <v>0.44274341791765948</v>
      </c>
      <c r="H1382" s="147">
        <f t="shared" si="147"/>
        <v>184.31306351519567</v>
      </c>
      <c r="I1382" s="147">
        <f t="shared" si="148"/>
        <v>3.036936484804329</v>
      </c>
      <c r="J1382" s="147">
        <f t="shared" si="149"/>
        <v>3.036936484804329</v>
      </c>
      <c r="K1382" s="147">
        <f t="shared" si="150"/>
        <v>9.2229832127356737</v>
      </c>
      <c r="L1382" s="149">
        <f t="shared" si="151"/>
        <v>1.6209962555667621E-2</v>
      </c>
    </row>
    <row r="1383" spans="4:12" x14ac:dyDescent="0.3">
      <c r="D1383" s="169">
        <v>45469</v>
      </c>
      <c r="E1383" s="146">
        <v>196.37</v>
      </c>
      <c r="F1383" s="170">
        <f t="shared" si="152"/>
        <v>189.50819473433413</v>
      </c>
      <c r="G1383" s="147">
        <f t="shared" si="153"/>
        <v>0.96225653983150505</v>
      </c>
      <c r="H1383" s="147">
        <f t="shared" si="147"/>
        <v>190.47045127416564</v>
      </c>
      <c r="I1383" s="147">
        <f t="shared" si="148"/>
        <v>5.8995487258343644</v>
      </c>
      <c r="J1383" s="147">
        <f t="shared" si="149"/>
        <v>5.8995487258343644</v>
      </c>
      <c r="K1383" s="147">
        <f t="shared" si="150"/>
        <v>34.804675168493873</v>
      </c>
      <c r="L1383" s="149">
        <f t="shared" si="151"/>
        <v>3.0043024524287643E-2</v>
      </c>
    </row>
    <row r="1384" spans="4:12" x14ac:dyDescent="0.3">
      <c r="D1384" s="169">
        <v>45470</v>
      </c>
      <c r="E1384" s="146">
        <v>197.42</v>
      </c>
      <c r="F1384" s="170">
        <f t="shared" si="152"/>
        <v>197.34980523186525</v>
      </c>
      <c r="G1384" s="147">
        <f t="shared" si="153"/>
        <v>1.6501919356014667</v>
      </c>
      <c r="H1384" s="147">
        <f t="shared" si="147"/>
        <v>198.99999716746672</v>
      </c>
      <c r="I1384" s="147">
        <f t="shared" si="148"/>
        <v>-1.579997167466729</v>
      </c>
      <c r="J1384" s="147">
        <f t="shared" si="149"/>
        <v>1.579997167466729</v>
      </c>
      <c r="K1384" s="147">
        <f t="shared" si="150"/>
        <v>2.4963910492028871</v>
      </c>
      <c r="L1384" s="149">
        <f t="shared" si="151"/>
        <v>8.0032274717188184E-3</v>
      </c>
    </row>
    <row r="1385" spans="4:12" x14ac:dyDescent="0.3">
      <c r="D1385" s="169">
        <v>45471</v>
      </c>
      <c r="E1385" s="146">
        <v>197.88</v>
      </c>
      <c r="F1385" s="170">
        <f t="shared" si="152"/>
        <v>198.83215354848116</v>
      </c>
      <c r="G1385" s="147">
        <f t="shared" si="153"/>
        <v>1.6334075737029112</v>
      </c>
      <c r="H1385" s="147">
        <f t="shared" si="147"/>
        <v>200.46556112218408</v>
      </c>
      <c r="I1385" s="147">
        <f t="shared" si="148"/>
        <v>-2.5855611221840888</v>
      </c>
      <c r="J1385" s="147">
        <f t="shared" si="149"/>
        <v>2.5855611221840888</v>
      </c>
      <c r="K1385" s="147">
        <f t="shared" si="150"/>
        <v>6.6851263165498445</v>
      </c>
      <c r="L1385" s="149">
        <f t="shared" si="151"/>
        <v>1.3066308480817105E-2</v>
      </c>
    </row>
    <row r="1386" spans="4:12" x14ac:dyDescent="0.3">
      <c r="D1386" s="169">
        <v>45474</v>
      </c>
      <c r="E1386" s="146">
        <v>209.86</v>
      </c>
      <c r="F1386" s="170">
        <f t="shared" si="152"/>
        <v>201.58272605896235</v>
      </c>
      <c r="G1386" s="147">
        <f t="shared" si="153"/>
        <v>1.7451240673807393</v>
      </c>
      <c r="H1386" s="147">
        <f t="shared" si="147"/>
        <v>203.32785012634309</v>
      </c>
      <c r="I1386" s="147">
        <f t="shared" si="148"/>
        <v>6.5321498736569197</v>
      </c>
      <c r="J1386" s="147">
        <f t="shared" si="149"/>
        <v>6.5321498736569197</v>
      </c>
      <c r="K1386" s="147">
        <f t="shared" si="150"/>
        <v>42.668981971916111</v>
      </c>
      <c r="L1386" s="149">
        <f t="shared" si="151"/>
        <v>3.1126226406446772E-2</v>
      </c>
    </row>
    <row r="1387" spans="4:12" x14ac:dyDescent="0.3">
      <c r="D1387" s="169">
        <v>45475</v>
      </c>
      <c r="E1387" s="146">
        <v>231.26</v>
      </c>
      <c r="F1387" s="170">
        <f t="shared" si="152"/>
        <v>215.53609925390464</v>
      </c>
      <c r="G1387" s="147">
        <f t="shared" si="153"/>
        <v>2.9659489801368943</v>
      </c>
      <c r="H1387" s="147">
        <f t="shared" si="147"/>
        <v>218.50204823404152</v>
      </c>
      <c r="I1387" s="147">
        <f t="shared" si="148"/>
        <v>12.757951765958467</v>
      </c>
      <c r="J1387" s="147">
        <f t="shared" si="149"/>
        <v>12.757951765958467</v>
      </c>
      <c r="K1387" s="147">
        <f t="shared" si="150"/>
        <v>162.76533326252274</v>
      </c>
      <c r="L1387" s="149">
        <f t="shared" si="151"/>
        <v>5.51671355442293E-2</v>
      </c>
    </row>
    <row r="1388" spans="4:12" x14ac:dyDescent="0.3">
      <c r="D1388" s="169">
        <v>45476</v>
      </c>
      <c r="E1388" s="146">
        <v>246.39</v>
      </c>
      <c r="F1388" s="170">
        <f t="shared" si="152"/>
        <v>236.6587591841095</v>
      </c>
      <c r="G1388" s="147">
        <f t="shared" si="153"/>
        <v>4.7816200751436906</v>
      </c>
      <c r="H1388" s="147">
        <f t="shared" si="147"/>
        <v>241.44037925925318</v>
      </c>
      <c r="I1388" s="147">
        <f t="shared" si="148"/>
        <v>4.9496207407468091</v>
      </c>
      <c r="J1388" s="147">
        <f t="shared" si="149"/>
        <v>4.9496207407468091</v>
      </c>
      <c r="K1388" s="147">
        <f t="shared" si="150"/>
        <v>24.49874547723099</v>
      </c>
      <c r="L1388" s="149">
        <f t="shared" si="151"/>
        <v>2.0088561795311537E-2</v>
      </c>
    </row>
    <row r="1389" spans="4:12" x14ac:dyDescent="0.3">
      <c r="D1389" s="169">
        <v>45478</v>
      </c>
      <c r="E1389" s="146">
        <v>251.52</v>
      </c>
      <c r="F1389" s="170">
        <f t="shared" si="152"/>
        <v>251.24129606011493</v>
      </c>
      <c r="G1389" s="147">
        <f t="shared" si="153"/>
        <v>5.7617117552298653</v>
      </c>
      <c r="H1389" s="147">
        <f t="shared" si="147"/>
        <v>257.0030078153448</v>
      </c>
      <c r="I1389" s="147">
        <f t="shared" si="148"/>
        <v>-5.4830078153447914</v>
      </c>
      <c r="J1389" s="147">
        <f t="shared" si="149"/>
        <v>5.4830078153447914</v>
      </c>
      <c r="K1389" s="147">
        <f t="shared" si="150"/>
        <v>30.063374703132062</v>
      </c>
      <c r="L1389" s="149">
        <f t="shared" si="151"/>
        <v>2.1799490359990424E-2</v>
      </c>
    </row>
    <row r="1390" spans="4:12" x14ac:dyDescent="0.3">
      <c r="D1390" s="169">
        <v>45481</v>
      </c>
      <c r="E1390" s="146">
        <v>252.94</v>
      </c>
      <c r="F1390" s="170">
        <f t="shared" si="152"/>
        <v>256.41336940418392</v>
      </c>
      <c r="G1390" s="147">
        <f t="shared" si="153"/>
        <v>5.702747914113778</v>
      </c>
      <c r="H1390" s="147">
        <f t="shared" si="147"/>
        <v>262.11611731829771</v>
      </c>
      <c r="I1390" s="147">
        <f t="shared" si="148"/>
        <v>-9.1761173182977132</v>
      </c>
      <c r="J1390" s="147">
        <f t="shared" si="149"/>
        <v>9.1761173182977132</v>
      </c>
      <c r="K1390" s="147">
        <f t="shared" si="150"/>
        <v>84.20112903916322</v>
      </c>
      <c r="L1390" s="149">
        <f t="shared" si="151"/>
        <v>3.6277841852999579E-2</v>
      </c>
    </row>
    <row r="1391" spans="4:12" x14ac:dyDescent="0.3">
      <c r="D1391" s="169">
        <v>45482</v>
      </c>
      <c r="E1391" s="146">
        <v>262.33</v>
      </c>
      <c r="F1391" s="170">
        <f t="shared" si="152"/>
        <v>259.38019833129101</v>
      </c>
      <c r="G1391" s="147">
        <f t="shared" si="153"/>
        <v>5.4291560154131089</v>
      </c>
      <c r="H1391" s="147">
        <f t="shared" si="147"/>
        <v>264.80935434670414</v>
      </c>
      <c r="I1391" s="147">
        <f t="shared" si="148"/>
        <v>-2.4793543467041559</v>
      </c>
      <c r="J1391" s="147">
        <f t="shared" si="149"/>
        <v>2.4793543467041559</v>
      </c>
      <c r="K1391" s="147">
        <f t="shared" si="150"/>
        <v>6.1471979765207916</v>
      </c>
      <c r="L1391" s="149">
        <f t="shared" si="151"/>
        <v>9.4512802451269615E-3</v>
      </c>
    </row>
    <row r="1392" spans="4:12" x14ac:dyDescent="0.3">
      <c r="D1392" s="169">
        <v>45483</v>
      </c>
      <c r="E1392" s="146">
        <v>263.26</v>
      </c>
      <c r="F1392" s="170">
        <f t="shared" si="152"/>
        <v>266.8593248123305</v>
      </c>
      <c r="G1392" s="147">
        <f t="shared" si="153"/>
        <v>5.6341530619757467</v>
      </c>
      <c r="H1392" s="147">
        <f t="shared" si="147"/>
        <v>272.49347787430622</v>
      </c>
      <c r="I1392" s="147">
        <f t="shared" si="148"/>
        <v>-9.2334778743062316</v>
      </c>
      <c r="J1392" s="147">
        <f t="shared" si="149"/>
        <v>9.2334778743062316</v>
      </c>
      <c r="K1392" s="147">
        <f t="shared" si="150"/>
        <v>85.257113655302732</v>
      </c>
      <c r="L1392" s="149">
        <f t="shared" si="151"/>
        <v>3.5073607362706948E-2</v>
      </c>
    </row>
    <row r="1393" spans="4:12" x14ac:dyDescent="0.3">
      <c r="D1393" s="169">
        <v>45484</v>
      </c>
      <c r="E1393" s="146">
        <v>241.03</v>
      </c>
      <c r="F1393" s="170">
        <f t="shared" si="152"/>
        <v>263.32132244958058</v>
      </c>
      <c r="G1393" s="147">
        <f t="shared" si="153"/>
        <v>4.7169375195031797</v>
      </c>
      <c r="H1393" s="147">
        <f t="shared" si="147"/>
        <v>268.03825996908375</v>
      </c>
      <c r="I1393" s="147">
        <f t="shared" si="148"/>
        <v>-27.008259969083753</v>
      </c>
      <c r="J1393" s="147">
        <f t="shared" si="149"/>
        <v>27.008259969083753</v>
      </c>
      <c r="K1393" s="147">
        <f t="shared" si="150"/>
        <v>729.44610655761187</v>
      </c>
      <c r="L1393" s="149">
        <f t="shared" si="151"/>
        <v>0.11205352018040805</v>
      </c>
    </row>
    <row r="1394" spans="4:12" x14ac:dyDescent="0.3">
      <c r="D1394" s="169">
        <v>45485</v>
      </c>
      <c r="E1394" s="146">
        <v>248.23</v>
      </c>
      <c r="F1394" s="170">
        <f t="shared" si="152"/>
        <v>246.24355001560258</v>
      </c>
      <c r="G1394" s="147">
        <f t="shared" si="153"/>
        <v>2.5374665241550618</v>
      </c>
      <c r="H1394" s="147">
        <f t="shared" si="147"/>
        <v>248.78101653975764</v>
      </c>
      <c r="I1394" s="147">
        <f t="shared" si="148"/>
        <v>-0.5510165397576543</v>
      </c>
      <c r="J1394" s="147">
        <f t="shared" si="149"/>
        <v>0.5510165397576543</v>
      </c>
      <c r="K1394" s="147">
        <f t="shared" si="150"/>
        <v>0.30361922708649863</v>
      </c>
      <c r="L1394" s="149">
        <f t="shared" si="151"/>
        <v>2.2197822171278825E-3</v>
      </c>
    </row>
    <row r="1395" spans="4:12" x14ac:dyDescent="0.3">
      <c r="D1395" s="169">
        <v>45488</v>
      </c>
      <c r="E1395" s="146">
        <v>252.64</v>
      </c>
      <c r="F1395" s="170">
        <f t="shared" si="152"/>
        <v>251.14197321932406</v>
      </c>
      <c r="G1395" s="147">
        <f t="shared" si="153"/>
        <v>2.7735621921117035</v>
      </c>
      <c r="H1395" s="147">
        <f t="shared" si="147"/>
        <v>253.91553541143577</v>
      </c>
      <c r="I1395" s="147">
        <f t="shared" si="148"/>
        <v>-1.2755354114357829</v>
      </c>
      <c r="J1395" s="147">
        <f t="shared" si="149"/>
        <v>1.2755354114357829</v>
      </c>
      <c r="K1395" s="147">
        <f t="shared" si="150"/>
        <v>1.6269905858266518</v>
      </c>
      <c r="L1395" s="149">
        <f t="shared" si="151"/>
        <v>5.0488260427318833E-3</v>
      </c>
    </row>
    <row r="1396" spans="4:12" x14ac:dyDescent="0.3">
      <c r="D1396" s="169">
        <v>45489</v>
      </c>
      <c r="E1396" s="146">
        <v>256.56</v>
      </c>
      <c r="F1396" s="170">
        <f t="shared" si="152"/>
        <v>255.64284975368938</v>
      </c>
      <c r="G1396" s="147">
        <f t="shared" si="153"/>
        <v>2.9462936263370652</v>
      </c>
      <c r="H1396" s="147">
        <f t="shared" si="147"/>
        <v>258.58914338002643</v>
      </c>
      <c r="I1396" s="147">
        <f t="shared" si="148"/>
        <v>-2.0291433800264258</v>
      </c>
      <c r="J1396" s="147">
        <f t="shared" si="149"/>
        <v>2.0291433800264258</v>
      </c>
      <c r="K1396" s="147">
        <f t="shared" si="150"/>
        <v>4.1174228567050681</v>
      </c>
      <c r="L1396" s="149">
        <f t="shared" si="151"/>
        <v>7.9090403025663617E-3</v>
      </c>
    </row>
    <row r="1397" spans="4:12" x14ac:dyDescent="0.3">
      <c r="D1397" s="169">
        <v>45490</v>
      </c>
      <c r="E1397" s="146">
        <v>248.5</v>
      </c>
      <c r="F1397" s="170">
        <f t="shared" si="152"/>
        <v>257.30503490106969</v>
      </c>
      <c r="G1397" s="147">
        <f t="shared" si="153"/>
        <v>2.81788277844139</v>
      </c>
      <c r="H1397" s="147">
        <f t="shared" si="147"/>
        <v>260.12291767951109</v>
      </c>
      <c r="I1397" s="147">
        <f t="shared" si="148"/>
        <v>-11.62291767951109</v>
      </c>
      <c r="J1397" s="147">
        <f t="shared" si="149"/>
        <v>11.62291767951109</v>
      </c>
      <c r="K1397" s="147">
        <f t="shared" si="150"/>
        <v>135.09221538469146</v>
      </c>
      <c r="L1397" s="149">
        <f t="shared" si="151"/>
        <v>4.6772304545316258E-2</v>
      </c>
    </row>
    <row r="1398" spans="4:12" x14ac:dyDescent="0.3">
      <c r="D1398" s="169">
        <v>45491</v>
      </c>
      <c r="E1398" s="146">
        <v>249.23</v>
      </c>
      <c r="F1398" s="170">
        <f t="shared" si="152"/>
        <v>250.90030622275313</v>
      </c>
      <c r="G1398" s="147">
        <f t="shared" si="153"/>
        <v>1.8956216327655953</v>
      </c>
      <c r="H1398" s="147">
        <f t="shared" si="147"/>
        <v>252.79592785551873</v>
      </c>
      <c r="I1398" s="147">
        <f t="shared" si="148"/>
        <v>-3.565927855518737</v>
      </c>
      <c r="J1398" s="147">
        <f t="shared" si="149"/>
        <v>3.565927855518737</v>
      </c>
      <c r="K1398" s="147">
        <f t="shared" si="150"/>
        <v>12.715841470764458</v>
      </c>
      <c r="L1398" s="149">
        <f t="shared" si="151"/>
        <v>1.4307779382573275E-2</v>
      </c>
    </row>
    <row r="1399" spans="4:12" x14ac:dyDescent="0.3">
      <c r="D1399" s="169">
        <v>45492</v>
      </c>
      <c r="E1399" s="146">
        <v>239.2</v>
      </c>
      <c r="F1399" s="170">
        <f t="shared" si="152"/>
        <v>248.74049730621249</v>
      </c>
      <c r="G1399" s="147">
        <f t="shared" si="153"/>
        <v>1.4900785778349719</v>
      </c>
      <c r="H1399" s="147">
        <f t="shared" si="147"/>
        <v>250.23057588404745</v>
      </c>
      <c r="I1399" s="147">
        <f t="shared" si="148"/>
        <v>-11.030575884047465</v>
      </c>
      <c r="J1399" s="147">
        <f t="shared" si="149"/>
        <v>11.030575884047465</v>
      </c>
      <c r="K1399" s="147">
        <f t="shared" si="150"/>
        <v>121.67360433372951</v>
      </c>
      <c r="L1399" s="149">
        <f t="shared" si="151"/>
        <v>4.6114447675783717E-2</v>
      </c>
    </row>
    <row r="1400" spans="4:12" x14ac:dyDescent="0.3">
      <c r="D1400" s="169">
        <v>45495</v>
      </c>
      <c r="E1400" s="146">
        <v>251.51</v>
      </c>
      <c r="F1400" s="170">
        <f t="shared" si="152"/>
        <v>242.85406286226797</v>
      </c>
      <c r="G1400" s="147">
        <f t="shared" si="153"/>
        <v>0.75242727565702228</v>
      </c>
      <c r="H1400" s="147">
        <f t="shared" si="147"/>
        <v>243.60649013792499</v>
      </c>
      <c r="I1400" s="147">
        <f t="shared" si="148"/>
        <v>7.9035098620749977</v>
      </c>
      <c r="J1400" s="147">
        <f t="shared" si="149"/>
        <v>7.9035098620749977</v>
      </c>
      <c r="K1400" s="147">
        <f t="shared" si="150"/>
        <v>62.465468139916752</v>
      </c>
      <c r="L1400" s="149">
        <f t="shared" si="151"/>
        <v>3.1424237056478857E-2</v>
      </c>
    </row>
    <row r="1401" spans="4:12" x14ac:dyDescent="0.3">
      <c r="D1401" s="169">
        <v>45496</v>
      </c>
      <c r="E1401" s="146">
        <v>246.38</v>
      </c>
      <c r="F1401" s="170">
        <f t="shared" si="152"/>
        <v>251.08594182052565</v>
      </c>
      <c r="G1401" s="147">
        <f t="shared" si="153"/>
        <v>1.5003724439170882</v>
      </c>
      <c r="H1401" s="147">
        <f t="shared" si="147"/>
        <v>252.58631426444273</v>
      </c>
      <c r="I1401" s="147">
        <f t="shared" si="148"/>
        <v>-6.2063142644427387</v>
      </c>
      <c r="J1401" s="147">
        <f t="shared" si="149"/>
        <v>6.2063142644427387</v>
      </c>
      <c r="K1401" s="147">
        <f t="shared" si="150"/>
        <v>38.518336749025416</v>
      </c>
      <c r="L1401" s="149">
        <f t="shared" si="151"/>
        <v>2.5190008379100327E-2</v>
      </c>
    </row>
    <row r="1402" spans="4:12" x14ac:dyDescent="0.3">
      <c r="D1402" s="169">
        <v>45497</v>
      </c>
      <c r="E1402" s="146">
        <v>215.99</v>
      </c>
      <c r="F1402" s="170">
        <f t="shared" si="152"/>
        <v>241.50229795513368</v>
      </c>
      <c r="G1402" s="147">
        <f t="shared" si="153"/>
        <v>0.39197081298618308</v>
      </c>
      <c r="H1402" s="147">
        <f t="shared" si="147"/>
        <v>241.89426876811987</v>
      </c>
      <c r="I1402" s="147">
        <f t="shared" si="148"/>
        <v>-25.904268768119863</v>
      </c>
      <c r="J1402" s="147">
        <f t="shared" si="149"/>
        <v>25.904268768119863</v>
      </c>
      <c r="K1402" s="147">
        <f t="shared" si="150"/>
        <v>671.03114041099013</v>
      </c>
      <c r="L1402" s="149">
        <f t="shared" si="151"/>
        <v>0.11993272266364119</v>
      </c>
    </row>
    <row r="1403" spans="4:12" x14ac:dyDescent="0.3">
      <c r="D1403" s="169">
        <v>45498</v>
      </c>
      <c r="E1403" s="146">
        <v>220.25</v>
      </c>
      <c r="F1403" s="170">
        <f t="shared" si="152"/>
        <v>217.15557665038898</v>
      </c>
      <c r="G1403" s="147">
        <f t="shared" si="153"/>
        <v>-2.081898398786906</v>
      </c>
      <c r="H1403" s="147">
        <f t="shared" si="147"/>
        <v>215.07367825160208</v>
      </c>
      <c r="I1403" s="147">
        <f t="shared" si="148"/>
        <v>5.1763217483979247</v>
      </c>
      <c r="J1403" s="147">
        <f t="shared" si="149"/>
        <v>5.1763217483979247</v>
      </c>
      <c r="K1403" s="147">
        <f t="shared" si="150"/>
        <v>26.794306842937349</v>
      </c>
      <c r="L1403" s="149">
        <f t="shared" si="151"/>
        <v>2.3502028369570601E-2</v>
      </c>
    </row>
    <row r="1404" spans="4:12" x14ac:dyDescent="0.3">
      <c r="D1404" s="169">
        <v>45499</v>
      </c>
      <c r="E1404" s="146">
        <v>219.8</v>
      </c>
      <c r="F1404" s="170">
        <f t="shared" si="152"/>
        <v>218.49448128097049</v>
      </c>
      <c r="G1404" s="147">
        <f t="shared" si="153"/>
        <v>-1.7398180958500644</v>
      </c>
      <c r="H1404" s="147">
        <f t="shared" si="147"/>
        <v>216.75466318512042</v>
      </c>
      <c r="I1404" s="147">
        <f t="shared" si="148"/>
        <v>3.0453368148795903</v>
      </c>
      <c r="J1404" s="147">
        <f t="shared" si="149"/>
        <v>3.0453368148795903</v>
      </c>
      <c r="K1404" s="147">
        <f t="shared" si="150"/>
        <v>9.2740763160609685</v>
      </c>
      <c r="L1404" s="149">
        <f t="shared" si="151"/>
        <v>1.3855035554502231E-2</v>
      </c>
    </row>
    <row r="1405" spans="4:12" x14ac:dyDescent="0.3">
      <c r="D1405" s="169">
        <v>45502</v>
      </c>
      <c r="E1405" s="146">
        <v>232.1</v>
      </c>
      <c r="F1405" s="170">
        <f t="shared" si="152"/>
        <v>220.86814552331998</v>
      </c>
      <c r="G1405" s="147">
        <f t="shared" si="153"/>
        <v>-1.328469862030109</v>
      </c>
      <c r="H1405" s="147">
        <f t="shared" si="147"/>
        <v>219.53967566128986</v>
      </c>
      <c r="I1405" s="147">
        <f t="shared" si="148"/>
        <v>12.560324338710132</v>
      </c>
      <c r="J1405" s="147">
        <f t="shared" si="149"/>
        <v>12.560324338710132</v>
      </c>
      <c r="K1405" s="147">
        <f t="shared" si="150"/>
        <v>157.7617474935941</v>
      </c>
      <c r="L1405" s="149">
        <f t="shared" si="151"/>
        <v>5.4116003182723534E-2</v>
      </c>
    </row>
    <row r="1406" spans="4:12" x14ac:dyDescent="0.3">
      <c r="D1406" s="169">
        <v>45503</v>
      </c>
      <c r="E1406" s="146">
        <v>222.62</v>
      </c>
      <c r="F1406" s="170">
        <f t="shared" si="152"/>
        <v>229.1412241103759</v>
      </c>
      <c r="G1406" s="147">
        <f t="shared" si="153"/>
        <v>-0.36831501712150605</v>
      </c>
      <c r="H1406" s="147">
        <f t="shared" si="147"/>
        <v>228.77290909325438</v>
      </c>
      <c r="I1406" s="147">
        <f t="shared" si="148"/>
        <v>-6.1529090932543795</v>
      </c>
      <c r="J1406" s="147">
        <f t="shared" si="149"/>
        <v>6.1529090932543795</v>
      </c>
      <c r="K1406" s="147">
        <f t="shared" si="150"/>
        <v>37.858290309852428</v>
      </c>
      <c r="L1406" s="149">
        <f t="shared" si="151"/>
        <v>2.7638617793793816E-2</v>
      </c>
    </row>
    <row r="1407" spans="4:12" x14ac:dyDescent="0.3">
      <c r="D1407" s="169">
        <v>45504</v>
      </c>
      <c r="E1407" s="146">
        <v>232.07</v>
      </c>
      <c r="F1407" s="170">
        <f t="shared" si="152"/>
        <v>224.21534798630279</v>
      </c>
      <c r="G1407" s="147">
        <f t="shared" si="153"/>
        <v>-0.8240711278166668</v>
      </c>
      <c r="H1407" s="147">
        <f t="shared" si="147"/>
        <v>223.39127685848612</v>
      </c>
      <c r="I1407" s="147">
        <f t="shared" si="148"/>
        <v>8.6787231415138706</v>
      </c>
      <c r="J1407" s="147">
        <f t="shared" si="149"/>
        <v>8.6787231415138706</v>
      </c>
      <c r="K1407" s="147">
        <f t="shared" si="150"/>
        <v>75.320235367048383</v>
      </c>
      <c r="L1407" s="149">
        <f t="shared" si="151"/>
        <v>3.7397005823733662E-2</v>
      </c>
    </row>
    <row r="1408" spans="4:12" x14ac:dyDescent="0.3">
      <c r="D1408" s="169">
        <v>45505</v>
      </c>
      <c r="E1408" s="146">
        <v>216.86</v>
      </c>
      <c r="F1408" s="170">
        <f t="shared" si="152"/>
        <v>228.36874309774669</v>
      </c>
      <c r="G1408" s="147">
        <f t="shared" si="153"/>
        <v>-0.32632450389061018</v>
      </c>
      <c r="H1408" s="147">
        <f t="shared" si="147"/>
        <v>228.04241859385607</v>
      </c>
      <c r="I1408" s="147">
        <f t="shared" si="148"/>
        <v>-11.182418593856056</v>
      </c>
      <c r="J1408" s="147">
        <f t="shared" si="149"/>
        <v>11.182418593856056</v>
      </c>
      <c r="K1408" s="147">
        <f t="shared" si="150"/>
        <v>125.04648560821765</v>
      </c>
      <c r="L1408" s="149">
        <f t="shared" si="151"/>
        <v>5.1565150760195771E-2</v>
      </c>
    </row>
    <row r="1409" spans="4:12" x14ac:dyDescent="0.3">
      <c r="D1409" s="169">
        <v>45506</v>
      </c>
      <c r="E1409" s="146">
        <v>207.67</v>
      </c>
      <c r="F1409" s="170">
        <f t="shared" si="152"/>
        <v>214.76094039688752</v>
      </c>
      <c r="G1409" s="147">
        <f t="shared" si="153"/>
        <v>-1.6544723235874661</v>
      </c>
      <c r="H1409" s="147">
        <f t="shared" ref="H1409:H1472" si="154">F1409+G1409</f>
        <v>213.10646807330005</v>
      </c>
      <c r="I1409" s="147">
        <f t="shared" si="148"/>
        <v>-5.4364680733000625</v>
      </c>
      <c r="J1409" s="147">
        <f t="shared" si="149"/>
        <v>5.4364680733000625</v>
      </c>
      <c r="K1409" s="147">
        <f t="shared" si="150"/>
        <v>29.555185112010893</v>
      </c>
      <c r="L1409" s="149">
        <f t="shared" si="151"/>
        <v>2.6178398773535238E-2</v>
      </c>
    </row>
    <row r="1410" spans="4:12" x14ac:dyDescent="0.3">
      <c r="D1410" s="169">
        <v>45509</v>
      </c>
      <c r="E1410" s="146">
        <v>198.88</v>
      </c>
      <c r="F1410" s="170">
        <f t="shared" si="152"/>
        <v>204.58842214113002</v>
      </c>
      <c r="G1410" s="147">
        <f t="shared" si="153"/>
        <v>-2.5062769168044694</v>
      </c>
      <c r="H1410" s="147">
        <f t="shared" si="154"/>
        <v>202.08214522432556</v>
      </c>
      <c r="I1410" s="147">
        <f t="shared" si="148"/>
        <v>-3.2021452243255624</v>
      </c>
      <c r="J1410" s="147">
        <f t="shared" si="149"/>
        <v>3.2021452243255624</v>
      </c>
      <c r="K1410" s="147">
        <f t="shared" si="150"/>
        <v>10.253734037671006</v>
      </c>
      <c r="L1410" s="149">
        <f t="shared" si="151"/>
        <v>1.6100891111854195E-2</v>
      </c>
    </row>
    <row r="1411" spans="4:12" x14ac:dyDescent="0.3">
      <c r="D1411" s="169">
        <v>45510</v>
      </c>
      <c r="E1411" s="146">
        <v>200.64</v>
      </c>
      <c r="F1411" s="170">
        <f t="shared" si="152"/>
        <v>197.22697846655643</v>
      </c>
      <c r="G1411" s="147">
        <f t="shared" si="153"/>
        <v>-2.9917935925813817</v>
      </c>
      <c r="H1411" s="147">
        <f t="shared" si="154"/>
        <v>194.23518487397504</v>
      </c>
      <c r="I1411" s="147">
        <f t="shared" si="148"/>
        <v>6.4048151260249426</v>
      </c>
      <c r="J1411" s="147">
        <f t="shared" si="149"/>
        <v>6.4048151260249426</v>
      </c>
      <c r="K1411" s="147">
        <f t="shared" si="150"/>
        <v>41.021656798557899</v>
      </c>
      <c r="L1411" s="149">
        <f t="shared" si="151"/>
        <v>3.1921925468625115E-2</v>
      </c>
    </row>
    <row r="1412" spans="4:12" x14ac:dyDescent="0.3">
      <c r="D1412" s="169">
        <v>45511</v>
      </c>
      <c r="E1412" s="146">
        <v>191.76</v>
      </c>
      <c r="F1412" s="170">
        <f t="shared" si="152"/>
        <v>196.47056512593488</v>
      </c>
      <c r="G1412" s="147">
        <f t="shared" si="153"/>
        <v>-2.7682555673853986</v>
      </c>
      <c r="H1412" s="147">
        <f t="shared" si="154"/>
        <v>193.70230955854947</v>
      </c>
      <c r="I1412" s="147">
        <f t="shared" ref="I1412:I1472" si="155">E1412-H1412</f>
        <v>-1.9423095585494821</v>
      </c>
      <c r="J1412" s="147">
        <f t="shared" ref="J1412:J1472" si="156">ABS(I1412)</f>
        <v>1.9423095585494821</v>
      </c>
      <c r="K1412" s="147">
        <f t="shared" ref="K1412:K1472" si="157">I1412^2</f>
        <v>3.7725664212326837</v>
      </c>
      <c r="L1412" s="149">
        <f t="shared" ref="L1412:L1472" si="158">J1412/E1412</f>
        <v>1.0128856688305602E-2</v>
      </c>
    </row>
    <row r="1413" spans="4:12" x14ac:dyDescent="0.3">
      <c r="D1413" s="169">
        <v>45512</v>
      </c>
      <c r="E1413" s="146">
        <v>198.84</v>
      </c>
      <c r="F1413" s="170">
        <f t="shared" ref="F1413:F1472" si="159">alpha*(E1413)+(1-alpha)*(E1412+G1412)</f>
        <v>190.96139554609167</v>
      </c>
      <c r="G1413" s="147">
        <f t="shared" ref="G1413:G1472" si="160">beta*(F1413-F1412)+(1-beta)*G1412</f>
        <v>-3.0423469686311804</v>
      </c>
      <c r="H1413" s="147">
        <f t="shared" si="154"/>
        <v>187.91904857746047</v>
      </c>
      <c r="I1413" s="147">
        <f t="shared" si="155"/>
        <v>10.920951422539531</v>
      </c>
      <c r="J1413" s="147">
        <f t="shared" si="156"/>
        <v>10.920951422539531</v>
      </c>
      <c r="K1413" s="147">
        <f t="shared" si="157"/>
        <v>119.2671799734682</v>
      </c>
      <c r="L1413" s="149">
        <f t="shared" si="158"/>
        <v>5.4923312324177888E-2</v>
      </c>
    </row>
    <row r="1414" spans="4:12" x14ac:dyDescent="0.3">
      <c r="D1414" s="169">
        <v>45513</v>
      </c>
      <c r="E1414" s="146">
        <v>200</v>
      </c>
      <c r="F1414" s="170">
        <f t="shared" si="159"/>
        <v>196.63812242509505</v>
      </c>
      <c r="G1414" s="147">
        <f t="shared" si="160"/>
        <v>-2.170439583867724</v>
      </c>
      <c r="H1414" s="147">
        <f t="shared" si="154"/>
        <v>194.46768284122732</v>
      </c>
      <c r="I1414" s="147">
        <f t="shared" si="155"/>
        <v>5.5323171587726847</v>
      </c>
      <c r="J1414" s="147">
        <f t="shared" si="156"/>
        <v>5.5323171587726847</v>
      </c>
      <c r="K1414" s="147">
        <f t="shared" si="157"/>
        <v>30.606533145250669</v>
      </c>
      <c r="L1414" s="149">
        <f t="shared" si="158"/>
        <v>2.7661585793863422E-2</v>
      </c>
    </row>
    <row r="1415" spans="4:12" x14ac:dyDescent="0.3">
      <c r="D1415" s="169">
        <v>45516</v>
      </c>
      <c r="E1415" s="146">
        <v>197.49</v>
      </c>
      <c r="F1415" s="170">
        <f t="shared" si="159"/>
        <v>197.76164833290585</v>
      </c>
      <c r="G1415" s="147">
        <f t="shared" si="160"/>
        <v>-1.8410430346998716</v>
      </c>
      <c r="H1415" s="147">
        <f t="shared" si="154"/>
        <v>195.92060529820597</v>
      </c>
      <c r="I1415" s="147">
        <f t="shared" si="155"/>
        <v>1.5693947017940388</v>
      </c>
      <c r="J1415" s="147">
        <f t="shared" si="156"/>
        <v>1.5693947017940388</v>
      </c>
      <c r="K1415" s="147">
        <f t="shared" si="157"/>
        <v>2.4629997300192001</v>
      </c>
      <c r="L1415" s="149">
        <f t="shared" si="158"/>
        <v>7.9467046523572782E-3</v>
      </c>
    </row>
    <row r="1416" spans="4:12" x14ac:dyDescent="0.3">
      <c r="D1416" s="169">
        <v>45517</v>
      </c>
      <c r="E1416" s="146">
        <v>207.83</v>
      </c>
      <c r="F1416" s="170">
        <f t="shared" si="159"/>
        <v>198.08516557224013</v>
      </c>
      <c r="G1416" s="147">
        <f t="shared" si="160"/>
        <v>-1.6245870072964566</v>
      </c>
      <c r="H1416" s="147">
        <f t="shared" si="154"/>
        <v>196.46057856494366</v>
      </c>
      <c r="I1416" s="147">
        <f t="shared" si="155"/>
        <v>11.369421435056353</v>
      </c>
      <c r="J1416" s="147">
        <f t="shared" si="156"/>
        <v>11.369421435056353</v>
      </c>
      <c r="K1416" s="147">
        <f t="shared" si="157"/>
        <v>129.26374376791887</v>
      </c>
      <c r="L1416" s="149">
        <f t="shared" si="158"/>
        <v>5.4705391113199983E-2</v>
      </c>
    </row>
    <row r="1417" spans="4:12" x14ac:dyDescent="0.3">
      <c r="D1417" s="169">
        <v>45518</v>
      </c>
      <c r="E1417" s="146">
        <v>201.38</v>
      </c>
      <c r="F1417" s="170">
        <f t="shared" si="159"/>
        <v>205.24033039416287</v>
      </c>
      <c r="G1417" s="147">
        <f t="shared" si="160"/>
        <v>-0.74661182437453699</v>
      </c>
      <c r="H1417" s="147">
        <f t="shared" si="154"/>
        <v>204.49371856978834</v>
      </c>
      <c r="I1417" s="147">
        <f t="shared" si="155"/>
        <v>-3.1137185697883467</v>
      </c>
      <c r="J1417" s="147">
        <f t="shared" si="156"/>
        <v>3.1137185697883467</v>
      </c>
      <c r="K1417" s="147">
        <f t="shared" si="157"/>
        <v>9.6952433318447877</v>
      </c>
      <c r="L1417" s="149">
        <f t="shared" si="158"/>
        <v>1.5461905699614394E-2</v>
      </c>
    </row>
    <row r="1418" spans="4:12" x14ac:dyDescent="0.3">
      <c r="D1418" s="169">
        <v>45519</v>
      </c>
      <c r="E1418" s="146">
        <v>214.14</v>
      </c>
      <c r="F1418" s="170">
        <f t="shared" si="159"/>
        <v>203.3347105405004</v>
      </c>
      <c r="G1418" s="147">
        <f t="shared" si="160"/>
        <v>-0.86251262730333056</v>
      </c>
      <c r="H1418" s="147">
        <f t="shared" si="154"/>
        <v>202.47219791319708</v>
      </c>
      <c r="I1418" s="147">
        <f t="shared" si="155"/>
        <v>11.667802086802908</v>
      </c>
      <c r="J1418" s="147">
        <f t="shared" si="156"/>
        <v>11.667802086802908</v>
      </c>
      <c r="K1418" s="147">
        <f t="shared" si="157"/>
        <v>136.13760553680228</v>
      </c>
      <c r="L1418" s="149">
        <f t="shared" si="158"/>
        <v>5.4486794091729282E-2</v>
      </c>
    </row>
    <row r="1419" spans="4:12" x14ac:dyDescent="0.3">
      <c r="D1419" s="169">
        <v>45520</v>
      </c>
      <c r="E1419" s="146">
        <v>216.12</v>
      </c>
      <c r="F1419" s="170">
        <f t="shared" si="159"/>
        <v>213.84598989815737</v>
      </c>
      <c r="G1419" s="147">
        <f t="shared" si="160"/>
        <v>0.27486657119269997</v>
      </c>
      <c r="H1419" s="147">
        <f t="shared" si="154"/>
        <v>214.12085646935006</v>
      </c>
      <c r="I1419" s="147">
        <f t="shared" si="155"/>
        <v>1.9991435306499454</v>
      </c>
      <c r="J1419" s="147">
        <f t="shared" si="156"/>
        <v>1.9991435306499454</v>
      </c>
      <c r="K1419" s="147">
        <f t="shared" si="157"/>
        <v>3.9965748561395293</v>
      </c>
      <c r="L1419" s="149">
        <f t="shared" si="158"/>
        <v>9.2501551482969888E-3</v>
      </c>
    </row>
    <row r="1420" spans="4:12" x14ac:dyDescent="0.3">
      <c r="D1420" s="169">
        <v>45523</v>
      </c>
      <c r="E1420" s="146">
        <v>222.72</v>
      </c>
      <c r="F1420" s="170">
        <f t="shared" si="159"/>
        <v>217.65989325695418</v>
      </c>
      <c r="G1420" s="147">
        <f t="shared" si="160"/>
        <v>0.6287702499531107</v>
      </c>
      <c r="H1420" s="147">
        <f t="shared" si="154"/>
        <v>218.28866350690728</v>
      </c>
      <c r="I1420" s="147">
        <f t="shared" si="155"/>
        <v>4.431336493092715</v>
      </c>
      <c r="J1420" s="147">
        <f t="shared" si="156"/>
        <v>4.431336493092715</v>
      </c>
      <c r="K1420" s="147">
        <f t="shared" si="157"/>
        <v>19.636743115015243</v>
      </c>
      <c r="L1420" s="149">
        <f t="shared" si="158"/>
        <v>1.9896446179475193E-2</v>
      </c>
    </row>
    <row r="1421" spans="4:12" x14ac:dyDescent="0.3">
      <c r="D1421" s="169">
        <v>45524</v>
      </c>
      <c r="E1421" s="146">
        <v>221.1</v>
      </c>
      <c r="F1421" s="170">
        <f t="shared" si="159"/>
        <v>222.89901619996249</v>
      </c>
      <c r="G1421" s="147">
        <f t="shared" si="160"/>
        <v>1.0898055192586309</v>
      </c>
      <c r="H1421" s="147">
        <f t="shared" si="154"/>
        <v>223.98882171922111</v>
      </c>
      <c r="I1421" s="147">
        <f t="shared" si="155"/>
        <v>-2.888821719221113</v>
      </c>
      <c r="J1421" s="147">
        <f t="shared" si="156"/>
        <v>2.888821719221113</v>
      </c>
      <c r="K1421" s="147">
        <f t="shared" si="157"/>
        <v>8.3452909254436261</v>
      </c>
      <c r="L1421" s="149">
        <f t="shared" si="158"/>
        <v>1.3065679417553655E-2</v>
      </c>
    </row>
    <row r="1422" spans="4:12" x14ac:dyDescent="0.3">
      <c r="D1422" s="169">
        <v>45525</v>
      </c>
      <c r="E1422" s="146">
        <v>223.27</v>
      </c>
      <c r="F1422" s="170">
        <f t="shared" si="159"/>
        <v>222.4058444154069</v>
      </c>
      <c r="G1422" s="147">
        <f t="shared" si="160"/>
        <v>0.93150778887720931</v>
      </c>
      <c r="H1422" s="147">
        <f t="shared" si="154"/>
        <v>223.33735220428412</v>
      </c>
      <c r="I1422" s="147">
        <f t="shared" si="155"/>
        <v>-6.735220428410571E-2</v>
      </c>
      <c r="J1422" s="147">
        <f t="shared" si="156"/>
        <v>6.735220428410571E-2</v>
      </c>
      <c r="K1422" s="147">
        <f t="shared" si="157"/>
        <v>4.5363194219279071E-3</v>
      </c>
      <c r="L1422" s="149">
        <f t="shared" si="158"/>
        <v>3.0166258021277248E-4</v>
      </c>
    </row>
    <row r="1423" spans="4:12" x14ac:dyDescent="0.3">
      <c r="D1423" s="169">
        <v>45526</v>
      </c>
      <c r="E1423" s="146">
        <v>210.66</v>
      </c>
      <c r="F1423" s="170">
        <f t="shared" si="159"/>
        <v>221.49320623110179</v>
      </c>
      <c r="G1423" s="147">
        <f t="shared" si="160"/>
        <v>0.74709319155897747</v>
      </c>
      <c r="H1423" s="147">
        <f t="shared" si="154"/>
        <v>222.24029942266077</v>
      </c>
      <c r="I1423" s="147">
        <f t="shared" si="155"/>
        <v>-11.580299422660772</v>
      </c>
      <c r="J1423" s="147">
        <f t="shared" si="156"/>
        <v>11.580299422660772</v>
      </c>
      <c r="K1423" s="147">
        <f t="shared" si="157"/>
        <v>134.10333471847741</v>
      </c>
      <c r="L1423" s="149">
        <f t="shared" si="158"/>
        <v>5.4971515345394344E-2</v>
      </c>
    </row>
    <row r="1424" spans="4:12" x14ac:dyDescent="0.3">
      <c r="D1424" s="169">
        <v>45527</v>
      </c>
      <c r="E1424" s="146">
        <v>220.32</v>
      </c>
      <c r="F1424" s="170">
        <f t="shared" si="159"/>
        <v>213.18967455324719</v>
      </c>
      <c r="G1424" s="147">
        <f t="shared" si="160"/>
        <v>-0.15796929538238103</v>
      </c>
      <c r="H1424" s="147">
        <f t="shared" si="154"/>
        <v>213.03170525786481</v>
      </c>
      <c r="I1424" s="147">
        <f t="shared" si="155"/>
        <v>7.2882947421351787</v>
      </c>
      <c r="J1424" s="147">
        <f t="shared" si="156"/>
        <v>7.2882947421351787</v>
      </c>
      <c r="K1424" s="147">
        <f t="shared" si="157"/>
        <v>53.119240248235293</v>
      </c>
      <c r="L1424" s="149">
        <f t="shared" si="158"/>
        <v>3.3080495380061629E-2</v>
      </c>
    </row>
    <row r="1425" spans="4:12" x14ac:dyDescent="0.3">
      <c r="D1425" s="169">
        <v>45530</v>
      </c>
      <c r="E1425" s="146">
        <v>213.21</v>
      </c>
      <c r="F1425" s="170">
        <f t="shared" si="159"/>
        <v>218.7716245636941</v>
      </c>
      <c r="G1425" s="147">
        <f t="shared" si="160"/>
        <v>0.41602263520054883</v>
      </c>
      <c r="H1425" s="147">
        <f t="shared" si="154"/>
        <v>219.18764719889467</v>
      </c>
      <c r="I1425" s="147">
        <f t="shared" si="155"/>
        <v>-5.9776471988946582</v>
      </c>
      <c r="J1425" s="147">
        <f t="shared" si="156"/>
        <v>5.9776471988946582</v>
      </c>
      <c r="K1425" s="147">
        <f t="shared" si="157"/>
        <v>35.732266034453154</v>
      </c>
      <c r="L1425" s="149">
        <f t="shared" si="158"/>
        <v>2.8036429805800189E-2</v>
      </c>
    </row>
    <row r="1426" spans="4:12" x14ac:dyDescent="0.3">
      <c r="D1426" s="169">
        <v>45531</v>
      </c>
      <c r="E1426" s="146">
        <v>209.21</v>
      </c>
      <c r="F1426" s="170">
        <f t="shared" si="159"/>
        <v>212.74281810816049</v>
      </c>
      <c r="G1426" s="147">
        <f t="shared" si="160"/>
        <v>-0.22846027387286733</v>
      </c>
      <c r="H1426" s="147">
        <f t="shared" si="154"/>
        <v>212.51435783428764</v>
      </c>
      <c r="I1426" s="147">
        <f t="shared" si="155"/>
        <v>-3.3043578342876287</v>
      </c>
      <c r="J1426" s="147">
        <f t="shared" si="156"/>
        <v>3.3043578342876287</v>
      </c>
      <c r="K1426" s="147">
        <f t="shared" si="157"/>
        <v>10.918780697018029</v>
      </c>
      <c r="L1426" s="149">
        <f t="shared" si="158"/>
        <v>1.5794454539876816E-2</v>
      </c>
    </row>
    <row r="1427" spans="4:12" x14ac:dyDescent="0.3">
      <c r="D1427" s="169">
        <v>45532</v>
      </c>
      <c r="E1427" s="146">
        <v>205.75</v>
      </c>
      <c r="F1427" s="170">
        <f t="shared" si="159"/>
        <v>208.33523178090175</v>
      </c>
      <c r="G1427" s="147">
        <f t="shared" si="160"/>
        <v>-0.6463728792114547</v>
      </c>
      <c r="H1427" s="147">
        <f t="shared" si="154"/>
        <v>207.68885890169031</v>
      </c>
      <c r="I1427" s="147">
        <f t="shared" si="155"/>
        <v>-1.9388589016903097</v>
      </c>
      <c r="J1427" s="147">
        <f t="shared" si="156"/>
        <v>1.9388589016903097</v>
      </c>
      <c r="K1427" s="147">
        <f t="shared" si="157"/>
        <v>3.7591738406637543</v>
      </c>
      <c r="L1427" s="149">
        <f t="shared" si="158"/>
        <v>9.4233725477050282E-3</v>
      </c>
    </row>
    <row r="1428" spans="4:12" x14ac:dyDescent="0.3">
      <c r="D1428" s="169">
        <v>45533</v>
      </c>
      <c r="E1428" s="146">
        <v>206.28</v>
      </c>
      <c r="F1428" s="170">
        <f t="shared" si="159"/>
        <v>205.33890169663087</v>
      </c>
      <c r="G1428" s="147">
        <f t="shared" si="160"/>
        <v>-0.88136859971739734</v>
      </c>
      <c r="H1428" s="147">
        <f t="shared" si="154"/>
        <v>204.45753309691347</v>
      </c>
      <c r="I1428" s="147">
        <f t="shared" si="155"/>
        <v>1.8224669030865357</v>
      </c>
      <c r="J1428" s="147">
        <f t="shared" si="156"/>
        <v>1.8224669030865357</v>
      </c>
      <c r="K1428" s="147">
        <f t="shared" si="157"/>
        <v>3.3213856128458281</v>
      </c>
      <c r="L1428" s="149">
        <f t="shared" si="158"/>
        <v>8.8349180874856305E-3</v>
      </c>
    </row>
    <row r="1429" spans="4:12" x14ac:dyDescent="0.3">
      <c r="D1429" s="169">
        <v>45534</v>
      </c>
      <c r="E1429" s="146">
        <v>214.11</v>
      </c>
      <c r="F1429" s="170">
        <f t="shared" si="159"/>
        <v>207.14090512022608</v>
      </c>
      <c r="G1429" s="147">
        <f t="shared" si="160"/>
        <v>-0.61303139738613666</v>
      </c>
      <c r="H1429" s="147">
        <f t="shared" si="154"/>
        <v>206.52787372283996</v>
      </c>
      <c r="I1429" s="147">
        <f t="shared" si="155"/>
        <v>7.5821262771600573</v>
      </c>
      <c r="J1429" s="147">
        <f t="shared" si="156"/>
        <v>7.5821262771600573</v>
      </c>
      <c r="K1429" s="147">
        <f t="shared" si="157"/>
        <v>57.488638882801027</v>
      </c>
      <c r="L1429" s="149">
        <f t="shared" si="158"/>
        <v>3.5412294041194045E-2</v>
      </c>
    </row>
    <row r="1430" spans="4:12" x14ac:dyDescent="0.3">
      <c r="D1430" s="169">
        <v>45538</v>
      </c>
      <c r="E1430" s="146">
        <v>210.6</v>
      </c>
      <c r="F1430" s="170">
        <f t="shared" si="159"/>
        <v>212.91757488209112</v>
      </c>
      <c r="G1430" s="147">
        <f t="shared" si="160"/>
        <v>2.5938718538980776E-2</v>
      </c>
      <c r="H1430" s="147">
        <f t="shared" si="154"/>
        <v>212.9435136006301</v>
      </c>
      <c r="I1430" s="147">
        <f t="shared" si="155"/>
        <v>-2.3435136006301036</v>
      </c>
      <c r="J1430" s="147">
        <f t="shared" si="156"/>
        <v>2.3435136006301036</v>
      </c>
      <c r="K1430" s="147">
        <f t="shared" si="157"/>
        <v>5.4920559963382729</v>
      </c>
      <c r="L1430" s="149">
        <f t="shared" si="158"/>
        <v>1.1127794874786818E-2</v>
      </c>
    </row>
    <row r="1431" spans="4:12" x14ac:dyDescent="0.3">
      <c r="D1431" s="169">
        <v>45539</v>
      </c>
      <c r="E1431" s="146">
        <v>219.41</v>
      </c>
      <c r="F1431" s="170">
        <f t="shared" si="159"/>
        <v>212.3827509748312</v>
      </c>
      <c r="G1431" s="147">
        <f t="shared" si="160"/>
        <v>-3.0137544040909296E-2</v>
      </c>
      <c r="H1431" s="147">
        <f t="shared" si="154"/>
        <v>212.35261343079029</v>
      </c>
      <c r="I1431" s="147">
        <f t="shared" si="155"/>
        <v>7.0573865692097115</v>
      </c>
      <c r="J1431" s="147">
        <f t="shared" si="156"/>
        <v>7.0573865692097115</v>
      </c>
      <c r="K1431" s="147">
        <f t="shared" si="157"/>
        <v>49.80670518726162</v>
      </c>
      <c r="L1431" s="149">
        <f t="shared" si="158"/>
        <v>3.2165291323138015E-2</v>
      </c>
    </row>
    <row r="1432" spans="4:12" x14ac:dyDescent="0.3">
      <c r="D1432" s="169">
        <v>45540</v>
      </c>
      <c r="E1432" s="146">
        <v>230.17</v>
      </c>
      <c r="F1432" s="170">
        <f t="shared" si="159"/>
        <v>221.53788996476726</v>
      </c>
      <c r="G1432" s="147">
        <f t="shared" si="160"/>
        <v>0.88839010935678797</v>
      </c>
      <c r="H1432" s="147">
        <f t="shared" si="154"/>
        <v>222.42628007412404</v>
      </c>
      <c r="I1432" s="147">
        <f t="shared" si="155"/>
        <v>7.7437199258759506</v>
      </c>
      <c r="J1432" s="147">
        <f t="shared" si="156"/>
        <v>7.7437199258759506</v>
      </c>
      <c r="K1432" s="147">
        <f t="shared" si="157"/>
        <v>59.965198290408239</v>
      </c>
      <c r="L1432" s="149">
        <f t="shared" si="158"/>
        <v>3.3643480583377287E-2</v>
      </c>
    </row>
    <row r="1433" spans="4:12" x14ac:dyDescent="0.3">
      <c r="D1433" s="169">
        <v>45541</v>
      </c>
      <c r="E1433" s="146">
        <v>210.73</v>
      </c>
      <c r="F1433" s="170">
        <f t="shared" si="159"/>
        <v>226.99271208748542</v>
      </c>
      <c r="G1433" s="147">
        <f t="shared" si="160"/>
        <v>1.3450333106929246</v>
      </c>
      <c r="H1433" s="147">
        <f t="shared" si="154"/>
        <v>228.33774539817833</v>
      </c>
      <c r="I1433" s="147">
        <f t="shared" si="155"/>
        <v>-17.607745398178338</v>
      </c>
      <c r="J1433" s="147">
        <f t="shared" si="156"/>
        <v>17.607745398178338</v>
      </c>
      <c r="K1433" s="147">
        <f t="shared" si="157"/>
        <v>310.03269800707045</v>
      </c>
      <c r="L1433" s="149">
        <f t="shared" si="158"/>
        <v>8.3555950259471073E-2</v>
      </c>
    </row>
    <row r="1434" spans="4:12" x14ac:dyDescent="0.3">
      <c r="D1434" s="169">
        <v>45544</v>
      </c>
      <c r="E1434" s="146">
        <v>216.27</v>
      </c>
      <c r="F1434" s="170">
        <f t="shared" si="159"/>
        <v>212.91402664855434</v>
      </c>
      <c r="G1434" s="147">
        <f t="shared" si="160"/>
        <v>-0.19733856426947538</v>
      </c>
      <c r="H1434" s="147">
        <f t="shared" si="154"/>
        <v>212.71668808428487</v>
      </c>
      <c r="I1434" s="147">
        <f t="shared" si="155"/>
        <v>3.5533119157151418</v>
      </c>
      <c r="J1434" s="147">
        <f t="shared" si="156"/>
        <v>3.5533119157151418</v>
      </c>
      <c r="K1434" s="147">
        <f t="shared" si="157"/>
        <v>12.626025570363211</v>
      </c>
      <c r="L1434" s="149">
        <f t="shared" si="158"/>
        <v>1.6429980652495221E-2</v>
      </c>
    </row>
    <row r="1435" spans="4:12" x14ac:dyDescent="0.3">
      <c r="D1435" s="169">
        <v>45545</v>
      </c>
      <c r="E1435" s="146">
        <v>226.17</v>
      </c>
      <c r="F1435" s="170">
        <f t="shared" si="159"/>
        <v>218.09212914858446</v>
      </c>
      <c r="G1435" s="147">
        <f t="shared" si="160"/>
        <v>0.34020554216048432</v>
      </c>
      <c r="H1435" s="147">
        <f t="shared" si="154"/>
        <v>218.43233469074494</v>
      </c>
      <c r="I1435" s="147">
        <f t="shared" si="155"/>
        <v>7.7376653092550498</v>
      </c>
      <c r="J1435" s="147">
        <f t="shared" si="156"/>
        <v>7.7376653092550498</v>
      </c>
      <c r="K1435" s="147">
        <f t="shared" si="157"/>
        <v>59.871464438049045</v>
      </c>
      <c r="L1435" s="149">
        <f t="shared" si="158"/>
        <v>3.4211722638966484E-2</v>
      </c>
    </row>
    <row r="1436" spans="4:12" x14ac:dyDescent="0.3">
      <c r="D1436" s="169">
        <v>45546</v>
      </c>
      <c r="E1436" s="146">
        <v>228.13</v>
      </c>
      <c r="F1436" s="170">
        <f t="shared" si="159"/>
        <v>226.83416443372838</v>
      </c>
      <c r="G1436" s="147">
        <f t="shared" si="160"/>
        <v>1.1803885164588273</v>
      </c>
      <c r="H1436" s="147">
        <f t="shared" si="154"/>
        <v>228.01455295018721</v>
      </c>
      <c r="I1436" s="147">
        <f t="shared" si="155"/>
        <v>0.11544704981278642</v>
      </c>
      <c r="J1436" s="147">
        <f t="shared" si="156"/>
        <v>0.11544704981278642</v>
      </c>
      <c r="K1436" s="147">
        <f t="shared" si="157"/>
        <v>1.3328021310475988E-2</v>
      </c>
      <c r="L1436" s="149">
        <f t="shared" si="158"/>
        <v>5.0605816776744142E-4</v>
      </c>
    </row>
    <row r="1437" spans="4:12" x14ac:dyDescent="0.3">
      <c r="D1437" s="169">
        <v>45547</v>
      </c>
      <c r="E1437" s="146">
        <v>229.81</v>
      </c>
      <c r="F1437" s="170">
        <f t="shared" si="159"/>
        <v>229.41031081316709</v>
      </c>
      <c r="G1437" s="147">
        <f t="shared" si="160"/>
        <v>1.3199643027568155</v>
      </c>
      <c r="H1437" s="147">
        <f t="shared" si="154"/>
        <v>230.73027511592389</v>
      </c>
      <c r="I1437" s="147">
        <f t="shared" si="155"/>
        <v>-0.92027511592388578</v>
      </c>
      <c r="J1437" s="147">
        <f t="shared" si="156"/>
        <v>0.92027511592388578</v>
      </c>
      <c r="K1437" s="147">
        <f t="shared" si="157"/>
        <v>0.84690628898872145</v>
      </c>
      <c r="L1437" s="149">
        <f t="shared" si="158"/>
        <v>4.0045042248983325E-3</v>
      </c>
    </row>
    <row r="1438" spans="4:12" x14ac:dyDescent="0.3">
      <c r="D1438" s="169">
        <v>45548</v>
      </c>
      <c r="E1438" s="146">
        <v>230.29</v>
      </c>
      <c r="F1438" s="170">
        <f t="shared" si="159"/>
        <v>230.96197144220545</v>
      </c>
      <c r="G1438" s="147">
        <f t="shared" si="160"/>
        <v>1.3431339353849707</v>
      </c>
      <c r="H1438" s="147">
        <f t="shared" si="154"/>
        <v>232.30510537759042</v>
      </c>
      <c r="I1438" s="147">
        <f t="shared" si="155"/>
        <v>-2.0151053775904302</v>
      </c>
      <c r="J1438" s="147">
        <f t="shared" si="156"/>
        <v>2.0151053775904302</v>
      </c>
      <c r="K1438" s="147">
        <f t="shared" si="157"/>
        <v>4.0606496827938701</v>
      </c>
      <c r="L1438" s="149">
        <f t="shared" si="158"/>
        <v>8.7502947483192074E-3</v>
      </c>
    </row>
    <row r="1439" spans="4:12" x14ac:dyDescent="0.3">
      <c r="D1439" s="169">
        <v>45551</v>
      </c>
      <c r="E1439" s="146">
        <v>226.78</v>
      </c>
      <c r="F1439" s="170">
        <f t="shared" si="159"/>
        <v>230.66250714830798</v>
      </c>
      <c r="G1439" s="147">
        <f t="shared" si="160"/>
        <v>1.1788741124567266</v>
      </c>
      <c r="H1439" s="147">
        <f t="shared" si="154"/>
        <v>231.84138126076471</v>
      </c>
      <c r="I1439" s="147">
        <f t="shared" si="155"/>
        <v>-5.0613812607647048</v>
      </c>
      <c r="J1439" s="147">
        <f t="shared" si="156"/>
        <v>5.0613812607647048</v>
      </c>
      <c r="K1439" s="147">
        <f t="shared" si="157"/>
        <v>25.617580266820113</v>
      </c>
      <c r="L1439" s="149">
        <f t="shared" si="158"/>
        <v>2.2318463977267416E-2</v>
      </c>
    </row>
    <row r="1440" spans="4:12" x14ac:dyDescent="0.3">
      <c r="D1440" s="169">
        <v>45552</v>
      </c>
      <c r="E1440" s="146">
        <v>227.87</v>
      </c>
      <c r="F1440" s="170">
        <f t="shared" si="159"/>
        <v>227.94109928996539</v>
      </c>
      <c r="G1440" s="147">
        <f t="shared" si="160"/>
        <v>0.78884591537679505</v>
      </c>
      <c r="H1440" s="147">
        <f t="shared" si="154"/>
        <v>228.72994520534218</v>
      </c>
      <c r="I1440" s="147">
        <f t="shared" si="155"/>
        <v>-0.85994520534217145</v>
      </c>
      <c r="J1440" s="147">
        <f t="shared" si="156"/>
        <v>0.85994520534217145</v>
      </c>
      <c r="K1440" s="147">
        <f t="shared" si="157"/>
        <v>0.73950575619098946</v>
      </c>
      <c r="L1440" s="149">
        <f t="shared" si="158"/>
        <v>3.7738412487039602E-3</v>
      </c>
    </row>
    <row r="1441" spans="4:12" x14ac:dyDescent="0.3">
      <c r="D1441" s="169">
        <v>45553</v>
      </c>
      <c r="E1441" s="146">
        <v>227.2</v>
      </c>
      <c r="F1441" s="170">
        <f t="shared" si="159"/>
        <v>228.36707673230143</v>
      </c>
      <c r="G1441" s="147">
        <f t="shared" si="160"/>
        <v>0.752559068072719</v>
      </c>
      <c r="H1441" s="147">
        <f t="shared" si="154"/>
        <v>229.11963580037414</v>
      </c>
      <c r="I1441" s="147">
        <f t="shared" si="155"/>
        <v>-1.9196358003741523</v>
      </c>
      <c r="J1441" s="147">
        <f t="shared" si="156"/>
        <v>1.9196358003741523</v>
      </c>
      <c r="K1441" s="147">
        <f t="shared" si="157"/>
        <v>3.6850016060781123</v>
      </c>
      <c r="L1441" s="149">
        <f t="shared" si="158"/>
        <v>8.4491012340411637E-3</v>
      </c>
    </row>
    <row r="1442" spans="4:12" x14ac:dyDescent="0.3">
      <c r="D1442" s="169">
        <v>45554</v>
      </c>
      <c r="E1442" s="146">
        <v>243.92</v>
      </c>
      <c r="F1442" s="170">
        <f t="shared" si="159"/>
        <v>231.14604725445815</v>
      </c>
      <c r="G1442" s="147">
        <f t="shared" si="160"/>
        <v>0.95520021348111972</v>
      </c>
      <c r="H1442" s="147">
        <f t="shared" si="154"/>
        <v>232.10124746793926</v>
      </c>
      <c r="I1442" s="147">
        <f t="shared" si="155"/>
        <v>11.818752532060728</v>
      </c>
      <c r="J1442" s="147">
        <f t="shared" si="156"/>
        <v>11.818752532060728</v>
      </c>
      <c r="K1442" s="147">
        <f t="shared" si="157"/>
        <v>139.68291141409188</v>
      </c>
      <c r="L1442" s="149">
        <f t="shared" si="158"/>
        <v>4.8453396736883932E-2</v>
      </c>
    </row>
    <row r="1443" spans="4:12" x14ac:dyDescent="0.3">
      <c r="D1443" s="169">
        <v>45555</v>
      </c>
      <c r="E1443" s="146">
        <v>238.25</v>
      </c>
      <c r="F1443" s="170">
        <f t="shared" si="159"/>
        <v>243.55016017078489</v>
      </c>
      <c r="G1443" s="147">
        <f t="shared" si="160"/>
        <v>2.1000914837656817</v>
      </c>
      <c r="H1443" s="147">
        <f t="shared" si="154"/>
        <v>245.65025165455057</v>
      </c>
      <c r="I1443" s="147">
        <f t="shared" si="155"/>
        <v>-7.4002516545505728</v>
      </c>
      <c r="J1443" s="147">
        <f t="shared" si="156"/>
        <v>7.4002516545505728</v>
      </c>
      <c r="K1443" s="147">
        <f t="shared" si="157"/>
        <v>54.763724550678489</v>
      </c>
      <c r="L1443" s="149">
        <f t="shared" si="158"/>
        <v>3.1060867385311951E-2</v>
      </c>
    </row>
    <row r="1444" spans="4:12" x14ac:dyDescent="0.3">
      <c r="D1444" s="169">
        <v>45558</v>
      </c>
      <c r="E1444" s="146">
        <v>250</v>
      </c>
      <c r="F1444" s="170">
        <f t="shared" si="159"/>
        <v>242.28007318701256</v>
      </c>
      <c r="G1444" s="147">
        <f t="shared" si="160"/>
        <v>1.7630736370118807</v>
      </c>
      <c r="H1444" s="147">
        <f t="shared" si="154"/>
        <v>244.04314682402443</v>
      </c>
      <c r="I1444" s="147">
        <f t="shared" si="155"/>
        <v>5.9568531759755672</v>
      </c>
      <c r="J1444" s="147">
        <f t="shared" si="156"/>
        <v>5.9568531759755672</v>
      </c>
      <c r="K1444" s="147">
        <f t="shared" si="157"/>
        <v>35.484099760130199</v>
      </c>
      <c r="L1444" s="149">
        <f t="shared" si="158"/>
        <v>2.3827412703902269E-2</v>
      </c>
    </row>
    <row r="1445" spans="4:12" x14ac:dyDescent="0.3">
      <c r="D1445" s="169">
        <v>45559</v>
      </c>
      <c r="E1445" s="146">
        <v>254.27</v>
      </c>
      <c r="F1445" s="170">
        <f t="shared" si="159"/>
        <v>252.26445890960952</v>
      </c>
      <c r="G1445" s="147">
        <f t="shared" si="160"/>
        <v>2.585204845570388</v>
      </c>
      <c r="H1445" s="147">
        <f t="shared" si="154"/>
        <v>254.8496637551799</v>
      </c>
      <c r="I1445" s="147">
        <f t="shared" si="155"/>
        <v>-0.57966375517989377</v>
      </c>
      <c r="J1445" s="147">
        <f t="shared" si="156"/>
        <v>0.57966375517989377</v>
      </c>
      <c r="K1445" s="147">
        <f t="shared" si="157"/>
        <v>0.33601006906925585</v>
      </c>
      <c r="L1445" s="149">
        <f t="shared" si="158"/>
        <v>2.2797174467294361E-3</v>
      </c>
    </row>
    <row r="1446" spans="4:12" x14ac:dyDescent="0.3">
      <c r="D1446" s="169">
        <v>45560</v>
      </c>
      <c r="E1446" s="146">
        <v>257.02</v>
      </c>
      <c r="F1446" s="170">
        <f t="shared" si="159"/>
        <v>256.8881638764563</v>
      </c>
      <c r="G1446" s="147">
        <f t="shared" si="160"/>
        <v>2.7890548576980279</v>
      </c>
      <c r="H1446" s="147">
        <f t="shared" si="154"/>
        <v>259.67721873415434</v>
      </c>
      <c r="I1446" s="147">
        <f t="shared" si="155"/>
        <v>-2.6572187341543554</v>
      </c>
      <c r="J1446" s="147">
        <f t="shared" si="156"/>
        <v>2.6572187341543554</v>
      </c>
      <c r="K1446" s="147">
        <f t="shared" si="157"/>
        <v>7.0608114011408745</v>
      </c>
      <c r="L1446" s="149">
        <f t="shared" si="158"/>
        <v>1.0338567948620168E-2</v>
      </c>
    </row>
    <row r="1447" spans="4:12" x14ac:dyDescent="0.3">
      <c r="D1447" s="169">
        <v>45561</v>
      </c>
      <c r="E1447" s="146">
        <v>254.22</v>
      </c>
      <c r="F1447" s="170">
        <f t="shared" si="159"/>
        <v>258.69124388615842</v>
      </c>
      <c r="G1447" s="147">
        <f t="shared" si="160"/>
        <v>2.6904573728984369</v>
      </c>
      <c r="H1447" s="147">
        <f t="shared" si="154"/>
        <v>261.38170125905685</v>
      </c>
      <c r="I1447" s="147">
        <f t="shared" si="155"/>
        <v>-7.161701259056855</v>
      </c>
      <c r="J1447" s="147">
        <f t="shared" si="156"/>
        <v>7.161701259056855</v>
      </c>
      <c r="K1447" s="147">
        <f t="shared" si="157"/>
        <v>51.289964923976541</v>
      </c>
      <c r="L1447" s="149">
        <f t="shared" si="158"/>
        <v>2.8171273932251023E-2</v>
      </c>
    </row>
    <row r="1448" spans="4:12" x14ac:dyDescent="0.3">
      <c r="D1448" s="169">
        <v>45562</v>
      </c>
      <c r="E1448" s="146">
        <v>260.45999999999998</v>
      </c>
      <c r="F1448" s="170">
        <f t="shared" si="159"/>
        <v>257.62036589831877</v>
      </c>
      <c r="G1448" s="147">
        <f t="shared" si="160"/>
        <v>2.3143238368246282</v>
      </c>
      <c r="H1448" s="147">
        <f t="shared" si="154"/>
        <v>259.93468973514342</v>
      </c>
      <c r="I1448" s="147">
        <f t="shared" si="155"/>
        <v>0.5253102648565573</v>
      </c>
      <c r="J1448" s="147">
        <f t="shared" si="156"/>
        <v>0.5253102648565573</v>
      </c>
      <c r="K1448" s="147">
        <f t="shared" si="157"/>
        <v>0.27595087436366639</v>
      </c>
      <c r="L1448" s="149">
        <f t="shared" si="158"/>
        <v>2.0168558122420229E-3</v>
      </c>
    </row>
    <row r="1449" spans="4:12" x14ac:dyDescent="0.3">
      <c r="D1449" s="169">
        <v>45565</v>
      </c>
      <c r="E1449" s="146">
        <v>261.63</v>
      </c>
      <c r="F1449" s="170">
        <f t="shared" si="159"/>
        <v>262.54545906945975</v>
      </c>
      <c r="G1449" s="147">
        <f t="shared" si="160"/>
        <v>2.5754007702562642</v>
      </c>
      <c r="H1449" s="147">
        <f t="shared" si="154"/>
        <v>265.12085983971599</v>
      </c>
      <c r="I1449" s="147">
        <f t="shared" si="155"/>
        <v>-3.4908598397159949</v>
      </c>
      <c r="J1449" s="147">
        <f t="shared" si="156"/>
        <v>3.4908598397159949</v>
      </c>
      <c r="K1449" s="147">
        <f t="shared" si="157"/>
        <v>12.186102420541982</v>
      </c>
      <c r="L1449" s="149">
        <f t="shared" si="158"/>
        <v>1.3342735312143084E-2</v>
      </c>
    </row>
    <row r="1450" spans="4:12" x14ac:dyDescent="0.3">
      <c r="D1450" s="169">
        <v>45566</v>
      </c>
      <c r="E1450" s="146">
        <v>258.02</v>
      </c>
      <c r="F1450" s="170">
        <f t="shared" si="159"/>
        <v>262.96832061620501</v>
      </c>
      <c r="G1450" s="147">
        <f t="shared" si="160"/>
        <v>2.3601468479051633</v>
      </c>
      <c r="H1450" s="147">
        <f t="shared" si="154"/>
        <v>265.32846746411019</v>
      </c>
      <c r="I1450" s="147">
        <f t="shared" si="155"/>
        <v>-7.3084674641102083</v>
      </c>
      <c r="J1450" s="147">
        <f t="shared" si="156"/>
        <v>7.3084674641102083</v>
      </c>
      <c r="K1450" s="147">
        <f t="shared" si="157"/>
        <v>53.413696673957496</v>
      </c>
      <c r="L1450" s="149">
        <f t="shared" si="158"/>
        <v>2.8325197519999259E-2</v>
      </c>
    </row>
    <row r="1451" spans="4:12" x14ac:dyDescent="0.3">
      <c r="D1451" s="169">
        <v>45567</v>
      </c>
      <c r="E1451" s="146">
        <v>249.02</v>
      </c>
      <c r="F1451" s="170">
        <f t="shared" si="159"/>
        <v>258.10811747832417</v>
      </c>
      <c r="G1451" s="147">
        <f t="shared" si="160"/>
        <v>1.6381118493265641</v>
      </c>
      <c r="H1451" s="147">
        <f t="shared" si="154"/>
        <v>259.74622932765072</v>
      </c>
      <c r="I1451" s="147">
        <f t="shared" si="155"/>
        <v>-10.726229327650714</v>
      </c>
      <c r="J1451" s="147">
        <f t="shared" si="156"/>
        <v>10.726229327650714</v>
      </c>
      <c r="K1451" s="147">
        <f t="shared" si="157"/>
        <v>115.05199558935428</v>
      </c>
      <c r="L1451" s="149">
        <f t="shared" si="158"/>
        <v>4.3073766475185578E-2</v>
      </c>
    </row>
    <row r="1452" spans="4:12" x14ac:dyDescent="0.3">
      <c r="D1452" s="169">
        <v>45568</v>
      </c>
      <c r="E1452" s="146">
        <v>240.66</v>
      </c>
      <c r="F1452" s="170">
        <f t="shared" si="159"/>
        <v>248.65848947946128</v>
      </c>
      <c r="G1452" s="147">
        <f t="shared" si="160"/>
        <v>0.52933786450761811</v>
      </c>
      <c r="H1452" s="147">
        <f t="shared" si="154"/>
        <v>249.18782734396891</v>
      </c>
      <c r="I1452" s="147">
        <f t="shared" si="155"/>
        <v>-8.5278273439689087</v>
      </c>
      <c r="J1452" s="147">
        <f t="shared" si="156"/>
        <v>8.5278273439689087</v>
      </c>
      <c r="K1452" s="147">
        <f t="shared" si="157"/>
        <v>72.723839208543808</v>
      </c>
      <c r="L1452" s="149">
        <f t="shared" si="158"/>
        <v>3.54351672233396E-2</v>
      </c>
    </row>
    <row r="1453" spans="4:12" x14ac:dyDescent="0.3">
      <c r="D1453" s="169">
        <v>45569</v>
      </c>
      <c r="E1453" s="146">
        <v>250.08</v>
      </c>
      <c r="F1453" s="170">
        <f t="shared" si="159"/>
        <v>242.96747029160611</v>
      </c>
      <c r="G1453" s="147">
        <f t="shared" si="160"/>
        <v>-9.2697840728661329E-2</v>
      </c>
      <c r="H1453" s="147">
        <f t="shared" si="154"/>
        <v>242.87477245087743</v>
      </c>
      <c r="I1453" s="147">
        <f t="shared" si="155"/>
        <v>7.2052275491225828</v>
      </c>
      <c r="J1453" s="147">
        <f t="shared" si="156"/>
        <v>7.2052275491225828</v>
      </c>
      <c r="K1453" s="147">
        <f t="shared" si="157"/>
        <v>51.915304034635021</v>
      </c>
      <c r="L1453" s="149">
        <f t="shared" si="158"/>
        <v>2.8811690455544554E-2</v>
      </c>
    </row>
    <row r="1454" spans="4:12" x14ac:dyDescent="0.3">
      <c r="D1454" s="169">
        <v>45572</v>
      </c>
      <c r="E1454" s="146">
        <v>240.83</v>
      </c>
      <c r="F1454" s="170">
        <f t="shared" si="159"/>
        <v>248.15584172741708</v>
      </c>
      <c r="G1454" s="147">
        <f t="shared" si="160"/>
        <v>0.43540908692530267</v>
      </c>
      <c r="H1454" s="147">
        <f t="shared" si="154"/>
        <v>248.59125081434237</v>
      </c>
      <c r="I1454" s="147">
        <f t="shared" si="155"/>
        <v>-7.7612508143423611</v>
      </c>
      <c r="J1454" s="147">
        <f t="shared" si="156"/>
        <v>7.7612508143423611</v>
      </c>
      <c r="K1454" s="147">
        <f t="shared" si="157"/>
        <v>60.237014203129966</v>
      </c>
      <c r="L1454" s="149">
        <f t="shared" si="158"/>
        <v>3.2227093029698797E-2</v>
      </c>
    </row>
    <row r="1455" spans="4:12" x14ac:dyDescent="0.3">
      <c r="D1455" s="169">
        <v>45573</v>
      </c>
      <c r="E1455" s="146">
        <v>244.5</v>
      </c>
      <c r="F1455" s="170">
        <f t="shared" si="159"/>
        <v>241.91232726954027</v>
      </c>
      <c r="G1455" s="147">
        <f t="shared" si="160"/>
        <v>-0.23248326755490889</v>
      </c>
      <c r="H1455" s="147">
        <f t="shared" si="154"/>
        <v>241.67984400198537</v>
      </c>
      <c r="I1455" s="147">
        <f t="shared" si="155"/>
        <v>2.8201559980146271</v>
      </c>
      <c r="J1455" s="147">
        <f t="shared" si="156"/>
        <v>2.8201559980146271</v>
      </c>
      <c r="K1455" s="147">
        <f t="shared" si="157"/>
        <v>7.9532798531378779</v>
      </c>
      <c r="L1455" s="149">
        <f t="shared" si="158"/>
        <v>1.1534380359978025E-2</v>
      </c>
    </row>
    <row r="1456" spans="4:12" x14ac:dyDescent="0.3">
      <c r="D1456" s="169">
        <v>45574</v>
      </c>
      <c r="E1456" s="146">
        <v>241.05</v>
      </c>
      <c r="F1456" s="170">
        <f t="shared" si="159"/>
        <v>243.62401338595609</v>
      </c>
      <c r="G1456" s="147">
        <f t="shared" si="160"/>
        <v>-3.806632915783606E-2</v>
      </c>
      <c r="H1456" s="147">
        <f t="shared" si="154"/>
        <v>243.58594705679826</v>
      </c>
      <c r="I1456" s="147">
        <f t="shared" si="155"/>
        <v>-2.5359470567982498</v>
      </c>
      <c r="J1456" s="147">
        <f t="shared" si="156"/>
        <v>2.5359470567982498</v>
      </c>
      <c r="K1456" s="147">
        <f t="shared" si="157"/>
        <v>6.431027474883706</v>
      </c>
      <c r="L1456" s="149">
        <f t="shared" si="158"/>
        <v>1.0520419235835925E-2</v>
      </c>
    </row>
    <row r="1457" spans="4:12" x14ac:dyDescent="0.3">
      <c r="D1457" s="169">
        <v>45575</v>
      </c>
      <c r="E1457" s="146">
        <v>238.77</v>
      </c>
      <c r="F1457" s="170">
        <f t="shared" si="159"/>
        <v>240.56354693667379</v>
      </c>
      <c r="G1457" s="147">
        <f t="shared" si="160"/>
        <v>-0.34030634117028263</v>
      </c>
      <c r="H1457" s="147">
        <f t="shared" si="154"/>
        <v>240.22324059550351</v>
      </c>
      <c r="I1457" s="147">
        <f t="shared" si="155"/>
        <v>-1.4532405955035017</v>
      </c>
      <c r="J1457" s="147">
        <f t="shared" si="156"/>
        <v>1.4532405955035017</v>
      </c>
      <c r="K1457" s="147">
        <f t="shared" si="157"/>
        <v>2.1119082284193724</v>
      </c>
      <c r="L1457" s="149">
        <f t="shared" si="158"/>
        <v>6.0863617519097942E-3</v>
      </c>
    </row>
    <row r="1458" spans="4:12" x14ac:dyDescent="0.3">
      <c r="D1458" s="169">
        <v>45576</v>
      </c>
      <c r="E1458" s="146">
        <v>217.8</v>
      </c>
      <c r="F1458" s="170">
        <f t="shared" si="159"/>
        <v>234.30375492706381</v>
      </c>
      <c r="G1458" s="147">
        <f t="shared" si="160"/>
        <v>-0.93225490801425248</v>
      </c>
      <c r="H1458" s="147">
        <f t="shared" si="154"/>
        <v>233.37150001904956</v>
      </c>
      <c r="I1458" s="147">
        <f t="shared" si="155"/>
        <v>-15.571500019049552</v>
      </c>
      <c r="J1458" s="147">
        <f t="shared" si="156"/>
        <v>15.571500019049552</v>
      </c>
      <c r="K1458" s="147">
        <f t="shared" si="157"/>
        <v>242.47161284326017</v>
      </c>
      <c r="L1458" s="149">
        <f t="shared" si="158"/>
        <v>7.1494490445590225E-2</v>
      </c>
    </row>
    <row r="1459" spans="4:12" x14ac:dyDescent="0.3">
      <c r="D1459" s="169">
        <v>45579</v>
      </c>
      <c r="E1459" s="146">
        <v>219.16</v>
      </c>
      <c r="F1459" s="170">
        <f t="shared" si="159"/>
        <v>217.32619607358862</v>
      </c>
      <c r="G1459" s="147">
        <f t="shared" si="160"/>
        <v>-2.5367853025603457</v>
      </c>
      <c r="H1459" s="147">
        <f t="shared" si="154"/>
        <v>214.78941077102829</v>
      </c>
      <c r="I1459" s="147">
        <f t="shared" si="155"/>
        <v>4.3705892289717099</v>
      </c>
      <c r="J1459" s="147">
        <f t="shared" si="156"/>
        <v>4.3705892289717099</v>
      </c>
      <c r="K1459" s="147">
        <f t="shared" si="157"/>
        <v>19.102050208403526</v>
      </c>
      <c r="L1459" s="149">
        <f t="shared" si="158"/>
        <v>1.9942458610018754E-2</v>
      </c>
    </row>
    <row r="1460" spans="4:12" x14ac:dyDescent="0.3">
      <c r="D1460" s="169">
        <v>45580</v>
      </c>
      <c r="E1460" s="146">
        <v>219.57</v>
      </c>
      <c r="F1460" s="170">
        <f t="shared" si="159"/>
        <v>217.21257175795176</v>
      </c>
      <c r="G1460" s="147">
        <f t="shared" si="160"/>
        <v>-2.2944692038679966</v>
      </c>
      <c r="H1460" s="147">
        <f t="shared" si="154"/>
        <v>214.91810255408376</v>
      </c>
      <c r="I1460" s="147">
        <f t="shared" si="155"/>
        <v>4.6518974459162337</v>
      </c>
      <c r="J1460" s="147">
        <f t="shared" si="156"/>
        <v>4.6518974459162337</v>
      </c>
      <c r="K1460" s="147">
        <f t="shared" si="157"/>
        <v>21.640149847321979</v>
      </c>
      <c r="L1460" s="149">
        <f t="shared" si="158"/>
        <v>2.118639816876729E-2</v>
      </c>
    </row>
    <row r="1461" spans="4:12" x14ac:dyDescent="0.3">
      <c r="D1461" s="169">
        <v>45581</v>
      </c>
      <c r="E1461" s="146">
        <v>221.33</v>
      </c>
      <c r="F1461" s="170">
        <f t="shared" si="159"/>
        <v>218.08642463690563</v>
      </c>
      <c r="G1461" s="147">
        <f t="shared" si="160"/>
        <v>-1.9776369955858102</v>
      </c>
      <c r="H1461" s="147">
        <f t="shared" si="154"/>
        <v>216.10878764131982</v>
      </c>
      <c r="I1461" s="147">
        <f t="shared" si="155"/>
        <v>5.2212123586801908</v>
      </c>
      <c r="J1461" s="147">
        <f t="shared" si="156"/>
        <v>5.2212123586801908</v>
      </c>
      <c r="K1461" s="147">
        <f t="shared" si="157"/>
        <v>27.261058494434764</v>
      </c>
      <c r="L1461" s="149">
        <f t="shared" si="158"/>
        <v>2.3590170147201873E-2</v>
      </c>
    </row>
    <row r="1462" spans="4:12" x14ac:dyDescent="0.3">
      <c r="D1462" s="169">
        <v>45582</v>
      </c>
      <c r="E1462" s="146">
        <v>220.89</v>
      </c>
      <c r="F1462" s="170">
        <f t="shared" si="159"/>
        <v>219.65989040353136</v>
      </c>
      <c r="G1462" s="147">
        <f t="shared" si="160"/>
        <v>-1.6225267193646562</v>
      </c>
      <c r="H1462" s="147">
        <f t="shared" si="154"/>
        <v>218.03736368416671</v>
      </c>
      <c r="I1462" s="147">
        <f t="shared" si="155"/>
        <v>2.8526363158332799</v>
      </c>
      <c r="J1462" s="147">
        <f t="shared" si="156"/>
        <v>2.8526363158332799</v>
      </c>
      <c r="K1462" s="147">
        <f t="shared" si="157"/>
        <v>8.1375339504108677</v>
      </c>
      <c r="L1462" s="149">
        <f t="shared" si="158"/>
        <v>1.2914284557169994E-2</v>
      </c>
    </row>
    <row r="1463" spans="4:12" x14ac:dyDescent="0.3">
      <c r="D1463" s="169">
        <v>45583</v>
      </c>
      <c r="E1463" s="146">
        <v>220.7</v>
      </c>
      <c r="F1463" s="170">
        <f t="shared" si="159"/>
        <v>219.55397862450826</v>
      </c>
      <c r="G1463" s="147">
        <f t="shared" si="160"/>
        <v>-1.4708652253305008</v>
      </c>
      <c r="H1463" s="147">
        <f t="shared" si="154"/>
        <v>218.08311339917776</v>
      </c>
      <c r="I1463" s="147">
        <f t="shared" si="155"/>
        <v>2.6168866008222267</v>
      </c>
      <c r="J1463" s="147">
        <f t="shared" si="156"/>
        <v>2.6168866008222267</v>
      </c>
      <c r="K1463" s="147">
        <f t="shared" si="157"/>
        <v>6.8480954815629076</v>
      </c>
      <c r="L1463" s="149">
        <f t="shared" si="158"/>
        <v>1.1857211603181816E-2</v>
      </c>
    </row>
    <row r="1464" spans="4:12" x14ac:dyDescent="0.3">
      <c r="D1464" s="169">
        <v>45586</v>
      </c>
      <c r="E1464" s="146">
        <v>218.85</v>
      </c>
      <c r="F1464" s="170">
        <f t="shared" si="159"/>
        <v>219.1533078197356</v>
      </c>
      <c r="G1464" s="147">
        <f t="shared" si="160"/>
        <v>-1.3638457832747166</v>
      </c>
      <c r="H1464" s="147">
        <f t="shared" si="154"/>
        <v>217.78946203646089</v>
      </c>
      <c r="I1464" s="147">
        <f t="shared" si="155"/>
        <v>1.0605379635391046</v>
      </c>
      <c r="J1464" s="147">
        <f t="shared" si="156"/>
        <v>1.0605379635391046</v>
      </c>
      <c r="K1464" s="147">
        <f t="shared" si="157"/>
        <v>1.124740772107671</v>
      </c>
      <c r="L1464" s="149">
        <f t="shared" si="158"/>
        <v>4.8459582524062357E-3</v>
      </c>
    </row>
    <row r="1465" spans="4:12" x14ac:dyDescent="0.3">
      <c r="D1465" s="169">
        <v>45587</v>
      </c>
      <c r="E1465" s="146">
        <v>217.97</v>
      </c>
      <c r="F1465" s="170">
        <f t="shared" si="159"/>
        <v>217.58292337338023</v>
      </c>
      <c r="G1465" s="147">
        <f t="shared" si="160"/>
        <v>-1.3844996495827828</v>
      </c>
      <c r="H1465" s="147">
        <f t="shared" si="154"/>
        <v>216.19842372379745</v>
      </c>
      <c r="I1465" s="147">
        <f t="shared" si="155"/>
        <v>1.771576276202552</v>
      </c>
      <c r="J1465" s="147">
        <f t="shared" si="156"/>
        <v>1.771576276202552</v>
      </c>
      <c r="K1465" s="147">
        <f t="shared" si="157"/>
        <v>3.1384825024037006</v>
      </c>
      <c r="L1465" s="149">
        <f t="shared" si="158"/>
        <v>8.1276151589785382E-3</v>
      </c>
    </row>
    <row r="1466" spans="4:12" x14ac:dyDescent="0.3">
      <c r="D1466" s="169">
        <v>45588</v>
      </c>
      <c r="E1466" s="146">
        <v>213.65</v>
      </c>
      <c r="F1466" s="170">
        <f t="shared" si="159"/>
        <v>215.99840028033378</v>
      </c>
      <c r="G1466" s="147">
        <f t="shared" si="160"/>
        <v>-1.404501993929149</v>
      </c>
      <c r="H1466" s="147">
        <f t="shared" si="154"/>
        <v>214.59389828640462</v>
      </c>
      <c r="I1466" s="147">
        <f t="shared" si="155"/>
        <v>-0.94389828640461815</v>
      </c>
      <c r="J1466" s="147">
        <f t="shared" si="156"/>
        <v>0.94389828640461815</v>
      </c>
      <c r="K1466" s="147">
        <f t="shared" si="157"/>
        <v>0.8909439750775745</v>
      </c>
      <c r="L1466" s="149">
        <f t="shared" si="158"/>
        <v>4.4179653002790458E-3</v>
      </c>
    </row>
    <row r="1467" spans="4:12" x14ac:dyDescent="0.3">
      <c r="D1467" s="169">
        <v>45589</v>
      </c>
      <c r="E1467" s="146">
        <v>260.48</v>
      </c>
      <c r="F1467" s="170">
        <f t="shared" si="159"/>
        <v>221.89239840485669</v>
      </c>
      <c r="G1467" s="147">
        <f t="shared" si="160"/>
        <v>-0.67465198208394328</v>
      </c>
      <c r="H1467" s="147">
        <f t="shared" si="154"/>
        <v>221.21774642277276</v>
      </c>
      <c r="I1467" s="147">
        <f t="shared" si="155"/>
        <v>39.262253577227256</v>
      </c>
      <c r="J1467" s="147">
        <f t="shared" si="156"/>
        <v>39.262253577227256</v>
      </c>
      <c r="K1467" s="147">
        <f t="shared" si="157"/>
        <v>1541.5245559624943</v>
      </c>
      <c r="L1467" s="149">
        <f t="shared" si="158"/>
        <v>0.15073039610422009</v>
      </c>
    </row>
    <row r="1468" spans="4:12" x14ac:dyDescent="0.3">
      <c r="D1468" s="169">
        <v>45590</v>
      </c>
      <c r="E1468" s="146">
        <v>269.19</v>
      </c>
      <c r="F1468" s="170">
        <f t="shared" si="159"/>
        <v>261.68227841433287</v>
      </c>
      <c r="G1468" s="147">
        <f t="shared" si="160"/>
        <v>3.3718012170720693</v>
      </c>
      <c r="H1468" s="147">
        <f t="shared" si="154"/>
        <v>265.05407963140493</v>
      </c>
      <c r="I1468" s="147">
        <f t="shared" si="155"/>
        <v>4.1359203685950661</v>
      </c>
      <c r="J1468" s="147">
        <f t="shared" si="156"/>
        <v>4.1359203685950661</v>
      </c>
      <c r="K1468" s="147">
        <f t="shared" si="157"/>
        <v>17.105837295359546</v>
      </c>
      <c r="L1468" s="149">
        <f t="shared" si="158"/>
        <v>1.5364316537000135E-2</v>
      </c>
    </row>
    <row r="1469" spans="4:12" x14ac:dyDescent="0.3">
      <c r="D1469" s="169">
        <v>45593</v>
      </c>
      <c r="E1469" s="146">
        <v>262.51</v>
      </c>
      <c r="F1469" s="170">
        <f t="shared" si="159"/>
        <v>270.55144097365763</v>
      </c>
      <c r="G1469" s="147">
        <f t="shared" si="160"/>
        <v>3.9215373512973386</v>
      </c>
      <c r="H1469" s="147">
        <f t="shared" si="154"/>
        <v>274.47297832495497</v>
      </c>
      <c r="I1469" s="147">
        <f t="shared" si="155"/>
        <v>-11.962978324954975</v>
      </c>
      <c r="J1469" s="147">
        <f t="shared" si="156"/>
        <v>11.962978324954975</v>
      </c>
      <c r="K1469" s="147">
        <f t="shared" si="157"/>
        <v>143.11285040334252</v>
      </c>
      <c r="L1469" s="149">
        <f t="shared" si="158"/>
        <v>4.557151470403023E-2</v>
      </c>
    </row>
    <row r="1470" spans="4:12" x14ac:dyDescent="0.3">
      <c r="D1470" s="169">
        <v>45594</v>
      </c>
      <c r="E1470" s="146">
        <v>259.52</v>
      </c>
      <c r="F1470" s="170">
        <f t="shared" si="159"/>
        <v>265.04922988103783</v>
      </c>
      <c r="G1470" s="147">
        <f t="shared" si="160"/>
        <v>2.9791625069056242</v>
      </c>
      <c r="H1470" s="147">
        <f t="shared" si="154"/>
        <v>268.02839238794348</v>
      </c>
      <c r="I1470" s="147">
        <f t="shared" si="155"/>
        <v>-8.5083923879435019</v>
      </c>
      <c r="J1470" s="147">
        <f t="shared" si="156"/>
        <v>8.5083923879435019</v>
      </c>
      <c r="K1470" s="147">
        <f t="shared" si="157"/>
        <v>72.392741027214925</v>
      </c>
      <c r="L1470" s="149">
        <f t="shared" si="158"/>
        <v>3.2785112468956157E-2</v>
      </c>
    </row>
    <row r="1471" spans="4:12" x14ac:dyDescent="0.3">
      <c r="D1471" s="169">
        <v>45595</v>
      </c>
      <c r="E1471" s="146">
        <v>257.55</v>
      </c>
      <c r="F1471" s="170">
        <f t="shared" si="159"/>
        <v>261.50933000552453</v>
      </c>
      <c r="G1471" s="147">
        <f t="shared" si="160"/>
        <v>2.3272562686637319</v>
      </c>
      <c r="H1471" s="147">
        <f t="shared" si="154"/>
        <v>263.83658627418828</v>
      </c>
      <c r="I1471" s="147">
        <f t="shared" si="155"/>
        <v>-6.2865862741882665</v>
      </c>
      <c r="J1471" s="147">
        <f t="shared" si="156"/>
        <v>6.2865862741882665</v>
      </c>
      <c r="K1471" s="147">
        <f t="shared" si="157"/>
        <v>39.521166982812311</v>
      </c>
      <c r="L1471" s="149">
        <f t="shared" si="158"/>
        <v>2.4409187630317478E-2</v>
      </c>
    </row>
    <row r="1472" spans="4:12" x14ac:dyDescent="0.3">
      <c r="D1472" s="169">
        <v>45596</v>
      </c>
      <c r="E1472" s="146">
        <v>249.85</v>
      </c>
      <c r="F1472" s="170">
        <f t="shared" si="159"/>
        <v>257.87180501493106</v>
      </c>
      <c r="G1472" s="147">
        <f t="shared" si="160"/>
        <v>1.7307781427380109</v>
      </c>
      <c r="H1472" s="147">
        <f t="shared" si="154"/>
        <v>259.60258315766907</v>
      </c>
      <c r="I1472" s="147">
        <f t="shared" si="155"/>
        <v>-9.7525831576690791</v>
      </c>
      <c r="J1472" s="147">
        <f t="shared" si="156"/>
        <v>9.7525831576690791</v>
      </c>
      <c r="K1472" s="147">
        <f t="shared" si="157"/>
        <v>95.112878247250592</v>
      </c>
      <c r="L1472" s="149">
        <f t="shared" si="158"/>
        <v>3.9033752882405758E-2</v>
      </c>
    </row>
  </sheetData>
  <mergeCells count="4">
    <mergeCell ref="A1:B1"/>
    <mergeCell ref="A3:B3"/>
    <mergeCell ref="A7:B7"/>
    <mergeCell ref="A13:B1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706F-B0F0-4B11-9A7F-6A64D8563F10}">
  <dimension ref="A1:S1470"/>
  <sheetViews>
    <sheetView zoomScale="85" zoomScaleNormal="85" workbookViewId="0">
      <selection activeCell="H22" sqref="H22"/>
    </sheetView>
  </sheetViews>
  <sheetFormatPr defaultRowHeight="15.6" x14ac:dyDescent="0.3"/>
  <cols>
    <col min="1" max="1" width="20.296875" customWidth="1"/>
    <col min="2" max="2" width="25" customWidth="1"/>
    <col min="3" max="3" width="6.296875" bestFit="1" customWidth="1"/>
    <col min="5" max="5" width="9.09765625" style="30" bestFit="1" customWidth="1"/>
    <col min="6" max="6" width="13.19921875" bestFit="1" customWidth="1"/>
    <col min="7" max="7" width="13.09765625" bestFit="1" customWidth="1"/>
    <col min="8" max="8" width="14.3984375" bestFit="1" customWidth="1"/>
    <col min="9" max="9" width="8.59765625" bestFit="1" customWidth="1"/>
    <col min="10" max="11" width="10.796875" bestFit="1" customWidth="1"/>
    <col min="12" max="12" width="13.59765625" bestFit="1" customWidth="1"/>
    <col min="13" max="13" width="11.59765625" bestFit="1" customWidth="1"/>
    <col min="14" max="14" width="11.69921875" bestFit="1" customWidth="1"/>
    <col min="15" max="15" width="10.8984375" bestFit="1" customWidth="1"/>
    <col min="16" max="16" width="11.796875" bestFit="1" customWidth="1"/>
    <col min="17" max="17" width="14.59765625" bestFit="1" customWidth="1"/>
    <col min="18" max="18" width="16" style="30" bestFit="1" customWidth="1"/>
    <col min="19" max="19" width="12.3984375" style="30" bestFit="1" customWidth="1"/>
    <col min="21" max="21" width="8.69921875" customWidth="1"/>
    <col min="22" max="22" width="10.09765625" customWidth="1"/>
  </cols>
  <sheetData>
    <row r="1" spans="1:19" x14ac:dyDescent="0.3">
      <c r="A1" s="200" t="s">
        <v>22</v>
      </c>
      <c r="B1" s="200"/>
      <c r="E1" s="31" t="s">
        <v>23</v>
      </c>
      <c r="F1" s="32" t="s">
        <v>0</v>
      </c>
      <c r="G1" s="2" t="s">
        <v>1</v>
      </c>
      <c r="H1" s="32" t="s">
        <v>2</v>
      </c>
      <c r="I1" s="32" t="s">
        <v>24</v>
      </c>
      <c r="J1" s="32" t="s">
        <v>25</v>
      </c>
      <c r="K1" s="32" t="s">
        <v>26</v>
      </c>
      <c r="L1" s="32" t="s">
        <v>27</v>
      </c>
      <c r="M1" s="32" t="s">
        <v>28</v>
      </c>
      <c r="N1" s="32" t="s">
        <v>29</v>
      </c>
      <c r="O1" s="32" t="s">
        <v>30</v>
      </c>
      <c r="P1" s="32" t="s">
        <v>31</v>
      </c>
      <c r="Q1" s="32" t="s">
        <v>32</v>
      </c>
      <c r="R1" s="32" t="s">
        <v>33</v>
      </c>
      <c r="S1" s="33" t="s">
        <v>34</v>
      </c>
    </row>
    <row r="2" spans="1:19" ht="16.2" thickBot="1" x14ac:dyDescent="0.35">
      <c r="E2" s="34">
        <f>1</f>
        <v>1</v>
      </c>
      <c r="F2" s="35">
        <v>43467.291666666664</v>
      </c>
      <c r="G2" s="6">
        <v>20.674700000000001</v>
      </c>
      <c r="H2" s="18"/>
      <c r="I2" s="18"/>
      <c r="J2" s="18"/>
      <c r="K2" s="18"/>
      <c r="L2" s="18"/>
      <c r="M2" s="12">
        <f t="shared" ref="M2:M65" ca="1" si="0">IF(E2&lt;=span,G2,AVERAGE(OFFSET(G2,-span,0,span,1)))</f>
        <v>20.674700000000001</v>
      </c>
      <c r="N2" s="126">
        <f ca="1">G2-M2</f>
        <v>0</v>
      </c>
      <c r="O2" s="126">
        <f ca="1">N2^2</f>
        <v>0</v>
      </c>
      <c r="P2" s="126">
        <f ca="1">ABS(N2)</f>
        <v>0</v>
      </c>
      <c r="Q2" s="125">
        <f ca="1">P2/G2</f>
        <v>0</v>
      </c>
      <c r="R2" s="126">
        <f t="shared" ref="R2:R65" ca="1" si="1">N2-AVERAGE(ErorrMA)</f>
        <v>-0.31765586566825632</v>
      </c>
      <c r="S2" s="38">
        <v>1</v>
      </c>
    </row>
    <row r="3" spans="1:19" ht="16.2" thickBot="1" x14ac:dyDescent="0.35">
      <c r="A3" s="129" t="s">
        <v>35</v>
      </c>
      <c r="B3" s="129" t="s">
        <v>36</v>
      </c>
      <c r="E3" s="34">
        <f>E2+1</f>
        <v>2</v>
      </c>
      <c r="F3" s="39">
        <v>43468.291666666664</v>
      </c>
      <c r="G3" s="10">
        <v>20.024000000000001</v>
      </c>
      <c r="H3" s="40">
        <f>G2</f>
        <v>20.674700000000001</v>
      </c>
      <c r="I3" s="12">
        <f>(G3-H3)</f>
        <v>-0.6507000000000005</v>
      </c>
      <c r="J3" s="12">
        <f>I3^2</f>
        <v>0.42341049000000064</v>
      </c>
      <c r="K3" s="12">
        <f>ABS(I3)</f>
        <v>0.6507000000000005</v>
      </c>
      <c r="L3" s="36">
        <f>K3/G3</f>
        <v>3.2496004794246927E-2</v>
      </c>
      <c r="M3" s="12">
        <f t="shared" ca="1" si="0"/>
        <v>20.024000000000001</v>
      </c>
      <c r="N3" s="127">
        <f t="shared" ref="N3:N66" ca="1" si="2">G3-M3</f>
        <v>0</v>
      </c>
      <c r="O3" s="127">
        <f t="shared" ref="O3:O66" ca="1" si="3">N3^2</f>
        <v>0</v>
      </c>
      <c r="P3" s="127">
        <f t="shared" ref="P3:P66" ca="1" si="4">ABS(N3)</f>
        <v>0</v>
      </c>
      <c r="Q3" s="125">
        <f t="shared" ref="Q3:Q66" ca="1" si="5">P3/G3</f>
        <v>0</v>
      </c>
      <c r="R3" s="126">
        <f t="shared" ca="1" si="1"/>
        <v>-0.31765586566825632</v>
      </c>
      <c r="S3" s="38">
        <f ca="1">IF(N2*N3&lt;0,1,0)</f>
        <v>0</v>
      </c>
    </row>
    <row r="4" spans="1:19" ht="16.2" thickBot="1" x14ac:dyDescent="0.35">
      <c r="A4" s="41" t="s">
        <v>37</v>
      </c>
      <c r="B4" s="42">
        <v>3</v>
      </c>
      <c r="E4" s="34">
        <f t="shared" ref="E4:E67" si="6">E3+1</f>
        <v>3</v>
      </c>
      <c r="F4" s="35">
        <v>43469.291666666664</v>
      </c>
      <c r="G4" s="6">
        <v>21.179300000000001</v>
      </c>
      <c r="H4" s="40">
        <f t="shared" ref="H4:H67" si="7">G3</f>
        <v>20.024000000000001</v>
      </c>
      <c r="I4" s="12">
        <f t="shared" ref="I4:I67" si="8">(G4-H4)</f>
        <v>1.1553000000000004</v>
      </c>
      <c r="J4" s="12">
        <f t="shared" ref="J4:J67" si="9">I4^2</f>
        <v>1.3347180900000011</v>
      </c>
      <c r="K4" s="12">
        <f t="shared" ref="K4:K67" si="10">ABS(I4)</f>
        <v>1.1553000000000004</v>
      </c>
      <c r="L4" s="36">
        <f t="shared" ref="L4:L67" si="11">K4/G4</f>
        <v>5.4548545041620843E-2</v>
      </c>
      <c r="M4" s="12">
        <f t="shared" ca="1" si="0"/>
        <v>21.179300000000001</v>
      </c>
      <c r="N4" s="127">
        <f t="shared" ca="1" si="2"/>
        <v>0</v>
      </c>
      <c r="O4" s="127">
        <f t="shared" ca="1" si="3"/>
        <v>0</v>
      </c>
      <c r="P4" s="127">
        <f t="shared" ca="1" si="4"/>
        <v>0</v>
      </c>
      <c r="Q4" s="125">
        <f t="shared" ca="1" si="5"/>
        <v>0</v>
      </c>
      <c r="R4" s="126">
        <f t="shared" ca="1" si="1"/>
        <v>-0.31765586566825632</v>
      </c>
      <c r="S4" s="38">
        <f t="shared" ref="S4:S67" ca="1" si="12">IF(N3*N4&lt;0,1,0)</f>
        <v>0</v>
      </c>
    </row>
    <row r="5" spans="1:19" x14ac:dyDescent="0.3">
      <c r="E5" s="34">
        <f t="shared" si="6"/>
        <v>4</v>
      </c>
      <c r="F5" s="39">
        <v>43472.291666666664</v>
      </c>
      <c r="G5" s="10">
        <v>22.3307</v>
      </c>
      <c r="H5" s="40">
        <f t="shared" si="7"/>
        <v>21.179300000000001</v>
      </c>
      <c r="I5" s="12">
        <f t="shared" si="8"/>
        <v>1.1513999999999989</v>
      </c>
      <c r="J5" s="12">
        <f t="shared" si="9"/>
        <v>1.3257219599999974</v>
      </c>
      <c r="K5" s="12">
        <f t="shared" si="10"/>
        <v>1.1513999999999989</v>
      </c>
      <c r="L5" s="36">
        <f t="shared" si="11"/>
        <v>5.1561303496979446E-2</v>
      </c>
      <c r="M5" s="12">
        <f t="shared" ca="1" si="0"/>
        <v>20.626000000000001</v>
      </c>
      <c r="N5" s="12">
        <f t="shared" ca="1" si="2"/>
        <v>1.704699999999999</v>
      </c>
      <c r="O5" s="12">
        <f t="shared" ca="1" si="3"/>
        <v>2.9060020899999968</v>
      </c>
      <c r="P5" s="12">
        <f t="shared" ca="1" si="4"/>
        <v>1.704699999999999</v>
      </c>
      <c r="Q5" s="36">
        <f ca="1">P5/G5</f>
        <v>7.6338851894477061E-2</v>
      </c>
      <c r="R5" s="37">
        <f t="shared" ca="1" si="1"/>
        <v>1.3870441343317426</v>
      </c>
      <c r="S5" s="38">
        <f t="shared" ca="1" si="12"/>
        <v>0</v>
      </c>
    </row>
    <row r="6" spans="1:19" x14ac:dyDescent="0.3">
      <c r="A6" s="200" t="s">
        <v>18</v>
      </c>
      <c r="B6" s="200"/>
      <c r="C6" s="200"/>
      <c r="E6" s="34">
        <f t="shared" si="6"/>
        <v>5</v>
      </c>
      <c r="F6" s="35">
        <v>43473.291666666664</v>
      </c>
      <c r="G6" s="6">
        <v>22.3567</v>
      </c>
      <c r="H6" s="40">
        <f t="shared" si="7"/>
        <v>22.3307</v>
      </c>
      <c r="I6" s="12">
        <f t="shared" si="8"/>
        <v>2.5999999999999801E-2</v>
      </c>
      <c r="J6" s="12">
        <f t="shared" si="9"/>
        <v>6.7599999999998965E-4</v>
      </c>
      <c r="K6" s="12">
        <f t="shared" si="10"/>
        <v>2.5999999999999801E-2</v>
      </c>
      <c r="L6" s="36">
        <f t="shared" si="11"/>
        <v>1.1629623334391838E-3</v>
      </c>
      <c r="M6" s="12">
        <f t="shared" ca="1" si="0"/>
        <v>21.178000000000001</v>
      </c>
      <c r="N6" s="12">
        <f t="shared" ca="1" si="2"/>
        <v>1.1786999999999992</v>
      </c>
      <c r="O6" s="12">
        <f t="shared" ca="1" si="3"/>
        <v>1.3893336899999982</v>
      </c>
      <c r="P6" s="12">
        <f t="shared" ca="1" si="4"/>
        <v>1.1786999999999992</v>
      </c>
      <c r="Q6" s="36">
        <f t="shared" ca="1" si="5"/>
        <v>5.2722450093260598E-2</v>
      </c>
      <c r="R6" s="37">
        <f t="shared" ca="1" si="1"/>
        <v>0.86104413433174287</v>
      </c>
      <c r="S6" s="38">
        <f t="shared" ca="1" si="12"/>
        <v>0</v>
      </c>
    </row>
    <row r="7" spans="1:19" x14ac:dyDescent="0.3">
      <c r="A7" s="201" t="s">
        <v>55</v>
      </c>
      <c r="B7" s="201"/>
      <c r="C7" s="44">
        <f ca="1">AVERAGE(OFFSET($K$2,span,0,1469-span,1))</f>
        <v>4.942811391541607</v>
      </c>
      <c r="D7" s="45"/>
      <c r="E7" s="34">
        <f t="shared" si="6"/>
        <v>6</v>
      </c>
      <c r="F7" s="39">
        <v>43474.291666666664</v>
      </c>
      <c r="G7" s="10">
        <v>22.5687</v>
      </c>
      <c r="H7" s="40">
        <f t="shared" si="7"/>
        <v>22.3567</v>
      </c>
      <c r="I7" s="12">
        <f t="shared" si="8"/>
        <v>0.21199999999999974</v>
      </c>
      <c r="J7" s="12">
        <f t="shared" si="9"/>
        <v>4.4943999999999894E-2</v>
      </c>
      <c r="K7" s="12">
        <f t="shared" si="10"/>
        <v>0.21199999999999974</v>
      </c>
      <c r="L7" s="36">
        <f t="shared" si="11"/>
        <v>9.3935406115549305E-3</v>
      </c>
      <c r="M7" s="12">
        <f t="shared" ca="1" si="0"/>
        <v>21.95556666666667</v>
      </c>
      <c r="N7" s="12">
        <f t="shared" ca="1" si="2"/>
        <v>0.6131333333333302</v>
      </c>
      <c r="O7" s="12">
        <f t="shared" ca="1" si="3"/>
        <v>0.37593248444444061</v>
      </c>
      <c r="P7" s="12">
        <f t="shared" ca="1" si="4"/>
        <v>0.6131333333333302</v>
      </c>
      <c r="Q7" s="36">
        <f t="shared" ca="1" si="5"/>
        <v>2.7167419183795709E-2</v>
      </c>
      <c r="R7" s="37">
        <f t="shared" ca="1" si="1"/>
        <v>0.29547746766507388</v>
      </c>
      <c r="S7" s="38">
        <f t="shared" ca="1" si="12"/>
        <v>0</v>
      </c>
    </row>
    <row r="8" spans="1:19" x14ac:dyDescent="0.3">
      <c r="A8" s="201" t="s">
        <v>56</v>
      </c>
      <c r="B8" s="201"/>
      <c r="C8" s="44">
        <f ca="1">AVERAGE(OFFSET($P$2,span,0,1469-span,1))</f>
        <v>6.3046913597089524</v>
      </c>
      <c r="D8" s="45"/>
      <c r="E8" s="34">
        <f t="shared" si="6"/>
        <v>7</v>
      </c>
      <c r="F8" s="35">
        <v>43475.291666666664</v>
      </c>
      <c r="G8" s="6">
        <v>22.998000000000001</v>
      </c>
      <c r="H8" s="40">
        <f t="shared" si="7"/>
        <v>22.5687</v>
      </c>
      <c r="I8" s="12">
        <f t="shared" si="8"/>
        <v>0.42930000000000135</v>
      </c>
      <c r="J8" s="12">
        <f t="shared" si="9"/>
        <v>0.18429849000000115</v>
      </c>
      <c r="K8" s="12">
        <f t="shared" si="10"/>
        <v>0.42930000000000135</v>
      </c>
      <c r="L8" s="36">
        <f t="shared" si="11"/>
        <v>1.8666840594834391E-2</v>
      </c>
      <c r="M8" s="12">
        <f t="shared" ca="1" si="0"/>
        <v>22.418700000000001</v>
      </c>
      <c r="N8" s="12">
        <f t="shared" ca="1" si="2"/>
        <v>0.57929999999999993</v>
      </c>
      <c r="O8" s="12">
        <f t="shared" ca="1" si="3"/>
        <v>0.33558848999999991</v>
      </c>
      <c r="P8" s="12">
        <f t="shared" ca="1" si="4"/>
        <v>0.57929999999999993</v>
      </c>
      <c r="Q8" s="36">
        <f t="shared" ca="1" si="5"/>
        <v>2.5189146882337591E-2</v>
      </c>
      <c r="R8" s="37">
        <f t="shared" ca="1" si="1"/>
        <v>0.26164413433174361</v>
      </c>
      <c r="S8" s="38">
        <f t="shared" ca="1" si="12"/>
        <v>0</v>
      </c>
    </row>
    <row r="9" spans="1:19" x14ac:dyDescent="0.3">
      <c r="A9" s="201" t="s">
        <v>57</v>
      </c>
      <c r="B9" s="201"/>
      <c r="C9" s="44">
        <f ca="1">SQRT(AVERAGE(OFFSET(O2,span,0,1469-span,1)))</f>
        <v>9.4559903118456372</v>
      </c>
      <c r="D9" s="45"/>
      <c r="E9" s="34">
        <f t="shared" si="6"/>
        <v>8</v>
      </c>
      <c r="F9" s="39">
        <v>43476.291666666664</v>
      </c>
      <c r="G9" s="10">
        <v>23.150700000000001</v>
      </c>
      <c r="H9" s="40">
        <f t="shared" si="7"/>
        <v>22.998000000000001</v>
      </c>
      <c r="I9" s="12">
        <f t="shared" si="8"/>
        <v>0.15269999999999939</v>
      </c>
      <c r="J9" s="12">
        <f t="shared" si="9"/>
        <v>2.3317289999999814E-2</v>
      </c>
      <c r="K9" s="12">
        <f t="shared" si="10"/>
        <v>0.15269999999999939</v>
      </c>
      <c r="L9" s="36">
        <f t="shared" si="11"/>
        <v>6.595912866565563E-3</v>
      </c>
      <c r="M9" s="12">
        <f t="shared" ca="1" si="0"/>
        <v>22.641133333333332</v>
      </c>
      <c r="N9" s="128">
        <f t="shared" ca="1" si="2"/>
        <v>0.50956666666666806</v>
      </c>
      <c r="O9" s="12">
        <f t="shared" ca="1" si="3"/>
        <v>0.25965818777777921</v>
      </c>
      <c r="P9" s="12">
        <f t="shared" ca="1" si="4"/>
        <v>0.50956666666666806</v>
      </c>
      <c r="Q9" s="36">
        <f t="shared" ca="1" si="5"/>
        <v>2.2010853523507627E-2</v>
      </c>
      <c r="R9" s="37">
        <f t="shared" ca="1" si="1"/>
        <v>0.19191080099841173</v>
      </c>
      <c r="S9" s="38">
        <f t="shared" ca="1" si="12"/>
        <v>0</v>
      </c>
    </row>
    <row r="10" spans="1:19" x14ac:dyDescent="0.3">
      <c r="A10" s="201" t="s">
        <v>58</v>
      </c>
      <c r="B10" s="201"/>
      <c r="C10" s="46">
        <f ca="1">AVERAGE(OFFSET($Q$2,span,0,1469-span,1))</f>
        <v>3.6782687070917655E-2</v>
      </c>
      <c r="D10" s="47"/>
      <c r="E10" s="34">
        <f t="shared" si="6"/>
        <v>9</v>
      </c>
      <c r="F10" s="35">
        <v>43479.291666666664</v>
      </c>
      <c r="G10" s="6">
        <v>22.293299999999999</v>
      </c>
      <c r="H10" s="40">
        <f t="shared" si="7"/>
        <v>23.150700000000001</v>
      </c>
      <c r="I10" s="12">
        <f t="shared" si="8"/>
        <v>-0.85740000000000194</v>
      </c>
      <c r="J10" s="12">
        <f t="shared" si="9"/>
        <v>0.73513476000000333</v>
      </c>
      <c r="K10" s="12">
        <f t="shared" si="10"/>
        <v>0.85740000000000194</v>
      </c>
      <c r="L10" s="36">
        <f t="shared" si="11"/>
        <v>3.8459985735624695E-2</v>
      </c>
      <c r="M10" s="12">
        <f t="shared" ca="1" si="0"/>
        <v>22.905799999999999</v>
      </c>
      <c r="N10" s="12">
        <f t="shared" ca="1" si="2"/>
        <v>-0.61250000000000071</v>
      </c>
      <c r="O10" s="12">
        <f t="shared" ca="1" si="3"/>
        <v>0.37515625000000086</v>
      </c>
      <c r="P10" s="12">
        <f t="shared" ca="1" si="4"/>
        <v>0.61250000000000071</v>
      </c>
      <c r="Q10" s="36">
        <f t="shared" ca="1" si="5"/>
        <v>2.7474622420189058E-2</v>
      </c>
      <c r="R10" s="37">
        <f t="shared" ca="1" si="1"/>
        <v>-0.93015586566825703</v>
      </c>
      <c r="S10" s="38">
        <f t="shared" ca="1" si="12"/>
        <v>1</v>
      </c>
    </row>
    <row r="11" spans="1:19" x14ac:dyDescent="0.3">
      <c r="B11" t="s">
        <v>38</v>
      </c>
      <c r="E11" s="34">
        <f t="shared" si="6"/>
        <v>10</v>
      </c>
      <c r="F11" s="39">
        <v>43480.291666666664</v>
      </c>
      <c r="G11" s="10">
        <v>22.962</v>
      </c>
      <c r="H11" s="40">
        <f t="shared" si="7"/>
        <v>22.293299999999999</v>
      </c>
      <c r="I11" s="12">
        <f t="shared" si="8"/>
        <v>0.66870000000000118</v>
      </c>
      <c r="J11" s="12">
        <f t="shared" si="9"/>
        <v>0.44715969000000161</v>
      </c>
      <c r="K11" s="12">
        <f t="shared" si="10"/>
        <v>0.66870000000000118</v>
      </c>
      <c r="L11" s="36">
        <f t="shared" si="11"/>
        <v>2.9122027697935773E-2</v>
      </c>
      <c r="M11" s="12">
        <f t="shared" ca="1" si="0"/>
        <v>22.814000000000004</v>
      </c>
      <c r="N11" s="12">
        <f t="shared" ca="1" si="2"/>
        <v>0.14799999999999613</v>
      </c>
      <c r="O11" s="12">
        <f t="shared" ca="1" si="3"/>
        <v>2.1903999999998855E-2</v>
      </c>
      <c r="P11" s="12">
        <f t="shared" ca="1" si="4"/>
        <v>0.14799999999999613</v>
      </c>
      <c r="Q11" s="36">
        <f t="shared" ca="1" si="5"/>
        <v>6.4454315826145865E-3</v>
      </c>
      <c r="R11" s="37">
        <f t="shared" ca="1" si="1"/>
        <v>-0.16965586566826019</v>
      </c>
      <c r="S11" s="38">
        <f t="shared" ca="1" si="12"/>
        <v>1</v>
      </c>
    </row>
    <row r="12" spans="1:19" x14ac:dyDescent="0.3">
      <c r="A12" s="200" t="s">
        <v>143</v>
      </c>
      <c r="B12" s="200"/>
      <c r="C12" s="48"/>
      <c r="D12" s="49"/>
      <c r="E12" s="34">
        <f t="shared" si="6"/>
        <v>11</v>
      </c>
      <c r="F12" s="35">
        <v>43481.291666666664</v>
      </c>
      <c r="G12" s="6">
        <v>23.07</v>
      </c>
      <c r="H12" s="40">
        <f t="shared" si="7"/>
        <v>22.962</v>
      </c>
      <c r="I12" s="12">
        <f t="shared" si="8"/>
        <v>0.10800000000000054</v>
      </c>
      <c r="J12" s="12">
        <f t="shared" si="9"/>
        <v>1.1664000000000117E-2</v>
      </c>
      <c r="K12" s="12">
        <f t="shared" si="10"/>
        <v>0.10800000000000054</v>
      </c>
      <c r="L12" s="36">
        <f t="shared" si="11"/>
        <v>4.6814044213264209E-3</v>
      </c>
      <c r="M12" s="12">
        <f t="shared" ca="1" si="0"/>
        <v>22.802000000000003</v>
      </c>
      <c r="N12" s="12">
        <f t="shared" ca="1" si="2"/>
        <v>0.26799999999999713</v>
      </c>
      <c r="O12" s="12">
        <f t="shared" ca="1" si="3"/>
        <v>7.1823999999998459E-2</v>
      </c>
      <c r="P12" s="12">
        <f t="shared" ca="1" si="4"/>
        <v>0.26799999999999713</v>
      </c>
      <c r="Q12" s="36">
        <f t="shared" ca="1" si="5"/>
        <v>1.1616818378846863E-2</v>
      </c>
      <c r="R12" s="37">
        <f t="shared" ca="1" si="1"/>
        <v>-4.9655865668259191E-2</v>
      </c>
      <c r="S12" s="38">
        <f t="shared" ca="1" si="12"/>
        <v>0</v>
      </c>
    </row>
    <row r="13" spans="1:19" x14ac:dyDescent="0.3">
      <c r="A13" s="41" t="s">
        <v>39</v>
      </c>
      <c r="B13" s="41" t="s">
        <v>40</v>
      </c>
      <c r="E13" s="34">
        <f t="shared" si="6"/>
        <v>12</v>
      </c>
      <c r="F13" s="39">
        <v>43482.291666666664</v>
      </c>
      <c r="G13" s="10">
        <v>23.154</v>
      </c>
      <c r="H13" s="40">
        <f t="shared" si="7"/>
        <v>23.07</v>
      </c>
      <c r="I13" s="12">
        <f t="shared" si="8"/>
        <v>8.3999999999999631E-2</v>
      </c>
      <c r="J13" s="12">
        <f t="shared" si="9"/>
        <v>7.0559999999999382E-3</v>
      </c>
      <c r="K13" s="12">
        <f t="shared" si="10"/>
        <v>8.3999999999999631E-2</v>
      </c>
      <c r="L13" s="36">
        <f t="shared" si="11"/>
        <v>3.627882871210142E-3</v>
      </c>
      <c r="M13" s="12">
        <f t="shared" ca="1" si="0"/>
        <v>22.775099999999998</v>
      </c>
      <c r="N13" s="12">
        <f t="shared" ca="1" si="2"/>
        <v>0.37890000000000157</v>
      </c>
      <c r="O13" s="12">
        <f t="shared" ca="1" si="3"/>
        <v>0.14356521000000119</v>
      </c>
      <c r="P13" s="12">
        <f t="shared" ca="1" si="4"/>
        <v>0.37890000000000157</v>
      </c>
      <c r="Q13" s="36">
        <f t="shared" ca="1" si="5"/>
        <v>1.6364343094065887E-2</v>
      </c>
      <c r="R13" s="37">
        <f t="shared" ca="1" si="1"/>
        <v>6.1244134331745248E-2</v>
      </c>
      <c r="S13" s="38">
        <f t="shared" ca="1" si="12"/>
        <v>0</v>
      </c>
    </row>
    <row r="14" spans="1:19" x14ac:dyDescent="0.3">
      <c r="A14" s="50">
        <v>1</v>
      </c>
      <c r="B14" s="51">
        <f t="shared" ref="B14:B25" ca="1" si="13">SUMPRODUCT(OFFSET($R$1,1,0,COUNT(ErorrMA)-A14,1),OFFSET($R$1,1+A14,0,COUNT(ErorrMA)-A14,1))/SUMPRODUCT(CenteredError,CenteredError)</f>
        <v>0.5558128782283932</v>
      </c>
      <c r="E14" s="34">
        <f t="shared" si="6"/>
        <v>13</v>
      </c>
      <c r="F14" s="35">
        <v>43483.291666666664</v>
      </c>
      <c r="G14" s="6">
        <v>20.150700000000001</v>
      </c>
      <c r="H14" s="40">
        <f t="shared" si="7"/>
        <v>23.154</v>
      </c>
      <c r="I14" s="12">
        <f t="shared" si="8"/>
        <v>-3.0032999999999994</v>
      </c>
      <c r="J14" s="12">
        <f t="shared" si="9"/>
        <v>9.0198108899999969</v>
      </c>
      <c r="K14" s="12">
        <f t="shared" si="10"/>
        <v>3.0032999999999994</v>
      </c>
      <c r="L14" s="36">
        <f t="shared" si="11"/>
        <v>0.14904196876535303</v>
      </c>
      <c r="M14" s="12">
        <f t="shared" ca="1" si="0"/>
        <v>23.061999999999998</v>
      </c>
      <c r="N14" s="12">
        <f t="shared" ca="1" si="2"/>
        <v>-2.9112999999999971</v>
      </c>
      <c r="O14" s="12">
        <f t="shared" ca="1" si="3"/>
        <v>8.4756676899999839</v>
      </c>
      <c r="P14" s="12">
        <f t="shared" ca="1" si="4"/>
        <v>2.9112999999999971</v>
      </c>
      <c r="Q14" s="36">
        <f t="shared" ca="1" si="5"/>
        <v>0.14447637054792126</v>
      </c>
      <c r="R14" s="37">
        <f t="shared" ca="1" si="1"/>
        <v>-3.2289558656682535</v>
      </c>
      <c r="S14" s="38">
        <f t="shared" ca="1" si="12"/>
        <v>1</v>
      </c>
    </row>
    <row r="15" spans="1:19" x14ac:dyDescent="0.3">
      <c r="A15" s="50">
        <v>2</v>
      </c>
      <c r="B15" s="51">
        <f t="shared" ca="1" si="13"/>
        <v>0.22411015928221292</v>
      </c>
      <c r="E15" s="34">
        <f t="shared" si="6"/>
        <v>14</v>
      </c>
      <c r="F15" s="39">
        <v>43487.291666666664</v>
      </c>
      <c r="G15" s="10">
        <v>19.928000000000001</v>
      </c>
      <c r="H15" s="40">
        <f t="shared" si="7"/>
        <v>20.150700000000001</v>
      </c>
      <c r="I15" s="12">
        <f t="shared" si="8"/>
        <v>-0.22269999999999968</v>
      </c>
      <c r="J15" s="12">
        <f t="shared" si="9"/>
        <v>4.9595289999999854E-2</v>
      </c>
      <c r="K15" s="12">
        <f t="shared" si="10"/>
        <v>0.22269999999999968</v>
      </c>
      <c r="L15" s="36">
        <f t="shared" si="11"/>
        <v>1.1175230830991553E-2</v>
      </c>
      <c r="M15" s="12">
        <f t="shared" ca="1" si="0"/>
        <v>22.1249</v>
      </c>
      <c r="N15" s="12">
        <f t="shared" ca="1" si="2"/>
        <v>-2.1968999999999994</v>
      </c>
      <c r="O15" s="12">
        <f t="shared" ca="1" si="3"/>
        <v>4.8263696099999978</v>
      </c>
      <c r="P15" s="12">
        <f t="shared" ca="1" si="4"/>
        <v>2.1968999999999994</v>
      </c>
      <c r="Q15" s="36">
        <f t="shared" ca="1" si="5"/>
        <v>0.11024187073464468</v>
      </c>
      <c r="R15" s="37">
        <f t="shared" ca="1" si="1"/>
        <v>-2.5145558656682558</v>
      </c>
      <c r="S15" s="38">
        <f t="shared" ca="1" si="12"/>
        <v>0</v>
      </c>
    </row>
    <row r="16" spans="1:19" x14ac:dyDescent="0.3">
      <c r="A16" s="50">
        <v>3</v>
      </c>
      <c r="B16" s="51">
        <f t="shared" ca="1" si="13"/>
        <v>2.257680917304114E-2</v>
      </c>
      <c r="E16" s="34">
        <f t="shared" si="6"/>
        <v>15</v>
      </c>
      <c r="F16" s="35">
        <v>43488.291666666664</v>
      </c>
      <c r="G16" s="6">
        <v>19.172699999999999</v>
      </c>
      <c r="H16" s="40">
        <f t="shared" si="7"/>
        <v>19.928000000000001</v>
      </c>
      <c r="I16" s="12">
        <f t="shared" si="8"/>
        <v>-0.75530000000000186</v>
      </c>
      <c r="J16" s="12">
        <f t="shared" si="9"/>
        <v>0.57047809000000282</v>
      </c>
      <c r="K16" s="12">
        <f t="shared" si="10"/>
        <v>0.75530000000000186</v>
      </c>
      <c r="L16" s="36">
        <f t="shared" si="11"/>
        <v>3.9394555800695882E-2</v>
      </c>
      <c r="M16" s="12">
        <f t="shared" ca="1" si="0"/>
        <v>21.077566666666666</v>
      </c>
      <c r="N16" s="12">
        <f t="shared" ca="1" si="2"/>
        <v>-1.9048666666666669</v>
      </c>
      <c r="O16" s="12">
        <f t="shared" ca="1" si="3"/>
        <v>3.6285170177777788</v>
      </c>
      <c r="P16" s="12">
        <f t="shared" ca="1" si="4"/>
        <v>1.9048666666666669</v>
      </c>
      <c r="Q16" s="36">
        <f t="shared" ca="1" si="5"/>
        <v>9.9353073206521092E-2</v>
      </c>
      <c r="R16" s="37">
        <f t="shared" ca="1" si="1"/>
        <v>-2.2225225323349234</v>
      </c>
      <c r="S16" s="38">
        <f t="shared" ca="1" si="12"/>
        <v>0</v>
      </c>
    </row>
    <row r="17" spans="1:19" x14ac:dyDescent="0.3">
      <c r="A17" s="50">
        <v>4</v>
      </c>
      <c r="B17" s="51">
        <f t="shared" ca="1" si="13"/>
        <v>4.6069979213056958E-2</v>
      </c>
      <c r="E17" s="34">
        <f t="shared" si="6"/>
        <v>16</v>
      </c>
      <c r="F17" s="39">
        <v>43489.291666666664</v>
      </c>
      <c r="G17" s="10">
        <v>19.434000000000001</v>
      </c>
      <c r="H17" s="40">
        <f t="shared" si="7"/>
        <v>19.172699999999999</v>
      </c>
      <c r="I17" s="12">
        <f t="shared" si="8"/>
        <v>0.26130000000000209</v>
      </c>
      <c r="J17" s="12">
        <f t="shared" si="9"/>
        <v>6.8277690000001084E-2</v>
      </c>
      <c r="K17" s="12">
        <f t="shared" si="10"/>
        <v>0.26130000000000209</v>
      </c>
      <c r="L17" s="36">
        <f t="shared" si="11"/>
        <v>1.3445507872800353E-2</v>
      </c>
      <c r="M17" s="12">
        <f t="shared" ca="1" si="0"/>
        <v>19.750466666666664</v>
      </c>
      <c r="N17" s="12">
        <f t="shared" ca="1" si="2"/>
        <v>-0.31646666666666334</v>
      </c>
      <c r="O17" s="12">
        <f t="shared" ca="1" si="3"/>
        <v>0.100151151111109</v>
      </c>
      <c r="P17" s="12">
        <f t="shared" ca="1" si="4"/>
        <v>0.31646666666666334</v>
      </c>
      <c r="Q17" s="36">
        <f t="shared" ca="1" si="5"/>
        <v>1.6284175499982675E-2</v>
      </c>
      <c r="R17" s="37">
        <f t="shared" ca="1" si="1"/>
        <v>-0.63412253233491966</v>
      </c>
      <c r="S17" s="38">
        <f t="shared" ca="1" si="12"/>
        <v>0</v>
      </c>
    </row>
    <row r="18" spans="1:19" x14ac:dyDescent="0.3">
      <c r="A18" s="50">
        <v>5</v>
      </c>
      <c r="B18" s="51">
        <f t="shared" ca="1" si="13"/>
        <v>2.9242343503027991E-2</v>
      </c>
      <c r="E18" s="34">
        <f t="shared" si="6"/>
        <v>17</v>
      </c>
      <c r="F18" s="35">
        <v>43490.291666666664</v>
      </c>
      <c r="G18" s="6">
        <v>19.802700000000002</v>
      </c>
      <c r="H18" s="40">
        <f t="shared" si="7"/>
        <v>19.434000000000001</v>
      </c>
      <c r="I18" s="12">
        <f t="shared" si="8"/>
        <v>0.36870000000000047</v>
      </c>
      <c r="J18" s="12">
        <f t="shared" si="9"/>
        <v>0.13593969000000033</v>
      </c>
      <c r="K18" s="12">
        <f t="shared" si="10"/>
        <v>0.36870000000000047</v>
      </c>
      <c r="L18" s="36">
        <f t="shared" si="11"/>
        <v>1.8618673211228794E-2</v>
      </c>
      <c r="M18" s="12">
        <f t="shared" ca="1" si="0"/>
        <v>19.511566666666667</v>
      </c>
      <c r="N18" s="12">
        <f t="shared" ca="1" si="2"/>
        <v>0.29113333333333458</v>
      </c>
      <c r="O18" s="12">
        <f t="shared" ca="1" si="3"/>
        <v>8.4758617777778503E-2</v>
      </c>
      <c r="P18" s="12">
        <f t="shared" ca="1" si="4"/>
        <v>0.29113333333333458</v>
      </c>
      <c r="Q18" s="36">
        <f t="shared" ca="1" si="5"/>
        <v>1.4701698926577415E-2</v>
      </c>
      <c r="R18" s="37">
        <f t="shared" ca="1" si="1"/>
        <v>-2.6522532334921745E-2</v>
      </c>
      <c r="S18" s="38">
        <f t="shared" ca="1" si="12"/>
        <v>1</v>
      </c>
    </row>
    <row r="19" spans="1:19" x14ac:dyDescent="0.3">
      <c r="A19" s="50">
        <v>6</v>
      </c>
      <c r="B19" s="51">
        <f t="shared" ca="1" si="13"/>
        <v>4.6220808498253552E-2</v>
      </c>
      <c r="E19" s="34">
        <f t="shared" si="6"/>
        <v>18</v>
      </c>
      <c r="F19" s="39">
        <v>43493.291666666664</v>
      </c>
      <c r="G19" s="10">
        <v>19.758700000000001</v>
      </c>
      <c r="H19" s="40">
        <f t="shared" si="7"/>
        <v>19.802700000000002</v>
      </c>
      <c r="I19" s="12">
        <f t="shared" si="8"/>
        <v>-4.4000000000000483E-2</v>
      </c>
      <c r="J19" s="12">
        <f t="shared" si="9"/>
        <v>1.9360000000000425E-3</v>
      </c>
      <c r="K19" s="12">
        <f t="shared" si="10"/>
        <v>4.4000000000000483E-2</v>
      </c>
      <c r="L19" s="36">
        <f t="shared" si="11"/>
        <v>2.226867152191211E-3</v>
      </c>
      <c r="M19" s="12">
        <f t="shared" ca="1" si="0"/>
        <v>19.469800000000003</v>
      </c>
      <c r="N19" s="12">
        <f t="shared" ca="1" si="2"/>
        <v>0.28889999999999816</v>
      </c>
      <c r="O19" s="12">
        <f t="shared" ca="1" si="3"/>
        <v>8.3463209999998941E-2</v>
      </c>
      <c r="P19" s="12">
        <f t="shared" ca="1" si="4"/>
        <v>0.28889999999999816</v>
      </c>
      <c r="Q19" s="36">
        <f t="shared" ca="1" si="5"/>
        <v>1.4621407278818856E-2</v>
      </c>
      <c r="R19" s="37">
        <f t="shared" ca="1" si="1"/>
        <v>-2.8755865668258163E-2</v>
      </c>
      <c r="S19" s="38">
        <f t="shared" ca="1" si="12"/>
        <v>0</v>
      </c>
    </row>
    <row r="20" spans="1:19" x14ac:dyDescent="0.3">
      <c r="A20" s="50">
        <v>7</v>
      </c>
      <c r="B20" s="51">
        <f t="shared" ca="1" si="13"/>
        <v>7.0391898201123515E-2</v>
      </c>
      <c r="E20" s="34">
        <f t="shared" si="6"/>
        <v>19</v>
      </c>
      <c r="F20" s="35">
        <v>43494.291666666664</v>
      </c>
      <c r="G20" s="6">
        <v>19.8307</v>
      </c>
      <c r="H20" s="40">
        <f t="shared" si="7"/>
        <v>19.758700000000001</v>
      </c>
      <c r="I20" s="12">
        <f t="shared" si="8"/>
        <v>7.1999999999999176E-2</v>
      </c>
      <c r="J20" s="12">
        <f t="shared" si="9"/>
        <v>5.1839999999998814E-3</v>
      </c>
      <c r="K20" s="12">
        <f t="shared" si="10"/>
        <v>7.1999999999999176E-2</v>
      </c>
      <c r="L20" s="36">
        <f t="shared" si="11"/>
        <v>3.6307341647041796E-3</v>
      </c>
      <c r="M20" s="12">
        <f t="shared" ca="1" si="0"/>
        <v>19.665133333333333</v>
      </c>
      <c r="N20" s="12">
        <f t="shared" ca="1" si="2"/>
        <v>0.16556666666666686</v>
      </c>
      <c r="O20" s="12">
        <f t="shared" ca="1" si="3"/>
        <v>2.7412321111111176E-2</v>
      </c>
      <c r="P20" s="12">
        <f t="shared" ca="1" si="4"/>
        <v>0.16556666666666686</v>
      </c>
      <c r="Q20" s="36">
        <f t="shared" ca="1" si="5"/>
        <v>8.3490076833730963E-3</v>
      </c>
      <c r="R20" s="37">
        <f t="shared" ca="1" si="1"/>
        <v>-0.15208919900158946</v>
      </c>
      <c r="S20" s="38">
        <f t="shared" ca="1" si="12"/>
        <v>0</v>
      </c>
    </row>
    <row r="21" spans="1:19" x14ac:dyDescent="0.3">
      <c r="A21" s="50">
        <v>8</v>
      </c>
      <c r="B21" s="51">
        <f t="shared" ca="1" si="13"/>
        <v>3.3174466446275891E-2</v>
      </c>
      <c r="E21" s="34">
        <f t="shared" si="6"/>
        <v>20</v>
      </c>
      <c r="F21" s="39">
        <v>43495.291666666664</v>
      </c>
      <c r="G21" s="10">
        <v>20.584700000000002</v>
      </c>
      <c r="H21" s="40">
        <f t="shared" si="7"/>
        <v>19.8307</v>
      </c>
      <c r="I21" s="12">
        <f t="shared" si="8"/>
        <v>0.75400000000000134</v>
      </c>
      <c r="J21" s="12">
        <f t="shared" si="9"/>
        <v>0.56851600000000202</v>
      </c>
      <c r="K21" s="12">
        <f t="shared" si="10"/>
        <v>0.75400000000000134</v>
      </c>
      <c r="L21" s="36">
        <f t="shared" si="11"/>
        <v>3.6629146890651859E-2</v>
      </c>
      <c r="M21" s="12">
        <f t="shared" ca="1" si="0"/>
        <v>19.797366666666669</v>
      </c>
      <c r="N21" s="12">
        <f t="shared" ca="1" si="2"/>
        <v>0.78733333333333277</v>
      </c>
      <c r="O21" s="12">
        <f t="shared" ca="1" si="3"/>
        <v>0.61989377777777688</v>
      </c>
      <c r="P21" s="12">
        <f t="shared" ca="1" si="4"/>
        <v>0.78733333333333277</v>
      </c>
      <c r="Q21" s="36">
        <f t="shared" ca="1" si="5"/>
        <v>3.8248472571051934E-2</v>
      </c>
      <c r="R21" s="37">
        <f t="shared" ca="1" si="1"/>
        <v>0.46967746766507645</v>
      </c>
      <c r="S21" s="38">
        <f t="shared" ca="1" si="12"/>
        <v>0</v>
      </c>
    </row>
    <row r="22" spans="1:19" x14ac:dyDescent="0.3">
      <c r="A22" s="50">
        <v>9</v>
      </c>
      <c r="B22" s="51">
        <f t="shared" ca="1" si="13"/>
        <v>2.3442758240469385E-2</v>
      </c>
      <c r="E22" s="34">
        <f t="shared" si="6"/>
        <v>21</v>
      </c>
      <c r="F22" s="35">
        <v>43496.291666666664</v>
      </c>
      <c r="G22" s="6">
        <v>20.468</v>
      </c>
      <c r="H22" s="40">
        <f t="shared" si="7"/>
        <v>20.584700000000002</v>
      </c>
      <c r="I22" s="12">
        <f t="shared" si="8"/>
        <v>-0.11670000000000158</v>
      </c>
      <c r="J22" s="12">
        <f t="shared" si="9"/>
        <v>1.3618890000000369E-2</v>
      </c>
      <c r="K22" s="12">
        <f t="shared" si="10"/>
        <v>0.11670000000000158</v>
      </c>
      <c r="L22" s="36">
        <f t="shared" si="11"/>
        <v>5.7015829587649782E-3</v>
      </c>
      <c r="M22" s="12">
        <f t="shared" ca="1" si="0"/>
        <v>20.058033333333331</v>
      </c>
      <c r="N22" s="12">
        <f t="shared" ca="1" si="2"/>
        <v>0.40996666666666925</v>
      </c>
      <c r="O22" s="12">
        <f t="shared" ca="1" si="3"/>
        <v>0.1680726677777799</v>
      </c>
      <c r="P22" s="12">
        <f t="shared" ca="1" si="4"/>
        <v>0.40996666666666925</v>
      </c>
      <c r="Q22" s="36">
        <f t="shared" ca="1" si="5"/>
        <v>2.0029639762882023E-2</v>
      </c>
      <c r="R22" s="37">
        <f t="shared" ca="1" si="1"/>
        <v>9.2310800998412934E-2</v>
      </c>
      <c r="S22" s="38">
        <f t="shared" ca="1" si="12"/>
        <v>0</v>
      </c>
    </row>
    <row r="23" spans="1:19" x14ac:dyDescent="0.3">
      <c r="A23" s="50">
        <v>10</v>
      </c>
      <c r="B23" s="51">
        <f t="shared" ca="1" si="13"/>
        <v>-3.3761972346100629E-2</v>
      </c>
      <c r="E23" s="34">
        <f t="shared" si="6"/>
        <v>22</v>
      </c>
      <c r="F23" s="39">
        <v>43497.291666666664</v>
      </c>
      <c r="G23" s="10">
        <v>20.814</v>
      </c>
      <c r="H23" s="40">
        <f t="shared" si="7"/>
        <v>20.468</v>
      </c>
      <c r="I23" s="12">
        <f t="shared" si="8"/>
        <v>0.34600000000000009</v>
      </c>
      <c r="J23" s="12">
        <f t="shared" si="9"/>
        <v>0.11971600000000006</v>
      </c>
      <c r="K23" s="12">
        <f t="shared" si="10"/>
        <v>0.34600000000000009</v>
      </c>
      <c r="L23" s="36">
        <f t="shared" si="11"/>
        <v>1.6623426539828966E-2</v>
      </c>
      <c r="M23" s="12">
        <f t="shared" ca="1" si="0"/>
        <v>20.294466666666668</v>
      </c>
      <c r="N23" s="12">
        <f t="shared" ca="1" si="2"/>
        <v>0.51953333333333163</v>
      </c>
      <c r="O23" s="12">
        <f t="shared" ca="1" si="3"/>
        <v>0.26991488444444267</v>
      </c>
      <c r="P23" s="12">
        <f t="shared" ca="1" si="4"/>
        <v>0.51953333333333163</v>
      </c>
      <c r="Q23" s="36">
        <f t="shared" ca="1" si="5"/>
        <v>2.4960763588610147E-2</v>
      </c>
      <c r="R23" s="37">
        <f t="shared" ca="1" si="1"/>
        <v>0.20187746766507531</v>
      </c>
      <c r="S23" s="38">
        <f t="shared" ca="1" si="12"/>
        <v>0</v>
      </c>
    </row>
    <row r="24" spans="1:19" x14ac:dyDescent="0.3">
      <c r="A24" s="50">
        <v>11</v>
      </c>
      <c r="B24" s="51">
        <f t="shared" ca="1" si="13"/>
        <v>-2.1381618607295295E-2</v>
      </c>
      <c r="E24" s="34">
        <f t="shared" si="6"/>
        <v>23</v>
      </c>
      <c r="F24" s="35">
        <v>43500.291666666664</v>
      </c>
      <c r="G24" s="6">
        <v>20.859300000000001</v>
      </c>
      <c r="H24" s="40">
        <f t="shared" si="7"/>
        <v>20.814</v>
      </c>
      <c r="I24" s="12">
        <f t="shared" si="8"/>
        <v>4.5300000000001006E-2</v>
      </c>
      <c r="J24" s="12">
        <f t="shared" si="9"/>
        <v>2.052090000000091E-3</v>
      </c>
      <c r="K24" s="12">
        <f t="shared" si="10"/>
        <v>4.5300000000001006E-2</v>
      </c>
      <c r="L24" s="36">
        <f t="shared" si="11"/>
        <v>2.1716932015935818E-3</v>
      </c>
      <c r="M24" s="12">
        <f t="shared" ca="1" si="0"/>
        <v>20.622233333333334</v>
      </c>
      <c r="N24" s="12">
        <f t="shared" ca="1" si="2"/>
        <v>0.2370666666666672</v>
      </c>
      <c r="O24" s="12">
        <f t="shared" ca="1" si="3"/>
        <v>5.6200604444444698E-2</v>
      </c>
      <c r="P24" s="12">
        <f t="shared" ca="1" si="4"/>
        <v>0.2370666666666672</v>
      </c>
      <c r="Q24" s="36">
        <f t="shared" ca="1" si="5"/>
        <v>1.13650346208486E-2</v>
      </c>
      <c r="R24" s="37">
        <f t="shared" ca="1" si="1"/>
        <v>-8.0589199001589118E-2</v>
      </c>
      <c r="S24" s="38">
        <f t="shared" ca="1" si="12"/>
        <v>0</v>
      </c>
    </row>
    <row r="25" spans="1:19" x14ac:dyDescent="0.3">
      <c r="A25" s="50">
        <v>12</v>
      </c>
      <c r="B25" s="51">
        <f t="shared" ca="1" si="13"/>
        <v>-6.0471698829460173E-3</v>
      </c>
      <c r="E25" s="34">
        <f t="shared" si="6"/>
        <v>24</v>
      </c>
      <c r="F25" s="39">
        <v>43501.291666666664</v>
      </c>
      <c r="G25" s="10">
        <v>21.423300000000001</v>
      </c>
      <c r="H25" s="40">
        <f t="shared" si="7"/>
        <v>20.859300000000001</v>
      </c>
      <c r="I25" s="12">
        <f t="shared" si="8"/>
        <v>0.56400000000000006</v>
      </c>
      <c r="J25" s="12">
        <f t="shared" si="9"/>
        <v>0.31809600000000005</v>
      </c>
      <c r="K25" s="12">
        <f t="shared" si="10"/>
        <v>0.56400000000000006</v>
      </c>
      <c r="L25" s="36">
        <f t="shared" si="11"/>
        <v>2.6326476313173041E-2</v>
      </c>
      <c r="M25" s="12">
        <f t="shared" ca="1" si="0"/>
        <v>20.713766666666668</v>
      </c>
      <c r="N25" s="12">
        <f t="shared" ca="1" si="2"/>
        <v>0.70953333333333291</v>
      </c>
      <c r="O25" s="12">
        <f t="shared" ca="1" si="3"/>
        <v>0.50343755111111055</v>
      </c>
      <c r="P25" s="12">
        <f t="shared" ca="1" si="4"/>
        <v>0.70953333333333291</v>
      </c>
      <c r="Q25" s="36">
        <f t="shared" ca="1" si="5"/>
        <v>3.3119703002494144E-2</v>
      </c>
      <c r="R25" s="37">
        <f t="shared" ca="1" si="1"/>
        <v>0.39187746766507658</v>
      </c>
      <c r="S25" s="38">
        <f t="shared" ca="1" si="12"/>
        <v>0</v>
      </c>
    </row>
    <row r="26" spans="1:19" x14ac:dyDescent="0.3">
      <c r="E26" s="34">
        <f t="shared" si="6"/>
        <v>25</v>
      </c>
      <c r="F26" s="35">
        <v>43502.291666666664</v>
      </c>
      <c r="G26" s="6">
        <v>21.148</v>
      </c>
      <c r="H26" s="40">
        <f t="shared" si="7"/>
        <v>21.423300000000001</v>
      </c>
      <c r="I26" s="12">
        <f t="shared" si="8"/>
        <v>-0.27530000000000143</v>
      </c>
      <c r="J26" s="12">
        <f t="shared" si="9"/>
        <v>7.5790090000000795E-2</v>
      </c>
      <c r="K26" s="12">
        <f t="shared" si="10"/>
        <v>0.27530000000000143</v>
      </c>
      <c r="L26" s="36">
        <f t="shared" si="11"/>
        <v>1.3017779459050569E-2</v>
      </c>
      <c r="M26" s="12">
        <f t="shared" ca="1" si="0"/>
        <v>21.0322</v>
      </c>
      <c r="N26" s="12">
        <f t="shared" ca="1" si="2"/>
        <v>0.11580000000000013</v>
      </c>
      <c r="O26" s="12">
        <f t="shared" ca="1" si="3"/>
        <v>1.3409640000000028E-2</v>
      </c>
      <c r="P26" s="12">
        <f t="shared" ca="1" si="4"/>
        <v>0.11580000000000013</v>
      </c>
      <c r="Q26" s="36">
        <f t="shared" ca="1" si="5"/>
        <v>5.4756951011916081E-3</v>
      </c>
      <c r="R26" s="37">
        <f t="shared" ca="1" si="1"/>
        <v>-0.2018558656682562</v>
      </c>
      <c r="S26" s="38">
        <f t="shared" ca="1" si="12"/>
        <v>0</v>
      </c>
    </row>
    <row r="27" spans="1:19" x14ac:dyDescent="0.3">
      <c r="A27" s="200" t="s">
        <v>142</v>
      </c>
      <c r="B27" s="200"/>
      <c r="C27" s="48"/>
      <c r="E27" s="34">
        <f t="shared" si="6"/>
        <v>26</v>
      </c>
      <c r="F27" s="39">
        <v>43503.291666666664</v>
      </c>
      <c r="G27" s="10">
        <v>20.500699999999998</v>
      </c>
      <c r="H27" s="40">
        <f t="shared" si="7"/>
        <v>21.148</v>
      </c>
      <c r="I27" s="12">
        <f t="shared" si="8"/>
        <v>-0.64730000000000132</v>
      </c>
      <c r="J27" s="12">
        <f t="shared" si="9"/>
        <v>0.41899729000000169</v>
      </c>
      <c r="K27" s="12">
        <f t="shared" si="10"/>
        <v>0.64730000000000132</v>
      </c>
      <c r="L27" s="36">
        <f t="shared" si="11"/>
        <v>3.157453160136002E-2</v>
      </c>
      <c r="M27" s="12">
        <f t="shared" ca="1" si="0"/>
        <v>21.143533333333334</v>
      </c>
      <c r="N27" s="12">
        <f t="shared" ca="1" si="2"/>
        <v>-0.64283333333333559</v>
      </c>
      <c r="O27" s="12">
        <f t="shared" ca="1" si="3"/>
        <v>0.41323469444444733</v>
      </c>
      <c r="P27" s="12">
        <f t="shared" ca="1" si="4"/>
        <v>0.64283333333333559</v>
      </c>
      <c r="Q27" s="36">
        <f t="shared" ca="1" si="5"/>
        <v>3.1356652862260102E-2</v>
      </c>
      <c r="R27" s="37">
        <f t="shared" ca="1" si="1"/>
        <v>-0.96048919900159191</v>
      </c>
      <c r="S27" s="38">
        <f t="shared" ca="1" si="12"/>
        <v>1</v>
      </c>
    </row>
    <row r="28" spans="1:19" x14ac:dyDescent="0.3">
      <c r="A28" s="43" t="s">
        <v>41</v>
      </c>
      <c r="B28" s="52">
        <f ca="1">COUNT(ErorrMA)</f>
        <v>1469</v>
      </c>
      <c r="C28" s="53"/>
      <c r="E28" s="34">
        <f t="shared" si="6"/>
        <v>27</v>
      </c>
      <c r="F28" s="35">
        <v>43504.291666666664</v>
      </c>
      <c r="G28" s="6">
        <v>20.386700000000001</v>
      </c>
      <c r="H28" s="40">
        <f t="shared" si="7"/>
        <v>20.500699999999998</v>
      </c>
      <c r="I28" s="12">
        <f t="shared" si="8"/>
        <v>-0.11399999999999721</v>
      </c>
      <c r="J28" s="12">
        <f t="shared" si="9"/>
        <v>1.2995999999999366E-2</v>
      </c>
      <c r="K28" s="12">
        <f t="shared" si="10"/>
        <v>0.11399999999999721</v>
      </c>
      <c r="L28" s="36">
        <f t="shared" si="11"/>
        <v>5.5918809812278208E-3</v>
      </c>
      <c r="M28" s="12">
        <f t="shared" ca="1" si="0"/>
        <v>21.024000000000001</v>
      </c>
      <c r="N28" s="12">
        <f t="shared" ca="1" si="2"/>
        <v>-0.63729999999999976</v>
      </c>
      <c r="O28" s="12">
        <f t="shared" ca="1" si="3"/>
        <v>0.40615128999999967</v>
      </c>
      <c r="P28" s="12">
        <f t="shared" ca="1" si="4"/>
        <v>0.63729999999999976</v>
      </c>
      <c r="Q28" s="36">
        <f t="shared" ca="1" si="5"/>
        <v>3.126057674856645E-2</v>
      </c>
      <c r="R28" s="37">
        <f t="shared" ca="1" si="1"/>
        <v>-0.95495586566825608</v>
      </c>
      <c r="S28" s="38">
        <f t="shared" ca="1" si="12"/>
        <v>0</v>
      </c>
    </row>
    <row r="29" spans="1:19" x14ac:dyDescent="0.3">
      <c r="A29" s="43" t="s">
        <v>42</v>
      </c>
      <c r="B29" s="52">
        <f ca="1">COUNTIF(ErorrMA,"&lt;=0")</f>
        <v>681</v>
      </c>
      <c r="C29" s="53"/>
      <c r="E29" s="34">
        <f t="shared" si="6"/>
        <v>28</v>
      </c>
      <c r="F29" s="39">
        <v>43507.291666666664</v>
      </c>
      <c r="G29" s="10">
        <v>20.856000000000002</v>
      </c>
      <c r="H29" s="40">
        <f t="shared" si="7"/>
        <v>20.386700000000001</v>
      </c>
      <c r="I29" s="12">
        <f t="shared" si="8"/>
        <v>0.46930000000000049</v>
      </c>
      <c r="J29" s="12">
        <f t="shared" si="9"/>
        <v>0.22024249000000046</v>
      </c>
      <c r="K29" s="12">
        <f t="shared" si="10"/>
        <v>0.46930000000000049</v>
      </c>
      <c r="L29" s="36">
        <f t="shared" si="11"/>
        <v>2.250191791331034E-2</v>
      </c>
      <c r="M29" s="12">
        <f t="shared" ca="1" si="0"/>
        <v>20.678466666666665</v>
      </c>
      <c r="N29" s="12">
        <f t="shared" ca="1" si="2"/>
        <v>0.17753333333333643</v>
      </c>
      <c r="O29" s="12">
        <f t="shared" ca="1" si="3"/>
        <v>3.1518084444445545E-2</v>
      </c>
      <c r="P29" s="12">
        <f t="shared" ca="1" si="4"/>
        <v>0.17753333333333643</v>
      </c>
      <c r="Q29" s="36">
        <f t="shared" ca="1" si="5"/>
        <v>8.5123385756298627E-3</v>
      </c>
      <c r="R29" s="37">
        <f t="shared" ca="1" si="1"/>
        <v>-0.14012253233491989</v>
      </c>
      <c r="S29" s="38">
        <f t="shared" ca="1" si="12"/>
        <v>1</v>
      </c>
    </row>
    <row r="30" spans="1:19" x14ac:dyDescent="0.3">
      <c r="A30" s="43" t="s">
        <v>43</v>
      </c>
      <c r="B30" s="52">
        <f ca="1">COUNTIF(ErorrMA,"&gt;0")</f>
        <v>788</v>
      </c>
      <c r="C30" s="53"/>
      <c r="E30" s="34">
        <f t="shared" si="6"/>
        <v>29</v>
      </c>
      <c r="F30" s="35">
        <v>43508.291666666664</v>
      </c>
      <c r="G30" s="6">
        <v>20.787299999999998</v>
      </c>
      <c r="H30" s="40">
        <f t="shared" si="7"/>
        <v>20.856000000000002</v>
      </c>
      <c r="I30" s="12">
        <f t="shared" si="8"/>
        <v>-6.8700000000003314E-2</v>
      </c>
      <c r="J30" s="12">
        <f t="shared" si="9"/>
        <v>4.7196900000004557E-3</v>
      </c>
      <c r="K30" s="12">
        <f t="shared" si="10"/>
        <v>6.8700000000003314E-2</v>
      </c>
      <c r="L30" s="36">
        <f t="shared" si="11"/>
        <v>3.3049025125919825E-3</v>
      </c>
      <c r="M30" s="12">
        <f t="shared" ca="1" si="0"/>
        <v>20.581133333333334</v>
      </c>
      <c r="N30" s="12">
        <f t="shared" ca="1" si="2"/>
        <v>0.20616666666666461</v>
      </c>
      <c r="O30" s="12">
        <f t="shared" ca="1" si="3"/>
        <v>4.2504694444443596E-2</v>
      </c>
      <c r="P30" s="12">
        <f t="shared" ca="1" si="4"/>
        <v>0.20616666666666461</v>
      </c>
      <c r="Q30" s="36">
        <f t="shared" ca="1" si="5"/>
        <v>9.917914624153432E-3</v>
      </c>
      <c r="R30" s="37">
        <f t="shared" ca="1" si="1"/>
        <v>-0.11148919900159171</v>
      </c>
      <c r="S30" s="38">
        <f t="shared" ca="1" si="12"/>
        <v>0</v>
      </c>
    </row>
    <row r="31" spans="1:19" x14ac:dyDescent="0.3">
      <c r="A31" s="43" t="s">
        <v>44</v>
      </c>
      <c r="B31" s="52">
        <f ca="1">SUM(RunStarts)</f>
        <v>428</v>
      </c>
      <c r="C31" s="53"/>
      <c r="E31" s="34">
        <f t="shared" si="6"/>
        <v>30</v>
      </c>
      <c r="F31" s="39">
        <v>43509.291666666664</v>
      </c>
      <c r="G31" s="10">
        <v>20.544699999999999</v>
      </c>
      <c r="H31" s="40">
        <f t="shared" si="7"/>
        <v>20.787299999999998</v>
      </c>
      <c r="I31" s="12">
        <f t="shared" si="8"/>
        <v>-0.24259999999999948</v>
      </c>
      <c r="J31" s="12">
        <f t="shared" si="9"/>
        <v>5.8854759999999749E-2</v>
      </c>
      <c r="K31" s="12">
        <f t="shared" si="10"/>
        <v>0.24259999999999948</v>
      </c>
      <c r="L31" s="36">
        <f t="shared" si="11"/>
        <v>1.1808398273033897E-2</v>
      </c>
      <c r="M31" s="12">
        <f t="shared" ca="1" si="0"/>
        <v>20.676666666666666</v>
      </c>
      <c r="N31" s="12">
        <f t="shared" ca="1" si="2"/>
        <v>-0.13196666666666701</v>
      </c>
      <c r="O31" s="12">
        <f t="shared" ca="1" si="3"/>
        <v>1.7415201111111202E-2</v>
      </c>
      <c r="P31" s="12">
        <f t="shared" ca="1" si="4"/>
        <v>0.13196666666666701</v>
      </c>
      <c r="Q31" s="36">
        <f t="shared" ca="1" si="5"/>
        <v>6.4233922455264386E-3</v>
      </c>
      <c r="R31" s="37">
        <f t="shared" ca="1" si="1"/>
        <v>-0.44962253233492333</v>
      </c>
      <c r="S31" s="38">
        <f t="shared" ca="1" si="12"/>
        <v>1</v>
      </c>
    </row>
    <row r="32" spans="1:19" x14ac:dyDescent="0.3">
      <c r="A32" s="43" t="s">
        <v>45</v>
      </c>
      <c r="B32" s="54">
        <f ca="1">2*B29*B30/B28+1</f>
        <v>731.60313138189247</v>
      </c>
      <c r="E32" s="34">
        <f t="shared" si="6"/>
        <v>31</v>
      </c>
      <c r="F32" s="35">
        <v>43510.291666666664</v>
      </c>
      <c r="G32" s="6">
        <v>20.251300000000001</v>
      </c>
      <c r="H32" s="40">
        <f t="shared" si="7"/>
        <v>20.544699999999999</v>
      </c>
      <c r="I32" s="12">
        <f t="shared" si="8"/>
        <v>-0.29339999999999833</v>
      </c>
      <c r="J32" s="12">
        <f t="shared" si="9"/>
        <v>8.6083559999999018E-2</v>
      </c>
      <c r="K32" s="12">
        <f t="shared" si="10"/>
        <v>0.29339999999999833</v>
      </c>
      <c r="L32" s="36">
        <f t="shared" si="11"/>
        <v>1.4487958797706731E-2</v>
      </c>
      <c r="M32" s="12">
        <f t="shared" ca="1" si="0"/>
        <v>20.729333333333333</v>
      </c>
      <c r="N32" s="12">
        <f t="shared" ca="1" si="2"/>
        <v>-0.47803333333333242</v>
      </c>
      <c r="O32" s="12">
        <f t="shared" ca="1" si="3"/>
        <v>0.22851586777777691</v>
      </c>
      <c r="P32" s="12">
        <f t="shared" ca="1" si="4"/>
        <v>0.47803333333333242</v>
      </c>
      <c r="Q32" s="36">
        <f t="shared" ca="1" si="5"/>
        <v>2.3605068974995799E-2</v>
      </c>
      <c r="R32" s="37">
        <f t="shared" ca="1" si="1"/>
        <v>-0.79568919900158874</v>
      </c>
      <c r="S32" s="38">
        <f t="shared" ca="1" si="12"/>
        <v>0</v>
      </c>
    </row>
    <row r="33" spans="1:19" x14ac:dyDescent="0.3">
      <c r="A33" s="43" t="s">
        <v>46</v>
      </c>
      <c r="B33" s="54">
        <f ca="1">SQRT((B32-1)*(B32-2)/(B28-1))</f>
        <v>19.055532149119692</v>
      </c>
      <c r="E33" s="34">
        <f t="shared" si="6"/>
        <v>32</v>
      </c>
      <c r="F33" s="39">
        <v>43511.291666666664</v>
      </c>
      <c r="G33" s="10">
        <v>20.525300000000001</v>
      </c>
      <c r="H33" s="40">
        <f t="shared" si="7"/>
        <v>20.251300000000001</v>
      </c>
      <c r="I33" s="12">
        <f t="shared" si="8"/>
        <v>0.27400000000000091</v>
      </c>
      <c r="J33" s="12">
        <f t="shared" si="9"/>
        <v>7.5076000000000503E-2</v>
      </c>
      <c r="K33" s="12">
        <f t="shared" si="10"/>
        <v>0.27400000000000091</v>
      </c>
      <c r="L33" s="36">
        <f t="shared" si="11"/>
        <v>1.3349378571811418E-2</v>
      </c>
      <c r="M33" s="12">
        <f t="shared" ca="1" si="0"/>
        <v>20.527766666666665</v>
      </c>
      <c r="N33" s="12">
        <f t="shared" ca="1" si="2"/>
        <v>-2.4666666666632864E-3</v>
      </c>
      <c r="O33" s="12">
        <f t="shared" ca="1" si="3"/>
        <v>6.0844444444277682E-6</v>
      </c>
      <c r="P33" s="12">
        <f t="shared" ca="1" si="4"/>
        <v>2.4666666666632864E-3</v>
      </c>
      <c r="Q33" s="36">
        <f t="shared" ca="1" si="5"/>
        <v>1.2017688738597176E-4</v>
      </c>
      <c r="R33" s="37">
        <f t="shared" ca="1" si="1"/>
        <v>-0.32012253233491961</v>
      </c>
      <c r="S33" s="38">
        <f t="shared" ca="1" si="12"/>
        <v>0</v>
      </c>
    </row>
    <row r="34" spans="1:19" x14ac:dyDescent="0.3">
      <c r="A34" s="43" t="s">
        <v>47</v>
      </c>
      <c r="B34" s="54">
        <f ca="1">(B31-B32)/B33</f>
        <v>-15.93254541547495</v>
      </c>
      <c r="E34" s="34">
        <f t="shared" si="6"/>
        <v>33</v>
      </c>
      <c r="F34" s="35">
        <v>43515.291666666664</v>
      </c>
      <c r="G34" s="6">
        <v>20.376000000000001</v>
      </c>
      <c r="H34" s="40">
        <f t="shared" si="7"/>
        <v>20.525300000000001</v>
      </c>
      <c r="I34" s="12">
        <f t="shared" si="8"/>
        <v>-0.14930000000000021</v>
      </c>
      <c r="J34" s="12">
        <f t="shared" si="9"/>
        <v>2.2290490000000062E-2</v>
      </c>
      <c r="K34" s="12">
        <f t="shared" si="10"/>
        <v>0.14930000000000021</v>
      </c>
      <c r="L34" s="36">
        <f t="shared" si="11"/>
        <v>7.3272477424420985E-3</v>
      </c>
      <c r="M34" s="12">
        <f t="shared" ca="1" si="0"/>
        <v>20.440433333333335</v>
      </c>
      <c r="N34" s="12">
        <f t="shared" ca="1" si="2"/>
        <v>-6.4433333333333564E-2</v>
      </c>
      <c r="O34" s="12">
        <f t="shared" ca="1" si="3"/>
        <v>4.1516544444444746E-3</v>
      </c>
      <c r="P34" s="12">
        <f t="shared" ca="1" si="4"/>
        <v>6.4433333333333564E-2</v>
      </c>
      <c r="Q34" s="36">
        <f t="shared" ca="1" si="5"/>
        <v>3.1622169873053376E-3</v>
      </c>
      <c r="R34" s="37">
        <f t="shared" ca="1" si="1"/>
        <v>-0.38208919900158989</v>
      </c>
      <c r="S34" s="38">
        <f t="shared" ca="1" si="12"/>
        <v>0</v>
      </c>
    </row>
    <row r="35" spans="1:19" x14ac:dyDescent="0.3">
      <c r="A35" s="43" t="s">
        <v>48</v>
      </c>
      <c r="B35" s="44">
        <f ca="1">2*(1-_xlfn.NORM.S.DIST(ABS(B34),TRUE))</f>
        <v>0</v>
      </c>
      <c r="E35" s="34">
        <f t="shared" si="6"/>
        <v>34</v>
      </c>
      <c r="F35" s="39">
        <v>43516.291666666664</v>
      </c>
      <c r="G35" s="10">
        <v>20.1707</v>
      </c>
      <c r="H35" s="40">
        <f t="shared" si="7"/>
        <v>20.376000000000001</v>
      </c>
      <c r="I35" s="12">
        <f t="shared" si="8"/>
        <v>-0.20530000000000115</v>
      </c>
      <c r="J35" s="12">
        <f t="shared" si="9"/>
        <v>4.2148090000000471E-2</v>
      </c>
      <c r="K35" s="12">
        <f t="shared" si="10"/>
        <v>0.20530000000000115</v>
      </c>
      <c r="L35" s="36">
        <f t="shared" si="11"/>
        <v>1.017812966332359E-2</v>
      </c>
      <c r="M35" s="12">
        <f t="shared" ca="1" si="0"/>
        <v>20.384200000000003</v>
      </c>
      <c r="N35" s="12">
        <f t="shared" ca="1" si="2"/>
        <v>-0.21350000000000335</v>
      </c>
      <c r="O35" s="12">
        <f t="shared" ca="1" si="3"/>
        <v>4.5582250000001434E-2</v>
      </c>
      <c r="P35" s="12">
        <f t="shared" ca="1" si="4"/>
        <v>0.21350000000000335</v>
      </c>
      <c r="Q35" s="36">
        <f t="shared" ca="1" si="5"/>
        <v>1.0584659927518794E-2</v>
      </c>
      <c r="R35" s="37">
        <f t="shared" ca="1" si="1"/>
        <v>-0.53115586566825967</v>
      </c>
      <c r="S35" s="38">
        <f t="shared" ca="1" si="12"/>
        <v>0</v>
      </c>
    </row>
    <row r="36" spans="1:19" x14ac:dyDescent="0.3">
      <c r="E36" s="34">
        <f t="shared" si="6"/>
        <v>35</v>
      </c>
      <c r="F36" s="35">
        <v>43517.291666666664</v>
      </c>
      <c r="G36" s="6">
        <v>19.415299999999998</v>
      </c>
      <c r="H36" s="40">
        <f t="shared" si="7"/>
        <v>20.1707</v>
      </c>
      <c r="I36" s="12">
        <f t="shared" si="8"/>
        <v>-0.75540000000000163</v>
      </c>
      <c r="J36" s="12">
        <f t="shared" si="9"/>
        <v>0.57062916000000241</v>
      </c>
      <c r="K36" s="12">
        <f t="shared" si="10"/>
        <v>0.75540000000000163</v>
      </c>
      <c r="L36" s="36">
        <f t="shared" si="11"/>
        <v>3.890745958084612E-2</v>
      </c>
      <c r="M36" s="12">
        <f t="shared" ca="1" si="0"/>
        <v>20.357333333333333</v>
      </c>
      <c r="N36" s="12">
        <f t="shared" ca="1" si="2"/>
        <v>-0.94203333333333461</v>
      </c>
      <c r="O36" s="12">
        <f t="shared" ca="1" si="3"/>
        <v>0.88742680111111349</v>
      </c>
      <c r="P36" s="12">
        <f t="shared" ca="1" si="4"/>
        <v>0.94203333333333461</v>
      </c>
      <c r="Q36" s="36">
        <f t="shared" ca="1" si="5"/>
        <v>4.852015334984959E-2</v>
      </c>
      <c r="R36" s="37">
        <f t="shared" ca="1" si="1"/>
        <v>-1.259689199001591</v>
      </c>
      <c r="S36" s="38">
        <f t="shared" ca="1" si="12"/>
        <v>0</v>
      </c>
    </row>
    <row r="37" spans="1:19" x14ac:dyDescent="0.3">
      <c r="E37" s="34">
        <f t="shared" si="6"/>
        <v>36</v>
      </c>
      <c r="F37" s="39">
        <v>43518.291666666664</v>
      </c>
      <c r="G37" s="10">
        <v>19.647300000000001</v>
      </c>
      <c r="H37" s="40">
        <f t="shared" si="7"/>
        <v>19.415299999999998</v>
      </c>
      <c r="I37" s="12">
        <f t="shared" si="8"/>
        <v>0.23200000000000287</v>
      </c>
      <c r="J37" s="12">
        <f t="shared" si="9"/>
        <v>5.3824000000001329E-2</v>
      </c>
      <c r="K37" s="12">
        <f t="shared" si="10"/>
        <v>0.23200000000000287</v>
      </c>
      <c r="L37" s="36">
        <f t="shared" si="11"/>
        <v>1.1808238282105065E-2</v>
      </c>
      <c r="M37" s="12">
        <f t="shared" ca="1" si="0"/>
        <v>19.987333333333336</v>
      </c>
      <c r="N37" s="12">
        <f t="shared" ca="1" si="2"/>
        <v>-0.3400333333333343</v>
      </c>
      <c r="O37" s="12">
        <f t="shared" ca="1" si="3"/>
        <v>0.11562266777777844</v>
      </c>
      <c r="P37" s="12">
        <f t="shared" ca="1" si="4"/>
        <v>0.3400333333333343</v>
      </c>
      <c r="Q37" s="36">
        <f t="shared" ca="1" si="5"/>
        <v>1.7306873378700089E-2</v>
      </c>
      <c r="R37" s="37">
        <f t="shared" ca="1" si="1"/>
        <v>-0.65768919900159062</v>
      </c>
      <c r="S37" s="38">
        <f t="shared" ca="1" si="12"/>
        <v>0</v>
      </c>
    </row>
    <row r="38" spans="1:19" x14ac:dyDescent="0.3">
      <c r="E38" s="34">
        <f t="shared" si="6"/>
        <v>37</v>
      </c>
      <c r="F38" s="35">
        <v>43521.291666666664</v>
      </c>
      <c r="G38" s="6">
        <v>19.917999999999999</v>
      </c>
      <c r="H38" s="40">
        <f t="shared" si="7"/>
        <v>19.647300000000001</v>
      </c>
      <c r="I38" s="12">
        <f t="shared" si="8"/>
        <v>0.27069999999999794</v>
      </c>
      <c r="J38" s="12">
        <f t="shared" si="9"/>
        <v>7.3278489999998891E-2</v>
      </c>
      <c r="K38" s="12">
        <f t="shared" si="10"/>
        <v>0.27069999999999794</v>
      </c>
      <c r="L38" s="36">
        <f t="shared" si="11"/>
        <v>1.3590721960036046E-2</v>
      </c>
      <c r="M38" s="12">
        <f t="shared" ca="1" si="0"/>
        <v>19.744433333333333</v>
      </c>
      <c r="N38" s="12">
        <f t="shared" ca="1" si="2"/>
        <v>0.17356666666666598</v>
      </c>
      <c r="O38" s="12">
        <f t="shared" ca="1" si="3"/>
        <v>3.012538777777754E-2</v>
      </c>
      <c r="P38" s="12">
        <f t="shared" ca="1" si="4"/>
        <v>0.17356666666666598</v>
      </c>
      <c r="Q38" s="36">
        <f t="shared" ca="1" si="5"/>
        <v>8.7140609833650969E-3</v>
      </c>
      <c r="R38" s="37">
        <f t="shared" ca="1" si="1"/>
        <v>-0.14408919900159034</v>
      </c>
      <c r="S38" s="38">
        <f t="shared" ca="1" si="12"/>
        <v>1</v>
      </c>
    </row>
    <row r="39" spans="1:19" x14ac:dyDescent="0.3">
      <c r="A39" s="200" t="s">
        <v>49</v>
      </c>
      <c r="B39" s="200"/>
      <c r="E39" s="34">
        <f t="shared" si="6"/>
        <v>38</v>
      </c>
      <c r="F39" s="39">
        <v>43522.291666666664</v>
      </c>
      <c r="G39" s="10">
        <v>19.857299999999999</v>
      </c>
      <c r="H39" s="40">
        <f t="shared" si="7"/>
        <v>19.917999999999999</v>
      </c>
      <c r="I39" s="12">
        <f t="shared" si="8"/>
        <v>-6.0700000000000642E-2</v>
      </c>
      <c r="J39" s="12">
        <f t="shared" si="9"/>
        <v>3.684490000000078E-3</v>
      </c>
      <c r="K39" s="12">
        <f t="shared" si="10"/>
        <v>6.0700000000000642E-2</v>
      </c>
      <c r="L39" s="36">
        <f t="shared" si="11"/>
        <v>3.0568103417886947E-3</v>
      </c>
      <c r="M39" s="12">
        <f t="shared" ca="1" si="0"/>
        <v>19.6602</v>
      </c>
      <c r="N39" s="12">
        <f t="shared" ca="1" si="2"/>
        <v>0.19709999999999894</v>
      </c>
      <c r="O39" s="12">
        <f t="shared" ca="1" si="3"/>
        <v>3.8848409999999584E-2</v>
      </c>
      <c r="P39" s="12">
        <f t="shared" ca="1" si="4"/>
        <v>0.19709999999999894</v>
      </c>
      <c r="Q39" s="36">
        <f t="shared" ca="1" si="5"/>
        <v>9.9258207309150265E-3</v>
      </c>
      <c r="R39" s="37">
        <f t="shared" ca="1" si="1"/>
        <v>-0.12055586566825738</v>
      </c>
      <c r="S39" s="38">
        <f t="shared" ca="1" si="12"/>
        <v>0</v>
      </c>
    </row>
    <row r="40" spans="1:19" x14ac:dyDescent="0.3">
      <c r="A40" s="41" t="s">
        <v>50</v>
      </c>
      <c r="B40" s="55">
        <v>4.9400000000000004</v>
      </c>
      <c r="E40" s="34">
        <f t="shared" si="6"/>
        <v>39</v>
      </c>
      <c r="F40" s="35">
        <v>43523.291666666664</v>
      </c>
      <c r="G40" s="6">
        <v>20.982700000000001</v>
      </c>
      <c r="H40" s="40">
        <f t="shared" si="7"/>
        <v>19.857299999999999</v>
      </c>
      <c r="I40" s="12">
        <f t="shared" si="8"/>
        <v>1.1254000000000026</v>
      </c>
      <c r="J40" s="12">
        <f t="shared" si="9"/>
        <v>1.2665251600000058</v>
      </c>
      <c r="K40" s="12">
        <f t="shared" si="10"/>
        <v>1.1254000000000026</v>
      </c>
      <c r="L40" s="36">
        <f t="shared" si="11"/>
        <v>5.3634660934960825E-2</v>
      </c>
      <c r="M40" s="12">
        <f t="shared" ca="1" si="0"/>
        <v>19.807533333333335</v>
      </c>
      <c r="N40" s="12">
        <f t="shared" ca="1" si="2"/>
        <v>1.1751666666666658</v>
      </c>
      <c r="O40" s="12">
        <f t="shared" ca="1" si="3"/>
        <v>1.3810166944444424</v>
      </c>
      <c r="P40" s="12">
        <f t="shared" ca="1" si="4"/>
        <v>1.1751666666666658</v>
      </c>
      <c r="Q40" s="36">
        <f t="shared" ca="1" si="5"/>
        <v>5.6006456112257512E-2</v>
      </c>
      <c r="R40" s="37">
        <f t="shared" ca="1" si="1"/>
        <v>0.85751080099840948</v>
      </c>
      <c r="S40" s="38">
        <f t="shared" ca="1" si="12"/>
        <v>0</v>
      </c>
    </row>
    <row r="41" spans="1:19" x14ac:dyDescent="0.3">
      <c r="A41" s="56" t="s">
        <v>37</v>
      </c>
      <c r="B41" s="57">
        <v>3</v>
      </c>
      <c r="E41" s="34">
        <f t="shared" si="6"/>
        <v>40</v>
      </c>
      <c r="F41" s="39">
        <v>43524.291666666664</v>
      </c>
      <c r="G41" s="10">
        <v>21.325299999999999</v>
      </c>
      <c r="H41" s="40">
        <f t="shared" si="7"/>
        <v>20.982700000000001</v>
      </c>
      <c r="I41" s="12">
        <f t="shared" si="8"/>
        <v>0.34259999999999735</v>
      </c>
      <c r="J41" s="12">
        <f t="shared" si="9"/>
        <v>0.11737475999999819</v>
      </c>
      <c r="K41" s="12">
        <f t="shared" si="10"/>
        <v>0.34259999999999735</v>
      </c>
      <c r="L41" s="36">
        <f t="shared" si="11"/>
        <v>1.6065424636464546E-2</v>
      </c>
      <c r="M41" s="12">
        <f t="shared" ca="1" si="0"/>
        <v>20.252666666666666</v>
      </c>
      <c r="N41" s="12">
        <f t="shared" ca="1" si="2"/>
        <v>1.0726333333333322</v>
      </c>
      <c r="O41" s="12">
        <f t="shared" ca="1" si="3"/>
        <v>1.1505422677777755</v>
      </c>
      <c r="P41" s="12">
        <f t="shared" ca="1" si="4"/>
        <v>1.0726333333333322</v>
      </c>
      <c r="Q41" s="36">
        <f t="shared" ca="1" si="5"/>
        <v>5.0298628077135248E-2</v>
      </c>
      <c r="R41" s="37">
        <f t="shared" ca="1" si="1"/>
        <v>0.7549774676650759</v>
      </c>
      <c r="S41" s="38">
        <f t="shared" ca="1" si="12"/>
        <v>0</v>
      </c>
    </row>
    <row r="42" spans="1:19" x14ac:dyDescent="0.3">
      <c r="A42" s="41" t="s">
        <v>51</v>
      </c>
      <c r="B42" s="55">
        <v>6.3</v>
      </c>
      <c r="E42" s="34">
        <f t="shared" si="6"/>
        <v>41</v>
      </c>
      <c r="F42" s="35">
        <v>43525.291666666664</v>
      </c>
      <c r="G42" s="6">
        <v>19.652699999999999</v>
      </c>
      <c r="H42" s="40">
        <f t="shared" si="7"/>
        <v>21.325299999999999</v>
      </c>
      <c r="I42" s="12">
        <f t="shared" si="8"/>
        <v>-1.6725999999999992</v>
      </c>
      <c r="J42" s="12">
        <f t="shared" si="9"/>
        <v>2.7975907599999972</v>
      </c>
      <c r="K42" s="12">
        <f t="shared" si="10"/>
        <v>1.6725999999999992</v>
      </c>
      <c r="L42" s="36">
        <f t="shared" si="11"/>
        <v>8.5107898660234937E-2</v>
      </c>
      <c r="M42" s="12">
        <f t="shared" ca="1" si="0"/>
        <v>20.721766666666667</v>
      </c>
      <c r="N42" s="12">
        <f t="shared" ca="1" si="2"/>
        <v>-1.0690666666666679</v>
      </c>
      <c r="O42" s="12">
        <f t="shared" ca="1" si="3"/>
        <v>1.1429035377777805</v>
      </c>
      <c r="P42" s="12">
        <f t="shared" ca="1" si="4"/>
        <v>1.0690666666666679</v>
      </c>
      <c r="Q42" s="36">
        <f t="shared" ca="1" si="5"/>
        <v>5.4397953801089312E-2</v>
      </c>
      <c r="R42" s="37">
        <f t="shared" ca="1" si="1"/>
        <v>-1.3867225323349244</v>
      </c>
      <c r="S42" s="38">
        <f t="shared" ca="1" si="12"/>
        <v>1</v>
      </c>
    </row>
    <row r="43" spans="1:19" x14ac:dyDescent="0.3">
      <c r="A43" s="56" t="s">
        <v>37</v>
      </c>
      <c r="B43" s="57">
        <v>3</v>
      </c>
      <c r="E43" s="34">
        <f t="shared" si="6"/>
        <v>42</v>
      </c>
      <c r="F43" s="39">
        <v>43528.291666666664</v>
      </c>
      <c r="G43" s="10">
        <v>19.024000000000001</v>
      </c>
      <c r="H43" s="40">
        <f t="shared" si="7"/>
        <v>19.652699999999999</v>
      </c>
      <c r="I43" s="12">
        <f t="shared" si="8"/>
        <v>-0.62869999999999848</v>
      </c>
      <c r="J43" s="12">
        <f t="shared" si="9"/>
        <v>0.39526368999999811</v>
      </c>
      <c r="K43" s="12">
        <f t="shared" si="10"/>
        <v>0.62869999999999848</v>
      </c>
      <c r="L43" s="36">
        <f t="shared" si="11"/>
        <v>3.3047729184188315E-2</v>
      </c>
      <c r="M43" s="12">
        <f t="shared" ca="1" si="0"/>
        <v>20.653566666666666</v>
      </c>
      <c r="N43" s="12">
        <f t="shared" ca="1" si="2"/>
        <v>-1.6295666666666655</v>
      </c>
      <c r="O43" s="12">
        <f t="shared" ca="1" si="3"/>
        <v>2.6554875211111071</v>
      </c>
      <c r="P43" s="12">
        <f t="shared" ca="1" si="4"/>
        <v>1.6295666666666655</v>
      </c>
      <c r="Q43" s="36">
        <f t="shared" ca="1" si="5"/>
        <v>8.5658466498458027E-2</v>
      </c>
      <c r="R43" s="37">
        <f t="shared" ca="1" si="1"/>
        <v>-1.9472225323349219</v>
      </c>
      <c r="S43" s="38">
        <f t="shared" ca="1" si="12"/>
        <v>0</v>
      </c>
    </row>
    <row r="44" spans="1:19" x14ac:dyDescent="0.3">
      <c r="A44" s="41" t="s">
        <v>52</v>
      </c>
      <c r="B44" s="55">
        <v>2.2200000000000002</v>
      </c>
      <c r="E44" s="34">
        <f t="shared" si="6"/>
        <v>43</v>
      </c>
      <c r="F44" s="35">
        <v>43529.291666666664</v>
      </c>
      <c r="G44" s="6">
        <v>18.436</v>
      </c>
      <c r="H44" s="40">
        <f t="shared" si="7"/>
        <v>19.024000000000001</v>
      </c>
      <c r="I44" s="12">
        <f t="shared" si="8"/>
        <v>-0.58800000000000097</v>
      </c>
      <c r="J44" s="12">
        <f t="shared" si="9"/>
        <v>0.34574400000000116</v>
      </c>
      <c r="K44" s="12">
        <f t="shared" si="10"/>
        <v>0.58800000000000097</v>
      </c>
      <c r="L44" s="36">
        <f t="shared" si="11"/>
        <v>3.1894120199609514E-2</v>
      </c>
      <c r="M44" s="12">
        <f t="shared" ca="1" si="0"/>
        <v>20.000666666666664</v>
      </c>
      <c r="N44" s="12">
        <f t="shared" ca="1" si="2"/>
        <v>-1.564666666666664</v>
      </c>
      <c r="O44" s="12">
        <f t="shared" ca="1" si="3"/>
        <v>2.4481817777777692</v>
      </c>
      <c r="P44" s="12">
        <f t="shared" ca="1" si="4"/>
        <v>1.564666666666664</v>
      </c>
      <c r="Q44" s="36">
        <f t="shared" ca="1" si="5"/>
        <v>8.4870181528892599E-2</v>
      </c>
      <c r="R44" s="37">
        <f t="shared" ca="1" si="1"/>
        <v>-1.8823225323349204</v>
      </c>
      <c r="S44" s="38">
        <f t="shared" ca="1" si="12"/>
        <v>0</v>
      </c>
    </row>
    <row r="45" spans="1:19" x14ac:dyDescent="0.3">
      <c r="A45" s="56" t="s">
        <v>37</v>
      </c>
      <c r="B45" s="57">
        <v>3</v>
      </c>
      <c r="E45" s="34">
        <f t="shared" si="6"/>
        <v>44</v>
      </c>
      <c r="F45" s="39">
        <v>43530.291666666664</v>
      </c>
      <c r="G45" s="10">
        <v>18.416</v>
      </c>
      <c r="H45" s="40">
        <f t="shared" si="7"/>
        <v>18.436</v>
      </c>
      <c r="I45" s="12">
        <f t="shared" si="8"/>
        <v>-1.9999999999999574E-2</v>
      </c>
      <c r="J45" s="12">
        <f t="shared" si="9"/>
        <v>3.9999999999998294E-4</v>
      </c>
      <c r="K45" s="12">
        <f t="shared" si="10"/>
        <v>1.9999999999999574E-2</v>
      </c>
      <c r="L45" s="36">
        <f t="shared" si="11"/>
        <v>1.0860121633362062E-3</v>
      </c>
      <c r="M45" s="12">
        <f t="shared" ca="1" si="0"/>
        <v>19.037566666666667</v>
      </c>
      <c r="N45" s="12">
        <f t="shared" ca="1" si="2"/>
        <v>-0.62156666666666638</v>
      </c>
      <c r="O45" s="12">
        <f t="shared" ca="1" si="3"/>
        <v>0.38634512111111075</v>
      </c>
      <c r="P45" s="12">
        <f t="shared" ca="1" si="4"/>
        <v>0.62156666666666638</v>
      </c>
      <c r="Q45" s="36">
        <f t="shared" ca="1" si="5"/>
        <v>3.3751448016217767E-2</v>
      </c>
      <c r="R45" s="37">
        <f t="shared" ca="1" si="1"/>
        <v>-0.9392225323349227</v>
      </c>
      <c r="S45" s="38">
        <f t="shared" ca="1" si="12"/>
        <v>0</v>
      </c>
    </row>
    <row r="46" spans="1:19" x14ac:dyDescent="0.3">
      <c r="A46" s="50" t="s">
        <v>59</v>
      </c>
      <c r="B46" s="58">
        <v>3.678E-2</v>
      </c>
      <c r="E46" s="34">
        <f t="shared" si="6"/>
        <v>45</v>
      </c>
      <c r="F46" s="35">
        <v>43531.291666666664</v>
      </c>
      <c r="G46" s="6">
        <v>18.439299999999999</v>
      </c>
      <c r="H46" s="40">
        <f t="shared" si="7"/>
        <v>18.416</v>
      </c>
      <c r="I46" s="12">
        <f t="shared" si="8"/>
        <v>2.3299999999998988E-2</v>
      </c>
      <c r="J46" s="12">
        <f t="shared" si="9"/>
        <v>5.4288999999995281E-4</v>
      </c>
      <c r="K46" s="12">
        <f t="shared" si="10"/>
        <v>2.3299999999998988E-2</v>
      </c>
      <c r="L46" s="36">
        <f t="shared" si="11"/>
        <v>1.263605451399944E-3</v>
      </c>
      <c r="M46" s="12">
        <f t="shared" ca="1" si="0"/>
        <v>18.625333333333334</v>
      </c>
      <c r="N46" s="12">
        <f t="shared" ca="1" si="2"/>
        <v>-0.18603333333333438</v>
      </c>
      <c r="O46" s="12">
        <f t="shared" ca="1" si="3"/>
        <v>3.4608401111111499E-2</v>
      </c>
      <c r="P46" s="12">
        <f t="shared" ca="1" si="4"/>
        <v>0.18603333333333438</v>
      </c>
      <c r="Q46" s="36">
        <f t="shared" ca="1" si="5"/>
        <v>1.0088958546871866E-2</v>
      </c>
      <c r="R46" s="37">
        <f t="shared" ca="1" si="1"/>
        <v>-0.5036891990015907</v>
      </c>
      <c r="S46" s="38">
        <f t="shared" ca="1" si="12"/>
        <v>0</v>
      </c>
    </row>
    <row r="47" spans="1:19" x14ac:dyDescent="0.3">
      <c r="A47" s="56" t="s">
        <v>37</v>
      </c>
      <c r="B47" s="57">
        <v>3</v>
      </c>
      <c r="E47" s="34">
        <f t="shared" si="6"/>
        <v>46</v>
      </c>
      <c r="F47" s="39">
        <v>43532.291666666664</v>
      </c>
      <c r="G47" s="10">
        <v>18.942699999999999</v>
      </c>
      <c r="H47" s="40">
        <f t="shared" si="7"/>
        <v>18.439299999999999</v>
      </c>
      <c r="I47" s="12">
        <f t="shared" si="8"/>
        <v>0.50339999999999918</v>
      </c>
      <c r="J47" s="12">
        <f t="shared" si="9"/>
        <v>0.2534115599999992</v>
      </c>
      <c r="K47" s="12">
        <f t="shared" si="10"/>
        <v>0.50339999999999918</v>
      </c>
      <c r="L47" s="36">
        <f t="shared" si="11"/>
        <v>2.6574881088757104E-2</v>
      </c>
      <c r="M47" s="12">
        <f t="shared" ca="1" si="0"/>
        <v>18.430433333333337</v>
      </c>
      <c r="N47" s="12">
        <f t="shared" ca="1" si="2"/>
        <v>0.51226666666666176</v>
      </c>
      <c r="O47" s="12">
        <f t="shared" ca="1" si="3"/>
        <v>0.26241713777777276</v>
      </c>
      <c r="P47" s="12">
        <f t="shared" ca="1" si="4"/>
        <v>0.51226666666666176</v>
      </c>
      <c r="Q47" s="36">
        <f t="shared" ca="1" si="5"/>
        <v>2.7042959381010194E-2</v>
      </c>
      <c r="R47" s="37">
        <f t="shared" ca="1" si="1"/>
        <v>0.19461080099840544</v>
      </c>
      <c r="S47" s="38">
        <f t="shared" ca="1" si="12"/>
        <v>1</v>
      </c>
    </row>
    <row r="48" spans="1:19" x14ac:dyDescent="0.3">
      <c r="A48" s="53"/>
      <c r="B48" s="59"/>
      <c r="E48" s="34">
        <f t="shared" si="6"/>
        <v>47</v>
      </c>
      <c r="F48" s="35">
        <v>43535.291666666664</v>
      </c>
      <c r="G48" s="6">
        <v>19.3947</v>
      </c>
      <c r="H48" s="40">
        <f t="shared" si="7"/>
        <v>18.942699999999999</v>
      </c>
      <c r="I48" s="12">
        <f t="shared" si="8"/>
        <v>0.45200000000000173</v>
      </c>
      <c r="J48" s="12">
        <f t="shared" si="9"/>
        <v>0.20430400000000157</v>
      </c>
      <c r="K48" s="12">
        <f t="shared" si="10"/>
        <v>0.45200000000000173</v>
      </c>
      <c r="L48" s="36">
        <f t="shared" si="11"/>
        <v>2.3305335993854079E-2</v>
      </c>
      <c r="M48" s="12">
        <f t="shared" ca="1" si="0"/>
        <v>18.599333333333334</v>
      </c>
      <c r="N48" s="12">
        <f t="shared" ca="1" si="2"/>
        <v>0.79536666666666633</v>
      </c>
      <c r="O48" s="12">
        <f t="shared" ca="1" si="3"/>
        <v>0.63260813444444386</v>
      </c>
      <c r="P48" s="12">
        <f t="shared" ca="1" si="4"/>
        <v>0.79536666666666633</v>
      </c>
      <c r="Q48" s="36">
        <f t="shared" ca="1" si="5"/>
        <v>4.1009485409244088E-2</v>
      </c>
      <c r="R48" s="37">
        <f t="shared" ca="1" si="1"/>
        <v>0.47771080099841001</v>
      </c>
      <c r="S48" s="38">
        <f t="shared" ca="1" si="12"/>
        <v>0</v>
      </c>
    </row>
    <row r="49" spans="1:19" x14ac:dyDescent="0.3">
      <c r="A49" s="200" t="s">
        <v>54</v>
      </c>
      <c r="B49" s="200"/>
      <c r="E49" s="34">
        <f t="shared" si="6"/>
        <v>48</v>
      </c>
      <c r="F49" s="39">
        <v>43536.291666666664</v>
      </c>
      <c r="G49" s="10">
        <v>18.890699999999999</v>
      </c>
      <c r="H49" s="40">
        <f t="shared" si="7"/>
        <v>19.3947</v>
      </c>
      <c r="I49" s="12">
        <f t="shared" si="8"/>
        <v>-0.50400000000000134</v>
      </c>
      <c r="J49" s="12">
        <f t="shared" si="9"/>
        <v>0.25401600000000135</v>
      </c>
      <c r="K49" s="12">
        <f t="shared" si="10"/>
        <v>0.50400000000000134</v>
      </c>
      <c r="L49" s="36">
        <f t="shared" si="11"/>
        <v>2.6679794819673246E-2</v>
      </c>
      <c r="M49" s="12">
        <f t="shared" ca="1" si="0"/>
        <v>18.925566666666665</v>
      </c>
      <c r="N49" s="12">
        <f t="shared" ca="1" si="2"/>
        <v>-3.4866666666665935E-2</v>
      </c>
      <c r="O49" s="12">
        <f t="shared" ca="1" si="3"/>
        <v>1.2156844444443935E-3</v>
      </c>
      <c r="P49" s="12">
        <f t="shared" ca="1" si="4"/>
        <v>3.4866666666665935E-2</v>
      </c>
      <c r="Q49" s="36">
        <f t="shared" ca="1" si="5"/>
        <v>1.8457053823662405E-3</v>
      </c>
      <c r="R49" s="37">
        <f t="shared" ca="1" si="1"/>
        <v>-0.35252253233492226</v>
      </c>
      <c r="S49" s="38">
        <f t="shared" ca="1" si="12"/>
        <v>1</v>
      </c>
    </row>
    <row r="50" spans="1:19" x14ac:dyDescent="0.3">
      <c r="A50" s="41" t="s">
        <v>51</v>
      </c>
      <c r="B50" s="55">
        <v>4.9400000000000004</v>
      </c>
      <c r="E50" s="34">
        <f t="shared" si="6"/>
        <v>49</v>
      </c>
      <c r="F50" s="35">
        <v>43537.291666666664</v>
      </c>
      <c r="G50" s="6">
        <v>19.263999999999999</v>
      </c>
      <c r="H50" s="40">
        <f t="shared" si="7"/>
        <v>18.890699999999999</v>
      </c>
      <c r="I50" s="12">
        <f t="shared" si="8"/>
        <v>0.37330000000000041</v>
      </c>
      <c r="J50" s="12">
        <f t="shared" si="9"/>
        <v>0.13935289000000031</v>
      </c>
      <c r="K50" s="12">
        <f t="shared" si="10"/>
        <v>0.37330000000000041</v>
      </c>
      <c r="L50" s="36">
        <f t="shared" si="11"/>
        <v>1.9378114617940222E-2</v>
      </c>
      <c r="M50" s="12">
        <f t="shared" ca="1" si="0"/>
        <v>19.076033333333331</v>
      </c>
      <c r="N50" s="12">
        <f t="shared" ca="1" si="2"/>
        <v>0.18796666666666795</v>
      </c>
      <c r="O50" s="12">
        <f t="shared" ca="1" si="3"/>
        <v>3.5331467777778257E-2</v>
      </c>
      <c r="P50" s="12">
        <f t="shared" ca="1" si="4"/>
        <v>0.18796666666666795</v>
      </c>
      <c r="Q50" s="36">
        <f t="shared" ca="1" si="5"/>
        <v>9.7574058693245414E-3</v>
      </c>
      <c r="R50" s="37">
        <f t="shared" ca="1" si="1"/>
        <v>-0.12968919900158837</v>
      </c>
      <c r="S50" s="38">
        <f t="shared" ca="1" si="12"/>
        <v>1</v>
      </c>
    </row>
    <row r="51" spans="1:19" x14ac:dyDescent="0.3">
      <c r="A51" s="56" t="s">
        <v>37</v>
      </c>
      <c r="B51" s="57">
        <v>1</v>
      </c>
      <c r="E51" s="34">
        <f>E50+1</f>
        <v>50</v>
      </c>
      <c r="F51" s="39">
        <v>43538.291666666664</v>
      </c>
      <c r="G51" s="10">
        <v>19.3307</v>
      </c>
      <c r="H51" s="40">
        <f>G50</f>
        <v>19.263999999999999</v>
      </c>
      <c r="I51" s="12">
        <f t="shared" si="8"/>
        <v>6.670000000000087E-2</v>
      </c>
      <c r="J51" s="12">
        <f t="shared" si="9"/>
        <v>4.4488900000001158E-3</v>
      </c>
      <c r="K51" s="12">
        <f t="shared" si="10"/>
        <v>6.670000000000087E-2</v>
      </c>
      <c r="L51" s="36">
        <f t="shared" si="11"/>
        <v>3.450469977807367E-3</v>
      </c>
      <c r="M51" s="12">
        <f t="shared" ca="1" si="0"/>
        <v>19.18313333333333</v>
      </c>
      <c r="N51" s="12">
        <f t="shared" ca="1" si="2"/>
        <v>0.14756666666666973</v>
      </c>
      <c r="O51" s="12">
        <f t="shared" ca="1" si="3"/>
        <v>2.1775921111112016E-2</v>
      </c>
      <c r="P51" s="12">
        <f t="shared" ca="1" si="4"/>
        <v>0.14756666666666973</v>
      </c>
      <c r="Q51" s="36">
        <f t="shared" ca="1" si="5"/>
        <v>7.6337983966783271E-3</v>
      </c>
      <c r="R51" s="37">
        <f t="shared" ca="1" si="1"/>
        <v>-0.17008919900158659</v>
      </c>
      <c r="S51" s="38">
        <f ca="1">IF(N50*N51&lt;0,1,0)</f>
        <v>0</v>
      </c>
    </row>
    <row r="52" spans="1:19" x14ac:dyDescent="0.3">
      <c r="A52" s="41" t="s">
        <v>52</v>
      </c>
      <c r="B52" s="55">
        <v>2.2200000000000002</v>
      </c>
      <c r="E52" s="34">
        <f t="shared" si="6"/>
        <v>51</v>
      </c>
      <c r="F52" s="35">
        <v>43539.291666666664</v>
      </c>
      <c r="G52" s="6">
        <v>18.361999999999998</v>
      </c>
      <c r="H52" s="40">
        <f t="shared" si="7"/>
        <v>19.3307</v>
      </c>
      <c r="I52" s="12">
        <f t="shared" si="8"/>
        <v>-0.96870000000000189</v>
      </c>
      <c r="J52" s="12">
        <f t="shared" si="9"/>
        <v>0.93837969000000365</v>
      </c>
      <c r="K52" s="12">
        <f t="shared" si="10"/>
        <v>0.96870000000000189</v>
      </c>
      <c r="L52" s="36">
        <f t="shared" si="11"/>
        <v>5.2755691101187344E-2</v>
      </c>
      <c r="M52" s="12">
        <f t="shared" ca="1" si="0"/>
        <v>19.161799999999999</v>
      </c>
      <c r="N52" s="12">
        <f t="shared" ca="1" si="2"/>
        <v>-0.79980000000000118</v>
      </c>
      <c r="O52" s="12">
        <f t="shared" ca="1" si="3"/>
        <v>0.63968004000000189</v>
      </c>
      <c r="P52" s="12">
        <f t="shared" ca="1" si="4"/>
        <v>0.79980000000000118</v>
      </c>
      <c r="Q52" s="36">
        <f t="shared" ca="1" si="5"/>
        <v>4.3557346694259952E-2</v>
      </c>
      <c r="R52" s="37">
        <f t="shared" ca="1" si="1"/>
        <v>-1.1174558656682576</v>
      </c>
      <c r="S52" s="38">
        <f t="shared" ca="1" si="12"/>
        <v>1</v>
      </c>
    </row>
    <row r="53" spans="1:19" x14ac:dyDescent="0.3">
      <c r="A53" s="56" t="s">
        <v>37</v>
      </c>
      <c r="B53" s="57">
        <v>3</v>
      </c>
      <c r="E53" s="34">
        <f t="shared" si="6"/>
        <v>52</v>
      </c>
      <c r="F53" s="39">
        <v>43542.291666666664</v>
      </c>
      <c r="G53" s="10">
        <v>17.966000000000001</v>
      </c>
      <c r="H53" s="40">
        <f t="shared" si="7"/>
        <v>18.361999999999998</v>
      </c>
      <c r="I53" s="12">
        <f t="shared" si="8"/>
        <v>-0.39599999999999724</v>
      </c>
      <c r="J53" s="12">
        <f t="shared" si="9"/>
        <v>0.15681599999999782</v>
      </c>
      <c r="K53" s="12">
        <f t="shared" si="10"/>
        <v>0.39599999999999724</v>
      </c>
      <c r="L53" s="36">
        <f t="shared" si="11"/>
        <v>2.2041634197929268E-2</v>
      </c>
      <c r="M53" s="12">
        <f t="shared" ca="1" si="0"/>
        <v>18.985566666666667</v>
      </c>
      <c r="N53" s="12">
        <f t="shared" ca="1" si="2"/>
        <v>-1.0195666666666661</v>
      </c>
      <c r="O53" s="12">
        <f t="shared" ca="1" si="3"/>
        <v>1.0395161877777765</v>
      </c>
      <c r="P53" s="12">
        <f t="shared" ca="1" si="4"/>
        <v>1.0195666666666661</v>
      </c>
      <c r="Q53" s="36">
        <f t="shared" ca="1" si="5"/>
        <v>5.674978663401236E-2</v>
      </c>
      <c r="R53" s="37">
        <f t="shared" ca="1" si="1"/>
        <v>-1.3372225323349225</v>
      </c>
      <c r="S53" s="38">
        <f t="shared" ca="1" si="12"/>
        <v>0</v>
      </c>
    </row>
    <row r="54" spans="1:19" x14ac:dyDescent="0.3">
      <c r="A54" s="41" t="s">
        <v>53</v>
      </c>
      <c r="B54" s="58">
        <v>2.8479999999999998E-2</v>
      </c>
      <c r="E54" s="34">
        <f t="shared" si="6"/>
        <v>53</v>
      </c>
      <c r="F54" s="35">
        <v>43543.291666666664</v>
      </c>
      <c r="G54" s="6">
        <v>17.831299999999999</v>
      </c>
      <c r="H54" s="40">
        <f t="shared" si="7"/>
        <v>17.966000000000001</v>
      </c>
      <c r="I54" s="12">
        <f t="shared" si="8"/>
        <v>-0.13470000000000226</v>
      </c>
      <c r="J54" s="12">
        <f t="shared" si="9"/>
        <v>1.8144090000000609E-2</v>
      </c>
      <c r="K54" s="12">
        <f t="shared" si="10"/>
        <v>0.13470000000000226</v>
      </c>
      <c r="L54" s="36">
        <f t="shared" si="11"/>
        <v>7.554132340323043E-3</v>
      </c>
      <c r="M54" s="12">
        <f t="shared" ca="1" si="0"/>
        <v>18.552900000000001</v>
      </c>
      <c r="N54" s="12">
        <f t="shared" ca="1" si="2"/>
        <v>-0.72160000000000224</v>
      </c>
      <c r="O54" s="12">
        <f t="shared" ca="1" si="3"/>
        <v>0.52070656000000326</v>
      </c>
      <c r="P54" s="12">
        <f t="shared" ca="1" si="4"/>
        <v>0.72160000000000224</v>
      </c>
      <c r="Q54" s="36">
        <f t="shared" ca="1" si="5"/>
        <v>4.0468165529153922E-2</v>
      </c>
      <c r="R54" s="37">
        <f t="shared" ca="1" si="1"/>
        <v>-1.0392558656682587</v>
      </c>
      <c r="S54" s="38">
        <f t="shared" ca="1" si="12"/>
        <v>0</v>
      </c>
    </row>
    <row r="55" spans="1:19" x14ac:dyDescent="0.3">
      <c r="A55" s="56" t="s">
        <v>37</v>
      </c>
      <c r="B55" s="57">
        <v>1.4002135606627699</v>
      </c>
      <c r="E55" s="34">
        <f t="shared" si="6"/>
        <v>54</v>
      </c>
      <c r="F55" s="39">
        <v>43544.291666666664</v>
      </c>
      <c r="G55" s="10">
        <v>18.239999999999998</v>
      </c>
      <c r="H55" s="40">
        <f t="shared" si="7"/>
        <v>17.831299999999999</v>
      </c>
      <c r="I55" s="12">
        <f t="shared" si="8"/>
        <v>0.40869999999999962</v>
      </c>
      <c r="J55" s="12">
        <f t="shared" si="9"/>
        <v>0.16703568999999968</v>
      </c>
      <c r="K55" s="12">
        <f t="shared" si="10"/>
        <v>0.40869999999999962</v>
      </c>
      <c r="L55" s="36">
        <f t="shared" si="11"/>
        <v>2.2406798245614017E-2</v>
      </c>
      <c r="M55" s="12">
        <f t="shared" ca="1" si="0"/>
        <v>18.053100000000001</v>
      </c>
      <c r="N55" s="12">
        <f t="shared" ca="1" si="2"/>
        <v>0.18689999999999785</v>
      </c>
      <c r="O55" s="12">
        <f t="shared" ca="1" si="3"/>
        <v>3.4931609999999197E-2</v>
      </c>
      <c r="P55" s="12">
        <f t="shared" ca="1" si="4"/>
        <v>0.18689999999999785</v>
      </c>
      <c r="Q55" s="36">
        <f t="shared" ca="1" si="5"/>
        <v>1.0246710526315672E-2</v>
      </c>
      <c r="R55" s="37">
        <f t="shared" ca="1" si="1"/>
        <v>-0.13075586566825848</v>
      </c>
      <c r="S55" s="38">
        <f t="shared" ca="1" si="12"/>
        <v>1</v>
      </c>
    </row>
    <row r="56" spans="1:19" x14ac:dyDescent="0.3">
      <c r="E56" s="34">
        <f t="shared" si="6"/>
        <v>55</v>
      </c>
      <c r="F56" s="35">
        <v>43545.291666666664</v>
      </c>
      <c r="G56" s="6">
        <v>18.268000000000001</v>
      </c>
      <c r="H56" s="40">
        <f t="shared" si="7"/>
        <v>18.239999999999998</v>
      </c>
      <c r="I56" s="12">
        <f t="shared" si="8"/>
        <v>2.8000000000002245E-2</v>
      </c>
      <c r="J56" s="12">
        <f t="shared" si="9"/>
        <v>7.8400000000012574E-4</v>
      </c>
      <c r="K56" s="12">
        <f t="shared" si="10"/>
        <v>2.8000000000002245E-2</v>
      </c>
      <c r="L56" s="36">
        <f t="shared" si="11"/>
        <v>1.5327348368733439E-3</v>
      </c>
      <c r="M56" s="12">
        <f t="shared" ca="1" si="0"/>
        <v>18.012433333333334</v>
      </c>
      <c r="N56" s="12">
        <f t="shared" ca="1" si="2"/>
        <v>0.25556666666666672</v>
      </c>
      <c r="O56" s="12">
        <f t="shared" ca="1" si="3"/>
        <v>6.5314321111111143E-2</v>
      </c>
      <c r="P56" s="12">
        <f t="shared" ca="1" si="4"/>
        <v>0.25556666666666672</v>
      </c>
      <c r="Q56" s="36">
        <f t="shared" ca="1" si="5"/>
        <v>1.3989854755127365E-2</v>
      </c>
      <c r="R56" s="37">
        <f t="shared" ca="1" si="1"/>
        <v>-6.2089199001589601E-2</v>
      </c>
      <c r="S56" s="38">
        <f t="shared" ca="1" si="12"/>
        <v>0</v>
      </c>
    </row>
    <row r="57" spans="1:19" x14ac:dyDescent="0.3">
      <c r="E57" s="34">
        <f t="shared" si="6"/>
        <v>56</v>
      </c>
      <c r="F57" s="39">
        <v>43546.291666666664</v>
      </c>
      <c r="G57" s="10">
        <v>17.635300000000001</v>
      </c>
      <c r="H57" s="40">
        <f t="shared" si="7"/>
        <v>18.268000000000001</v>
      </c>
      <c r="I57" s="12">
        <f t="shared" si="8"/>
        <v>-0.63269999999999982</v>
      </c>
      <c r="J57" s="12">
        <f t="shared" si="9"/>
        <v>0.40030928999999976</v>
      </c>
      <c r="K57" s="12">
        <f t="shared" si="10"/>
        <v>0.63269999999999982</v>
      </c>
      <c r="L57" s="36">
        <f t="shared" si="11"/>
        <v>3.5876905978350228E-2</v>
      </c>
      <c r="M57" s="12">
        <f t="shared" ca="1" si="0"/>
        <v>18.113099999999999</v>
      </c>
      <c r="N57" s="12">
        <f t="shared" ca="1" si="2"/>
        <v>-0.47779999999999845</v>
      </c>
      <c r="O57" s="12">
        <f t="shared" ca="1" si="3"/>
        <v>0.22829283999999853</v>
      </c>
      <c r="P57" s="12">
        <f t="shared" ca="1" si="4"/>
        <v>0.47779999999999845</v>
      </c>
      <c r="Q57" s="36">
        <f t="shared" ca="1" si="5"/>
        <v>2.7093386559910997E-2</v>
      </c>
      <c r="R57" s="37">
        <f t="shared" ca="1" si="1"/>
        <v>-0.79545586566825477</v>
      </c>
      <c r="S57" s="38">
        <f t="shared" ca="1" si="12"/>
        <v>1</v>
      </c>
    </row>
    <row r="58" spans="1:19" x14ac:dyDescent="0.3">
      <c r="E58" s="34">
        <f t="shared" si="6"/>
        <v>57</v>
      </c>
      <c r="F58" s="35">
        <v>43549.291666666664</v>
      </c>
      <c r="G58" s="6">
        <v>17.3613</v>
      </c>
      <c r="H58" s="40">
        <f t="shared" si="7"/>
        <v>17.635300000000001</v>
      </c>
      <c r="I58" s="12">
        <f t="shared" si="8"/>
        <v>-0.27400000000000091</v>
      </c>
      <c r="J58" s="12">
        <f t="shared" si="9"/>
        <v>7.5076000000000503E-2</v>
      </c>
      <c r="K58" s="12">
        <f t="shared" si="10"/>
        <v>0.27400000000000091</v>
      </c>
      <c r="L58" s="36">
        <f t="shared" si="11"/>
        <v>1.5782228289356263E-2</v>
      </c>
      <c r="M58" s="12">
        <f t="shared" ca="1" si="0"/>
        <v>18.047766666666664</v>
      </c>
      <c r="N58" s="12">
        <f t="shared" ca="1" si="2"/>
        <v>-0.68646666666666434</v>
      </c>
      <c r="O58" s="12">
        <f t="shared" ca="1" si="3"/>
        <v>0.47123648444444127</v>
      </c>
      <c r="P58" s="12">
        <f t="shared" ca="1" si="4"/>
        <v>0.68646666666666434</v>
      </c>
      <c r="Q58" s="36">
        <f t="shared" ca="1" si="5"/>
        <v>3.9540049804257994E-2</v>
      </c>
      <c r="R58" s="37">
        <f t="shared" ca="1" si="1"/>
        <v>-1.0041225323349208</v>
      </c>
      <c r="S58" s="38">
        <f t="shared" ca="1" si="12"/>
        <v>0</v>
      </c>
    </row>
    <row r="59" spans="1:19" x14ac:dyDescent="0.3">
      <c r="E59" s="34">
        <f t="shared" si="6"/>
        <v>58</v>
      </c>
      <c r="F59" s="39">
        <v>43550.291666666664</v>
      </c>
      <c r="G59" s="10">
        <v>17.851299999999998</v>
      </c>
      <c r="H59" s="40">
        <f t="shared" si="7"/>
        <v>17.3613</v>
      </c>
      <c r="I59" s="12">
        <f t="shared" si="8"/>
        <v>0.48999999999999844</v>
      </c>
      <c r="J59" s="12">
        <f t="shared" si="9"/>
        <v>0.24009999999999848</v>
      </c>
      <c r="K59" s="12">
        <f t="shared" si="10"/>
        <v>0.48999999999999844</v>
      </c>
      <c r="L59" s="36">
        <f t="shared" si="11"/>
        <v>2.7448981306683461E-2</v>
      </c>
      <c r="M59" s="12">
        <f t="shared" ca="1" si="0"/>
        <v>17.754866666666668</v>
      </c>
      <c r="N59" s="12">
        <f t="shared" ca="1" si="2"/>
        <v>9.643333333333004E-2</v>
      </c>
      <c r="O59" s="12">
        <f t="shared" ca="1" si="3"/>
        <v>9.2993877777771423E-3</v>
      </c>
      <c r="P59" s="12">
        <f t="shared" ca="1" si="4"/>
        <v>9.643333333333004E-2</v>
      </c>
      <c r="Q59" s="36">
        <f t="shared" ca="1" si="5"/>
        <v>5.4020342122607342E-3</v>
      </c>
      <c r="R59" s="37">
        <f t="shared" ca="1" si="1"/>
        <v>-0.22122253233492628</v>
      </c>
      <c r="S59" s="38">
        <f t="shared" ca="1" si="12"/>
        <v>1</v>
      </c>
    </row>
    <row r="60" spans="1:19" x14ac:dyDescent="0.3">
      <c r="E60" s="34">
        <f t="shared" si="6"/>
        <v>59</v>
      </c>
      <c r="F60" s="35">
        <v>43551.291666666664</v>
      </c>
      <c r="G60" s="6">
        <v>18.321999999999999</v>
      </c>
      <c r="H60" s="40">
        <f t="shared" si="7"/>
        <v>17.851299999999998</v>
      </c>
      <c r="I60" s="12">
        <f t="shared" si="8"/>
        <v>0.47070000000000078</v>
      </c>
      <c r="J60" s="12">
        <f t="shared" si="9"/>
        <v>0.22155849000000075</v>
      </c>
      <c r="K60" s="12">
        <f t="shared" si="10"/>
        <v>0.47070000000000078</v>
      </c>
      <c r="L60" s="36">
        <f t="shared" si="11"/>
        <v>2.5690426809300337E-2</v>
      </c>
      <c r="M60" s="12">
        <f t="shared" ca="1" si="0"/>
        <v>17.615966666666665</v>
      </c>
      <c r="N60" s="12">
        <f t="shared" ca="1" si="2"/>
        <v>0.70603333333333396</v>
      </c>
      <c r="O60" s="12">
        <f t="shared" ca="1" si="3"/>
        <v>0.49848306777777868</v>
      </c>
      <c r="P60" s="12">
        <f t="shared" ca="1" si="4"/>
        <v>0.70603333333333396</v>
      </c>
      <c r="Q60" s="36">
        <f t="shared" ca="1" si="5"/>
        <v>3.8534730560710294E-2</v>
      </c>
      <c r="R60" s="37">
        <f t="shared" ca="1" si="1"/>
        <v>0.38837746766507764</v>
      </c>
      <c r="S60" s="38">
        <f t="shared" ca="1" si="12"/>
        <v>0</v>
      </c>
    </row>
    <row r="61" spans="1:19" x14ac:dyDescent="0.3">
      <c r="E61" s="34">
        <f t="shared" si="6"/>
        <v>60</v>
      </c>
      <c r="F61" s="39">
        <v>43552.291666666664</v>
      </c>
      <c r="G61" s="10">
        <v>18.5747</v>
      </c>
      <c r="H61" s="40">
        <f t="shared" si="7"/>
        <v>18.321999999999999</v>
      </c>
      <c r="I61" s="12">
        <f t="shared" si="8"/>
        <v>0.25270000000000081</v>
      </c>
      <c r="J61" s="12">
        <f t="shared" si="9"/>
        <v>6.3857290000000413E-2</v>
      </c>
      <c r="K61" s="12">
        <f t="shared" si="10"/>
        <v>0.25270000000000081</v>
      </c>
      <c r="L61" s="36">
        <f t="shared" si="11"/>
        <v>1.3604526587239676E-2</v>
      </c>
      <c r="M61" s="12">
        <f t="shared" ca="1" si="0"/>
        <v>17.844866666666665</v>
      </c>
      <c r="N61" s="12">
        <f t="shared" ca="1" si="2"/>
        <v>0.72983333333333533</v>
      </c>
      <c r="O61" s="12">
        <f t="shared" ca="1" si="3"/>
        <v>0.53265669444444741</v>
      </c>
      <c r="P61" s="12">
        <f t="shared" ca="1" si="4"/>
        <v>0.72983333333333533</v>
      </c>
      <c r="Q61" s="36">
        <f t="shared" ca="1" si="5"/>
        <v>3.9291796547633893E-2</v>
      </c>
      <c r="R61" s="37">
        <f t="shared" ca="1" si="1"/>
        <v>0.41217746766507901</v>
      </c>
      <c r="S61" s="38">
        <f t="shared" ca="1" si="12"/>
        <v>0</v>
      </c>
    </row>
    <row r="62" spans="1:19" x14ac:dyDescent="0.3">
      <c r="E62" s="34">
        <f t="shared" si="6"/>
        <v>61</v>
      </c>
      <c r="F62" s="35">
        <v>43553.291666666664</v>
      </c>
      <c r="G62" s="6">
        <v>18.657299999999999</v>
      </c>
      <c r="H62" s="40">
        <f t="shared" si="7"/>
        <v>18.5747</v>
      </c>
      <c r="I62" s="12">
        <f t="shared" si="8"/>
        <v>8.2599999999999341E-2</v>
      </c>
      <c r="J62" s="12">
        <f t="shared" si="9"/>
        <v>6.8227599999998913E-3</v>
      </c>
      <c r="K62" s="12">
        <f t="shared" si="10"/>
        <v>8.2599999999999341E-2</v>
      </c>
      <c r="L62" s="36">
        <f t="shared" si="11"/>
        <v>4.4272215165109281E-3</v>
      </c>
      <c r="M62" s="12">
        <f t="shared" ca="1" si="0"/>
        <v>18.249333333333333</v>
      </c>
      <c r="N62" s="12">
        <f t="shared" ca="1" si="2"/>
        <v>0.40796666666666681</v>
      </c>
      <c r="O62" s="12">
        <f t="shared" ca="1" si="3"/>
        <v>0.16643680111111123</v>
      </c>
      <c r="P62" s="12">
        <f t="shared" ca="1" si="4"/>
        <v>0.40796666666666681</v>
      </c>
      <c r="Q62" s="36">
        <f t="shared" ca="1" si="5"/>
        <v>2.1866329354551132E-2</v>
      </c>
      <c r="R62" s="37">
        <f t="shared" ca="1" si="1"/>
        <v>9.031080099841049E-2</v>
      </c>
      <c r="S62" s="38">
        <f t="shared" ca="1" si="12"/>
        <v>0</v>
      </c>
    </row>
    <row r="63" spans="1:19" x14ac:dyDescent="0.3">
      <c r="E63" s="34">
        <f t="shared" si="6"/>
        <v>62</v>
      </c>
      <c r="F63" s="39">
        <v>43556.291666666664</v>
      </c>
      <c r="G63" s="10">
        <v>19.278700000000001</v>
      </c>
      <c r="H63" s="40">
        <f t="shared" si="7"/>
        <v>18.657299999999999</v>
      </c>
      <c r="I63" s="12">
        <f t="shared" si="8"/>
        <v>0.62140000000000128</v>
      </c>
      <c r="J63" s="12">
        <f t="shared" si="9"/>
        <v>0.38613796000000161</v>
      </c>
      <c r="K63" s="12">
        <f t="shared" si="10"/>
        <v>0.62140000000000128</v>
      </c>
      <c r="L63" s="36">
        <f t="shared" si="11"/>
        <v>3.2232463807206985E-2</v>
      </c>
      <c r="M63" s="12">
        <f t="shared" ca="1" si="0"/>
        <v>18.517999999999997</v>
      </c>
      <c r="N63" s="12">
        <f t="shared" ca="1" si="2"/>
        <v>0.76070000000000348</v>
      </c>
      <c r="O63" s="12">
        <f t="shared" ca="1" si="3"/>
        <v>0.5786644900000053</v>
      </c>
      <c r="P63" s="12">
        <f t="shared" ca="1" si="4"/>
        <v>0.76070000000000348</v>
      </c>
      <c r="Q63" s="36">
        <f t="shared" ca="1" si="5"/>
        <v>3.9458054744355348E-2</v>
      </c>
      <c r="R63" s="37">
        <f t="shared" ca="1" si="1"/>
        <v>0.44304413433174716</v>
      </c>
      <c r="S63" s="38">
        <f t="shared" ca="1" si="12"/>
        <v>0</v>
      </c>
    </row>
    <row r="64" spans="1:19" x14ac:dyDescent="0.3">
      <c r="E64" s="34">
        <f t="shared" si="6"/>
        <v>63</v>
      </c>
      <c r="F64" s="35">
        <v>43557.291666666664</v>
      </c>
      <c r="G64" s="6">
        <v>19.058700000000002</v>
      </c>
      <c r="H64" s="40">
        <f t="shared" si="7"/>
        <v>19.278700000000001</v>
      </c>
      <c r="I64" s="12">
        <f t="shared" si="8"/>
        <v>-0.21999999999999886</v>
      </c>
      <c r="J64" s="12">
        <f t="shared" si="9"/>
        <v>4.8399999999999499E-2</v>
      </c>
      <c r="K64" s="12">
        <f t="shared" si="10"/>
        <v>0.21999999999999886</v>
      </c>
      <c r="L64" s="36">
        <f t="shared" si="11"/>
        <v>1.154328469412913E-2</v>
      </c>
      <c r="M64" s="12">
        <f t="shared" ca="1" si="0"/>
        <v>18.8369</v>
      </c>
      <c r="N64" s="12">
        <f t="shared" ca="1" si="2"/>
        <v>0.22180000000000177</v>
      </c>
      <c r="O64" s="12">
        <f t="shared" ca="1" si="3"/>
        <v>4.9195240000000785E-2</v>
      </c>
      <c r="P64" s="12">
        <f t="shared" ca="1" si="4"/>
        <v>0.22180000000000177</v>
      </c>
      <c r="Q64" s="36">
        <f t="shared" ca="1" si="5"/>
        <v>1.1637729750717613E-2</v>
      </c>
      <c r="R64" s="37">
        <f t="shared" ca="1" si="1"/>
        <v>-9.5855865668254547E-2</v>
      </c>
      <c r="S64" s="38">
        <f t="shared" ca="1" si="12"/>
        <v>0</v>
      </c>
    </row>
    <row r="65" spans="5:19" x14ac:dyDescent="0.3">
      <c r="E65" s="34">
        <f t="shared" si="6"/>
        <v>64</v>
      </c>
      <c r="F65" s="39">
        <v>43558.291666666664</v>
      </c>
      <c r="G65" s="10">
        <v>19.454000000000001</v>
      </c>
      <c r="H65" s="40">
        <f t="shared" si="7"/>
        <v>19.058700000000002</v>
      </c>
      <c r="I65" s="12">
        <f t="shared" si="8"/>
        <v>0.39529999999999887</v>
      </c>
      <c r="J65" s="12">
        <f t="shared" si="9"/>
        <v>0.1562620899999991</v>
      </c>
      <c r="K65" s="12">
        <f t="shared" si="10"/>
        <v>0.39529999999999887</v>
      </c>
      <c r="L65" s="36">
        <f t="shared" si="11"/>
        <v>2.0319728590521172E-2</v>
      </c>
      <c r="M65" s="12">
        <f t="shared" ca="1" si="0"/>
        <v>18.998233333333335</v>
      </c>
      <c r="N65" s="12">
        <f t="shared" ca="1" si="2"/>
        <v>0.45576666666666554</v>
      </c>
      <c r="O65" s="12">
        <f t="shared" ca="1" si="3"/>
        <v>0.20772325444444342</v>
      </c>
      <c r="P65" s="12">
        <f t="shared" ca="1" si="4"/>
        <v>0.45576666666666554</v>
      </c>
      <c r="Q65" s="36">
        <f t="shared" ca="1" si="5"/>
        <v>2.3427915424419941E-2</v>
      </c>
      <c r="R65" s="37">
        <f t="shared" ca="1" si="1"/>
        <v>0.13811080099840922</v>
      </c>
      <c r="S65" s="38">
        <f t="shared" ca="1" si="12"/>
        <v>0</v>
      </c>
    </row>
    <row r="66" spans="5:19" x14ac:dyDescent="0.3">
      <c r="E66" s="34">
        <f t="shared" si="6"/>
        <v>65</v>
      </c>
      <c r="F66" s="35">
        <v>43559.291666666664</v>
      </c>
      <c r="G66" s="6">
        <v>17.852</v>
      </c>
      <c r="H66" s="40">
        <f t="shared" si="7"/>
        <v>19.454000000000001</v>
      </c>
      <c r="I66" s="12">
        <f t="shared" si="8"/>
        <v>-1.6020000000000003</v>
      </c>
      <c r="J66" s="12">
        <f t="shared" si="9"/>
        <v>2.5664040000000008</v>
      </c>
      <c r="K66" s="12">
        <f t="shared" si="10"/>
        <v>1.6020000000000003</v>
      </c>
      <c r="L66" s="36">
        <f t="shared" si="11"/>
        <v>8.9737844499215791E-2</v>
      </c>
      <c r="M66" s="12">
        <f t="shared" ref="M66:M129" ca="1" si="14">IF(E66&lt;=span,G66,AVERAGE(OFFSET(G66,-span,0,span,1)))</f>
        <v>19.2638</v>
      </c>
      <c r="N66" s="12">
        <f t="shared" ca="1" si="2"/>
        <v>-1.4117999999999995</v>
      </c>
      <c r="O66" s="12">
        <f t="shared" ca="1" si="3"/>
        <v>1.9931792399999986</v>
      </c>
      <c r="P66" s="12">
        <f t="shared" ca="1" si="4"/>
        <v>1.4117999999999995</v>
      </c>
      <c r="Q66" s="36">
        <f t="shared" ca="1" si="5"/>
        <v>7.908357606990811E-2</v>
      </c>
      <c r="R66" s="37">
        <f t="shared" ref="R66:R129" ca="1" si="15">N66-AVERAGE(ErorrMA)</f>
        <v>-1.7294558656682559</v>
      </c>
      <c r="S66" s="38">
        <f t="shared" ca="1" si="12"/>
        <v>1</v>
      </c>
    </row>
    <row r="67" spans="5:19" x14ac:dyDescent="0.3">
      <c r="E67" s="34">
        <f t="shared" si="6"/>
        <v>66</v>
      </c>
      <c r="F67" s="39">
        <v>43560.291666666664</v>
      </c>
      <c r="G67" s="10">
        <v>18.3307</v>
      </c>
      <c r="H67" s="40">
        <f t="shared" si="7"/>
        <v>17.852</v>
      </c>
      <c r="I67" s="12">
        <f t="shared" si="8"/>
        <v>0.4786999999999999</v>
      </c>
      <c r="J67" s="12">
        <f t="shared" si="9"/>
        <v>0.22915368999999991</v>
      </c>
      <c r="K67" s="12">
        <f t="shared" si="10"/>
        <v>0.4786999999999999</v>
      </c>
      <c r="L67" s="36">
        <f t="shared" si="11"/>
        <v>2.6114660105724271E-2</v>
      </c>
      <c r="M67" s="12">
        <f t="shared" ca="1" si="14"/>
        <v>18.788233333333334</v>
      </c>
      <c r="N67" s="12">
        <f t="shared" ref="N67:N130" ca="1" si="16">G67-M67</f>
        <v>-0.45753333333333401</v>
      </c>
      <c r="O67" s="12">
        <f t="shared" ref="O67:O130" ca="1" si="17">N67^2</f>
        <v>0.20933675111111175</v>
      </c>
      <c r="P67" s="12">
        <f t="shared" ref="P67:P130" ca="1" si="18">ABS(N67)</f>
        <v>0.45753333333333401</v>
      </c>
      <c r="Q67" s="36">
        <f t="shared" ref="Q67:Q130" ca="1" si="19">P67/G67</f>
        <v>2.49599487926448E-2</v>
      </c>
      <c r="R67" s="37">
        <f t="shared" ca="1" si="15"/>
        <v>-0.77518919900159033</v>
      </c>
      <c r="S67" s="38">
        <f t="shared" ca="1" si="12"/>
        <v>0</v>
      </c>
    </row>
    <row r="68" spans="5:19" x14ac:dyDescent="0.3">
      <c r="E68" s="34">
        <f t="shared" ref="E68:E131" si="20">E67+1</f>
        <v>67</v>
      </c>
      <c r="F68" s="35">
        <v>43563.291666666664</v>
      </c>
      <c r="G68" s="6">
        <v>18.2133</v>
      </c>
      <c r="H68" s="40">
        <f t="shared" ref="H68:H131" si="21">G67</f>
        <v>18.3307</v>
      </c>
      <c r="I68" s="12">
        <f t="shared" ref="I68:I131" si="22">(G68-H68)</f>
        <v>-0.11739999999999995</v>
      </c>
      <c r="J68" s="12">
        <f t="shared" ref="J68:J131" si="23">I68^2</f>
        <v>1.3782759999999988E-2</v>
      </c>
      <c r="K68" s="12">
        <f t="shared" ref="K68:K131" si="24">ABS(I68)</f>
        <v>0.11739999999999995</v>
      </c>
      <c r="L68" s="36">
        <f t="shared" ref="L68:L131" si="25">K68/G68</f>
        <v>6.4458390297200373E-3</v>
      </c>
      <c r="M68" s="12">
        <f t="shared" ca="1" si="14"/>
        <v>18.545566666666666</v>
      </c>
      <c r="N68" s="12">
        <f t="shared" ca="1" si="16"/>
        <v>-0.3322666666666656</v>
      </c>
      <c r="O68" s="12">
        <f t="shared" ca="1" si="17"/>
        <v>0.11040113777777708</v>
      </c>
      <c r="P68" s="12">
        <f t="shared" ca="1" si="18"/>
        <v>0.3322666666666656</v>
      </c>
      <c r="Q68" s="36">
        <f t="shared" ca="1" si="19"/>
        <v>1.8243078775766367E-2</v>
      </c>
      <c r="R68" s="37">
        <f t="shared" ca="1" si="15"/>
        <v>-0.64992253233492192</v>
      </c>
      <c r="S68" s="38">
        <f t="shared" ref="S68:S131" ca="1" si="26">IF(N67*N68&lt;0,1,0)</f>
        <v>0</v>
      </c>
    </row>
    <row r="69" spans="5:19" x14ac:dyDescent="0.3">
      <c r="E69" s="34">
        <f t="shared" si="20"/>
        <v>68</v>
      </c>
      <c r="F69" s="39">
        <v>43564.291666666664</v>
      </c>
      <c r="G69" s="10">
        <v>18.154</v>
      </c>
      <c r="H69" s="40">
        <f t="shared" si="21"/>
        <v>18.2133</v>
      </c>
      <c r="I69" s="12">
        <f t="shared" si="22"/>
        <v>-5.9300000000000352E-2</v>
      </c>
      <c r="J69" s="12">
        <f t="shared" si="23"/>
        <v>3.5164900000000418E-3</v>
      </c>
      <c r="K69" s="12">
        <f t="shared" si="24"/>
        <v>5.9300000000000352E-2</v>
      </c>
      <c r="L69" s="36">
        <f t="shared" si="25"/>
        <v>3.2664977415445824E-3</v>
      </c>
      <c r="M69" s="12">
        <f t="shared" ca="1" si="14"/>
        <v>18.132000000000001</v>
      </c>
      <c r="N69" s="12">
        <f t="shared" ca="1" si="16"/>
        <v>2.1999999999998465E-2</v>
      </c>
      <c r="O69" s="12">
        <f t="shared" ca="1" si="17"/>
        <v>4.8399999999993246E-4</v>
      </c>
      <c r="P69" s="12">
        <f t="shared" ca="1" si="18"/>
        <v>2.1999999999998465E-2</v>
      </c>
      <c r="Q69" s="36">
        <f t="shared" ca="1" si="19"/>
        <v>1.2118541368292643E-3</v>
      </c>
      <c r="R69" s="37">
        <f t="shared" ca="1" si="15"/>
        <v>-0.29565586566825786</v>
      </c>
      <c r="S69" s="38">
        <f t="shared" ca="1" si="26"/>
        <v>1</v>
      </c>
    </row>
    <row r="70" spans="5:19" x14ac:dyDescent="0.3">
      <c r="E70" s="34">
        <f t="shared" si="20"/>
        <v>69</v>
      </c>
      <c r="F70" s="35">
        <v>43565.291666666664</v>
      </c>
      <c r="G70" s="6">
        <v>18.404</v>
      </c>
      <c r="H70" s="40">
        <f t="shared" si="21"/>
        <v>18.154</v>
      </c>
      <c r="I70" s="12">
        <f t="shared" si="22"/>
        <v>0.25</v>
      </c>
      <c r="J70" s="12">
        <f t="shared" si="23"/>
        <v>6.25E-2</v>
      </c>
      <c r="K70" s="12">
        <f t="shared" si="24"/>
        <v>0.25</v>
      </c>
      <c r="L70" s="36">
        <f t="shared" si="25"/>
        <v>1.3584003477504891E-2</v>
      </c>
      <c r="M70" s="12">
        <f t="shared" ca="1" si="14"/>
        <v>18.232666666666663</v>
      </c>
      <c r="N70" s="12">
        <f t="shared" ca="1" si="16"/>
        <v>0.17133333333333667</v>
      </c>
      <c r="O70" s="12">
        <f t="shared" ca="1" si="17"/>
        <v>2.9355111111112255E-2</v>
      </c>
      <c r="P70" s="12">
        <f t="shared" ca="1" si="18"/>
        <v>0.17133333333333667</v>
      </c>
      <c r="Q70" s="36">
        <f t="shared" ca="1" si="19"/>
        <v>9.3095703832501986E-3</v>
      </c>
      <c r="R70" s="37">
        <f t="shared" ca="1" si="15"/>
        <v>-0.14632253233491965</v>
      </c>
      <c r="S70" s="38">
        <f t="shared" ca="1" si="26"/>
        <v>0</v>
      </c>
    </row>
    <row r="71" spans="5:19" x14ac:dyDescent="0.3">
      <c r="E71" s="34">
        <f t="shared" si="20"/>
        <v>70</v>
      </c>
      <c r="F71" s="39">
        <v>43566.291666666664</v>
      </c>
      <c r="G71" s="10">
        <v>17.8947</v>
      </c>
      <c r="H71" s="40">
        <f t="shared" si="21"/>
        <v>18.404</v>
      </c>
      <c r="I71" s="12">
        <f t="shared" si="22"/>
        <v>-0.50929999999999964</v>
      </c>
      <c r="J71" s="12">
        <f t="shared" si="23"/>
        <v>0.25938648999999964</v>
      </c>
      <c r="K71" s="12">
        <f t="shared" si="24"/>
        <v>0.50929999999999964</v>
      </c>
      <c r="L71" s="36">
        <f t="shared" si="25"/>
        <v>2.8460940948996052E-2</v>
      </c>
      <c r="M71" s="12">
        <f t="shared" ca="1" si="14"/>
        <v>18.257099999999998</v>
      </c>
      <c r="N71" s="12">
        <f t="shared" ca="1" si="16"/>
        <v>-0.36239999999999739</v>
      </c>
      <c r="O71" s="12">
        <f t="shared" ca="1" si="17"/>
        <v>0.13133375999999811</v>
      </c>
      <c r="P71" s="12">
        <f t="shared" ca="1" si="18"/>
        <v>0.36239999999999739</v>
      </c>
      <c r="Q71" s="36">
        <f t="shared" ca="1" si="19"/>
        <v>2.0251806400777738E-2</v>
      </c>
      <c r="R71" s="37">
        <f t="shared" ca="1" si="15"/>
        <v>-0.68005586566825371</v>
      </c>
      <c r="S71" s="38">
        <f t="shared" ca="1" si="26"/>
        <v>1</v>
      </c>
    </row>
    <row r="72" spans="5:19" x14ac:dyDescent="0.3">
      <c r="E72" s="34">
        <f t="shared" si="20"/>
        <v>71</v>
      </c>
      <c r="F72" s="35">
        <v>43567.291666666664</v>
      </c>
      <c r="G72" s="6">
        <v>17.846699999999998</v>
      </c>
      <c r="H72" s="40">
        <f t="shared" si="21"/>
        <v>17.8947</v>
      </c>
      <c r="I72" s="12">
        <f t="shared" si="22"/>
        <v>-4.8000000000001819E-2</v>
      </c>
      <c r="J72" s="12">
        <f t="shared" si="23"/>
        <v>2.3040000000001748E-3</v>
      </c>
      <c r="K72" s="12">
        <f t="shared" si="24"/>
        <v>4.8000000000001819E-2</v>
      </c>
      <c r="L72" s="36">
        <f t="shared" si="25"/>
        <v>2.6895728622099223E-3</v>
      </c>
      <c r="M72" s="12">
        <f t="shared" ca="1" si="14"/>
        <v>18.1509</v>
      </c>
      <c r="N72" s="12">
        <f t="shared" ca="1" si="16"/>
        <v>-0.30420000000000158</v>
      </c>
      <c r="O72" s="12">
        <f t="shared" ca="1" si="17"/>
        <v>9.2537640000000962E-2</v>
      </c>
      <c r="P72" s="12">
        <f t="shared" ca="1" si="18"/>
        <v>0.30420000000000158</v>
      </c>
      <c r="Q72" s="36">
        <f t="shared" ca="1" si="19"/>
        <v>1.7045168014254826E-2</v>
      </c>
      <c r="R72" s="37">
        <f t="shared" ca="1" si="15"/>
        <v>-0.6218558656682579</v>
      </c>
      <c r="S72" s="38">
        <f t="shared" ca="1" si="26"/>
        <v>0</v>
      </c>
    </row>
    <row r="73" spans="5:19" x14ac:dyDescent="0.3">
      <c r="E73" s="34">
        <f t="shared" si="20"/>
        <v>72</v>
      </c>
      <c r="F73" s="39">
        <v>43570.291666666664</v>
      </c>
      <c r="G73" s="10">
        <v>17.758700000000001</v>
      </c>
      <c r="H73" s="40">
        <f t="shared" si="21"/>
        <v>17.846699999999998</v>
      </c>
      <c r="I73" s="12">
        <f t="shared" si="22"/>
        <v>-8.7999999999997414E-2</v>
      </c>
      <c r="J73" s="12">
        <f t="shared" si="23"/>
        <v>7.7439999999995447E-3</v>
      </c>
      <c r="K73" s="12">
        <f t="shared" si="24"/>
        <v>8.7999999999997414E-2</v>
      </c>
      <c r="L73" s="36">
        <f t="shared" si="25"/>
        <v>4.955317675280139E-3</v>
      </c>
      <c r="M73" s="12">
        <f t="shared" ca="1" si="14"/>
        <v>18.048466666666666</v>
      </c>
      <c r="N73" s="12">
        <f t="shared" ca="1" si="16"/>
        <v>-0.28976666666666517</v>
      </c>
      <c r="O73" s="12">
        <f t="shared" ca="1" si="17"/>
        <v>8.3964721111110252E-2</v>
      </c>
      <c r="P73" s="12">
        <f t="shared" ca="1" si="18"/>
        <v>0.28976666666666517</v>
      </c>
      <c r="Q73" s="36">
        <f t="shared" ca="1" si="19"/>
        <v>1.6316885057277006E-2</v>
      </c>
      <c r="R73" s="37">
        <f t="shared" ca="1" si="15"/>
        <v>-0.60742253233492149</v>
      </c>
      <c r="S73" s="38">
        <f t="shared" ca="1" si="26"/>
        <v>0</v>
      </c>
    </row>
    <row r="74" spans="5:19" x14ac:dyDescent="0.3">
      <c r="E74" s="34">
        <f t="shared" si="20"/>
        <v>73</v>
      </c>
      <c r="F74" s="35">
        <v>43571.291666666664</v>
      </c>
      <c r="G74" s="6">
        <v>18.224</v>
      </c>
      <c r="H74" s="40">
        <f t="shared" si="21"/>
        <v>17.758700000000001</v>
      </c>
      <c r="I74" s="12">
        <f t="shared" si="22"/>
        <v>0.46529999999999916</v>
      </c>
      <c r="J74" s="12">
        <f t="shared" si="23"/>
        <v>0.21650408999999921</v>
      </c>
      <c r="K74" s="12">
        <f t="shared" si="24"/>
        <v>0.46529999999999916</v>
      </c>
      <c r="L74" s="36">
        <f t="shared" si="25"/>
        <v>2.5532265144863869E-2</v>
      </c>
      <c r="M74" s="12">
        <f t="shared" ca="1" si="14"/>
        <v>17.833366666666667</v>
      </c>
      <c r="N74" s="12">
        <f t="shared" ca="1" si="16"/>
        <v>0.39063333333333361</v>
      </c>
      <c r="O74" s="12">
        <f t="shared" ca="1" si="17"/>
        <v>0.15259440111111133</v>
      </c>
      <c r="P74" s="12">
        <f t="shared" ca="1" si="18"/>
        <v>0.39063333333333361</v>
      </c>
      <c r="Q74" s="36">
        <f t="shared" ca="1" si="19"/>
        <v>2.1435103892303204E-2</v>
      </c>
      <c r="R74" s="37">
        <f t="shared" ca="1" si="15"/>
        <v>7.2977467665077289E-2</v>
      </c>
      <c r="S74" s="38">
        <f t="shared" ca="1" si="26"/>
        <v>1</v>
      </c>
    </row>
    <row r="75" spans="5:19" x14ac:dyDescent="0.3">
      <c r="E75" s="34">
        <f t="shared" si="20"/>
        <v>74</v>
      </c>
      <c r="F75" s="39">
        <v>43572.291666666664</v>
      </c>
      <c r="G75" s="10">
        <v>18.082000000000001</v>
      </c>
      <c r="H75" s="40">
        <f t="shared" si="21"/>
        <v>18.224</v>
      </c>
      <c r="I75" s="12">
        <f t="shared" si="22"/>
        <v>-0.14199999999999946</v>
      </c>
      <c r="J75" s="12">
        <f t="shared" si="23"/>
        <v>2.0163999999999845E-2</v>
      </c>
      <c r="K75" s="12">
        <f t="shared" si="24"/>
        <v>0.14199999999999946</v>
      </c>
      <c r="L75" s="36">
        <f t="shared" si="25"/>
        <v>7.8531135936289933E-3</v>
      </c>
      <c r="M75" s="12">
        <f t="shared" ca="1" si="14"/>
        <v>17.943133333333336</v>
      </c>
      <c r="N75" s="12">
        <f t="shared" ca="1" si="16"/>
        <v>0.13886666666666514</v>
      </c>
      <c r="O75" s="12">
        <f t="shared" ca="1" si="17"/>
        <v>1.9283951111110687E-2</v>
      </c>
      <c r="P75" s="12">
        <f t="shared" ca="1" si="18"/>
        <v>0.13886666666666514</v>
      </c>
      <c r="Q75" s="36">
        <f t="shared" ca="1" si="19"/>
        <v>7.6798289274784392E-3</v>
      </c>
      <c r="R75" s="37">
        <f t="shared" ca="1" si="15"/>
        <v>-0.17878919900159118</v>
      </c>
      <c r="S75" s="38">
        <f t="shared" ca="1" si="26"/>
        <v>0</v>
      </c>
    </row>
    <row r="76" spans="5:19" x14ac:dyDescent="0.3">
      <c r="E76" s="34">
        <f t="shared" si="20"/>
        <v>75</v>
      </c>
      <c r="F76" s="35">
        <v>43573.291666666664</v>
      </c>
      <c r="G76" s="6">
        <v>18.217300000000002</v>
      </c>
      <c r="H76" s="40">
        <f t="shared" si="21"/>
        <v>18.082000000000001</v>
      </c>
      <c r="I76" s="12">
        <f t="shared" si="22"/>
        <v>0.13530000000000086</v>
      </c>
      <c r="J76" s="12">
        <f t="shared" si="23"/>
        <v>1.8306090000000233E-2</v>
      </c>
      <c r="K76" s="12">
        <f t="shared" si="24"/>
        <v>0.13530000000000086</v>
      </c>
      <c r="L76" s="36">
        <f t="shared" si="25"/>
        <v>7.4270061974058095E-3</v>
      </c>
      <c r="M76" s="12">
        <f t="shared" ca="1" si="14"/>
        <v>18.021566666666669</v>
      </c>
      <c r="N76" s="12">
        <f t="shared" ca="1" si="16"/>
        <v>0.19573333333333309</v>
      </c>
      <c r="O76" s="12">
        <f t="shared" ca="1" si="17"/>
        <v>3.8311537777777682E-2</v>
      </c>
      <c r="P76" s="12">
        <f t="shared" ca="1" si="18"/>
        <v>0.19573333333333309</v>
      </c>
      <c r="Q76" s="36">
        <f t="shared" ca="1" si="19"/>
        <v>1.0744365703662622E-2</v>
      </c>
      <c r="R76" s="37">
        <f t="shared" ca="1" si="15"/>
        <v>-0.12192253233492323</v>
      </c>
      <c r="S76" s="38">
        <f t="shared" ca="1" si="26"/>
        <v>0</v>
      </c>
    </row>
    <row r="77" spans="5:19" x14ac:dyDescent="0.3">
      <c r="E77" s="34">
        <f t="shared" si="20"/>
        <v>76</v>
      </c>
      <c r="F77" s="39">
        <v>43577.291666666664</v>
      </c>
      <c r="G77" s="10">
        <v>17.5167</v>
      </c>
      <c r="H77" s="40">
        <f t="shared" si="21"/>
        <v>18.217300000000002</v>
      </c>
      <c r="I77" s="12">
        <f t="shared" si="22"/>
        <v>-0.70060000000000144</v>
      </c>
      <c r="J77" s="12">
        <f t="shared" si="23"/>
        <v>0.49084036000000203</v>
      </c>
      <c r="K77" s="12">
        <f t="shared" si="24"/>
        <v>0.70060000000000144</v>
      </c>
      <c r="L77" s="36">
        <f t="shared" si="25"/>
        <v>3.9996117990260802E-2</v>
      </c>
      <c r="M77" s="12">
        <f t="shared" ca="1" si="14"/>
        <v>18.174433333333333</v>
      </c>
      <c r="N77" s="12">
        <f t="shared" ca="1" si="16"/>
        <v>-0.65773333333333284</v>
      </c>
      <c r="O77" s="12">
        <f t="shared" ca="1" si="17"/>
        <v>0.4326131377777771</v>
      </c>
      <c r="P77" s="12">
        <f t="shared" ca="1" si="18"/>
        <v>0.65773333333333284</v>
      </c>
      <c r="Q77" s="36">
        <f t="shared" ca="1" si="19"/>
        <v>3.754892949775545E-2</v>
      </c>
      <c r="R77" s="37">
        <f t="shared" ca="1" si="15"/>
        <v>-0.97538919900158916</v>
      </c>
      <c r="S77" s="38">
        <f t="shared" ca="1" si="26"/>
        <v>1</v>
      </c>
    </row>
    <row r="78" spans="5:19" x14ac:dyDescent="0.3">
      <c r="E78" s="34">
        <f t="shared" si="20"/>
        <v>77</v>
      </c>
      <c r="F78" s="35">
        <v>43578.291666666664</v>
      </c>
      <c r="G78" s="6">
        <v>17.593299999999999</v>
      </c>
      <c r="H78" s="40">
        <f t="shared" si="21"/>
        <v>17.5167</v>
      </c>
      <c r="I78" s="12">
        <f t="shared" si="22"/>
        <v>7.6599999999999113E-2</v>
      </c>
      <c r="J78" s="12">
        <f t="shared" si="23"/>
        <v>5.8675599999998638E-3</v>
      </c>
      <c r="K78" s="12">
        <f t="shared" si="24"/>
        <v>7.6599999999999113E-2</v>
      </c>
      <c r="L78" s="36">
        <f t="shared" si="25"/>
        <v>4.353930189333389E-3</v>
      </c>
      <c r="M78" s="12">
        <f t="shared" ca="1" si="14"/>
        <v>17.938666666666666</v>
      </c>
      <c r="N78" s="12">
        <f t="shared" ca="1" si="16"/>
        <v>-0.34536666666666704</v>
      </c>
      <c r="O78" s="12">
        <f t="shared" ca="1" si="17"/>
        <v>0.11927813444444471</v>
      </c>
      <c r="P78" s="12">
        <f t="shared" ca="1" si="18"/>
        <v>0.34536666666666704</v>
      </c>
      <c r="Q78" s="36">
        <f t="shared" ca="1" si="19"/>
        <v>1.9630579065136562E-2</v>
      </c>
      <c r="R78" s="37">
        <f t="shared" ca="1" si="15"/>
        <v>-0.66302253233492336</v>
      </c>
      <c r="S78" s="38">
        <f t="shared" ca="1" si="26"/>
        <v>0</v>
      </c>
    </row>
    <row r="79" spans="5:19" x14ac:dyDescent="0.3">
      <c r="E79" s="34">
        <f t="shared" si="20"/>
        <v>78</v>
      </c>
      <c r="F79" s="39">
        <v>43579.291666666664</v>
      </c>
      <c r="G79" s="10">
        <v>17.244</v>
      </c>
      <c r="H79" s="40">
        <f t="shared" si="21"/>
        <v>17.593299999999999</v>
      </c>
      <c r="I79" s="12">
        <f t="shared" si="22"/>
        <v>-0.3492999999999995</v>
      </c>
      <c r="J79" s="12">
        <f t="shared" si="23"/>
        <v>0.12201048999999965</v>
      </c>
      <c r="K79" s="12">
        <f t="shared" si="24"/>
        <v>0.3492999999999995</v>
      </c>
      <c r="L79" s="36">
        <f t="shared" si="25"/>
        <v>2.0256321039202014E-2</v>
      </c>
      <c r="M79" s="12">
        <f t="shared" ca="1" si="14"/>
        <v>17.775766666666666</v>
      </c>
      <c r="N79" s="12">
        <f t="shared" ca="1" si="16"/>
        <v>-0.53176666666666605</v>
      </c>
      <c r="O79" s="12">
        <f t="shared" ca="1" si="17"/>
        <v>0.28277578777777712</v>
      </c>
      <c r="P79" s="12">
        <f t="shared" ca="1" si="18"/>
        <v>0.53176666666666605</v>
      </c>
      <c r="Q79" s="36">
        <f t="shared" ca="1" si="19"/>
        <v>3.0837779324209353E-2</v>
      </c>
      <c r="R79" s="37">
        <f t="shared" ca="1" si="15"/>
        <v>-0.84942253233492238</v>
      </c>
      <c r="S79" s="38">
        <f t="shared" ca="1" si="26"/>
        <v>0</v>
      </c>
    </row>
    <row r="80" spans="5:19" x14ac:dyDescent="0.3">
      <c r="E80" s="34">
        <f t="shared" si="20"/>
        <v>79</v>
      </c>
      <c r="F80" s="35">
        <v>43580.291666666664</v>
      </c>
      <c r="G80" s="6">
        <v>16.508700000000001</v>
      </c>
      <c r="H80" s="40">
        <f t="shared" si="21"/>
        <v>17.244</v>
      </c>
      <c r="I80" s="12">
        <f t="shared" si="22"/>
        <v>-0.73529999999999873</v>
      </c>
      <c r="J80" s="12">
        <f t="shared" si="23"/>
        <v>0.5406660899999981</v>
      </c>
      <c r="K80" s="12">
        <f t="shared" si="24"/>
        <v>0.73529999999999873</v>
      </c>
      <c r="L80" s="36">
        <f t="shared" si="25"/>
        <v>4.4540151556451975E-2</v>
      </c>
      <c r="M80" s="12">
        <f t="shared" ca="1" si="14"/>
        <v>17.451333333333334</v>
      </c>
      <c r="N80" s="12">
        <f t="shared" ca="1" si="16"/>
        <v>-0.94263333333333321</v>
      </c>
      <c r="O80" s="12">
        <f t="shared" ca="1" si="17"/>
        <v>0.88855760111111093</v>
      </c>
      <c r="P80" s="12">
        <f t="shared" ca="1" si="18"/>
        <v>0.94263333333333321</v>
      </c>
      <c r="Q80" s="36">
        <f t="shared" ca="1" si="19"/>
        <v>5.7099186085720448E-2</v>
      </c>
      <c r="R80" s="37">
        <f t="shared" ca="1" si="15"/>
        <v>-1.2602891990015896</v>
      </c>
      <c r="S80" s="38">
        <f t="shared" ca="1" si="26"/>
        <v>0</v>
      </c>
    </row>
    <row r="81" spans="5:19" x14ac:dyDescent="0.3">
      <c r="E81" s="34">
        <f t="shared" si="20"/>
        <v>80</v>
      </c>
      <c r="F81" s="39">
        <v>43581.291666666664</v>
      </c>
      <c r="G81" s="10">
        <v>15.676</v>
      </c>
      <c r="H81" s="40">
        <f t="shared" si="21"/>
        <v>16.508700000000001</v>
      </c>
      <c r="I81" s="12">
        <f t="shared" si="22"/>
        <v>-0.83270000000000088</v>
      </c>
      <c r="J81" s="12">
        <f t="shared" si="23"/>
        <v>0.69338929000000149</v>
      </c>
      <c r="K81" s="12">
        <f t="shared" si="24"/>
        <v>0.83270000000000088</v>
      </c>
      <c r="L81" s="36">
        <f t="shared" si="25"/>
        <v>5.3119418218933456E-2</v>
      </c>
      <c r="M81" s="12">
        <f t="shared" ca="1" si="14"/>
        <v>17.115333333333336</v>
      </c>
      <c r="N81" s="12">
        <f t="shared" ca="1" si="16"/>
        <v>-1.4393333333333356</v>
      </c>
      <c r="O81" s="12">
        <f t="shared" ca="1" si="17"/>
        <v>2.0716804444444508</v>
      </c>
      <c r="P81" s="12">
        <f t="shared" ca="1" si="18"/>
        <v>1.4393333333333356</v>
      </c>
      <c r="Q81" s="36">
        <f t="shared" ca="1" si="19"/>
        <v>9.1817640554563387E-2</v>
      </c>
      <c r="R81" s="37">
        <f t="shared" ca="1" si="15"/>
        <v>-1.756989199001592</v>
      </c>
      <c r="S81" s="38">
        <f t="shared" ca="1" si="26"/>
        <v>0</v>
      </c>
    </row>
    <row r="82" spans="5:19" x14ac:dyDescent="0.3">
      <c r="E82" s="34">
        <f t="shared" si="20"/>
        <v>81</v>
      </c>
      <c r="F82" s="35">
        <v>43584.291666666664</v>
      </c>
      <c r="G82" s="6">
        <v>16.097999999999999</v>
      </c>
      <c r="H82" s="40">
        <f t="shared" si="21"/>
        <v>15.676</v>
      </c>
      <c r="I82" s="12">
        <f t="shared" si="22"/>
        <v>0.42199999999999882</v>
      </c>
      <c r="J82" s="12">
        <f t="shared" si="23"/>
        <v>0.17808399999999899</v>
      </c>
      <c r="K82" s="12">
        <f t="shared" si="24"/>
        <v>0.42199999999999882</v>
      </c>
      <c r="L82" s="36">
        <f t="shared" si="25"/>
        <v>2.6214436575972101E-2</v>
      </c>
      <c r="M82" s="12">
        <f t="shared" ca="1" si="14"/>
        <v>16.476233333333337</v>
      </c>
      <c r="N82" s="12">
        <f t="shared" ca="1" si="16"/>
        <v>-0.37823333333333764</v>
      </c>
      <c r="O82" s="12">
        <f t="shared" ca="1" si="17"/>
        <v>0.1430604544444477</v>
      </c>
      <c r="P82" s="12">
        <f t="shared" ca="1" si="18"/>
        <v>0.37823333333333764</v>
      </c>
      <c r="Q82" s="36">
        <f t="shared" ca="1" si="19"/>
        <v>2.3495672340249574E-2</v>
      </c>
      <c r="R82" s="37">
        <f t="shared" ca="1" si="15"/>
        <v>-0.69588919900159396</v>
      </c>
      <c r="S82" s="38">
        <f t="shared" ca="1" si="26"/>
        <v>0</v>
      </c>
    </row>
    <row r="83" spans="5:19" x14ac:dyDescent="0.3">
      <c r="E83" s="34">
        <f t="shared" si="20"/>
        <v>82</v>
      </c>
      <c r="F83" s="39">
        <v>43585.291666666664</v>
      </c>
      <c r="G83" s="10">
        <v>15.912699999999999</v>
      </c>
      <c r="H83" s="40">
        <f t="shared" si="21"/>
        <v>16.097999999999999</v>
      </c>
      <c r="I83" s="12">
        <f t="shared" si="22"/>
        <v>-0.1852999999999998</v>
      </c>
      <c r="J83" s="12">
        <f t="shared" si="23"/>
        <v>3.4336089999999923E-2</v>
      </c>
      <c r="K83" s="12">
        <f t="shared" si="24"/>
        <v>0.1852999999999998</v>
      </c>
      <c r="L83" s="36">
        <f t="shared" si="25"/>
        <v>1.1644786868350425E-2</v>
      </c>
      <c r="M83" s="12">
        <f t="shared" ca="1" si="14"/>
        <v>16.094233333333332</v>
      </c>
      <c r="N83" s="12">
        <f t="shared" ca="1" si="16"/>
        <v>-0.18153333333333244</v>
      </c>
      <c r="O83" s="12">
        <f t="shared" ca="1" si="17"/>
        <v>3.2954351111110787E-2</v>
      </c>
      <c r="P83" s="12">
        <f t="shared" ca="1" si="18"/>
        <v>0.18153333333333244</v>
      </c>
      <c r="Q83" s="36">
        <f t="shared" ca="1" si="19"/>
        <v>1.1408078662535738E-2</v>
      </c>
      <c r="R83" s="37">
        <f t="shared" ca="1" si="15"/>
        <v>-0.49918919900158876</v>
      </c>
      <c r="S83" s="38">
        <f t="shared" ca="1" si="26"/>
        <v>0</v>
      </c>
    </row>
    <row r="84" spans="5:19" x14ac:dyDescent="0.3">
      <c r="E84" s="34">
        <f t="shared" si="20"/>
        <v>83</v>
      </c>
      <c r="F84" s="35">
        <v>43586.291666666664</v>
      </c>
      <c r="G84" s="6">
        <v>15.6007</v>
      </c>
      <c r="H84" s="40">
        <f t="shared" si="21"/>
        <v>15.912699999999999</v>
      </c>
      <c r="I84" s="12">
        <f t="shared" si="22"/>
        <v>-0.31199999999999939</v>
      </c>
      <c r="J84" s="12">
        <f t="shared" si="23"/>
        <v>9.7343999999999625E-2</v>
      </c>
      <c r="K84" s="12">
        <f t="shared" si="24"/>
        <v>0.31199999999999939</v>
      </c>
      <c r="L84" s="36">
        <f t="shared" si="25"/>
        <v>1.9999102604370277E-2</v>
      </c>
      <c r="M84" s="12">
        <f t="shared" ca="1" si="14"/>
        <v>15.895566666666667</v>
      </c>
      <c r="N84" s="12">
        <f t="shared" ca="1" si="16"/>
        <v>-0.2948666666666675</v>
      </c>
      <c r="O84" s="12">
        <f t="shared" ca="1" si="17"/>
        <v>8.6946351111111597E-2</v>
      </c>
      <c r="P84" s="12">
        <f t="shared" ca="1" si="18"/>
        <v>0.2948666666666675</v>
      </c>
      <c r="Q84" s="36">
        <f t="shared" ca="1" si="19"/>
        <v>1.8900861286138923E-2</v>
      </c>
      <c r="R84" s="37">
        <f t="shared" ca="1" si="15"/>
        <v>-0.61252253233492382</v>
      </c>
      <c r="S84" s="38">
        <f t="shared" ca="1" si="26"/>
        <v>0</v>
      </c>
    </row>
    <row r="85" spans="5:19" x14ac:dyDescent="0.3">
      <c r="E85" s="34">
        <f t="shared" si="20"/>
        <v>84</v>
      </c>
      <c r="F85" s="39">
        <v>43587.291666666664</v>
      </c>
      <c r="G85" s="10">
        <v>16.273299999999999</v>
      </c>
      <c r="H85" s="40">
        <f t="shared" si="21"/>
        <v>15.6007</v>
      </c>
      <c r="I85" s="12">
        <f t="shared" si="22"/>
        <v>0.6725999999999992</v>
      </c>
      <c r="J85" s="12">
        <f t="shared" si="23"/>
        <v>0.45239075999999895</v>
      </c>
      <c r="K85" s="12">
        <f t="shared" si="24"/>
        <v>0.6725999999999992</v>
      </c>
      <c r="L85" s="36">
        <f t="shared" si="25"/>
        <v>4.1331506209557944E-2</v>
      </c>
      <c r="M85" s="12">
        <f t="shared" ca="1" si="14"/>
        <v>15.870466666666667</v>
      </c>
      <c r="N85" s="12">
        <f t="shared" ca="1" si="16"/>
        <v>0.40283333333333182</v>
      </c>
      <c r="O85" s="12">
        <f t="shared" ca="1" si="17"/>
        <v>0.16227469444444323</v>
      </c>
      <c r="P85" s="12">
        <f t="shared" ca="1" si="18"/>
        <v>0.40283333333333182</v>
      </c>
      <c r="Q85" s="36">
        <f t="shared" ca="1" si="19"/>
        <v>2.4754249803870872E-2</v>
      </c>
      <c r="R85" s="37">
        <f t="shared" ca="1" si="15"/>
        <v>8.5177467665075501E-2</v>
      </c>
      <c r="S85" s="38">
        <f t="shared" ca="1" si="26"/>
        <v>1</v>
      </c>
    </row>
    <row r="86" spans="5:19" x14ac:dyDescent="0.3">
      <c r="E86" s="34">
        <f t="shared" si="20"/>
        <v>85</v>
      </c>
      <c r="F86" s="35">
        <v>43588.291666666664</v>
      </c>
      <c r="G86" s="6">
        <v>17.001999999999999</v>
      </c>
      <c r="H86" s="40">
        <f t="shared" si="21"/>
        <v>16.273299999999999</v>
      </c>
      <c r="I86" s="12">
        <f t="shared" si="22"/>
        <v>0.7286999999999999</v>
      </c>
      <c r="J86" s="12">
        <f t="shared" si="23"/>
        <v>0.53100368999999981</v>
      </c>
      <c r="K86" s="12">
        <f t="shared" si="24"/>
        <v>0.7286999999999999</v>
      </c>
      <c r="L86" s="36">
        <f t="shared" si="25"/>
        <v>4.2859663568991881E-2</v>
      </c>
      <c r="M86" s="12">
        <f t="shared" ca="1" si="14"/>
        <v>15.928899999999999</v>
      </c>
      <c r="N86" s="12">
        <f t="shared" ca="1" si="16"/>
        <v>1.0731000000000002</v>
      </c>
      <c r="O86" s="12">
        <f t="shared" ca="1" si="17"/>
        <v>1.1515436100000003</v>
      </c>
      <c r="P86" s="12">
        <f t="shared" ca="1" si="18"/>
        <v>1.0731000000000002</v>
      </c>
      <c r="Q86" s="36">
        <f t="shared" ca="1" si="19"/>
        <v>6.3116103987766153E-2</v>
      </c>
      <c r="R86" s="37">
        <f t="shared" ca="1" si="15"/>
        <v>0.75544413433174384</v>
      </c>
      <c r="S86" s="38">
        <f t="shared" ca="1" si="26"/>
        <v>0</v>
      </c>
    </row>
    <row r="87" spans="5:19" x14ac:dyDescent="0.3">
      <c r="E87" s="34">
        <f t="shared" si="20"/>
        <v>86</v>
      </c>
      <c r="F87" s="39">
        <v>43591.291666666664</v>
      </c>
      <c r="G87" s="10">
        <v>17.0227</v>
      </c>
      <c r="H87" s="40">
        <f t="shared" si="21"/>
        <v>17.001999999999999</v>
      </c>
      <c r="I87" s="12">
        <f t="shared" si="22"/>
        <v>2.0700000000001495E-2</v>
      </c>
      <c r="J87" s="12">
        <f t="shared" si="23"/>
        <v>4.2849000000006187E-4</v>
      </c>
      <c r="K87" s="12">
        <f t="shared" si="24"/>
        <v>2.0700000000001495E-2</v>
      </c>
      <c r="L87" s="36">
        <f t="shared" si="25"/>
        <v>1.2160233100507848E-3</v>
      </c>
      <c r="M87" s="12">
        <f t="shared" ca="1" si="14"/>
        <v>16.291999999999998</v>
      </c>
      <c r="N87" s="12">
        <f t="shared" ca="1" si="16"/>
        <v>0.73070000000000235</v>
      </c>
      <c r="O87" s="12">
        <f t="shared" ca="1" si="17"/>
        <v>0.53392249000000347</v>
      </c>
      <c r="P87" s="12">
        <f t="shared" ca="1" si="18"/>
        <v>0.73070000000000235</v>
      </c>
      <c r="Q87" s="36">
        <f t="shared" ca="1" si="19"/>
        <v>4.2925035393915324E-2</v>
      </c>
      <c r="R87" s="37">
        <f t="shared" ca="1" si="15"/>
        <v>0.41304413433174603</v>
      </c>
      <c r="S87" s="38">
        <f t="shared" ca="1" si="26"/>
        <v>0</v>
      </c>
    </row>
    <row r="88" spans="5:19" x14ac:dyDescent="0.3">
      <c r="E88" s="34">
        <f t="shared" si="20"/>
        <v>87</v>
      </c>
      <c r="F88" s="35">
        <v>43592.291666666664</v>
      </c>
      <c r="G88" s="6">
        <v>16.470700000000001</v>
      </c>
      <c r="H88" s="40">
        <f t="shared" si="21"/>
        <v>17.0227</v>
      </c>
      <c r="I88" s="12">
        <f t="shared" si="22"/>
        <v>-0.5519999999999996</v>
      </c>
      <c r="J88" s="12">
        <f t="shared" si="23"/>
        <v>0.30470399999999959</v>
      </c>
      <c r="K88" s="12">
        <f t="shared" si="24"/>
        <v>0.5519999999999996</v>
      </c>
      <c r="L88" s="36">
        <f t="shared" si="25"/>
        <v>3.3514058297461527E-2</v>
      </c>
      <c r="M88" s="12">
        <f t="shared" ca="1" si="14"/>
        <v>16.766000000000002</v>
      </c>
      <c r="N88" s="12">
        <f t="shared" ca="1" si="16"/>
        <v>-0.29530000000000101</v>
      </c>
      <c r="O88" s="12">
        <f t="shared" ca="1" si="17"/>
        <v>8.7202090000000593E-2</v>
      </c>
      <c r="P88" s="12">
        <f t="shared" ca="1" si="18"/>
        <v>0.29530000000000101</v>
      </c>
      <c r="Q88" s="36">
        <f t="shared" ca="1" si="19"/>
        <v>1.7928806911667445E-2</v>
      </c>
      <c r="R88" s="37">
        <f t="shared" ca="1" si="15"/>
        <v>-0.61295586566825733</v>
      </c>
      <c r="S88" s="38">
        <f t="shared" ca="1" si="26"/>
        <v>1</v>
      </c>
    </row>
    <row r="89" spans="5:19" x14ac:dyDescent="0.3">
      <c r="E89" s="34">
        <f t="shared" si="20"/>
        <v>88</v>
      </c>
      <c r="F89" s="39">
        <v>43593.291666666664</v>
      </c>
      <c r="G89" s="10">
        <v>16.322700000000001</v>
      </c>
      <c r="H89" s="40">
        <f t="shared" si="21"/>
        <v>16.470700000000001</v>
      </c>
      <c r="I89" s="12">
        <f t="shared" si="22"/>
        <v>-0.14799999999999969</v>
      </c>
      <c r="J89" s="12">
        <f t="shared" si="23"/>
        <v>2.1903999999999906E-2</v>
      </c>
      <c r="K89" s="12">
        <f t="shared" si="24"/>
        <v>0.14799999999999969</v>
      </c>
      <c r="L89" s="36">
        <f t="shared" si="25"/>
        <v>9.067127374760283E-3</v>
      </c>
      <c r="M89" s="12">
        <f t="shared" ca="1" si="14"/>
        <v>16.831799999999998</v>
      </c>
      <c r="N89" s="12">
        <f t="shared" ca="1" si="16"/>
        <v>-0.50909999999999656</v>
      </c>
      <c r="O89" s="12">
        <f t="shared" ca="1" si="17"/>
        <v>0.25918280999999649</v>
      </c>
      <c r="P89" s="12">
        <f t="shared" ca="1" si="18"/>
        <v>0.50909999999999656</v>
      </c>
      <c r="Q89" s="36">
        <f t="shared" ca="1" si="19"/>
        <v>3.1189692881692155E-2</v>
      </c>
      <c r="R89" s="37">
        <f t="shared" ca="1" si="15"/>
        <v>-0.82675586566825288</v>
      </c>
      <c r="S89" s="38">
        <f t="shared" ca="1" si="26"/>
        <v>0</v>
      </c>
    </row>
    <row r="90" spans="5:19" x14ac:dyDescent="0.3">
      <c r="E90" s="34">
        <f t="shared" si="20"/>
        <v>89</v>
      </c>
      <c r="F90" s="35">
        <v>43594.291666666664</v>
      </c>
      <c r="G90" s="6">
        <v>16.132000000000001</v>
      </c>
      <c r="H90" s="40">
        <f t="shared" si="21"/>
        <v>16.322700000000001</v>
      </c>
      <c r="I90" s="12">
        <f t="shared" si="22"/>
        <v>-0.19069999999999965</v>
      </c>
      <c r="J90" s="12">
        <f t="shared" si="23"/>
        <v>3.6366489999999863E-2</v>
      </c>
      <c r="K90" s="12">
        <f t="shared" si="24"/>
        <v>0.19069999999999965</v>
      </c>
      <c r="L90" s="36">
        <f t="shared" si="25"/>
        <v>1.1821224894619366E-2</v>
      </c>
      <c r="M90" s="12">
        <f t="shared" ca="1" si="14"/>
        <v>16.605366666666669</v>
      </c>
      <c r="N90" s="12">
        <f t="shared" ca="1" si="16"/>
        <v>-0.47336666666666716</v>
      </c>
      <c r="O90" s="12">
        <f t="shared" ca="1" si="17"/>
        <v>0.22407600111111159</v>
      </c>
      <c r="P90" s="12">
        <f t="shared" ca="1" si="18"/>
        <v>0.47336666666666716</v>
      </c>
      <c r="Q90" s="36">
        <f t="shared" ca="1" si="19"/>
        <v>2.934333415984795E-2</v>
      </c>
      <c r="R90" s="37">
        <f t="shared" ca="1" si="15"/>
        <v>-0.79102253233492348</v>
      </c>
      <c r="S90" s="38">
        <f t="shared" ca="1" si="26"/>
        <v>0</v>
      </c>
    </row>
    <row r="91" spans="5:19" x14ac:dyDescent="0.3">
      <c r="E91" s="34">
        <f t="shared" si="20"/>
        <v>90</v>
      </c>
      <c r="F91" s="39">
        <v>43595.291666666664</v>
      </c>
      <c r="G91" s="10">
        <v>15.968</v>
      </c>
      <c r="H91" s="40">
        <f t="shared" si="21"/>
        <v>16.132000000000001</v>
      </c>
      <c r="I91" s="12">
        <f t="shared" si="22"/>
        <v>-0.16400000000000148</v>
      </c>
      <c r="J91" s="12">
        <f t="shared" si="23"/>
        <v>2.6896000000000485E-2</v>
      </c>
      <c r="K91" s="12">
        <f t="shared" si="24"/>
        <v>0.16400000000000148</v>
      </c>
      <c r="L91" s="36">
        <f t="shared" si="25"/>
        <v>1.027054108216442E-2</v>
      </c>
      <c r="M91" s="12">
        <f t="shared" ca="1" si="14"/>
        <v>16.308466666666671</v>
      </c>
      <c r="N91" s="12">
        <f t="shared" ca="1" si="16"/>
        <v>-0.34046666666667136</v>
      </c>
      <c r="O91" s="12">
        <f t="shared" ca="1" si="17"/>
        <v>0.11591755111111431</v>
      </c>
      <c r="P91" s="12">
        <f t="shared" ca="1" si="18"/>
        <v>0.34046666666667136</v>
      </c>
      <c r="Q91" s="36">
        <f t="shared" ca="1" si="19"/>
        <v>2.1321810287241443E-2</v>
      </c>
      <c r="R91" s="37">
        <f t="shared" ca="1" si="15"/>
        <v>-0.65812253233492768</v>
      </c>
      <c r="S91" s="38">
        <f t="shared" ca="1" si="26"/>
        <v>0</v>
      </c>
    </row>
    <row r="92" spans="5:19" x14ac:dyDescent="0.3">
      <c r="E92" s="34">
        <f t="shared" si="20"/>
        <v>91</v>
      </c>
      <c r="F92" s="35">
        <v>43598.291666666664</v>
      </c>
      <c r="G92" s="6">
        <v>15.134</v>
      </c>
      <c r="H92" s="40">
        <f t="shared" si="21"/>
        <v>15.968</v>
      </c>
      <c r="I92" s="12">
        <f t="shared" si="22"/>
        <v>-0.83399999999999963</v>
      </c>
      <c r="J92" s="12">
        <f t="shared" si="23"/>
        <v>0.6955559999999994</v>
      </c>
      <c r="K92" s="12">
        <f t="shared" si="24"/>
        <v>0.83399999999999963</v>
      </c>
      <c r="L92" s="36">
        <f t="shared" si="25"/>
        <v>5.5107704506409387E-2</v>
      </c>
      <c r="M92" s="12">
        <f t="shared" ca="1" si="14"/>
        <v>16.140900000000002</v>
      </c>
      <c r="N92" s="12">
        <f t="shared" ca="1" si="16"/>
        <v>-1.0069000000000017</v>
      </c>
      <c r="O92" s="12">
        <f t="shared" ca="1" si="17"/>
        <v>1.0138476100000033</v>
      </c>
      <c r="P92" s="12">
        <f t="shared" ca="1" si="18"/>
        <v>1.0069000000000017</v>
      </c>
      <c r="Q92" s="36">
        <f t="shared" ca="1" si="19"/>
        <v>6.6532311351922932E-2</v>
      </c>
      <c r="R92" s="37">
        <f t="shared" ca="1" si="15"/>
        <v>-1.3245558656682581</v>
      </c>
      <c r="S92" s="38">
        <f t="shared" ca="1" si="26"/>
        <v>0</v>
      </c>
    </row>
    <row r="93" spans="5:19" x14ac:dyDescent="0.3">
      <c r="E93" s="34">
        <f t="shared" si="20"/>
        <v>92</v>
      </c>
      <c r="F93" s="39">
        <v>43599.291666666664</v>
      </c>
      <c r="G93" s="10">
        <v>15.487299999999999</v>
      </c>
      <c r="H93" s="40">
        <f t="shared" si="21"/>
        <v>15.134</v>
      </c>
      <c r="I93" s="12">
        <f t="shared" si="22"/>
        <v>0.35329999999999906</v>
      </c>
      <c r="J93" s="12">
        <f t="shared" si="23"/>
        <v>0.12482088999999934</v>
      </c>
      <c r="K93" s="12">
        <f t="shared" si="24"/>
        <v>0.35329999999999906</v>
      </c>
      <c r="L93" s="36">
        <f t="shared" si="25"/>
        <v>2.2812239706081698E-2</v>
      </c>
      <c r="M93" s="12">
        <f t="shared" ca="1" si="14"/>
        <v>15.744666666666667</v>
      </c>
      <c r="N93" s="12">
        <f t="shared" ca="1" si="16"/>
        <v>-0.25736666666666785</v>
      </c>
      <c r="O93" s="12">
        <f t="shared" ca="1" si="17"/>
        <v>6.6237601111111724E-2</v>
      </c>
      <c r="P93" s="12">
        <f t="shared" ca="1" si="18"/>
        <v>0.25736666666666785</v>
      </c>
      <c r="Q93" s="36">
        <f t="shared" ca="1" si="19"/>
        <v>1.6617917046009817E-2</v>
      </c>
      <c r="R93" s="37">
        <f t="shared" ca="1" si="15"/>
        <v>-0.57502253233492417</v>
      </c>
      <c r="S93" s="38">
        <f t="shared" ca="1" si="26"/>
        <v>0</v>
      </c>
    </row>
    <row r="94" spans="5:19" x14ac:dyDescent="0.3">
      <c r="E94" s="34">
        <f t="shared" si="20"/>
        <v>93</v>
      </c>
      <c r="F94" s="35">
        <v>43600.291666666664</v>
      </c>
      <c r="G94" s="6">
        <v>15.4633</v>
      </c>
      <c r="H94" s="40">
        <f t="shared" si="21"/>
        <v>15.487299999999999</v>
      </c>
      <c r="I94" s="12">
        <f t="shared" si="22"/>
        <v>-2.3999999999999133E-2</v>
      </c>
      <c r="J94" s="12">
        <f t="shared" si="23"/>
        <v>5.7599999999995838E-4</v>
      </c>
      <c r="K94" s="12">
        <f t="shared" si="24"/>
        <v>2.3999999999999133E-2</v>
      </c>
      <c r="L94" s="36">
        <f t="shared" si="25"/>
        <v>1.5520619790083056E-3</v>
      </c>
      <c r="M94" s="12">
        <f t="shared" ca="1" si="14"/>
        <v>15.529766666666667</v>
      </c>
      <c r="N94" s="12">
        <f t="shared" ca="1" si="16"/>
        <v>-6.6466666666666896E-2</v>
      </c>
      <c r="O94" s="12">
        <f t="shared" ca="1" si="17"/>
        <v>4.4178177777778084E-3</v>
      </c>
      <c r="P94" s="12">
        <f t="shared" ca="1" si="18"/>
        <v>6.6466666666666896E-2</v>
      </c>
      <c r="Q94" s="36">
        <f t="shared" ca="1" si="19"/>
        <v>4.2983494251981717E-3</v>
      </c>
      <c r="R94" s="37">
        <f t="shared" ca="1" si="15"/>
        <v>-0.38412253233492322</v>
      </c>
      <c r="S94" s="38">
        <f t="shared" ca="1" si="26"/>
        <v>0</v>
      </c>
    </row>
    <row r="95" spans="5:19" x14ac:dyDescent="0.3">
      <c r="E95" s="34">
        <f t="shared" si="20"/>
        <v>94</v>
      </c>
      <c r="F95" s="39">
        <v>43601.291666666664</v>
      </c>
      <c r="G95" s="10">
        <v>15.222</v>
      </c>
      <c r="H95" s="40">
        <f t="shared" si="21"/>
        <v>15.4633</v>
      </c>
      <c r="I95" s="12">
        <f t="shared" si="22"/>
        <v>-0.24130000000000074</v>
      </c>
      <c r="J95" s="12">
        <f t="shared" si="23"/>
        <v>5.8225690000000357E-2</v>
      </c>
      <c r="K95" s="12">
        <f t="shared" si="24"/>
        <v>0.24130000000000074</v>
      </c>
      <c r="L95" s="36">
        <f t="shared" si="25"/>
        <v>1.585205623439763E-2</v>
      </c>
      <c r="M95" s="12">
        <f t="shared" ca="1" si="14"/>
        <v>15.361533333333332</v>
      </c>
      <c r="N95" s="12">
        <f t="shared" ca="1" si="16"/>
        <v>-0.13953333333333262</v>
      </c>
      <c r="O95" s="12">
        <f t="shared" ca="1" si="17"/>
        <v>1.9469551111110914E-2</v>
      </c>
      <c r="P95" s="12">
        <f t="shared" ca="1" si="18"/>
        <v>0.13953333333333262</v>
      </c>
      <c r="Q95" s="36">
        <f t="shared" ca="1" si="19"/>
        <v>9.1665571760171215E-3</v>
      </c>
      <c r="R95" s="37">
        <f t="shared" ca="1" si="15"/>
        <v>-0.45718919900158894</v>
      </c>
      <c r="S95" s="38">
        <f t="shared" ca="1" si="26"/>
        <v>0</v>
      </c>
    </row>
    <row r="96" spans="5:19" x14ac:dyDescent="0.3">
      <c r="E96" s="34">
        <f t="shared" si="20"/>
        <v>95</v>
      </c>
      <c r="F96" s="35">
        <v>43602.291666666664</v>
      </c>
      <c r="G96" s="6">
        <v>14.0687</v>
      </c>
      <c r="H96" s="40">
        <f t="shared" si="21"/>
        <v>15.222</v>
      </c>
      <c r="I96" s="12">
        <f t="shared" si="22"/>
        <v>-1.1532999999999998</v>
      </c>
      <c r="J96" s="12">
        <f t="shared" si="23"/>
        <v>1.3301008899999995</v>
      </c>
      <c r="K96" s="12">
        <f t="shared" si="24"/>
        <v>1.1532999999999998</v>
      </c>
      <c r="L96" s="36">
        <f t="shared" si="25"/>
        <v>8.1976302003738788E-2</v>
      </c>
      <c r="M96" s="12">
        <f t="shared" ca="1" si="14"/>
        <v>15.390866666666668</v>
      </c>
      <c r="N96" s="12">
        <f t="shared" ca="1" si="16"/>
        <v>-1.3221666666666678</v>
      </c>
      <c r="O96" s="12">
        <f t="shared" ca="1" si="17"/>
        <v>1.7481246944444475</v>
      </c>
      <c r="P96" s="12">
        <f t="shared" ca="1" si="18"/>
        <v>1.3221666666666678</v>
      </c>
      <c r="Q96" s="36">
        <f t="shared" ca="1" si="19"/>
        <v>9.3979306308803787E-2</v>
      </c>
      <c r="R96" s="37">
        <f t="shared" ca="1" si="15"/>
        <v>-1.6398225323349243</v>
      </c>
      <c r="S96" s="38">
        <f t="shared" ca="1" si="26"/>
        <v>0</v>
      </c>
    </row>
    <row r="97" spans="5:19" x14ac:dyDescent="0.3">
      <c r="E97" s="34">
        <f t="shared" si="20"/>
        <v>96</v>
      </c>
      <c r="F97" s="39">
        <v>43605.291666666664</v>
      </c>
      <c r="G97" s="10">
        <v>13.6907</v>
      </c>
      <c r="H97" s="40">
        <f t="shared" si="21"/>
        <v>14.0687</v>
      </c>
      <c r="I97" s="12">
        <f t="shared" si="22"/>
        <v>-0.37800000000000011</v>
      </c>
      <c r="J97" s="12">
        <f t="shared" si="23"/>
        <v>0.14288400000000009</v>
      </c>
      <c r="K97" s="12">
        <f t="shared" si="24"/>
        <v>0.37800000000000011</v>
      </c>
      <c r="L97" s="36">
        <f t="shared" si="25"/>
        <v>2.7609983419401501E-2</v>
      </c>
      <c r="M97" s="12">
        <f t="shared" ca="1" si="14"/>
        <v>14.917999999999999</v>
      </c>
      <c r="N97" s="12">
        <f t="shared" ca="1" si="16"/>
        <v>-1.2272999999999996</v>
      </c>
      <c r="O97" s="12">
        <f t="shared" ca="1" si="17"/>
        <v>1.5062652899999991</v>
      </c>
      <c r="P97" s="12">
        <f t="shared" ca="1" si="18"/>
        <v>1.2272999999999996</v>
      </c>
      <c r="Q97" s="36">
        <f t="shared" ca="1" si="19"/>
        <v>8.9644795372040842E-2</v>
      </c>
      <c r="R97" s="37">
        <f t="shared" ca="1" si="15"/>
        <v>-1.544955865668256</v>
      </c>
      <c r="S97" s="38">
        <f t="shared" ca="1" si="26"/>
        <v>0</v>
      </c>
    </row>
    <row r="98" spans="5:19" x14ac:dyDescent="0.3">
      <c r="E98" s="34">
        <f t="shared" si="20"/>
        <v>97</v>
      </c>
      <c r="F98" s="35">
        <v>43606.291666666664</v>
      </c>
      <c r="G98" s="6">
        <v>13.672000000000001</v>
      </c>
      <c r="H98" s="40">
        <f t="shared" si="21"/>
        <v>13.6907</v>
      </c>
      <c r="I98" s="12">
        <f t="shared" si="22"/>
        <v>-1.8699999999999051E-2</v>
      </c>
      <c r="J98" s="12">
        <f t="shared" si="23"/>
        <v>3.4968999999996449E-4</v>
      </c>
      <c r="K98" s="12">
        <f t="shared" si="24"/>
        <v>1.8699999999999051E-2</v>
      </c>
      <c r="L98" s="36">
        <f t="shared" si="25"/>
        <v>1.3677589233469171E-3</v>
      </c>
      <c r="M98" s="12">
        <f t="shared" ca="1" si="14"/>
        <v>14.327133333333334</v>
      </c>
      <c r="N98" s="12">
        <f t="shared" ca="1" si="16"/>
        <v>-0.65513333333333357</v>
      </c>
      <c r="O98" s="12">
        <f t="shared" ca="1" si="17"/>
        <v>0.42919968444444473</v>
      </c>
      <c r="P98" s="12">
        <f t="shared" ca="1" si="18"/>
        <v>0.65513333333333357</v>
      </c>
      <c r="Q98" s="36">
        <f t="shared" ca="1" si="19"/>
        <v>4.7917885703140255E-2</v>
      </c>
      <c r="R98" s="37">
        <f t="shared" ca="1" si="15"/>
        <v>-0.97278919900158989</v>
      </c>
      <c r="S98" s="38">
        <f t="shared" ca="1" si="26"/>
        <v>0</v>
      </c>
    </row>
    <row r="99" spans="5:19" x14ac:dyDescent="0.3">
      <c r="E99" s="34">
        <f t="shared" si="20"/>
        <v>98</v>
      </c>
      <c r="F99" s="39">
        <v>43607.291666666664</v>
      </c>
      <c r="G99" s="10">
        <v>12.848699999999999</v>
      </c>
      <c r="H99" s="40">
        <f t="shared" si="21"/>
        <v>13.672000000000001</v>
      </c>
      <c r="I99" s="12">
        <f t="shared" si="22"/>
        <v>-0.82330000000000148</v>
      </c>
      <c r="J99" s="12">
        <f t="shared" si="23"/>
        <v>0.6778228900000024</v>
      </c>
      <c r="K99" s="12">
        <f t="shared" si="24"/>
        <v>0.82330000000000148</v>
      </c>
      <c r="L99" s="36">
        <f t="shared" si="25"/>
        <v>6.4076521360137723E-2</v>
      </c>
      <c r="M99" s="12">
        <f t="shared" ca="1" si="14"/>
        <v>13.810466666666665</v>
      </c>
      <c r="N99" s="12">
        <f t="shared" ca="1" si="16"/>
        <v>-0.96176666666666577</v>
      </c>
      <c r="O99" s="12">
        <f t="shared" ca="1" si="17"/>
        <v>0.92499512111110938</v>
      </c>
      <c r="P99" s="12">
        <f t="shared" ca="1" si="18"/>
        <v>0.96176666666666577</v>
      </c>
      <c r="Q99" s="36">
        <f t="shared" ca="1" si="19"/>
        <v>7.4853227693592803E-2</v>
      </c>
      <c r="R99" s="37">
        <f t="shared" ca="1" si="15"/>
        <v>-1.2794225323349222</v>
      </c>
      <c r="S99" s="38">
        <f t="shared" ca="1" si="26"/>
        <v>0</v>
      </c>
    </row>
    <row r="100" spans="5:19" x14ac:dyDescent="0.3">
      <c r="E100" s="34">
        <f t="shared" si="20"/>
        <v>99</v>
      </c>
      <c r="F100" s="35">
        <v>43608.291666666664</v>
      </c>
      <c r="G100" s="6">
        <v>13.0327</v>
      </c>
      <c r="H100" s="40">
        <f t="shared" si="21"/>
        <v>12.848699999999999</v>
      </c>
      <c r="I100" s="12">
        <f t="shared" si="22"/>
        <v>0.18400000000000105</v>
      </c>
      <c r="J100" s="12">
        <f t="shared" si="23"/>
        <v>3.3856000000000386E-2</v>
      </c>
      <c r="K100" s="12">
        <f t="shared" si="24"/>
        <v>0.18400000000000105</v>
      </c>
      <c r="L100" s="36">
        <f t="shared" si="25"/>
        <v>1.4118333115931546E-2</v>
      </c>
      <c r="M100" s="12">
        <f t="shared" ca="1" si="14"/>
        <v>13.403799999999999</v>
      </c>
      <c r="N100" s="12">
        <f t="shared" ca="1" si="16"/>
        <v>-0.37109999999999843</v>
      </c>
      <c r="O100" s="12">
        <f t="shared" ca="1" si="17"/>
        <v>0.13771520999999884</v>
      </c>
      <c r="P100" s="12">
        <f t="shared" ca="1" si="18"/>
        <v>0.37109999999999843</v>
      </c>
      <c r="Q100" s="36">
        <f t="shared" ca="1" si="19"/>
        <v>2.8474529452837741E-2</v>
      </c>
      <c r="R100" s="37">
        <f t="shared" ca="1" si="15"/>
        <v>-0.68875586566825475</v>
      </c>
      <c r="S100" s="38">
        <f t="shared" ca="1" si="26"/>
        <v>0</v>
      </c>
    </row>
    <row r="101" spans="5:19" x14ac:dyDescent="0.3">
      <c r="E101" s="34">
        <f t="shared" si="20"/>
        <v>100</v>
      </c>
      <c r="F101" s="39">
        <v>43609.291666666664</v>
      </c>
      <c r="G101" s="10">
        <v>12.7087</v>
      </c>
      <c r="H101" s="40">
        <f t="shared" si="21"/>
        <v>13.0327</v>
      </c>
      <c r="I101" s="12">
        <f t="shared" si="22"/>
        <v>-0.32399999999999984</v>
      </c>
      <c r="J101" s="12">
        <f t="shared" si="23"/>
        <v>0.1049759999999999</v>
      </c>
      <c r="K101" s="12">
        <f t="shared" si="24"/>
        <v>0.32399999999999984</v>
      </c>
      <c r="L101" s="36">
        <f t="shared" si="25"/>
        <v>2.549434639262866E-2</v>
      </c>
      <c r="M101" s="12">
        <f t="shared" ca="1" si="14"/>
        <v>13.184466666666665</v>
      </c>
      <c r="N101" s="12">
        <f t="shared" ca="1" si="16"/>
        <v>-0.47576666666666512</v>
      </c>
      <c r="O101" s="12">
        <f t="shared" ca="1" si="17"/>
        <v>0.22635392111110963</v>
      </c>
      <c r="P101" s="12">
        <f t="shared" ca="1" si="18"/>
        <v>0.47576666666666512</v>
      </c>
      <c r="Q101" s="36">
        <f t="shared" ca="1" si="19"/>
        <v>3.7436296919957597E-2</v>
      </c>
      <c r="R101" s="37">
        <f t="shared" ca="1" si="15"/>
        <v>-0.79342253233492144</v>
      </c>
      <c r="S101" s="38">
        <f t="shared" ca="1" si="26"/>
        <v>0</v>
      </c>
    </row>
    <row r="102" spans="5:19" x14ac:dyDescent="0.3">
      <c r="E102" s="34">
        <f t="shared" si="20"/>
        <v>101</v>
      </c>
      <c r="F102" s="35">
        <v>43613.291666666664</v>
      </c>
      <c r="G102" s="6">
        <v>12.58</v>
      </c>
      <c r="H102" s="40">
        <f t="shared" si="21"/>
        <v>12.7087</v>
      </c>
      <c r="I102" s="12">
        <f t="shared" si="22"/>
        <v>-0.12870000000000026</v>
      </c>
      <c r="J102" s="12">
        <f t="shared" si="23"/>
        <v>1.6563690000000065E-2</v>
      </c>
      <c r="K102" s="12">
        <f t="shared" si="24"/>
        <v>0.12870000000000026</v>
      </c>
      <c r="L102" s="36">
        <f t="shared" si="25"/>
        <v>1.0230524642289369E-2</v>
      </c>
      <c r="M102" s="12">
        <f t="shared" ca="1" si="14"/>
        <v>12.863366666666666</v>
      </c>
      <c r="N102" s="12">
        <f t="shared" ca="1" si="16"/>
        <v>-0.28336666666666588</v>
      </c>
      <c r="O102" s="12">
        <f t="shared" ca="1" si="17"/>
        <v>8.0296667777777331E-2</v>
      </c>
      <c r="P102" s="12">
        <f t="shared" ca="1" si="18"/>
        <v>0.28336666666666588</v>
      </c>
      <c r="Q102" s="36">
        <f t="shared" ca="1" si="19"/>
        <v>2.2525172231054522E-2</v>
      </c>
      <c r="R102" s="37">
        <f t="shared" ca="1" si="15"/>
        <v>-0.6010225323349222</v>
      </c>
      <c r="S102" s="38">
        <f t="shared" ca="1" si="26"/>
        <v>0</v>
      </c>
    </row>
    <row r="103" spans="5:19" x14ac:dyDescent="0.3">
      <c r="E103" s="34">
        <f t="shared" si="20"/>
        <v>102</v>
      </c>
      <c r="F103" s="39">
        <v>43614.291666666664</v>
      </c>
      <c r="G103" s="10">
        <v>12.657299999999999</v>
      </c>
      <c r="H103" s="40">
        <f t="shared" si="21"/>
        <v>12.58</v>
      </c>
      <c r="I103" s="12">
        <f t="shared" si="22"/>
        <v>7.7299999999999258E-2</v>
      </c>
      <c r="J103" s="12">
        <f t="shared" si="23"/>
        <v>5.9752899999998849E-3</v>
      </c>
      <c r="K103" s="12">
        <f t="shared" si="24"/>
        <v>7.7299999999999258E-2</v>
      </c>
      <c r="L103" s="36">
        <f t="shared" si="25"/>
        <v>6.1071476539229742E-3</v>
      </c>
      <c r="M103" s="12">
        <f t="shared" ca="1" si="14"/>
        <v>12.7738</v>
      </c>
      <c r="N103" s="12">
        <f t="shared" ca="1" si="16"/>
        <v>-0.11650000000000027</v>
      </c>
      <c r="O103" s="12">
        <f t="shared" ca="1" si="17"/>
        <v>1.3572250000000063E-2</v>
      </c>
      <c r="P103" s="12">
        <f t="shared" ca="1" si="18"/>
        <v>0.11650000000000027</v>
      </c>
      <c r="Q103" s="36">
        <f t="shared" ca="1" si="19"/>
        <v>9.2041746660030399E-3</v>
      </c>
      <c r="R103" s="37">
        <f t="shared" ca="1" si="15"/>
        <v>-0.43415586566825659</v>
      </c>
      <c r="S103" s="38">
        <f t="shared" ca="1" si="26"/>
        <v>0</v>
      </c>
    </row>
    <row r="104" spans="5:19" x14ac:dyDescent="0.3">
      <c r="E104" s="34">
        <f t="shared" si="20"/>
        <v>103</v>
      </c>
      <c r="F104" s="35">
        <v>43615.291666666664</v>
      </c>
      <c r="G104" s="6">
        <v>12.548</v>
      </c>
      <c r="H104" s="40">
        <f t="shared" si="21"/>
        <v>12.657299999999999</v>
      </c>
      <c r="I104" s="12">
        <f t="shared" si="22"/>
        <v>-0.10929999999999929</v>
      </c>
      <c r="J104" s="12">
        <f t="shared" si="23"/>
        <v>1.1946489999999844E-2</v>
      </c>
      <c r="K104" s="12">
        <f t="shared" si="24"/>
        <v>0.10929999999999929</v>
      </c>
      <c r="L104" s="36">
        <f t="shared" si="25"/>
        <v>8.7105514823078798E-3</v>
      </c>
      <c r="M104" s="12">
        <f t="shared" ca="1" si="14"/>
        <v>12.648666666666665</v>
      </c>
      <c r="N104" s="12">
        <f t="shared" ca="1" si="16"/>
        <v>-0.10066666666666535</v>
      </c>
      <c r="O104" s="12">
        <f t="shared" ca="1" si="17"/>
        <v>1.0133777777777513E-2</v>
      </c>
      <c r="P104" s="12">
        <f t="shared" ca="1" si="18"/>
        <v>0.10066666666666535</v>
      </c>
      <c r="Q104" s="36">
        <f t="shared" ca="1" si="19"/>
        <v>8.0225268303048582E-3</v>
      </c>
      <c r="R104" s="37">
        <f t="shared" ca="1" si="15"/>
        <v>-0.41832253233492167</v>
      </c>
      <c r="S104" s="38">
        <f t="shared" ca="1" si="26"/>
        <v>0</v>
      </c>
    </row>
    <row r="105" spans="5:19" x14ac:dyDescent="0.3">
      <c r="E105" s="34">
        <f t="shared" si="20"/>
        <v>104</v>
      </c>
      <c r="F105" s="39">
        <v>43616.291666666664</v>
      </c>
      <c r="G105" s="10">
        <v>12.343999999999999</v>
      </c>
      <c r="H105" s="40">
        <f t="shared" si="21"/>
        <v>12.548</v>
      </c>
      <c r="I105" s="12">
        <f t="shared" si="22"/>
        <v>-0.20400000000000063</v>
      </c>
      <c r="J105" s="12">
        <f t="shared" si="23"/>
        <v>4.1616000000000257E-2</v>
      </c>
      <c r="K105" s="12">
        <f t="shared" si="24"/>
        <v>0.20400000000000063</v>
      </c>
      <c r="L105" s="36">
        <f t="shared" si="25"/>
        <v>1.6526247569669528E-2</v>
      </c>
      <c r="M105" s="12">
        <f t="shared" ca="1" si="14"/>
        <v>12.5951</v>
      </c>
      <c r="N105" s="12">
        <f t="shared" ca="1" si="16"/>
        <v>-0.25110000000000099</v>
      </c>
      <c r="O105" s="12">
        <f t="shared" ca="1" si="17"/>
        <v>6.3051210000000496E-2</v>
      </c>
      <c r="P105" s="12">
        <f t="shared" ca="1" si="18"/>
        <v>0.25110000000000099</v>
      </c>
      <c r="Q105" s="36">
        <f t="shared" ca="1" si="19"/>
        <v>2.0341866493843244E-2</v>
      </c>
      <c r="R105" s="37">
        <f t="shared" ca="1" si="15"/>
        <v>-0.56875586566825731</v>
      </c>
      <c r="S105" s="38">
        <f t="shared" ca="1" si="26"/>
        <v>0</v>
      </c>
    </row>
    <row r="106" spans="5:19" x14ac:dyDescent="0.3">
      <c r="E106" s="34">
        <f t="shared" si="20"/>
        <v>105</v>
      </c>
      <c r="F106" s="35">
        <v>43619.291666666664</v>
      </c>
      <c r="G106" s="6">
        <v>11.9313</v>
      </c>
      <c r="H106" s="40">
        <f t="shared" si="21"/>
        <v>12.343999999999999</v>
      </c>
      <c r="I106" s="12">
        <f t="shared" si="22"/>
        <v>-0.41269999999999918</v>
      </c>
      <c r="J106" s="12">
        <f t="shared" si="23"/>
        <v>0.17032128999999932</v>
      </c>
      <c r="K106" s="12">
        <f t="shared" si="24"/>
        <v>0.41269999999999918</v>
      </c>
      <c r="L106" s="36">
        <f t="shared" si="25"/>
        <v>3.4589692657128662E-2</v>
      </c>
      <c r="M106" s="12">
        <f t="shared" ca="1" si="14"/>
        <v>12.516433333333334</v>
      </c>
      <c r="N106" s="12">
        <f t="shared" ca="1" si="16"/>
        <v>-0.58513333333333328</v>
      </c>
      <c r="O106" s="12">
        <f t="shared" ca="1" si="17"/>
        <v>0.34238101777777774</v>
      </c>
      <c r="P106" s="12">
        <f t="shared" ca="1" si="18"/>
        <v>0.58513333333333328</v>
      </c>
      <c r="Q106" s="36">
        <f t="shared" ca="1" si="19"/>
        <v>4.9041875850354383E-2</v>
      </c>
      <c r="R106" s="37">
        <f t="shared" ca="1" si="15"/>
        <v>-0.9027891990015896</v>
      </c>
      <c r="S106" s="38">
        <f t="shared" ca="1" si="26"/>
        <v>0</v>
      </c>
    </row>
    <row r="107" spans="5:19" x14ac:dyDescent="0.3">
      <c r="E107" s="34">
        <f t="shared" si="20"/>
        <v>106</v>
      </c>
      <c r="F107" s="39">
        <v>43620.291666666664</v>
      </c>
      <c r="G107" s="10">
        <v>12.906700000000001</v>
      </c>
      <c r="H107" s="40">
        <f t="shared" si="21"/>
        <v>11.9313</v>
      </c>
      <c r="I107" s="12">
        <f t="shared" si="22"/>
        <v>0.97540000000000049</v>
      </c>
      <c r="J107" s="12">
        <f t="shared" si="23"/>
        <v>0.95140516000000097</v>
      </c>
      <c r="K107" s="12">
        <f t="shared" si="24"/>
        <v>0.97540000000000049</v>
      </c>
      <c r="L107" s="36">
        <f t="shared" si="25"/>
        <v>7.5573151928843188E-2</v>
      </c>
      <c r="M107" s="12">
        <f t="shared" ca="1" si="14"/>
        <v>12.274433333333334</v>
      </c>
      <c r="N107" s="12">
        <f t="shared" ca="1" si="16"/>
        <v>0.63226666666666631</v>
      </c>
      <c r="O107" s="12">
        <f t="shared" ca="1" si="17"/>
        <v>0.39976113777777733</v>
      </c>
      <c r="P107" s="12">
        <f t="shared" ca="1" si="18"/>
        <v>0.63226666666666631</v>
      </c>
      <c r="Q107" s="36">
        <f t="shared" ca="1" si="19"/>
        <v>4.8987476788541325E-2</v>
      </c>
      <c r="R107" s="37">
        <f t="shared" ca="1" si="15"/>
        <v>0.31461080099840999</v>
      </c>
      <c r="S107" s="38">
        <f t="shared" ca="1" si="26"/>
        <v>1</v>
      </c>
    </row>
    <row r="108" spans="5:19" x14ac:dyDescent="0.3">
      <c r="E108" s="34">
        <f t="shared" si="20"/>
        <v>107</v>
      </c>
      <c r="F108" s="35">
        <v>43621.291666666664</v>
      </c>
      <c r="G108" s="6">
        <v>13.106</v>
      </c>
      <c r="H108" s="40">
        <f t="shared" si="21"/>
        <v>12.906700000000001</v>
      </c>
      <c r="I108" s="12">
        <f t="shared" si="22"/>
        <v>0.19929999999999914</v>
      </c>
      <c r="J108" s="12">
        <f t="shared" si="23"/>
        <v>3.9720489999999657E-2</v>
      </c>
      <c r="K108" s="12">
        <f t="shared" si="24"/>
        <v>0.19929999999999914</v>
      </c>
      <c r="L108" s="36">
        <f t="shared" si="25"/>
        <v>1.5206775522661311E-2</v>
      </c>
      <c r="M108" s="12">
        <f t="shared" ca="1" si="14"/>
        <v>12.394</v>
      </c>
      <c r="N108" s="12">
        <f t="shared" ca="1" si="16"/>
        <v>0.71199999999999974</v>
      </c>
      <c r="O108" s="12">
        <f t="shared" ca="1" si="17"/>
        <v>0.50694399999999962</v>
      </c>
      <c r="P108" s="12">
        <f t="shared" ca="1" si="18"/>
        <v>0.71199999999999974</v>
      </c>
      <c r="Q108" s="36">
        <f t="shared" ca="1" si="19"/>
        <v>5.43262627804059E-2</v>
      </c>
      <c r="R108" s="37">
        <f t="shared" ca="1" si="15"/>
        <v>0.39434413433174342</v>
      </c>
      <c r="S108" s="38">
        <f t="shared" ca="1" si="26"/>
        <v>0</v>
      </c>
    </row>
    <row r="109" spans="5:19" x14ac:dyDescent="0.3">
      <c r="E109" s="34">
        <f t="shared" si="20"/>
        <v>108</v>
      </c>
      <c r="F109" s="39">
        <v>43622.291666666664</v>
      </c>
      <c r="G109" s="10">
        <v>13.73</v>
      </c>
      <c r="H109" s="40">
        <f t="shared" si="21"/>
        <v>13.106</v>
      </c>
      <c r="I109" s="12">
        <f t="shared" si="22"/>
        <v>0.62400000000000055</v>
      </c>
      <c r="J109" s="12">
        <f t="shared" si="23"/>
        <v>0.38937600000000067</v>
      </c>
      <c r="K109" s="12">
        <f t="shared" si="24"/>
        <v>0.62400000000000055</v>
      </c>
      <c r="L109" s="36">
        <f t="shared" si="25"/>
        <v>4.5447924253459615E-2</v>
      </c>
      <c r="M109" s="12">
        <f t="shared" ca="1" si="14"/>
        <v>12.648000000000001</v>
      </c>
      <c r="N109" s="12">
        <f t="shared" ca="1" si="16"/>
        <v>1.081999999999999</v>
      </c>
      <c r="O109" s="12">
        <f t="shared" ca="1" si="17"/>
        <v>1.1707239999999977</v>
      </c>
      <c r="P109" s="12">
        <f t="shared" ca="1" si="18"/>
        <v>1.081999999999999</v>
      </c>
      <c r="Q109" s="36">
        <f t="shared" ca="1" si="19"/>
        <v>7.8805535324107709E-2</v>
      </c>
      <c r="R109" s="37">
        <f t="shared" ca="1" si="15"/>
        <v>0.76434413433174264</v>
      </c>
      <c r="S109" s="38">
        <f t="shared" ca="1" si="26"/>
        <v>0</v>
      </c>
    </row>
    <row r="110" spans="5:19" x14ac:dyDescent="0.3">
      <c r="E110" s="34">
        <f t="shared" si="20"/>
        <v>109</v>
      </c>
      <c r="F110" s="35">
        <v>43623.291666666664</v>
      </c>
      <c r="G110" s="6">
        <v>13.6333</v>
      </c>
      <c r="H110" s="40">
        <f t="shared" si="21"/>
        <v>13.73</v>
      </c>
      <c r="I110" s="12">
        <f t="shared" si="22"/>
        <v>-9.670000000000023E-2</v>
      </c>
      <c r="J110" s="12">
        <f t="shared" si="23"/>
        <v>9.350890000000044E-3</v>
      </c>
      <c r="K110" s="12">
        <f t="shared" si="24"/>
        <v>9.670000000000023E-2</v>
      </c>
      <c r="L110" s="36">
        <f t="shared" si="25"/>
        <v>7.0929268775718445E-3</v>
      </c>
      <c r="M110" s="12">
        <f t="shared" ca="1" si="14"/>
        <v>13.247566666666666</v>
      </c>
      <c r="N110" s="12">
        <f t="shared" ca="1" si="16"/>
        <v>0.38573333333333437</v>
      </c>
      <c r="O110" s="12">
        <f t="shared" ca="1" si="17"/>
        <v>0.14879020444444524</v>
      </c>
      <c r="P110" s="12">
        <f t="shared" ca="1" si="18"/>
        <v>0.38573333333333437</v>
      </c>
      <c r="Q110" s="36">
        <f t="shared" ca="1" si="19"/>
        <v>2.8293467710190076E-2</v>
      </c>
      <c r="R110" s="37">
        <f t="shared" ca="1" si="15"/>
        <v>6.8077467665078051E-2</v>
      </c>
      <c r="S110" s="38">
        <f t="shared" ca="1" si="26"/>
        <v>0</v>
      </c>
    </row>
    <row r="111" spans="5:19" x14ac:dyDescent="0.3">
      <c r="E111" s="34">
        <f t="shared" si="20"/>
        <v>110</v>
      </c>
      <c r="F111" s="39">
        <v>43626.291666666664</v>
      </c>
      <c r="G111" s="10">
        <v>14.192</v>
      </c>
      <c r="H111" s="40">
        <f t="shared" si="21"/>
        <v>13.6333</v>
      </c>
      <c r="I111" s="12">
        <f t="shared" si="22"/>
        <v>0.55869999999999997</v>
      </c>
      <c r="J111" s="12">
        <f t="shared" si="23"/>
        <v>0.31214568999999998</v>
      </c>
      <c r="K111" s="12">
        <f t="shared" si="24"/>
        <v>0.55869999999999997</v>
      </c>
      <c r="L111" s="36">
        <f t="shared" si="25"/>
        <v>3.9367249154453214E-2</v>
      </c>
      <c r="M111" s="12">
        <f t="shared" ca="1" si="14"/>
        <v>13.489766666666666</v>
      </c>
      <c r="N111" s="12">
        <f t="shared" ca="1" si="16"/>
        <v>0.70223333333333393</v>
      </c>
      <c r="O111" s="12">
        <f t="shared" ca="1" si="17"/>
        <v>0.49313165444444529</v>
      </c>
      <c r="P111" s="12">
        <f t="shared" ca="1" si="18"/>
        <v>0.70223333333333393</v>
      </c>
      <c r="Q111" s="36">
        <f t="shared" ca="1" si="19"/>
        <v>4.9480928222472798E-2</v>
      </c>
      <c r="R111" s="37">
        <f t="shared" ca="1" si="15"/>
        <v>0.38457746766507761</v>
      </c>
      <c r="S111" s="38">
        <f t="shared" ca="1" si="26"/>
        <v>0</v>
      </c>
    </row>
    <row r="112" spans="5:19" x14ac:dyDescent="0.3">
      <c r="E112" s="34">
        <f t="shared" si="20"/>
        <v>111</v>
      </c>
      <c r="F112" s="35">
        <v>43627.291666666664</v>
      </c>
      <c r="G112" s="6">
        <v>14.4733</v>
      </c>
      <c r="H112" s="40">
        <f t="shared" si="21"/>
        <v>14.192</v>
      </c>
      <c r="I112" s="12">
        <f t="shared" si="22"/>
        <v>0.28129999999999988</v>
      </c>
      <c r="J112" s="12">
        <f t="shared" si="23"/>
        <v>7.9129689999999933E-2</v>
      </c>
      <c r="K112" s="12">
        <f t="shared" si="24"/>
        <v>0.28129999999999988</v>
      </c>
      <c r="L112" s="36">
        <f t="shared" si="25"/>
        <v>1.9435788659117124E-2</v>
      </c>
      <c r="M112" s="12">
        <f t="shared" ca="1" si="14"/>
        <v>13.851766666666668</v>
      </c>
      <c r="N112" s="12">
        <f t="shared" ca="1" si="16"/>
        <v>0.62153333333333194</v>
      </c>
      <c r="O112" s="12">
        <f t="shared" ca="1" si="17"/>
        <v>0.38630368444444269</v>
      </c>
      <c r="P112" s="12">
        <f t="shared" ca="1" si="18"/>
        <v>0.62153333333333194</v>
      </c>
      <c r="Q112" s="36">
        <f t="shared" ca="1" si="19"/>
        <v>4.2943442983516676E-2</v>
      </c>
      <c r="R112" s="37">
        <f t="shared" ca="1" si="15"/>
        <v>0.30387746766507562</v>
      </c>
      <c r="S112" s="38">
        <f t="shared" ca="1" si="26"/>
        <v>0</v>
      </c>
    </row>
    <row r="113" spans="5:19" x14ac:dyDescent="0.3">
      <c r="E113" s="34">
        <f t="shared" si="20"/>
        <v>112</v>
      </c>
      <c r="F113" s="39">
        <v>43628.291666666664</v>
      </c>
      <c r="G113" s="10">
        <v>13.950699999999999</v>
      </c>
      <c r="H113" s="40">
        <f t="shared" si="21"/>
        <v>14.4733</v>
      </c>
      <c r="I113" s="12">
        <f t="shared" si="22"/>
        <v>-0.52260000000000062</v>
      </c>
      <c r="J113" s="12">
        <f t="shared" si="23"/>
        <v>0.27311076000000067</v>
      </c>
      <c r="K113" s="12">
        <f t="shared" si="24"/>
        <v>0.52260000000000062</v>
      </c>
      <c r="L113" s="36">
        <f t="shared" si="25"/>
        <v>3.7460485853756491E-2</v>
      </c>
      <c r="M113" s="12">
        <f t="shared" ca="1" si="14"/>
        <v>14.099533333333333</v>
      </c>
      <c r="N113" s="12">
        <f t="shared" ca="1" si="16"/>
        <v>-0.14883333333333404</v>
      </c>
      <c r="O113" s="12">
        <f t="shared" ca="1" si="17"/>
        <v>2.2151361111111323E-2</v>
      </c>
      <c r="P113" s="12">
        <f t="shared" ca="1" si="18"/>
        <v>0.14883333333333404</v>
      </c>
      <c r="Q113" s="36">
        <f t="shared" ca="1" si="19"/>
        <v>1.0668520814965131E-2</v>
      </c>
      <c r="R113" s="37">
        <f t="shared" ca="1" si="15"/>
        <v>-0.46648919900159036</v>
      </c>
      <c r="S113" s="38">
        <f t="shared" ca="1" si="26"/>
        <v>1</v>
      </c>
    </row>
    <row r="114" spans="5:19" x14ac:dyDescent="0.3">
      <c r="E114" s="34">
        <f t="shared" si="20"/>
        <v>113</v>
      </c>
      <c r="F114" s="35">
        <v>43629.291666666664</v>
      </c>
      <c r="G114" s="6">
        <v>14.2607</v>
      </c>
      <c r="H114" s="40">
        <f t="shared" si="21"/>
        <v>13.950699999999999</v>
      </c>
      <c r="I114" s="12">
        <f t="shared" si="22"/>
        <v>0.3100000000000005</v>
      </c>
      <c r="J114" s="12">
        <f t="shared" si="23"/>
        <v>9.610000000000031E-2</v>
      </c>
      <c r="K114" s="12">
        <f t="shared" si="24"/>
        <v>0.3100000000000005</v>
      </c>
      <c r="L114" s="36">
        <f t="shared" si="25"/>
        <v>2.1738063348923999E-2</v>
      </c>
      <c r="M114" s="12">
        <f t="shared" ca="1" si="14"/>
        <v>14.205333333333334</v>
      </c>
      <c r="N114" s="12">
        <f t="shared" ca="1" si="16"/>
        <v>5.536666666666612E-2</v>
      </c>
      <c r="O114" s="12">
        <f t="shared" ca="1" si="17"/>
        <v>3.0654677777777173E-3</v>
      </c>
      <c r="P114" s="12">
        <f t="shared" ca="1" si="18"/>
        <v>5.536666666666612E-2</v>
      </c>
      <c r="Q114" s="36">
        <f t="shared" ca="1" si="19"/>
        <v>3.882464862641113E-3</v>
      </c>
      <c r="R114" s="37">
        <f t="shared" ca="1" si="15"/>
        <v>-0.2622891990015902</v>
      </c>
      <c r="S114" s="38">
        <f t="shared" ca="1" si="26"/>
        <v>1</v>
      </c>
    </row>
    <row r="115" spans="5:19" x14ac:dyDescent="0.3">
      <c r="E115" s="34">
        <f t="shared" si="20"/>
        <v>114</v>
      </c>
      <c r="F115" s="39">
        <v>43630.291666666664</v>
      </c>
      <c r="G115" s="10">
        <v>14.327999999999999</v>
      </c>
      <c r="H115" s="40">
        <f t="shared" si="21"/>
        <v>14.2607</v>
      </c>
      <c r="I115" s="12">
        <f t="shared" si="22"/>
        <v>6.7299999999999471E-2</v>
      </c>
      <c r="J115" s="12">
        <f t="shared" si="23"/>
        <v>4.5292899999999289E-3</v>
      </c>
      <c r="K115" s="12">
        <f t="shared" si="24"/>
        <v>6.7299999999999471E-2</v>
      </c>
      <c r="L115" s="36">
        <f t="shared" si="25"/>
        <v>4.6970965940814824E-3</v>
      </c>
      <c r="M115" s="12">
        <f t="shared" ca="1" si="14"/>
        <v>14.228233333333334</v>
      </c>
      <c r="N115" s="12">
        <f t="shared" ca="1" si="16"/>
        <v>9.9766666666665671E-2</v>
      </c>
      <c r="O115" s="12">
        <f t="shared" ca="1" si="17"/>
        <v>9.9533877777775795E-3</v>
      </c>
      <c r="P115" s="12">
        <f t="shared" ca="1" si="18"/>
        <v>9.9766666666665671E-2</v>
      </c>
      <c r="Q115" s="36">
        <f t="shared" ca="1" si="19"/>
        <v>6.9630560208448966E-3</v>
      </c>
      <c r="R115" s="37">
        <f t="shared" ca="1" si="15"/>
        <v>-0.21788919900159065</v>
      </c>
      <c r="S115" s="38">
        <f t="shared" ca="1" si="26"/>
        <v>0</v>
      </c>
    </row>
    <row r="116" spans="5:19" x14ac:dyDescent="0.3">
      <c r="E116" s="34">
        <f t="shared" si="20"/>
        <v>115</v>
      </c>
      <c r="F116" s="35">
        <v>43633.291666666664</v>
      </c>
      <c r="G116" s="6">
        <v>15.002000000000001</v>
      </c>
      <c r="H116" s="40">
        <f t="shared" si="21"/>
        <v>14.327999999999999</v>
      </c>
      <c r="I116" s="12">
        <f t="shared" si="22"/>
        <v>0.67400000000000126</v>
      </c>
      <c r="J116" s="12">
        <f t="shared" si="23"/>
        <v>0.45427600000000168</v>
      </c>
      <c r="K116" s="12">
        <f t="shared" si="24"/>
        <v>0.67400000000000126</v>
      </c>
      <c r="L116" s="36">
        <f t="shared" si="25"/>
        <v>4.4927343020930627E-2</v>
      </c>
      <c r="M116" s="12">
        <f t="shared" ca="1" si="14"/>
        <v>14.1798</v>
      </c>
      <c r="N116" s="12">
        <f t="shared" ca="1" si="16"/>
        <v>0.82220000000000049</v>
      </c>
      <c r="O116" s="12">
        <f t="shared" ca="1" si="17"/>
        <v>0.67601284000000084</v>
      </c>
      <c r="P116" s="12">
        <f t="shared" ca="1" si="18"/>
        <v>0.82220000000000049</v>
      </c>
      <c r="Q116" s="36">
        <f t="shared" ca="1" si="19"/>
        <v>5.4806025863218269E-2</v>
      </c>
      <c r="R116" s="37">
        <f t="shared" ca="1" si="15"/>
        <v>0.50454413433174417</v>
      </c>
      <c r="S116" s="38">
        <f t="shared" ca="1" si="26"/>
        <v>0</v>
      </c>
    </row>
    <row r="117" spans="5:19" x14ac:dyDescent="0.3">
      <c r="E117" s="34">
        <f t="shared" si="20"/>
        <v>116</v>
      </c>
      <c r="F117" s="39">
        <v>43634.291666666664</v>
      </c>
      <c r="G117" s="10">
        <v>14.982699999999999</v>
      </c>
      <c r="H117" s="40">
        <f t="shared" si="21"/>
        <v>15.002000000000001</v>
      </c>
      <c r="I117" s="12">
        <f t="shared" si="22"/>
        <v>-1.9300000000001205E-2</v>
      </c>
      <c r="J117" s="12">
        <f t="shared" si="23"/>
        <v>3.7249000000004652E-4</v>
      </c>
      <c r="K117" s="12">
        <f t="shared" si="24"/>
        <v>1.9300000000001205E-2</v>
      </c>
      <c r="L117" s="36">
        <f t="shared" si="25"/>
        <v>1.2881523356939139E-3</v>
      </c>
      <c r="M117" s="12">
        <f t="shared" ca="1" si="14"/>
        <v>14.530233333333333</v>
      </c>
      <c r="N117" s="12">
        <f t="shared" ca="1" si="16"/>
        <v>0.45246666666666613</v>
      </c>
      <c r="O117" s="12">
        <f t="shared" ca="1" si="17"/>
        <v>0.20472608444444396</v>
      </c>
      <c r="P117" s="12">
        <f t="shared" ca="1" si="18"/>
        <v>0.45246666666666613</v>
      </c>
      <c r="Q117" s="36">
        <f t="shared" ca="1" si="19"/>
        <v>3.0199274274107214E-2</v>
      </c>
      <c r="R117" s="37">
        <f t="shared" ca="1" si="15"/>
        <v>0.13481080099840981</v>
      </c>
      <c r="S117" s="38">
        <f t="shared" ca="1" si="26"/>
        <v>0</v>
      </c>
    </row>
    <row r="118" spans="5:19" x14ac:dyDescent="0.3">
      <c r="E118" s="34">
        <f t="shared" si="20"/>
        <v>117</v>
      </c>
      <c r="F118" s="35">
        <v>43635.291666666664</v>
      </c>
      <c r="G118" s="6">
        <v>15.0953</v>
      </c>
      <c r="H118" s="40">
        <f t="shared" si="21"/>
        <v>14.982699999999999</v>
      </c>
      <c r="I118" s="12">
        <f t="shared" si="22"/>
        <v>0.11260000000000048</v>
      </c>
      <c r="J118" s="12">
        <f t="shared" si="23"/>
        <v>1.2678760000000108E-2</v>
      </c>
      <c r="K118" s="12">
        <f t="shared" si="24"/>
        <v>0.11260000000000048</v>
      </c>
      <c r="L118" s="36">
        <f t="shared" si="25"/>
        <v>7.4592754036024774E-3</v>
      </c>
      <c r="M118" s="12">
        <f t="shared" ca="1" si="14"/>
        <v>14.770899999999999</v>
      </c>
      <c r="N118" s="12">
        <f t="shared" ca="1" si="16"/>
        <v>0.32440000000000069</v>
      </c>
      <c r="O118" s="12">
        <f t="shared" ca="1" si="17"/>
        <v>0.10523536000000044</v>
      </c>
      <c r="P118" s="12">
        <f t="shared" ca="1" si="18"/>
        <v>0.32440000000000069</v>
      </c>
      <c r="Q118" s="36">
        <f t="shared" ca="1" si="19"/>
        <v>2.1490132690307626E-2</v>
      </c>
      <c r="R118" s="37">
        <f t="shared" ca="1" si="15"/>
        <v>6.7441343317443669E-3</v>
      </c>
      <c r="S118" s="38">
        <f t="shared" ca="1" si="26"/>
        <v>0</v>
      </c>
    </row>
    <row r="119" spans="5:19" x14ac:dyDescent="0.3">
      <c r="E119" s="34">
        <f t="shared" si="20"/>
        <v>118</v>
      </c>
      <c r="F119" s="39">
        <v>43636.291666666664</v>
      </c>
      <c r="G119" s="10">
        <v>14.641299999999999</v>
      </c>
      <c r="H119" s="40">
        <f t="shared" si="21"/>
        <v>15.0953</v>
      </c>
      <c r="I119" s="12">
        <f t="shared" si="22"/>
        <v>-0.45400000000000063</v>
      </c>
      <c r="J119" s="12">
        <f t="shared" si="23"/>
        <v>0.20611600000000058</v>
      </c>
      <c r="K119" s="12">
        <f t="shared" si="24"/>
        <v>0.45400000000000063</v>
      </c>
      <c r="L119" s="36">
        <f t="shared" si="25"/>
        <v>3.1008175503541395E-2</v>
      </c>
      <c r="M119" s="12">
        <f t="shared" ca="1" si="14"/>
        <v>15.026666666666666</v>
      </c>
      <c r="N119" s="12">
        <f t="shared" ca="1" si="16"/>
        <v>-0.38536666666666619</v>
      </c>
      <c r="O119" s="12">
        <f t="shared" ca="1" si="17"/>
        <v>0.1485074677777774</v>
      </c>
      <c r="P119" s="12">
        <f t="shared" ca="1" si="18"/>
        <v>0.38536666666666619</v>
      </c>
      <c r="Q119" s="36">
        <f t="shared" ca="1" si="19"/>
        <v>2.6320522540120496E-2</v>
      </c>
      <c r="R119" s="37">
        <f t="shared" ca="1" si="15"/>
        <v>-0.70302253233492251</v>
      </c>
      <c r="S119" s="38">
        <f t="shared" ca="1" si="26"/>
        <v>1</v>
      </c>
    </row>
    <row r="120" spans="5:19" x14ac:dyDescent="0.3">
      <c r="E120" s="34">
        <f t="shared" si="20"/>
        <v>119</v>
      </c>
      <c r="F120" s="35">
        <v>43637.291666666664</v>
      </c>
      <c r="G120" s="6">
        <v>14.790699999999999</v>
      </c>
      <c r="H120" s="40">
        <f t="shared" si="21"/>
        <v>14.641299999999999</v>
      </c>
      <c r="I120" s="12">
        <f t="shared" si="22"/>
        <v>0.14939999999999998</v>
      </c>
      <c r="J120" s="12">
        <f t="shared" si="23"/>
        <v>2.2320359999999994E-2</v>
      </c>
      <c r="K120" s="12">
        <f t="shared" si="24"/>
        <v>0.14939999999999998</v>
      </c>
      <c r="L120" s="36">
        <f t="shared" si="25"/>
        <v>1.0100941808028016E-2</v>
      </c>
      <c r="M120" s="12">
        <f t="shared" ca="1" si="14"/>
        <v>14.906433333333332</v>
      </c>
      <c r="N120" s="12">
        <f t="shared" ca="1" si="16"/>
        <v>-0.11573333333333302</v>
      </c>
      <c r="O120" s="12">
        <f t="shared" ca="1" si="17"/>
        <v>1.3394204444444372E-2</v>
      </c>
      <c r="P120" s="12">
        <f t="shared" ca="1" si="18"/>
        <v>0.11573333333333302</v>
      </c>
      <c r="Q120" s="36">
        <f t="shared" ca="1" si="19"/>
        <v>7.8247367151881263E-3</v>
      </c>
      <c r="R120" s="37">
        <f t="shared" ca="1" si="15"/>
        <v>-0.43338919900158934</v>
      </c>
      <c r="S120" s="38">
        <f t="shared" ca="1" si="26"/>
        <v>0</v>
      </c>
    </row>
    <row r="121" spans="5:19" x14ac:dyDescent="0.3">
      <c r="E121" s="34">
        <f t="shared" si="20"/>
        <v>120</v>
      </c>
      <c r="F121" s="39">
        <v>43640.291666666664</v>
      </c>
      <c r="G121" s="10">
        <v>14.9093</v>
      </c>
      <c r="H121" s="40">
        <f t="shared" si="21"/>
        <v>14.790699999999999</v>
      </c>
      <c r="I121" s="12">
        <f t="shared" si="22"/>
        <v>0.1186000000000007</v>
      </c>
      <c r="J121" s="12">
        <f t="shared" si="23"/>
        <v>1.4065960000000167E-2</v>
      </c>
      <c r="K121" s="12">
        <f t="shared" si="24"/>
        <v>0.1186000000000007</v>
      </c>
      <c r="L121" s="36">
        <f t="shared" si="25"/>
        <v>7.9547664880310082E-3</v>
      </c>
      <c r="M121" s="12">
        <f t="shared" ca="1" si="14"/>
        <v>14.842433333333332</v>
      </c>
      <c r="N121" s="12">
        <f t="shared" ca="1" si="16"/>
        <v>6.686666666666774E-2</v>
      </c>
      <c r="O121" s="12">
        <f t="shared" ca="1" si="17"/>
        <v>4.4711511111112543E-3</v>
      </c>
      <c r="P121" s="12">
        <f t="shared" ca="1" si="18"/>
        <v>6.686666666666774E-2</v>
      </c>
      <c r="Q121" s="36">
        <f t="shared" ca="1" si="19"/>
        <v>4.4848964516555267E-3</v>
      </c>
      <c r="R121" s="37">
        <f t="shared" ca="1" si="15"/>
        <v>-0.25078919900158858</v>
      </c>
      <c r="S121" s="38">
        <f t="shared" ca="1" si="26"/>
        <v>1</v>
      </c>
    </row>
    <row r="122" spans="5:19" x14ac:dyDescent="0.3">
      <c r="E122" s="34">
        <f t="shared" si="20"/>
        <v>121</v>
      </c>
      <c r="F122" s="35">
        <v>43641.291666666664</v>
      </c>
      <c r="G122" s="6">
        <v>14.650700000000001</v>
      </c>
      <c r="H122" s="40">
        <f t="shared" si="21"/>
        <v>14.9093</v>
      </c>
      <c r="I122" s="12">
        <f t="shared" si="22"/>
        <v>-0.2585999999999995</v>
      </c>
      <c r="J122" s="12">
        <f t="shared" si="23"/>
        <v>6.6873959999999746E-2</v>
      </c>
      <c r="K122" s="12">
        <f t="shared" si="24"/>
        <v>0.2585999999999995</v>
      </c>
      <c r="L122" s="36">
        <f t="shared" si="25"/>
        <v>1.7651033739002196E-2</v>
      </c>
      <c r="M122" s="12">
        <f t="shared" ca="1" si="14"/>
        <v>14.780433333333333</v>
      </c>
      <c r="N122" s="12">
        <f t="shared" ca="1" si="16"/>
        <v>-0.12973333333333237</v>
      </c>
      <c r="O122" s="12">
        <f t="shared" ca="1" si="17"/>
        <v>1.6830737777777528E-2</v>
      </c>
      <c r="P122" s="12">
        <f t="shared" ca="1" si="18"/>
        <v>0.12973333333333237</v>
      </c>
      <c r="Q122" s="36">
        <f t="shared" ca="1" si="19"/>
        <v>8.8550945233560416E-3</v>
      </c>
      <c r="R122" s="37">
        <f t="shared" ca="1" si="15"/>
        <v>-0.44738919900158869</v>
      </c>
      <c r="S122" s="38">
        <f t="shared" ca="1" si="26"/>
        <v>1</v>
      </c>
    </row>
    <row r="123" spans="5:19" x14ac:dyDescent="0.3">
      <c r="E123" s="34">
        <f t="shared" si="20"/>
        <v>122</v>
      </c>
      <c r="F123" s="39">
        <v>43642.291666666664</v>
      </c>
      <c r="G123" s="10">
        <v>14.618</v>
      </c>
      <c r="H123" s="40">
        <f t="shared" si="21"/>
        <v>14.650700000000001</v>
      </c>
      <c r="I123" s="12">
        <f t="shared" si="22"/>
        <v>-3.2700000000000173E-2</v>
      </c>
      <c r="J123" s="12">
        <f t="shared" si="23"/>
        <v>1.0692900000000114E-3</v>
      </c>
      <c r="K123" s="12">
        <f t="shared" si="24"/>
        <v>3.2700000000000173E-2</v>
      </c>
      <c r="L123" s="36">
        <f t="shared" si="25"/>
        <v>2.2369681214940602E-3</v>
      </c>
      <c r="M123" s="12">
        <f t="shared" ca="1" si="14"/>
        <v>14.783566666666667</v>
      </c>
      <c r="N123" s="12">
        <f t="shared" ca="1" si="16"/>
        <v>-0.16556666666666686</v>
      </c>
      <c r="O123" s="12">
        <f t="shared" ca="1" si="17"/>
        <v>2.7412321111111176E-2</v>
      </c>
      <c r="P123" s="12">
        <f t="shared" ca="1" si="18"/>
        <v>0.16556666666666686</v>
      </c>
      <c r="Q123" s="36">
        <f t="shared" ca="1" si="19"/>
        <v>1.1326218816983641E-2</v>
      </c>
      <c r="R123" s="37">
        <f t="shared" ca="1" si="15"/>
        <v>-0.48322253233492318</v>
      </c>
      <c r="S123" s="38">
        <f t="shared" ca="1" si="26"/>
        <v>0</v>
      </c>
    </row>
    <row r="124" spans="5:19" x14ac:dyDescent="0.3">
      <c r="E124" s="34">
        <f t="shared" si="20"/>
        <v>123</v>
      </c>
      <c r="F124" s="35">
        <v>43643.291666666664</v>
      </c>
      <c r="G124" s="6">
        <v>14.856</v>
      </c>
      <c r="H124" s="40">
        <f t="shared" si="21"/>
        <v>14.618</v>
      </c>
      <c r="I124" s="12">
        <f t="shared" si="22"/>
        <v>0.23799999999999955</v>
      </c>
      <c r="J124" s="12">
        <f t="shared" si="23"/>
        <v>5.6643999999999785E-2</v>
      </c>
      <c r="K124" s="12">
        <f t="shared" si="24"/>
        <v>0.23799999999999955</v>
      </c>
      <c r="L124" s="36">
        <f t="shared" si="25"/>
        <v>1.6020463112547088E-2</v>
      </c>
      <c r="M124" s="12">
        <f t="shared" ca="1" si="14"/>
        <v>14.726000000000001</v>
      </c>
      <c r="N124" s="12">
        <f t="shared" ca="1" si="16"/>
        <v>0.12999999999999901</v>
      </c>
      <c r="O124" s="12">
        <f t="shared" ca="1" si="17"/>
        <v>1.6899999999999742E-2</v>
      </c>
      <c r="P124" s="12">
        <f t="shared" ca="1" si="18"/>
        <v>0.12999999999999901</v>
      </c>
      <c r="Q124" s="36">
        <f t="shared" ca="1" si="19"/>
        <v>8.7506731287021414E-3</v>
      </c>
      <c r="R124" s="37">
        <f t="shared" ca="1" si="15"/>
        <v>-0.18765586566825732</v>
      </c>
      <c r="S124" s="38">
        <f t="shared" ca="1" si="26"/>
        <v>1</v>
      </c>
    </row>
    <row r="125" spans="5:19" x14ac:dyDescent="0.3">
      <c r="E125" s="34">
        <f t="shared" si="20"/>
        <v>124</v>
      </c>
      <c r="F125" s="39">
        <v>43644.291666666664</v>
      </c>
      <c r="G125" s="10">
        <v>14.8973</v>
      </c>
      <c r="H125" s="40">
        <f t="shared" si="21"/>
        <v>14.856</v>
      </c>
      <c r="I125" s="12">
        <f t="shared" si="22"/>
        <v>4.129999999999967E-2</v>
      </c>
      <c r="J125" s="12">
        <f t="shared" si="23"/>
        <v>1.7056899999999728E-3</v>
      </c>
      <c r="K125" s="12">
        <f t="shared" si="24"/>
        <v>4.129999999999967E-2</v>
      </c>
      <c r="L125" s="36">
        <f t="shared" si="25"/>
        <v>2.7723144462419146E-3</v>
      </c>
      <c r="M125" s="12">
        <f t="shared" ca="1" si="14"/>
        <v>14.708233333333334</v>
      </c>
      <c r="N125" s="12">
        <f t="shared" ca="1" si="16"/>
        <v>0.18906666666666538</v>
      </c>
      <c r="O125" s="12">
        <f t="shared" ca="1" si="17"/>
        <v>3.5746204444443958E-2</v>
      </c>
      <c r="P125" s="12">
        <f t="shared" ca="1" si="18"/>
        <v>0.18906666666666538</v>
      </c>
      <c r="Q125" s="36">
        <f t="shared" ca="1" si="19"/>
        <v>1.2691337803942016E-2</v>
      </c>
      <c r="R125" s="37">
        <f t="shared" ca="1" si="15"/>
        <v>-0.12858919900159094</v>
      </c>
      <c r="S125" s="38">
        <f t="shared" ca="1" si="26"/>
        <v>0</v>
      </c>
    </row>
    <row r="126" spans="5:19" x14ac:dyDescent="0.3">
      <c r="E126" s="34">
        <f t="shared" si="20"/>
        <v>125</v>
      </c>
      <c r="F126" s="35">
        <v>43647.291666666664</v>
      </c>
      <c r="G126" s="6">
        <v>15.1447</v>
      </c>
      <c r="H126" s="40">
        <f t="shared" si="21"/>
        <v>14.8973</v>
      </c>
      <c r="I126" s="12">
        <f t="shared" si="22"/>
        <v>0.24740000000000073</v>
      </c>
      <c r="J126" s="12">
        <f t="shared" si="23"/>
        <v>6.120676000000036E-2</v>
      </c>
      <c r="K126" s="12">
        <f t="shared" si="24"/>
        <v>0.24740000000000073</v>
      </c>
      <c r="L126" s="36">
        <f t="shared" si="25"/>
        <v>1.6335747819369199E-2</v>
      </c>
      <c r="M126" s="12">
        <f t="shared" ca="1" si="14"/>
        <v>14.790433333333333</v>
      </c>
      <c r="N126" s="12">
        <f t="shared" ca="1" si="16"/>
        <v>0.35426666666666762</v>
      </c>
      <c r="O126" s="12">
        <f t="shared" ca="1" si="17"/>
        <v>0.12550487111111178</v>
      </c>
      <c r="P126" s="12">
        <f t="shared" ca="1" si="18"/>
        <v>0.35426666666666762</v>
      </c>
      <c r="Q126" s="36">
        <f t="shared" ca="1" si="19"/>
        <v>2.3392121776375077E-2</v>
      </c>
      <c r="R126" s="37">
        <f t="shared" ca="1" si="15"/>
        <v>3.6610800998411297E-2</v>
      </c>
      <c r="S126" s="38">
        <f t="shared" ca="1" si="26"/>
        <v>0</v>
      </c>
    </row>
    <row r="127" spans="5:19" x14ac:dyDescent="0.3">
      <c r="E127" s="34">
        <f t="shared" si="20"/>
        <v>126</v>
      </c>
      <c r="F127" s="39">
        <v>43648.291666666664</v>
      </c>
      <c r="G127" s="10">
        <v>14.97</v>
      </c>
      <c r="H127" s="40">
        <f t="shared" si="21"/>
        <v>15.1447</v>
      </c>
      <c r="I127" s="12">
        <f t="shared" si="22"/>
        <v>-0.17469999999999963</v>
      </c>
      <c r="J127" s="12">
        <f t="shared" si="23"/>
        <v>3.0520089999999871E-2</v>
      </c>
      <c r="K127" s="12">
        <f t="shared" si="24"/>
        <v>0.17469999999999963</v>
      </c>
      <c r="L127" s="36">
        <f t="shared" si="25"/>
        <v>1.1670006680026695E-2</v>
      </c>
      <c r="M127" s="12">
        <f t="shared" ca="1" si="14"/>
        <v>14.965999999999999</v>
      </c>
      <c r="N127" s="12">
        <f t="shared" ca="1" si="16"/>
        <v>4.0000000000013358E-3</v>
      </c>
      <c r="O127" s="12">
        <f t="shared" ca="1" si="17"/>
        <v>1.6000000000010685E-5</v>
      </c>
      <c r="P127" s="12">
        <f t="shared" ca="1" si="18"/>
        <v>4.0000000000013358E-3</v>
      </c>
      <c r="Q127" s="36">
        <f t="shared" ca="1" si="19"/>
        <v>2.6720106880436445E-4</v>
      </c>
      <c r="R127" s="37">
        <f t="shared" ca="1" si="15"/>
        <v>-0.31365586566825499</v>
      </c>
      <c r="S127" s="38">
        <f t="shared" ca="1" si="26"/>
        <v>0</v>
      </c>
    </row>
    <row r="128" spans="5:19" x14ac:dyDescent="0.3">
      <c r="E128" s="34">
        <f t="shared" si="20"/>
        <v>127</v>
      </c>
      <c r="F128" s="35">
        <v>43649.291666666664</v>
      </c>
      <c r="G128" s="6">
        <v>15.66</v>
      </c>
      <c r="H128" s="40">
        <f t="shared" si="21"/>
        <v>14.97</v>
      </c>
      <c r="I128" s="12">
        <f t="shared" si="22"/>
        <v>0.6899999999999995</v>
      </c>
      <c r="J128" s="12">
        <f t="shared" si="23"/>
        <v>0.4760999999999993</v>
      </c>
      <c r="K128" s="12">
        <f t="shared" si="24"/>
        <v>0.6899999999999995</v>
      </c>
      <c r="L128" s="36">
        <f t="shared" si="25"/>
        <v>4.4061302681992306E-2</v>
      </c>
      <c r="M128" s="12">
        <f t="shared" ca="1" si="14"/>
        <v>15.004</v>
      </c>
      <c r="N128" s="12">
        <f t="shared" ca="1" si="16"/>
        <v>0.65600000000000058</v>
      </c>
      <c r="O128" s="12">
        <f t="shared" ca="1" si="17"/>
        <v>0.43033600000000077</v>
      </c>
      <c r="P128" s="12">
        <f t="shared" ca="1" si="18"/>
        <v>0.65600000000000058</v>
      </c>
      <c r="Q128" s="36">
        <f t="shared" ca="1" si="19"/>
        <v>4.1890166028097101E-2</v>
      </c>
      <c r="R128" s="37">
        <f t="shared" ca="1" si="15"/>
        <v>0.33834413433174426</v>
      </c>
      <c r="S128" s="38">
        <f t="shared" ca="1" si="26"/>
        <v>0</v>
      </c>
    </row>
    <row r="129" spans="5:19" x14ac:dyDescent="0.3">
      <c r="E129" s="34">
        <f t="shared" si="20"/>
        <v>128</v>
      </c>
      <c r="F129" s="39">
        <v>43651.291666666664</v>
      </c>
      <c r="G129" s="10">
        <v>15.54</v>
      </c>
      <c r="H129" s="40">
        <f t="shared" si="21"/>
        <v>15.66</v>
      </c>
      <c r="I129" s="12">
        <f t="shared" si="22"/>
        <v>-0.12000000000000099</v>
      </c>
      <c r="J129" s="12">
        <f t="shared" si="23"/>
        <v>1.4400000000000239E-2</v>
      </c>
      <c r="K129" s="12">
        <f t="shared" si="24"/>
        <v>0.12000000000000099</v>
      </c>
      <c r="L129" s="36">
        <f t="shared" si="25"/>
        <v>7.7220077220077864E-3</v>
      </c>
      <c r="M129" s="12">
        <f t="shared" ca="1" si="14"/>
        <v>15.258233333333331</v>
      </c>
      <c r="N129" s="12">
        <f t="shared" ca="1" si="16"/>
        <v>0.28176666666666783</v>
      </c>
      <c r="O129" s="12">
        <f t="shared" ca="1" si="17"/>
        <v>7.9392454444445107E-2</v>
      </c>
      <c r="P129" s="12">
        <f t="shared" ca="1" si="18"/>
        <v>0.28176666666666783</v>
      </c>
      <c r="Q129" s="36">
        <f t="shared" ca="1" si="19"/>
        <v>1.8131703131703206E-2</v>
      </c>
      <c r="R129" s="37">
        <f t="shared" ca="1" si="15"/>
        <v>-3.588919900158849E-2</v>
      </c>
      <c r="S129" s="38">
        <f t="shared" ca="1" si="26"/>
        <v>0</v>
      </c>
    </row>
    <row r="130" spans="5:19" x14ac:dyDescent="0.3">
      <c r="E130" s="34">
        <f t="shared" si="20"/>
        <v>129</v>
      </c>
      <c r="F130" s="35">
        <v>43654.291666666664</v>
      </c>
      <c r="G130" s="6">
        <v>15.356</v>
      </c>
      <c r="H130" s="40">
        <f t="shared" si="21"/>
        <v>15.54</v>
      </c>
      <c r="I130" s="12">
        <f t="shared" si="22"/>
        <v>-0.18399999999999928</v>
      </c>
      <c r="J130" s="12">
        <f t="shared" si="23"/>
        <v>3.3855999999999734E-2</v>
      </c>
      <c r="K130" s="12">
        <f t="shared" si="24"/>
        <v>0.18399999999999928</v>
      </c>
      <c r="L130" s="36">
        <f t="shared" si="25"/>
        <v>1.1982287053920244E-2</v>
      </c>
      <c r="M130" s="12">
        <f t="shared" ref="M130:M193" ca="1" si="27">IF(E130&lt;=span,G130,AVERAGE(OFFSET(G130,-span,0,span,1)))</f>
        <v>15.39</v>
      </c>
      <c r="N130" s="12">
        <f t="shared" ca="1" si="16"/>
        <v>-3.4000000000000696E-2</v>
      </c>
      <c r="O130" s="12">
        <f t="shared" ca="1" si="17"/>
        <v>1.1560000000000474E-3</v>
      </c>
      <c r="P130" s="12">
        <f t="shared" ca="1" si="18"/>
        <v>3.4000000000000696E-2</v>
      </c>
      <c r="Q130" s="36">
        <f t="shared" ca="1" si="19"/>
        <v>2.2141182599635777E-3</v>
      </c>
      <c r="R130" s="37">
        <f t="shared" ref="R130:R193" ca="1" si="28">N130-AVERAGE(ErorrMA)</f>
        <v>-0.35165586566825702</v>
      </c>
      <c r="S130" s="38">
        <f t="shared" ca="1" si="26"/>
        <v>1</v>
      </c>
    </row>
    <row r="131" spans="5:19" x14ac:dyDescent="0.3">
      <c r="E131" s="34">
        <f t="shared" si="20"/>
        <v>130</v>
      </c>
      <c r="F131" s="39">
        <v>43655.291666666664</v>
      </c>
      <c r="G131" s="10">
        <v>15.337300000000001</v>
      </c>
      <c r="H131" s="40">
        <f t="shared" si="21"/>
        <v>15.356</v>
      </c>
      <c r="I131" s="12">
        <f t="shared" si="22"/>
        <v>-1.8699999999999051E-2</v>
      </c>
      <c r="J131" s="12">
        <f t="shared" si="23"/>
        <v>3.4968999999996449E-4</v>
      </c>
      <c r="K131" s="12">
        <f t="shared" si="24"/>
        <v>1.8699999999999051E-2</v>
      </c>
      <c r="L131" s="36">
        <f t="shared" si="25"/>
        <v>1.2192498027683524E-3</v>
      </c>
      <c r="M131" s="12">
        <f t="shared" ca="1" si="27"/>
        <v>15.518666666666666</v>
      </c>
      <c r="N131" s="12">
        <f t="shared" ref="N131:N194" ca="1" si="29">G131-M131</f>
        <v>-0.18136666666666557</v>
      </c>
      <c r="O131" s="12">
        <f t="shared" ref="O131:O194" ca="1" si="30">N131^2</f>
        <v>3.2893867777777377E-2</v>
      </c>
      <c r="P131" s="12">
        <f t="shared" ref="P131:P194" ca="1" si="31">ABS(N131)</f>
        <v>0.18136666666666557</v>
      </c>
      <c r="Q131" s="36">
        <f t="shared" ref="Q131:Q194" ca="1" si="32">P131/G131</f>
        <v>1.1825201741288593E-2</v>
      </c>
      <c r="R131" s="37">
        <f t="shared" ca="1" si="28"/>
        <v>-0.49902253233492189</v>
      </c>
      <c r="S131" s="38">
        <f t="shared" ca="1" si="26"/>
        <v>0</v>
      </c>
    </row>
    <row r="132" spans="5:19" x14ac:dyDescent="0.3">
      <c r="E132" s="34">
        <f t="shared" ref="E132:E195" si="33">E131+1</f>
        <v>131</v>
      </c>
      <c r="F132" s="35">
        <v>43656.291666666664</v>
      </c>
      <c r="G132" s="6">
        <v>15.928000000000001</v>
      </c>
      <c r="H132" s="40">
        <f t="shared" ref="H132:H195" si="34">G131</f>
        <v>15.337300000000001</v>
      </c>
      <c r="I132" s="12">
        <f t="shared" ref="I132:I195" si="35">(G132-H132)</f>
        <v>0.5907</v>
      </c>
      <c r="J132" s="12">
        <f t="shared" ref="J132:J195" si="36">I132^2</f>
        <v>0.34892648999999998</v>
      </c>
      <c r="K132" s="12">
        <f t="shared" ref="K132:K195" si="37">ABS(I132)</f>
        <v>0.5907</v>
      </c>
      <c r="L132" s="36">
        <f t="shared" ref="L132:L195" si="38">K132/G132</f>
        <v>3.708563535911602E-2</v>
      </c>
      <c r="M132" s="12">
        <f t="shared" ca="1" si="27"/>
        <v>15.411099999999999</v>
      </c>
      <c r="N132" s="12">
        <f t="shared" ca="1" si="29"/>
        <v>0.51690000000000147</v>
      </c>
      <c r="O132" s="12">
        <f t="shared" ca="1" si="30"/>
        <v>0.26718561000000152</v>
      </c>
      <c r="P132" s="12">
        <f t="shared" ca="1" si="31"/>
        <v>0.51690000000000147</v>
      </c>
      <c r="Q132" s="36">
        <f t="shared" ca="1" si="32"/>
        <v>3.2452285283777089E-2</v>
      </c>
      <c r="R132" s="37">
        <f t="shared" ca="1" si="28"/>
        <v>0.19924413433174515</v>
      </c>
      <c r="S132" s="38">
        <f t="shared" ref="S132:S195" ca="1" si="39">IF(N131*N132&lt;0,1,0)</f>
        <v>1</v>
      </c>
    </row>
    <row r="133" spans="5:19" x14ac:dyDescent="0.3">
      <c r="E133" s="34">
        <f t="shared" si="33"/>
        <v>132</v>
      </c>
      <c r="F133" s="39">
        <v>43657.291666666664</v>
      </c>
      <c r="G133" s="10">
        <v>15.906700000000001</v>
      </c>
      <c r="H133" s="40">
        <f t="shared" si="34"/>
        <v>15.928000000000001</v>
      </c>
      <c r="I133" s="12">
        <f t="shared" si="35"/>
        <v>-2.1300000000000097E-2</v>
      </c>
      <c r="J133" s="12">
        <f t="shared" si="36"/>
        <v>4.5369000000000409E-4</v>
      </c>
      <c r="K133" s="12">
        <f t="shared" si="37"/>
        <v>2.1300000000000097E-2</v>
      </c>
      <c r="L133" s="36">
        <f t="shared" si="38"/>
        <v>1.3390583842028891E-3</v>
      </c>
      <c r="M133" s="12">
        <f t="shared" ca="1" si="27"/>
        <v>15.540433333333334</v>
      </c>
      <c r="N133" s="12">
        <f t="shared" ca="1" si="29"/>
        <v>0.3662666666666663</v>
      </c>
      <c r="O133" s="12">
        <f t="shared" ca="1" si="30"/>
        <v>0.13415127111111083</v>
      </c>
      <c r="P133" s="12">
        <f t="shared" ca="1" si="31"/>
        <v>0.3662666666666663</v>
      </c>
      <c r="Q133" s="36">
        <f t="shared" ca="1" si="32"/>
        <v>2.3025936659814183E-2</v>
      </c>
      <c r="R133" s="37">
        <f t="shared" ca="1" si="28"/>
        <v>4.8610800998409975E-2</v>
      </c>
      <c r="S133" s="38">
        <f t="shared" ca="1" si="39"/>
        <v>0</v>
      </c>
    </row>
    <row r="134" spans="5:19" x14ac:dyDescent="0.3">
      <c r="E134" s="34">
        <f t="shared" si="33"/>
        <v>133</v>
      </c>
      <c r="F134" s="35">
        <v>43658.291666666664</v>
      </c>
      <c r="G134" s="6">
        <v>16.338699999999999</v>
      </c>
      <c r="H134" s="40">
        <f t="shared" si="34"/>
        <v>15.906700000000001</v>
      </c>
      <c r="I134" s="12">
        <f t="shared" si="35"/>
        <v>0.43199999999999861</v>
      </c>
      <c r="J134" s="12">
        <f t="shared" si="36"/>
        <v>0.18662399999999879</v>
      </c>
      <c r="K134" s="12">
        <f t="shared" si="37"/>
        <v>0.43199999999999861</v>
      </c>
      <c r="L134" s="36">
        <f t="shared" si="38"/>
        <v>2.6440292067300253E-2</v>
      </c>
      <c r="M134" s="12">
        <f t="shared" ca="1" si="27"/>
        <v>15.724000000000002</v>
      </c>
      <c r="N134" s="12">
        <f t="shared" ca="1" si="29"/>
        <v>0.61469999999999736</v>
      </c>
      <c r="O134" s="12">
        <f t="shared" ca="1" si="30"/>
        <v>0.37785608999999676</v>
      </c>
      <c r="P134" s="12">
        <f t="shared" ca="1" si="31"/>
        <v>0.61469999999999736</v>
      </c>
      <c r="Q134" s="36">
        <f t="shared" ca="1" si="32"/>
        <v>3.762233225409594E-2</v>
      </c>
      <c r="R134" s="37">
        <f t="shared" ca="1" si="28"/>
        <v>0.29704413433174104</v>
      </c>
      <c r="S134" s="38">
        <f t="shared" ca="1" si="39"/>
        <v>0</v>
      </c>
    </row>
    <row r="135" spans="5:19" x14ac:dyDescent="0.3">
      <c r="E135" s="34">
        <f t="shared" si="33"/>
        <v>134</v>
      </c>
      <c r="F135" s="39">
        <v>43661.291666666664</v>
      </c>
      <c r="G135" s="10">
        <v>16.899999999999999</v>
      </c>
      <c r="H135" s="40">
        <f t="shared" si="34"/>
        <v>16.338699999999999</v>
      </c>
      <c r="I135" s="12">
        <f t="shared" si="35"/>
        <v>0.56129999999999924</v>
      </c>
      <c r="J135" s="12">
        <f t="shared" si="36"/>
        <v>0.31505768999999917</v>
      </c>
      <c r="K135" s="12">
        <f t="shared" si="37"/>
        <v>0.56129999999999924</v>
      </c>
      <c r="L135" s="36">
        <f t="shared" si="38"/>
        <v>3.3213017751479251E-2</v>
      </c>
      <c r="M135" s="12">
        <f t="shared" ca="1" si="27"/>
        <v>16.0578</v>
      </c>
      <c r="N135" s="12">
        <f t="shared" ca="1" si="29"/>
        <v>0.84219999999999828</v>
      </c>
      <c r="O135" s="12">
        <f t="shared" ca="1" si="30"/>
        <v>0.70930083999999716</v>
      </c>
      <c r="P135" s="12">
        <f t="shared" ca="1" si="31"/>
        <v>0.84219999999999828</v>
      </c>
      <c r="Q135" s="36">
        <f t="shared" ca="1" si="32"/>
        <v>4.9834319526627119E-2</v>
      </c>
      <c r="R135" s="37">
        <f t="shared" ca="1" si="28"/>
        <v>0.52454413433174196</v>
      </c>
      <c r="S135" s="38">
        <f t="shared" ca="1" si="39"/>
        <v>0</v>
      </c>
    </row>
    <row r="136" spans="5:19" x14ac:dyDescent="0.3">
      <c r="E136" s="34">
        <f t="shared" si="33"/>
        <v>135</v>
      </c>
      <c r="F136" s="35">
        <v>43662.291666666664</v>
      </c>
      <c r="G136" s="6">
        <v>16.825299999999999</v>
      </c>
      <c r="H136" s="40">
        <f t="shared" si="34"/>
        <v>16.899999999999999</v>
      </c>
      <c r="I136" s="12">
        <f t="shared" si="35"/>
        <v>-7.4699999999999989E-2</v>
      </c>
      <c r="J136" s="12">
        <f t="shared" si="36"/>
        <v>5.5800899999999985E-3</v>
      </c>
      <c r="K136" s="12">
        <f t="shared" si="37"/>
        <v>7.4699999999999989E-2</v>
      </c>
      <c r="L136" s="36">
        <f t="shared" si="38"/>
        <v>4.4397425305938076E-3</v>
      </c>
      <c r="M136" s="12">
        <f t="shared" ca="1" si="27"/>
        <v>16.381800000000002</v>
      </c>
      <c r="N136" s="12">
        <f t="shared" ca="1" si="29"/>
        <v>0.44349999999999667</v>
      </c>
      <c r="O136" s="12">
        <f t="shared" ca="1" si="30"/>
        <v>0.19669224999999704</v>
      </c>
      <c r="P136" s="12">
        <f t="shared" ca="1" si="31"/>
        <v>0.44349999999999667</v>
      </c>
      <c r="Q136" s="36">
        <f t="shared" ca="1" si="32"/>
        <v>2.6359113953391425E-2</v>
      </c>
      <c r="R136" s="37">
        <f t="shared" ca="1" si="28"/>
        <v>0.12584413433174035</v>
      </c>
      <c r="S136" s="38">
        <f t="shared" ca="1" si="39"/>
        <v>0</v>
      </c>
    </row>
    <row r="137" spans="5:19" x14ac:dyDescent="0.3">
      <c r="E137" s="34">
        <f t="shared" si="33"/>
        <v>136</v>
      </c>
      <c r="F137" s="39">
        <v>43663.291666666664</v>
      </c>
      <c r="G137" s="10">
        <v>16.9907</v>
      </c>
      <c r="H137" s="40">
        <f t="shared" si="34"/>
        <v>16.825299999999999</v>
      </c>
      <c r="I137" s="12">
        <f t="shared" si="35"/>
        <v>0.16540000000000177</v>
      </c>
      <c r="J137" s="12">
        <f t="shared" si="36"/>
        <v>2.7357160000000585E-2</v>
      </c>
      <c r="K137" s="12">
        <f t="shared" si="37"/>
        <v>0.16540000000000177</v>
      </c>
      <c r="L137" s="36">
        <f t="shared" si="38"/>
        <v>9.7347372386071065E-3</v>
      </c>
      <c r="M137" s="12">
        <f t="shared" ca="1" si="27"/>
        <v>16.687999999999999</v>
      </c>
      <c r="N137" s="12">
        <f t="shared" ca="1" si="29"/>
        <v>0.30270000000000152</v>
      </c>
      <c r="O137" s="12">
        <f t="shared" ca="1" si="30"/>
        <v>9.1627290000000916E-2</v>
      </c>
      <c r="P137" s="12">
        <f t="shared" ca="1" si="31"/>
        <v>0.30270000000000152</v>
      </c>
      <c r="Q137" s="36">
        <f t="shared" ca="1" si="32"/>
        <v>1.7815628549736121E-2</v>
      </c>
      <c r="R137" s="37">
        <f t="shared" ca="1" si="28"/>
        <v>-1.4955865668254797E-2</v>
      </c>
      <c r="S137" s="38">
        <f t="shared" ca="1" si="39"/>
        <v>0</v>
      </c>
    </row>
    <row r="138" spans="5:19" x14ac:dyDescent="0.3">
      <c r="E138" s="34">
        <f t="shared" si="33"/>
        <v>137</v>
      </c>
      <c r="F138" s="35">
        <v>43664.291666666664</v>
      </c>
      <c r="G138" s="6">
        <v>16.902699999999999</v>
      </c>
      <c r="H138" s="40">
        <f t="shared" si="34"/>
        <v>16.9907</v>
      </c>
      <c r="I138" s="12">
        <f t="shared" si="35"/>
        <v>-8.8000000000000966E-2</v>
      </c>
      <c r="J138" s="12">
        <f t="shared" si="36"/>
        <v>7.74400000000017E-3</v>
      </c>
      <c r="K138" s="12">
        <f t="shared" si="37"/>
        <v>8.8000000000000966E-2</v>
      </c>
      <c r="L138" s="36">
        <f t="shared" si="38"/>
        <v>5.206268820957656E-3</v>
      </c>
      <c r="M138" s="12">
        <f t="shared" ca="1" si="27"/>
        <v>16.905333333333331</v>
      </c>
      <c r="N138" s="12">
        <f t="shared" ca="1" si="29"/>
        <v>-2.6333333333319331E-3</v>
      </c>
      <c r="O138" s="12">
        <f t="shared" ca="1" si="30"/>
        <v>6.9344444444370698E-6</v>
      </c>
      <c r="P138" s="12">
        <f t="shared" ca="1" si="31"/>
        <v>2.6333333333319331E-3</v>
      </c>
      <c r="Q138" s="36">
        <f t="shared" ca="1" si="32"/>
        <v>1.5579365032402712E-4</v>
      </c>
      <c r="R138" s="37">
        <f t="shared" ca="1" si="28"/>
        <v>-0.32028919900158825</v>
      </c>
      <c r="S138" s="38">
        <f t="shared" ca="1" si="39"/>
        <v>1</v>
      </c>
    </row>
    <row r="139" spans="5:19" x14ac:dyDescent="0.3">
      <c r="E139" s="34">
        <f t="shared" si="33"/>
        <v>138</v>
      </c>
      <c r="F139" s="39">
        <v>43665.291666666664</v>
      </c>
      <c r="G139" s="10">
        <v>17.212</v>
      </c>
      <c r="H139" s="40">
        <f t="shared" si="34"/>
        <v>16.902699999999999</v>
      </c>
      <c r="I139" s="12">
        <f t="shared" si="35"/>
        <v>0.30930000000000035</v>
      </c>
      <c r="J139" s="12">
        <f t="shared" si="36"/>
        <v>9.5666490000000215E-2</v>
      </c>
      <c r="K139" s="12">
        <f t="shared" si="37"/>
        <v>0.30930000000000035</v>
      </c>
      <c r="L139" s="36">
        <f t="shared" si="38"/>
        <v>1.7970020915640272E-2</v>
      </c>
      <c r="M139" s="12">
        <f t="shared" ca="1" si="27"/>
        <v>16.906233333333333</v>
      </c>
      <c r="N139" s="12">
        <f t="shared" ca="1" si="29"/>
        <v>0.30576666666666696</v>
      </c>
      <c r="O139" s="12">
        <f t="shared" ca="1" si="30"/>
        <v>9.3493254444444632E-2</v>
      </c>
      <c r="P139" s="12">
        <f t="shared" ca="1" si="31"/>
        <v>0.30576666666666696</v>
      </c>
      <c r="Q139" s="36">
        <f t="shared" ca="1" si="32"/>
        <v>1.7764737779843536E-2</v>
      </c>
      <c r="R139" s="37">
        <f t="shared" ca="1" si="28"/>
        <v>-1.1889199001589357E-2</v>
      </c>
      <c r="S139" s="38">
        <f t="shared" ca="1" si="39"/>
        <v>1</v>
      </c>
    </row>
    <row r="140" spans="5:19" x14ac:dyDescent="0.3">
      <c r="E140" s="34">
        <f t="shared" si="33"/>
        <v>139</v>
      </c>
      <c r="F140" s="35">
        <v>43668.291666666664</v>
      </c>
      <c r="G140" s="6">
        <v>17.045300000000001</v>
      </c>
      <c r="H140" s="40">
        <f t="shared" si="34"/>
        <v>17.212</v>
      </c>
      <c r="I140" s="12">
        <f t="shared" si="35"/>
        <v>-0.16669999999999874</v>
      </c>
      <c r="J140" s="12">
        <f t="shared" si="36"/>
        <v>2.778888999999958E-2</v>
      </c>
      <c r="K140" s="12">
        <f t="shared" si="37"/>
        <v>0.16669999999999874</v>
      </c>
      <c r="L140" s="36">
        <f t="shared" si="38"/>
        <v>9.7798220037194263E-3</v>
      </c>
      <c r="M140" s="12">
        <f t="shared" ca="1" si="27"/>
        <v>17.035133333333334</v>
      </c>
      <c r="N140" s="12">
        <f t="shared" ca="1" si="29"/>
        <v>1.0166666666666657E-2</v>
      </c>
      <c r="O140" s="12">
        <f t="shared" ca="1" si="30"/>
        <v>1.0336111111111091E-4</v>
      </c>
      <c r="P140" s="12">
        <f t="shared" ca="1" si="31"/>
        <v>1.0166666666666657E-2</v>
      </c>
      <c r="Q140" s="36">
        <f t="shared" ca="1" si="32"/>
        <v>5.964498522564376E-4</v>
      </c>
      <c r="R140" s="37">
        <f t="shared" ca="1" si="28"/>
        <v>-0.30748919900158966</v>
      </c>
      <c r="S140" s="38">
        <f t="shared" ca="1" si="39"/>
        <v>0</v>
      </c>
    </row>
    <row r="141" spans="5:19" x14ac:dyDescent="0.3">
      <c r="E141" s="34">
        <f t="shared" si="33"/>
        <v>140</v>
      </c>
      <c r="F141" s="39">
        <v>43669.291666666664</v>
      </c>
      <c r="G141" s="10">
        <v>17.3447</v>
      </c>
      <c r="H141" s="40">
        <f t="shared" si="34"/>
        <v>17.045300000000001</v>
      </c>
      <c r="I141" s="12">
        <f t="shared" si="35"/>
        <v>0.29939999999999856</v>
      </c>
      <c r="J141" s="12">
        <f t="shared" si="36"/>
        <v>8.9640359999999142E-2</v>
      </c>
      <c r="K141" s="12">
        <f t="shared" si="37"/>
        <v>0.29939999999999856</v>
      </c>
      <c r="L141" s="36">
        <f t="shared" si="38"/>
        <v>1.726175719384011E-2</v>
      </c>
      <c r="M141" s="12">
        <f t="shared" ca="1" si="27"/>
        <v>17.053333333333331</v>
      </c>
      <c r="N141" s="12">
        <f t="shared" ca="1" si="29"/>
        <v>0.29136666666666855</v>
      </c>
      <c r="O141" s="12">
        <f t="shared" ca="1" si="30"/>
        <v>8.4894534444445544E-2</v>
      </c>
      <c r="P141" s="12">
        <f t="shared" ca="1" si="31"/>
        <v>0.29136666666666855</v>
      </c>
      <c r="Q141" s="36">
        <f t="shared" ca="1" si="32"/>
        <v>1.6798599380022056E-2</v>
      </c>
      <c r="R141" s="37">
        <f t="shared" ca="1" si="28"/>
        <v>-2.6289199001587771E-2</v>
      </c>
      <c r="S141" s="38">
        <f t="shared" ca="1" si="39"/>
        <v>0</v>
      </c>
    </row>
    <row r="142" spans="5:19" x14ac:dyDescent="0.3">
      <c r="E142" s="34">
        <f t="shared" si="33"/>
        <v>141</v>
      </c>
      <c r="F142" s="35">
        <v>43670.291666666664</v>
      </c>
      <c r="G142" s="6">
        <v>17.6587</v>
      </c>
      <c r="H142" s="40">
        <f t="shared" si="34"/>
        <v>17.3447</v>
      </c>
      <c r="I142" s="12">
        <f t="shared" si="35"/>
        <v>0.31400000000000006</v>
      </c>
      <c r="J142" s="12">
        <f t="shared" si="36"/>
        <v>9.8596000000000031E-2</v>
      </c>
      <c r="K142" s="12">
        <f t="shared" si="37"/>
        <v>0.31400000000000006</v>
      </c>
      <c r="L142" s="36">
        <f t="shared" si="38"/>
        <v>1.7781603402288959E-2</v>
      </c>
      <c r="M142" s="12">
        <f t="shared" ca="1" si="27"/>
        <v>17.200666666666667</v>
      </c>
      <c r="N142" s="12">
        <f t="shared" ca="1" si="29"/>
        <v>0.45803333333333285</v>
      </c>
      <c r="O142" s="12">
        <f t="shared" ca="1" si="30"/>
        <v>0.20979453444444399</v>
      </c>
      <c r="P142" s="12">
        <f t="shared" ca="1" si="31"/>
        <v>0.45803333333333285</v>
      </c>
      <c r="Q142" s="36">
        <f t="shared" ca="1" si="32"/>
        <v>2.5938111714527846E-2</v>
      </c>
      <c r="R142" s="37">
        <f t="shared" ca="1" si="28"/>
        <v>0.14037746766507653</v>
      </c>
      <c r="S142" s="38">
        <f t="shared" ca="1" si="39"/>
        <v>0</v>
      </c>
    </row>
    <row r="143" spans="5:19" x14ac:dyDescent="0.3">
      <c r="E143" s="34">
        <f t="shared" si="33"/>
        <v>142</v>
      </c>
      <c r="F143" s="39">
        <v>43671.291666666664</v>
      </c>
      <c r="G143" s="10">
        <v>15.2547</v>
      </c>
      <c r="H143" s="40">
        <f t="shared" si="34"/>
        <v>17.6587</v>
      </c>
      <c r="I143" s="12">
        <f t="shared" si="35"/>
        <v>-2.4039999999999999</v>
      </c>
      <c r="J143" s="12">
        <f t="shared" si="36"/>
        <v>5.7792159999999999</v>
      </c>
      <c r="K143" s="12">
        <f t="shared" si="37"/>
        <v>2.4039999999999999</v>
      </c>
      <c r="L143" s="36">
        <f t="shared" si="38"/>
        <v>0.15759077530203805</v>
      </c>
      <c r="M143" s="12">
        <f t="shared" ca="1" si="27"/>
        <v>17.349566666666664</v>
      </c>
      <c r="N143" s="12">
        <f t="shared" ca="1" si="29"/>
        <v>-2.0948666666666647</v>
      </c>
      <c r="O143" s="12">
        <f t="shared" ca="1" si="30"/>
        <v>4.3884663511111031</v>
      </c>
      <c r="P143" s="12">
        <f t="shared" ca="1" si="31"/>
        <v>2.0948666666666647</v>
      </c>
      <c r="Q143" s="36">
        <f t="shared" ca="1" si="32"/>
        <v>0.13732598259334269</v>
      </c>
      <c r="R143" s="37">
        <f t="shared" ca="1" si="28"/>
        <v>-2.4125225323349211</v>
      </c>
      <c r="S143" s="38">
        <f t="shared" ca="1" si="39"/>
        <v>1</v>
      </c>
    </row>
    <row r="144" spans="5:19" x14ac:dyDescent="0.3">
      <c r="E144" s="34">
        <f t="shared" si="33"/>
        <v>143</v>
      </c>
      <c r="F144" s="35">
        <v>43672.291666666664</v>
      </c>
      <c r="G144" s="6">
        <v>15.2027</v>
      </c>
      <c r="H144" s="40">
        <f t="shared" si="34"/>
        <v>15.2547</v>
      </c>
      <c r="I144" s="12">
        <f t="shared" si="35"/>
        <v>-5.1999999999999602E-2</v>
      </c>
      <c r="J144" s="12">
        <f t="shared" si="36"/>
        <v>2.7039999999999586E-3</v>
      </c>
      <c r="K144" s="12">
        <f t="shared" si="37"/>
        <v>5.1999999999999602E-2</v>
      </c>
      <c r="L144" s="36">
        <f t="shared" si="38"/>
        <v>3.4204450525235387E-3</v>
      </c>
      <c r="M144" s="12">
        <f t="shared" ca="1" si="27"/>
        <v>16.752700000000001</v>
      </c>
      <c r="N144" s="12">
        <f t="shared" ca="1" si="29"/>
        <v>-1.5500000000000007</v>
      </c>
      <c r="O144" s="12">
        <f t="shared" ca="1" si="30"/>
        <v>2.4025000000000021</v>
      </c>
      <c r="P144" s="12">
        <f t="shared" ca="1" si="31"/>
        <v>1.5500000000000007</v>
      </c>
      <c r="Q144" s="36">
        <f t="shared" ca="1" si="32"/>
        <v>0.10195557368099092</v>
      </c>
      <c r="R144" s="37">
        <f t="shared" ca="1" si="28"/>
        <v>-1.8676558656682571</v>
      </c>
      <c r="S144" s="38">
        <f t="shared" ca="1" si="39"/>
        <v>0</v>
      </c>
    </row>
    <row r="145" spans="5:19" x14ac:dyDescent="0.3">
      <c r="E145" s="34">
        <f t="shared" si="33"/>
        <v>144</v>
      </c>
      <c r="F145" s="39">
        <v>43675.291666666664</v>
      </c>
      <c r="G145" s="10">
        <v>15.718</v>
      </c>
      <c r="H145" s="40">
        <f t="shared" si="34"/>
        <v>15.2027</v>
      </c>
      <c r="I145" s="12">
        <f t="shared" si="35"/>
        <v>0.51529999999999987</v>
      </c>
      <c r="J145" s="12">
        <f t="shared" si="36"/>
        <v>0.26553408999999989</v>
      </c>
      <c r="K145" s="12">
        <f t="shared" si="37"/>
        <v>0.51529999999999987</v>
      </c>
      <c r="L145" s="36">
        <f t="shared" si="38"/>
        <v>3.2784069220002536E-2</v>
      </c>
      <c r="M145" s="12">
        <f t="shared" ca="1" si="27"/>
        <v>16.038699999999999</v>
      </c>
      <c r="N145" s="12">
        <f t="shared" ca="1" si="29"/>
        <v>-0.32069999999999865</v>
      </c>
      <c r="O145" s="12">
        <f t="shared" ca="1" si="30"/>
        <v>0.10284848999999914</v>
      </c>
      <c r="P145" s="12">
        <f t="shared" ca="1" si="31"/>
        <v>0.32069999999999865</v>
      </c>
      <c r="Q145" s="36">
        <f t="shared" ca="1" si="32"/>
        <v>2.0403359206005767E-2</v>
      </c>
      <c r="R145" s="37">
        <f t="shared" ca="1" si="28"/>
        <v>-0.63835586566825497</v>
      </c>
      <c r="S145" s="38">
        <f t="shared" ca="1" si="39"/>
        <v>0</v>
      </c>
    </row>
    <row r="146" spans="5:19" x14ac:dyDescent="0.3">
      <c r="E146" s="34">
        <f t="shared" si="33"/>
        <v>145</v>
      </c>
      <c r="F146" s="35">
        <v>43676.291666666664</v>
      </c>
      <c r="G146" s="6">
        <v>16.150700000000001</v>
      </c>
      <c r="H146" s="40">
        <f t="shared" si="34"/>
        <v>15.718</v>
      </c>
      <c r="I146" s="12">
        <f t="shared" si="35"/>
        <v>0.43270000000000053</v>
      </c>
      <c r="J146" s="12">
        <f t="shared" si="36"/>
        <v>0.18722929000000046</v>
      </c>
      <c r="K146" s="12">
        <f t="shared" si="37"/>
        <v>0.43270000000000053</v>
      </c>
      <c r="L146" s="36">
        <f t="shared" si="38"/>
        <v>2.6791408421926018E-2</v>
      </c>
      <c r="M146" s="12">
        <f t="shared" ca="1" si="27"/>
        <v>15.391799999999998</v>
      </c>
      <c r="N146" s="12">
        <f t="shared" ca="1" si="29"/>
        <v>0.75890000000000235</v>
      </c>
      <c r="O146" s="12">
        <f t="shared" ca="1" si="30"/>
        <v>0.57592921000000352</v>
      </c>
      <c r="P146" s="12">
        <f t="shared" ca="1" si="31"/>
        <v>0.75890000000000235</v>
      </c>
      <c r="Q146" s="36">
        <f t="shared" ca="1" si="32"/>
        <v>4.6988675413449713E-2</v>
      </c>
      <c r="R146" s="37">
        <f t="shared" ca="1" si="28"/>
        <v>0.44124413433174603</v>
      </c>
      <c r="S146" s="38">
        <f t="shared" ca="1" si="39"/>
        <v>1</v>
      </c>
    </row>
    <row r="147" spans="5:19" x14ac:dyDescent="0.3">
      <c r="E147" s="34">
        <f t="shared" si="33"/>
        <v>146</v>
      </c>
      <c r="F147" s="39">
        <v>43677.291666666664</v>
      </c>
      <c r="G147" s="10">
        <v>16.107299999999999</v>
      </c>
      <c r="H147" s="40">
        <f t="shared" si="34"/>
        <v>16.150700000000001</v>
      </c>
      <c r="I147" s="12">
        <f t="shared" si="35"/>
        <v>-4.3400000000001882E-2</v>
      </c>
      <c r="J147" s="12">
        <f t="shared" si="36"/>
        <v>1.8835600000001633E-3</v>
      </c>
      <c r="K147" s="12">
        <f t="shared" si="37"/>
        <v>4.3400000000001882E-2</v>
      </c>
      <c r="L147" s="36">
        <f t="shared" si="38"/>
        <v>2.6944304756229714E-3</v>
      </c>
      <c r="M147" s="12">
        <f t="shared" ca="1" si="27"/>
        <v>15.690466666666666</v>
      </c>
      <c r="N147" s="12">
        <f t="shared" ca="1" si="29"/>
        <v>0.41683333333333294</v>
      </c>
      <c r="O147" s="12">
        <f t="shared" ca="1" si="30"/>
        <v>0.17375002777777745</v>
      </c>
      <c r="P147" s="12">
        <f t="shared" ca="1" si="31"/>
        <v>0.41683333333333294</v>
      </c>
      <c r="Q147" s="36">
        <f t="shared" ca="1" si="32"/>
        <v>2.5878535405271706E-2</v>
      </c>
      <c r="R147" s="37">
        <f t="shared" ca="1" si="28"/>
        <v>9.9177467665076624E-2</v>
      </c>
      <c r="S147" s="38">
        <f t="shared" ca="1" si="39"/>
        <v>0</v>
      </c>
    </row>
    <row r="148" spans="5:19" x14ac:dyDescent="0.3">
      <c r="E148" s="34">
        <f t="shared" si="33"/>
        <v>147</v>
      </c>
      <c r="F148" s="35">
        <v>43678.291666666664</v>
      </c>
      <c r="G148" s="6">
        <v>15.59</v>
      </c>
      <c r="H148" s="40">
        <f t="shared" si="34"/>
        <v>16.107299999999999</v>
      </c>
      <c r="I148" s="12">
        <f t="shared" si="35"/>
        <v>-0.51729999999999876</v>
      </c>
      <c r="J148" s="12">
        <f t="shared" si="36"/>
        <v>0.26759928999999871</v>
      </c>
      <c r="K148" s="12">
        <f t="shared" si="37"/>
        <v>0.51729999999999876</v>
      </c>
      <c r="L148" s="36">
        <f t="shared" si="38"/>
        <v>3.3181526619627887E-2</v>
      </c>
      <c r="M148" s="12">
        <f t="shared" ca="1" si="27"/>
        <v>15.991999999999999</v>
      </c>
      <c r="N148" s="12">
        <f t="shared" ca="1" si="29"/>
        <v>-0.40199999999999925</v>
      </c>
      <c r="O148" s="12">
        <f t="shared" ca="1" si="30"/>
        <v>0.16160399999999939</v>
      </c>
      <c r="P148" s="12">
        <f t="shared" ca="1" si="31"/>
        <v>0.40199999999999925</v>
      </c>
      <c r="Q148" s="36">
        <f t="shared" ca="1" si="32"/>
        <v>2.5785760102629843E-2</v>
      </c>
      <c r="R148" s="37">
        <f t="shared" ca="1" si="28"/>
        <v>-0.71965586566825557</v>
      </c>
      <c r="S148" s="38">
        <f t="shared" ca="1" si="39"/>
        <v>1</v>
      </c>
    </row>
    <row r="149" spans="5:19" x14ac:dyDescent="0.3">
      <c r="E149" s="34">
        <f t="shared" si="33"/>
        <v>148</v>
      </c>
      <c r="F149" s="39">
        <v>43679.291666666664</v>
      </c>
      <c r="G149" s="10">
        <v>15.6227</v>
      </c>
      <c r="H149" s="40">
        <f t="shared" si="34"/>
        <v>15.59</v>
      </c>
      <c r="I149" s="12">
        <f t="shared" si="35"/>
        <v>3.2700000000000173E-2</v>
      </c>
      <c r="J149" s="12">
        <f t="shared" si="36"/>
        <v>1.0692900000000114E-3</v>
      </c>
      <c r="K149" s="12">
        <f t="shared" si="37"/>
        <v>3.2700000000000173E-2</v>
      </c>
      <c r="L149" s="36">
        <f t="shared" si="38"/>
        <v>2.0931081055131427E-3</v>
      </c>
      <c r="M149" s="12">
        <f t="shared" ca="1" si="27"/>
        <v>15.949333333333334</v>
      </c>
      <c r="N149" s="12">
        <f t="shared" ca="1" si="29"/>
        <v>-0.32663333333333355</v>
      </c>
      <c r="O149" s="12">
        <f t="shared" ca="1" si="30"/>
        <v>0.10668933444444459</v>
      </c>
      <c r="P149" s="12">
        <f t="shared" ca="1" si="31"/>
        <v>0.32663333333333355</v>
      </c>
      <c r="Q149" s="36">
        <f t="shared" ca="1" si="32"/>
        <v>2.0907610933662783E-2</v>
      </c>
      <c r="R149" s="37">
        <f t="shared" ca="1" si="28"/>
        <v>-0.64428919900158987</v>
      </c>
      <c r="S149" s="38">
        <f t="shared" ca="1" si="39"/>
        <v>0</v>
      </c>
    </row>
    <row r="150" spans="5:19" x14ac:dyDescent="0.3">
      <c r="E150" s="34">
        <f t="shared" si="33"/>
        <v>149</v>
      </c>
      <c r="F150" s="35">
        <v>43682.291666666664</v>
      </c>
      <c r="G150" s="6">
        <v>15.221299999999999</v>
      </c>
      <c r="H150" s="40">
        <f t="shared" si="34"/>
        <v>15.6227</v>
      </c>
      <c r="I150" s="12">
        <f t="shared" si="35"/>
        <v>-0.40140000000000065</v>
      </c>
      <c r="J150" s="12">
        <f t="shared" si="36"/>
        <v>0.16112196000000051</v>
      </c>
      <c r="K150" s="12">
        <f t="shared" si="37"/>
        <v>0.40140000000000065</v>
      </c>
      <c r="L150" s="36">
        <f t="shared" si="38"/>
        <v>2.637094072122622E-2</v>
      </c>
      <c r="M150" s="12">
        <f t="shared" ca="1" si="27"/>
        <v>15.773333333333333</v>
      </c>
      <c r="N150" s="12">
        <f t="shared" ca="1" si="29"/>
        <v>-0.55203333333333404</v>
      </c>
      <c r="O150" s="12">
        <f t="shared" ca="1" si="30"/>
        <v>0.3047408011111119</v>
      </c>
      <c r="P150" s="12">
        <f t="shared" ca="1" si="31"/>
        <v>0.55203333333333404</v>
      </c>
      <c r="Q150" s="36">
        <f t="shared" ca="1" si="32"/>
        <v>3.6267160711196421E-2</v>
      </c>
      <c r="R150" s="37">
        <f t="shared" ca="1" si="28"/>
        <v>-0.86968919900159036</v>
      </c>
      <c r="S150" s="38">
        <f t="shared" ca="1" si="39"/>
        <v>0</v>
      </c>
    </row>
    <row r="151" spans="5:19" x14ac:dyDescent="0.3">
      <c r="E151" s="34">
        <f t="shared" si="33"/>
        <v>150</v>
      </c>
      <c r="F151" s="39">
        <v>43683.291666666664</v>
      </c>
      <c r="G151" s="10">
        <v>15.3833</v>
      </c>
      <c r="H151" s="40">
        <f t="shared" si="34"/>
        <v>15.221299999999999</v>
      </c>
      <c r="I151" s="12">
        <f t="shared" si="35"/>
        <v>0.16200000000000081</v>
      </c>
      <c r="J151" s="12">
        <f t="shared" si="36"/>
        <v>2.6244000000000264E-2</v>
      </c>
      <c r="K151" s="12">
        <f t="shared" si="37"/>
        <v>0.16200000000000081</v>
      </c>
      <c r="L151" s="36">
        <f t="shared" si="38"/>
        <v>1.0530900391983566E-2</v>
      </c>
      <c r="M151" s="12">
        <f t="shared" ca="1" si="27"/>
        <v>15.478</v>
      </c>
      <c r="N151" s="12">
        <f t="shared" ca="1" si="29"/>
        <v>-9.4699999999999562E-2</v>
      </c>
      <c r="O151" s="12">
        <f t="shared" ca="1" si="30"/>
        <v>8.9680899999999165E-3</v>
      </c>
      <c r="P151" s="12">
        <f t="shared" ca="1" si="31"/>
        <v>9.4699999999999562E-2</v>
      </c>
      <c r="Q151" s="36">
        <f t="shared" ca="1" si="32"/>
        <v>6.1560263402520628E-3</v>
      </c>
      <c r="R151" s="37">
        <f t="shared" ca="1" si="28"/>
        <v>-0.41235586566825588</v>
      </c>
      <c r="S151" s="38">
        <f t="shared" ca="1" si="39"/>
        <v>0</v>
      </c>
    </row>
    <row r="152" spans="5:19" x14ac:dyDescent="0.3">
      <c r="E152" s="34">
        <f t="shared" si="33"/>
        <v>151</v>
      </c>
      <c r="F152" s="35">
        <v>43684.291666666664</v>
      </c>
      <c r="G152" s="6">
        <v>15.561299999999999</v>
      </c>
      <c r="H152" s="40">
        <f t="shared" si="34"/>
        <v>15.3833</v>
      </c>
      <c r="I152" s="12">
        <f t="shared" si="35"/>
        <v>0.17799999999999905</v>
      </c>
      <c r="J152" s="12">
        <f t="shared" si="36"/>
        <v>3.1683999999999664E-2</v>
      </c>
      <c r="K152" s="12">
        <f t="shared" si="37"/>
        <v>0.17799999999999905</v>
      </c>
      <c r="L152" s="36">
        <f t="shared" si="38"/>
        <v>1.1438633019092174E-2</v>
      </c>
      <c r="M152" s="12">
        <f t="shared" ca="1" si="27"/>
        <v>15.4091</v>
      </c>
      <c r="N152" s="12">
        <f t="shared" ca="1" si="29"/>
        <v>0.15219999999999878</v>
      </c>
      <c r="O152" s="12">
        <f t="shared" ca="1" si="30"/>
        <v>2.3164839999999628E-2</v>
      </c>
      <c r="P152" s="12">
        <f t="shared" ca="1" si="31"/>
        <v>0.15219999999999878</v>
      </c>
      <c r="Q152" s="36">
        <f t="shared" ca="1" si="32"/>
        <v>9.7806738511563157E-3</v>
      </c>
      <c r="R152" s="37">
        <f t="shared" ca="1" si="28"/>
        <v>-0.16545586566825754</v>
      </c>
      <c r="S152" s="38">
        <f t="shared" ca="1" si="39"/>
        <v>1</v>
      </c>
    </row>
    <row r="153" spans="5:19" x14ac:dyDescent="0.3">
      <c r="E153" s="34">
        <f t="shared" si="33"/>
        <v>152</v>
      </c>
      <c r="F153" s="39">
        <v>43685.291666666664</v>
      </c>
      <c r="G153" s="10">
        <v>15.886699999999999</v>
      </c>
      <c r="H153" s="40">
        <f t="shared" si="34"/>
        <v>15.561299999999999</v>
      </c>
      <c r="I153" s="12">
        <f t="shared" si="35"/>
        <v>0.32540000000000013</v>
      </c>
      <c r="J153" s="12">
        <f t="shared" si="36"/>
        <v>0.10588516000000009</v>
      </c>
      <c r="K153" s="12">
        <f t="shared" si="37"/>
        <v>0.32540000000000013</v>
      </c>
      <c r="L153" s="36">
        <f t="shared" si="38"/>
        <v>2.0482542000541344E-2</v>
      </c>
      <c r="M153" s="12">
        <f t="shared" ca="1" si="27"/>
        <v>15.388633333333331</v>
      </c>
      <c r="N153" s="12">
        <f t="shared" ca="1" si="29"/>
        <v>0.49806666666666821</v>
      </c>
      <c r="O153" s="12">
        <f t="shared" ca="1" si="30"/>
        <v>0.24807040444444597</v>
      </c>
      <c r="P153" s="12">
        <f t="shared" ca="1" si="31"/>
        <v>0.49806666666666821</v>
      </c>
      <c r="Q153" s="36">
        <f t="shared" ca="1" si="32"/>
        <v>3.1351172154485719E-2</v>
      </c>
      <c r="R153" s="37">
        <f t="shared" ca="1" si="28"/>
        <v>0.18041080099841189</v>
      </c>
      <c r="S153" s="38">
        <f t="shared" ca="1" si="39"/>
        <v>0</v>
      </c>
    </row>
    <row r="154" spans="5:19" x14ac:dyDescent="0.3">
      <c r="E154" s="34">
        <f t="shared" si="33"/>
        <v>153</v>
      </c>
      <c r="F154" s="35">
        <v>43686.291666666664</v>
      </c>
      <c r="G154" s="6">
        <v>15.667299999999999</v>
      </c>
      <c r="H154" s="40">
        <f t="shared" si="34"/>
        <v>15.886699999999999</v>
      </c>
      <c r="I154" s="12">
        <f t="shared" si="35"/>
        <v>-0.21940000000000026</v>
      </c>
      <c r="J154" s="12">
        <f t="shared" si="36"/>
        <v>4.8136360000000114E-2</v>
      </c>
      <c r="K154" s="12">
        <f t="shared" si="37"/>
        <v>0.21940000000000026</v>
      </c>
      <c r="L154" s="36">
        <f t="shared" si="38"/>
        <v>1.4003689212563765E-2</v>
      </c>
      <c r="M154" s="12">
        <f t="shared" ca="1" si="27"/>
        <v>15.610433333333333</v>
      </c>
      <c r="N154" s="12">
        <f t="shared" ca="1" si="29"/>
        <v>5.6866666666666177E-2</v>
      </c>
      <c r="O154" s="12">
        <f t="shared" ca="1" si="30"/>
        <v>3.2338177777777219E-3</v>
      </c>
      <c r="P154" s="12">
        <f t="shared" ca="1" si="31"/>
        <v>5.6866666666666177E-2</v>
      </c>
      <c r="Q154" s="36">
        <f t="shared" ca="1" si="32"/>
        <v>3.6296405038944925E-3</v>
      </c>
      <c r="R154" s="37">
        <f t="shared" ca="1" si="28"/>
        <v>-0.26078919900159014</v>
      </c>
      <c r="S154" s="38">
        <f t="shared" ca="1" si="39"/>
        <v>0</v>
      </c>
    </row>
    <row r="155" spans="5:19" x14ac:dyDescent="0.3">
      <c r="E155" s="34">
        <f t="shared" si="33"/>
        <v>154</v>
      </c>
      <c r="F155" s="39">
        <v>43689.291666666664</v>
      </c>
      <c r="G155" s="10">
        <v>15.267300000000001</v>
      </c>
      <c r="H155" s="40">
        <f t="shared" si="34"/>
        <v>15.667299999999999</v>
      </c>
      <c r="I155" s="12">
        <f t="shared" si="35"/>
        <v>-0.39999999999999858</v>
      </c>
      <c r="J155" s="12">
        <f t="shared" si="36"/>
        <v>0.15999999999999887</v>
      </c>
      <c r="K155" s="12">
        <f t="shared" si="37"/>
        <v>0.39999999999999858</v>
      </c>
      <c r="L155" s="36">
        <f t="shared" si="38"/>
        <v>2.619978647174016E-2</v>
      </c>
      <c r="M155" s="12">
        <f t="shared" ca="1" si="27"/>
        <v>15.7051</v>
      </c>
      <c r="N155" s="12">
        <f t="shared" ca="1" si="29"/>
        <v>-0.4377999999999993</v>
      </c>
      <c r="O155" s="12">
        <f t="shared" ca="1" si="30"/>
        <v>0.1916688399999994</v>
      </c>
      <c r="P155" s="12">
        <f t="shared" ca="1" si="31"/>
        <v>0.4377999999999993</v>
      </c>
      <c r="Q155" s="36">
        <f t="shared" ca="1" si="32"/>
        <v>2.8675666293319663E-2</v>
      </c>
      <c r="R155" s="37">
        <f t="shared" ca="1" si="28"/>
        <v>-0.75545586566825562</v>
      </c>
      <c r="S155" s="38">
        <f t="shared" ca="1" si="39"/>
        <v>1</v>
      </c>
    </row>
    <row r="156" spans="5:19" x14ac:dyDescent="0.3">
      <c r="E156" s="34">
        <f t="shared" si="33"/>
        <v>155</v>
      </c>
      <c r="F156" s="35">
        <v>43690.291666666664</v>
      </c>
      <c r="G156" s="6">
        <v>15.666700000000001</v>
      </c>
      <c r="H156" s="40">
        <f t="shared" si="34"/>
        <v>15.267300000000001</v>
      </c>
      <c r="I156" s="12">
        <f t="shared" si="35"/>
        <v>0.39939999999999998</v>
      </c>
      <c r="J156" s="12">
        <f t="shared" si="36"/>
        <v>0.15952035999999997</v>
      </c>
      <c r="K156" s="12">
        <f t="shared" si="37"/>
        <v>0.39939999999999998</v>
      </c>
      <c r="L156" s="36">
        <f t="shared" si="38"/>
        <v>2.5493562779653658E-2</v>
      </c>
      <c r="M156" s="12">
        <f t="shared" ca="1" si="27"/>
        <v>15.607100000000001</v>
      </c>
      <c r="N156" s="12">
        <f t="shared" ca="1" si="29"/>
        <v>5.9599999999999653E-2</v>
      </c>
      <c r="O156" s="12">
        <f t="shared" ca="1" si="30"/>
        <v>3.5521599999999588E-3</v>
      </c>
      <c r="P156" s="12">
        <f t="shared" ca="1" si="31"/>
        <v>5.9599999999999653E-2</v>
      </c>
      <c r="Q156" s="36">
        <f t="shared" ca="1" si="32"/>
        <v>3.8042472250058822E-3</v>
      </c>
      <c r="R156" s="37">
        <f t="shared" ca="1" si="28"/>
        <v>-0.25805586566825667</v>
      </c>
      <c r="S156" s="38">
        <f t="shared" ca="1" si="39"/>
        <v>1</v>
      </c>
    </row>
    <row r="157" spans="5:19" x14ac:dyDescent="0.3">
      <c r="E157" s="34">
        <f t="shared" si="33"/>
        <v>156</v>
      </c>
      <c r="F157" s="39">
        <v>43691.291666666664</v>
      </c>
      <c r="G157" s="10">
        <v>14.641299999999999</v>
      </c>
      <c r="H157" s="40">
        <f t="shared" si="34"/>
        <v>15.666700000000001</v>
      </c>
      <c r="I157" s="12">
        <f t="shared" si="35"/>
        <v>-1.0254000000000012</v>
      </c>
      <c r="J157" s="12">
        <f t="shared" si="36"/>
        <v>1.0514451600000025</v>
      </c>
      <c r="K157" s="12">
        <f t="shared" si="37"/>
        <v>1.0254000000000012</v>
      </c>
      <c r="L157" s="36">
        <f t="shared" si="38"/>
        <v>7.0034764672535998E-2</v>
      </c>
      <c r="M157" s="12">
        <f t="shared" ca="1" si="27"/>
        <v>15.533766666666667</v>
      </c>
      <c r="N157" s="12">
        <f t="shared" ca="1" si="29"/>
        <v>-0.89246666666666741</v>
      </c>
      <c r="O157" s="12">
        <f t="shared" ca="1" si="30"/>
        <v>0.7964967511111124</v>
      </c>
      <c r="P157" s="12">
        <f t="shared" ca="1" si="31"/>
        <v>0.89246666666666741</v>
      </c>
      <c r="Q157" s="36">
        <f t="shared" ca="1" si="32"/>
        <v>6.0955425178547497E-2</v>
      </c>
      <c r="R157" s="37">
        <f t="shared" ca="1" si="28"/>
        <v>-1.2101225323349238</v>
      </c>
      <c r="S157" s="38">
        <f t="shared" ca="1" si="39"/>
        <v>1</v>
      </c>
    </row>
    <row r="158" spans="5:19" x14ac:dyDescent="0.3">
      <c r="E158" s="34">
        <f t="shared" si="33"/>
        <v>157</v>
      </c>
      <c r="F158" s="35">
        <v>43692.291666666664</v>
      </c>
      <c r="G158" s="6">
        <v>14.375999999999999</v>
      </c>
      <c r="H158" s="40">
        <f t="shared" si="34"/>
        <v>14.641299999999999</v>
      </c>
      <c r="I158" s="12">
        <f t="shared" si="35"/>
        <v>-0.26529999999999987</v>
      </c>
      <c r="J158" s="12">
        <f t="shared" si="36"/>
        <v>7.0384089999999927E-2</v>
      </c>
      <c r="K158" s="12">
        <f t="shared" si="37"/>
        <v>0.26529999999999987</v>
      </c>
      <c r="L158" s="36">
        <f t="shared" si="38"/>
        <v>1.8454368391764044E-2</v>
      </c>
      <c r="M158" s="12">
        <f t="shared" ca="1" si="27"/>
        <v>15.191766666666666</v>
      </c>
      <c r="N158" s="12">
        <f t="shared" ca="1" si="29"/>
        <v>-0.81576666666666675</v>
      </c>
      <c r="O158" s="12">
        <f t="shared" ca="1" si="30"/>
        <v>0.66547525444444455</v>
      </c>
      <c r="P158" s="12">
        <f t="shared" ca="1" si="31"/>
        <v>0.81576666666666675</v>
      </c>
      <c r="Q158" s="36">
        <f t="shared" ca="1" si="32"/>
        <v>5.6745038026340205E-2</v>
      </c>
      <c r="R158" s="37">
        <f t="shared" ca="1" si="28"/>
        <v>-1.1334225323349232</v>
      </c>
      <c r="S158" s="38">
        <f t="shared" ca="1" si="39"/>
        <v>0</v>
      </c>
    </row>
    <row r="159" spans="5:19" x14ac:dyDescent="0.3">
      <c r="E159" s="34">
        <f t="shared" si="33"/>
        <v>158</v>
      </c>
      <c r="F159" s="39">
        <v>43693.291666666664</v>
      </c>
      <c r="G159" s="10">
        <v>14.662699999999999</v>
      </c>
      <c r="H159" s="40">
        <f t="shared" si="34"/>
        <v>14.375999999999999</v>
      </c>
      <c r="I159" s="12">
        <f t="shared" si="35"/>
        <v>0.28669999999999973</v>
      </c>
      <c r="J159" s="12">
        <f t="shared" si="36"/>
        <v>8.2196889999999842E-2</v>
      </c>
      <c r="K159" s="12">
        <f t="shared" si="37"/>
        <v>0.28669999999999973</v>
      </c>
      <c r="L159" s="36">
        <f t="shared" si="38"/>
        <v>1.9553015474639716E-2</v>
      </c>
      <c r="M159" s="12">
        <f t="shared" ca="1" si="27"/>
        <v>14.894666666666666</v>
      </c>
      <c r="N159" s="12">
        <f t="shared" ca="1" si="29"/>
        <v>-0.23196666666666665</v>
      </c>
      <c r="O159" s="12">
        <f t="shared" ca="1" si="30"/>
        <v>5.3808534444444438E-2</v>
      </c>
      <c r="P159" s="12">
        <f t="shared" ca="1" si="31"/>
        <v>0.23196666666666665</v>
      </c>
      <c r="Q159" s="36">
        <f t="shared" ca="1" si="32"/>
        <v>1.5820187732591313E-2</v>
      </c>
      <c r="R159" s="37">
        <f t="shared" ca="1" si="28"/>
        <v>-0.54962253233492298</v>
      </c>
      <c r="S159" s="38">
        <f t="shared" ca="1" si="39"/>
        <v>0</v>
      </c>
    </row>
    <row r="160" spans="5:19" x14ac:dyDescent="0.3">
      <c r="E160" s="34">
        <f t="shared" si="33"/>
        <v>159</v>
      </c>
      <c r="F160" s="35">
        <v>43696.291666666664</v>
      </c>
      <c r="G160" s="6">
        <v>15.122</v>
      </c>
      <c r="H160" s="40">
        <f t="shared" si="34"/>
        <v>14.662699999999999</v>
      </c>
      <c r="I160" s="12">
        <f t="shared" si="35"/>
        <v>0.45930000000000071</v>
      </c>
      <c r="J160" s="12">
        <f t="shared" si="36"/>
        <v>0.21095649000000066</v>
      </c>
      <c r="K160" s="12">
        <f t="shared" si="37"/>
        <v>0.45930000000000071</v>
      </c>
      <c r="L160" s="36">
        <f t="shared" si="38"/>
        <v>3.0372966538817665E-2</v>
      </c>
      <c r="M160" s="12">
        <f t="shared" ca="1" si="27"/>
        <v>14.56</v>
      </c>
      <c r="N160" s="12">
        <f t="shared" ca="1" si="29"/>
        <v>0.56199999999999939</v>
      </c>
      <c r="O160" s="12">
        <f t="shared" ca="1" si="30"/>
        <v>0.31584399999999929</v>
      </c>
      <c r="P160" s="12">
        <f t="shared" ca="1" si="31"/>
        <v>0.56199999999999939</v>
      </c>
      <c r="Q160" s="36">
        <f t="shared" ca="1" si="32"/>
        <v>3.7164396243883041E-2</v>
      </c>
      <c r="R160" s="37">
        <f t="shared" ca="1" si="28"/>
        <v>0.24434413433174307</v>
      </c>
      <c r="S160" s="38">
        <f t="shared" ca="1" si="39"/>
        <v>1</v>
      </c>
    </row>
    <row r="161" spans="5:19" x14ac:dyDescent="0.3">
      <c r="E161" s="34">
        <f t="shared" si="33"/>
        <v>160</v>
      </c>
      <c r="F161" s="39">
        <v>43697.291666666664</v>
      </c>
      <c r="G161" s="10">
        <v>15.0573</v>
      </c>
      <c r="H161" s="40">
        <f t="shared" si="34"/>
        <v>15.122</v>
      </c>
      <c r="I161" s="12">
        <f t="shared" si="35"/>
        <v>-6.4700000000000202E-2</v>
      </c>
      <c r="J161" s="12">
        <f t="shared" si="36"/>
        <v>4.186090000000026E-3</v>
      </c>
      <c r="K161" s="12">
        <f t="shared" si="37"/>
        <v>6.4700000000000202E-2</v>
      </c>
      <c r="L161" s="36">
        <f t="shared" si="38"/>
        <v>4.2969191023623232E-3</v>
      </c>
      <c r="M161" s="12">
        <f t="shared" ca="1" si="27"/>
        <v>14.720233333333333</v>
      </c>
      <c r="N161" s="12">
        <f t="shared" ca="1" si="29"/>
        <v>0.33706666666666685</v>
      </c>
      <c r="O161" s="12">
        <f t="shared" ca="1" si="30"/>
        <v>0.1136139377777779</v>
      </c>
      <c r="P161" s="12">
        <f t="shared" ca="1" si="31"/>
        <v>0.33706666666666685</v>
      </c>
      <c r="Q161" s="36">
        <f t="shared" ca="1" si="32"/>
        <v>2.2385598126268776E-2</v>
      </c>
      <c r="R161" s="37">
        <f t="shared" ca="1" si="28"/>
        <v>1.9410800998410527E-2</v>
      </c>
      <c r="S161" s="38">
        <f t="shared" ca="1" si="39"/>
        <v>0</v>
      </c>
    </row>
    <row r="162" spans="5:19" x14ac:dyDescent="0.3">
      <c r="E162" s="34">
        <f t="shared" si="33"/>
        <v>161</v>
      </c>
      <c r="F162" s="35">
        <v>43698.291666666664</v>
      </c>
      <c r="G162" s="6">
        <v>14.722</v>
      </c>
      <c r="H162" s="40">
        <f t="shared" si="34"/>
        <v>15.0573</v>
      </c>
      <c r="I162" s="12">
        <f t="shared" si="35"/>
        <v>-0.33530000000000015</v>
      </c>
      <c r="J162" s="12">
        <f t="shared" si="36"/>
        <v>0.1124260900000001</v>
      </c>
      <c r="K162" s="12">
        <f t="shared" si="37"/>
        <v>0.33530000000000015</v>
      </c>
      <c r="L162" s="36">
        <f t="shared" si="38"/>
        <v>2.2775438119820687E-2</v>
      </c>
      <c r="M162" s="12">
        <f t="shared" ca="1" si="27"/>
        <v>14.947333333333333</v>
      </c>
      <c r="N162" s="12">
        <f t="shared" ca="1" si="29"/>
        <v>-0.22533333333333339</v>
      </c>
      <c r="O162" s="12">
        <f t="shared" ca="1" si="30"/>
        <v>5.0775111111111132E-2</v>
      </c>
      <c r="P162" s="12">
        <f t="shared" ca="1" si="31"/>
        <v>0.22533333333333339</v>
      </c>
      <c r="Q162" s="36">
        <f t="shared" ca="1" si="32"/>
        <v>1.530589140968166E-2</v>
      </c>
      <c r="R162" s="37">
        <f t="shared" ca="1" si="28"/>
        <v>-0.54298919900158971</v>
      </c>
      <c r="S162" s="38">
        <f t="shared" ca="1" si="39"/>
        <v>1</v>
      </c>
    </row>
    <row r="163" spans="5:19" x14ac:dyDescent="0.3">
      <c r="E163" s="34">
        <f t="shared" si="33"/>
        <v>162</v>
      </c>
      <c r="F163" s="39">
        <v>43699.291666666664</v>
      </c>
      <c r="G163" s="10">
        <v>14.81</v>
      </c>
      <c r="H163" s="40">
        <f t="shared" si="34"/>
        <v>14.722</v>
      </c>
      <c r="I163" s="12">
        <f t="shared" si="35"/>
        <v>8.8000000000000966E-2</v>
      </c>
      <c r="J163" s="12">
        <f t="shared" si="36"/>
        <v>7.74400000000017E-3</v>
      </c>
      <c r="K163" s="12">
        <f t="shared" si="37"/>
        <v>8.8000000000000966E-2</v>
      </c>
      <c r="L163" s="36">
        <f t="shared" si="38"/>
        <v>5.9419311276165407E-3</v>
      </c>
      <c r="M163" s="12">
        <f t="shared" ca="1" si="27"/>
        <v>14.9671</v>
      </c>
      <c r="N163" s="12">
        <f t="shared" ca="1" si="29"/>
        <v>-0.1570999999999998</v>
      </c>
      <c r="O163" s="12">
        <f t="shared" ca="1" si="30"/>
        <v>2.4680409999999937E-2</v>
      </c>
      <c r="P163" s="12">
        <f t="shared" ca="1" si="31"/>
        <v>0.1570999999999998</v>
      </c>
      <c r="Q163" s="36">
        <f t="shared" ca="1" si="32"/>
        <v>1.0607697501688034E-2</v>
      </c>
      <c r="R163" s="37">
        <f t="shared" ca="1" si="28"/>
        <v>-0.47475586566825612</v>
      </c>
      <c r="S163" s="38">
        <f t="shared" ca="1" si="39"/>
        <v>0</v>
      </c>
    </row>
    <row r="164" spans="5:19" x14ac:dyDescent="0.3">
      <c r="E164" s="34">
        <f t="shared" si="33"/>
        <v>163</v>
      </c>
      <c r="F164" s="35">
        <v>43700.291666666664</v>
      </c>
      <c r="G164" s="6">
        <v>14.093299999999999</v>
      </c>
      <c r="H164" s="40">
        <f t="shared" si="34"/>
        <v>14.81</v>
      </c>
      <c r="I164" s="12">
        <f t="shared" si="35"/>
        <v>-0.71670000000000122</v>
      </c>
      <c r="J164" s="12">
        <f t="shared" si="36"/>
        <v>0.51365889000000176</v>
      </c>
      <c r="K164" s="12">
        <f t="shared" si="37"/>
        <v>0.71670000000000122</v>
      </c>
      <c r="L164" s="36">
        <f t="shared" si="38"/>
        <v>5.0853951877842751E-2</v>
      </c>
      <c r="M164" s="12">
        <f t="shared" ca="1" si="27"/>
        <v>14.863100000000001</v>
      </c>
      <c r="N164" s="12">
        <f t="shared" ca="1" si="29"/>
        <v>-0.76980000000000182</v>
      </c>
      <c r="O164" s="12">
        <f t="shared" ca="1" si="30"/>
        <v>0.59259204000000276</v>
      </c>
      <c r="P164" s="12">
        <f t="shared" ca="1" si="31"/>
        <v>0.76980000000000182</v>
      </c>
      <c r="Q164" s="36">
        <f t="shared" ca="1" si="32"/>
        <v>5.4621699672894347E-2</v>
      </c>
      <c r="R164" s="37">
        <f t="shared" ca="1" si="28"/>
        <v>-1.0874558656682582</v>
      </c>
      <c r="S164" s="38">
        <f t="shared" ca="1" si="39"/>
        <v>0</v>
      </c>
    </row>
    <row r="165" spans="5:19" x14ac:dyDescent="0.3">
      <c r="E165" s="34">
        <f t="shared" si="33"/>
        <v>164</v>
      </c>
      <c r="F165" s="39">
        <v>43703.291666666664</v>
      </c>
      <c r="G165" s="10">
        <v>14.333299999999999</v>
      </c>
      <c r="H165" s="40">
        <f t="shared" si="34"/>
        <v>14.093299999999999</v>
      </c>
      <c r="I165" s="12">
        <f t="shared" si="35"/>
        <v>0.24000000000000021</v>
      </c>
      <c r="J165" s="12">
        <f t="shared" si="36"/>
        <v>5.7600000000000103E-2</v>
      </c>
      <c r="K165" s="12">
        <f t="shared" si="37"/>
        <v>0.24000000000000021</v>
      </c>
      <c r="L165" s="36">
        <f t="shared" si="38"/>
        <v>1.6744224986569752E-2</v>
      </c>
      <c r="M165" s="12">
        <f t="shared" ca="1" si="27"/>
        <v>14.541766666666666</v>
      </c>
      <c r="N165" s="12">
        <f t="shared" ca="1" si="29"/>
        <v>-0.20846666666666636</v>
      </c>
      <c r="O165" s="12">
        <f t="shared" ca="1" si="30"/>
        <v>4.3458351111110981E-2</v>
      </c>
      <c r="P165" s="12">
        <f t="shared" ca="1" si="31"/>
        <v>0.20846666666666636</v>
      </c>
      <c r="Q165" s="36">
        <f t="shared" ca="1" si="32"/>
        <v>1.4544219870278747E-2</v>
      </c>
      <c r="R165" s="37">
        <f t="shared" ca="1" si="28"/>
        <v>-0.52612253233492268</v>
      </c>
      <c r="S165" s="38">
        <f t="shared" ca="1" si="39"/>
        <v>0</v>
      </c>
    </row>
    <row r="166" spans="5:19" x14ac:dyDescent="0.3">
      <c r="E166" s="34">
        <f t="shared" si="33"/>
        <v>165</v>
      </c>
      <c r="F166" s="35">
        <v>43704.291666666664</v>
      </c>
      <c r="G166" s="6">
        <v>14.272</v>
      </c>
      <c r="H166" s="40">
        <f t="shared" si="34"/>
        <v>14.333299999999999</v>
      </c>
      <c r="I166" s="12">
        <f t="shared" si="35"/>
        <v>-6.1299999999999244E-2</v>
      </c>
      <c r="J166" s="12">
        <f t="shared" si="36"/>
        <v>3.7576899999999074E-3</v>
      </c>
      <c r="K166" s="12">
        <f t="shared" si="37"/>
        <v>6.1299999999999244E-2</v>
      </c>
      <c r="L166" s="36">
        <f t="shared" si="38"/>
        <v>4.295123318385597E-3</v>
      </c>
      <c r="M166" s="12">
        <f t="shared" ca="1" si="27"/>
        <v>14.4122</v>
      </c>
      <c r="N166" s="12">
        <f t="shared" ca="1" si="29"/>
        <v>-0.1402000000000001</v>
      </c>
      <c r="O166" s="12">
        <f t="shared" ca="1" si="30"/>
        <v>1.9656040000000027E-2</v>
      </c>
      <c r="P166" s="12">
        <f t="shared" ca="1" si="31"/>
        <v>0.1402000000000001</v>
      </c>
      <c r="Q166" s="36">
        <f t="shared" ca="1" si="32"/>
        <v>9.8234304932735498E-3</v>
      </c>
      <c r="R166" s="37">
        <f t="shared" ca="1" si="28"/>
        <v>-0.45785586566825642</v>
      </c>
      <c r="S166" s="38">
        <f t="shared" ca="1" si="39"/>
        <v>0</v>
      </c>
    </row>
    <row r="167" spans="5:19" x14ac:dyDescent="0.3">
      <c r="E167" s="34">
        <f t="shared" si="33"/>
        <v>166</v>
      </c>
      <c r="F167" s="39">
        <v>43705.291666666664</v>
      </c>
      <c r="G167" s="10">
        <v>14.3727</v>
      </c>
      <c r="H167" s="40">
        <f t="shared" si="34"/>
        <v>14.272</v>
      </c>
      <c r="I167" s="12">
        <f t="shared" si="35"/>
        <v>0.10069999999999979</v>
      </c>
      <c r="J167" s="12">
        <f t="shared" si="36"/>
        <v>1.0140489999999957E-2</v>
      </c>
      <c r="K167" s="12">
        <f t="shared" si="37"/>
        <v>0.10069999999999979</v>
      </c>
      <c r="L167" s="36">
        <f t="shared" si="38"/>
        <v>7.0063384054492054E-3</v>
      </c>
      <c r="M167" s="12">
        <f t="shared" ca="1" si="27"/>
        <v>14.232866666666666</v>
      </c>
      <c r="N167" s="12">
        <f t="shared" ca="1" si="29"/>
        <v>0.1398333333333337</v>
      </c>
      <c r="O167" s="12">
        <f t="shared" ca="1" si="30"/>
        <v>1.9553361111111212E-2</v>
      </c>
      <c r="P167" s="12">
        <f t="shared" ca="1" si="31"/>
        <v>0.1398333333333337</v>
      </c>
      <c r="Q167" s="36">
        <f t="shared" ca="1" si="32"/>
        <v>9.7290928867459631E-3</v>
      </c>
      <c r="R167" s="37">
        <f t="shared" ca="1" si="28"/>
        <v>-0.17782253233492262</v>
      </c>
      <c r="S167" s="38">
        <f t="shared" ca="1" si="39"/>
        <v>1</v>
      </c>
    </row>
    <row r="168" spans="5:19" x14ac:dyDescent="0.3">
      <c r="E168" s="34">
        <f t="shared" si="33"/>
        <v>167</v>
      </c>
      <c r="F168" s="35">
        <v>43706.291666666664</v>
      </c>
      <c r="G168" s="6">
        <v>14.7807</v>
      </c>
      <c r="H168" s="40">
        <f t="shared" si="34"/>
        <v>14.3727</v>
      </c>
      <c r="I168" s="12">
        <f t="shared" si="35"/>
        <v>0.40799999999999947</v>
      </c>
      <c r="J168" s="12">
        <f t="shared" si="36"/>
        <v>0.16646399999999958</v>
      </c>
      <c r="K168" s="12">
        <f t="shared" si="37"/>
        <v>0.40799999999999947</v>
      </c>
      <c r="L168" s="36">
        <f t="shared" si="38"/>
        <v>2.760356410724793E-2</v>
      </c>
      <c r="M168" s="12">
        <f t="shared" ca="1" si="27"/>
        <v>14.326000000000001</v>
      </c>
      <c r="N168" s="12">
        <f t="shared" ca="1" si="29"/>
        <v>0.45469999999999899</v>
      </c>
      <c r="O168" s="12">
        <f t="shared" ca="1" si="30"/>
        <v>0.20675208999999908</v>
      </c>
      <c r="P168" s="12">
        <f t="shared" ca="1" si="31"/>
        <v>0.45469999999999899</v>
      </c>
      <c r="Q168" s="36">
        <f t="shared" ca="1" si="32"/>
        <v>3.0763089704817701E-2</v>
      </c>
      <c r="R168" s="37">
        <f t="shared" ca="1" si="28"/>
        <v>0.13704413433174267</v>
      </c>
      <c r="S168" s="38">
        <f t="shared" ca="1" si="39"/>
        <v>0</v>
      </c>
    </row>
    <row r="169" spans="5:19" x14ac:dyDescent="0.3">
      <c r="E169" s="34">
        <f t="shared" si="33"/>
        <v>168</v>
      </c>
      <c r="F169" s="39">
        <v>43707.291666666664</v>
      </c>
      <c r="G169" s="10">
        <v>15.040699999999999</v>
      </c>
      <c r="H169" s="40">
        <f t="shared" si="34"/>
        <v>14.7807</v>
      </c>
      <c r="I169" s="12">
        <f t="shared" si="35"/>
        <v>0.25999999999999979</v>
      </c>
      <c r="J169" s="12">
        <f t="shared" si="36"/>
        <v>6.7599999999999882E-2</v>
      </c>
      <c r="K169" s="12">
        <f t="shared" si="37"/>
        <v>0.25999999999999979</v>
      </c>
      <c r="L169" s="36">
        <f t="shared" si="38"/>
        <v>1.7286429487989242E-2</v>
      </c>
      <c r="M169" s="12">
        <f t="shared" ca="1" si="27"/>
        <v>14.475133333333332</v>
      </c>
      <c r="N169" s="12">
        <f t="shared" ca="1" si="29"/>
        <v>0.56556666666666722</v>
      </c>
      <c r="O169" s="12">
        <f t="shared" ca="1" si="30"/>
        <v>0.31986565444444509</v>
      </c>
      <c r="P169" s="12">
        <f t="shared" ca="1" si="31"/>
        <v>0.56556666666666722</v>
      </c>
      <c r="Q169" s="36">
        <f t="shared" ca="1" si="32"/>
        <v>3.76024165541941E-2</v>
      </c>
      <c r="R169" s="37">
        <f t="shared" ca="1" si="28"/>
        <v>0.2479108009984109</v>
      </c>
      <c r="S169" s="38">
        <f t="shared" ca="1" si="39"/>
        <v>0</v>
      </c>
    </row>
    <row r="170" spans="5:19" x14ac:dyDescent="0.3">
      <c r="E170" s="34">
        <f t="shared" si="33"/>
        <v>169</v>
      </c>
      <c r="F170" s="35">
        <v>43711.291666666664</v>
      </c>
      <c r="G170" s="6">
        <v>15.0007</v>
      </c>
      <c r="H170" s="40">
        <f t="shared" si="34"/>
        <v>15.040699999999999</v>
      </c>
      <c r="I170" s="12">
        <f t="shared" si="35"/>
        <v>-3.9999999999999147E-2</v>
      </c>
      <c r="J170" s="12">
        <f t="shared" si="36"/>
        <v>1.5999999999999318E-3</v>
      </c>
      <c r="K170" s="12">
        <f t="shared" si="37"/>
        <v>3.9999999999999147E-2</v>
      </c>
      <c r="L170" s="36">
        <f t="shared" si="38"/>
        <v>2.6665422280293016E-3</v>
      </c>
      <c r="M170" s="12">
        <f t="shared" ca="1" si="27"/>
        <v>14.731366666666666</v>
      </c>
      <c r="N170" s="12">
        <f t="shared" ca="1" si="29"/>
        <v>0.26933333333333387</v>
      </c>
      <c r="O170" s="12">
        <f t="shared" ca="1" si="30"/>
        <v>7.2540444444444727E-2</v>
      </c>
      <c r="P170" s="12">
        <f t="shared" ca="1" si="31"/>
        <v>0.26933333333333387</v>
      </c>
      <c r="Q170" s="36">
        <f t="shared" ca="1" si="32"/>
        <v>1.7954717668731052E-2</v>
      </c>
      <c r="R170" s="37">
        <f t="shared" ca="1" si="28"/>
        <v>-4.8322532334922452E-2</v>
      </c>
      <c r="S170" s="38">
        <f t="shared" ca="1" si="39"/>
        <v>0</v>
      </c>
    </row>
    <row r="171" spans="5:19" x14ac:dyDescent="0.3">
      <c r="E171" s="34">
        <f t="shared" si="33"/>
        <v>170</v>
      </c>
      <c r="F171" s="39">
        <v>43712.291666666664</v>
      </c>
      <c r="G171" s="10">
        <v>14.712</v>
      </c>
      <c r="H171" s="40">
        <f t="shared" si="34"/>
        <v>15.0007</v>
      </c>
      <c r="I171" s="12">
        <f t="shared" si="35"/>
        <v>-0.2887000000000004</v>
      </c>
      <c r="J171" s="12">
        <f t="shared" si="36"/>
        <v>8.3347690000000238E-2</v>
      </c>
      <c r="K171" s="12">
        <f t="shared" si="37"/>
        <v>0.2887000000000004</v>
      </c>
      <c r="L171" s="36">
        <f t="shared" si="38"/>
        <v>1.962343665035348E-2</v>
      </c>
      <c r="M171" s="12">
        <f t="shared" ca="1" si="27"/>
        <v>14.9407</v>
      </c>
      <c r="N171" s="12">
        <f t="shared" ca="1" si="29"/>
        <v>-0.2286999999999999</v>
      </c>
      <c r="O171" s="12">
        <f t="shared" ca="1" si="30"/>
        <v>5.2303689999999958E-2</v>
      </c>
      <c r="P171" s="12">
        <f t="shared" ca="1" si="31"/>
        <v>0.2286999999999999</v>
      </c>
      <c r="Q171" s="36">
        <f t="shared" ca="1" si="32"/>
        <v>1.5545133224578568E-2</v>
      </c>
      <c r="R171" s="37">
        <f t="shared" ca="1" si="28"/>
        <v>-0.54635586566825622</v>
      </c>
      <c r="S171" s="38">
        <f t="shared" ca="1" si="39"/>
        <v>1</v>
      </c>
    </row>
    <row r="172" spans="5:19" x14ac:dyDescent="0.3">
      <c r="E172" s="34">
        <f t="shared" si="33"/>
        <v>171</v>
      </c>
      <c r="F172" s="35">
        <v>43713.291666666664</v>
      </c>
      <c r="G172" s="6">
        <v>15.305300000000001</v>
      </c>
      <c r="H172" s="40">
        <f t="shared" si="34"/>
        <v>14.712</v>
      </c>
      <c r="I172" s="12">
        <f t="shared" si="35"/>
        <v>0.59330000000000105</v>
      </c>
      <c r="J172" s="12">
        <f t="shared" si="36"/>
        <v>0.35200489000000124</v>
      </c>
      <c r="K172" s="12">
        <f t="shared" si="37"/>
        <v>0.59330000000000105</v>
      </c>
      <c r="L172" s="36">
        <f t="shared" si="38"/>
        <v>3.8764349604385476E-2</v>
      </c>
      <c r="M172" s="12">
        <f t="shared" ca="1" si="27"/>
        <v>14.9178</v>
      </c>
      <c r="N172" s="12">
        <f t="shared" ca="1" si="29"/>
        <v>0.38750000000000107</v>
      </c>
      <c r="O172" s="12">
        <f t="shared" ca="1" si="30"/>
        <v>0.15015625000000082</v>
      </c>
      <c r="P172" s="12">
        <f t="shared" ca="1" si="31"/>
        <v>0.38750000000000107</v>
      </c>
      <c r="Q172" s="36">
        <f t="shared" ca="1" si="32"/>
        <v>2.5318027088655631E-2</v>
      </c>
      <c r="R172" s="37">
        <f t="shared" ca="1" si="28"/>
        <v>6.9844134331744745E-2</v>
      </c>
      <c r="S172" s="38">
        <f t="shared" ca="1" si="39"/>
        <v>1</v>
      </c>
    </row>
    <row r="173" spans="5:19" x14ac:dyDescent="0.3">
      <c r="E173" s="34">
        <f t="shared" si="33"/>
        <v>172</v>
      </c>
      <c r="F173" s="39">
        <v>43714.291666666664</v>
      </c>
      <c r="G173" s="10">
        <v>15.1633</v>
      </c>
      <c r="H173" s="40">
        <f t="shared" si="34"/>
        <v>15.305300000000001</v>
      </c>
      <c r="I173" s="12">
        <f t="shared" si="35"/>
        <v>-0.14200000000000124</v>
      </c>
      <c r="J173" s="12">
        <f t="shared" si="36"/>
        <v>2.0164000000000352E-2</v>
      </c>
      <c r="K173" s="12">
        <f t="shared" si="37"/>
        <v>0.14200000000000124</v>
      </c>
      <c r="L173" s="36">
        <f t="shared" si="38"/>
        <v>9.3647161237989905E-3</v>
      </c>
      <c r="M173" s="12">
        <f t="shared" ca="1" si="27"/>
        <v>15.006</v>
      </c>
      <c r="N173" s="12">
        <f t="shared" ca="1" si="29"/>
        <v>0.15729999999999933</v>
      </c>
      <c r="O173" s="12">
        <f t="shared" ca="1" si="30"/>
        <v>2.4743289999999789E-2</v>
      </c>
      <c r="P173" s="12">
        <f t="shared" ca="1" si="31"/>
        <v>0.15729999999999933</v>
      </c>
      <c r="Q173" s="36">
        <f t="shared" ca="1" si="32"/>
        <v>1.037373131178565E-2</v>
      </c>
      <c r="R173" s="37">
        <f t="shared" ca="1" si="28"/>
        <v>-0.16035586566825699</v>
      </c>
      <c r="S173" s="38">
        <f t="shared" ca="1" si="39"/>
        <v>0</v>
      </c>
    </row>
    <row r="174" spans="5:19" x14ac:dyDescent="0.3">
      <c r="E174" s="34">
        <f t="shared" si="33"/>
        <v>173</v>
      </c>
      <c r="F174" s="35">
        <v>43717.291666666664</v>
      </c>
      <c r="G174" s="6">
        <v>15.4527</v>
      </c>
      <c r="H174" s="40">
        <f t="shared" si="34"/>
        <v>15.1633</v>
      </c>
      <c r="I174" s="12">
        <f t="shared" si="35"/>
        <v>0.28940000000000055</v>
      </c>
      <c r="J174" s="12">
        <f t="shared" si="36"/>
        <v>8.3752360000000317E-2</v>
      </c>
      <c r="K174" s="12">
        <f t="shared" si="37"/>
        <v>0.28940000000000055</v>
      </c>
      <c r="L174" s="36">
        <f t="shared" si="38"/>
        <v>1.8728118710646072E-2</v>
      </c>
      <c r="M174" s="12">
        <f t="shared" ca="1" si="27"/>
        <v>15.0602</v>
      </c>
      <c r="N174" s="12">
        <f t="shared" ca="1" si="29"/>
        <v>0.39250000000000007</v>
      </c>
      <c r="O174" s="12">
        <f t="shared" ca="1" si="30"/>
        <v>0.15405625000000006</v>
      </c>
      <c r="P174" s="12">
        <f t="shared" ca="1" si="31"/>
        <v>0.39250000000000007</v>
      </c>
      <c r="Q174" s="36">
        <f t="shared" ca="1" si="32"/>
        <v>2.540009189332609E-2</v>
      </c>
      <c r="R174" s="37">
        <f t="shared" ca="1" si="28"/>
        <v>7.484413433174375E-2</v>
      </c>
      <c r="S174" s="38">
        <f t="shared" ca="1" si="39"/>
        <v>0</v>
      </c>
    </row>
    <row r="175" spans="5:19" x14ac:dyDescent="0.3">
      <c r="E175" s="34">
        <f t="shared" si="33"/>
        <v>174</v>
      </c>
      <c r="F175" s="39">
        <v>43718.291666666664</v>
      </c>
      <c r="G175" s="10">
        <v>15.7027</v>
      </c>
      <c r="H175" s="40">
        <f t="shared" si="34"/>
        <v>15.4527</v>
      </c>
      <c r="I175" s="12">
        <f t="shared" si="35"/>
        <v>0.25</v>
      </c>
      <c r="J175" s="12">
        <f t="shared" si="36"/>
        <v>6.25E-2</v>
      </c>
      <c r="K175" s="12">
        <f t="shared" si="37"/>
        <v>0.25</v>
      </c>
      <c r="L175" s="36">
        <f t="shared" si="38"/>
        <v>1.5920828902035954E-2</v>
      </c>
      <c r="M175" s="12">
        <f t="shared" ca="1" si="27"/>
        <v>15.3071</v>
      </c>
      <c r="N175" s="12">
        <f t="shared" ca="1" si="29"/>
        <v>0.39559999999999995</v>
      </c>
      <c r="O175" s="12">
        <f t="shared" ca="1" si="30"/>
        <v>0.15649935999999995</v>
      </c>
      <c r="P175" s="12">
        <f t="shared" ca="1" si="31"/>
        <v>0.39559999999999995</v>
      </c>
      <c r="Q175" s="36">
        <f t="shared" ca="1" si="32"/>
        <v>2.5193119654581694E-2</v>
      </c>
      <c r="R175" s="37">
        <f t="shared" ca="1" si="28"/>
        <v>7.7944134331743631E-2</v>
      </c>
      <c r="S175" s="38">
        <f t="shared" ca="1" si="39"/>
        <v>0</v>
      </c>
    </row>
    <row r="176" spans="5:19" x14ac:dyDescent="0.3">
      <c r="E176" s="34">
        <f t="shared" si="33"/>
        <v>175</v>
      </c>
      <c r="F176" s="35">
        <v>43719.291666666664</v>
      </c>
      <c r="G176" s="6">
        <v>16.473299999999998</v>
      </c>
      <c r="H176" s="40">
        <f t="shared" si="34"/>
        <v>15.7027</v>
      </c>
      <c r="I176" s="12">
        <f t="shared" si="35"/>
        <v>0.77059999999999818</v>
      </c>
      <c r="J176" s="12">
        <f t="shared" si="36"/>
        <v>0.59382435999999716</v>
      </c>
      <c r="K176" s="12">
        <f t="shared" si="37"/>
        <v>0.77059999999999818</v>
      </c>
      <c r="L176" s="36">
        <f t="shared" si="38"/>
        <v>4.6778726788196549E-2</v>
      </c>
      <c r="M176" s="12">
        <f t="shared" ca="1" si="27"/>
        <v>15.439566666666666</v>
      </c>
      <c r="N176" s="12">
        <f t="shared" ca="1" si="29"/>
        <v>1.0337333333333323</v>
      </c>
      <c r="O176" s="12">
        <f t="shared" ca="1" si="30"/>
        <v>1.0686046044444422</v>
      </c>
      <c r="P176" s="12">
        <f t="shared" ca="1" si="31"/>
        <v>1.0337333333333323</v>
      </c>
      <c r="Q176" s="36">
        <f t="shared" ca="1" si="32"/>
        <v>6.2752049275696581E-2</v>
      </c>
      <c r="R176" s="37">
        <f t="shared" ca="1" si="28"/>
        <v>0.71607746766507596</v>
      </c>
      <c r="S176" s="38">
        <f t="shared" ca="1" si="39"/>
        <v>0</v>
      </c>
    </row>
    <row r="177" spans="5:19" x14ac:dyDescent="0.3">
      <c r="E177" s="34">
        <f t="shared" si="33"/>
        <v>176</v>
      </c>
      <c r="F177" s="39">
        <v>43720.291666666664</v>
      </c>
      <c r="G177" s="10">
        <v>16.391300000000001</v>
      </c>
      <c r="H177" s="40">
        <f t="shared" si="34"/>
        <v>16.473299999999998</v>
      </c>
      <c r="I177" s="12">
        <f t="shared" si="35"/>
        <v>-8.1999999999997186E-2</v>
      </c>
      <c r="J177" s="12">
        <f t="shared" si="36"/>
        <v>6.7239999999995385E-3</v>
      </c>
      <c r="K177" s="12">
        <f t="shared" si="37"/>
        <v>8.1999999999997186E-2</v>
      </c>
      <c r="L177" s="36">
        <f t="shared" si="38"/>
        <v>5.0026538468576119E-3</v>
      </c>
      <c r="M177" s="12">
        <f t="shared" ca="1" si="27"/>
        <v>15.876233333333332</v>
      </c>
      <c r="N177" s="12">
        <f t="shared" ca="1" si="29"/>
        <v>0.51506666666666945</v>
      </c>
      <c r="O177" s="12">
        <f t="shared" ca="1" si="30"/>
        <v>0.26529367111111396</v>
      </c>
      <c r="P177" s="12">
        <f t="shared" ca="1" si="31"/>
        <v>0.51506666666666945</v>
      </c>
      <c r="Q177" s="36">
        <f t="shared" ca="1" si="32"/>
        <v>3.1423173675466216E-2</v>
      </c>
      <c r="R177" s="37">
        <f t="shared" ca="1" si="28"/>
        <v>0.19741080099841313</v>
      </c>
      <c r="S177" s="38">
        <f t="shared" ca="1" si="39"/>
        <v>0</v>
      </c>
    </row>
    <row r="178" spans="5:19" x14ac:dyDescent="0.3">
      <c r="E178" s="34">
        <f t="shared" si="33"/>
        <v>177</v>
      </c>
      <c r="F178" s="35">
        <v>43721.291666666664</v>
      </c>
      <c r="G178" s="6">
        <v>16.346699999999998</v>
      </c>
      <c r="H178" s="40">
        <f t="shared" si="34"/>
        <v>16.391300000000001</v>
      </c>
      <c r="I178" s="12">
        <f t="shared" si="35"/>
        <v>-4.4600000000002638E-2</v>
      </c>
      <c r="J178" s="12">
        <f t="shared" si="36"/>
        <v>1.9891600000002353E-3</v>
      </c>
      <c r="K178" s="12">
        <f t="shared" si="37"/>
        <v>4.4600000000002638E-2</v>
      </c>
      <c r="L178" s="36">
        <f t="shared" si="38"/>
        <v>2.7283794282639703E-3</v>
      </c>
      <c r="M178" s="12">
        <f t="shared" ca="1" si="27"/>
        <v>16.1891</v>
      </c>
      <c r="N178" s="12">
        <f t="shared" ca="1" si="29"/>
        <v>0.15759999999999863</v>
      </c>
      <c r="O178" s="12">
        <f t="shared" ca="1" si="30"/>
        <v>2.4837759999999567E-2</v>
      </c>
      <c r="P178" s="12">
        <f t="shared" ca="1" si="31"/>
        <v>0.15759999999999863</v>
      </c>
      <c r="Q178" s="36">
        <f t="shared" ca="1" si="32"/>
        <v>9.6410896388872767E-3</v>
      </c>
      <c r="R178" s="37">
        <f t="shared" ca="1" si="28"/>
        <v>-0.16005586566825769</v>
      </c>
      <c r="S178" s="38">
        <f t="shared" ca="1" si="39"/>
        <v>0</v>
      </c>
    </row>
    <row r="179" spans="5:19" x14ac:dyDescent="0.3">
      <c r="E179" s="34">
        <f t="shared" si="33"/>
        <v>178</v>
      </c>
      <c r="F179" s="39">
        <v>43724.291666666664</v>
      </c>
      <c r="G179" s="10">
        <v>16.1873</v>
      </c>
      <c r="H179" s="40">
        <f t="shared" si="34"/>
        <v>16.346699999999998</v>
      </c>
      <c r="I179" s="12">
        <f t="shared" si="35"/>
        <v>-0.15939999999999799</v>
      </c>
      <c r="J179" s="12">
        <f t="shared" si="36"/>
        <v>2.540835999999936E-2</v>
      </c>
      <c r="K179" s="12">
        <f t="shared" si="37"/>
        <v>0.15939999999999799</v>
      </c>
      <c r="L179" s="36">
        <f t="shared" si="38"/>
        <v>9.8472259116713715E-3</v>
      </c>
      <c r="M179" s="12">
        <f t="shared" ca="1" si="27"/>
        <v>16.403766666666666</v>
      </c>
      <c r="N179" s="12">
        <f t="shared" ca="1" si="29"/>
        <v>-0.21646666666666547</v>
      </c>
      <c r="O179" s="12">
        <f t="shared" ca="1" si="30"/>
        <v>4.6857817777777262E-2</v>
      </c>
      <c r="P179" s="12">
        <f t="shared" ca="1" si="31"/>
        <v>0.21646666666666547</v>
      </c>
      <c r="Q179" s="36">
        <f t="shared" ca="1" si="32"/>
        <v>1.3372623394059879E-2</v>
      </c>
      <c r="R179" s="37">
        <f t="shared" ca="1" si="28"/>
        <v>-0.5341225323349218</v>
      </c>
      <c r="S179" s="38">
        <f t="shared" ca="1" si="39"/>
        <v>1</v>
      </c>
    </row>
    <row r="180" spans="5:19" x14ac:dyDescent="0.3">
      <c r="E180" s="34">
        <f t="shared" si="33"/>
        <v>179</v>
      </c>
      <c r="F180" s="35">
        <v>43725.291666666664</v>
      </c>
      <c r="G180" s="6">
        <v>16.319299999999998</v>
      </c>
      <c r="H180" s="40">
        <f t="shared" si="34"/>
        <v>16.1873</v>
      </c>
      <c r="I180" s="12">
        <f t="shared" si="35"/>
        <v>0.1319999999999979</v>
      </c>
      <c r="J180" s="12">
        <f t="shared" si="36"/>
        <v>1.7423999999999443E-2</v>
      </c>
      <c r="K180" s="12">
        <f t="shared" si="37"/>
        <v>0.1319999999999979</v>
      </c>
      <c r="L180" s="36">
        <f t="shared" si="38"/>
        <v>8.0885822308553613E-3</v>
      </c>
      <c r="M180" s="12">
        <f t="shared" ca="1" si="27"/>
        <v>16.308433333333333</v>
      </c>
      <c r="N180" s="12">
        <f t="shared" ca="1" si="29"/>
        <v>1.0866666666665026E-2</v>
      </c>
      <c r="O180" s="12">
        <f t="shared" ca="1" si="30"/>
        <v>1.1808444444440878E-4</v>
      </c>
      <c r="P180" s="12">
        <f t="shared" ca="1" si="31"/>
        <v>1.0866666666665026E-2</v>
      </c>
      <c r="Q180" s="36">
        <f t="shared" ca="1" si="32"/>
        <v>6.6587823415618485E-4</v>
      </c>
      <c r="R180" s="37">
        <f t="shared" ca="1" si="28"/>
        <v>-0.3067891990015913</v>
      </c>
      <c r="S180" s="38">
        <f t="shared" ca="1" si="39"/>
        <v>1</v>
      </c>
    </row>
    <row r="181" spans="5:19" x14ac:dyDescent="0.3">
      <c r="E181" s="34">
        <f t="shared" si="33"/>
        <v>180</v>
      </c>
      <c r="F181" s="39">
        <v>43726.291666666664</v>
      </c>
      <c r="G181" s="10">
        <v>16.232700000000001</v>
      </c>
      <c r="H181" s="40">
        <f t="shared" si="34"/>
        <v>16.319299999999998</v>
      </c>
      <c r="I181" s="12">
        <f t="shared" si="35"/>
        <v>-8.6599999999997124E-2</v>
      </c>
      <c r="J181" s="12">
        <f t="shared" si="36"/>
        <v>7.4995599999995019E-3</v>
      </c>
      <c r="K181" s="12">
        <f t="shared" si="37"/>
        <v>8.6599999999997124E-2</v>
      </c>
      <c r="L181" s="36">
        <f t="shared" si="38"/>
        <v>5.3349103969146921E-3</v>
      </c>
      <c r="M181" s="12">
        <f t="shared" ca="1" si="27"/>
        <v>16.284433333333332</v>
      </c>
      <c r="N181" s="12">
        <f t="shared" ca="1" si="29"/>
        <v>-5.1733333333331188E-2</v>
      </c>
      <c r="O181" s="12">
        <f t="shared" ca="1" si="30"/>
        <v>2.6763377777775559E-3</v>
      </c>
      <c r="P181" s="12">
        <f t="shared" ca="1" si="31"/>
        <v>5.1733333333331188E-2</v>
      </c>
      <c r="Q181" s="36">
        <f t="shared" ca="1" si="32"/>
        <v>3.1869826543539388E-3</v>
      </c>
      <c r="R181" s="37">
        <f t="shared" ca="1" si="28"/>
        <v>-0.36938919900158751</v>
      </c>
      <c r="S181" s="38">
        <f t="shared" ca="1" si="39"/>
        <v>1</v>
      </c>
    </row>
    <row r="182" spans="5:19" x14ac:dyDescent="0.3">
      <c r="E182" s="34">
        <f t="shared" si="33"/>
        <v>181</v>
      </c>
      <c r="F182" s="35">
        <v>43727.291666666664</v>
      </c>
      <c r="G182" s="6">
        <v>16.440000000000001</v>
      </c>
      <c r="H182" s="40">
        <f t="shared" si="34"/>
        <v>16.232700000000001</v>
      </c>
      <c r="I182" s="12">
        <f t="shared" si="35"/>
        <v>0.20730000000000004</v>
      </c>
      <c r="J182" s="12">
        <f t="shared" si="36"/>
        <v>4.2973290000000018E-2</v>
      </c>
      <c r="K182" s="12">
        <f t="shared" si="37"/>
        <v>0.20730000000000004</v>
      </c>
      <c r="L182" s="36">
        <f t="shared" si="38"/>
        <v>1.2609489051094892E-2</v>
      </c>
      <c r="M182" s="12">
        <f t="shared" ca="1" si="27"/>
        <v>16.246433333333332</v>
      </c>
      <c r="N182" s="12">
        <f t="shared" ca="1" si="29"/>
        <v>0.19356666666666911</v>
      </c>
      <c r="O182" s="12">
        <f t="shared" ca="1" si="30"/>
        <v>3.7468054444445391E-2</v>
      </c>
      <c r="P182" s="12">
        <f t="shared" ca="1" si="31"/>
        <v>0.19356666666666911</v>
      </c>
      <c r="Q182" s="36">
        <f t="shared" ca="1" si="32"/>
        <v>1.177412814274143E-2</v>
      </c>
      <c r="R182" s="37">
        <f t="shared" ca="1" si="28"/>
        <v>-0.12408919900158721</v>
      </c>
      <c r="S182" s="38">
        <f t="shared" ca="1" si="39"/>
        <v>1</v>
      </c>
    </row>
    <row r="183" spans="5:19" x14ac:dyDescent="0.3">
      <c r="E183" s="34">
        <f t="shared" si="33"/>
        <v>182</v>
      </c>
      <c r="F183" s="39">
        <v>43728.291666666664</v>
      </c>
      <c r="G183" s="10">
        <v>16.0413</v>
      </c>
      <c r="H183" s="40">
        <f t="shared" si="34"/>
        <v>16.440000000000001</v>
      </c>
      <c r="I183" s="12">
        <f t="shared" si="35"/>
        <v>-0.39870000000000161</v>
      </c>
      <c r="J183" s="12">
        <f t="shared" si="36"/>
        <v>0.15896169000000129</v>
      </c>
      <c r="K183" s="12">
        <f t="shared" si="37"/>
        <v>0.39870000000000161</v>
      </c>
      <c r="L183" s="36">
        <f t="shared" si="38"/>
        <v>2.4854594079033596E-2</v>
      </c>
      <c r="M183" s="12">
        <f t="shared" ca="1" si="27"/>
        <v>16.330666666666669</v>
      </c>
      <c r="N183" s="12">
        <f t="shared" ca="1" si="29"/>
        <v>-0.28936666666666966</v>
      </c>
      <c r="O183" s="12">
        <f t="shared" ca="1" si="30"/>
        <v>8.3733067777779516E-2</v>
      </c>
      <c r="P183" s="12">
        <f t="shared" ca="1" si="31"/>
        <v>0.28936666666666966</v>
      </c>
      <c r="Q183" s="36">
        <f t="shared" ca="1" si="32"/>
        <v>1.8038853875101749E-2</v>
      </c>
      <c r="R183" s="37">
        <f t="shared" ca="1" si="28"/>
        <v>-0.60702253233492598</v>
      </c>
      <c r="S183" s="38">
        <f t="shared" ca="1" si="39"/>
        <v>1</v>
      </c>
    </row>
    <row r="184" spans="5:19" x14ac:dyDescent="0.3">
      <c r="E184" s="34">
        <f t="shared" si="33"/>
        <v>183</v>
      </c>
      <c r="F184" s="35">
        <v>43731.291666666664</v>
      </c>
      <c r="G184" s="6">
        <v>16.082000000000001</v>
      </c>
      <c r="H184" s="40">
        <f t="shared" si="34"/>
        <v>16.0413</v>
      </c>
      <c r="I184" s="12">
        <f t="shared" si="35"/>
        <v>4.0700000000001069E-2</v>
      </c>
      <c r="J184" s="12">
        <f t="shared" si="36"/>
        <v>1.656490000000087E-3</v>
      </c>
      <c r="K184" s="12">
        <f t="shared" si="37"/>
        <v>4.0700000000001069E-2</v>
      </c>
      <c r="L184" s="36">
        <f t="shared" si="38"/>
        <v>2.5307797537620362E-3</v>
      </c>
      <c r="M184" s="12">
        <f t="shared" ca="1" si="27"/>
        <v>16.238000000000003</v>
      </c>
      <c r="N184" s="12">
        <f t="shared" ca="1" si="29"/>
        <v>-0.15600000000000236</v>
      </c>
      <c r="O184" s="12">
        <f t="shared" ca="1" si="30"/>
        <v>2.4336000000000736E-2</v>
      </c>
      <c r="P184" s="12">
        <f t="shared" ca="1" si="31"/>
        <v>0.15600000000000236</v>
      </c>
      <c r="Q184" s="36">
        <f t="shared" ca="1" si="32"/>
        <v>9.7002860340755104E-3</v>
      </c>
      <c r="R184" s="37">
        <f t="shared" ca="1" si="28"/>
        <v>-0.47365586566825868</v>
      </c>
      <c r="S184" s="38">
        <f t="shared" ca="1" si="39"/>
        <v>0</v>
      </c>
    </row>
    <row r="185" spans="5:19" x14ac:dyDescent="0.3">
      <c r="E185" s="34">
        <f t="shared" si="33"/>
        <v>184</v>
      </c>
      <c r="F185" s="39">
        <v>43732.291666666664</v>
      </c>
      <c r="G185" s="10">
        <v>14.880699999999999</v>
      </c>
      <c r="H185" s="40">
        <f t="shared" si="34"/>
        <v>16.082000000000001</v>
      </c>
      <c r="I185" s="12">
        <f t="shared" si="35"/>
        <v>-1.2013000000000016</v>
      </c>
      <c r="J185" s="12">
        <f t="shared" si="36"/>
        <v>1.4431216900000039</v>
      </c>
      <c r="K185" s="12">
        <f t="shared" si="37"/>
        <v>1.2013000000000016</v>
      </c>
      <c r="L185" s="36">
        <f t="shared" si="38"/>
        <v>8.0728729159246657E-2</v>
      </c>
      <c r="M185" s="12">
        <f t="shared" ca="1" si="27"/>
        <v>16.187766666666668</v>
      </c>
      <c r="N185" s="12">
        <f t="shared" ca="1" si="29"/>
        <v>-1.3070666666666693</v>
      </c>
      <c r="O185" s="12">
        <f t="shared" ca="1" si="30"/>
        <v>1.7084232711111178</v>
      </c>
      <c r="P185" s="12">
        <f t="shared" ca="1" si="31"/>
        <v>1.3070666666666693</v>
      </c>
      <c r="Q185" s="36">
        <f t="shared" ca="1" si="32"/>
        <v>8.7836369704830372E-2</v>
      </c>
      <c r="R185" s="37">
        <f t="shared" ca="1" si="28"/>
        <v>-1.6247225323349257</v>
      </c>
      <c r="S185" s="38">
        <f t="shared" ca="1" si="39"/>
        <v>0</v>
      </c>
    </row>
    <row r="186" spans="5:19" x14ac:dyDescent="0.3">
      <c r="E186" s="34">
        <f t="shared" si="33"/>
        <v>185</v>
      </c>
      <c r="F186" s="35">
        <v>43733.291666666664</v>
      </c>
      <c r="G186" s="6">
        <v>15.246700000000001</v>
      </c>
      <c r="H186" s="40">
        <f t="shared" si="34"/>
        <v>14.880699999999999</v>
      </c>
      <c r="I186" s="12">
        <f t="shared" si="35"/>
        <v>0.36600000000000144</v>
      </c>
      <c r="J186" s="12">
        <f t="shared" si="36"/>
        <v>0.13395600000000105</v>
      </c>
      <c r="K186" s="12">
        <f t="shared" si="37"/>
        <v>0.36600000000000144</v>
      </c>
      <c r="L186" s="36">
        <f t="shared" si="38"/>
        <v>2.4005194566693214E-2</v>
      </c>
      <c r="M186" s="12">
        <f t="shared" ca="1" si="27"/>
        <v>15.667999999999999</v>
      </c>
      <c r="N186" s="12">
        <f t="shared" ca="1" si="29"/>
        <v>-0.42129999999999868</v>
      </c>
      <c r="O186" s="12">
        <f t="shared" ca="1" si="30"/>
        <v>0.17749368999999887</v>
      </c>
      <c r="P186" s="12">
        <f t="shared" ca="1" si="31"/>
        <v>0.42129999999999868</v>
      </c>
      <c r="Q186" s="36">
        <f t="shared" ca="1" si="32"/>
        <v>2.763220893701579E-2</v>
      </c>
      <c r="R186" s="37">
        <f t="shared" ca="1" si="28"/>
        <v>-0.738955865668255</v>
      </c>
      <c r="S186" s="38">
        <f t="shared" ca="1" si="39"/>
        <v>0</v>
      </c>
    </row>
    <row r="187" spans="5:19" x14ac:dyDescent="0.3">
      <c r="E187" s="34">
        <f t="shared" si="33"/>
        <v>186</v>
      </c>
      <c r="F187" s="39">
        <v>43734.291666666664</v>
      </c>
      <c r="G187" s="10">
        <v>16.1707</v>
      </c>
      <c r="H187" s="40">
        <f t="shared" si="34"/>
        <v>15.246700000000001</v>
      </c>
      <c r="I187" s="12">
        <f t="shared" si="35"/>
        <v>0.92399999999999949</v>
      </c>
      <c r="J187" s="12">
        <f t="shared" si="36"/>
        <v>0.85377599999999909</v>
      </c>
      <c r="K187" s="12">
        <f t="shared" si="37"/>
        <v>0.92399999999999949</v>
      </c>
      <c r="L187" s="36">
        <f t="shared" si="38"/>
        <v>5.714038353318035E-2</v>
      </c>
      <c r="M187" s="12">
        <f t="shared" ca="1" si="27"/>
        <v>15.403133333333335</v>
      </c>
      <c r="N187" s="12">
        <f t="shared" ca="1" si="29"/>
        <v>0.7675666666666654</v>
      </c>
      <c r="O187" s="12">
        <f t="shared" ca="1" si="30"/>
        <v>0.58915858777777586</v>
      </c>
      <c r="P187" s="12">
        <f t="shared" ca="1" si="31"/>
        <v>0.7675666666666654</v>
      </c>
      <c r="Q187" s="36">
        <f t="shared" ca="1" si="32"/>
        <v>4.7466508355647273E-2</v>
      </c>
      <c r="R187" s="37">
        <f t="shared" ca="1" si="28"/>
        <v>0.44991080099840908</v>
      </c>
      <c r="S187" s="38">
        <f t="shared" ca="1" si="39"/>
        <v>1</v>
      </c>
    </row>
    <row r="188" spans="5:19" x14ac:dyDescent="0.3">
      <c r="E188" s="34">
        <f t="shared" si="33"/>
        <v>187</v>
      </c>
      <c r="F188" s="35">
        <v>43735.291666666664</v>
      </c>
      <c r="G188" s="6">
        <v>16.141999999999999</v>
      </c>
      <c r="H188" s="40">
        <f t="shared" si="34"/>
        <v>16.1707</v>
      </c>
      <c r="I188" s="12">
        <f t="shared" si="35"/>
        <v>-2.8700000000000614E-2</v>
      </c>
      <c r="J188" s="12">
        <f t="shared" si="36"/>
        <v>8.2369000000003521E-4</v>
      </c>
      <c r="K188" s="12">
        <f t="shared" si="37"/>
        <v>2.8700000000000614E-2</v>
      </c>
      <c r="L188" s="36">
        <f t="shared" si="38"/>
        <v>1.7779705117086243E-3</v>
      </c>
      <c r="M188" s="12">
        <f t="shared" ca="1" si="27"/>
        <v>15.432700000000002</v>
      </c>
      <c r="N188" s="12">
        <f t="shared" ca="1" si="29"/>
        <v>0.70929999999999715</v>
      </c>
      <c r="O188" s="12">
        <f t="shared" ca="1" si="30"/>
        <v>0.50310648999999596</v>
      </c>
      <c r="P188" s="12">
        <f t="shared" ca="1" si="31"/>
        <v>0.70929999999999715</v>
      </c>
      <c r="Q188" s="36">
        <f t="shared" ca="1" si="32"/>
        <v>4.39412712179406E-2</v>
      </c>
      <c r="R188" s="37">
        <f t="shared" ca="1" si="28"/>
        <v>0.39164413433174083</v>
      </c>
      <c r="S188" s="38">
        <f t="shared" ca="1" si="39"/>
        <v>0</v>
      </c>
    </row>
    <row r="189" spans="5:19" x14ac:dyDescent="0.3">
      <c r="E189" s="34">
        <f t="shared" si="33"/>
        <v>188</v>
      </c>
      <c r="F189" s="39">
        <v>43738.291666666664</v>
      </c>
      <c r="G189" s="10">
        <v>16.058</v>
      </c>
      <c r="H189" s="40">
        <f t="shared" si="34"/>
        <v>16.141999999999999</v>
      </c>
      <c r="I189" s="12">
        <f t="shared" si="35"/>
        <v>-8.3999999999999631E-2</v>
      </c>
      <c r="J189" s="12">
        <f t="shared" si="36"/>
        <v>7.0559999999999382E-3</v>
      </c>
      <c r="K189" s="12">
        <f t="shared" si="37"/>
        <v>8.3999999999999631E-2</v>
      </c>
      <c r="L189" s="36">
        <f t="shared" si="38"/>
        <v>5.231037489101982E-3</v>
      </c>
      <c r="M189" s="12">
        <f t="shared" ca="1" si="27"/>
        <v>15.853133333333332</v>
      </c>
      <c r="N189" s="12">
        <f t="shared" ca="1" si="29"/>
        <v>0.20486666666666764</v>
      </c>
      <c r="O189" s="12">
        <f t="shared" ca="1" si="30"/>
        <v>4.1970351111111512E-2</v>
      </c>
      <c r="P189" s="12">
        <f t="shared" ca="1" si="31"/>
        <v>0.20486666666666764</v>
      </c>
      <c r="Q189" s="36">
        <f t="shared" ca="1" si="32"/>
        <v>1.2757919209532174E-2</v>
      </c>
      <c r="R189" s="37">
        <f t="shared" ca="1" si="28"/>
        <v>-0.11278919900158868</v>
      </c>
      <c r="S189" s="38">
        <f t="shared" ca="1" si="39"/>
        <v>0</v>
      </c>
    </row>
    <row r="190" spans="5:19" x14ac:dyDescent="0.3">
      <c r="E190" s="34">
        <f t="shared" si="33"/>
        <v>189</v>
      </c>
      <c r="F190" s="35">
        <v>43739.291666666664</v>
      </c>
      <c r="G190" s="6">
        <v>16.3127</v>
      </c>
      <c r="H190" s="40">
        <f t="shared" si="34"/>
        <v>16.058</v>
      </c>
      <c r="I190" s="12">
        <f t="shared" si="35"/>
        <v>0.2546999999999997</v>
      </c>
      <c r="J190" s="12">
        <f t="shared" si="36"/>
        <v>6.4872089999999855E-2</v>
      </c>
      <c r="K190" s="12">
        <f t="shared" si="37"/>
        <v>0.2546999999999997</v>
      </c>
      <c r="L190" s="36">
        <f t="shared" si="38"/>
        <v>1.5613601672316643E-2</v>
      </c>
      <c r="M190" s="12">
        <f t="shared" ca="1" si="27"/>
        <v>16.123566666666665</v>
      </c>
      <c r="N190" s="12">
        <f t="shared" ca="1" si="29"/>
        <v>0.18913333333333426</v>
      </c>
      <c r="O190" s="12">
        <f t="shared" ca="1" si="30"/>
        <v>3.5771417777778126E-2</v>
      </c>
      <c r="P190" s="12">
        <f t="shared" ca="1" si="31"/>
        <v>0.18913333333333426</v>
      </c>
      <c r="Q190" s="36">
        <f t="shared" ca="1" si="32"/>
        <v>1.1594238435901738E-2</v>
      </c>
      <c r="R190" s="37">
        <f t="shared" ca="1" si="28"/>
        <v>-0.12852253233492206</v>
      </c>
      <c r="S190" s="38">
        <f t="shared" ca="1" si="39"/>
        <v>0</v>
      </c>
    </row>
    <row r="191" spans="5:19" x14ac:dyDescent="0.3">
      <c r="E191" s="34">
        <f t="shared" si="33"/>
        <v>190</v>
      </c>
      <c r="F191" s="39">
        <v>43740.291666666664</v>
      </c>
      <c r="G191" s="10">
        <v>16.2087</v>
      </c>
      <c r="H191" s="40">
        <f t="shared" si="34"/>
        <v>16.3127</v>
      </c>
      <c r="I191" s="12">
        <f t="shared" si="35"/>
        <v>-0.1039999999999992</v>
      </c>
      <c r="J191" s="12">
        <f t="shared" si="36"/>
        <v>1.0815999999999834E-2</v>
      </c>
      <c r="K191" s="12">
        <f t="shared" si="37"/>
        <v>0.1039999999999992</v>
      </c>
      <c r="L191" s="36">
        <f t="shared" si="38"/>
        <v>6.4163072917630161E-3</v>
      </c>
      <c r="M191" s="12">
        <f t="shared" ca="1" si="27"/>
        <v>16.1709</v>
      </c>
      <c r="N191" s="12">
        <f t="shared" ca="1" si="29"/>
        <v>3.7800000000000722E-2</v>
      </c>
      <c r="O191" s="12">
        <f t="shared" ca="1" si="30"/>
        <v>1.4288400000000547E-3</v>
      </c>
      <c r="P191" s="12">
        <f t="shared" ca="1" si="31"/>
        <v>3.7800000000000722E-2</v>
      </c>
      <c r="Q191" s="36">
        <f t="shared" ca="1" si="32"/>
        <v>2.3320809195062357E-3</v>
      </c>
      <c r="R191" s="37">
        <f t="shared" ca="1" si="28"/>
        <v>-0.2798558656682556</v>
      </c>
      <c r="S191" s="38">
        <f t="shared" ca="1" si="39"/>
        <v>0</v>
      </c>
    </row>
    <row r="192" spans="5:19" x14ac:dyDescent="0.3">
      <c r="E192" s="34">
        <f t="shared" si="33"/>
        <v>191</v>
      </c>
      <c r="F192" s="35">
        <v>43741.291666666664</v>
      </c>
      <c r="G192" s="6">
        <v>15.535299999999999</v>
      </c>
      <c r="H192" s="40">
        <f t="shared" si="34"/>
        <v>16.2087</v>
      </c>
      <c r="I192" s="12">
        <f t="shared" si="35"/>
        <v>-0.67340000000000089</v>
      </c>
      <c r="J192" s="12">
        <f t="shared" si="36"/>
        <v>0.45346756000000121</v>
      </c>
      <c r="K192" s="12">
        <f t="shared" si="37"/>
        <v>0.67340000000000089</v>
      </c>
      <c r="L192" s="36">
        <f t="shared" si="38"/>
        <v>4.3346443261475534E-2</v>
      </c>
      <c r="M192" s="12">
        <f t="shared" ca="1" si="27"/>
        <v>16.193133333333332</v>
      </c>
      <c r="N192" s="12">
        <f t="shared" ca="1" si="29"/>
        <v>-0.6578333333333326</v>
      </c>
      <c r="O192" s="12">
        <f t="shared" ca="1" si="30"/>
        <v>0.43274469444444347</v>
      </c>
      <c r="P192" s="12">
        <f t="shared" ca="1" si="31"/>
        <v>0.6578333333333326</v>
      </c>
      <c r="Q192" s="36">
        <f t="shared" ca="1" si="32"/>
        <v>4.234442420380248E-2</v>
      </c>
      <c r="R192" s="37">
        <f t="shared" ca="1" si="28"/>
        <v>-0.97548919900158892</v>
      </c>
      <c r="S192" s="38">
        <f t="shared" ca="1" si="39"/>
        <v>1</v>
      </c>
    </row>
    <row r="193" spans="5:19" x14ac:dyDescent="0.3">
      <c r="E193" s="34">
        <f t="shared" si="33"/>
        <v>192</v>
      </c>
      <c r="F193" s="39">
        <v>43742.291666666664</v>
      </c>
      <c r="G193" s="10">
        <v>15.428699999999999</v>
      </c>
      <c r="H193" s="40">
        <f t="shared" si="34"/>
        <v>15.535299999999999</v>
      </c>
      <c r="I193" s="12">
        <f t="shared" si="35"/>
        <v>-0.10660000000000025</v>
      </c>
      <c r="J193" s="12">
        <f t="shared" si="36"/>
        <v>1.1363560000000054E-2</v>
      </c>
      <c r="K193" s="12">
        <f t="shared" si="37"/>
        <v>0.10660000000000025</v>
      </c>
      <c r="L193" s="36">
        <f t="shared" si="38"/>
        <v>6.9092016825785876E-3</v>
      </c>
      <c r="M193" s="12">
        <f t="shared" ca="1" si="27"/>
        <v>16.018899999999999</v>
      </c>
      <c r="N193" s="12">
        <f t="shared" ca="1" si="29"/>
        <v>-0.59019999999999939</v>
      </c>
      <c r="O193" s="12">
        <f t="shared" ca="1" si="30"/>
        <v>0.34833603999999929</v>
      </c>
      <c r="P193" s="12">
        <f t="shared" ca="1" si="31"/>
        <v>0.59019999999999939</v>
      </c>
      <c r="Q193" s="36">
        <f t="shared" ca="1" si="32"/>
        <v>3.8253384925495952E-2</v>
      </c>
      <c r="R193" s="37">
        <f t="shared" ca="1" si="28"/>
        <v>-0.90785586566825571</v>
      </c>
      <c r="S193" s="38">
        <f t="shared" ca="1" si="39"/>
        <v>0</v>
      </c>
    </row>
    <row r="194" spans="5:19" x14ac:dyDescent="0.3">
      <c r="E194" s="34">
        <f t="shared" si="33"/>
        <v>193</v>
      </c>
      <c r="F194" s="35">
        <v>43745.291666666664</v>
      </c>
      <c r="G194" s="6">
        <v>15.848000000000001</v>
      </c>
      <c r="H194" s="40">
        <f t="shared" si="34"/>
        <v>15.428699999999999</v>
      </c>
      <c r="I194" s="12">
        <f t="shared" si="35"/>
        <v>0.41930000000000156</v>
      </c>
      <c r="J194" s="12">
        <f t="shared" si="36"/>
        <v>0.17581249000000132</v>
      </c>
      <c r="K194" s="12">
        <f t="shared" si="37"/>
        <v>0.41930000000000156</v>
      </c>
      <c r="L194" s="36">
        <f t="shared" si="38"/>
        <v>2.6457597173144973E-2</v>
      </c>
      <c r="M194" s="12">
        <f t="shared" ref="M194:M257" ca="1" si="40">IF(E194&lt;=span,G194,AVERAGE(OFFSET(G194,-span,0,span,1)))</f>
        <v>15.724233333333332</v>
      </c>
      <c r="N194" s="12">
        <f t="shared" ca="1" si="29"/>
        <v>0.12376666666666836</v>
      </c>
      <c r="O194" s="12">
        <f t="shared" ca="1" si="30"/>
        <v>1.5318187777778196E-2</v>
      </c>
      <c r="P194" s="12">
        <f t="shared" ca="1" si="31"/>
        <v>0.12376666666666836</v>
      </c>
      <c r="Q194" s="36">
        <f t="shared" ca="1" si="32"/>
        <v>7.8096079421168824E-3</v>
      </c>
      <c r="R194" s="37">
        <f t="shared" ref="R194:R257" ca="1" si="41">N194-AVERAGE(ErorrMA)</f>
        <v>-0.19388919900158796</v>
      </c>
      <c r="S194" s="38">
        <f t="shared" ca="1" si="39"/>
        <v>1</v>
      </c>
    </row>
    <row r="195" spans="5:19" x14ac:dyDescent="0.3">
      <c r="E195" s="34">
        <f t="shared" si="33"/>
        <v>194</v>
      </c>
      <c r="F195" s="39">
        <v>43746.291666666664</v>
      </c>
      <c r="G195" s="10">
        <v>16.003299999999999</v>
      </c>
      <c r="H195" s="40">
        <f t="shared" si="34"/>
        <v>15.848000000000001</v>
      </c>
      <c r="I195" s="12">
        <f t="shared" si="35"/>
        <v>0.15529999999999866</v>
      </c>
      <c r="J195" s="12">
        <f t="shared" si="36"/>
        <v>2.4118089999999585E-2</v>
      </c>
      <c r="K195" s="12">
        <f t="shared" si="37"/>
        <v>0.15529999999999866</v>
      </c>
      <c r="L195" s="36">
        <f t="shared" si="38"/>
        <v>9.7042484987470493E-3</v>
      </c>
      <c r="M195" s="12">
        <f t="shared" ca="1" si="40"/>
        <v>15.603999999999999</v>
      </c>
      <c r="N195" s="12">
        <f t="shared" ref="N195:N258" ca="1" si="42">G195-M195</f>
        <v>0.39930000000000021</v>
      </c>
      <c r="O195" s="12">
        <f t="shared" ref="O195:O258" ca="1" si="43">N195^2</f>
        <v>0.15944049000000016</v>
      </c>
      <c r="P195" s="12">
        <f t="shared" ref="P195:P258" ca="1" si="44">ABS(N195)</f>
        <v>0.39930000000000021</v>
      </c>
      <c r="Q195" s="36">
        <f t="shared" ref="Q195:Q258" ca="1" si="45">P195/G195</f>
        <v>2.4951103834834079E-2</v>
      </c>
      <c r="R195" s="37">
        <f t="shared" ca="1" si="41"/>
        <v>8.1644134331743889E-2</v>
      </c>
      <c r="S195" s="38">
        <f t="shared" ca="1" si="39"/>
        <v>0</v>
      </c>
    </row>
    <row r="196" spans="5:19" x14ac:dyDescent="0.3">
      <c r="E196" s="34">
        <f t="shared" ref="E196:E259" si="46">E195+1</f>
        <v>195</v>
      </c>
      <c r="F196" s="35">
        <v>43747.291666666664</v>
      </c>
      <c r="G196" s="6">
        <v>16.302</v>
      </c>
      <c r="H196" s="40">
        <f t="shared" ref="H196:H259" si="47">G195</f>
        <v>16.003299999999999</v>
      </c>
      <c r="I196" s="12">
        <f t="shared" ref="I196:I259" si="48">(G196-H196)</f>
        <v>0.29870000000000019</v>
      </c>
      <c r="J196" s="12">
        <f t="shared" ref="J196:J259" si="49">I196^2</f>
        <v>8.9221690000000117E-2</v>
      </c>
      <c r="K196" s="12">
        <f t="shared" ref="K196:K259" si="50">ABS(I196)</f>
        <v>0.29870000000000019</v>
      </c>
      <c r="L196" s="36">
        <f t="shared" ref="L196:L259" si="51">K196/G196</f>
        <v>1.832290516501044E-2</v>
      </c>
      <c r="M196" s="12">
        <f t="shared" ca="1" si="40"/>
        <v>15.76</v>
      </c>
      <c r="N196" s="12">
        <f t="shared" ca="1" si="42"/>
        <v>0.54199999999999982</v>
      </c>
      <c r="O196" s="12">
        <f t="shared" ca="1" si="43"/>
        <v>0.2937639999999998</v>
      </c>
      <c r="P196" s="12">
        <f t="shared" ca="1" si="44"/>
        <v>0.54199999999999982</v>
      </c>
      <c r="Q196" s="36">
        <f t="shared" ca="1" si="45"/>
        <v>3.3247454300085869E-2</v>
      </c>
      <c r="R196" s="37">
        <f t="shared" ca="1" si="41"/>
        <v>0.22434413433174349</v>
      </c>
      <c r="S196" s="38">
        <f t="shared" ref="S196:S259" ca="1" si="52">IF(N195*N196&lt;0,1,0)</f>
        <v>0</v>
      </c>
    </row>
    <row r="197" spans="5:19" x14ac:dyDescent="0.3">
      <c r="E197" s="34">
        <f t="shared" si="46"/>
        <v>196</v>
      </c>
      <c r="F197" s="39">
        <v>43748.291666666664</v>
      </c>
      <c r="G197" s="10">
        <v>16.315999999999999</v>
      </c>
      <c r="H197" s="40">
        <f t="shared" si="47"/>
        <v>16.302</v>
      </c>
      <c r="I197" s="12">
        <f t="shared" si="48"/>
        <v>1.3999999999999346E-2</v>
      </c>
      <c r="J197" s="12">
        <f t="shared" si="49"/>
        <v>1.959999999999817E-4</v>
      </c>
      <c r="K197" s="12">
        <f t="shared" si="50"/>
        <v>1.3999999999999346E-2</v>
      </c>
      <c r="L197" s="36">
        <f t="shared" si="51"/>
        <v>8.5805344447164417E-4</v>
      </c>
      <c r="M197" s="12">
        <f t="shared" ca="1" si="40"/>
        <v>16.051100000000002</v>
      </c>
      <c r="N197" s="12">
        <f t="shared" ca="1" si="42"/>
        <v>0.26489999999999725</v>
      </c>
      <c r="O197" s="12">
        <f t="shared" ca="1" si="43"/>
        <v>7.0172009999998536E-2</v>
      </c>
      <c r="P197" s="12">
        <f t="shared" ca="1" si="44"/>
        <v>0.26489999999999725</v>
      </c>
      <c r="Q197" s="36">
        <f t="shared" ca="1" si="45"/>
        <v>1.6235596960039057E-2</v>
      </c>
      <c r="R197" s="37">
        <f t="shared" ca="1" si="41"/>
        <v>-5.2755865668259072E-2</v>
      </c>
      <c r="S197" s="38">
        <f t="shared" ca="1" si="52"/>
        <v>0</v>
      </c>
    </row>
    <row r="198" spans="5:19" x14ac:dyDescent="0.3">
      <c r="E198" s="34">
        <f t="shared" si="46"/>
        <v>197</v>
      </c>
      <c r="F198" s="35">
        <v>43749.291666666664</v>
      </c>
      <c r="G198" s="6">
        <v>16.526</v>
      </c>
      <c r="H198" s="40">
        <f t="shared" si="47"/>
        <v>16.315999999999999</v>
      </c>
      <c r="I198" s="12">
        <f t="shared" si="48"/>
        <v>0.21000000000000085</v>
      </c>
      <c r="J198" s="12">
        <f t="shared" si="49"/>
        <v>4.4100000000000361E-2</v>
      </c>
      <c r="K198" s="12">
        <f t="shared" si="50"/>
        <v>0.21000000000000085</v>
      </c>
      <c r="L198" s="36">
        <f t="shared" si="51"/>
        <v>1.2707249183105462E-2</v>
      </c>
      <c r="M198" s="12">
        <f t="shared" ca="1" si="40"/>
        <v>16.207100000000001</v>
      </c>
      <c r="N198" s="12">
        <f t="shared" ca="1" si="42"/>
        <v>0.3188999999999993</v>
      </c>
      <c r="O198" s="12">
        <f t="shared" ca="1" si="43"/>
        <v>0.10169720999999955</v>
      </c>
      <c r="P198" s="12">
        <f t="shared" ca="1" si="44"/>
        <v>0.3188999999999993</v>
      </c>
      <c r="Q198" s="36">
        <f t="shared" ca="1" si="45"/>
        <v>1.9296865545201457E-2</v>
      </c>
      <c r="R198" s="37">
        <f t="shared" ca="1" si="41"/>
        <v>1.2441343317429743E-3</v>
      </c>
      <c r="S198" s="38">
        <f t="shared" ca="1" si="52"/>
        <v>0</v>
      </c>
    </row>
    <row r="199" spans="5:19" x14ac:dyDescent="0.3">
      <c r="E199" s="34">
        <f t="shared" si="46"/>
        <v>198</v>
      </c>
      <c r="F199" s="39">
        <v>43752.291666666664</v>
      </c>
      <c r="G199" s="10">
        <v>17.130700000000001</v>
      </c>
      <c r="H199" s="40">
        <f t="shared" si="47"/>
        <v>16.526</v>
      </c>
      <c r="I199" s="12">
        <f t="shared" si="48"/>
        <v>0.60470000000000113</v>
      </c>
      <c r="J199" s="12">
        <f t="shared" si="49"/>
        <v>0.36566209000000138</v>
      </c>
      <c r="K199" s="12">
        <f t="shared" si="50"/>
        <v>0.60470000000000113</v>
      </c>
      <c r="L199" s="36">
        <f t="shared" si="51"/>
        <v>3.529919968244153E-2</v>
      </c>
      <c r="M199" s="12">
        <f t="shared" ca="1" si="40"/>
        <v>16.38133333333333</v>
      </c>
      <c r="N199" s="12">
        <f t="shared" ca="1" si="42"/>
        <v>0.74936666666667051</v>
      </c>
      <c r="O199" s="12">
        <f t="shared" ca="1" si="43"/>
        <v>0.56155040111111687</v>
      </c>
      <c r="P199" s="12">
        <f t="shared" ca="1" si="44"/>
        <v>0.74936666666667051</v>
      </c>
      <c r="Q199" s="36">
        <f t="shared" ca="1" si="45"/>
        <v>4.3744077397109893E-2</v>
      </c>
      <c r="R199" s="37">
        <f t="shared" ca="1" si="41"/>
        <v>0.43171080099841419</v>
      </c>
      <c r="S199" s="38">
        <f t="shared" ca="1" si="52"/>
        <v>0</v>
      </c>
    </row>
    <row r="200" spans="5:19" x14ac:dyDescent="0.3">
      <c r="E200" s="34">
        <f t="shared" si="46"/>
        <v>199</v>
      </c>
      <c r="F200" s="35">
        <v>43753.291666666664</v>
      </c>
      <c r="G200" s="6">
        <v>17.192699999999999</v>
      </c>
      <c r="H200" s="40">
        <f t="shared" si="47"/>
        <v>17.130700000000001</v>
      </c>
      <c r="I200" s="12">
        <f t="shared" si="48"/>
        <v>6.1999999999997613E-2</v>
      </c>
      <c r="J200" s="12">
        <f t="shared" si="49"/>
        <v>3.843999999999704E-3</v>
      </c>
      <c r="K200" s="12">
        <f t="shared" si="50"/>
        <v>6.1999999999997613E-2</v>
      </c>
      <c r="L200" s="36">
        <f t="shared" si="51"/>
        <v>3.6061816933929875E-3</v>
      </c>
      <c r="M200" s="12">
        <f t="shared" ca="1" si="40"/>
        <v>16.657566666666668</v>
      </c>
      <c r="N200" s="12">
        <f t="shared" ca="1" si="42"/>
        <v>0.5351333333333308</v>
      </c>
      <c r="O200" s="12">
        <f t="shared" ca="1" si="43"/>
        <v>0.28636768444444172</v>
      </c>
      <c r="P200" s="12">
        <f t="shared" ca="1" si="44"/>
        <v>0.5351333333333308</v>
      </c>
      <c r="Q200" s="36">
        <f t="shared" ca="1" si="45"/>
        <v>3.1125613390179021E-2</v>
      </c>
      <c r="R200" s="37">
        <f t="shared" ca="1" si="41"/>
        <v>0.21747746766507448</v>
      </c>
      <c r="S200" s="38">
        <f t="shared" ca="1" si="52"/>
        <v>0</v>
      </c>
    </row>
    <row r="201" spans="5:19" x14ac:dyDescent="0.3">
      <c r="E201" s="34">
        <f t="shared" si="46"/>
        <v>200</v>
      </c>
      <c r="F201" s="39">
        <v>43754.291666666664</v>
      </c>
      <c r="G201" s="10">
        <v>17.316700000000001</v>
      </c>
      <c r="H201" s="40">
        <f t="shared" si="47"/>
        <v>17.192699999999999</v>
      </c>
      <c r="I201" s="12">
        <f t="shared" si="48"/>
        <v>0.12400000000000233</v>
      </c>
      <c r="J201" s="12">
        <f t="shared" si="49"/>
        <v>1.5376000000000578E-2</v>
      </c>
      <c r="K201" s="12">
        <f t="shared" si="50"/>
        <v>0.12400000000000233</v>
      </c>
      <c r="L201" s="36">
        <f t="shared" si="51"/>
        <v>7.1607176887052574E-3</v>
      </c>
      <c r="M201" s="12">
        <f t="shared" ca="1" si="40"/>
        <v>16.9498</v>
      </c>
      <c r="N201" s="12">
        <f t="shared" ca="1" si="42"/>
        <v>0.36690000000000111</v>
      </c>
      <c r="O201" s="12">
        <f t="shared" ca="1" si="43"/>
        <v>0.13461561000000083</v>
      </c>
      <c r="P201" s="12">
        <f t="shared" ca="1" si="44"/>
        <v>0.36690000000000111</v>
      </c>
      <c r="Q201" s="36">
        <f t="shared" ca="1" si="45"/>
        <v>2.1187639677305786E-2</v>
      </c>
      <c r="R201" s="37">
        <f t="shared" ca="1" si="41"/>
        <v>4.9244134331744793E-2</v>
      </c>
      <c r="S201" s="38">
        <f t="shared" ca="1" si="52"/>
        <v>0</v>
      </c>
    </row>
    <row r="202" spans="5:19" x14ac:dyDescent="0.3">
      <c r="E202" s="34">
        <f t="shared" si="46"/>
        <v>201</v>
      </c>
      <c r="F202" s="35">
        <v>43755.291666666664</v>
      </c>
      <c r="G202" s="6">
        <v>17.464700000000001</v>
      </c>
      <c r="H202" s="40">
        <f t="shared" si="47"/>
        <v>17.316700000000001</v>
      </c>
      <c r="I202" s="12">
        <f t="shared" si="48"/>
        <v>0.14799999999999969</v>
      </c>
      <c r="J202" s="12">
        <f t="shared" si="49"/>
        <v>2.1903999999999906E-2</v>
      </c>
      <c r="K202" s="12">
        <f t="shared" si="50"/>
        <v>0.14799999999999969</v>
      </c>
      <c r="L202" s="36">
        <f t="shared" si="51"/>
        <v>8.4742366029762709E-3</v>
      </c>
      <c r="M202" s="12">
        <f t="shared" ca="1" si="40"/>
        <v>17.213366666666669</v>
      </c>
      <c r="N202" s="12">
        <f t="shared" ca="1" si="42"/>
        <v>0.25133333333333141</v>
      </c>
      <c r="O202" s="12">
        <f t="shared" ca="1" si="43"/>
        <v>6.3168444444443472E-2</v>
      </c>
      <c r="P202" s="12">
        <f t="shared" ca="1" si="44"/>
        <v>0.25133333333333141</v>
      </c>
      <c r="Q202" s="36">
        <f t="shared" ca="1" si="45"/>
        <v>1.4390933330279444E-2</v>
      </c>
      <c r="R202" s="37">
        <f t="shared" ca="1" si="41"/>
        <v>-6.6322532334924911E-2</v>
      </c>
      <c r="S202" s="38">
        <f t="shared" ca="1" si="52"/>
        <v>0</v>
      </c>
    </row>
    <row r="203" spans="5:19" x14ac:dyDescent="0.3">
      <c r="E203" s="34">
        <f t="shared" si="46"/>
        <v>202</v>
      </c>
      <c r="F203" s="39">
        <v>43756.291666666664</v>
      </c>
      <c r="G203" s="10">
        <v>17.13</v>
      </c>
      <c r="H203" s="40">
        <f t="shared" si="47"/>
        <v>17.464700000000001</v>
      </c>
      <c r="I203" s="12">
        <f t="shared" si="48"/>
        <v>-0.33470000000000155</v>
      </c>
      <c r="J203" s="12">
        <f t="shared" si="49"/>
        <v>0.11202409000000103</v>
      </c>
      <c r="K203" s="12">
        <f t="shared" si="50"/>
        <v>0.33470000000000155</v>
      </c>
      <c r="L203" s="36">
        <f t="shared" si="51"/>
        <v>1.9538820782253448E-2</v>
      </c>
      <c r="M203" s="12">
        <f t="shared" ca="1" si="40"/>
        <v>17.3247</v>
      </c>
      <c r="N203" s="12">
        <f t="shared" ca="1" si="42"/>
        <v>-0.19470000000000098</v>
      </c>
      <c r="O203" s="12">
        <f t="shared" ca="1" si="43"/>
        <v>3.790809000000038E-2</v>
      </c>
      <c r="P203" s="12">
        <f t="shared" ca="1" si="44"/>
        <v>0.19470000000000098</v>
      </c>
      <c r="Q203" s="36">
        <f t="shared" ca="1" si="45"/>
        <v>1.136602451838885E-2</v>
      </c>
      <c r="R203" s="37">
        <f t="shared" ca="1" si="41"/>
        <v>-0.5123558656682573</v>
      </c>
      <c r="S203" s="38">
        <f t="shared" ca="1" si="52"/>
        <v>1</v>
      </c>
    </row>
    <row r="204" spans="5:19" x14ac:dyDescent="0.3">
      <c r="E204" s="34">
        <f t="shared" si="46"/>
        <v>203</v>
      </c>
      <c r="F204" s="35">
        <v>43759.291666666664</v>
      </c>
      <c r="G204" s="6">
        <v>16.899999999999999</v>
      </c>
      <c r="H204" s="40">
        <f t="shared" si="47"/>
        <v>17.13</v>
      </c>
      <c r="I204" s="12">
        <f t="shared" si="48"/>
        <v>-0.23000000000000043</v>
      </c>
      <c r="J204" s="12">
        <f t="shared" si="49"/>
        <v>5.2900000000000197E-2</v>
      </c>
      <c r="K204" s="12">
        <f t="shared" si="50"/>
        <v>0.23000000000000043</v>
      </c>
      <c r="L204" s="36">
        <f t="shared" si="51"/>
        <v>1.3609467455621329E-2</v>
      </c>
      <c r="M204" s="12">
        <f t="shared" ca="1" si="40"/>
        <v>17.303799999999999</v>
      </c>
      <c r="N204" s="12">
        <f t="shared" ca="1" si="42"/>
        <v>-0.40380000000000038</v>
      </c>
      <c r="O204" s="12">
        <f t="shared" ca="1" si="43"/>
        <v>0.1630544400000003</v>
      </c>
      <c r="P204" s="12">
        <f t="shared" ca="1" si="44"/>
        <v>0.40380000000000038</v>
      </c>
      <c r="Q204" s="36">
        <f t="shared" ca="1" si="45"/>
        <v>2.3893491124260379E-2</v>
      </c>
      <c r="R204" s="37">
        <f t="shared" ca="1" si="41"/>
        <v>-0.7214558656682567</v>
      </c>
      <c r="S204" s="38">
        <f t="shared" ca="1" si="52"/>
        <v>0</v>
      </c>
    </row>
    <row r="205" spans="5:19" x14ac:dyDescent="0.3">
      <c r="E205" s="34">
        <f t="shared" si="46"/>
        <v>204</v>
      </c>
      <c r="F205" s="39">
        <v>43760.291666666664</v>
      </c>
      <c r="G205" s="10">
        <v>17.038699999999999</v>
      </c>
      <c r="H205" s="40">
        <f t="shared" si="47"/>
        <v>16.899999999999999</v>
      </c>
      <c r="I205" s="12">
        <f t="shared" si="48"/>
        <v>0.13870000000000005</v>
      </c>
      <c r="J205" s="12">
        <f t="shared" si="49"/>
        <v>1.9237690000000012E-2</v>
      </c>
      <c r="K205" s="12">
        <f t="shared" si="50"/>
        <v>0.13870000000000005</v>
      </c>
      <c r="L205" s="36">
        <f t="shared" si="51"/>
        <v>8.1402923931990154E-3</v>
      </c>
      <c r="M205" s="12">
        <f t="shared" ca="1" si="40"/>
        <v>17.164899999999999</v>
      </c>
      <c r="N205" s="12">
        <f t="shared" ca="1" si="42"/>
        <v>-0.12620000000000076</v>
      </c>
      <c r="O205" s="12">
        <f t="shared" ca="1" si="43"/>
        <v>1.5926440000000191E-2</v>
      </c>
      <c r="P205" s="12">
        <f t="shared" ca="1" si="44"/>
        <v>0.12620000000000076</v>
      </c>
      <c r="Q205" s="36">
        <f t="shared" ca="1" si="45"/>
        <v>7.4066683491111861E-3</v>
      </c>
      <c r="R205" s="37">
        <f t="shared" ca="1" si="41"/>
        <v>-0.44385586566825708</v>
      </c>
      <c r="S205" s="38">
        <f t="shared" ca="1" si="52"/>
        <v>0</v>
      </c>
    </row>
    <row r="206" spans="5:19" x14ac:dyDescent="0.3">
      <c r="E206" s="34">
        <f t="shared" si="46"/>
        <v>205</v>
      </c>
      <c r="F206" s="35">
        <v>43761.291666666664</v>
      </c>
      <c r="G206" s="6">
        <v>16.9787</v>
      </c>
      <c r="H206" s="40">
        <f t="shared" si="47"/>
        <v>17.038699999999999</v>
      </c>
      <c r="I206" s="12">
        <f t="shared" si="48"/>
        <v>-5.9999999999998721E-2</v>
      </c>
      <c r="J206" s="12">
        <f t="shared" si="49"/>
        <v>3.5999999999998464E-3</v>
      </c>
      <c r="K206" s="12">
        <f t="shared" si="50"/>
        <v>5.9999999999998721E-2</v>
      </c>
      <c r="L206" s="36">
        <f t="shared" si="51"/>
        <v>3.5338394576733627E-3</v>
      </c>
      <c r="M206" s="12">
        <f t="shared" ca="1" si="40"/>
        <v>17.0229</v>
      </c>
      <c r="N206" s="12">
        <f t="shared" ca="1" si="42"/>
        <v>-4.4200000000000017E-2</v>
      </c>
      <c r="O206" s="12">
        <f t="shared" ca="1" si="43"/>
        <v>1.9536400000000017E-3</v>
      </c>
      <c r="P206" s="12">
        <f t="shared" ca="1" si="44"/>
        <v>4.4200000000000017E-2</v>
      </c>
      <c r="Q206" s="36">
        <f t="shared" ca="1" si="45"/>
        <v>2.6032617338194335E-3</v>
      </c>
      <c r="R206" s="37">
        <f t="shared" ca="1" si="41"/>
        <v>-0.36185586566825634</v>
      </c>
      <c r="S206" s="38">
        <f t="shared" ca="1" si="52"/>
        <v>0</v>
      </c>
    </row>
    <row r="207" spans="5:19" x14ac:dyDescent="0.3">
      <c r="E207" s="34">
        <f t="shared" si="46"/>
        <v>206</v>
      </c>
      <c r="F207" s="39">
        <v>43762.291666666664</v>
      </c>
      <c r="G207" s="10">
        <v>19.9787</v>
      </c>
      <c r="H207" s="40">
        <f t="shared" si="47"/>
        <v>16.9787</v>
      </c>
      <c r="I207" s="12">
        <f t="shared" si="48"/>
        <v>3</v>
      </c>
      <c r="J207" s="12">
        <f t="shared" si="49"/>
        <v>9</v>
      </c>
      <c r="K207" s="12">
        <f t="shared" si="50"/>
        <v>3</v>
      </c>
      <c r="L207" s="36">
        <f t="shared" si="51"/>
        <v>0.15015992031513561</v>
      </c>
      <c r="M207" s="12">
        <f t="shared" ca="1" si="40"/>
        <v>16.972466666666666</v>
      </c>
      <c r="N207" s="12">
        <f t="shared" ca="1" si="42"/>
        <v>3.0062333333333342</v>
      </c>
      <c r="O207" s="12">
        <f t="shared" ca="1" si="43"/>
        <v>9.0374388544444493</v>
      </c>
      <c r="P207" s="12">
        <f t="shared" ca="1" si="44"/>
        <v>3.0062333333333342</v>
      </c>
      <c r="Q207" s="36">
        <f t="shared" ca="1" si="45"/>
        <v>0.15047191926067932</v>
      </c>
      <c r="R207" s="37">
        <f t="shared" ca="1" si="41"/>
        <v>2.6885774676650778</v>
      </c>
      <c r="S207" s="38">
        <f t="shared" ca="1" si="52"/>
        <v>1</v>
      </c>
    </row>
    <row r="208" spans="5:19" x14ac:dyDescent="0.3">
      <c r="E208" s="34">
        <f t="shared" si="46"/>
        <v>207</v>
      </c>
      <c r="F208" s="35">
        <v>43763.291666666664</v>
      </c>
      <c r="G208" s="6">
        <v>21.875299999999999</v>
      </c>
      <c r="H208" s="40">
        <f t="shared" si="47"/>
        <v>19.9787</v>
      </c>
      <c r="I208" s="12">
        <f t="shared" si="48"/>
        <v>1.8965999999999994</v>
      </c>
      <c r="J208" s="12">
        <f t="shared" si="49"/>
        <v>3.5970915599999977</v>
      </c>
      <c r="K208" s="12">
        <f t="shared" si="50"/>
        <v>1.8965999999999994</v>
      </c>
      <c r="L208" s="36">
        <f t="shared" si="51"/>
        <v>8.6700525249939403E-2</v>
      </c>
      <c r="M208" s="12">
        <f t="shared" ca="1" si="40"/>
        <v>17.998699999999999</v>
      </c>
      <c r="N208" s="12">
        <f t="shared" ca="1" si="42"/>
        <v>3.8765999999999998</v>
      </c>
      <c r="O208" s="12">
        <f t="shared" ca="1" si="43"/>
        <v>15.028027559999998</v>
      </c>
      <c r="P208" s="12">
        <f t="shared" ca="1" si="44"/>
        <v>3.8765999999999998</v>
      </c>
      <c r="Q208" s="36">
        <f t="shared" ca="1" si="45"/>
        <v>0.17721356964247348</v>
      </c>
      <c r="R208" s="37">
        <f t="shared" ca="1" si="41"/>
        <v>3.5589441343317434</v>
      </c>
      <c r="S208" s="38">
        <f t="shared" ca="1" si="52"/>
        <v>0</v>
      </c>
    </row>
    <row r="209" spans="5:19" x14ac:dyDescent="0.3">
      <c r="E209" s="34">
        <f t="shared" si="46"/>
        <v>208</v>
      </c>
      <c r="F209" s="39">
        <v>43766.291666666664</v>
      </c>
      <c r="G209" s="10">
        <v>21.847300000000001</v>
      </c>
      <c r="H209" s="40">
        <f t="shared" si="47"/>
        <v>21.875299999999999</v>
      </c>
      <c r="I209" s="12">
        <f t="shared" si="48"/>
        <v>-2.7999999999998693E-2</v>
      </c>
      <c r="J209" s="12">
        <f t="shared" si="49"/>
        <v>7.8399999999992679E-4</v>
      </c>
      <c r="K209" s="12">
        <f t="shared" si="50"/>
        <v>2.7999999999998693E-2</v>
      </c>
      <c r="L209" s="36">
        <f t="shared" si="51"/>
        <v>1.281622900770287E-3</v>
      </c>
      <c r="M209" s="12">
        <f t="shared" ca="1" si="40"/>
        <v>19.610900000000001</v>
      </c>
      <c r="N209" s="12">
        <f t="shared" ca="1" si="42"/>
        <v>2.2363999999999997</v>
      </c>
      <c r="O209" s="12">
        <f t="shared" ca="1" si="43"/>
        <v>5.0014849599999991</v>
      </c>
      <c r="P209" s="12">
        <f t="shared" ca="1" si="44"/>
        <v>2.2363999999999997</v>
      </c>
      <c r="Q209" s="36">
        <f t="shared" ca="1" si="45"/>
        <v>0.10236505197438583</v>
      </c>
      <c r="R209" s="37">
        <f t="shared" ca="1" si="41"/>
        <v>1.9187441343317433</v>
      </c>
      <c r="S209" s="38">
        <f t="shared" ca="1" si="52"/>
        <v>0</v>
      </c>
    </row>
    <row r="210" spans="5:19" x14ac:dyDescent="0.3">
      <c r="E210" s="34">
        <f t="shared" si="46"/>
        <v>209</v>
      </c>
      <c r="F210" s="35">
        <v>43767.291666666664</v>
      </c>
      <c r="G210" s="6">
        <v>21.081299999999999</v>
      </c>
      <c r="H210" s="40">
        <f t="shared" si="47"/>
        <v>21.847300000000001</v>
      </c>
      <c r="I210" s="12">
        <f t="shared" si="48"/>
        <v>-0.76600000000000179</v>
      </c>
      <c r="J210" s="12">
        <f t="shared" si="49"/>
        <v>0.58675600000000272</v>
      </c>
      <c r="K210" s="12">
        <f t="shared" si="50"/>
        <v>0.76600000000000179</v>
      </c>
      <c r="L210" s="36">
        <f t="shared" si="51"/>
        <v>3.6335520105496427E-2</v>
      </c>
      <c r="M210" s="12">
        <f t="shared" ca="1" si="40"/>
        <v>21.233766666666668</v>
      </c>
      <c r="N210" s="12">
        <f t="shared" ca="1" si="42"/>
        <v>-0.15246666666666897</v>
      </c>
      <c r="O210" s="12">
        <f t="shared" ca="1" si="43"/>
        <v>2.3246084444445148E-2</v>
      </c>
      <c r="P210" s="12">
        <f t="shared" ca="1" si="44"/>
        <v>0.15246666666666897</v>
      </c>
      <c r="Q210" s="36">
        <f t="shared" ca="1" si="45"/>
        <v>7.2323180575519048E-3</v>
      </c>
      <c r="R210" s="37">
        <f t="shared" ca="1" si="41"/>
        <v>-0.47012253233492529</v>
      </c>
      <c r="S210" s="38">
        <f t="shared" ca="1" si="52"/>
        <v>1</v>
      </c>
    </row>
    <row r="211" spans="5:19" x14ac:dyDescent="0.3">
      <c r="E211" s="34">
        <f t="shared" si="46"/>
        <v>210</v>
      </c>
      <c r="F211" s="39">
        <v>43768.291666666664</v>
      </c>
      <c r="G211" s="10">
        <v>21.000699999999998</v>
      </c>
      <c r="H211" s="40">
        <f t="shared" si="47"/>
        <v>21.081299999999999</v>
      </c>
      <c r="I211" s="12">
        <f t="shared" si="48"/>
        <v>-8.0600000000000449E-2</v>
      </c>
      <c r="J211" s="12">
        <f t="shared" si="49"/>
        <v>6.4963600000000725E-3</v>
      </c>
      <c r="K211" s="12">
        <f t="shared" si="50"/>
        <v>8.0600000000000449E-2</v>
      </c>
      <c r="L211" s="36">
        <f t="shared" si="51"/>
        <v>3.8379673058517314E-3</v>
      </c>
      <c r="M211" s="12">
        <f t="shared" ca="1" si="40"/>
        <v>21.601299999999998</v>
      </c>
      <c r="N211" s="12">
        <f t="shared" ca="1" si="42"/>
        <v>-0.60060000000000002</v>
      </c>
      <c r="O211" s="12">
        <f t="shared" ca="1" si="43"/>
        <v>0.36072036000000002</v>
      </c>
      <c r="P211" s="12">
        <f t="shared" ca="1" si="44"/>
        <v>0.60060000000000002</v>
      </c>
      <c r="Q211" s="36">
        <f t="shared" ca="1" si="45"/>
        <v>2.8599046698443389E-2</v>
      </c>
      <c r="R211" s="37">
        <f t="shared" ca="1" si="41"/>
        <v>-0.91825586566825634</v>
      </c>
      <c r="S211" s="38">
        <f t="shared" ca="1" si="52"/>
        <v>0</v>
      </c>
    </row>
    <row r="212" spans="5:19" x14ac:dyDescent="0.3">
      <c r="E212" s="34">
        <f t="shared" si="46"/>
        <v>211</v>
      </c>
      <c r="F212" s="35">
        <v>43769.291666666664</v>
      </c>
      <c r="G212" s="6">
        <v>20.994700000000002</v>
      </c>
      <c r="H212" s="40">
        <f t="shared" si="47"/>
        <v>21.000699999999998</v>
      </c>
      <c r="I212" s="12">
        <f t="shared" si="48"/>
        <v>-5.9999999999966747E-3</v>
      </c>
      <c r="J212" s="12">
        <f t="shared" si="49"/>
        <v>3.5999999999960095E-5</v>
      </c>
      <c r="K212" s="12">
        <f t="shared" si="50"/>
        <v>5.9999999999966747E-3</v>
      </c>
      <c r="L212" s="36">
        <f t="shared" si="51"/>
        <v>2.8578641276115756E-4</v>
      </c>
      <c r="M212" s="12">
        <f t="shared" ca="1" si="40"/>
        <v>21.309766666666665</v>
      </c>
      <c r="N212" s="12">
        <f t="shared" ca="1" si="42"/>
        <v>-0.31506666666666305</v>
      </c>
      <c r="O212" s="12">
        <f t="shared" ca="1" si="43"/>
        <v>9.926700444444217E-2</v>
      </c>
      <c r="P212" s="12">
        <f t="shared" ca="1" si="44"/>
        <v>0.31506666666666305</v>
      </c>
      <c r="Q212" s="36">
        <f t="shared" ca="1" si="45"/>
        <v>1.5006962074555151E-2</v>
      </c>
      <c r="R212" s="37">
        <f t="shared" ca="1" si="41"/>
        <v>-0.63272253233491937</v>
      </c>
      <c r="S212" s="38">
        <f t="shared" ca="1" si="52"/>
        <v>0</v>
      </c>
    </row>
    <row r="213" spans="5:19" x14ac:dyDescent="0.3">
      <c r="E213" s="34">
        <f t="shared" si="46"/>
        <v>212</v>
      </c>
      <c r="F213" s="39">
        <v>43770.291666666664</v>
      </c>
      <c r="G213" s="10">
        <v>20.8873</v>
      </c>
      <c r="H213" s="40">
        <f t="shared" si="47"/>
        <v>20.994700000000002</v>
      </c>
      <c r="I213" s="12">
        <f t="shared" si="48"/>
        <v>-0.10740000000000194</v>
      </c>
      <c r="J213" s="12">
        <f t="shared" si="49"/>
        <v>1.1534760000000416E-2</v>
      </c>
      <c r="K213" s="12">
        <f t="shared" si="50"/>
        <v>0.10740000000000194</v>
      </c>
      <c r="L213" s="36">
        <f t="shared" si="51"/>
        <v>5.1418804728232915E-3</v>
      </c>
      <c r="M213" s="12">
        <f t="shared" ca="1" si="40"/>
        <v>21.025566666666666</v>
      </c>
      <c r="N213" s="12">
        <f t="shared" ca="1" si="42"/>
        <v>-0.13826666666666654</v>
      </c>
      <c r="O213" s="12">
        <f t="shared" ca="1" si="43"/>
        <v>1.9117671111111074E-2</v>
      </c>
      <c r="P213" s="12">
        <f t="shared" ca="1" si="44"/>
        <v>0.13826666666666654</v>
      </c>
      <c r="Q213" s="36">
        <f t="shared" ca="1" si="45"/>
        <v>6.6196524522875878E-3</v>
      </c>
      <c r="R213" s="37">
        <f t="shared" ca="1" si="41"/>
        <v>-0.45592253233492286</v>
      </c>
      <c r="S213" s="38">
        <f t="shared" ca="1" si="52"/>
        <v>0</v>
      </c>
    </row>
    <row r="214" spans="5:19" x14ac:dyDescent="0.3">
      <c r="E214" s="34">
        <f t="shared" si="46"/>
        <v>213</v>
      </c>
      <c r="F214" s="35">
        <v>43773.291666666664</v>
      </c>
      <c r="G214" s="6">
        <v>21.1647</v>
      </c>
      <c r="H214" s="40">
        <f t="shared" si="47"/>
        <v>20.8873</v>
      </c>
      <c r="I214" s="12">
        <f t="shared" si="48"/>
        <v>0.27740000000000009</v>
      </c>
      <c r="J214" s="12">
        <f t="shared" si="49"/>
        <v>7.6950760000000049E-2</v>
      </c>
      <c r="K214" s="12">
        <f t="shared" si="50"/>
        <v>0.27740000000000009</v>
      </c>
      <c r="L214" s="36">
        <f t="shared" si="51"/>
        <v>1.3106729601648031E-2</v>
      </c>
      <c r="M214" s="12">
        <f t="shared" ca="1" si="40"/>
        <v>20.960899999999999</v>
      </c>
      <c r="N214" s="12">
        <f t="shared" ca="1" si="42"/>
        <v>0.20380000000000109</v>
      </c>
      <c r="O214" s="12">
        <f t="shared" ca="1" si="43"/>
        <v>4.1534440000000443E-2</v>
      </c>
      <c r="P214" s="12">
        <f t="shared" ca="1" si="44"/>
        <v>0.20380000000000109</v>
      </c>
      <c r="Q214" s="36">
        <f t="shared" ca="1" si="45"/>
        <v>9.6292411420904195E-3</v>
      </c>
      <c r="R214" s="37">
        <f t="shared" ca="1" si="41"/>
        <v>-0.11385586566825523</v>
      </c>
      <c r="S214" s="38">
        <f t="shared" ca="1" si="52"/>
        <v>1</v>
      </c>
    </row>
    <row r="215" spans="5:19" x14ac:dyDescent="0.3">
      <c r="E215" s="34">
        <f t="shared" si="46"/>
        <v>214</v>
      </c>
      <c r="F215" s="39">
        <v>43774.291666666664</v>
      </c>
      <c r="G215" s="10">
        <v>21.148</v>
      </c>
      <c r="H215" s="40">
        <f t="shared" si="47"/>
        <v>21.1647</v>
      </c>
      <c r="I215" s="12">
        <f t="shared" si="48"/>
        <v>-1.6700000000000159E-2</v>
      </c>
      <c r="J215" s="12">
        <f t="shared" si="49"/>
        <v>2.7889000000000532E-4</v>
      </c>
      <c r="K215" s="12">
        <f t="shared" si="50"/>
        <v>1.6700000000000159E-2</v>
      </c>
      <c r="L215" s="36">
        <f t="shared" si="51"/>
        <v>7.8967278229620573E-4</v>
      </c>
      <c r="M215" s="12">
        <f t="shared" ca="1" si="40"/>
        <v>21.015566666666668</v>
      </c>
      <c r="N215" s="12">
        <f t="shared" ca="1" si="42"/>
        <v>0.1324333333333314</v>
      </c>
      <c r="O215" s="12">
        <f t="shared" ca="1" si="43"/>
        <v>1.7538587777777268E-2</v>
      </c>
      <c r="P215" s="12">
        <f t="shared" ca="1" si="44"/>
        <v>0.1324333333333314</v>
      </c>
      <c r="Q215" s="36">
        <f t="shared" ca="1" si="45"/>
        <v>6.262215497131237E-3</v>
      </c>
      <c r="R215" s="37">
        <f t="shared" ca="1" si="41"/>
        <v>-0.18522253233492492</v>
      </c>
      <c r="S215" s="38">
        <f t="shared" ca="1" si="52"/>
        <v>0</v>
      </c>
    </row>
    <row r="216" spans="5:19" x14ac:dyDescent="0.3">
      <c r="E216" s="34">
        <f t="shared" si="46"/>
        <v>215</v>
      </c>
      <c r="F216" s="35">
        <v>43775.291666666664</v>
      </c>
      <c r="G216" s="6">
        <v>21.771999999999998</v>
      </c>
      <c r="H216" s="40">
        <f t="shared" si="47"/>
        <v>21.148</v>
      </c>
      <c r="I216" s="12">
        <f t="shared" si="48"/>
        <v>0.62399999999999878</v>
      </c>
      <c r="J216" s="12">
        <f t="shared" si="49"/>
        <v>0.3893759999999985</v>
      </c>
      <c r="K216" s="12">
        <f t="shared" si="50"/>
        <v>0.62399999999999878</v>
      </c>
      <c r="L216" s="36">
        <f t="shared" si="51"/>
        <v>2.866066507440744E-2</v>
      </c>
      <c r="M216" s="12">
        <f t="shared" ca="1" si="40"/>
        <v>21.066666666666666</v>
      </c>
      <c r="N216" s="12">
        <f t="shared" ca="1" si="42"/>
        <v>0.70533333333333204</v>
      </c>
      <c r="O216" s="12">
        <f t="shared" ca="1" si="43"/>
        <v>0.49749511111110928</v>
      </c>
      <c r="P216" s="12">
        <f t="shared" ca="1" si="44"/>
        <v>0.70533333333333204</v>
      </c>
      <c r="Q216" s="36">
        <f t="shared" ca="1" si="45"/>
        <v>3.2396350052054566E-2</v>
      </c>
      <c r="R216" s="37">
        <f t="shared" ca="1" si="41"/>
        <v>0.38767746766507571</v>
      </c>
      <c r="S216" s="38">
        <f t="shared" ca="1" si="52"/>
        <v>0</v>
      </c>
    </row>
    <row r="217" spans="5:19" x14ac:dyDescent="0.3">
      <c r="E217" s="34">
        <f t="shared" si="46"/>
        <v>216</v>
      </c>
      <c r="F217" s="39">
        <v>43776.291666666664</v>
      </c>
      <c r="G217" s="10">
        <v>22.369299999999999</v>
      </c>
      <c r="H217" s="40">
        <f t="shared" si="47"/>
        <v>21.771999999999998</v>
      </c>
      <c r="I217" s="12">
        <f t="shared" si="48"/>
        <v>0.59730000000000061</v>
      </c>
      <c r="J217" s="12">
        <f t="shared" si="49"/>
        <v>0.35676729000000074</v>
      </c>
      <c r="K217" s="12">
        <f t="shared" si="50"/>
        <v>0.59730000000000061</v>
      </c>
      <c r="L217" s="36">
        <f t="shared" si="51"/>
        <v>2.6701774306750799E-2</v>
      </c>
      <c r="M217" s="12">
        <f t="shared" ca="1" si="40"/>
        <v>21.361566666666665</v>
      </c>
      <c r="N217" s="12">
        <f t="shared" ca="1" si="42"/>
        <v>1.0077333333333343</v>
      </c>
      <c r="O217" s="12">
        <f t="shared" ca="1" si="43"/>
        <v>1.0155264711111129</v>
      </c>
      <c r="P217" s="12">
        <f t="shared" ca="1" si="44"/>
        <v>1.0077333333333343</v>
      </c>
      <c r="Q217" s="36">
        <f t="shared" ca="1" si="45"/>
        <v>4.504983764951672E-2</v>
      </c>
      <c r="R217" s="37">
        <f t="shared" ca="1" si="41"/>
        <v>0.69007746766507794</v>
      </c>
      <c r="S217" s="38">
        <f t="shared" ca="1" si="52"/>
        <v>0</v>
      </c>
    </row>
    <row r="218" spans="5:19" x14ac:dyDescent="0.3">
      <c r="E218" s="34">
        <f t="shared" si="46"/>
        <v>217</v>
      </c>
      <c r="F218" s="35">
        <v>43777.291666666664</v>
      </c>
      <c r="G218" s="6">
        <v>22.475999999999999</v>
      </c>
      <c r="H218" s="40">
        <f t="shared" si="47"/>
        <v>22.369299999999999</v>
      </c>
      <c r="I218" s="12">
        <f t="shared" si="48"/>
        <v>0.10670000000000002</v>
      </c>
      <c r="J218" s="12">
        <f t="shared" si="49"/>
        <v>1.1384890000000003E-2</v>
      </c>
      <c r="K218" s="12">
        <f t="shared" si="50"/>
        <v>0.10670000000000002</v>
      </c>
      <c r="L218" s="36">
        <f t="shared" si="51"/>
        <v>4.7472859939491022E-3</v>
      </c>
      <c r="M218" s="12">
        <f t="shared" ca="1" si="40"/>
        <v>21.763099999999998</v>
      </c>
      <c r="N218" s="12">
        <f t="shared" ca="1" si="42"/>
        <v>0.7129000000000012</v>
      </c>
      <c r="O218" s="12">
        <f t="shared" ca="1" si="43"/>
        <v>0.50822641000000168</v>
      </c>
      <c r="P218" s="12">
        <f t="shared" ca="1" si="44"/>
        <v>0.7129000000000012</v>
      </c>
      <c r="Q218" s="36">
        <f t="shared" ca="1" si="45"/>
        <v>3.1718277273536273E-2</v>
      </c>
      <c r="R218" s="37">
        <f t="shared" ca="1" si="41"/>
        <v>0.39524413433174488</v>
      </c>
      <c r="S218" s="38">
        <f t="shared" ca="1" si="52"/>
        <v>0</v>
      </c>
    </row>
    <row r="219" spans="5:19" x14ac:dyDescent="0.3">
      <c r="E219" s="34">
        <f t="shared" si="46"/>
        <v>218</v>
      </c>
      <c r="F219" s="39">
        <v>43780.291666666664</v>
      </c>
      <c r="G219" s="10">
        <v>23.006</v>
      </c>
      <c r="H219" s="40">
        <f t="shared" si="47"/>
        <v>22.475999999999999</v>
      </c>
      <c r="I219" s="12">
        <f t="shared" si="48"/>
        <v>0.53000000000000114</v>
      </c>
      <c r="J219" s="12">
        <f t="shared" si="49"/>
        <v>0.2809000000000012</v>
      </c>
      <c r="K219" s="12">
        <f t="shared" si="50"/>
        <v>0.53000000000000114</v>
      </c>
      <c r="L219" s="36">
        <f t="shared" si="51"/>
        <v>2.3037468486481836E-2</v>
      </c>
      <c r="M219" s="12">
        <f t="shared" ca="1" si="40"/>
        <v>22.205766666666666</v>
      </c>
      <c r="N219" s="12">
        <f t="shared" ca="1" si="42"/>
        <v>0.80023333333333468</v>
      </c>
      <c r="O219" s="12">
        <f t="shared" ca="1" si="43"/>
        <v>0.64037338777777997</v>
      </c>
      <c r="P219" s="12">
        <f t="shared" ca="1" si="44"/>
        <v>0.80023333333333468</v>
      </c>
      <c r="Q219" s="36">
        <f t="shared" ca="1" si="45"/>
        <v>3.4783679619809382E-2</v>
      </c>
      <c r="R219" s="37">
        <f t="shared" ca="1" si="41"/>
        <v>0.48257746766507836</v>
      </c>
      <c r="S219" s="38">
        <f t="shared" ca="1" si="52"/>
        <v>0</v>
      </c>
    </row>
    <row r="220" spans="5:19" x14ac:dyDescent="0.3">
      <c r="E220" s="34">
        <f t="shared" si="46"/>
        <v>219</v>
      </c>
      <c r="F220" s="35">
        <v>43781.291666666664</v>
      </c>
      <c r="G220" s="6">
        <v>23.328700000000001</v>
      </c>
      <c r="H220" s="40">
        <f t="shared" si="47"/>
        <v>23.006</v>
      </c>
      <c r="I220" s="12">
        <f t="shared" si="48"/>
        <v>0.3227000000000011</v>
      </c>
      <c r="J220" s="12">
        <f t="shared" si="49"/>
        <v>0.10413529000000071</v>
      </c>
      <c r="K220" s="12">
        <f t="shared" si="50"/>
        <v>0.3227000000000011</v>
      </c>
      <c r="L220" s="36">
        <f t="shared" si="51"/>
        <v>1.3832746788290865E-2</v>
      </c>
      <c r="M220" s="12">
        <f t="shared" ca="1" si="40"/>
        <v>22.617099999999997</v>
      </c>
      <c r="N220" s="12">
        <f t="shared" ca="1" si="42"/>
        <v>0.71160000000000423</v>
      </c>
      <c r="O220" s="12">
        <f t="shared" ca="1" si="43"/>
        <v>0.50637456000000602</v>
      </c>
      <c r="P220" s="12">
        <f t="shared" ca="1" si="44"/>
        <v>0.71160000000000423</v>
      </c>
      <c r="Q220" s="36">
        <f t="shared" ca="1" si="45"/>
        <v>3.0503199921127374E-2</v>
      </c>
      <c r="R220" s="37">
        <f t="shared" ca="1" si="41"/>
        <v>0.39394413433174791</v>
      </c>
      <c r="S220" s="38">
        <f t="shared" ca="1" si="52"/>
        <v>0</v>
      </c>
    </row>
    <row r="221" spans="5:19" x14ac:dyDescent="0.3">
      <c r="E221" s="34">
        <f t="shared" si="46"/>
        <v>220</v>
      </c>
      <c r="F221" s="39">
        <v>43782.291666666664</v>
      </c>
      <c r="G221" s="10">
        <v>23.074000000000002</v>
      </c>
      <c r="H221" s="40">
        <f t="shared" si="47"/>
        <v>23.328700000000001</v>
      </c>
      <c r="I221" s="12">
        <f t="shared" si="48"/>
        <v>-0.2546999999999997</v>
      </c>
      <c r="J221" s="12">
        <f t="shared" si="49"/>
        <v>6.4872089999999855E-2</v>
      </c>
      <c r="K221" s="12">
        <f t="shared" si="50"/>
        <v>0.2546999999999997</v>
      </c>
      <c r="L221" s="36">
        <f t="shared" si="51"/>
        <v>1.1038398197104953E-2</v>
      </c>
      <c r="M221" s="12">
        <f t="shared" ca="1" si="40"/>
        <v>22.936899999999998</v>
      </c>
      <c r="N221" s="12">
        <f t="shared" ca="1" si="42"/>
        <v>0.13710000000000377</v>
      </c>
      <c r="O221" s="12">
        <f t="shared" ca="1" si="43"/>
        <v>1.8796410000001033E-2</v>
      </c>
      <c r="P221" s="12">
        <f t="shared" ca="1" si="44"/>
        <v>0.13710000000000377</v>
      </c>
      <c r="Q221" s="36">
        <f t="shared" ca="1" si="45"/>
        <v>5.9417526219989495E-3</v>
      </c>
      <c r="R221" s="37">
        <f t="shared" ca="1" si="41"/>
        <v>-0.18055586566825255</v>
      </c>
      <c r="S221" s="38">
        <f t="shared" ca="1" si="52"/>
        <v>0</v>
      </c>
    </row>
    <row r="222" spans="5:19" x14ac:dyDescent="0.3">
      <c r="E222" s="34">
        <f t="shared" si="46"/>
        <v>221</v>
      </c>
      <c r="F222" s="35">
        <v>43783.291666666664</v>
      </c>
      <c r="G222" s="6">
        <v>23.29</v>
      </c>
      <c r="H222" s="40">
        <f t="shared" si="47"/>
        <v>23.074000000000002</v>
      </c>
      <c r="I222" s="12">
        <f t="shared" si="48"/>
        <v>0.21599999999999753</v>
      </c>
      <c r="J222" s="12">
        <f t="shared" si="49"/>
        <v>4.6655999999998934E-2</v>
      </c>
      <c r="K222" s="12">
        <f t="shared" si="50"/>
        <v>0.21599999999999753</v>
      </c>
      <c r="L222" s="36">
        <f t="shared" si="51"/>
        <v>9.2743666809788558E-3</v>
      </c>
      <c r="M222" s="12">
        <f t="shared" ca="1" si="40"/>
        <v>23.136233333333333</v>
      </c>
      <c r="N222" s="12">
        <f t="shared" ca="1" si="42"/>
        <v>0.15376666666666594</v>
      </c>
      <c r="O222" s="12">
        <f t="shared" ca="1" si="43"/>
        <v>2.3644187777777555E-2</v>
      </c>
      <c r="P222" s="12">
        <f t="shared" ca="1" si="44"/>
        <v>0.15376666666666594</v>
      </c>
      <c r="Q222" s="36">
        <f t="shared" ca="1" si="45"/>
        <v>6.6022613424931709E-3</v>
      </c>
      <c r="R222" s="37">
        <f t="shared" ca="1" si="41"/>
        <v>-0.16388919900159038</v>
      </c>
      <c r="S222" s="38">
        <f t="shared" ca="1" si="52"/>
        <v>0</v>
      </c>
    </row>
    <row r="223" spans="5:19" x14ac:dyDescent="0.3">
      <c r="E223" s="34">
        <f t="shared" si="46"/>
        <v>222</v>
      </c>
      <c r="F223" s="39">
        <v>43784.291666666664</v>
      </c>
      <c r="G223" s="10">
        <v>23.478000000000002</v>
      </c>
      <c r="H223" s="40">
        <f t="shared" si="47"/>
        <v>23.29</v>
      </c>
      <c r="I223" s="12">
        <f t="shared" si="48"/>
        <v>0.18800000000000239</v>
      </c>
      <c r="J223" s="12">
        <f t="shared" si="49"/>
        <v>3.5344000000000896E-2</v>
      </c>
      <c r="K223" s="12">
        <f t="shared" si="50"/>
        <v>0.18800000000000239</v>
      </c>
      <c r="L223" s="36">
        <f t="shared" si="51"/>
        <v>8.0074963795895033E-3</v>
      </c>
      <c r="M223" s="12">
        <f t="shared" ca="1" si="40"/>
        <v>23.230900000000002</v>
      </c>
      <c r="N223" s="12">
        <f t="shared" ca="1" si="42"/>
        <v>0.24709999999999965</v>
      </c>
      <c r="O223" s="12">
        <f t="shared" ca="1" si="43"/>
        <v>6.1058409999999827E-2</v>
      </c>
      <c r="P223" s="12">
        <f t="shared" ca="1" si="44"/>
        <v>0.24709999999999965</v>
      </c>
      <c r="Q223" s="36">
        <f t="shared" ca="1" si="45"/>
        <v>1.0524746571258183E-2</v>
      </c>
      <c r="R223" s="37">
        <f t="shared" ca="1" si="41"/>
        <v>-7.0555865668256668E-2</v>
      </c>
      <c r="S223" s="38">
        <f t="shared" ca="1" si="52"/>
        <v>0</v>
      </c>
    </row>
    <row r="224" spans="5:19" x14ac:dyDescent="0.3">
      <c r="E224" s="34">
        <f t="shared" si="46"/>
        <v>223</v>
      </c>
      <c r="F224" s="35">
        <v>43787.291666666664</v>
      </c>
      <c r="G224" s="6">
        <v>23.332699999999999</v>
      </c>
      <c r="H224" s="40">
        <f t="shared" si="47"/>
        <v>23.478000000000002</v>
      </c>
      <c r="I224" s="12">
        <f t="shared" si="48"/>
        <v>-0.14530000000000243</v>
      </c>
      <c r="J224" s="12">
        <f t="shared" si="49"/>
        <v>2.1112090000000704E-2</v>
      </c>
      <c r="K224" s="12">
        <f t="shared" si="50"/>
        <v>0.14530000000000243</v>
      </c>
      <c r="L224" s="36">
        <f t="shared" si="51"/>
        <v>6.227311884179818E-3</v>
      </c>
      <c r="M224" s="12">
        <f t="shared" ca="1" si="40"/>
        <v>23.280666666666672</v>
      </c>
      <c r="N224" s="12">
        <f t="shared" ca="1" si="42"/>
        <v>5.2033333333326937E-2</v>
      </c>
      <c r="O224" s="12">
        <f t="shared" ca="1" si="43"/>
        <v>2.7074677777771121E-3</v>
      </c>
      <c r="P224" s="12">
        <f t="shared" ca="1" si="44"/>
        <v>5.2033333333326937E-2</v>
      </c>
      <c r="Q224" s="36">
        <f t="shared" ca="1" si="45"/>
        <v>2.2300605302141173E-3</v>
      </c>
      <c r="R224" s="37">
        <f t="shared" ca="1" si="41"/>
        <v>-0.26562253233492938</v>
      </c>
      <c r="S224" s="38">
        <f t="shared" ca="1" si="52"/>
        <v>0</v>
      </c>
    </row>
    <row r="225" spans="5:19" x14ac:dyDescent="0.3">
      <c r="E225" s="34">
        <f t="shared" si="46"/>
        <v>224</v>
      </c>
      <c r="F225" s="39">
        <v>43788.291666666664</v>
      </c>
      <c r="G225" s="10">
        <v>23.968</v>
      </c>
      <c r="H225" s="40">
        <f t="shared" si="47"/>
        <v>23.332699999999999</v>
      </c>
      <c r="I225" s="12">
        <f t="shared" si="48"/>
        <v>0.63530000000000086</v>
      </c>
      <c r="J225" s="12">
        <f t="shared" si="49"/>
        <v>0.40360609000000108</v>
      </c>
      <c r="K225" s="12">
        <f t="shared" si="50"/>
        <v>0.63530000000000086</v>
      </c>
      <c r="L225" s="36">
        <f t="shared" si="51"/>
        <v>2.6506174899866525E-2</v>
      </c>
      <c r="M225" s="12">
        <f t="shared" ca="1" si="40"/>
        <v>23.366900000000001</v>
      </c>
      <c r="N225" s="12">
        <f t="shared" ca="1" si="42"/>
        <v>0.60109999999999886</v>
      </c>
      <c r="O225" s="12">
        <f t="shared" ca="1" si="43"/>
        <v>0.36132120999999862</v>
      </c>
      <c r="P225" s="12">
        <f t="shared" ca="1" si="44"/>
        <v>0.60109999999999886</v>
      </c>
      <c r="Q225" s="36">
        <f t="shared" ca="1" si="45"/>
        <v>2.5079272363150822E-2</v>
      </c>
      <c r="R225" s="37">
        <f t="shared" ca="1" si="41"/>
        <v>0.28344413433174254</v>
      </c>
      <c r="S225" s="38">
        <f t="shared" ca="1" si="52"/>
        <v>0</v>
      </c>
    </row>
    <row r="226" spans="5:19" x14ac:dyDescent="0.3">
      <c r="E226" s="34">
        <f t="shared" si="46"/>
        <v>225</v>
      </c>
      <c r="F226" s="35">
        <v>43789.291666666664</v>
      </c>
      <c r="G226" s="6">
        <v>23.481300000000001</v>
      </c>
      <c r="H226" s="40">
        <f t="shared" si="47"/>
        <v>23.968</v>
      </c>
      <c r="I226" s="12">
        <f t="shared" si="48"/>
        <v>-0.48669999999999902</v>
      </c>
      <c r="J226" s="12">
        <f t="shared" si="49"/>
        <v>0.23687688999999904</v>
      </c>
      <c r="K226" s="12">
        <f t="shared" si="50"/>
        <v>0.48669999999999902</v>
      </c>
      <c r="L226" s="36">
        <f t="shared" si="51"/>
        <v>2.0727131802753637E-2</v>
      </c>
      <c r="M226" s="12">
        <f t="shared" ca="1" si="40"/>
        <v>23.5929</v>
      </c>
      <c r="N226" s="12">
        <f t="shared" ca="1" si="42"/>
        <v>-0.11159999999999926</v>
      </c>
      <c r="O226" s="12">
        <f t="shared" ca="1" si="43"/>
        <v>1.2454559999999833E-2</v>
      </c>
      <c r="P226" s="12">
        <f t="shared" ca="1" si="44"/>
        <v>0.11159999999999926</v>
      </c>
      <c r="Q226" s="36">
        <f t="shared" ca="1" si="45"/>
        <v>4.7527181203766084E-3</v>
      </c>
      <c r="R226" s="37">
        <f t="shared" ca="1" si="41"/>
        <v>-0.42925586566825558</v>
      </c>
      <c r="S226" s="38">
        <f t="shared" ca="1" si="52"/>
        <v>1</v>
      </c>
    </row>
    <row r="227" spans="5:19" x14ac:dyDescent="0.3">
      <c r="E227" s="34">
        <f t="shared" si="46"/>
        <v>226</v>
      </c>
      <c r="F227" s="39">
        <v>43790.291666666664</v>
      </c>
      <c r="G227" s="10">
        <v>23.6553</v>
      </c>
      <c r="H227" s="40">
        <f t="shared" si="47"/>
        <v>23.481300000000001</v>
      </c>
      <c r="I227" s="12">
        <f t="shared" si="48"/>
        <v>0.17399999999999949</v>
      </c>
      <c r="J227" s="12">
        <f t="shared" si="49"/>
        <v>3.027599999999982E-2</v>
      </c>
      <c r="K227" s="12">
        <f t="shared" si="50"/>
        <v>0.17399999999999949</v>
      </c>
      <c r="L227" s="36">
        <f t="shared" si="51"/>
        <v>7.3556454578889083E-3</v>
      </c>
      <c r="M227" s="12">
        <f t="shared" ca="1" si="40"/>
        <v>23.593999999999998</v>
      </c>
      <c r="N227" s="12">
        <f t="shared" ca="1" si="42"/>
        <v>6.1300000000002797E-2</v>
      </c>
      <c r="O227" s="12">
        <f t="shared" ca="1" si="43"/>
        <v>3.7576900000003428E-3</v>
      </c>
      <c r="P227" s="12">
        <f t="shared" ca="1" si="44"/>
        <v>6.1300000000002797E-2</v>
      </c>
      <c r="Q227" s="36">
        <f t="shared" ca="1" si="45"/>
        <v>2.5913854400494941E-3</v>
      </c>
      <c r="R227" s="37">
        <f t="shared" ca="1" si="41"/>
        <v>-0.25635586566825352</v>
      </c>
      <c r="S227" s="38">
        <f t="shared" ca="1" si="52"/>
        <v>1</v>
      </c>
    </row>
    <row r="228" spans="5:19" x14ac:dyDescent="0.3">
      <c r="E228" s="34">
        <f t="shared" si="46"/>
        <v>227</v>
      </c>
      <c r="F228" s="35">
        <v>43791.291666666664</v>
      </c>
      <c r="G228" s="6">
        <v>22.2027</v>
      </c>
      <c r="H228" s="40">
        <f t="shared" si="47"/>
        <v>23.6553</v>
      </c>
      <c r="I228" s="12">
        <f t="shared" si="48"/>
        <v>-1.4526000000000003</v>
      </c>
      <c r="J228" s="12">
        <f t="shared" si="49"/>
        <v>2.1100467600000008</v>
      </c>
      <c r="K228" s="12">
        <f t="shared" si="50"/>
        <v>1.4526000000000003</v>
      </c>
      <c r="L228" s="36">
        <f t="shared" si="51"/>
        <v>6.5424475401640356E-2</v>
      </c>
      <c r="M228" s="12">
        <f t="shared" ca="1" si="40"/>
        <v>23.701533333333334</v>
      </c>
      <c r="N228" s="12">
        <f t="shared" ca="1" si="42"/>
        <v>-1.4988333333333337</v>
      </c>
      <c r="O228" s="12">
        <f t="shared" ca="1" si="43"/>
        <v>2.246501361111112</v>
      </c>
      <c r="P228" s="12">
        <f t="shared" ca="1" si="44"/>
        <v>1.4988333333333337</v>
      </c>
      <c r="Q228" s="36">
        <f t="shared" ca="1" si="45"/>
        <v>6.750680472795352E-2</v>
      </c>
      <c r="R228" s="37">
        <f t="shared" ca="1" si="41"/>
        <v>-1.8164891990015901</v>
      </c>
      <c r="S228" s="38">
        <f t="shared" ca="1" si="52"/>
        <v>1</v>
      </c>
    </row>
    <row r="229" spans="5:19" x14ac:dyDescent="0.3">
      <c r="E229" s="34">
        <f t="shared" si="46"/>
        <v>228</v>
      </c>
      <c r="F229" s="39">
        <v>43794.291666666664</v>
      </c>
      <c r="G229" s="10">
        <v>22.422699999999999</v>
      </c>
      <c r="H229" s="40">
        <f t="shared" si="47"/>
        <v>22.2027</v>
      </c>
      <c r="I229" s="12">
        <f t="shared" si="48"/>
        <v>0.21999999999999886</v>
      </c>
      <c r="J229" s="12">
        <f t="shared" si="49"/>
        <v>4.8399999999999499E-2</v>
      </c>
      <c r="K229" s="12">
        <f t="shared" si="50"/>
        <v>0.21999999999999886</v>
      </c>
      <c r="L229" s="36">
        <f t="shared" si="51"/>
        <v>9.8114856819205027E-3</v>
      </c>
      <c r="M229" s="12">
        <f t="shared" ca="1" si="40"/>
        <v>23.113100000000003</v>
      </c>
      <c r="N229" s="12">
        <f t="shared" ca="1" si="42"/>
        <v>-0.6904000000000039</v>
      </c>
      <c r="O229" s="12">
        <f t="shared" ca="1" si="43"/>
        <v>0.47665216000000538</v>
      </c>
      <c r="P229" s="12">
        <f t="shared" ca="1" si="44"/>
        <v>0.6904000000000039</v>
      </c>
      <c r="Q229" s="36">
        <f t="shared" ca="1" si="45"/>
        <v>3.0790225976354495E-2</v>
      </c>
      <c r="R229" s="37">
        <f t="shared" ca="1" si="41"/>
        <v>-1.0080558656682603</v>
      </c>
      <c r="S229" s="38">
        <f t="shared" ca="1" si="52"/>
        <v>0</v>
      </c>
    </row>
    <row r="230" spans="5:19" x14ac:dyDescent="0.3">
      <c r="E230" s="34">
        <f t="shared" si="46"/>
        <v>229</v>
      </c>
      <c r="F230" s="35">
        <v>43795.291666666664</v>
      </c>
      <c r="G230" s="6">
        <v>21.928000000000001</v>
      </c>
      <c r="H230" s="40">
        <f t="shared" si="47"/>
        <v>22.422699999999999</v>
      </c>
      <c r="I230" s="12">
        <f t="shared" si="48"/>
        <v>-0.49469999999999814</v>
      </c>
      <c r="J230" s="12">
        <f t="shared" si="49"/>
        <v>0.24472808999999815</v>
      </c>
      <c r="K230" s="12">
        <f t="shared" si="50"/>
        <v>0.49469999999999814</v>
      </c>
      <c r="L230" s="36">
        <f t="shared" si="51"/>
        <v>2.2560197008391014E-2</v>
      </c>
      <c r="M230" s="12">
        <f t="shared" ca="1" si="40"/>
        <v>22.760233333333332</v>
      </c>
      <c r="N230" s="12">
        <f t="shared" ca="1" si="42"/>
        <v>-0.83223333333333116</v>
      </c>
      <c r="O230" s="12">
        <f t="shared" ca="1" si="43"/>
        <v>0.69261232111110749</v>
      </c>
      <c r="P230" s="12">
        <f t="shared" ca="1" si="44"/>
        <v>0.83223333333333116</v>
      </c>
      <c r="Q230" s="36">
        <f t="shared" ca="1" si="45"/>
        <v>3.7952997689407658E-2</v>
      </c>
      <c r="R230" s="37">
        <f t="shared" ca="1" si="41"/>
        <v>-1.1498891990015876</v>
      </c>
      <c r="S230" s="38">
        <f t="shared" ca="1" si="52"/>
        <v>0</v>
      </c>
    </row>
    <row r="231" spans="5:19" x14ac:dyDescent="0.3">
      <c r="E231" s="34">
        <f t="shared" si="46"/>
        <v>230</v>
      </c>
      <c r="F231" s="39">
        <v>43796.291666666664</v>
      </c>
      <c r="G231" s="10">
        <v>22.085999999999999</v>
      </c>
      <c r="H231" s="40">
        <f t="shared" si="47"/>
        <v>21.928000000000001</v>
      </c>
      <c r="I231" s="12">
        <f t="shared" si="48"/>
        <v>0.1579999999999977</v>
      </c>
      <c r="J231" s="12">
        <f t="shared" si="49"/>
        <v>2.4963999999999271E-2</v>
      </c>
      <c r="K231" s="12">
        <f t="shared" si="50"/>
        <v>0.1579999999999977</v>
      </c>
      <c r="L231" s="36">
        <f t="shared" si="51"/>
        <v>7.1538531196231872E-3</v>
      </c>
      <c r="M231" s="12">
        <f t="shared" ca="1" si="40"/>
        <v>22.184466666666665</v>
      </c>
      <c r="N231" s="12">
        <f t="shared" ca="1" si="42"/>
        <v>-9.8466666666666924E-2</v>
      </c>
      <c r="O231" s="12">
        <f t="shared" ca="1" si="43"/>
        <v>9.6956844444444946E-3</v>
      </c>
      <c r="P231" s="12">
        <f t="shared" ca="1" si="44"/>
        <v>9.8466666666666924E-2</v>
      </c>
      <c r="Q231" s="36">
        <f t="shared" ca="1" si="45"/>
        <v>4.4583295602040624E-3</v>
      </c>
      <c r="R231" s="37">
        <f t="shared" ca="1" si="41"/>
        <v>-0.41612253233492325</v>
      </c>
      <c r="S231" s="38">
        <f t="shared" ca="1" si="52"/>
        <v>0</v>
      </c>
    </row>
    <row r="232" spans="5:19" x14ac:dyDescent="0.3">
      <c r="E232" s="34">
        <f t="shared" si="46"/>
        <v>231</v>
      </c>
      <c r="F232" s="35">
        <v>43798.291666666664</v>
      </c>
      <c r="G232" s="6">
        <v>21.995999999999999</v>
      </c>
      <c r="H232" s="40">
        <f t="shared" si="47"/>
        <v>22.085999999999999</v>
      </c>
      <c r="I232" s="12">
        <f t="shared" si="48"/>
        <v>-8.9999999999999858E-2</v>
      </c>
      <c r="J232" s="12">
        <f t="shared" si="49"/>
        <v>8.0999999999999753E-3</v>
      </c>
      <c r="K232" s="12">
        <f t="shared" si="50"/>
        <v>8.9999999999999858E-2</v>
      </c>
      <c r="L232" s="36">
        <f t="shared" si="51"/>
        <v>4.091653027823234E-3</v>
      </c>
      <c r="M232" s="12">
        <f t="shared" ca="1" si="40"/>
        <v>22.145566666666667</v>
      </c>
      <c r="N232" s="12">
        <f t="shared" ca="1" si="42"/>
        <v>-0.14956666666666862</v>
      </c>
      <c r="O232" s="12">
        <f t="shared" ca="1" si="43"/>
        <v>2.2370187777778362E-2</v>
      </c>
      <c r="P232" s="12">
        <f t="shared" ca="1" si="44"/>
        <v>0.14956666666666862</v>
      </c>
      <c r="Q232" s="36">
        <f t="shared" ca="1" si="45"/>
        <v>6.7997211614233789E-3</v>
      </c>
      <c r="R232" s="37">
        <f t="shared" ca="1" si="41"/>
        <v>-0.46722253233492494</v>
      </c>
      <c r="S232" s="38">
        <f t="shared" ca="1" si="52"/>
        <v>0</v>
      </c>
    </row>
    <row r="233" spans="5:19" x14ac:dyDescent="0.3">
      <c r="E233" s="34">
        <f t="shared" si="46"/>
        <v>232</v>
      </c>
      <c r="F233" s="39">
        <v>43801.291666666664</v>
      </c>
      <c r="G233" s="10">
        <v>22.3247</v>
      </c>
      <c r="H233" s="40">
        <f t="shared" si="47"/>
        <v>21.995999999999999</v>
      </c>
      <c r="I233" s="12">
        <f t="shared" si="48"/>
        <v>0.32870000000000132</v>
      </c>
      <c r="J233" s="12">
        <f t="shared" si="49"/>
        <v>0.10804369000000087</v>
      </c>
      <c r="K233" s="12">
        <f t="shared" si="50"/>
        <v>0.32870000000000132</v>
      </c>
      <c r="L233" s="36">
        <f t="shared" si="51"/>
        <v>1.4723602108874983E-2</v>
      </c>
      <c r="M233" s="12">
        <f t="shared" ca="1" si="40"/>
        <v>22.00333333333333</v>
      </c>
      <c r="N233" s="12">
        <f t="shared" ca="1" si="42"/>
        <v>0.32136666666666969</v>
      </c>
      <c r="O233" s="12">
        <f t="shared" ca="1" si="43"/>
        <v>0.10327653444444639</v>
      </c>
      <c r="P233" s="12">
        <f t="shared" ca="1" si="44"/>
        <v>0.32136666666666969</v>
      </c>
      <c r="Q233" s="36">
        <f t="shared" ca="1" si="45"/>
        <v>1.4395116918331251E-2</v>
      </c>
      <c r="R233" s="37">
        <f t="shared" ca="1" si="41"/>
        <v>3.7108009984133661E-3</v>
      </c>
      <c r="S233" s="38">
        <f t="shared" ca="1" si="52"/>
        <v>1</v>
      </c>
    </row>
    <row r="234" spans="5:19" x14ac:dyDescent="0.3">
      <c r="E234" s="34">
        <f t="shared" si="46"/>
        <v>233</v>
      </c>
      <c r="F234" s="35">
        <v>43802.291666666664</v>
      </c>
      <c r="G234" s="6">
        <v>22.4133</v>
      </c>
      <c r="H234" s="40">
        <f t="shared" si="47"/>
        <v>22.3247</v>
      </c>
      <c r="I234" s="12">
        <f t="shared" si="48"/>
        <v>8.8599999999999568E-2</v>
      </c>
      <c r="J234" s="12">
        <f t="shared" si="49"/>
        <v>7.8499599999999232E-3</v>
      </c>
      <c r="K234" s="12">
        <f t="shared" si="50"/>
        <v>8.8599999999999568E-2</v>
      </c>
      <c r="L234" s="36">
        <f t="shared" si="51"/>
        <v>3.9530100431440073E-3</v>
      </c>
      <c r="M234" s="12">
        <f t="shared" ca="1" si="40"/>
        <v>22.135566666666666</v>
      </c>
      <c r="N234" s="12">
        <f t="shared" ca="1" si="42"/>
        <v>0.27773333333333383</v>
      </c>
      <c r="O234" s="12">
        <f t="shared" ca="1" si="43"/>
        <v>7.7135804444444719E-2</v>
      </c>
      <c r="P234" s="12">
        <f t="shared" ca="1" si="44"/>
        <v>0.27773333333333383</v>
      </c>
      <c r="Q234" s="36">
        <f t="shared" ca="1" si="45"/>
        <v>1.2391452099125691E-2</v>
      </c>
      <c r="R234" s="37">
        <f t="shared" ca="1" si="41"/>
        <v>-3.9922532334922489E-2</v>
      </c>
      <c r="S234" s="38">
        <f t="shared" ca="1" si="52"/>
        <v>0</v>
      </c>
    </row>
    <row r="235" spans="5:19" x14ac:dyDescent="0.3">
      <c r="E235" s="34">
        <f t="shared" si="46"/>
        <v>234</v>
      </c>
      <c r="F235" s="39">
        <v>43803.291666666664</v>
      </c>
      <c r="G235" s="10">
        <v>22.202000000000002</v>
      </c>
      <c r="H235" s="40">
        <f t="shared" si="47"/>
        <v>22.4133</v>
      </c>
      <c r="I235" s="12">
        <f t="shared" si="48"/>
        <v>-0.21129999999999782</v>
      </c>
      <c r="J235" s="12">
        <f t="shared" si="49"/>
        <v>4.4647689999999081E-2</v>
      </c>
      <c r="K235" s="12">
        <f t="shared" si="50"/>
        <v>0.21129999999999782</v>
      </c>
      <c r="L235" s="36">
        <f t="shared" si="51"/>
        <v>9.5171606161606071E-3</v>
      </c>
      <c r="M235" s="12">
        <f t="shared" ca="1" si="40"/>
        <v>22.244666666666671</v>
      </c>
      <c r="N235" s="12">
        <f t="shared" ca="1" si="42"/>
        <v>-4.2666666666669073E-2</v>
      </c>
      <c r="O235" s="12">
        <f t="shared" ca="1" si="43"/>
        <v>1.8204444444446498E-3</v>
      </c>
      <c r="P235" s="12">
        <f t="shared" ca="1" si="44"/>
        <v>4.2666666666669073E-2</v>
      </c>
      <c r="Q235" s="36">
        <f t="shared" ca="1" si="45"/>
        <v>1.9217487914002824E-3</v>
      </c>
      <c r="R235" s="37">
        <f t="shared" ca="1" si="41"/>
        <v>-0.36032253233492539</v>
      </c>
      <c r="S235" s="38">
        <f t="shared" ca="1" si="52"/>
        <v>1</v>
      </c>
    </row>
    <row r="236" spans="5:19" x14ac:dyDescent="0.3">
      <c r="E236" s="34">
        <f t="shared" si="46"/>
        <v>235</v>
      </c>
      <c r="F236" s="35">
        <v>43804.291666666664</v>
      </c>
      <c r="G236" s="6">
        <v>22.024699999999999</v>
      </c>
      <c r="H236" s="40">
        <f t="shared" si="47"/>
        <v>22.202000000000002</v>
      </c>
      <c r="I236" s="12">
        <f t="shared" si="48"/>
        <v>-0.17730000000000246</v>
      </c>
      <c r="J236" s="12">
        <f t="shared" si="49"/>
        <v>3.1435290000000872E-2</v>
      </c>
      <c r="K236" s="12">
        <f t="shared" si="50"/>
        <v>0.17730000000000246</v>
      </c>
      <c r="L236" s="36">
        <f t="shared" si="51"/>
        <v>8.0500528951587286E-3</v>
      </c>
      <c r="M236" s="12">
        <f t="shared" ca="1" si="40"/>
        <v>22.313333333333333</v>
      </c>
      <c r="N236" s="12">
        <f t="shared" ca="1" si="42"/>
        <v>-0.2886333333333333</v>
      </c>
      <c r="O236" s="12">
        <f t="shared" ca="1" si="43"/>
        <v>8.3309201111111092E-2</v>
      </c>
      <c r="P236" s="12">
        <f t="shared" ca="1" si="44"/>
        <v>0.2886333333333333</v>
      </c>
      <c r="Q236" s="36">
        <f t="shared" ca="1" si="45"/>
        <v>1.3104983647147671E-2</v>
      </c>
      <c r="R236" s="37">
        <f t="shared" ca="1" si="41"/>
        <v>-0.60628919900158962</v>
      </c>
      <c r="S236" s="38">
        <f t="shared" ca="1" si="52"/>
        <v>0</v>
      </c>
    </row>
    <row r="237" spans="5:19" x14ac:dyDescent="0.3">
      <c r="E237" s="34">
        <f t="shared" si="46"/>
        <v>236</v>
      </c>
      <c r="F237" s="39">
        <v>43805.291666666664</v>
      </c>
      <c r="G237" s="10">
        <v>22.392700000000001</v>
      </c>
      <c r="H237" s="40">
        <f t="shared" si="47"/>
        <v>22.024699999999999</v>
      </c>
      <c r="I237" s="12">
        <f t="shared" si="48"/>
        <v>0.3680000000000021</v>
      </c>
      <c r="J237" s="12">
        <f t="shared" si="49"/>
        <v>0.13542400000000154</v>
      </c>
      <c r="K237" s="12">
        <f t="shared" si="50"/>
        <v>0.3680000000000021</v>
      </c>
      <c r="L237" s="36">
        <f t="shared" si="51"/>
        <v>1.6433927128037356E-2</v>
      </c>
      <c r="M237" s="12">
        <f t="shared" ca="1" si="40"/>
        <v>22.213333333333335</v>
      </c>
      <c r="N237" s="12">
        <f t="shared" ca="1" si="42"/>
        <v>0.17936666666666667</v>
      </c>
      <c r="O237" s="12">
        <f t="shared" ca="1" si="43"/>
        <v>3.2172401111111117E-2</v>
      </c>
      <c r="P237" s="12">
        <f t="shared" ca="1" si="44"/>
        <v>0.17936666666666667</v>
      </c>
      <c r="Q237" s="36">
        <f t="shared" ca="1" si="45"/>
        <v>8.0100508945623646E-3</v>
      </c>
      <c r="R237" s="37">
        <f t="shared" ca="1" si="41"/>
        <v>-0.13828919900158965</v>
      </c>
      <c r="S237" s="38">
        <f t="shared" ca="1" si="52"/>
        <v>1</v>
      </c>
    </row>
    <row r="238" spans="5:19" x14ac:dyDescent="0.3">
      <c r="E238" s="34">
        <f t="shared" si="46"/>
        <v>237</v>
      </c>
      <c r="F238" s="35">
        <v>43808.291666666664</v>
      </c>
      <c r="G238" s="6">
        <v>22.635300000000001</v>
      </c>
      <c r="H238" s="40">
        <f t="shared" si="47"/>
        <v>22.392700000000001</v>
      </c>
      <c r="I238" s="12">
        <f t="shared" si="48"/>
        <v>0.24259999999999948</v>
      </c>
      <c r="J238" s="12">
        <f t="shared" si="49"/>
        <v>5.8854759999999749E-2</v>
      </c>
      <c r="K238" s="12">
        <f t="shared" si="50"/>
        <v>0.24259999999999948</v>
      </c>
      <c r="L238" s="36">
        <f t="shared" si="51"/>
        <v>1.0717772682491484E-2</v>
      </c>
      <c r="M238" s="12">
        <f t="shared" ca="1" si="40"/>
        <v>22.206466666666667</v>
      </c>
      <c r="N238" s="12">
        <f t="shared" ca="1" si="42"/>
        <v>0.4288333333333334</v>
      </c>
      <c r="O238" s="12">
        <f t="shared" ca="1" si="43"/>
        <v>0.18389802777777783</v>
      </c>
      <c r="P238" s="12">
        <f t="shared" ca="1" si="44"/>
        <v>0.4288333333333334</v>
      </c>
      <c r="Q238" s="36">
        <f t="shared" ca="1" si="45"/>
        <v>1.8945334646915807E-2</v>
      </c>
      <c r="R238" s="37">
        <f t="shared" ca="1" si="41"/>
        <v>0.11117746766507708</v>
      </c>
      <c r="S238" s="38">
        <f t="shared" ca="1" si="52"/>
        <v>0</v>
      </c>
    </row>
    <row r="239" spans="5:19" x14ac:dyDescent="0.3">
      <c r="E239" s="34">
        <f t="shared" si="46"/>
        <v>238</v>
      </c>
      <c r="F239" s="39">
        <v>43809.291666666664</v>
      </c>
      <c r="G239" s="10">
        <v>23.256</v>
      </c>
      <c r="H239" s="40">
        <f t="shared" si="47"/>
        <v>22.635300000000001</v>
      </c>
      <c r="I239" s="12">
        <f t="shared" si="48"/>
        <v>0.62069999999999936</v>
      </c>
      <c r="J239" s="12">
        <f t="shared" si="49"/>
        <v>0.38526848999999919</v>
      </c>
      <c r="K239" s="12">
        <f t="shared" si="50"/>
        <v>0.62069999999999936</v>
      </c>
      <c r="L239" s="36">
        <f t="shared" si="51"/>
        <v>2.6689886480908125E-2</v>
      </c>
      <c r="M239" s="12">
        <f t="shared" ca="1" si="40"/>
        <v>22.350899999999999</v>
      </c>
      <c r="N239" s="12">
        <f t="shared" ca="1" si="42"/>
        <v>0.9051000000000009</v>
      </c>
      <c r="O239" s="12">
        <f t="shared" ca="1" si="43"/>
        <v>0.81920601000000159</v>
      </c>
      <c r="P239" s="12">
        <f t="shared" ca="1" si="44"/>
        <v>0.9051000000000009</v>
      </c>
      <c r="Q239" s="36">
        <f t="shared" ca="1" si="45"/>
        <v>3.8918988648090853E-2</v>
      </c>
      <c r="R239" s="37">
        <f t="shared" ca="1" si="41"/>
        <v>0.58744413433174458</v>
      </c>
      <c r="S239" s="38">
        <f t="shared" ca="1" si="52"/>
        <v>0</v>
      </c>
    </row>
    <row r="240" spans="5:19" x14ac:dyDescent="0.3">
      <c r="E240" s="34">
        <f t="shared" si="46"/>
        <v>239</v>
      </c>
      <c r="F240" s="35">
        <v>43810.291666666664</v>
      </c>
      <c r="G240" s="6">
        <v>23.513300000000001</v>
      </c>
      <c r="H240" s="40">
        <f t="shared" si="47"/>
        <v>23.256</v>
      </c>
      <c r="I240" s="12">
        <f t="shared" si="48"/>
        <v>0.25730000000000075</v>
      </c>
      <c r="J240" s="12">
        <f t="shared" si="49"/>
        <v>6.6203290000000387E-2</v>
      </c>
      <c r="K240" s="12">
        <f t="shared" si="50"/>
        <v>0.25730000000000075</v>
      </c>
      <c r="L240" s="36">
        <f t="shared" si="51"/>
        <v>1.094274304329893E-2</v>
      </c>
      <c r="M240" s="12">
        <f t="shared" ca="1" si="40"/>
        <v>22.761333333333337</v>
      </c>
      <c r="N240" s="12">
        <f t="shared" ca="1" si="42"/>
        <v>0.75196666666666445</v>
      </c>
      <c r="O240" s="12">
        <f t="shared" ca="1" si="43"/>
        <v>0.5654538677777744</v>
      </c>
      <c r="P240" s="12">
        <f t="shared" ca="1" si="44"/>
        <v>0.75196666666666445</v>
      </c>
      <c r="Q240" s="36">
        <f t="shared" ca="1" si="45"/>
        <v>3.198048196836107E-2</v>
      </c>
      <c r="R240" s="37">
        <f t="shared" ca="1" si="41"/>
        <v>0.43431080099840813</v>
      </c>
      <c r="S240" s="38">
        <f t="shared" ca="1" si="52"/>
        <v>0</v>
      </c>
    </row>
    <row r="241" spans="5:19" x14ac:dyDescent="0.3">
      <c r="E241" s="34">
        <f t="shared" si="46"/>
        <v>240</v>
      </c>
      <c r="F241" s="39">
        <v>43811.291666666664</v>
      </c>
      <c r="G241" s="10">
        <v>23.9787</v>
      </c>
      <c r="H241" s="40">
        <f t="shared" si="47"/>
        <v>23.513300000000001</v>
      </c>
      <c r="I241" s="12">
        <f t="shared" si="48"/>
        <v>0.46539999999999893</v>
      </c>
      <c r="J241" s="12">
        <f t="shared" si="49"/>
        <v>0.21659715999999901</v>
      </c>
      <c r="K241" s="12">
        <f t="shared" si="50"/>
        <v>0.46539999999999893</v>
      </c>
      <c r="L241" s="36">
        <f t="shared" si="51"/>
        <v>1.9408892058368425E-2</v>
      </c>
      <c r="M241" s="12">
        <f t="shared" ca="1" si="40"/>
        <v>23.134866666666667</v>
      </c>
      <c r="N241" s="12">
        <f t="shared" ca="1" si="42"/>
        <v>0.84383333333333255</v>
      </c>
      <c r="O241" s="12">
        <f t="shared" ca="1" si="43"/>
        <v>0.71205469444444314</v>
      </c>
      <c r="P241" s="12">
        <f t="shared" ca="1" si="44"/>
        <v>0.84383333333333255</v>
      </c>
      <c r="Q241" s="36">
        <f t="shared" ca="1" si="45"/>
        <v>3.5190954194069424E-2</v>
      </c>
      <c r="R241" s="37">
        <f t="shared" ca="1" si="41"/>
        <v>0.52617746766507623</v>
      </c>
      <c r="S241" s="38">
        <f t="shared" ca="1" si="52"/>
        <v>0</v>
      </c>
    </row>
    <row r="242" spans="5:19" x14ac:dyDescent="0.3">
      <c r="E242" s="34">
        <f t="shared" si="46"/>
        <v>241</v>
      </c>
      <c r="F242" s="35">
        <v>43812.291666666664</v>
      </c>
      <c r="G242" s="6">
        <v>23.892700000000001</v>
      </c>
      <c r="H242" s="40">
        <f t="shared" si="47"/>
        <v>23.9787</v>
      </c>
      <c r="I242" s="12">
        <f t="shared" si="48"/>
        <v>-8.5999999999998522E-2</v>
      </c>
      <c r="J242" s="12">
        <f t="shared" si="49"/>
        <v>7.3959999999997457E-3</v>
      </c>
      <c r="K242" s="12">
        <f t="shared" si="50"/>
        <v>8.5999999999998522E-2</v>
      </c>
      <c r="L242" s="36">
        <f t="shared" si="51"/>
        <v>3.5994257660288925E-3</v>
      </c>
      <c r="M242" s="12">
        <f t="shared" ca="1" si="40"/>
        <v>23.582666666666668</v>
      </c>
      <c r="N242" s="12">
        <f t="shared" ca="1" si="42"/>
        <v>0.31003333333333316</v>
      </c>
      <c r="O242" s="12">
        <f t="shared" ca="1" si="43"/>
        <v>9.6120667777777669E-2</v>
      </c>
      <c r="P242" s="12">
        <f t="shared" ca="1" si="44"/>
        <v>0.31003333333333316</v>
      </c>
      <c r="Q242" s="36">
        <f t="shared" ca="1" si="45"/>
        <v>1.2976069399160963E-2</v>
      </c>
      <c r="R242" s="37">
        <f t="shared" ca="1" si="41"/>
        <v>-7.62253233492316E-3</v>
      </c>
      <c r="S242" s="38">
        <f t="shared" ca="1" si="52"/>
        <v>0</v>
      </c>
    </row>
    <row r="243" spans="5:19" x14ac:dyDescent="0.3">
      <c r="E243" s="34">
        <f t="shared" si="46"/>
        <v>242</v>
      </c>
      <c r="F243" s="39">
        <v>43815.291666666664</v>
      </c>
      <c r="G243" s="10">
        <v>25.433299999999999</v>
      </c>
      <c r="H243" s="40">
        <f t="shared" si="47"/>
        <v>23.892700000000001</v>
      </c>
      <c r="I243" s="12">
        <f t="shared" si="48"/>
        <v>1.5405999999999977</v>
      </c>
      <c r="J243" s="12">
        <f t="shared" si="49"/>
        <v>2.3734483599999932</v>
      </c>
      <c r="K243" s="12">
        <f t="shared" si="50"/>
        <v>1.5405999999999977</v>
      </c>
      <c r="L243" s="36">
        <f t="shared" si="51"/>
        <v>6.0574129192829784E-2</v>
      </c>
      <c r="M243" s="12">
        <f t="shared" ca="1" si="40"/>
        <v>23.794900000000002</v>
      </c>
      <c r="N243" s="12">
        <f t="shared" ca="1" si="42"/>
        <v>1.6383999999999972</v>
      </c>
      <c r="O243" s="12">
        <f t="shared" ca="1" si="43"/>
        <v>2.6843545599999907</v>
      </c>
      <c r="P243" s="12">
        <f t="shared" ca="1" si="44"/>
        <v>1.6383999999999972</v>
      </c>
      <c r="Q243" s="36">
        <f t="shared" ca="1" si="45"/>
        <v>6.4419481545847271E-2</v>
      </c>
      <c r="R243" s="37">
        <f t="shared" ca="1" si="41"/>
        <v>1.3207441343317408</v>
      </c>
      <c r="S243" s="38">
        <f t="shared" ca="1" si="52"/>
        <v>0</v>
      </c>
    </row>
    <row r="244" spans="5:19" x14ac:dyDescent="0.3">
      <c r="E244" s="34">
        <f t="shared" si="46"/>
        <v>243</v>
      </c>
      <c r="F244" s="35">
        <v>43816.291666666664</v>
      </c>
      <c r="G244" s="6">
        <v>25.265999999999998</v>
      </c>
      <c r="H244" s="40">
        <f t="shared" si="47"/>
        <v>25.433299999999999</v>
      </c>
      <c r="I244" s="12">
        <f t="shared" si="48"/>
        <v>-0.16730000000000089</v>
      </c>
      <c r="J244" s="12">
        <f t="shared" si="49"/>
        <v>2.7989290000000298E-2</v>
      </c>
      <c r="K244" s="12">
        <f t="shared" si="50"/>
        <v>0.16730000000000089</v>
      </c>
      <c r="L244" s="36">
        <f t="shared" si="51"/>
        <v>6.6215467426581536E-3</v>
      </c>
      <c r="M244" s="12">
        <f t="shared" ca="1" si="40"/>
        <v>24.434899999999999</v>
      </c>
      <c r="N244" s="12">
        <f t="shared" ca="1" si="42"/>
        <v>0.83109999999999928</v>
      </c>
      <c r="O244" s="12">
        <f t="shared" ca="1" si="43"/>
        <v>0.69072720999999881</v>
      </c>
      <c r="P244" s="12">
        <f t="shared" ca="1" si="44"/>
        <v>0.83109999999999928</v>
      </c>
      <c r="Q244" s="36">
        <f t="shared" ca="1" si="45"/>
        <v>3.289400775746059E-2</v>
      </c>
      <c r="R244" s="37">
        <f t="shared" ca="1" si="41"/>
        <v>0.51344413433174296</v>
      </c>
      <c r="S244" s="38">
        <f t="shared" ca="1" si="52"/>
        <v>0</v>
      </c>
    </row>
    <row r="245" spans="5:19" x14ac:dyDescent="0.3">
      <c r="E245" s="34">
        <f t="shared" si="46"/>
        <v>244</v>
      </c>
      <c r="F245" s="39">
        <v>43817.291666666664</v>
      </c>
      <c r="G245" s="10">
        <v>26.21</v>
      </c>
      <c r="H245" s="40">
        <f t="shared" si="47"/>
        <v>25.265999999999998</v>
      </c>
      <c r="I245" s="12">
        <f t="shared" si="48"/>
        <v>0.94400000000000261</v>
      </c>
      <c r="J245" s="12">
        <f t="shared" si="49"/>
        <v>0.89113600000000492</v>
      </c>
      <c r="K245" s="12">
        <f t="shared" si="50"/>
        <v>0.94400000000000261</v>
      </c>
      <c r="L245" s="36">
        <f t="shared" si="51"/>
        <v>3.6016787485692585E-2</v>
      </c>
      <c r="M245" s="12">
        <f t="shared" ca="1" si="40"/>
        <v>24.864000000000001</v>
      </c>
      <c r="N245" s="12">
        <f t="shared" ca="1" si="42"/>
        <v>1.3460000000000001</v>
      </c>
      <c r="O245" s="12">
        <f t="shared" ca="1" si="43"/>
        <v>1.8117160000000003</v>
      </c>
      <c r="P245" s="12">
        <f t="shared" ca="1" si="44"/>
        <v>1.3460000000000001</v>
      </c>
      <c r="Q245" s="36">
        <f t="shared" ca="1" si="45"/>
        <v>5.1354444868370853E-2</v>
      </c>
      <c r="R245" s="37">
        <f t="shared" ca="1" si="41"/>
        <v>1.0283441343317437</v>
      </c>
      <c r="S245" s="38">
        <f t="shared" ca="1" si="52"/>
        <v>0</v>
      </c>
    </row>
    <row r="246" spans="5:19" x14ac:dyDescent="0.3">
      <c r="E246" s="34">
        <f t="shared" si="46"/>
        <v>245</v>
      </c>
      <c r="F246" s="35">
        <v>43818.291666666664</v>
      </c>
      <c r="G246" s="6">
        <v>26.936</v>
      </c>
      <c r="H246" s="40">
        <f t="shared" si="47"/>
        <v>26.21</v>
      </c>
      <c r="I246" s="12">
        <f t="shared" si="48"/>
        <v>0.72599999999999909</v>
      </c>
      <c r="J246" s="12">
        <f t="shared" si="49"/>
        <v>0.52707599999999866</v>
      </c>
      <c r="K246" s="12">
        <f t="shared" si="50"/>
        <v>0.72599999999999909</v>
      </c>
      <c r="L246" s="36">
        <f t="shared" si="51"/>
        <v>2.6952776952776918E-2</v>
      </c>
      <c r="M246" s="12">
        <f t="shared" ca="1" si="40"/>
        <v>25.636433333333333</v>
      </c>
      <c r="N246" s="12">
        <f t="shared" ca="1" si="42"/>
        <v>1.2995666666666672</v>
      </c>
      <c r="O246" s="12">
        <f t="shared" ca="1" si="43"/>
        <v>1.6888735211111126</v>
      </c>
      <c r="P246" s="12">
        <f t="shared" ca="1" si="44"/>
        <v>1.2995666666666672</v>
      </c>
      <c r="Q246" s="36">
        <f t="shared" ca="1" si="45"/>
        <v>4.8246460746460766E-2</v>
      </c>
      <c r="R246" s="37">
        <f t="shared" ca="1" si="41"/>
        <v>0.98191080099841088</v>
      </c>
      <c r="S246" s="38">
        <f t="shared" ca="1" si="52"/>
        <v>0</v>
      </c>
    </row>
    <row r="247" spans="5:19" x14ac:dyDescent="0.3">
      <c r="E247" s="34">
        <f t="shared" si="46"/>
        <v>246</v>
      </c>
      <c r="F247" s="39">
        <v>43819.291666666664</v>
      </c>
      <c r="G247" s="10">
        <v>27.039300000000001</v>
      </c>
      <c r="H247" s="40">
        <f t="shared" si="47"/>
        <v>26.936</v>
      </c>
      <c r="I247" s="12">
        <f t="shared" si="48"/>
        <v>0.10330000000000084</v>
      </c>
      <c r="J247" s="12">
        <f t="shared" si="49"/>
        <v>1.0670890000000172E-2</v>
      </c>
      <c r="K247" s="12">
        <f t="shared" si="50"/>
        <v>0.10330000000000084</v>
      </c>
      <c r="L247" s="36">
        <f t="shared" si="51"/>
        <v>3.8203651721753461E-3</v>
      </c>
      <c r="M247" s="12">
        <f t="shared" ca="1" si="40"/>
        <v>26.137333333333334</v>
      </c>
      <c r="N247" s="12">
        <f t="shared" ca="1" si="42"/>
        <v>0.90196666666666658</v>
      </c>
      <c r="O247" s="12">
        <f t="shared" ca="1" si="43"/>
        <v>0.81354386777777765</v>
      </c>
      <c r="P247" s="12">
        <f t="shared" ca="1" si="44"/>
        <v>0.90196666666666658</v>
      </c>
      <c r="Q247" s="36">
        <f t="shared" ca="1" si="45"/>
        <v>3.3357618971891524E-2</v>
      </c>
      <c r="R247" s="37">
        <f t="shared" ca="1" si="41"/>
        <v>0.58431080099841026</v>
      </c>
      <c r="S247" s="38">
        <f t="shared" ca="1" si="52"/>
        <v>0</v>
      </c>
    </row>
    <row r="248" spans="5:19" x14ac:dyDescent="0.3">
      <c r="E248" s="34">
        <f t="shared" si="46"/>
        <v>247</v>
      </c>
      <c r="F248" s="35">
        <v>43822.291666666664</v>
      </c>
      <c r="G248" s="6">
        <v>27.948</v>
      </c>
      <c r="H248" s="40">
        <f t="shared" si="47"/>
        <v>27.039300000000001</v>
      </c>
      <c r="I248" s="12">
        <f t="shared" si="48"/>
        <v>0.90869999999999962</v>
      </c>
      <c r="J248" s="12">
        <f t="shared" si="49"/>
        <v>0.82573568999999936</v>
      </c>
      <c r="K248" s="12">
        <f t="shared" si="50"/>
        <v>0.90869999999999962</v>
      </c>
      <c r="L248" s="36">
        <f t="shared" si="51"/>
        <v>3.2513954486904237E-2</v>
      </c>
      <c r="M248" s="12">
        <f t="shared" ca="1" si="40"/>
        <v>26.728433333333331</v>
      </c>
      <c r="N248" s="12">
        <f t="shared" ca="1" si="42"/>
        <v>1.2195666666666689</v>
      </c>
      <c r="O248" s="12">
        <f t="shared" ca="1" si="43"/>
        <v>1.4873428544444498</v>
      </c>
      <c r="P248" s="12">
        <f t="shared" ca="1" si="44"/>
        <v>1.2195666666666689</v>
      </c>
      <c r="Q248" s="36">
        <f t="shared" ca="1" si="45"/>
        <v>4.3636992509899414E-2</v>
      </c>
      <c r="R248" s="37">
        <f t="shared" ca="1" si="41"/>
        <v>0.90191080099841259</v>
      </c>
      <c r="S248" s="38">
        <f t="shared" ca="1" si="52"/>
        <v>0</v>
      </c>
    </row>
    <row r="249" spans="5:19" x14ac:dyDescent="0.3">
      <c r="E249" s="34">
        <f t="shared" si="46"/>
        <v>248</v>
      </c>
      <c r="F249" s="39">
        <v>43823.291666666664</v>
      </c>
      <c r="G249" s="10">
        <v>28.35</v>
      </c>
      <c r="H249" s="40">
        <f t="shared" si="47"/>
        <v>27.948</v>
      </c>
      <c r="I249" s="12">
        <f t="shared" si="48"/>
        <v>0.40200000000000102</v>
      </c>
      <c r="J249" s="12">
        <f t="shared" si="49"/>
        <v>0.16160400000000083</v>
      </c>
      <c r="K249" s="12">
        <f t="shared" si="50"/>
        <v>0.40200000000000102</v>
      </c>
      <c r="L249" s="36">
        <f t="shared" si="51"/>
        <v>1.4179894179894216E-2</v>
      </c>
      <c r="M249" s="12">
        <f t="shared" ca="1" si="40"/>
        <v>27.307766666666669</v>
      </c>
      <c r="N249" s="12">
        <f t="shared" ca="1" si="42"/>
        <v>1.042233333333332</v>
      </c>
      <c r="O249" s="12">
        <f t="shared" ca="1" si="43"/>
        <v>1.0862503211111083</v>
      </c>
      <c r="P249" s="12">
        <f t="shared" ca="1" si="44"/>
        <v>1.042233333333332</v>
      </c>
      <c r="Q249" s="36">
        <f t="shared" ca="1" si="45"/>
        <v>3.6763080540858271E-2</v>
      </c>
      <c r="R249" s="37">
        <f t="shared" ca="1" si="41"/>
        <v>0.72457746766507569</v>
      </c>
      <c r="S249" s="38">
        <f t="shared" ca="1" si="52"/>
        <v>0</v>
      </c>
    </row>
    <row r="250" spans="5:19" x14ac:dyDescent="0.3">
      <c r="E250" s="34">
        <f t="shared" si="46"/>
        <v>249</v>
      </c>
      <c r="F250" s="35">
        <v>43825.291666666664</v>
      </c>
      <c r="G250" s="6">
        <v>28.729299999999999</v>
      </c>
      <c r="H250" s="40">
        <f t="shared" si="47"/>
        <v>28.35</v>
      </c>
      <c r="I250" s="12">
        <f t="shared" si="48"/>
        <v>0.37929999999999708</v>
      </c>
      <c r="J250" s="12">
        <f t="shared" si="49"/>
        <v>0.1438684899999978</v>
      </c>
      <c r="K250" s="12">
        <f t="shared" si="50"/>
        <v>0.37929999999999708</v>
      </c>
      <c r="L250" s="36">
        <f t="shared" si="51"/>
        <v>1.320254931376668E-2</v>
      </c>
      <c r="M250" s="12">
        <f t="shared" ca="1" si="40"/>
        <v>27.7791</v>
      </c>
      <c r="N250" s="12">
        <f t="shared" ca="1" si="42"/>
        <v>0.95019999999999882</v>
      </c>
      <c r="O250" s="12">
        <f t="shared" ca="1" si="43"/>
        <v>0.90288003999999777</v>
      </c>
      <c r="P250" s="12">
        <f t="shared" ca="1" si="44"/>
        <v>0.95019999999999882</v>
      </c>
      <c r="Q250" s="36">
        <f t="shared" ca="1" si="45"/>
        <v>3.3074248241342426E-2</v>
      </c>
      <c r="R250" s="37">
        <f t="shared" ca="1" si="41"/>
        <v>0.6325441343317425</v>
      </c>
      <c r="S250" s="38">
        <f t="shared" ca="1" si="52"/>
        <v>0</v>
      </c>
    </row>
    <row r="251" spans="5:19" x14ac:dyDescent="0.3">
      <c r="E251" s="34">
        <f t="shared" si="46"/>
        <v>250</v>
      </c>
      <c r="F251" s="39">
        <v>43826.291666666664</v>
      </c>
      <c r="G251" s="10">
        <v>28.692</v>
      </c>
      <c r="H251" s="40">
        <f t="shared" si="47"/>
        <v>28.729299999999999</v>
      </c>
      <c r="I251" s="12">
        <f t="shared" si="48"/>
        <v>-3.7299999999998334E-2</v>
      </c>
      <c r="J251" s="12">
        <f t="shared" si="49"/>
        <v>1.3912899999998759E-3</v>
      </c>
      <c r="K251" s="12">
        <f t="shared" si="50"/>
        <v>3.7299999999998334E-2</v>
      </c>
      <c r="L251" s="36">
        <f t="shared" si="51"/>
        <v>1.3000139411682118E-3</v>
      </c>
      <c r="M251" s="12">
        <f t="shared" ca="1" si="40"/>
        <v>28.342433333333332</v>
      </c>
      <c r="N251" s="12">
        <f t="shared" ca="1" si="42"/>
        <v>0.34956666666666791</v>
      </c>
      <c r="O251" s="12">
        <f t="shared" ca="1" si="43"/>
        <v>0.12219685444444532</v>
      </c>
      <c r="P251" s="12">
        <f t="shared" ca="1" si="44"/>
        <v>0.34956666666666791</v>
      </c>
      <c r="Q251" s="36">
        <f t="shared" ca="1" si="45"/>
        <v>1.218341930387104E-2</v>
      </c>
      <c r="R251" s="37">
        <f t="shared" ca="1" si="41"/>
        <v>3.1910800998411593E-2</v>
      </c>
      <c r="S251" s="38">
        <f t="shared" ca="1" si="52"/>
        <v>0</v>
      </c>
    </row>
    <row r="252" spans="5:19" x14ac:dyDescent="0.3">
      <c r="E252" s="34">
        <f t="shared" si="46"/>
        <v>251</v>
      </c>
      <c r="F252" s="35">
        <v>43829.291666666664</v>
      </c>
      <c r="G252" s="6">
        <v>27.646699999999999</v>
      </c>
      <c r="H252" s="40">
        <f t="shared" si="47"/>
        <v>28.692</v>
      </c>
      <c r="I252" s="12">
        <f t="shared" si="48"/>
        <v>-1.045300000000001</v>
      </c>
      <c r="J252" s="12">
        <f t="shared" si="49"/>
        <v>1.0926520900000021</v>
      </c>
      <c r="K252" s="12">
        <f t="shared" si="50"/>
        <v>1.045300000000001</v>
      </c>
      <c r="L252" s="36">
        <f t="shared" si="51"/>
        <v>3.7809214119587549E-2</v>
      </c>
      <c r="M252" s="12">
        <f t="shared" ca="1" si="40"/>
        <v>28.590433333333333</v>
      </c>
      <c r="N252" s="12">
        <f t="shared" ca="1" si="42"/>
        <v>-0.9437333333333342</v>
      </c>
      <c r="O252" s="12">
        <f t="shared" ca="1" si="43"/>
        <v>0.89063260444444603</v>
      </c>
      <c r="P252" s="12">
        <f t="shared" ca="1" si="44"/>
        <v>0.9437333333333342</v>
      </c>
      <c r="Q252" s="36">
        <f t="shared" ca="1" si="45"/>
        <v>3.4135478495926609E-2</v>
      </c>
      <c r="R252" s="37">
        <f t="shared" ca="1" si="41"/>
        <v>-1.2613891990015906</v>
      </c>
      <c r="S252" s="38">
        <f t="shared" ca="1" si="52"/>
        <v>1</v>
      </c>
    </row>
    <row r="253" spans="5:19" x14ac:dyDescent="0.3">
      <c r="E253" s="34">
        <f t="shared" si="46"/>
        <v>252</v>
      </c>
      <c r="F253" s="39">
        <v>43830.291666666664</v>
      </c>
      <c r="G253" s="10">
        <v>27.8887</v>
      </c>
      <c r="H253" s="40">
        <f t="shared" si="47"/>
        <v>27.646699999999999</v>
      </c>
      <c r="I253" s="12">
        <f t="shared" si="48"/>
        <v>0.24200000000000088</v>
      </c>
      <c r="J253" s="12">
        <f t="shared" si="49"/>
        <v>5.8564000000000428E-2</v>
      </c>
      <c r="K253" s="12">
        <f t="shared" si="50"/>
        <v>0.24200000000000088</v>
      </c>
      <c r="L253" s="36">
        <f t="shared" si="51"/>
        <v>8.6773496075471749E-3</v>
      </c>
      <c r="M253" s="12">
        <f t="shared" ca="1" si="40"/>
        <v>28.355999999999998</v>
      </c>
      <c r="N253" s="12">
        <f t="shared" ca="1" si="42"/>
        <v>-0.46729999999999805</v>
      </c>
      <c r="O253" s="12">
        <f t="shared" ca="1" si="43"/>
        <v>0.21836928999999819</v>
      </c>
      <c r="P253" s="12">
        <f t="shared" ca="1" si="44"/>
        <v>0.46729999999999805</v>
      </c>
      <c r="Q253" s="36">
        <f t="shared" ca="1" si="45"/>
        <v>1.6755890378540344E-2</v>
      </c>
      <c r="R253" s="37">
        <f t="shared" ca="1" si="41"/>
        <v>-0.78495586566825437</v>
      </c>
      <c r="S253" s="38">
        <f t="shared" ca="1" si="52"/>
        <v>0</v>
      </c>
    </row>
    <row r="254" spans="5:19" x14ac:dyDescent="0.3">
      <c r="E254" s="34">
        <f t="shared" si="46"/>
        <v>253</v>
      </c>
      <c r="F254" s="35">
        <v>43832.291666666664</v>
      </c>
      <c r="G254" s="6">
        <v>28.684000000000001</v>
      </c>
      <c r="H254" s="40">
        <f t="shared" si="47"/>
        <v>27.8887</v>
      </c>
      <c r="I254" s="12">
        <f t="shared" si="48"/>
        <v>0.79530000000000101</v>
      </c>
      <c r="J254" s="12">
        <f t="shared" si="49"/>
        <v>0.63250209000000157</v>
      </c>
      <c r="K254" s="12">
        <f t="shared" si="50"/>
        <v>0.79530000000000101</v>
      </c>
      <c r="L254" s="36">
        <f t="shared" si="51"/>
        <v>2.7726258541347127E-2</v>
      </c>
      <c r="M254" s="12">
        <f t="shared" ca="1" si="40"/>
        <v>28.075800000000001</v>
      </c>
      <c r="N254" s="12">
        <f t="shared" ca="1" si="42"/>
        <v>0.60820000000000007</v>
      </c>
      <c r="O254" s="12">
        <f t="shared" ca="1" si="43"/>
        <v>0.36990724000000008</v>
      </c>
      <c r="P254" s="12">
        <f t="shared" ca="1" si="44"/>
        <v>0.60820000000000007</v>
      </c>
      <c r="Q254" s="36">
        <f t="shared" ca="1" si="45"/>
        <v>2.1203458374006418E-2</v>
      </c>
      <c r="R254" s="37">
        <f t="shared" ca="1" si="41"/>
        <v>0.29054413433174375</v>
      </c>
      <c r="S254" s="38">
        <f t="shared" ca="1" si="52"/>
        <v>1</v>
      </c>
    </row>
    <row r="255" spans="5:19" x14ac:dyDescent="0.3">
      <c r="E255" s="34">
        <f t="shared" si="46"/>
        <v>254</v>
      </c>
      <c r="F255" s="39">
        <v>43833.291666666664</v>
      </c>
      <c r="G255" s="10">
        <v>29.533999999999999</v>
      </c>
      <c r="H255" s="40">
        <f t="shared" si="47"/>
        <v>28.684000000000001</v>
      </c>
      <c r="I255" s="12">
        <f t="shared" si="48"/>
        <v>0.84999999999999787</v>
      </c>
      <c r="J255" s="12">
        <f t="shared" si="49"/>
        <v>0.72249999999999637</v>
      </c>
      <c r="K255" s="12">
        <f t="shared" si="50"/>
        <v>0.84999999999999787</v>
      </c>
      <c r="L255" s="36">
        <f t="shared" si="51"/>
        <v>2.8780388704543844E-2</v>
      </c>
      <c r="M255" s="12">
        <f t="shared" ca="1" si="40"/>
        <v>28.073133333333331</v>
      </c>
      <c r="N255" s="12">
        <f t="shared" ca="1" si="42"/>
        <v>1.4608666666666679</v>
      </c>
      <c r="O255" s="12">
        <f t="shared" ca="1" si="43"/>
        <v>2.1341314177777813</v>
      </c>
      <c r="P255" s="12">
        <f t="shared" ca="1" si="44"/>
        <v>1.4608666666666679</v>
      </c>
      <c r="Q255" s="36">
        <f t="shared" ca="1" si="45"/>
        <v>4.9463894720209518E-2</v>
      </c>
      <c r="R255" s="37">
        <f t="shared" ca="1" si="41"/>
        <v>1.1432108009984114</v>
      </c>
      <c r="S255" s="38">
        <f t="shared" ca="1" si="52"/>
        <v>0</v>
      </c>
    </row>
    <row r="256" spans="5:19" x14ac:dyDescent="0.3">
      <c r="E256" s="34">
        <f t="shared" si="46"/>
        <v>255</v>
      </c>
      <c r="F256" s="35">
        <v>43836.291666666664</v>
      </c>
      <c r="G256" s="6">
        <v>30.102699999999999</v>
      </c>
      <c r="H256" s="40">
        <f t="shared" si="47"/>
        <v>29.533999999999999</v>
      </c>
      <c r="I256" s="12">
        <f t="shared" si="48"/>
        <v>0.56869999999999976</v>
      </c>
      <c r="J256" s="12">
        <f t="shared" si="49"/>
        <v>0.3234196899999997</v>
      </c>
      <c r="K256" s="12">
        <f t="shared" si="50"/>
        <v>0.56869999999999976</v>
      </c>
      <c r="L256" s="36">
        <f t="shared" si="51"/>
        <v>1.8891993077032949E-2</v>
      </c>
      <c r="M256" s="12">
        <f t="shared" ca="1" si="40"/>
        <v>28.702233333333329</v>
      </c>
      <c r="N256" s="12">
        <f t="shared" ca="1" si="42"/>
        <v>1.4004666666666701</v>
      </c>
      <c r="O256" s="12">
        <f t="shared" ca="1" si="43"/>
        <v>1.9613068844444541</v>
      </c>
      <c r="P256" s="12">
        <f t="shared" ca="1" si="44"/>
        <v>1.4004666666666701</v>
      </c>
      <c r="Q256" s="36">
        <f t="shared" ca="1" si="45"/>
        <v>4.6522958627188596E-2</v>
      </c>
      <c r="R256" s="37">
        <f t="shared" ca="1" si="41"/>
        <v>1.0828108009984136</v>
      </c>
      <c r="S256" s="38">
        <f t="shared" ca="1" si="52"/>
        <v>0</v>
      </c>
    </row>
    <row r="257" spans="5:19" x14ac:dyDescent="0.3">
      <c r="E257" s="34">
        <f t="shared" si="46"/>
        <v>256</v>
      </c>
      <c r="F257" s="39">
        <v>43837.291666666664</v>
      </c>
      <c r="G257" s="10">
        <v>31.270700000000001</v>
      </c>
      <c r="H257" s="40">
        <f t="shared" si="47"/>
        <v>30.102699999999999</v>
      </c>
      <c r="I257" s="12">
        <f t="shared" si="48"/>
        <v>1.1680000000000028</v>
      </c>
      <c r="J257" s="12">
        <f t="shared" si="49"/>
        <v>1.3642240000000065</v>
      </c>
      <c r="K257" s="12">
        <f t="shared" si="50"/>
        <v>1.1680000000000028</v>
      </c>
      <c r="L257" s="36">
        <f t="shared" si="51"/>
        <v>3.7351258526352231E-2</v>
      </c>
      <c r="M257" s="12">
        <f t="shared" ca="1" si="40"/>
        <v>29.440233333333335</v>
      </c>
      <c r="N257" s="12">
        <f t="shared" ca="1" si="42"/>
        <v>1.8304666666666662</v>
      </c>
      <c r="O257" s="12">
        <f t="shared" ca="1" si="43"/>
        <v>3.3506082177777761</v>
      </c>
      <c r="P257" s="12">
        <f t="shared" ca="1" si="44"/>
        <v>1.8304666666666662</v>
      </c>
      <c r="Q257" s="36">
        <f t="shared" ca="1" si="45"/>
        <v>5.8536158981623891E-2</v>
      </c>
      <c r="R257" s="37">
        <f t="shared" ca="1" si="41"/>
        <v>1.5128108009984098</v>
      </c>
      <c r="S257" s="38">
        <f t="shared" ca="1" si="52"/>
        <v>0</v>
      </c>
    </row>
    <row r="258" spans="5:19" x14ac:dyDescent="0.3">
      <c r="E258" s="34">
        <f t="shared" si="46"/>
        <v>257</v>
      </c>
      <c r="F258" s="35">
        <v>43838.291666666664</v>
      </c>
      <c r="G258" s="6">
        <v>32.8093</v>
      </c>
      <c r="H258" s="40">
        <f t="shared" si="47"/>
        <v>31.270700000000001</v>
      </c>
      <c r="I258" s="12">
        <f t="shared" si="48"/>
        <v>1.5385999999999989</v>
      </c>
      <c r="J258" s="12">
        <f t="shared" si="49"/>
        <v>2.3672899599999964</v>
      </c>
      <c r="K258" s="12">
        <f t="shared" si="50"/>
        <v>1.5385999999999989</v>
      </c>
      <c r="L258" s="36">
        <f t="shared" si="51"/>
        <v>4.6895240069126709E-2</v>
      </c>
      <c r="M258" s="12">
        <f t="shared" ref="M258:M321" ca="1" si="53">IF(E258&lt;=span,G258,AVERAGE(OFFSET(G258,-span,0,span,1)))</f>
        <v>30.302466666666664</v>
      </c>
      <c r="N258" s="12">
        <f t="shared" ca="1" si="42"/>
        <v>2.5068333333333364</v>
      </c>
      <c r="O258" s="12">
        <f t="shared" ca="1" si="43"/>
        <v>6.2842133611111262</v>
      </c>
      <c r="P258" s="12">
        <f t="shared" ca="1" si="44"/>
        <v>2.5068333333333364</v>
      </c>
      <c r="Q258" s="36">
        <f t="shared" ca="1" si="45"/>
        <v>7.6406181580629159E-2</v>
      </c>
      <c r="R258" s="37">
        <f t="shared" ref="R258:R321" ca="1" si="54">N258-AVERAGE(ErorrMA)</f>
        <v>2.1891774676650799</v>
      </c>
      <c r="S258" s="38">
        <f t="shared" ca="1" si="52"/>
        <v>0</v>
      </c>
    </row>
    <row r="259" spans="5:19" x14ac:dyDescent="0.3">
      <c r="E259" s="34">
        <f t="shared" si="46"/>
        <v>258</v>
      </c>
      <c r="F259" s="39">
        <v>43839.291666666664</v>
      </c>
      <c r="G259" s="10">
        <v>32.089300000000001</v>
      </c>
      <c r="H259" s="40">
        <f t="shared" si="47"/>
        <v>32.8093</v>
      </c>
      <c r="I259" s="12">
        <f t="shared" si="48"/>
        <v>-0.71999999999999886</v>
      </c>
      <c r="J259" s="12">
        <f t="shared" si="49"/>
        <v>0.51839999999999842</v>
      </c>
      <c r="K259" s="12">
        <f t="shared" si="50"/>
        <v>0.71999999999999886</v>
      </c>
      <c r="L259" s="36">
        <f t="shared" si="51"/>
        <v>2.243738567061291E-2</v>
      </c>
      <c r="M259" s="12">
        <f t="shared" ca="1" si="53"/>
        <v>31.394233333333336</v>
      </c>
      <c r="N259" s="12">
        <f t="shared" ref="N259:N322" ca="1" si="55">G259-M259</f>
        <v>0.69506666666666561</v>
      </c>
      <c r="O259" s="12">
        <f t="shared" ref="O259:O322" ca="1" si="56">N259^2</f>
        <v>0.48311767111110965</v>
      </c>
      <c r="P259" s="12">
        <f t="shared" ref="P259:P322" ca="1" si="57">ABS(N259)</f>
        <v>0.69506666666666561</v>
      </c>
      <c r="Q259" s="36">
        <f t="shared" ref="Q259:Q322" ca="1" si="58">P259/G259</f>
        <v>2.1660387314982425E-2</v>
      </c>
      <c r="R259" s="37">
        <f t="shared" ca="1" si="54"/>
        <v>0.37741080099840929</v>
      </c>
      <c r="S259" s="38">
        <f t="shared" ca="1" si="52"/>
        <v>0</v>
      </c>
    </row>
    <row r="260" spans="5:19" x14ac:dyDescent="0.3">
      <c r="E260" s="34">
        <f t="shared" ref="E260:E323" si="59">E259+1</f>
        <v>259</v>
      </c>
      <c r="F260" s="35">
        <v>43840.291666666664</v>
      </c>
      <c r="G260" s="6">
        <v>31.8767</v>
      </c>
      <c r="H260" s="40">
        <f t="shared" ref="H260:H323" si="60">G259</f>
        <v>32.089300000000001</v>
      </c>
      <c r="I260" s="12">
        <f t="shared" ref="I260:I323" si="61">(G260-H260)</f>
        <v>-0.2126000000000019</v>
      </c>
      <c r="J260" s="12">
        <f t="shared" ref="J260:J323" si="62">I260^2</f>
        <v>4.5198760000000809E-2</v>
      </c>
      <c r="K260" s="12">
        <f t="shared" ref="K260:K323" si="63">ABS(I260)</f>
        <v>0.2126000000000019</v>
      </c>
      <c r="L260" s="36">
        <f t="shared" ref="L260:L323" si="64">K260/G260</f>
        <v>6.6694482176637452E-3</v>
      </c>
      <c r="M260" s="12">
        <f t="shared" ca="1" si="53"/>
        <v>32.056433333333331</v>
      </c>
      <c r="N260" s="12">
        <f t="shared" ca="1" si="55"/>
        <v>-0.1797333333333313</v>
      </c>
      <c r="O260" s="12">
        <f t="shared" ca="1" si="56"/>
        <v>3.2304071111110381E-2</v>
      </c>
      <c r="P260" s="12">
        <f t="shared" ca="1" si="57"/>
        <v>0.1797333333333313</v>
      </c>
      <c r="Q260" s="36">
        <f t="shared" ca="1" si="58"/>
        <v>5.638392096212321E-3</v>
      </c>
      <c r="R260" s="37">
        <f t="shared" ca="1" si="54"/>
        <v>-0.49738919900158762</v>
      </c>
      <c r="S260" s="38">
        <f t="shared" ref="S260:S323" ca="1" si="65">IF(N259*N260&lt;0,1,0)</f>
        <v>1</v>
      </c>
    </row>
    <row r="261" spans="5:19" x14ac:dyDescent="0.3">
      <c r="E261" s="34">
        <f t="shared" si="59"/>
        <v>260</v>
      </c>
      <c r="F261" s="39">
        <v>43843.291666666664</v>
      </c>
      <c r="G261" s="10">
        <v>34.990699999999997</v>
      </c>
      <c r="H261" s="40">
        <f t="shared" si="60"/>
        <v>31.8767</v>
      </c>
      <c r="I261" s="12">
        <f t="shared" si="61"/>
        <v>3.1139999999999972</v>
      </c>
      <c r="J261" s="12">
        <f t="shared" si="62"/>
        <v>9.6969959999999826</v>
      </c>
      <c r="K261" s="12">
        <f t="shared" si="63"/>
        <v>3.1139999999999972</v>
      </c>
      <c r="L261" s="36">
        <f t="shared" si="64"/>
        <v>8.899507583443593E-2</v>
      </c>
      <c r="M261" s="12">
        <f t="shared" ca="1" si="53"/>
        <v>32.258433333333336</v>
      </c>
      <c r="N261" s="12">
        <f t="shared" ca="1" si="55"/>
        <v>2.7322666666666606</v>
      </c>
      <c r="O261" s="12">
        <f t="shared" ca="1" si="56"/>
        <v>7.4652811377777448</v>
      </c>
      <c r="P261" s="12">
        <f t="shared" ca="1" si="57"/>
        <v>2.7322666666666606</v>
      </c>
      <c r="Q261" s="36">
        <f t="shared" ca="1" si="58"/>
        <v>7.8085510340366468E-2</v>
      </c>
      <c r="R261" s="37">
        <f t="shared" ca="1" si="54"/>
        <v>2.4146108009984042</v>
      </c>
      <c r="S261" s="38">
        <f t="shared" ca="1" si="65"/>
        <v>1</v>
      </c>
    </row>
    <row r="262" spans="5:19" x14ac:dyDescent="0.3">
      <c r="E262" s="34">
        <f t="shared" si="59"/>
        <v>261</v>
      </c>
      <c r="F262" s="35">
        <v>43844.291666666664</v>
      </c>
      <c r="G262" s="6">
        <v>35.8613</v>
      </c>
      <c r="H262" s="40">
        <f t="shared" si="60"/>
        <v>34.990699999999997</v>
      </c>
      <c r="I262" s="12">
        <f t="shared" si="61"/>
        <v>0.87060000000000315</v>
      </c>
      <c r="J262" s="12">
        <f t="shared" si="62"/>
        <v>0.75794436000000553</v>
      </c>
      <c r="K262" s="12">
        <f t="shared" si="63"/>
        <v>0.87060000000000315</v>
      </c>
      <c r="L262" s="36">
        <f t="shared" si="64"/>
        <v>2.4276866705891954E-2</v>
      </c>
      <c r="M262" s="12">
        <f t="shared" ca="1" si="53"/>
        <v>32.985566666666664</v>
      </c>
      <c r="N262" s="12">
        <f t="shared" ca="1" si="55"/>
        <v>2.8757333333333364</v>
      </c>
      <c r="O262" s="12">
        <f t="shared" ca="1" si="56"/>
        <v>8.2698422044444619</v>
      </c>
      <c r="P262" s="12">
        <f t="shared" ca="1" si="57"/>
        <v>2.8757333333333364</v>
      </c>
      <c r="Q262" s="36">
        <f t="shared" ca="1" si="58"/>
        <v>8.0190437416751109E-2</v>
      </c>
      <c r="R262" s="37">
        <f t="shared" ca="1" si="54"/>
        <v>2.5580774676650799</v>
      </c>
      <c r="S262" s="38">
        <f t="shared" ca="1" si="65"/>
        <v>0</v>
      </c>
    </row>
    <row r="263" spans="5:19" x14ac:dyDescent="0.3">
      <c r="E263" s="34">
        <f t="shared" si="59"/>
        <v>262</v>
      </c>
      <c r="F263" s="39">
        <v>43845.291666666664</v>
      </c>
      <c r="G263" s="10">
        <v>34.566699999999997</v>
      </c>
      <c r="H263" s="40">
        <f t="shared" si="60"/>
        <v>35.8613</v>
      </c>
      <c r="I263" s="12">
        <f t="shared" si="61"/>
        <v>-1.2946000000000026</v>
      </c>
      <c r="J263" s="12">
        <f t="shared" si="62"/>
        <v>1.6759891600000068</v>
      </c>
      <c r="K263" s="12">
        <f t="shared" si="63"/>
        <v>1.2946000000000026</v>
      </c>
      <c r="L263" s="36">
        <f t="shared" si="64"/>
        <v>3.7452230036422417E-2</v>
      </c>
      <c r="M263" s="12">
        <f t="shared" ca="1" si="53"/>
        <v>34.242899999999999</v>
      </c>
      <c r="N263" s="12">
        <f t="shared" ca="1" si="55"/>
        <v>0.32379999999999853</v>
      </c>
      <c r="O263" s="12">
        <f t="shared" ca="1" si="56"/>
        <v>0.10484643999999906</v>
      </c>
      <c r="P263" s="12">
        <f t="shared" ca="1" si="57"/>
        <v>0.32379999999999853</v>
      </c>
      <c r="Q263" s="36">
        <f t="shared" ca="1" si="58"/>
        <v>9.3673969456152476E-3</v>
      </c>
      <c r="R263" s="37">
        <f t="shared" ca="1" si="54"/>
        <v>6.1441343317422126E-3</v>
      </c>
      <c r="S263" s="38">
        <f t="shared" ca="1" si="65"/>
        <v>0</v>
      </c>
    </row>
    <row r="264" spans="5:19" x14ac:dyDescent="0.3">
      <c r="E264" s="34">
        <f t="shared" si="59"/>
        <v>263</v>
      </c>
      <c r="F264" s="35">
        <v>43846.291666666664</v>
      </c>
      <c r="G264" s="6">
        <v>34.232700000000001</v>
      </c>
      <c r="H264" s="40">
        <f t="shared" si="60"/>
        <v>34.566699999999997</v>
      </c>
      <c r="I264" s="12">
        <f t="shared" si="61"/>
        <v>-0.33399999999999608</v>
      </c>
      <c r="J264" s="12">
        <f t="shared" si="62"/>
        <v>0.11155599999999738</v>
      </c>
      <c r="K264" s="12">
        <f t="shared" si="63"/>
        <v>0.33399999999999608</v>
      </c>
      <c r="L264" s="36">
        <f t="shared" si="64"/>
        <v>9.7567530460640293E-3</v>
      </c>
      <c r="M264" s="12">
        <f t="shared" ca="1" si="53"/>
        <v>35.139566666666667</v>
      </c>
      <c r="N264" s="12">
        <f t="shared" ca="1" si="55"/>
        <v>-0.90686666666666582</v>
      </c>
      <c r="O264" s="12">
        <f t="shared" ca="1" si="56"/>
        <v>0.82240715111110962</v>
      </c>
      <c r="P264" s="12">
        <f t="shared" ca="1" si="57"/>
        <v>0.90686666666666582</v>
      </c>
      <c r="Q264" s="36">
        <f t="shared" ca="1" si="58"/>
        <v>2.6491239857407266E-2</v>
      </c>
      <c r="R264" s="37">
        <f t="shared" ca="1" si="54"/>
        <v>-1.2245225323349223</v>
      </c>
      <c r="S264" s="38">
        <f t="shared" ca="1" si="65"/>
        <v>1</v>
      </c>
    </row>
    <row r="265" spans="5:19" x14ac:dyDescent="0.3">
      <c r="E265" s="34">
        <f t="shared" si="59"/>
        <v>264</v>
      </c>
      <c r="F265" s="39">
        <v>43847.291666666664</v>
      </c>
      <c r="G265" s="10">
        <v>34.033299999999997</v>
      </c>
      <c r="H265" s="40">
        <f t="shared" si="60"/>
        <v>34.232700000000001</v>
      </c>
      <c r="I265" s="12">
        <f t="shared" si="61"/>
        <v>-0.19940000000000424</v>
      </c>
      <c r="J265" s="12">
        <f t="shared" si="62"/>
        <v>3.9760360000001688E-2</v>
      </c>
      <c r="K265" s="12">
        <f t="shared" si="63"/>
        <v>0.19940000000000424</v>
      </c>
      <c r="L265" s="36">
        <f t="shared" si="64"/>
        <v>5.8589675406147583E-3</v>
      </c>
      <c r="M265" s="12">
        <f t="shared" ca="1" si="53"/>
        <v>34.886899999999997</v>
      </c>
      <c r="N265" s="12">
        <f t="shared" ca="1" si="55"/>
        <v>-0.85360000000000014</v>
      </c>
      <c r="O265" s="12">
        <f t="shared" ca="1" si="56"/>
        <v>0.72863296000000022</v>
      </c>
      <c r="P265" s="12">
        <f t="shared" ca="1" si="57"/>
        <v>0.85360000000000014</v>
      </c>
      <c r="Q265" s="36">
        <f t="shared" ca="1" si="58"/>
        <v>2.508131741559003E-2</v>
      </c>
      <c r="R265" s="37">
        <f t="shared" ca="1" si="54"/>
        <v>-1.1712558656682566</v>
      </c>
      <c r="S265" s="38">
        <f t="shared" ca="1" si="65"/>
        <v>0</v>
      </c>
    </row>
    <row r="266" spans="5:19" x14ac:dyDescent="0.3">
      <c r="E266" s="34">
        <f t="shared" si="59"/>
        <v>265</v>
      </c>
      <c r="F266" s="35">
        <v>43851.291666666664</v>
      </c>
      <c r="G266" s="6">
        <v>36.479999999999997</v>
      </c>
      <c r="H266" s="40">
        <f t="shared" si="60"/>
        <v>34.033299999999997</v>
      </c>
      <c r="I266" s="12">
        <f t="shared" si="61"/>
        <v>2.4466999999999999</v>
      </c>
      <c r="J266" s="12">
        <f t="shared" si="62"/>
        <v>5.9863408899999992</v>
      </c>
      <c r="K266" s="12">
        <f t="shared" si="63"/>
        <v>2.4466999999999999</v>
      </c>
      <c r="L266" s="36">
        <f t="shared" si="64"/>
        <v>6.7069627192982456E-2</v>
      </c>
      <c r="M266" s="12">
        <f t="shared" ca="1" si="53"/>
        <v>34.277566666666665</v>
      </c>
      <c r="N266" s="12">
        <f t="shared" ca="1" si="55"/>
        <v>2.2024333333333317</v>
      </c>
      <c r="O266" s="12">
        <f t="shared" ca="1" si="56"/>
        <v>4.8507125877777701</v>
      </c>
      <c r="P266" s="12">
        <f t="shared" ca="1" si="57"/>
        <v>2.2024333333333317</v>
      </c>
      <c r="Q266" s="36">
        <f t="shared" ca="1" si="58"/>
        <v>6.0373720760233882E-2</v>
      </c>
      <c r="R266" s="37">
        <f t="shared" ca="1" si="54"/>
        <v>1.8847774676650753</v>
      </c>
      <c r="S266" s="38">
        <f t="shared" ca="1" si="65"/>
        <v>1</v>
      </c>
    </row>
    <row r="267" spans="5:19" x14ac:dyDescent="0.3">
      <c r="E267" s="34">
        <f t="shared" si="59"/>
        <v>266</v>
      </c>
      <c r="F267" s="39">
        <v>43852.291666666664</v>
      </c>
      <c r="G267" s="10">
        <v>37.970700000000001</v>
      </c>
      <c r="H267" s="40">
        <f t="shared" si="60"/>
        <v>36.479999999999997</v>
      </c>
      <c r="I267" s="12">
        <f t="shared" si="61"/>
        <v>1.4907000000000039</v>
      </c>
      <c r="J267" s="12">
        <f t="shared" si="62"/>
        <v>2.2221864900000114</v>
      </c>
      <c r="K267" s="12">
        <f t="shared" si="63"/>
        <v>1.4907000000000039</v>
      </c>
      <c r="L267" s="36">
        <f t="shared" si="64"/>
        <v>3.925921829199893E-2</v>
      </c>
      <c r="M267" s="12">
        <f t="shared" ca="1" si="53"/>
        <v>34.915333333333329</v>
      </c>
      <c r="N267" s="12">
        <f t="shared" ca="1" si="55"/>
        <v>3.0553666666666714</v>
      </c>
      <c r="O267" s="12">
        <f t="shared" ca="1" si="56"/>
        <v>9.3352654677778073</v>
      </c>
      <c r="P267" s="12">
        <f t="shared" ca="1" si="57"/>
        <v>3.0553666666666714</v>
      </c>
      <c r="Q267" s="36">
        <f t="shared" ca="1" si="58"/>
        <v>8.0466429817376853E-2</v>
      </c>
      <c r="R267" s="37">
        <f t="shared" ca="1" si="54"/>
        <v>2.737710800998415</v>
      </c>
      <c r="S267" s="38">
        <f t="shared" ca="1" si="65"/>
        <v>0</v>
      </c>
    </row>
    <row r="268" spans="5:19" x14ac:dyDescent="0.3">
      <c r="E268" s="34">
        <f t="shared" si="59"/>
        <v>267</v>
      </c>
      <c r="F268" s="35">
        <v>43853.291666666664</v>
      </c>
      <c r="G268" s="6">
        <v>38.146700000000003</v>
      </c>
      <c r="H268" s="40">
        <f t="shared" si="60"/>
        <v>37.970700000000001</v>
      </c>
      <c r="I268" s="12">
        <f t="shared" si="61"/>
        <v>0.17600000000000193</v>
      </c>
      <c r="J268" s="12">
        <f t="shared" si="62"/>
        <v>3.097600000000068E-2</v>
      </c>
      <c r="K268" s="12">
        <f t="shared" si="63"/>
        <v>0.17600000000000193</v>
      </c>
      <c r="L268" s="36">
        <f t="shared" si="64"/>
        <v>4.6137673769946529E-3</v>
      </c>
      <c r="M268" s="12">
        <f t="shared" ca="1" si="53"/>
        <v>36.161333333333324</v>
      </c>
      <c r="N268" s="12">
        <f t="shared" ca="1" si="55"/>
        <v>1.9853666666666783</v>
      </c>
      <c r="O268" s="12">
        <f t="shared" ca="1" si="56"/>
        <v>3.9416808011111573</v>
      </c>
      <c r="P268" s="12">
        <f t="shared" ca="1" si="57"/>
        <v>1.9853666666666783</v>
      </c>
      <c r="Q268" s="36">
        <f t="shared" ca="1" si="58"/>
        <v>5.2045567943404751E-2</v>
      </c>
      <c r="R268" s="37">
        <f t="shared" ca="1" si="54"/>
        <v>1.6677108009984218</v>
      </c>
      <c r="S268" s="38">
        <f t="shared" ca="1" si="65"/>
        <v>0</v>
      </c>
    </row>
    <row r="269" spans="5:19" x14ac:dyDescent="0.3">
      <c r="E269" s="34">
        <f t="shared" si="59"/>
        <v>268</v>
      </c>
      <c r="F269" s="39">
        <v>43854.291666666664</v>
      </c>
      <c r="G269" s="10">
        <v>37.654699999999998</v>
      </c>
      <c r="H269" s="40">
        <f t="shared" si="60"/>
        <v>38.146700000000003</v>
      </c>
      <c r="I269" s="12">
        <f t="shared" si="61"/>
        <v>-0.49200000000000443</v>
      </c>
      <c r="J269" s="12">
        <f t="shared" si="62"/>
        <v>0.24206400000000436</v>
      </c>
      <c r="K269" s="12">
        <f t="shared" si="63"/>
        <v>0.49200000000000443</v>
      </c>
      <c r="L269" s="36">
        <f t="shared" si="64"/>
        <v>1.3066097990423624E-2</v>
      </c>
      <c r="M269" s="12">
        <f t="shared" ca="1" si="53"/>
        <v>37.532466666666664</v>
      </c>
      <c r="N269" s="12">
        <f t="shared" ca="1" si="55"/>
        <v>0.12223333333333386</v>
      </c>
      <c r="O269" s="12">
        <f t="shared" ca="1" si="56"/>
        <v>1.4940987777777907E-2</v>
      </c>
      <c r="P269" s="12">
        <f t="shared" ca="1" si="57"/>
        <v>0.12223333333333386</v>
      </c>
      <c r="Q269" s="36">
        <f t="shared" ca="1" si="58"/>
        <v>3.2461640468078052E-3</v>
      </c>
      <c r="R269" s="37">
        <f t="shared" ca="1" si="54"/>
        <v>-0.19542253233492246</v>
      </c>
      <c r="S269" s="38">
        <f t="shared" ca="1" si="65"/>
        <v>0</v>
      </c>
    </row>
    <row r="270" spans="5:19" x14ac:dyDescent="0.3">
      <c r="E270" s="34">
        <f t="shared" si="59"/>
        <v>269</v>
      </c>
      <c r="F270" s="35">
        <v>43857.291666666664</v>
      </c>
      <c r="G270" s="6">
        <v>37.201300000000003</v>
      </c>
      <c r="H270" s="40">
        <f t="shared" si="60"/>
        <v>37.654699999999998</v>
      </c>
      <c r="I270" s="12">
        <f t="shared" si="61"/>
        <v>-0.45339999999999492</v>
      </c>
      <c r="J270" s="12">
        <f t="shared" si="62"/>
        <v>0.20557155999999538</v>
      </c>
      <c r="K270" s="12">
        <f t="shared" si="63"/>
        <v>0.45339999999999492</v>
      </c>
      <c r="L270" s="36">
        <f t="shared" si="64"/>
        <v>1.2187746127151332E-2</v>
      </c>
      <c r="M270" s="12">
        <f t="shared" ca="1" si="53"/>
        <v>37.924033333333334</v>
      </c>
      <c r="N270" s="12">
        <f t="shared" ca="1" si="55"/>
        <v>-0.72273333333333056</v>
      </c>
      <c r="O270" s="12">
        <f t="shared" ca="1" si="56"/>
        <v>0.52234347111110713</v>
      </c>
      <c r="P270" s="12">
        <f t="shared" ca="1" si="57"/>
        <v>0.72273333333333056</v>
      </c>
      <c r="Q270" s="36">
        <f t="shared" ca="1" si="58"/>
        <v>1.9427636489405761E-2</v>
      </c>
      <c r="R270" s="37">
        <f t="shared" ca="1" si="54"/>
        <v>-1.040389199001587</v>
      </c>
      <c r="S270" s="38">
        <f t="shared" ca="1" si="65"/>
        <v>1</v>
      </c>
    </row>
    <row r="271" spans="5:19" x14ac:dyDescent="0.3">
      <c r="E271" s="34">
        <f t="shared" si="59"/>
        <v>270</v>
      </c>
      <c r="F271" s="39">
        <v>43858.291666666664</v>
      </c>
      <c r="G271" s="10">
        <v>37.793300000000002</v>
      </c>
      <c r="H271" s="40">
        <f t="shared" si="60"/>
        <v>37.201300000000003</v>
      </c>
      <c r="I271" s="12">
        <f t="shared" si="61"/>
        <v>0.59199999999999875</v>
      </c>
      <c r="J271" s="12">
        <f t="shared" si="62"/>
        <v>0.3504639999999985</v>
      </c>
      <c r="K271" s="12">
        <f t="shared" si="63"/>
        <v>0.59199999999999875</v>
      </c>
      <c r="L271" s="36">
        <f t="shared" si="64"/>
        <v>1.5664152111617632E-2</v>
      </c>
      <c r="M271" s="12">
        <f t="shared" ca="1" si="53"/>
        <v>37.667566666666666</v>
      </c>
      <c r="N271" s="12">
        <f t="shared" ca="1" si="55"/>
        <v>0.12573333333333636</v>
      </c>
      <c r="O271" s="12">
        <f t="shared" ca="1" si="56"/>
        <v>1.5808871111111872E-2</v>
      </c>
      <c r="P271" s="12">
        <f t="shared" ca="1" si="57"/>
        <v>0.12573333333333636</v>
      </c>
      <c r="Q271" s="36">
        <f t="shared" ca="1" si="58"/>
        <v>3.3268683426251836E-3</v>
      </c>
      <c r="R271" s="37">
        <f t="shared" ca="1" si="54"/>
        <v>-0.19192253233491996</v>
      </c>
      <c r="S271" s="38">
        <f t="shared" ca="1" si="65"/>
        <v>1</v>
      </c>
    </row>
    <row r="272" spans="5:19" x14ac:dyDescent="0.3">
      <c r="E272" s="34">
        <f t="shared" si="59"/>
        <v>271</v>
      </c>
      <c r="F272" s="35">
        <v>43859.291666666664</v>
      </c>
      <c r="G272" s="6">
        <v>38.732700000000001</v>
      </c>
      <c r="H272" s="40">
        <f t="shared" si="60"/>
        <v>37.793300000000002</v>
      </c>
      <c r="I272" s="12">
        <f t="shared" si="61"/>
        <v>0.93939999999999912</v>
      </c>
      <c r="J272" s="12">
        <f t="shared" si="62"/>
        <v>0.8824723599999984</v>
      </c>
      <c r="K272" s="12">
        <f t="shared" si="63"/>
        <v>0.93939999999999912</v>
      </c>
      <c r="L272" s="36">
        <f t="shared" si="64"/>
        <v>2.4253408618557425E-2</v>
      </c>
      <c r="M272" s="12">
        <f t="shared" ca="1" si="53"/>
        <v>37.549766666666663</v>
      </c>
      <c r="N272" s="12">
        <f t="shared" ca="1" si="55"/>
        <v>1.1829333333333381</v>
      </c>
      <c r="O272" s="12">
        <f t="shared" ca="1" si="56"/>
        <v>1.3993312711111223</v>
      </c>
      <c r="P272" s="12">
        <f t="shared" ca="1" si="57"/>
        <v>1.1829333333333381</v>
      </c>
      <c r="Q272" s="36">
        <f t="shared" ca="1" si="58"/>
        <v>3.0540946882952596E-2</v>
      </c>
      <c r="R272" s="37">
        <f t="shared" ca="1" si="54"/>
        <v>0.86527746766508173</v>
      </c>
      <c r="S272" s="38">
        <f t="shared" ca="1" si="65"/>
        <v>0</v>
      </c>
    </row>
    <row r="273" spans="5:19" x14ac:dyDescent="0.3">
      <c r="E273" s="34">
        <f t="shared" si="59"/>
        <v>272</v>
      </c>
      <c r="F273" s="39">
        <v>43860.291666666664</v>
      </c>
      <c r="G273" s="10">
        <v>42.720700000000001</v>
      </c>
      <c r="H273" s="40">
        <f t="shared" si="60"/>
        <v>38.732700000000001</v>
      </c>
      <c r="I273" s="12">
        <f t="shared" si="61"/>
        <v>3.9879999999999995</v>
      </c>
      <c r="J273" s="12">
        <f t="shared" si="62"/>
        <v>15.904143999999997</v>
      </c>
      <c r="K273" s="12">
        <f t="shared" si="63"/>
        <v>3.9879999999999995</v>
      </c>
      <c r="L273" s="36">
        <f t="shared" si="64"/>
        <v>9.3350530304980944E-2</v>
      </c>
      <c r="M273" s="12">
        <f t="shared" ca="1" si="53"/>
        <v>37.909100000000002</v>
      </c>
      <c r="N273" s="12">
        <f t="shared" ca="1" si="55"/>
        <v>4.8115999999999985</v>
      </c>
      <c r="O273" s="12">
        <f t="shared" ca="1" si="56"/>
        <v>23.151494559999986</v>
      </c>
      <c r="P273" s="12">
        <f t="shared" ca="1" si="57"/>
        <v>4.8115999999999985</v>
      </c>
      <c r="Q273" s="36">
        <f t="shared" ca="1" si="58"/>
        <v>0.11262924062573877</v>
      </c>
      <c r="R273" s="37">
        <f t="shared" ca="1" si="54"/>
        <v>4.4939441343317421</v>
      </c>
      <c r="S273" s="38">
        <f t="shared" ca="1" si="65"/>
        <v>0</v>
      </c>
    </row>
    <row r="274" spans="5:19" x14ac:dyDescent="0.3">
      <c r="E274" s="34">
        <f t="shared" si="59"/>
        <v>273</v>
      </c>
      <c r="F274" s="35">
        <v>43861.291666666664</v>
      </c>
      <c r="G274" s="6">
        <v>43.371299999999998</v>
      </c>
      <c r="H274" s="40">
        <f t="shared" si="60"/>
        <v>42.720700000000001</v>
      </c>
      <c r="I274" s="12">
        <f t="shared" si="61"/>
        <v>0.65059999999999718</v>
      </c>
      <c r="J274" s="12">
        <f t="shared" si="62"/>
        <v>0.42328035999999636</v>
      </c>
      <c r="K274" s="12">
        <f t="shared" si="63"/>
        <v>0.65059999999999718</v>
      </c>
      <c r="L274" s="36">
        <f t="shared" si="64"/>
        <v>1.5000703230016099E-2</v>
      </c>
      <c r="M274" s="12">
        <f t="shared" ca="1" si="53"/>
        <v>39.748899999999999</v>
      </c>
      <c r="N274" s="12">
        <f t="shared" ca="1" si="55"/>
        <v>3.622399999999999</v>
      </c>
      <c r="O274" s="12">
        <f t="shared" ca="1" si="56"/>
        <v>13.121781759999992</v>
      </c>
      <c r="P274" s="12">
        <f t="shared" ca="1" si="57"/>
        <v>3.622399999999999</v>
      </c>
      <c r="Q274" s="36">
        <f t="shared" ca="1" si="58"/>
        <v>8.3520669198294706E-2</v>
      </c>
      <c r="R274" s="37">
        <f t="shared" ca="1" si="54"/>
        <v>3.3047441343317425</v>
      </c>
      <c r="S274" s="38">
        <f t="shared" ca="1" si="65"/>
        <v>0</v>
      </c>
    </row>
    <row r="275" spans="5:19" x14ac:dyDescent="0.3">
      <c r="E275" s="34">
        <f t="shared" si="59"/>
        <v>274</v>
      </c>
      <c r="F275" s="39">
        <v>43864.291666666664</v>
      </c>
      <c r="G275" s="10">
        <v>52</v>
      </c>
      <c r="H275" s="40">
        <f t="shared" si="60"/>
        <v>43.371299999999998</v>
      </c>
      <c r="I275" s="12">
        <f t="shared" si="61"/>
        <v>8.628700000000002</v>
      </c>
      <c r="J275" s="12">
        <f t="shared" si="62"/>
        <v>74.45446369000004</v>
      </c>
      <c r="K275" s="12">
        <f t="shared" si="63"/>
        <v>8.628700000000002</v>
      </c>
      <c r="L275" s="36">
        <f t="shared" si="64"/>
        <v>0.1659365384615385</v>
      </c>
      <c r="M275" s="12">
        <f t="shared" ca="1" si="53"/>
        <v>41.608233333333338</v>
      </c>
      <c r="N275" s="12">
        <f t="shared" ca="1" si="55"/>
        <v>10.391766666666662</v>
      </c>
      <c r="O275" s="12">
        <f t="shared" ca="1" si="56"/>
        <v>107.98881445444435</v>
      </c>
      <c r="P275" s="12">
        <f t="shared" ca="1" si="57"/>
        <v>10.391766666666662</v>
      </c>
      <c r="Q275" s="36">
        <f t="shared" ca="1" si="58"/>
        <v>0.19984166666666658</v>
      </c>
      <c r="R275" s="37">
        <f t="shared" ca="1" si="54"/>
        <v>10.074110800998406</v>
      </c>
      <c r="S275" s="38">
        <f t="shared" ca="1" si="65"/>
        <v>0</v>
      </c>
    </row>
    <row r="276" spans="5:19" x14ac:dyDescent="0.3">
      <c r="E276" s="34">
        <f t="shared" si="59"/>
        <v>275</v>
      </c>
      <c r="F276" s="35">
        <v>43865.291666666664</v>
      </c>
      <c r="G276" s="6">
        <v>59.137300000000003</v>
      </c>
      <c r="H276" s="40">
        <f t="shared" si="60"/>
        <v>52</v>
      </c>
      <c r="I276" s="12">
        <f t="shared" si="61"/>
        <v>7.1373000000000033</v>
      </c>
      <c r="J276" s="12">
        <f t="shared" si="62"/>
        <v>50.941051290000047</v>
      </c>
      <c r="K276" s="12">
        <f t="shared" si="63"/>
        <v>7.1373000000000033</v>
      </c>
      <c r="L276" s="36">
        <f t="shared" si="64"/>
        <v>0.12069032573350497</v>
      </c>
      <c r="M276" s="12">
        <f t="shared" ca="1" si="53"/>
        <v>46.030666666666662</v>
      </c>
      <c r="N276" s="12">
        <f t="shared" ca="1" si="55"/>
        <v>13.106633333333342</v>
      </c>
      <c r="O276" s="12">
        <f t="shared" ca="1" si="56"/>
        <v>171.78383733444466</v>
      </c>
      <c r="P276" s="12">
        <f t="shared" ca="1" si="57"/>
        <v>13.106633333333342</v>
      </c>
      <c r="Q276" s="36">
        <f t="shared" ca="1" si="58"/>
        <v>0.22163056705891782</v>
      </c>
      <c r="R276" s="37">
        <f t="shared" ca="1" si="54"/>
        <v>12.788977467665086</v>
      </c>
      <c r="S276" s="38">
        <f t="shared" ca="1" si="65"/>
        <v>0</v>
      </c>
    </row>
    <row r="277" spans="5:19" x14ac:dyDescent="0.3">
      <c r="E277" s="34">
        <f t="shared" si="59"/>
        <v>276</v>
      </c>
      <c r="F277" s="39">
        <v>43866.291666666664</v>
      </c>
      <c r="G277" s="10">
        <v>48.98</v>
      </c>
      <c r="H277" s="40">
        <f t="shared" si="60"/>
        <v>59.137300000000003</v>
      </c>
      <c r="I277" s="12">
        <f t="shared" si="61"/>
        <v>-10.157300000000006</v>
      </c>
      <c r="J277" s="12">
        <f t="shared" si="62"/>
        <v>103.17074329000013</v>
      </c>
      <c r="K277" s="12">
        <f t="shared" si="63"/>
        <v>10.157300000000006</v>
      </c>
      <c r="L277" s="36">
        <f t="shared" si="64"/>
        <v>0.20737648019599852</v>
      </c>
      <c r="M277" s="12">
        <f t="shared" ca="1" si="53"/>
        <v>51.502866666666669</v>
      </c>
      <c r="N277" s="12">
        <f t="shared" ca="1" si="55"/>
        <v>-2.5228666666666726</v>
      </c>
      <c r="O277" s="12">
        <f t="shared" ca="1" si="56"/>
        <v>6.3648562177778079</v>
      </c>
      <c r="P277" s="12">
        <f t="shared" ca="1" si="57"/>
        <v>2.5228666666666726</v>
      </c>
      <c r="Q277" s="36">
        <f t="shared" ca="1" si="58"/>
        <v>5.1508098543623371E-2</v>
      </c>
      <c r="R277" s="37">
        <f t="shared" ca="1" si="54"/>
        <v>-2.840522532334929</v>
      </c>
      <c r="S277" s="38">
        <f t="shared" ca="1" si="65"/>
        <v>1</v>
      </c>
    </row>
    <row r="278" spans="5:19" x14ac:dyDescent="0.3">
      <c r="E278" s="34">
        <f t="shared" si="59"/>
        <v>277</v>
      </c>
      <c r="F278" s="35">
        <v>43867.291666666664</v>
      </c>
      <c r="G278" s="6">
        <v>49.930700000000002</v>
      </c>
      <c r="H278" s="40">
        <f t="shared" si="60"/>
        <v>48.98</v>
      </c>
      <c r="I278" s="12">
        <f t="shared" si="61"/>
        <v>0.95070000000000476</v>
      </c>
      <c r="J278" s="12">
        <f t="shared" si="62"/>
        <v>0.90383049000000903</v>
      </c>
      <c r="K278" s="12">
        <f t="shared" si="63"/>
        <v>0.95070000000000476</v>
      </c>
      <c r="L278" s="36">
        <f t="shared" si="64"/>
        <v>1.9040389980513085E-2</v>
      </c>
      <c r="M278" s="12">
        <f t="shared" ca="1" si="53"/>
        <v>53.372433333333333</v>
      </c>
      <c r="N278" s="12">
        <f t="shared" ca="1" si="55"/>
        <v>-3.4417333333333318</v>
      </c>
      <c r="O278" s="12">
        <f t="shared" ca="1" si="56"/>
        <v>11.845528337777766</v>
      </c>
      <c r="P278" s="12">
        <f t="shared" ca="1" si="57"/>
        <v>3.4417333333333318</v>
      </c>
      <c r="Q278" s="36">
        <f t="shared" ca="1" si="58"/>
        <v>6.8930203929312664E-2</v>
      </c>
      <c r="R278" s="37">
        <f t="shared" ca="1" si="54"/>
        <v>-3.7593891990015882</v>
      </c>
      <c r="S278" s="38">
        <f t="shared" ca="1" si="65"/>
        <v>0</v>
      </c>
    </row>
    <row r="279" spans="5:19" x14ac:dyDescent="0.3">
      <c r="E279" s="34">
        <f t="shared" si="59"/>
        <v>278</v>
      </c>
      <c r="F279" s="39">
        <v>43868.291666666664</v>
      </c>
      <c r="G279" s="10">
        <v>49.871299999999998</v>
      </c>
      <c r="H279" s="40">
        <f t="shared" si="60"/>
        <v>49.930700000000002</v>
      </c>
      <c r="I279" s="12">
        <f t="shared" si="61"/>
        <v>-5.9400000000003672E-2</v>
      </c>
      <c r="J279" s="12">
        <f t="shared" si="62"/>
        <v>3.5283600000004362E-3</v>
      </c>
      <c r="K279" s="12">
        <f t="shared" si="63"/>
        <v>5.9400000000003672E-2</v>
      </c>
      <c r="L279" s="36">
        <f t="shared" si="64"/>
        <v>1.1910658033779684E-3</v>
      </c>
      <c r="M279" s="12">
        <f t="shared" ca="1" si="53"/>
        <v>52.68266666666667</v>
      </c>
      <c r="N279" s="12">
        <f t="shared" ca="1" si="55"/>
        <v>-2.8113666666666717</v>
      </c>
      <c r="O279" s="12">
        <f t="shared" ca="1" si="56"/>
        <v>7.9037825344444723</v>
      </c>
      <c r="P279" s="12">
        <f t="shared" ca="1" si="57"/>
        <v>2.8113666666666717</v>
      </c>
      <c r="Q279" s="36">
        <f t="shared" ca="1" si="58"/>
        <v>5.6372435983555104E-2</v>
      </c>
      <c r="R279" s="37">
        <f t="shared" ca="1" si="54"/>
        <v>-3.1290225323349281</v>
      </c>
      <c r="S279" s="38">
        <f t="shared" ca="1" si="65"/>
        <v>0</v>
      </c>
    </row>
    <row r="280" spans="5:19" x14ac:dyDescent="0.3">
      <c r="E280" s="34">
        <f t="shared" si="59"/>
        <v>279</v>
      </c>
      <c r="F280" s="35">
        <v>43871.291666666664</v>
      </c>
      <c r="G280" s="6">
        <v>51.418700000000001</v>
      </c>
      <c r="H280" s="40">
        <f t="shared" si="60"/>
        <v>49.871299999999998</v>
      </c>
      <c r="I280" s="12">
        <f t="shared" si="61"/>
        <v>1.5474000000000032</v>
      </c>
      <c r="J280" s="12">
        <f t="shared" si="62"/>
        <v>2.3944467600000099</v>
      </c>
      <c r="K280" s="12">
        <f t="shared" si="63"/>
        <v>1.5474000000000032</v>
      </c>
      <c r="L280" s="36">
        <f t="shared" si="64"/>
        <v>3.0094109730506666E-2</v>
      </c>
      <c r="M280" s="12">
        <f t="shared" ca="1" si="53"/>
        <v>49.593999999999994</v>
      </c>
      <c r="N280" s="12">
        <f t="shared" ca="1" si="55"/>
        <v>1.8247000000000071</v>
      </c>
      <c r="O280" s="12">
        <f t="shared" ca="1" si="56"/>
        <v>3.3295300900000258</v>
      </c>
      <c r="P280" s="12">
        <f t="shared" ca="1" si="57"/>
        <v>1.8247000000000071</v>
      </c>
      <c r="Q280" s="36">
        <f t="shared" ca="1" si="58"/>
        <v>3.5487089327423817E-2</v>
      </c>
      <c r="R280" s="37">
        <f t="shared" ca="1" si="54"/>
        <v>1.5070441343317507</v>
      </c>
      <c r="S280" s="38">
        <f t="shared" ca="1" si="65"/>
        <v>1</v>
      </c>
    </row>
    <row r="281" spans="5:19" x14ac:dyDescent="0.3">
      <c r="E281" s="34">
        <f t="shared" si="59"/>
        <v>280</v>
      </c>
      <c r="F281" s="39">
        <v>43872.291666666664</v>
      </c>
      <c r="G281" s="10">
        <v>51.625300000000003</v>
      </c>
      <c r="H281" s="40">
        <f t="shared" si="60"/>
        <v>51.418700000000001</v>
      </c>
      <c r="I281" s="12">
        <f t="shared" si="61"/>
        <v>0.20660000000000167</v>
      </c>
      <c r="J281" s="12">
        <f t="shared" si="62"/>
        <v>4.2683560000000689E-2</v>
      </c>
      <c r="K281" s="12">
        <f t="shared" si="63"/>
        <v>0.20660000000000167</v>
      </c>
      <c r="L281" s="36">
        <f t="shared" si="64"/>
        <v>4.0019137903315165E-3</v>
      </c>
      <c r="M281" s="12">
        <f t="shared" ca="1" si="53"/>
        <v>50.4069</v>
      </c>
      <c r="N281" s="12">
        <f t="shared" ca="1" si="55"/>
        <v>1.2184000000000026</v>
      </c>
      <c r="O281" s="12">
        <f t="shared" ca="1" si="56"/>
        <v>1.4844985600000062</v>
      </c>
      <c r="P281" s="12">
        <f t="shared" ca="1" si="57"/>
        <v>1.2184000000000026</v>
      </c>
      <c r="Q281" s="36">
        <f t="shared" ca="1" si="58"/>
        <v>2.3600831375314092E-2</v>
      </c>
      <c r="R281" s="37">
        <f t="shared" ca="1" si="54"/>
        <v>0.90074413433174627</v>
      </c>
      <c r="S281" s="38">
        <f t="shared" ca="1" si="65"/>
        <v>0</v>
      </c>
    </row>
    <row r="282" spans="5:19" x14ac:dyDescent="0.3">
      <c r="E282" s="34">
        <f t="shared" si="59"/>
        <v>281</v>
      </c>
      <c r="F282" s="35">
        <v>43873.291666666664</v>
      </c>
      <c r="G282" s="6">
        <v>51.152700000000003</v>
      </c>
      <c r="H282" s="40">
        <f t="shared" si="60"/>
        <v>51.625300000000003</v>
      </c>
      <c r="I282" s="12">
        <f t="shared" si="61"/>
        <v>-0.47259999999999991</v>
      </c>
      <c r="J282" s="12">
        <f t="shared" si="62"/>
        <v>0.22335075999999993</v>
      </c>
      <c r="K282" s="12">
        <f t="shared" si="63"/>
        <v>0.47259999999999991</v>
      </c>
      <c r="L282" s="36">
        <f t="shared" si="64"/>
        <v>9.2390040017437964E-3</v>
      </c>
      <c r="M282" s="12">
        <f t="shared" ca="1" si="53"/>
        <v>50.971766666666667</v>
      </c>
      <c r="N282" s="12">
        <f t="shared" ca="1" si="55"/>
        <v>0.18093333333333561</v>
      </c>
      <c r="O282" s="12">
        <f t="shared" ca="1" si="56"/>
        <v>3.2736871111111933E-2</v>
      </c>
      <c r="P282" s="12">
        <f t="shared" ca="1" si="57"/>
        <v>0.18093333333333561</v>
      </c>
      <c r="Q282" s="36">
        <f t="shared" ca="1" si="58"/>
        <v>3.5371218593219047E-3</v>
      </c>
      <c r="R282" s="37">
        <f t="shared" ca="1" si="54"/>
        <v>-0.13672253233492071</v>
      </c>
      <c r="S282" s="38">
        <f t="shared" ca="1" si="65"/>
        <v>0</v>
      </c>
    </row>
    <row r="283" spans="5:19" x14ac:dyDescent="0.3">
      <c r="E283" s="34">
        <f t="shared" si="59"/>
        <v>282</v>
      </c>
      <c r="F283" s="39">
        <v>43874.291666666664</v>
      </c>
      <c r="G283" s="10">
        <v>53.6</v>
      </c>
      <c r="H283" s="40">
        <f t="shared" si="60"/>
        <v>51.152700000000003</v>
      </c>
      <c r="I283" s="12">
        <f t="shared" si="61"/>
        <v>2.4472999999999985</v>
      </c>
      <c r="J283" s="12">
        <f t="shared" si="62"/>
        <v>5.9892772899999924</v>
      </c>
      <c r="K283" s="12">
        <f t="shared" si="63"/>
        <v>2.4472999999999985</v>
      </c>
      <c r="L283" s="36">
        <f t="shared" si="64"/>
        <v>4.5658582089552209E-2</v>
      </c>
      <c r="M283" s="12">
        <f t="shared" ca="1" si="53"/>
        <v>51.398900000000005</v>
      </c>
      <c r="N283" s="12">
        <f t="shared" ca="1" si="55"/>
        <v>2.2010999999999967</v>
      </c>
      <c r="O283" s="12">
        <f t="shared" ca="1" si="56"/>
        <v>4.844841209999986</v>
      </c>
      <c r="P283" s="12">
        <f t="shared" ca="1" si="57"/>
        <v>2.2010999999999967</v>
      </c>
      <c r="Q283" s="36">
        <f t="shared" ca="1" si="58"/>
        <v>4.1065298507462628E-2</v>
      </c>
      <c r="R283" s="37">
        <f t="shared" ca="1" si="54"/>
        <v>1.8834441343317403</v>
      </c>
      <c r="S283" s="38">
        <f t="shared" ca="1" si="65"/>
        <v>0</v>
      </c>
    </row>
    <row r="284" spans="5:19" x14ac:dyDescent="0.3">
      <c r="E284" s="34">
        <f t="shared" si="59"/>
        <v>283</v>
      </c>
      <c r="F284" s="35">
        <v>43875.291666666664</v>
      </c>
      <c r="G284" s="6">
        <v>53.335299999999997</v>
      </c>
      <c r="H284" s="40">
        <f t="shared" si="60"/>
        <v>53.6</v>
      </c>
      <c r="I284" s="12">
        <f t="shared" si="61"/>
        <v>-0.26470000000000482</v>
      </c>
      <c r="J284" s="12">
        <f t="shared" si="62"/>
        <v>7.0066090000002551E-2</v>
      </c>
      <c r="K284" s="12">
        <f t="shared" si="63"/>
        <v>0.26470000000000482</v>
      </c>
      <c r="L284" s="36">
        <f t="shared" si="64"/>
        <v>4.962941991514154E-3</v>
      </c>
      <c r="M284" s="12">
        <f t="shared" ca="1" si="53"/>
        <v>52.126000000000005</v>
      </c>
      <c r="N284" s="12">
        <f t="shared" ca="1" si="55"/>
        <v>1.2092999999999918</v>
      </c>
      <c r="O284" s="12">
        <f t="shared" ca="1" si="56"/>
        <v>1.4624064899999802</v>
      </c>
      <c r="P284" s="12">
        <f t="shared" ca="1" si="57"/>
        <v>1.2092999999999918</v>
      </c>
      <c r="Q284" s="36">
        <f t="shared" ca="1" si="58"/>
        <v>2.2673538913252422E-2</v>
      </c>
      <c r="R284" s="37">
        <f t="shared" ca="1" si="54"/>
        <v>0.89164413433173551</v>
      </c>
      <c r="S284" s="38">
        <f t="shared" ca="1" si="65"/>
        <v>0</v>
      </c>
    </row>
    <row r="285" spans="5:19" x14ac:dyDescent="0.3">
      <c r="E285" s="34">
        <f t="shared" si="59"/>
        <v>284</v>
      </c>
      <c r="F285" s="39">
        <v>43879.291666666664</v>
      </c>
      <c r="G285" s="10">
        <v>57.226700000000001</v>
      </c>
      <c r="H285" s="40">
        <f t="shared" si="60"/>
        <v>53.335299999999997</v>
      </c>
      <c r="I285" s="12">
        <f t="shared" si="61"/>
        <v>3.8914000000000044</v>
      </c>
      <c r="J285" s="12">
        <f t="shared" si="62"/>
        <v>15.142993960000034</v>
      </c>
      <c r="K285" s="12">
        <f t="shared" si="63"/>
        <v>3.8914000000000044</v>
      </c>
      <c r="L285" s="36">
        <f t="shared" si="64"/>
        <v>6.7999727399972468E-2</v>
      </c>
      <c r="M285" s="12">
        <f t="shared" ca="1" si="53"/>
        <v>52.695999999999998</v>
      </c>
      <c r="N285" s="12">
        <f t="shared" ca="1" si="55"/>
        <v>4.5307000000000031</v>
      </c>
      <c r="O285" s="12">
        <f t="shared" ca="1" si="56"/>
        <v>20.527242490000027</v>
      </c>
      <c r="P285" s="12">
        <f t="shared" ca="1" si="57"/>
        <v>4.5307000000000031</v>
      </c>
      <c r="Q285" s="36">
        <f t="shared" ca="1" si="58"/>
        <v>7.9171086223738266E-2</v>
      </c>
      <c r="R285" s="37">
        <f t="shared" ca="1" si="54"/>
        <v>4.2130441343317466</v>
      </c>
      <c r="S285" s="38">
        <f t="shared" ca="1" si="65"/>
        <v>0</v>
      </c>
    </row>
    <row r="286" spans="5:19" x14ac:dyDescent="0.3">
      <c r="E286" s="34">
        <f t="shared" si="59"/>
        <v>285</v>
      </c>
      <c r="F286" s="35">
        <v>43880.291666666664</v>
      </c>
      <c r="G286" s="6">
        <v>61.161299999999997</v>
      </c>
      <c r="H286" s="40">
        <f t="shared" si="60"/>
        <v>57.226700000000001</v>
      </c>
      <c r="I286" s="12">
        <f t="shared" si="61"/>
        <v>3.9345999999999961</v>
      </c>
      <c r="J286" s="12">
        <f t="shared" si="62"/>
        <v>15.48107715999997</v>
      </c>
      <c r="K286" s="12">
        <f t="shared" si="63"/>
        <v>3.9345999999999961</v>
      </c>
      <c r="L286" s="36">
        <f t="shared" si="64"/>
        <v>6.4331529905348586E-2</v>
      </c>
      <c r="M286" s="12">
        <f t="shared" ca="1" si="53"/>
        <v>54.720666666666666</v>
      </c>
      <c r="N286" s="12">
        <f t="shared" ca="1" si="55"/>
        <v>6.4406333333333308</v>
      </c>
      <c r="O286" s="12">
        <f t="shared" ca="1" si="56"/>
        <v>41.481757734444415</v>
      </c>
      <c r="P286" s="12">
        <f t="shared" ca="1" si="57"/>
        <v>6.4406333333333308</v>
      </c>
      <c r="Q286" s="36">
        <f t="shared" ca="1" si="58"/>
        <v>0.10530569712110976</v>
      </c>
      <c r="R286" s="37">
        <f t="shared" ca="1" si="54"/>
        <v>6.1229774676650743</v>
      </c>
      <c r="S286" s="38">
        <f t="shared" ca="1" si="65"/>
        <v>0</v>
      </c>
    </row>
    <row r="287" spans="5:19" x14ac:dyDescent="0.3">
      <c r="E287" s="34">
        <f t="shared" si="59"/>
        <v>286</v>
      </c>
      <c r="F287" s="39">
        <v>43881.291666666664</v>
      </c>
      <c r="G287" s="10">
        <v>59.960700000000003</v>
      </c>
      <c r="H287" s="40">
        <f t="shared" si="60"/>
        <v>61.161299999999997</v>
      </c>
      <c r="I287" s="12">
        <f t="shared" si="61"/>
        <v>-1.2005999999999943</v>
      </c>
      <c r="J287" s="12">
        <f t="shared" si="62"/>
        <v>1.4414403599999863</v>
      </c>
      <c r="K287" s="12">
        <f t="shared" si="63"/>
        <v>1.2005999999999943</v>
      </c>
      <c r="L287" s="36">
        <f t="shared" si="64"/>
        <v>2.0023115140416877E-2</v>
      </c>
      <c r="M287" s="12">
        <f t="shared" ca="1" si="53"/>
        <v>57.241099999999996</v>
      </c>
      <c r="N287" s="12">
        <f t="shared" ca="1" si="55"/>
        <v>2.7196000000000069</v>
      </c>
      <c r="O287" s="12">
        <f t="shared" ca="1" si="56"/>
        <v>7.3962241600000374</v>
      </c>
      <c r="P287" s="12">
        <f t="shared" ca="1" si="57"/>
        <v>2.7196000000000069</v>
      </c>
      <c r="Q287" s="36">
        <f t="shared" ca="1" si="58"/>
        <v>4.5356375092352269E-2</v>
      </c>
      <c r="R287" s="37">
        <f t="shared" ca="1" si="54"/>
        <v>2.4019441343317505</v>
      </c>
      <c r="S287" s="38">
        <f t="shared" ca="1" si="65"/>
        <v>0</v>
      </c>
    </row>
    <row r="288" spans="5:19" x14ac:dyDescent="0.3">
      <c r="E288" s="34">
        <f t="shared" si="59"/>
        <v>287</v>
      </c>
      <c r="F288" s="35">
        <v>43882.291666666664</v>
      </c>
      <c r="G288" s="6">
        <v>60.066699999999997</v>
      </c>
      <c r="H288" s="40">
        <f t="shared" si="60"/>
        <v>59.960700000000003</v>
      </c>
      <c r="I288" s="12">
        <f t="shared" si="61"/>
        <v>0.10599999999999454</v>
      </c>
      <c r="J288" s="12">
        <f t="shared" si="62"/>
        <v>1.1235999999998842E-2</v>
      </c>
      <c r="K288" s="12">
        <f t="shared" si="63"/>
        <v>0.10599999999999454</v>
      </c>
      <c r="L288" s="36">
        <f t="shared" si="64"/>
        <v>1.7647049030493525E-3</v>
      </c>
      <c r="M288" s="12">
        <f t="shared" ca="1" si="53"/>
        <v>59.449566666666669</v>
      </c>
      <c r="N288" s="12">
        <f t="shared" ca="1" si="55"/>
        <v>0.61713333333332798</v>
      </c>
      <c r="O288" s="12">
        <f t="shared" ca="1" si="56"/>
        <v>0.38085355111110453</v>
      </c>
      <c r="P288" s="12">
        <f t="shared" ca="1" si="57"/>
        <v>0.61713333333332798</v>
      </c>
      <c r="Q288" s="36">
        <f t="shared" ca="1" si="58"/>
        <v>1.027413414309972E-2</v>
      </c>
      <c r="R288" s="37">
        <f t="shared" ca="1" si="54"/>
        <v>0.29947746766507166</v>
      </c>
      <c r="S288" s="38">
        <f t="shared" ca="1" si="65"/>
        <v>0</v>
      </c>
    </row>
    <row r="289" spans="5:19" x14ac:dyDescent="0.3">
      <c r="E289" s="34">
        <f t="shared" si="59"/>
        <v>288</v>
      </c>
      <c r="F289" s="39">
        <v>43885.291666666664</v>
      </c>
      <c r="G289" s="10">
        <v>55.585999999999999</v>
      </c>
      <c r="H289" s="40">
        <f t="shared" si="60"/>
        <v>60.066699999999997</v>
      </c>
      <c r="I289" s="12">
        <f t="shared" si="61"/>
        <v>-4.4806999999999988</v>
      </c>
      <c r="J289" s="12">
        <f t="shared" si="62"/>
        <v>20.076672489999989</v>
      </c>
      <c r="K289" s="12">
        <f t="shared" si="63"/>
        <v>4.4806999999999988</v>
      </c>
      <c r="L289" s="36">
        <f t="shared" si="64"/>
        <v>8.0608426582232912E-2</v>
      </c>
      <c r="M289" s="12">
        <f t="shared" ca="1" si="53"/>
        <v>60.396233333333328</v>
      </c>
      <c r="N289" s="12">
        <f t="shared" ca="1" si="55"/>
        <v>-4.8102333333333291</v>
      </c>
      <c r="O289" s="12">
        <f t="shared" ca="1" si="56"/>
        <v>23.138344721111071</v>
      </c>
      <c r="P289" s="12">
        <f t="shared" ca="1" si="57"/>
        <v>4.8102333333333291</v>
      </c>
      <c r="Q289" s="36">
        <f t="shared" ca="1" si="58"/>
        <v>8.6536777845740459E-2</v>
      </c>
      <c r="R289" s="37">
        <f t="shared" ca="1" si="54"/>
        <v>-5.1278891990015856</v>
      </c>
      <c r="S289" s="38">
        <f t="shared" ca="1" si="65"/>
        <v>1</v>
      </c>
    </row>
    <row r="290" spans="5:19" x14ac:dyDescent="0.3">
      <c r="E290" s="34">
        <f t="shared" si="59"/>
        <v>289</v>
      </c>
      <c r="F290" s="35">
        <v>43886.291666666664</v>
      </c>
      <c r="G290" s="6">
        <v>53.327300000000001</v>
      </c>
      <c r="H290" s="40">
        <f t="shared" si="60"/>
        <v>55.585999999999999</v>
      </c>
      <c r="I290" s="12">
        <f t="shared" si="61"/>
        <v>-2.2586999999999975</v>
      </c>
      <c r="J290" s="12">
        <f t="shared" si="62"/>
        <v>5.1017256899999888</v>
      </c>
      <c r="K290" s="12">
        <f t="shared" si="63"/>
        <v>2.2586999999999975</v>
      </c>
      <c r="L290" s="36">
        <f t="shared" si="64"/>
        <v>4.2355416456486591E-2</v>
      </c>
      <c r="M290" s="12">
        <f t="shared" ca="1" si="53"/>
        <v>58.537800000000004</v>
      </c>
      <c r="N290" s="12">
        <f t="shared" ca="1" si="55"/>
        <v>-5.2105000000000032</v>
      </c>
      <c r="O290" s="12">
        <f t="shared" ca="1" si="56"/>
        <v>27.149310250000035</v>
      </c>
      <c r="P290" s="12">
        <f t="shared" ca="1" si="57"/>
        <v>5.2105000000000032</v>
      </c>
      <c r="Q290" s="36">
        <f t="shared" ca="1" si="58"/>
        <v>9.770792820937875E-2</v>
      </c>
      <c r="R290" s="37">
        <f t="shared" ca="1" si="54"/>
        <v>-5.5281558656682597</v>
      </c>
      <c r="S290" s="38">
        <f t="shared" ca="1" si="65"/>
        <v>0</v>
      </c>
    </row>
    <row r="291" spans="5:19" x14ac:dyDescent="0.3">
      <c r="E291" s="34">
        <f t="shared" si="59"/>
        <v>290</v>
      </c>
      <c r="F291" s="39">
        <v>43887.291666666664</v>
      </c>
      <c r="G291" s="10">
        <v>51.92</v>
      </c>
      <c r="H291" s="40">
        <f t="shared" si="60"/>
        <v>53.327300000000001</v>
      </c>
      <c r="I291" s="12">
        <f t="shared" si="61"/>
        <v>-1.4072999999999993</v>
      </c>
      <c r="J291" s="12">
        <f t="shared" si="62"/>
        <v>1.9804932899999981</v>
      </c>
      <c r="K291" s="12">
        <f t="shared" si="63"/>
        <v>1.4072999999999993</v>
      </c>
      <c r="L291" s="36">
        <f t="shared" si="64"/>
        <v>2.7105161787365162E-2</v>
      </c>
      <c r="M291" s="12">
        <f t="shared" ca="1" si="53"/>
        <v>56.326666666666661</v>
      </c>
      <c r="N291" s="12">
        <f t="shared" ca="1" si="55"/>
        <v>-4.4066666666666592</v>
      </c>
      <c r="O291" s="12">
        <f t="shared" ca="1" si="56"/>
        <v>19.418711111111044</v>
      </c>
      <c r="P291" s="12">
        <f t="shared" ca="1" si="57"/>
        <v>4.4066666666666592</v>
      </c>
      <c r="Q291" s="36">
        <f t="shared" ca="1" si="58"/>
        <v>8.487416538263981E-2</v>
      </c>
      <c r="R291" s="37">
        <f t="shared" ca="1" si="54"/>
        <v>-4.7243225323349156</v>
      </c>
      <c r="S291" s="38">
        <f t="shared" ca="1" si="65"/>
        <v>0</v>
      </c>
    </row>
    <row r="292" spans="5:19" x14ac:dyDescent="0.3">
      <c r="E292" s="34">
        <f t="shared" si="59"/>
        <v>291</v>
      </c>
      <c r="F292" s="35">
        <v>43888.291666666664</v>
      </c>
      <c r="G292" s="6">
        <v>45.2667</v>
      </c>
      <c r="H292" s="40">
        <f t="shared" si="60"/>
        <v>51.92</v>
      </c>
      <c r="I292" s="12">
        <f t="shared" si="61"/>
        <v>-6.6533000000000015</v>
      </c>
      <c r="J292" s="12">
        <f t="shared" si="62"/>
        <v>44.266400890000021</v>
      </c>
      <c r="K292" s="12">
        <f t="shared" si="63"/>
        <v>6.6533000000000015</v>
      </c>
      <c r="L292" s="36">
        <f t="shared" si="64"/>
        <v>0.14698000958762183</v>
      </c>
      <c r="M292" s="12">
        <f t="shared" ca="1" si="53"/>
        <v>53.6111</v>
      </c>
      <c r="N292" s="12">
        <f t="shared" ca="1" si="55"/>
        <v>-8.3444000000000003</v>
      </c>
      <c r="O292" s="12">
        <f t="shared" ca="1" si="56"/>
        <v>69.629011360000007</v>
      </c>
      <c r="P292" s="12">
        <f t="shared" ca="1" si="57"/>
        <v>8.3444000000000003</v>
      </c>
      <c r="Q292" s="36">
        <f t="shared" ca="1" si="58"/>
        <v>0.18433859768880878</v>
      </c>
      <c r="R292" s="37">
        <f t="shared" ca="1" si="54"/>
        <v>-8.6620558656682558</v>
      </c>
      <c r="S292" s="38">
        <f t="shared" ca="1" si="65"/>
        <v>0</v>
      </c>
    </row>
    <row r="293" spans="5:19" x14ac:dyDescent="0.3">
      <c r="E293" s="34">
        <f t="shared" si="59"/>
        <v>292</v>
      </c>
      <c r="F293" s="39">
        <v>43889.291666666664</v>
      </c>
      <c r="G293" s="10">
        <v>44.532699999999998</v>
      </c>
      <c r="H293" s="40">
        <f t="shared" si="60"/>
        <v>45.2667</v>
      </c>
      <c r="I293" s="12">
        <f t="shared" si="61"/>
        <v>-0.73400000000000176</v>
      </c>
      <c r="J293" s="12">
        <f t="shared" si="62"/>
        <v>0.53875600000000257</v>
      </c>
      <c r="K293" s="12">
        <f t="shared" si="63"/>
        <v>0.73400000000000176</v>
      </c>
      <c r="L293" s="36">
        <f t="shared" si="64"/>
        <v>1.6482270331688888E-2</v>
      </c>
      <c r="M293" s="12">
        <f t="shared" ca="1" si="53"/>
        <v>50.171333333333337</v>
      </c>
      <c r="N293" s="12">
        <f t="shared" ca="1" si="55"/>
        <v>-5.6386333333333383</v>
      </c>
      <c r="O293" s="12">
        <f t="shared" ca="1" si="56"/>
        <v>31.794185867777834</v>
      </c>
      <c r="P293" s="12">
        <f t="shared" ca="1" si="57"/>
        <v>5.6386333333333383</v>
      </c>
      <c r="Q293" s="36">
        <f t="shared" ca="1" si="58"/>
        <v>0.12661781866658295</v>
      </c>
      <c r="R293" s="37">
        <f t="shared" ca="1" si="54"/>
        <v>-5.9562891990015947</v>
      </c>
      <c r="S293" s="38">
        <f t="shared" ca="1" si="65"/>
        <v>0</v>
      </c>
    </row>
    <row r="294" spans="5:19" x14ac:dyDescent="0.3">
      <c r="E294" s="34">
        <f t="shared" si="59"/>
        <v>293</v>
      </c>
      <c r="F294" s="35">
        <v>43892.291666666664</v>
      </c>
      <c r="G294" s="6">
        <v>49.5747</v>
      </c>
      <c r="H294" s="40">
        <f t="shared" si="60"/>
        <v>44.532699999999998</v>
      </c>
      <c r="I294" s="12">
        <f t="shared" si="61"/>
        <v>5.0420000000000016</v>
      </c>
      <c r="J294" s="12">
        <f t="shared" si="62"/>
        <v>25.421764000000017</v>
      </c>
      <c r="K294" s="12">
        <f t="shared" si="63"/>
        <v>5.0420000000000016</v>
      </c>
      <c r="L294" s="36">
        <f t="shared" si="64"/>
        <v>0.1017051036113179</v>
      </c>
      <c r="M294" s="12">
        <f t="shared" ca="1" si="53"/>
        <v>47.239800000000002</v>
      </c>
      <c r="N294" s="12">
        <f t="shared" ca="1" si="55"/>
        <v>2.3348999999999975</v>
      </c>
      <c r="O294" s="12">
        <f t="shared" ca="1" si="56"/>
        <v>5.4517580099999883</v>
      </c>
      <c r="P294" s="12">
        <f t="shared" ca="1" si="57"/>
        <v>2.3348999999999975</v>
      </c>
      <c r="Q294" s="36">
        <f t="shared" ca="1" si="58"/>
        <v>4.7098620869112623E-2</v>
      </c>
      <c r="R294" s="37">
        <f t="shared" ca="1" si="54"/>
        <v>2.0172441343317411</v>
      </c>
      <c r="S294" s="38">
        <f t="shared" ca="1" si="65"/>
        <v>1</v>
      </c>
    </row>
    <row r="295" spans="5:19" x14ac:dyDescent="0.3">
      <c r="E295" s="34">
        <f t="shared" si="59"/>
        <v>294</v>
      </c>
      <c r="F295" s="39">
        <v>43893.291666666664</v>
      </c>
      <c r="G295" s="10">
        <v>49.700699999999998</v>
      </c>
      <c r="H295" s="40">
        <f t="shared" si="60"/>
        <v>49.5747</v>
      </c>
      <c r="I295" s="12">
        <f t="shared" si="61"/>
        <v>0.12599999999999767</v>
      </c>
      <c r="J295" s="12">
        <f t="shared" si="62"/>
        <v>1.5875999999999411E-2</v>
      </c>
      <c r="K295" s="12">
        <f t="shared" si="63"/>
        <v>0.12599999999999767</v>
      </c>
      <c r="L295" s="36">
        <f t="shared" si="64"/>
        <v>2.5351755609075463E-3</v>
      </c>
      <c r="M295" s="12">
        <f t="shared" ca="1" si="53"/>
        <v>46.458033333333333</v>
      </c>
      <c r="N295" s="12">
        <f t="shared" ca="1" si="55"/>
        <v>3.2426666666666648</v>
      </c>
      <c r="O295" s="12">
        <f t="shared" ca="1" si="56"/>
        <v>10.514887111111099</v>
      </c>
      <c r="P295" s="12">
        <f t="shared" ca="1" si="57"/>
        <v>3.2426666666666648</v>
      </c>
      <c r="Q295" s="36">
        <f t="shared" ca="1" si="58"/>
        <v>6.5243883218277912E-2</v>
      </c>
      <c r="R295" s="37">
        <f t="shared" ca="1" si="54"/>
        <v>2.9250108009984084</v>
      </c>
      <c r="S295" s="38">
        <f t="shared" ca="1" si="65"/>
        <v>0</v>
      </c>
    </row>
    <row r="296" spans="5:19" x14ac:dyDescent="0.3">
      <c r="E296" s="34">
        <f t="shared" si="59"/>
        <v>295</v>
      </c>
      <c r="F296" s="35">
        <v>43894.291666666664</v>
      </c>
      <c r="G296" s="6">
        <v>49.966700000000003</v>
      </c>
      <c r="H296" s="40">
        <f t="shared" si="60"/>
        <v>49.700699999999998</v>
      </c>
      <c r="I296" s="12">
        <f t="shared" si="61"/>
        <v>0.26600000000000534</v>
      </c>
      <c r="J296" s="12">
        <f t="shared" si="62"/>
        <v>7.0756000000002844E-2</v>
      </c>
      <c r="K296" s="12">
        <f t="shared" si="63"/>
        <v>0.26600000000000534</v>
      </c>
      <c r="L296" s="36">
        <f t="shared" si="64"/>
        <v>5.3235454812906461E-3</v>
      </c>
      <c r="M296" s="12">
        <f t="shared" ca="1" si="53"/>
        <v>47.936033333333334</v>
      </c>
      <c r="N296" s="12">
        <f t="shared" ca="1" si="55"/>
        <v>2.0306666666666686</v>
      </c>
      <c r="O296" s="12">
        <f t="shared" ca="1" si="56"/>
        <v>4.1236071111111192</v>
      </c>
      <c r="P296" s="12">
        <f t="shared" ca="1" si="57"/>
        <v>2.0306666666666686</v>
      </c>
      <c r="Q296" s="36">
        <f t="shared" ca="1" si="58"/>
        <v>4.0640399839626563E-2</v>
      </c>
      <c r="R296" s="37">
        <f t="shared" ca="1" si="54"/>
        <v>1.7130108009984122</v>
      </c>
      <c r="S296" s="38">
        <f t="shared" ca="1" si="65"/>
        <v>0</v>
      </c>
    </row>
    <row r="297" spans="5:19" x14ac:dyDescent="0.3">
      <c r="E297" s="34">
        <f t="shared" si="59"/>
        <v>296</v>
      </c>
      <c r="F297" s="39">
        <v>43895.291666666664</v>
      </c>
      <c r="G297" s="10">
        <v>48.302700000000002</v>
      </c>
      <c r="H297" s="40">
        <f t="shared" si="60"/>
        <v>49.966700000000003</v>
      </c>
      <c r="I297" s="12">
        <f t="shared" si="61"/>
        <v>-1.6640000000000015</v>
      </c>
      <c r="J297" s="12">
        <f t="shared" si="62"/>
        <v>2.7688960000000051</v>
      </c>
      <c r="K297" s="12">
        <f t="shared" si="63"/>
        <v>1.6640000000000015</v>
      </c>
      <c r="L297" s="36">
        <f t="shared" si="64"/>
        <v>3.4449420011717802E-2</v>
      </c>
      <c r="M297" s="12">
        <f t="shared" ca="1" si="53"/>
        <v>49.747366666666665</v>
      </c>
      <c r="N297" s="12">
        <f t="shared" ca="1" si="55"/>
        <v>-1.444666666666663</v>
      </c>
      <c r="O297" s="12">
        <f t="shared" ca="1" si="56"/>
        <v>2.0870617777777674</v>
      </c>
      <c r="P297" s="12">
        <f t="shared" ca="1" si="57"/>
        <v>1.444666666666663</v>
      </c>
      <c r="Q297" s="36">
        <f t="shared" ca="1" si="58"/>
        <v>2.990861104382701E-2</v>
      </c>
      <c r="R297" s="37">
        <f t="shared" ca="1" si="54"/>
        <v>-1.7623225323349194</v>
      </c>
      <c r="S297" s="38">
        <f t="shared" ca="1" si="65"/>
        <v>1</v>
      </c>
    </row>
    <row r="298" spans="5:19" x14ac:dyDescent="0.3">
      <c r="E298" s="34">
        <f t="shared" si="59"/>
        <v>297</v>
      </c>
      <c r="F298" s="35">
        <v>43896.291666666664</v>
      </c>
      <c r="G298" s="6">
        <v>46.898699999999998</v>
      </c>
      <c r="H298" s="40">
        <f t="shared" si="60"/>
        <v>48.302700000000002</v>
      </c>
      <c r="I298" s="12">
        <f t="shared" si="61"/>
        <v>-1.4040000000000035</v>
      </c>
      <c r="J298" s="12">
        <f t="shared" si="62"/>
        <v>1.9712160000000096</v>
      </c>
      <c r="K298" s="12">
        <f t="shared" si="63"/>
        <v>1.4040000000000035</v>
      </c>
      <c r="L298" s="36">
        <f t="shared" si="64"/>
        <v>2.9936863921601314E-2</v>
      </c>
      <c r="M298" s="12">
        <f t="shared" ca="1" si="53"/>
        <v>49.323366666666665</v>
      </c>
      <c r="N298" s="12">
        <f t="shared" ca="1" si="55"/>
        <v>-2.424666666666667</v>
      </c>
      <c r="O298" s="12">
        <f t="shared" ca="1" si="56"/>
        <v>5.8790084444444455</v>
      </c>
      <c r="P298" s="12">
        <f t="shared" ca="1" si="57"/>
        <v>2.424666666666667</v>
      </c>
      <c r="Q298" s="36">
        <f t="shared" ca="1" si="58"/>
        <v>5.1700082660429116E-2</v>
      </c>
      <c r="R298" s="37">
        <f t="shared" ca="1" si="54"/>
        <v>-2.7423225323349234</v>
      </c>
      <c r="S298" s="38">
        <f t="shared" ca="1" si="65"/>
        <v>0</v>
      </c>
    </row>
    <row r="299" spans="5:19" x14ac:dyDescent="0.3">
      <c r="E299" s="34">
        <f t="shared" si="59"/>
        <v>298</v>
      </c>
      <c r="F299" s="39">
        <v>43899.291666666664</v>
      </c>
      <c r="G299" s="10">
        <v>40.533299999999997</v>
      </c>
      <c r="H299" s="40">
        <f t="shared" si="60"/>
        <v>46.898699999999998</v>
      </c>
      <c r="I299" s="12">
        <f t="shared" si="61"/>
        <v>-6.3654000000000011</v>
      </c>
      <c r="J299" s="12">
        <f t="shared" si="62"/>
        <v>40.518317160000016</v>
      </c>
      <c r="K299" s="12">
        <f t="shared" si="63"/>
        <v>6.3654000000000011</v>
      </c>
      <c r="L299" s="36">
        <f t="shared" si="64"/>
        <v>0.15704124756681548</v>
      </c>
      <c r="M299" s="12">
        <f t="shared" ca="1" si="53"/>
        <v>48.389366666666668</v>
      </c>
      <c r="N299" s="12">
        <f t="shared" ca="1" si="55"/>
        <v>-7.8560666666666705</v>
      </c>
      <c r="O299" s="12">
        <f t="shared" ca="1" si="56"/>
        <v>61.717783471111169</v>
      </c>
      <c r="P299" s="12">
        <f t="shared" ca="1" si="57"/>
        <v>7.8560666666666705</v>
      </c>
      <c r="Q299" s="36">
        <f t="shared" ca="1" si="58"/>
        <v>0.19381759359999484</v>
      </c>
      <c r="R299" s="37">
        <f t="shared" ca="1" si="54"/>
        <v>-8.1737225323349261</v>
      </c>
      <c r="S299" s="38">
        <f t="shared" ca="1" si="65"/>
        <v>0</v>
      </c>
    </row>
    <row r="300" spans="5:19" x14ac:dyDescent="0.3">
      <c r="E300" s="34">
        <f t="shared" si="59"/>
        <v>299</v>
      </c>
      <c r="F300" s="35">
        <v>43900.291666666664</v>
      </c>
      <c r="G300" s="6">
        <v>43.021999999999998</v>
      </c>
      <c r="H300" s="40">
        <f t="shared" si="60"/>
        <v>40.533299999999997</v>
      </c>
      <c r="I300" s="12">
        <f t="shared" si="61"/>
        <v>2.4887000000000015</v>
      </c>
      <c r="J300" s="12">
        <f t="shared" si="62"/>
        <v>6.1936276900000076</v>
      </c>
      <c r="K300" s="12">
        <f t="shared" si="63"/>
        <v>2.4887000000000015</v>
      </c>
      <c r="L300" s="36">
        <f t="shared" si="64"/>
        <v>5.7847147970805674E-2</v>
      </c>
      <c r="M300" s="12">
        <f t="shared" ca="1" si="53"/>
        <v>45.244900000000001</v>
      </c>
      <c r="N300" s="12">
        <f t="shared" ca="1" si="55"/>
        <v>-2.2229000000000028</v>
      </c>
      <c r="O300" s="12">
        <f t="shared" ca="1" si="56"/>
        <v>4.9412844100000122</v>
      </c>
      <c r="P300" s="12">
        <f t="shared" ca="1" si="57"/>
        <v>2.2229000000000028</v>
      </c>
      <c r="Q300" s="36">
        <f t="shared" ca="1" si="58"/>
        <v>5.1668913579099134E-2</v>
      </c>
      <c r="R300" s="37">
        <f t="shared" ca="1" si="54"/>
        <v>-2.5405558656682592</v>
      </c>
      <c r="S300" s="38">
        <f t="shared" ca="1" si="65"/>
        <v>0</v>
      </c>
    </row>
    <row r="301" spans="5:19" x14ac:dyDescent="0.3">
      <c r="E301" s="34">
        <f t="shared" si="59"/>
        <v>300</v>
      </c>
      <c r="F301" s="39">
        <v>43901.291666666664</v>
      </c>
      <c r="G301" s="10">
        <v>42.281999999999996</v>
      </c>
      <c r="H301" s="40">
        <f t="shared" si="60"/>
        <v>43.021999999999998</v>
      </c>
      <c r="I301" s="12">
        <f t="shared" si="61"/>
        <v>-0.74000000000000199</v>
      </c>
      <c r="J301" s="12">
        <f t="shared" si="62"/>
        <v>0.54760000000000297</v>
      </c>
      <c r="K301" s="12">
        <f t="shared" si="63"/>
        <v>0.74000000000000199</v>
      </c>
      <c r="L301" s="36">
        <f t="shared" si="64"/>
        <v>1.7501537297195072E-2</v>
      </c>
      <c r="M301" s="12">
        <f t="shared" ca="1" si="53"/>
        <v>43.484666666666662</v>
      </c>
      <c r="N301" s="12">
        <f t="shared" ca="1" si="55"/>
        <v>-1.2026666666666657</v>
      </c>
      <c r="O301" s="12">
        <f t="shared" ca="1" si="56"/>
        <v>1.4464071111111088</v>
      </c>
      <c r="P301" s="12">
        <f t="shared" ca="1" si="57"/>
        <v>1.2026666666666657</v>
      </c>
      <c r="Q301" s="36">
        <f t="shared" ca="1" si="58"/>
        <v>2.844393989562144E-2</v>
      </c>
      <c r="R301" s="37">
        <f t="shared" ca="1" si="54"/>
        <v>-1.5203225323349221</v>
      </c>
      <c r="S301" s="38">
        <f t="shared" ca="1" si="65"/>
        <v>0</v>
      </c>
    </row>
    <row r="302" spans="5:19" x14ac:dyDescent="0.3">
      <c r="E302" s="34">
        <f t="shared" si="59"/>
        <v>301</v>
      </c>
      <c r="F302" s="35">
        <v>43902.291666666664</v>
      </c>
      <c r="G302" s="6">
        <v>37.369999999999997</v>
      </c>
      <c r="H302" s="40">
        <f t="shared" si="60"/>
        <v>42.281999999999996</v>
      </c>
      <c r="I302" s="12">
        <f t="shared" si="61"/>
        <v>-4.911999999999999</v>
      </c>
      <c r="J302" s="12">
        <f t="shared" si="62"/>
        <v>24.127743999999989</v>
      </c>
      <c r="K302" s="12">
        <f t="shared" si="63"/>
        <v>4.911999999999999</v>
      </c>
      <c r="L302" s="36">
        <f t="shared" si="64"/>
        <v>0.13144233342253142</v>
      </c>
      <c r="M302" s="12">
        <f t="shared" ca="1" si="53"/>
        <v>41.945766666666664</v>
      </c>
      <c r="N302" s="12">
        <f t="shared" ca="1" si="55"/>
        <v>-4.5757666666666665</v>
      </c>
      <c r="O302" s="12">
        <f t="shared" ca="1" si="56"/>
        <v>20.937640587777775</v>
      </c>
      <c r="P302" s="12">
        <f t="shared" ca="1" si="57"/>
        <v>4.5757666666666665</v>
      </c>
      <c r="Q302" s="36">
        <f t="shared" ca="1" si="58"/>
        <v>0.12244492016769246</v>
      </c>
      <c r="R302" s="37">
        <f t="shared" ca="1" si="54"/>
        <v>-4.893422532334923</v>
      </c>
      <c r="S302" s="38">
        <f t="shared" ca="1" si="65"/>
        <v>0</v>
      </c>
    </row>
    <row r="303" spans="5:19" x14ac:dyDescent="0.3">
      <c r="E303" s="34">
        <f t="shared" si="59"/>
        <v>302</v>
      </c>
      <c r="F303" s="39">
        <v>43903.291666666664</v>
      </c>
      <c r="G303" s="10">
        <v>36.441299999999998</v>
      </c>
      <c r="H303" s="40">
        <f t="shared" si="60"/>
        <v>37.369999999999997</v>
      </c>
      <c r="I303" s="12">
        <f t="shared" si="61"/>
        <v>-0.92869999999999919</v>
      </c>
      <c r="J303" s="12">
        <f t="shared" si="62"/>
        <v>0.86248368999999847</v>
      </c>
      <c r="K303" s="12">
        <f t="shared" si="63"/>
        <v>0.92869999999999919</v>
      </c>
      <c r="L303" s="36">
        <f t="shared" si="64"/>
        <v>2.5484820793989216E-2</v>
      </c>
      <c r="M303" s="12">
        <f t="shared" ca="1" si="53"/>
        <v>40.891333333333336</v>
      </c>
      <c r="N303" s="12">
        <f t="shared" ca="1" si="55"/>
        <v>-4.4500333333333373</v>
      </c>
      <c r="O303" s="12">
        <f t="shared" ca="1" si="56"/>
        <v>19.802796667777812</v>
      </c>
      <c r="P303" s="12">
        <f t="shared" ca="1" si="57"/>
        <v>4.4500333333333373</v>
      </c>
      <c r="Q303" s="36">
        <f t="shared" ca="1" si="58"/>
        <v>0.12211510932193247</v>
      </c>
      <c r="R303" s="37">
        <f t="shared" ca="1" si="54"/>
        <v>-4.7676891990015937</v>
      </c>
      <c r="S303" s="38">
        <f t="shared" ca="1" si="65"/>
        <v>0</v>
      </c>
    </row>
    <row r="304" spans="5:19" x14ac:dyDescent="0.3">
      <c r="E304" s="34">
        <f t="shared" si="59"/>
        <v>303</v>
      </c>
      <c r="F304" s="35">
        <v>43906.291666666664</v>
      </c>
      <c r="G304" s="6">
        <v>29.671299999999999</v>
      </c>
      <c r="H304" s="40">
        <f t="shared" si="60"/>
        <v>36.441299999999998</v>
      </c>
      <c r="I304" s="12">
        <f t="shared" si="61"/>
        <v>-6.77</v>
      </c>
      <c r="J304" s="12">
        <f t="shared" si="62"/>
        <v>45.832899999999995</v>
      </c>
      <c r="K304" s="12">
        <f t="shared" si="63"/>
        <v>6.77</v>
      </c>
      <c r="L304" s="36">
        <f t="shared" si="64"/>
        <v>0.22816661218079423</v>
      </c>
      <c r="M304" s="12">
        <f t="shared" ca="1" si="53"/>
        <v>38.697766666666659</v>
      </c>
      <c r="N304" s="12">
        <f t="shared" ca="1" si="55"/>
        <v>-9.0264666666666606</v>
      </c>
      <c r="O304" s="12">
        <f t="shared" ca="1" si="56"/>
        <v>81.477100484444335</v>
      </c>
      <c r="P304" s="12">
        <f t="shared" ca="1" si="57"/>
        <v>9.0264666666666606</v>
      </c>
      <c r="Q304" s="36">
        <f t="shared" ca="1" si="58"/>
        <v>0.30421540905409139</v>
      </c>
      <c r="R304" s="37">
        <f t="shared" ca="1" si="54"/>
        <v>-9.3441225323349162</v>
      </c>
      <c r="S304" s="38">
        <f t="shared" ca="1" si="65"/>
        <v>0</v>
      </c>
    </row>
    <row r="305" spans="5:19" x14ac:dyDescent="0.3">
      <c r="E305" s="34">
        <f t="shared" si="59"/>
        <v>304</v>
      </c>
      <c r="F305" s="39">
        <v>43907.291666666664</v>
      </c>
      <c r="G305" s="10">
        <v>28.68</v>
      </c>
      <c r="H305" s="40">
        <f t="shared" si="60"/>
        <v>29.671299999999999</v>
      </c>
      <c r="I305" s="12">
        <f t="shared" si="61"/>
        <v>-0.99129999999999896</v>
      </c>
      <c r="J305" s="12">
        <f t="shared" si="62"/>
        <v>0.98267568999999799</v>
      </c>
      <c r="K305" s="12">
        <f t="shared" si="63"/>
        <v>0.99129999999999896</v>
      </c>
      <c r="L305" s="36">
        <f t="shared" si="64"/>
        <v>3.4564156206415585E-2</v>
      </c>
      <c r="M305" s="12">
        <f t="shared" ca="1" si="53"/>
        <v>34.494199999999999</v>
      </c>
      <c r="N305" s="12">
        <f t="shared" ca="1" si="55"/>
        <v>-5.8141999999999996</v>
      </c>
      <c r="O305" s="12">
        <f t="shared" ca="1" si="56"/>
        <v>33.804921639999996</v>
      </c>
      <c r="P305" s="12">
        <f t="shared" ca="1" si="57"/>
        <v>5.8141999999999996</v>
      </c>
      <c r="Q305" s="36">
        <f t="shared" ca="1" si="58"/>
        <v>0.20272663877266386</v>
      </c>
      <c r="R305" s="37">
        <f t="shared" ca="1" si="54"/>
        <v>-6.131855865668256</v>
      </c>
      <c r="S305" s="38">
        <f t="shared" ca="1" si="65"/>
        <v>0</v>
      </c>
    </row>
    <row r="306" spans="5:19" x14ac:dyDescent="0.3">
      <c r="E306" s="34">
        <f t="shared" si="59"/>
        <v>305</v>
      </c>
      <c r="F306" s="35">
        <v>43908.291666666664</v>
      </c>
      <c r="G306" s="6">
        <v>24.081299999999999</v>
      </c>
      <c r="H306" s="40">
        <f t="shared" si="60"/>
        <v>28.68</v>
      </c>
      <c r="I306" s="12">
        <f t="shared" si="61"/>
        <v>-4.5987000000000009</v>
      </c>
      <c r="J306" s="12">
        <f t="shared" si="62"/>
        <v>21.148041690000007</v>
      </c>
      <c r="K306" s="12">
        <f t="shared" si="63"/>
        <v>4.5987000000000009</v>
      </c>
      <c r="L306" s="36">
        <f t="shared" si="64"/>
        <v>0.19096560401639451</v>
      </c>
      <c r="M306" s="12">
        <f t="shared" ca="1" si="53"/>
        <v>31.597533333333331</v>
      </c>
      <c r="N306" s="12">
        <f t="shared" ca="1" si="55"/>
        <v>-7.5162333333333322</v>
      </c>
      <c r="O306" s="12">
        <f t="shared" ca="1" si="56"/>
        <v>56.493763521111092</v>
      </c>
      <c r="P306" s="12">
        <f t="shared" ca="1" si="57"/>
        <v>7.5162333333333322</v>
      </c>
      <c r="Q306" s="36">
        <f t="shared" ca="1" si="58"/>
        <v>0.31211908548680234</v>
      </c>
      <c r="R306" s="37">
        <f t="shared" ca="1" si="54"/>
        <v>-7.8338891990015886</v>
      </c>
      <c r="S306" s="38">
        <f t="shared" ca="1" si="65"/>
        <v>0</v>
      </c>
    </row>
    <row r="307" spans="5:19" x14ac:dyDescent="0.3">
      <c r="E307" s="34">
        <f t="shared" si="59"/>
        <v>306</v>
      </c>
      <c r="F307" s="39">
        <v>43909.291666666664</v>
      </c>
      <c r="G307" s="10">
        <v>28.5093</v>
      </c>
      <c r="H307" s="40">
        <f t="shared" si="60"/>
        <v>24.081299999999999</v>
      </c>
      <c r="I307" s="12">
        <f t="shared" si="61"/>
        <v>4.4280000000000008</v>
      </c>
      <c r="J307" s="12">
        <f t="shared" si="62"/>
        <v>19.607184000000007</v>
      </c>
      <c r="K307" s="12">
        <f t="shared" si="63"/>
        <v>4.4280000000000008</v>
      </c>
      <c r="L307" s="36">
        <f t="shared" si="64"/>
        <v>0.15531773842219909</v>
      </c>
      <c r="M307" s="12">
        <f t="shared" ca="1" si="53"/>
        <v>27.47753333333333</v>
      </c>
      <c r="N307" s="12">
        <f t="shared" ca="1" si="55"/>
        <v>1.0317666666666696</v>
      </c>
      <c r="O307" s="12">
        <f t="shared" ca="1" si="56"/>
        <v>1.0645424544444506</v>
      </c>
      <c r="P307" s="12">
        <f t="shared" ca="1" si="57"/>
        <v>1.0317666666666696</v>
      </c>
      <c r="Q307" s="36">
        <f t="shared" ca="1" si="58"/>
        <v>3.6190529640035697E-2</v>
      </c>
      <c r="R307" s="37">
        <f t="shared" ca="1" si="54"/>
        <v>0.71411080099841329</v>
      </c>
      <c r="S307" s="38">
        <f t="shared" ca="1" si="65"/>
        <v>1</v>
      </c>
    </row>
    <row r="308" spans="5:19" x14ac:dyDescent="0.3">
      <c r="E308" s="34">
        <f t="shared" si="59"/>
        <v>307</v>
      </c>
      <c r="F308" s="35">
        <v>43910.291666666664</v>
      </c>
      <c r="G308" s="6">
        <v>28.501999999999999</v>
      </c>
      <c r="H308" s="40">
        <f t="shared" si="60"/>
        <v>28.5093</v>
      </c>
      <c r="I308" s="12">
        <f t="shared" si="61"/>
        <v>-7.3000000000007503E-3</v>
      </c>
      <c r="J308" s="12">
        <f t="shared" si="62"/>
        <v>5.3290000000010957E-5</v>
      </c>
      <c r="K308" s="12">
        <f t="shared" si="63"/>
        <v>7.3000000000007503E-3</v>
      </c>
      <c r="L308" s="36">
        <f t="shared" si="64"/>
        <v>2.5612237737705253E-4</v>
      </c>
      <c r="M308" s="12">
        <f t="shared" ca="1" si="53"/>
        <v>27.090199999999999</v>
      </c>
      <c r="N308" s="12">
        <f t="shared" ca="1" si="55"/>
        <v>1.4117999999999995</v>
      </c>
      <c r="O308" s="12">
        <f t="shared" ca="1" si="56"/>
        <v>1.9931792399999986</v>
      </c>
      <c r="P308" s="12">
        <f t="shared" ca="1" si="57"/>
        <v>1.4117999999999995</v>
      </c>
      <c r="Q308" s="36">
        <f t="shared" ca="1" si="58"/>
        <v>4.953336607957335E-2</v>
      </c>
      <c r="R308" s="37">
        <f t="shared" ca="1" si="54"/>
        <v>1.0941441343317431</v>
      </c>
      <c r="S308" s="38">
        <f t="shared" ca="1" si="65"/>
        <v>0</v>
      </c>
    </row>
    <row r="309" spans="5:19" x14ac:dyDescent="0.3">
      <c r="E309" s="34">
        <f t="shared" si="59"/>
        <v>308</v>
      </c>
      <c r="F309" s="39">
        <v>43913.291666666664</v>
      </c>
      <c r="G309" s="10">
        <v>28.9527</v>
      </c>
      <c r="H309" s="40">
        <f t="shared" si="60"/>
        <v>28.501999999999999</v>
      </c>
      <c r="I309" s="12">
        <f t="shared" si="61"/>
        <v>0.45070000000000121</v>
      </c>
      <c r="J309" s="12">
        <f t="shared" si="62"/>
        <v>0.20313049000000108</v>
      </c>
      <c r="K309" s="12">
        <f t="shared" si="63"/>
        <v>0.45070000000000121</v>
      </c>
      <c r="L309" s="36">
        <f t="shared" si="64"/>
        <v>1.5566769247773133E-2</v>
      </c>
      <c r="M309" s="12">
        <f t="shared" ca="1" si="53"/>
        <v>27.030866666666665</v>
      </c>
      <c r="N309" s="12">
        <f t="shared" ca="1" si="55"/>
        <v>1.9218333333333355</v>
      </c>
      <c r="O309" s="12">
        <f t="shared" ca="1" si="56"/>
        <v>3.6934433611111195</v>
      </c>
      <c r="P309" s="12">
        <f t="shared" ca="1" si="57"/>
        <v>1.9218333333333355</v>
      </c>
      <c r="Q309" s="36">
        <f t="shared" ca="1" si="58"/>
        <v>6.637838036982166E-2</v>
      </c>
      <c r="R309" s="37">
        <f t="shared" ca="1" si="54"/>
        <v>1.6041774676650791</v>
      </c>
      <c r="S309" s="38">
        <f t="shared" ca="1" si="65"/>
        <v>0</v>
      </c>
    </row>
    <row r="310" spans="5:19" x14ac:dyDescent="0.3">
      <c r="E310" s="34">
        <f t="shared" si="59"/>
        <v>309</v>
      </c>
      <c r="F310" s="35">
        <v>43914.291666666664</v>
      </c>
      <c r="G310" s="6">
        <v>33.666699999999999</v>
      </c>
      <c r="H310" s="40">
        <f t="shared" si="60"/>
        <v>28.9527</v>
      </c>
      <c r="I310" s="12">
        <f t="shared" si="61"/>
        <v>4.7139999999999986</v>
      </c>
      <c r="J310" s="12">
        <f t="shared" si="62"/>
        <v>22.221795999999987</v>
      </c>
      <c r="K310" s="12">
        <f t="shared" si="63"/>
        <v>4.7139999999999986</v>
      </c>
      <c r="L310" s="36">
        <f t="shared" si="64"/>
        <v>0.14001966334686794</v>
      </c>
      <c r="M310" s="12">
        <f t="shared" ca="1" si="53"/>
        <v>28.654666666666667</v>
      </c>
      <c r="N310" s="12">
        <f t="shared" ca="1" si="55"/>
        <v>5.0120333333333313</v>
      </c>
      <c r="O310" s="12">
        <f t="shared" ca="1" si="56"/>
        <v>25.120478134444426</v>
      </c>
      <c r="P310" s="12">
        <f t="shared" ca="1" si="57"/>
        <v>5.0120333333333313</v>
      </c>
      <c r="Q310" s="36">
        <f t="shared" ca="1" si="58"/>
        <v>0.14887212982957437</v>
      </c>
      <c r="R310" s="37">
        <f t="shared" ca="1" si="54"/>
        <v>4.6943774676650749</v>
      </c>
      <c r="S310" s="38">
        <f t="shared" ca="1" si="65"/>
        <v>0</v>
      </c>
    </row>
    <row r="311" spans="5:19" x14ac:dyDescent="0.3">
      <c r="E311" s="34">
        <f t="shared" si="59"/>
        <v>310</v>
      </c>
      <c r="F311" s="39">
        <v>43915.291666666664</v>
      </c>
      <c r="G311" s="10">
        <v>35.950000000000003</v>
      </c>
      <c r="H311" s="40">
        <f t="shared" si="60"/>
        <v>33.666699999999999</v>
      </c>
      <c r="I311" s="12">
        <f t="shared" si="61"/>
        <v>2.2833000000000041</v>
      </c>
      <c r="J311" s="12">
        <f t="shared" si="62"/>
        <v>5.2134588900000187</v>
      </c>
      <c r="K311" s="12">
        <f t="shared" si="63"/>
        <v>2.2833000000000041</v>
      </c>
      <c r="L311" s="36">
        <f t="shared" si="64"/>
        <v>6.3513212795549487E-2</v>
      </c>
      <c r="M311" s="12">
        <f t="shared" ca="1" si="53"/>
        <v>30.373799999999999</v>
      </c>
      <c r="N311" s="12">
        <f t="shared" ca="1" si="55"/>
        <v>5.5762000000000036</v>
      </c>
      <c r="O311" s="12">
        <f t="shared" ca="1" si="56"/>
        <v>31.09400644000004</v>
      </c>
      <c r="P311" s="12">
        <f t="shared" ca="1" si="57"/>
        <v>5.5762000000000036</v>
      </c>
      <c r="Q311" s="36">
        <f t="shared" ca="1" si="58"/>
        <v>0.15510987482614752</v>
      </c>
      <c r="R311" s="37">
        <f t="shared" ca="1" si="54"/>
        <v>5.2585441343317472</v>
      </c>
      <c r="S311" s="38">
        <f t="shared" ca="1" si="65"/>
        <v>0</v>
      </c>
    </row>
    <row r="312" spans="5:19" x14ac:dyDescent="0.3">
      <c r="E312" s="34">
        <f t="shared" si="59"/>
        <v>311</v>
      </c>
      <c r="F312" s="35">
        <v>43916.291666666664</v>
      </c>
      <c r="G312" s="6">
        <v>35.210700000000003</v>
      </c>
      <c r="H312" s="40">
        <f t="shared" si="60"/>
        <v>35.950000000000003</v>
      </c>
      <c r="I312" s="12">
        <f t="shared" si="61"/>
        <v>-0.73930000000000007</v>
      </c>
      <c r="J312" s="12">
        <f t="shared" si="62"/>
        <v>0.54656449000000007</v>
      </c>
      <c r="K312" s="12">
        <f t="shared" si="63"/>
        <v>0.73930000000000007</v>
      </c>
      <c r="L312" s="36">
        <f t="shared" si="64"/>
        <v>2.0996458462910421E-2</v>
      </c>
      <c r="M312" s="12">
        <f t="shared" ca="1" si="53"/>
        <v>32.85646666666667</v>
      </c>
      <c r="N312" s="12">
        <f t="shared" ca="1" si="55"/>
        <v>2.3542333333333332</v>
      </c>
      <c r="O312" s="12">
        <f t="shared" ca="1" si="56"/>
        <v>5.5424145877777766</v>
      </c>
      <c r="P312" s="12">
        <f t="shared" ca="1" si="57"/>
        <v>2.3542333333333332</v>
      </c>
      <c r="Q312" s="36">
        <f t="shared" ca="1" si="58"/>
        <v>6.6861304470894722E-2</v>
      </c>
      <c r="R312" s="37">
        <f t="shared" ca="1" si="54"/>
        <v>2.0365774676650767</v>
      </c>
      <c r="S312" s="38">
        <f t="shared" ca="1" si="65"/>
        <v>0</v>
      </c>
    </row>
    <row r="313" spans="5:19" x14ac:dyDescent="0.3">
      <c r="E313" s="34">
        <f t="shared" si="59"/>
        <v>312</v>
      </c>
      <c r="F313" s="39">
        <v>43917.291666666664</v>
      </c>
      <c r="G313" s="10">
        <v>34.290700000000001</v>
      </c>
      <c r="H313" s="40">
        <f t="shared" si="60"/>
        <v>35.210700000000003</v>
      </c>
      <c r="I313" s="12">
        <f t="shared" si="61"/>
        <v>-0.92000000000000171</v>
      </c>
      <c r="J313" s="12">
        <f t="shared" si="62"/>
        <v>0.84640000000000315</v>
      </c>
      <c r="K313" s="12">
        <f t="shared" si="63"/>
        <v>0.92000000000000171</v>
      </c>
      <c r="L313" s="36">
        <f t="shared" si="64"/>
        <v>2.6829431886779845E-2</v>
      </c>
      <c r="M313" s="12">
        <f t="shared" ca="1" si="53"/>
        <v>34.942466666666668</v>
      </c>
      <c r="N313" s="12">
        <f t="shared" ca="1" si="55"/>
        <v>-0.65176666666666705</v>
      </c>
      <c r="O313" s="12">
        <f t="shared" ca="1" si="56"/>
        <v>0.42479978777777827</v>
      </c>
      <c r="P313" s="12">
        <f t="shared" ca="1" si="57"/>
        <v>0.65176666666666705</v>
      </c>
      <c r="Q313" s="36">
        <f t="shared" ca="1" si="58"/>
        <v>1.9007097162398755E-2</v>
      </c>
      <c r="R313" s="37">
        <f t="shared" ca="1" si="54"/>
        <v>-0.96942253233492337</v>
      </c>
      <c r="S313" s="38">
        <f t="shared" ca="1" si="65"/>
        <v>1</v>
      </c>
    </row>
    <row r="314" spans="5:19" x14ac:dyDescent="0.3">
      <c r="E314" s="34">
        <f t="shared" si="59"/>
        <v>313</v>
      </c>
      <c r="F314" s="35">
        <v>43920.291666666664</v>
      </c>
      <c r="G314" s="6">
        <v>33.475299999999997</v>
      </c>
      <c r="H314" s="40">
        <f t="shared" si="60"/>
        <v>34.290700000000001</v>
      </c>
      <c r="I314" s="12">
        <f t="shared" si="61"/>
        <v>-0.8154000000000039</v>
      </c>
      <c r="J314" s="12">
        <f t="shared" si="62"/>
        <v>0.66487716000000641</v>
      </c>
      <c r="K314" s="12">
        <f t="shared" si="63"/>
        <v>0.8154000000000039</v>
      </c>
      <c r="L314" s="36">
        <f t="shared" si="64"/>
        <v>2.4358258178418236E-2</v>
      </c>
      <c r="M314" s="12">
        <f t="shared" ca="1" si="53"/>
        <v>35.150466666666667</v>
      </c>
      <c r="N314" s="12">
        <f t="shared" ca="1" si="55"/>
        <v>-1.6751666666666694</v>
      </c>
      <c r="O314" s="12">
        <f t="shared" ca="1" si="56"/>
        <v>2.80618336111112</v>
      </c>
      <c r="P314" s="12">
        <f t="shared" ca="1" si="57"/>
        <v>1.6751666666666694</v>
      </c>
      <c r="Q314" s="36">
        <f t="shared" ca="1" si="58"/>
        <v>5.0041871668563671E-2</v>
      </c>
      <c r="R314" s="37">
        <f t="shared" ca="1" si="54"/>
        <v>-1.9928225323349258</v>
      </c>
      <c r="S314" s="38">
        <f t="shared" ca="1" si="65"/>
        <v>0</v>
      </c>
    </row>
    <row r="315" spans="5:19" x14ac:dyDescent="0.3">
      <c r="E315" s="34">
        <f t="shared" si="59"/>
        <v>314</v>
      </c>
      <c r="F315" s="39">
        <v>43921.291666666664</v>
      </c>
      <c r="G315" s="10">
        <v>34.933300000000003</v>
      </c>
      <c r="H315" s="40">
        <f t="shared" si="60"/>
        <v>33.475299999999997</v>
      </c>
      <c r="I315" s="12">
        <f t="shared" si="61"/>
        <v>1.4580000000000055</v>
      </c>
      <c r="J315" s="12">
        <f t="shared" si="62"/>
        <v>2.1257640000000162</v>
      </c>
      <c r="K315" s="12">
        <f t="shared" si="63"/>
        <v>1.4580000000000055</v>
      </c>
      <c r="L315" s="36">
        <f t="shared" si="64"/>
        <v>4.1736681046451535E-2</v>
      </c>
      <c r="M315" s="12">
        <f t="shared" ca="1" si="53"/>
        <v>34.325566666666667</v>
      </c>
      <c r="N315" s="12">
        <f t="shared" ca="1" si="55"/>
        <v>0.60773333333333568</v>
      </c>
      <c r="O315" s="12">
        <f t="shared" ca="1" si="56"/>
        <v>0.36933980444444731</v>
      </c>
      <c r="P315" s="12">
        <f t="shared" ca="1" si="57"/>
        <v>0.60773333333333568</v>
      </c>
      <c r="Q315" s="36">
        <f t="shared" ca="1" si="58"/>
        <v>1.7396963165041253E-2</v>
      </c>
      <c r="R315" s="37">
        <f t="shared" ca="1" si="54"/>
        <v>0.29007746766507936</v>
      </c>
      <c r="S315" s="38">
        <f t="shared" ca="1" si="65"/>
        <v>1</v>
      </c>
    </row>
    <row r="316" spans="5:19" x14ac:dyDescent="0.3">
      <c r="E316" s="34">
        <f t="shared" si="59"/>
        <v>315</v>
      </c>
      <c r="F316" s="35">
        <v>43922.291666666664</v>
      </c>
      <c r="G316" s="6">
        <v>32.103999999999999</v>
      </c>
      <c r="H316" s="40">
        <f t="shared" si="60"/>
        <v>34.933300000000003</v>
      </c>
      <c r="I316" s="12">
        <f t="shared" si="61"/>
        <v>-2.8293000000000035</v>
      </c>
      <c r="J316" s="12">
        <f t="shared" si="62"/>
        <v>8.0049384900000202</v>
      </c>
      <c r="K316" s="12">
        <f t="shared" si="63"/>
        <v>2.8293000000000035</v>
      </c>
      <c r="L316" s="36">
        <f t="shared" si="64"/>
        <v>8.8129205083478809E-2</v>
      </c>
      <c r="M316" s="12">
        <f t="shared" ca="1" si="53"/>
        <v>34.2331</v>
      </c>
      <c r="N316" s="12">
        <f t="shared" ca="1" si="55"/>
        <v>-2.1291000000000011</v>
      </c>
      <c r="O316" s="12">
        <f t="shared" ca="1" si="56"/>
        <v>4.5330668100000047</v>
      </c>
      <c r="P316" s="12">
        <f t="shared" ca="1" si="57"/>
        <v>2.1291000000000011</v>
      </c>
      <c r="Q316" s="36">
        <f t="shared" ca="1" si="58"/>
        <v>6.631883877398459E-2</v>
      </c>
      <c r="R316" s="37">
        <f t="shared" ca="1" si="54"/>
        <v>-2.4467558656682575</v>
      </c>
      <c r="S316" s="38">
        <f t="shared" ca="1" si="65"/>
        <v>1</v>
      </c>
    </row>
    <row r="317" spans="5:19" x14ac:dyDescent="0.3">
      <c r="E317" s="34">
        <f t="shared" si="59"/>
        <v>316</v>
      </c>
      <c r="F317" s="39">
        <v>43923.291666666664</v>
      </c>
      <c r="G317" s="10">
        <v>30.297999999999998</v>
      </c>
      <c r="H317" s="40">
        <f t="shared" si="60"/>
        <v>32.103999999999999</v>
      </c>
      <c r="I317" s="12">
        <f t="shared" si="61"/>
        <v>-1.8060000000000009</v>
      </c>
      <c r="J317" s="12">
        <f t="shared" si="62"/>
        <v>3.2616360000000033</v>
      </c>
      <c r="K317" s="12">
        <f t="shared" si="63"/>
        <v>1.8060000000000009</v>
      </c>
      <c r="L317" s="36">
        <f t="shared" si="64"/>
        <v>5.9607894910555188E-2</v>
      </c>
      <c r="M317" s="12">
        <f t="shared" ca="1" si="53"/>
        <v>33.504200000000004</v>
      </c>
      <c r="N317" s="12">
        <f t="shared" ca="1" si="55"/>
        <v>-3.2062000000000062</v>
      </c>
      <c r="O317" s="12">
        <f t="shared" ca="1" si="56"/>
        <v>10.279718440000039</v>
      </c>
      <c r="P317" s="12">
        <f t="shared" ca="1" si="57"/>
        <v>3.2062000000000062</v>
      </c>
      <c r="Q317" s="36">
        <f t="shared" ca="1" si="58"/>
        <v>0.10582216647963583</v>
      </c>
      <c r="R317" s="37">
        <f t="shared" ca="1" si="54"/>
        <v>-3.5238558656682626</v>
      </c>
      <c r="S317" s="38">
        <f t="shared" ca="1" si="65"/>
        <v>0</v>
      </c>
    </row>
    <row r="318" spans="5:19" x14ac:dyDescent="0.3">
      <c r="E318" s="34">
        <f t="shared" si="59"/>
        <v>317</v>
      </c>
      <c r="F318" s="35">
        <v>43924.291666666664</v>
      </c>
      <c r="G318" s="6">
        <v>32.000700000000002</v>
      </c>
      <c r="H318" s="40">
        <f t="shared" si="60"/>
        <v>30.297999999999998</v>
      </c>
      <c r="I318" s="12">
        <f t="shared" si="61"/>
        <v>1.7027000000000037</v>
      </c>
      <c r="J318" s="12">
        <f t="shared" si="62"/>
        <v>2.8991872900000124</v>
      </c>
      <c r="K318" s="12">
        <f t="shared" si="63"/>
        <v>1.7027000000000037</v>
      </c>
      <c r="L318" s="36">
        <f t="shared" si="64"/>
        <v>5.3208211070382948E-2</v>
      </c>
      <c r="M318" s="12">
        <f t="shared" ca="1" si="53"/>
        <v>32.445100000000004</v>
      </c>
      <c r="N318" s="12">
        <f t="shared" ca="1" si="55"/>
        <v>-0.44440000000000168</v>
      </c>
      <c r="O318" s="12">
        <f t="shared" ca="1" si="56"/>
        <v>0.1974913600000015</v>
      </c>
      <c r="P318" s="12">
        <f t="shared" ca="1" si="57"/>
        <v>0.44440000000000168</v>
      </c>
      <c r="Q318" s="36">
        <f t="shared" ca="1" si="58"/>
        <v>1.3887196217582791E-2</v>
      </c>
      <c r="R318" s="37">
        <f t="shared" ca="1" si="54"/>
        <v>-0.762055865668258</v>
      </c>
      <c r="S318" s="38">
        <f t="shared" ca="1" si="65"/>
        <v>0</v>
      </c>
    </row>
    <row r="319" spans="5:19" x14ac:dyDescent="0.3">
      <c r="E319" s="34">
        <f t="shared" si="59"/>
        <v>318</v>
      </c>
      <c r="F319" s="39">
        <v>43927.291666666664</v>
      </c>
      <c r="G319" s="10">
        <v>34.415999999999997</v>
      </c>
      <c r="H319" s="40">
        <f t="shared" si="60"/>
        <v>32.000700000000002</v>
      </c>
      <c r="I319" s="12">
        <f t="shared" si="61"/>
        <v>2.4152999999999949</v>
      </c>
      <c r="J319" s="12">
        <f t="shared" si="62"/>
        <v>5.8336740899999757</v>
      </c>
      <c r="K319" s="12">
        <f t="shared" si="63"/>
        <v>2.4152999999999949</v>
      </c>
      <c r="L319" s="36">
        <f t="shared" si="64"/>
        <v>7.0179567642956617E-2</v>
      </c>
      <c r="M319" s="12">
        <f t="shared" ca="1" si="53"/>
        <v>31.46756666666667</v>
      </c>
      <c r="N319" s="12">
        <f t="shared" ca="1" si="55"/>
        <v>2.9484333333333268</v>
      </c>
      <c r="O319" s="12">
        <f t="shared" ca="1" si="56"/>
        <v>8.6932591211110726</v>
      </c>
      <c r="P319" s="12">
        <f t="shared" ca="1" si="57"/>
        <v>2.9484333333333268</v>
      </c>
      <c r="Q319" s="36">
        <f t="shared" ca="1" si="58"/>
        <v>8.5670424608708939E-2</v>
      </c>
      <c r="R319" s="37">
        <f t="shared" ca="1" si="54"/>
        <v>2.6307774676650704</v>
      </c>
      <c r="S319" s="38">
        <f t="shared" ca="1" si="65"/>
        <v>1</v>
      </c>
    </row>
    <row r="320" spans="5:19" x14ac:dyDescent="0.3">
      <c r="E320" s="34">
        <f t="shared" si="59"/>
        <v>319</v>
      </c>
      <c r="F320" s="35">
        <v>43928.291666666664</v>
      </c>
      <c r="G320" s="6">
        <v>36.363300000000002</v>
      </c>
      <c r="H320" s="40">
        <f t="shared" si="60"/>
        <v>34.415999999999997</v>
      </c>
      <c r="I320" s="12">
        <f t="shared" si="61"/>
        <v>1.9473000000000056</v>
      </c>
      <c r="J320" s="12">
        <f t="shared" si="62"/>
        <v>3.7919772900000219</v>
      </c>
      <c r="K320" s="12">
        <f t="shared" si="63"/>
        <v>1.9473000000000056</v>
      </c>
      <c r="L320" s="36">
        <f t="shared" si="64"/>
        <v>5.355124534901963E-2</v>
      </c>
      <c r="M320" s="12">
        <f t="shared" ca="1" si="53"/>
        <v>32.238233333333334</v>
      </c>
      <c r="N320" s="12">
        <f t="shared" ca="1" si="55"/>
        <v>4.1250666666666689</v>
      </c>
      <c r="O320" s="12">
        <f t="shared" ca="1" si="56"/>
        <v>17.016175004444463</v>
      </c>
      <c r="P320" s="12">
        <f t="shared" ca="1" si="57"/>
        <v>4.1250666666666689</v>
      </c>
      <c r="Q320" s="36">
        <f t="shared" ca="1" si="58"/>
        <v>0.11344038265687297</v>
      </c>
      <c r="R320" s="37">
        <f t="shared" ca="1" si="54"/>
        <v>3.8074108009984124</v>
      </c>
      <c r="S320" s="38">
        <f t="shared" ca="1" si="65"/>
        <v>0</v>
      </c>
    </row>
    <row r="321" spans="5:19" x14ac:dyDescent="0.3">
      <c r="E321" s="34">
        <f t="shared" si="59"/>
        <v>320</v>
      </c>
      <c r="F321" s="39">
        <v>43929.291666666664</v>
      </c>
      <c r="G321" s="10">
        <v>36.589300000000001</v>
      </c>
      <c r="H321" s="40">
        <f t="shared" si="60"/>
        <v>36.363300000000002</v>
      </c>
      <c r="I321" s="12">
        <f t="shared" si="61"/>
        <v>0.22599999999999909</v>
      </c>
      <c r="J321" s="12">
        <f t="shared" si="62"/>
        <v>5.1075999999999587E-2</v>
      </c>
      <c r="K321" s="12">
        <f t="shared" si="63"/>
        <v>0.22599999999999909</v>
      </c>
      <c r="L321" s="36">
        <f t="shared" si="64"/>
        <v>6.1766691355122699E-3</v>
      </c>
      <c r="M321" s="12">
        <f t="shared" ca="1" si="53"/>
        <v>34.26</v>
      </c>
      <c r="N321" s="12">
        <f t="shared" ca="1" si="55"/>
        <v>2.3293000000000035</v>
      </c>
      <c r="O321" s="12">
        <f t="shared" ca="1" si="56"/>
        <v>5.4256384900000159</v>
      </c>
      <c r="P321" s="12">
        <f t="shared" ca="1" si="57"/>
        <v>2.3293000000000035</v>
      </c>
      <c r="Q321" s="36">
        <f t="shared" ca="1" si="58"/>
        <v>6.3660687687384115E-2</v>
      </c>
      <c r="R321" s="37">
        <f t="shared" ca="1" si="54"/>
        <v>2.011644134331747</v>
      </c>
      <c r="S321" s="38">
        <f t="shared" ca="1" si="65"/>
        <v>0</v>
      </c>
    </row>
    <row r="322" spans="5:19" x14ac:dyDescent="0.3">
      <c r="E322" s="34">
        <f t="shared" si="59"/>
        <v>321</v>
      </c>
      <c r="F322" s="35">
        <v>43930.291666666664</v>
      </c>
      <c r="G322" s="6">
        <v>38.200000000000003</v>
      </c>
      <c r="H322" s="40">
        <f t="shared" si="60"/>
        <v>36.589300000000001</v>
      </c>
      <c r="I322" s="12">
        <f t="shared" si="61"/>
        <v>1.6107000000000014</v>
      </c>
      <c r="J322" s="12">
        <f t="shared" si="62"/>
        <v>2.5943544900000042</v>
      </c>
      <c r="K322" s="12">
        <f t="shared" si="63"/>
        <v>1.6107000000000014</v>
      </c>
      <c r="L322" s="36">
        <f t="shared" si="64"/>
        <v>4.2164921465968619E-2</v>
      </c>
      <c r="M322" s="12">
        <f t="shared" ref="M322:M385" ca="1" si="66">IF(E322&lt;=span,G322,AVERAGE(OFFSET(G322,-span,0,span,1)))</f>
        <v>35.789533333333338</v>
      </c>
      <c r="N322" s="12">
        <f t="shared" ca="1" si="55"/>
        <v>2.4104666666666645</v>
      </c>
      <c r="O322" s="12">
        <f t="shared" ca="1" si="56"/>
        <v>5.8103495511111012</v>
      </c>
      <c r="P322" s="12">
        <f t="shared" ca="1" si="57"/>
        <v>2.4104666666666645</v>
      </c>
      <c r="Q322" s="36">
        <f t="shared" ca="1" si="58"/>
        <v>6.3101221640488592E-2</v>
      </c>
      <c r="R322" s="37">
        <f t="shared" ref="R322:R385" ca="1" si="67">N322-AVERAGE(ErorrMA)</f>
        <v>2.0928108009984081</v>
      </c>
      <c r="S322" s="38">
        <f t="shared" ca="1" si="65"/>
        <v>0</v>
      </c>
    </row>
    <row r="323" spans="5:19" x14ac:dyDescent="0.3">
      <c r="E323" s="34">
        <f t="shared" si="59"/>
        <v>322</v>
      </c>
      <c r="F323" s="39">
        <v>43934.291666666664</v>
      </c>
      <c r="G323" s="10">
        <v>43.396700000000003</v>
      </c>
      <c r="H323" s="40">
        <f t="shared" si="60"/>
        <v>38.200000000000003</v>
      </c>
      <c r="I323" s="12">
        <f t="shared" si="61"/>
        <v>5.1966999999999999</v>
      </c>
      <c r="J323" s="12">
        <f t="shared" si="62"/>
        <v>27.00569089</v>
      </c>
      <c r="K323" s="12">
        <f t="shared" si="63"/>
        <v>5.1966999999999999</v>
      </c>
      <c r="L323" s="36">
        <f t="shared" si="64"/>
        <v>0.11974873665509128</v>
      </c>
      <c r="M323" s="12">
        <f t="shared" ca="1" si="66"/>
        <v>37.050866666666671</v>
      </c>
      <c r="N323" s="12">
        <f t="shared" ref="N323:N386" ca="1" si="68">G323-M323</f>
        <v>6.3458333333333314</v>
      </c>
      <c r="O323" s="12">
        <f t="shared" ref="O323:O386" ca="1" si="69">N323^2</f>
        <v>40.269600694444421</v>
      </c>
      <c r="P323" s="12">
        <f t="shared" ref="P323:P386" ca="1" si="70">ABS(N323)</f>
        <v>6.3458333333333314</v>
      </c>
      <c r="Q323" s="36">
        <f t="shared" ref="Q323:Q386" ca="1" si="71">P323/G323</f>
        <v>0.14622847666604444</v>
      </c>
      <c r="R323" s="37">
        <f t="shared" ca="1" si="67"/>
        <v>6.028177467665075</v>
      </c>
      <c r="S323" s="38">
        <f t="shared" ca="1" si="65"/>
        <v>0</v>
      </c>
    </row>
    <row r="324" spans="5:19" x14ac:dyDescent="0.3">
      <c r="E324" s="34">
        <f t="shared" ref="E324:E387" si="72">E323+1</f>
        <v>323</v>
      </c>
      <c r="F324" s="35">
        <v>43935.291666666664</v>
      </c>
      <c r="G324" s="6">
        <v>47.326000000000001</v>
      </c>
      <c r="H324" s="40">
        <f t="shared" ref="H324:H387" si="73">G323</f>
        <v>43.396700000000003</v>
      </c>
      <c r="I324" s="12">
        <f t="shared" ref="I324:I387" si="74">(G324-H324)</f>
        <v>3.9292999999999978</v>
      </c>
      <c r="J324" s="12">
        <f t="shared" ref="J324:J387" si="75">I324^2</f>
        <v>15.439398489999983</v>
      </c>
      <c r="K324" s="12">
        <f t="shared" ref="K324:K387" si="76">ABS(I324)</f>
        <v>3.9292999999999978</v>
      </c>
      <c r="L324" s="36">
        <f t="shared" ref="L324:L387" si="77">K324/G324</f>
        <v>8.3026243502514432E-2</v>
      </c>
      <c r="M324" s="12">
        <f t="shared" ca="1" si="66"/>
        <v>39.395333333333333</v>
      </c>
      <c r="N324" s="12">
        <f t="shared" ca="1" si="68"/>
        <v>7.9306666666666672</v>
      </c>
      <c r="O324" s="12">
        <f t="shared" ca="1" si="69"/>
        <v>62.895473777777788</v>
      </c>
      <c r="P324" s="12">
        <f t="shared" ca="1" si="70"/>
        <v>7.9306666666666672</v>
      </c>
      <c r="Q324" s="36">
        <f t="shared" ca="1" si="71"/>
        <v>0.16757525813858487</v>
      </c>
      <c r="R324" s="37">
        <f t="shared" ca="1" si="67"/>
        <v>7.6130108009984108</v>
      </c>
      <c r="S324" s="38">
        <f t="shared" ref="S324:S387" ca="1" si="78">IF(N323*N324&lt;0,1,0)</f>
        <v>0</v>
      </c>
    </row>
    <row r="325" spans="5:19" x14ac:dyDescent="0.3">
      <c r="E325" s="34">
        <f t="shared" si="72"/>
        <v>324</v>
      </c>
      <c r="F325" s="39">
        <v>43936.291666666664</v>
      </c>
      <c r="G325" s="10">
        <v>48.655299999999997</v>
      </c>
      <c r="H325" s="40">
        <f t="shared" si="73"/>
        <v>47.326000000000001</v>
      </c>
      <c r="I325" s="12">
        <f t="shared" si="74"/>
        <v>1.3292999999999964</v>
      </c>
      <c r="J325" s="12">
        <f t="shared" si="75"/>
        <v>1.7670384899999902</v>
      </c>
      <c r="K325" s="12">
        <f t="shared" si="76"/>
        <v>1.3292999999999964</v>
      </c>
      <c r="L325" s="36">
        <f t="shared" si="77"/>
        <v>2.7320764644344943E-2</v>
      </c>
      <c r="M325" s="12">
        <f t="shared" ca="1" si="66"/>
        <v>42.974233333333331</v>
      </c>
      <c r="N325" s="12">
        <f t="shared" ca="1" si="68"/>
        <v>5.6810666666666663</v>
      </c>
      <c r="O325" s="12">
        <f t="shared" ca="1" si="69"/>
        <v>32.274518471111108</v>
      </c>
      <c r="P325" s="12">
        <f t="shared" ca="1" si="70"/>
        <v>5.6810666666666663</v>
      </c>
      <c r="Q325" s="36">
        <f t="shared" ca="1" si="71"/>
        <v>0.1167615175873269</v>
      </c>
      <c r="R325" s="37">
        <f t="shared" ca="1" si="67"/>
        <v>5.3634108009984098</v>
      </c>
      <c r="S325" s="38">
        <f t="shared" ca="1" si="78"/>
        <v>0</v>
      </c>
    </row>
    <row r="326" spans="5:19" x14ac:dyDescent="0.3">
      <c r="E326" s="34">
        <f t="shared" si="72"/>
        <v>325</v>
      </c>
      <c r="F326" s="35">
        <v>43937.291666666664</v>
      </c>
      <c r="G326" s="6">
        <v>49.680700000000002</v>
      </c>
      <c r="H326" s="40">
        <f t="shared" si="73"/>
        <v>48.655299999999997</v>
      </c>
      <c r="I326" s="12">
        <f t="shared" si="74"/>
        <v>1.0254000000000048</v>
      </c>
      <c r="J326" s="12">
        <f t="shared" si="75"/>
        <v>1.0514451600000096</v>
      </c>
      <c r="K326" s="12">
        <f t="shared" si="76"/>
        <v>1.0254000000000048</v>
      </c>
      <c r="L326" s="36">
        <f t="shared" si="77"/>
        <v>2.063980579983786E-2</v>
      </c>
      <c r="M326" s="12">
        <f t="shared" ca="1" si="66"/>
        <v>46.459333333333326</v>
      </c>
      <c r="N326" s="12">
        <f t="shared" ca="1" si="68"/>
        <v>3.2213666666666754</v>
      </c>
      <c r="O326" s="12">
        <f t="shared" ca="1" si="69"/>
        <v>10.377203201111167</v>
      </c>
      <c r="P326" s="12">
        <f t="shared" ca="1" si="70"/>
        <v>3.2213666666666754</v>
      </c>
      <c r="Q326" s="36">
        <f t="shared" ca="1" si="71"/>
        <v>6.4841410581305728E-2</v>
      </c>
      <c r="R326" s="37">
        <f t="shared" ca="1" si="67"/>
        <v>2.9037108009984189</v>
      </c>
      <c r="S326" s="38">
        <f t="shared" ca="1" si="78"/>
        <v>0</v>
      </c>
    </row>
    <row r="327" spans="5:19" x14ac:dyDescent="0.3">
      <c r="E327" s="34">
        <f t="shared" si="72"/>
        <v>326</v>
      </c>
      <c r="F327" s="39">
        <v>43938.291666666664</v>
      </c>
      <c r="G327" s="10">
        <v>50.259300000000003</v>
      </c>
      <c r="H327" s="40">
        <f t="shared" si="73"/>
        <v>49.680700000000002</v>
      </c>
      <c r="I327" s="12">
        <f t="shared" si="74"/>
        <v>0.57860000000000156</v>
      </c>
      <c r="J327" s="12">
        <f t="shared" si="75"/>
        <v>0.33477796000000182</v>
      </c>
      <c r="K327" s="12">
        <f t="shared" si="76"/>
        <v>0.57860000000000156</v>
      </c>
      <c r="L327" s="36">
        <f t="shared" si="77"/>
        <v>1.1512297226582971E-2</v>
      </c>
      <c r="M327" s="12">
        <f t="shared" ca="1" si="66"/>
        <v>48.554000000000002</v>
      </c>
      <c r="N327" s="12">
        <f t="shared" ca="1" si="68"/>
        <v>1.7053000000000011</v>
      </c>
      <c r="O327" s="12">
        <f t="shared" ca="1" si="69"/>
        <v>2.9080480900000039</v>
      </c>
      <c r="P327" s="12">
        <f t="shared" ca="1" si="70"/>
        <v>1.7053000000000011</v>
      </c>
      <c r="Q327" s="36">
        <f t="shared" ca="1" si="71"/>
        <v>3.3930038818686316E-2</v>
      </c>
      <c r="R327" s="37">
        <f t="shared" ca="1" si="67"/>
        <v>1.3876441343317447</v>
      </c>
      <c r="S327" s="38">
        <f t="shared" ca="1" si="78"/>
        <v>0</v>
      </c>
    </row>
    <row r="328" spans="5:19" x14ac:dyDescent="0.3">
      <c r="E328" s="34">
        <f t="shared" si="72"/>
        <v>327</v>
      </c>
      <c r="F328" s="35">
        <v>43941.291666666664</v>
      </c>
      <c r="G328" s="6">
        <v>49.757300000000001</v>
      </c>
      <c r="H328" s="40">
        <f t="shared" si="73"/>
        <v>50.259300000000003</v>
      </c>
      <c r="I328" s="12">
        <f t="shared" si="74"/>
        <v>-0.50200000000000244</v>
      </c>
      <c r="J328" s="12">
        <f t="shared" si="75"/>
        <v>0.25200400000000245</v>
      </c>
      <c r="K328" s="12">
        <f t="shared" si="76"/>
        <v>0.50200000000000244</v>
      </c>
      <c r="L328" s="36">
        <f t="shared" si="77"/>
        <v>1.008897186945438E-2</v>
      </c>
      <c r="M328" s="12">
        <f t="shared" ca="1" si="66"/>
        <v>49.53176666666667</v>
      </c>
      <c r="N328" s="12">
        <f t="shared" ca="1" si="68"/>
        <v>0.22553333333333114</v>
      </c>
      <c r="O328" s="12">
        <f t="shared" ca="1" si="69"/>
        <v>5.0865284444443458E-2</v>
      </c>
      <c r="P328" s="12">
        <f t="shared" ca="1" si="70"/>
        <v>0.22553333333333114</v>
      </c>
      <c r="Q328" s="36">
        <f t="shared" ca="1" si="71"/>
        <v>4.5326682382953081E-3</v>
      </c>
      <c r="R328" s="37">
        <f t="shared" ca="1" si="67"/>
        <v>-9.2122532334925178E-2</v>
      </c>
      <c r="S328" s="38">
        <f t="shared" ca="1" si="78"/>
        <v>0</v>
      </c>
    </row>
    <row r="329" spans="5:19" x14ac:dyDescent="0.3">
      <c r="E329" s="34">
        <f t="shared" si="72"/>
        <v>328</v>
      </c>
      <c r="F329" s="39">
        <v>43942.291666666664</v>
      </c>
      <c r="G329" s="10">
        <v>45.781300000000002</v>
      </c>
      <c r="H329" s="40">
        <f t="shared" si="73"/>
        <v>49.757300000000001</v>
      </c>
      <c r="I329" s="12">
        <f t="shared" si="74"/>
        <v>-3.9759999999999991</v>
      </c>
      <c r="J329" s="12">
        <f t="shared" si="75"/>
        <v>15.808575999999993</v>
      </c>
      <c r="K329" s="12">
        <f t="shared" si="76"/>
        <v>3.9759999999999991</v>
      </c>
      <c r="L329" s="36">
        <f t="shared" si="77"/>
        <v>8.6847686719249972E-2</v>
      </c>
      <c r="M329" s="12">
        <f t="shared" ca="1" si="66"/>
        <v>49.899099999999997</v>
      </c>
      <c r="N329" s="12">
        <f t="shared" ca="1" si="68"/>
        <v>-4.1177999999999955</v>
      </c>
      <c r="O329" s="12">
        <f t="shared" ca="1" si="69"/>
        <v>16.956276839999962</v>
      </c>
      <c r="P329" s="12">
        <f t="shared" ca="1" si="70"/>
        <v>4.1177999999999955</v>
      </c>
      <c r="Q329" s="36">
        <f t="shared" ca="1" si="71"/>
        <v>8.9945021220454544E-2</v>
      </c>
      <c r="R329" s="37">
        <f t="shared" ca="1" si="67"/>
        <v>-4.4354558656682519</v>
      </c>
      <c r="S329" s="38">
        <f t="shared" ca="1" si="78"/>
        <v>1</v>
      </c>
    </row>
    <row r="330" spans="5:19" x14ac:dyDescent="0.3">
      <c r="E330" s="34">
        <f t="shared" si="72"/>
        <v>329</v>
      </c>
      <c r="F330" s="35">
        <v>43943.291666666664</v>
      </c>
      <c r="G330" s="6">
        <v>48.807299999999998</v>
      </c>
      <c r="H330" s="40">
        <f t="shared" si="73"/>
        <v>45.781300000000002</v>
      </c>
      <c r="I330" s="12">
        <f t="shared" si="74"/>
        <v>3.0259999999999962</v>
      </c>
      <c r="J330" s="12">
        <f t="shared" si="75"/>
        <v>9.1566759999999778</v>
      </c>
      <c r="K330" s="12">
        <f t="shared" si="76"/>
        <v>3.0259999999999962</v>
      </c>
      <c r="L330" s="36">
        <f t="shared" si="77"/>
        <v>6.1998922292361931E-2</v>
      </c>
      <c r="M330" s="12">
        <f t="shared" ca="1" si="66"/>
        <v>48.599300000000007</v>
      </c>
      <c r="N330" s="12">
        <f t="shared" ca="1" si="68"/>
        <v>0.2079999999999913</v>
      </c>
      <c r="O330" s="12">
        <f t="shared" ca="1" si="69"/>
        <v>4.3263999999996382E-2</v>
      </c>
      <c r="P330" s="12">
        <f t="shared" ca="1" si="70"/>
        <v>0.2079999999999913</v>
      </c>
      <c r="Q330" s="36">
        <f t="shared" ca="1" si="71"/>
        <v>4.261657579911024E-3</v>
      </c>
      <c r="R330" s="37">
        <f t="shared" ca="1" si="67"/>
        <v>-0.10965586566826502</v>
      </c>
      <c r="S330" s="38">
        <f t="shared" ca="1" si="78"/>
        <v>1</v>
      </c>
    </row>
    <row r="331" spans="5:19" x14ac:dyDescent="0.3">
      <c r="E331" s="34">
        <f t="shared" si="72"/>
        <v>330</v>
      </c>
      <c r="F331" s="39">
        <v>43944.291666666664</v>
      </c>
      <c r="G331" s="10">
        <v>47.042000000000002</v>
      </c>
      <c r="H331" s="40">
        <f t="shared" si="73"/>
        <v>48.807299999999998</v>
      </c>
      <c r="I331" s="12">
        <f t="shared" si="74"/>
        <v>-1.7652999999999963</v>
      </c>
      <c r="J331" s="12">
        <f t="shared" si="75"/>
        <v>3.1162840899999869</v>
      </c>
      <c r="K331" s="12">
        <f t="shared" si="76"/>
        <v>1.7652999999999963</v>
      </c>
      <c r="L331" s="36">
        <f t="shared" si="77"/>
        <v>3.7526040559499943E-2</v>
      </c>
      <c r="M331" s="12">
        <f t="shared" ca="1" si="66"/>
        <v>48.115299999999998</v>
      </c>
      <c r="N331" s="12">
        <f t="shared" ca="1" si="68"/>
        <v>-1.0732999999999961</v>
      </c>
      <c r="O331" s="12">
        <f t="shared" ca="1" si="69"/>
        <v>1.1519728899999917</v>
      </c>
      <c r="P331" s="12">
        <f t="shared" ca="1" si="70"/>
        <v>1.0732999999999961</v>
      </c>
      <c r="Q331" s="36">
        <f t="shared" ca="1" si="71"/>
        <v>2.281578164193691E-2</v>
      </c>
      <c r="R331" s="37">
        <f t="shared" ca="1" si="67"/>
        <v>-1.3909558656682526</v>
      </c>
      <c r="S331" s="38">
        <f t="shared" ca="1" si="78"/>
        <v>1</v>
      </c>
    </row>
    <row r="332" spans="5:19" x14ac:dyDescent="0.3">
      <c r="E332" s="34">
        <f t="shared" si="72"/>
        <v>331</v>
      </c>
      <c r="F332" s="35">
        <v>43945.291666666664</v>
      </c>
      <c r="G332" s="6">
        <v>48.343299999999999</v>
      </c>
      <c r="H332" s="40">
        <f t="shared" si="73"/>
        <v>47.042000000000002</v>
      </c>
      <c r="I332" s="12">
        <f t="shared" si="74"/>
        <v>1.3012999999999977</v>
      </c>
      <c r="J332" s="12">
        <f t="shared" si="75"/>
        <v>1.6933816899999941</v>
      </c>
      <c r="K332" s="12">
        <f t="shared" si="76"/>
        <v>1.3012999999999977</v>
      </c>
      <c r="L332" s="36">
        <f t="shared" si="77"/>
        <v>2.6917897619732161E-2</v>
      </c>
      <c r="M332" s="12">
        <f t="shared" ca="1" si="66"/>
        <v>47.210200000000007</v>
      </c>
      <c r="N332" s="12">
        <f t="shared" ca="1" si="68"/>
        <v>1.1330999999999918</v>
      </c>
      <c r="O332" s="12">
        <f t="shared" ca="1" si="69"/>
        <v>1.2839156099999813</v>
      </c>
      <c r="P332" s="12">
        <f t="shared" ca="1" si="70"/>
        <v>1.1330999999999918</v>
      </c>
      <c r="Q332" s="36">
        <f t="shared" ca="1" si="71"/>
        <v>2.3438615071788474E-2</v>
      </c>
      <c r="R332" s="37">
        <f t="shared" ca="1" si="67"/>
        <v>0.81544413433173546</v>
      </c>
      <c r="S332" s="38">
        <f t="shared" ca="1" si="78"/>
        <v>1</v>
      </c>
    </row>
    <row r="333" spans="5:19" x14ac:dyDescent="0.3">
      <c r="E333" s="34">
        <f t="shared" si="72"/>
        <v>332</v>
      </c>
      <c r="F333" s="39">
        <v>43948.291666666664</v>
      </c>
      <c r="G333" s="10">
        <v>53.25</v>
      </c>
      <c r="H333" s="40">
        <f t="shared" si="73"/>
        <v>48.343299999999999</v>
      </c>
      <c r="I333" s="12">
        <f t="shared" si="74"/>
        <v>4.9067000000000007</v>
      </c>
      <c r="J333" s="12">
        <f t="shared" si="75"/>
        <v>24.075704890000008</v>
      </c>
      <c r="K333" s="12">
        <f t="shared" si="76"/>
        <v>4.9067000000000007</v>
      </c>
      <c r="L333" s="36">
        <f t="shared" si="77"/>
        <v>9.2144600938967147E-2</v>
      </c>
      <c r="M333" s="12">
        <f t="shared" ca="1" si="66"/>
        <v>48.0642</v>
      </c>
      <c r="N333" s="12">
        <f t="shared" ca="1" si="68"/>
        <v>5.1858000000000004</v>
      </c>
      <c r="O333" s="12">
        <f t="shared" ca="1" si="69"/>
        <v>26.892521640000005</v>
      </c>
      <c r="P333" s="12">
        <f t="shared" ca="1" si="70"/>
        <v>5.1858000000000004</v>
      </c>
      <c r="Q333" s="36">
        <f t="shared" ca="1" si="71"/>
        <v>9.7385915492957748E-2</v>
      </c>
      <c r="R333" s="37">
        <f t="shared" ca="1" si="67"/>
        <v>4.868144134331744</v>
      </c>
      <c r="S333" s="38">
        <f t="shared" ca="1" si="78"/>
        <v>0</v>
      </c>
    </row>
    <row r="334" spans="5:19" x14ac:dyDescent="0.3">
      <c r="E334" s="34">
        <f t="shared" si="72"/>
        <v>333</v>
      </c>
      <c r="F334" s="35">
        <v>43949.291666666664</v>
      </c>
      <c r="G334" s="6">
        <v>51.274700000000003</v>
      </c>
      <c r="H334" s="40">
        <f t="shared" si="73"/>
        <v>53.25</v>
      </c>
      <c r="I334" s="12">
        <f t="shared" si="74"/>
        <v>-1.9752999999999972</v>
      </c>
      <c r="J334" s="12">
        <f t="shared" si="75"/>
        <v>3.901810089999989</v>
      </c>
      <c r="K334" s="12">
        <f t="shared" si="76"/>
        <v>1.9752999999999972</v>
      </c>
      <c r="L334" s="36">
        <f t="shared" si="77"/>
        <v>3.8523872397108069E-2</v>
      </c>
      <c r="M334" s="12">
        <f t="shared" ca="1" si="66"/>
        <v>49.545099999999998</v>
      </c>
      <c r="N334" s="12">
        <f t="shared" ca="1" si="68"/>
        <v>1.7296000000000049</v>
      </c>
      <c r="O334" s="12">
        <f t="shared" ca="1" si="69"/>
        <v>2.9915161600000171</v>
      </c>
      <c r="P334" s="12">
        <f t="shared" ca="1" si="70"/>
        <v>1.7296000000000049</v>
      </c>
      <c r="Q334" s="36">
        <f t="shared" ca="1" si="71"/>
        <v>3.3732035487287197E-2</v>
      </c>
      <c r="R334" s="37">
        <f t="shared" ca="1" si="67"/>
        <v>1.4119441343317485</v>
      </c>
      <c r="S334" s="38">
        <f t="shared" ca="1" si="78"/>
        <v>0</v>
      </c>
    </row>
    <row r="335" spans="5:19" x14ac:dyDescent="0.3">
      <c r="E335" s="34">
        <f t="shared" si="72"/>
        <v>334</v>
      </c>
      <c r="F335" s="39">
        <v>43950.291666666664</v>
      </c>
      <c r="G335" s="10">
        <v>53.3673</v>
      </c>
      <c r="H335" s="40">
        <f t="shared" si="73"/>
        <v>51.274700000000003</v>
      </c>
      <c r="I335" s="12">
        <f t="shared" si="74"/>
        <v>2.0925999999999974</v>
      </c>
      <c r="J335" s="12">
        <f t="shared" si="75"/>
        <v>4.3789747599999886</v>
      </c>
      <c r="K335" s="12">
        <f t="shared" si="76"/>
        <v>2.0925999999999974</v>
      </c>
      <c r="L335" s="36">
        <f t="shared" si="77"/>
        <v>3.9211277317758204E-2</v>
      </c>
      <c r="M335" s="12">
        <f t="shared" ca="1" si="66"/>
        <v>50.955999999999996</v>
      </c>
      <c r="N335" s="12">
        <f t="shared" ca="1" si="68"/>
        <v>2.4113000000000042</v>
      </c>
      <c r="O335" s="12">
        <f t="shared" ca="1" si="69"/>
        <v>5.8143676900000205</v>
      </c>
      <c r="P335" s="12">
        <f t="shared" ca="1" si="70"/>
        <v>2.4113000000000042</v>
      </c>
      <c r="Q335" s="36">
        <f t="shared" ca="1" si="71"/>
        <v>4.5183099013815654E-2</v>
      </c>
      <c r="R335" s="37">
        <f t="shared" ca="1" si="67"/>
        <v>2.0936441343317478</v>
      </c>
      <c r="S335" s="38">
        <f t="shared" ca="1" si="78"/>
        <v>0</v>
      </c>
    </row>
    <row r="336" spans="5:19" x14ac:dyDescent="0.3">
      <c r="E336" s="34">
        <f t="shared" si="72"/>
        <v>335</v>
      </c>
      <c r="F336" s="35">
        <v>43951.291666666664</v>
      </c>
      <c r="G336" s="6">
        <v>52.125300000000003</v>
      </c>
      <c r="H336" s="40">
        <f t="shared" si="73"/>
        <v>53.3673</v>
      </c>
      <c r="I336" s="12">
        <f t="shared" si="74"/>
        <v>-1.2419999999999973</v>
      </c>
      <c r="J336" s="12">
        <f t="shared" si="75"/>
        <v>1.5425639999999934</v>
      </c>
      <c r="K336" s="12">
        <f t="shared" si="76"/>
        <v>1.2419999999999973</v>
      </c>
      <c r="L336" s="36">
        <f t="shared" si="77"/>
        <v>2.3827200994526596E-2</v>
      </c>
      <c r="M336" s="12">
        <f t="shared" ca="1" si="66"/>
        <v>52.630666666666663</v>
      </c>
      <c r="N336" s="12">
        <f t="shared" ca="1" si="68"/>
        <v>-0.50536666666666008</v>
      </c>
      <c r="O336" s="12">
        <f t="shared" ca="1" si="69"/>
        <v>0.25539546777777111</v>
      </c>
      <c r="P336" s="12">
        <f t="shared" ca="1" si="70"/>
        <v>0.50536666666666008</v>
      </c>
      <c r="Q336" s="36">
        <f t="shared" ca="1" si="71"/>
        <v>9.6952279731082613E-3</v>
      </c>
      <c r="R336" s="37">
        <f t="shared" ca="1" si="67"/>
        <v>-0.8230225323349164</v>
      </c>
      <c r="S336" s="38">
        <f t="shared" ca="1" si="78"/>
        <v>1</v>
      </c>
    </row>
    <row r="337" spans="5:19" x14ac:dyDescent="0.3">
      <c r="E337" s="34">
        <f t="shared" si="72"/>
        <v>336</v>
      </c>
      <c r="F337" s="39">
        <v>43952.291666666664</v>
      </c>
      <c r="G337" s="10">
        <v>46.7547</v>
      </c>
      <c r="H337" s="40">
        <f t="shared" si="73"/>
        <v>52.125300000000003</v>
      </c>
      <c r="I337" s="12">
        <f t="shared" si="74"/>
        <v>-5.3706000000000031</v>
      </c>
      <c r="J337" s="12">
        <f t="shared" si="75"/>
        <v>28.843344360000035</v>
      </c>
      <c r="K337" s="12">
        <f t="shared" si="76"/>
        <v>5.3706000000000031</v>
      </c>
      <c r="L337" s="36">
        <f t="shared" si="77"/>
        <v>0.11486759619888488</v>
      </c>
      <c r="M337" s="12">
        <f t="shared" ca="1" si="66"/>
        <v>52.255766666666666</v>
      </c>
      <c r="N337" s="12">
        <f t="shared" ca="1" si="68"/>
        <v>-5.5010666666666665</v>
      </c>
      <c r="O337" s="12">
        <f t="shared" ca="1" si="69"/>
        <v>30.261734471111112</v>
      </c>
      <c r="P337" s="12">
        <f t="shared" ca="1" si="70"/>
        <v>5.5010666666666665</v>
      </c>
      <c r="Q337" s="36">
        <f t="shared" ca="1" si="71"/>
        <v>0.11765804649942502</v>
      </c>
      <c r="R337" s="37">
        <f t="shared" ca="1" si="67"/>
        <v>-5.818722532334923</v>
      </c>
      <c r="S337" s="38">
        <f t="shared" ca="1" si="78"/>
        <v>0</v>
      </c>
    </row>
    <row r="338" spans="5:19" x14ac:dyDescent="0.3">
      <c r="E338" s="34">
        <f t="shared" si="72"/>
        <v>337</v>
      </c>
      <c r="F338" s="35">
        <v>43955.291666666664</v>
      </c>
      <c r="G338" s="6">
        <v>50.746000000000002</v>
      </c>
      <c r="H338" s="40">
        <f t="shared" si="73"/>
        <v>46.7547</v>
      </c>
      <c r="I338" s="12">
        <f t="shared" si="74"/>
        <v>3.9913000000000025</v>
      </c>
      <c r="J338" s="12">
        <f t="shared" si="75"/>
        <v>15.930475690000019</v>
      </c>
      <c r="K338" s="12">
        <f t="shared" si="76"/>
        <v>3.9913000000000025</v>
      </c>
      <c r="L338" s="36">
        <f t="shared" si="77"/>
        <v>7.8652504630906922E-2</v>
      </c>
      <c r="M338" s="12">
        <f t="shared" ca="1" si="66"/>
        <v>50.749099999999999</v>
      </c>
      <c r="N338" s="12">
        <f t="shared" ca="1" si="68"/>
        <v>-3.0999999999963279E-3</v>
      </c>
      <c r="O338" s="12">
        <f t="shared" ca="1" si="69"/>
        <v>9.6099999999772329E-6</v>
      </c>
      <c r="P338" s="12">
        <f t="shared" ca="1" si="70"/>
        <v>3.0999999999963279E-3</v>
      </c>
      <c r="Q338" s="36">
        <f t="shared" ca="1" si="71"/>
        <v>6.1088558704061946E-5</v>
      </c>
      <c r="R338" s="37">
        <f t="shared" ca="1" si="67"/>
        <v>-0.32075586566825265</v>
      </c>
      <c r="S338" s="38">
        <f t="shared" ca="1" si="78"/>
        <v>0</v>
      </c>
    </row>
    <row r="339" spans="5:19" x14ac:dyDescent="0.3">
      <c r="E339" s="34">
        <f t="shared" si="72"/>
        <v>338</v>
      </c>
      <c r="F339" s="39">
        <v>43956.291666666664</v>
      </c>
      <c r="G339" s="10">
        <v>51.213999999999999</v>
      </c>
      <c r="H339" s="40">
        <f t="shared" si="73"/>
        <v>50.746000000000002</v>
      </c>
      <c r="I339" s="12">
        <f t="shared" si="74"/>
        <v>0.46799999999999642</v>
      </c>
      <c r="J339" s="12">
        <f t="shared" si="75"/>
        <v>0.21902399999999664</v>
      </c>
      <c r="K339" s="12">
        <f t="shared" si="76"/>
        <v>0.46799999999999642</v>
      </c>
      <c r="L339" s="36">
        <f t="shared" si="77"/>
        <v>9.138126293591526E-3</v>
      </c>
      <c r="M339" s="12">
        <f t="shared" ca="1" si="66"/>
        <v>49.875333333333337</v>
      </c>
      <c r="N339" s="12">
        <f t="shared" ca="1" si="68"/>
        <v>1.3386666666666613</v>
      </c>
      <c r="O339" s="12">
        <f t="shared" ca="1" si="69"/>
        <v>1.7920284444444301</v>
      </c>
      <c r="P339" s="12">
        <f t="shared" ca="1" si="70"/>
        <v>1.3386666666666613</v>
      </c>
      <c r="Q339" s="36">
        <f t="shared" ca="1" si="71"/>
        <v>2.6138686036370162E-2</v>
      </c>
      <c r="R339" s="37">
        <f t="shared" ca="1" si="67"/>
        <v>1.0210108009984049</v>
      </c>
      <c r="S339" s="38">
        <f t="shared" ca="1" si="78"/>
        <v>1</v>
      </c>
    </row>
    <row r="340" spans="5:19" x14ac:dyDescent="0.3">
      <c r="E340" s="34">
        <f t="shared" si="72"/>
        <v>339</v>
      </c>
      <c r="F340" s="35">
        <v>43957.291666666664</v>
      </c>
      <c r="G340" s="6">
        <v>52.171999999999997</v>
      </c>
      <c r="H340" s="40">
        <f t="shared" si="73"/>
        <v>51.213999999999999</v>
      </c>
      <c r="I340" s="12">
        <f t="shared" si="74"/>
        <v>0.95799999999999841</v>
      </c>
      <c r="J340" s="12">
        <f t="shared" si="75"/>
        <v>0.91776399999999692</v>
      </c>
      <c r="K340" s="12">
        <f t="shared" si="76"/>
        <v>0.95799999999999841</v>
      </c>
      <c r="L340" s="36">
        <f t="shared" si="77"/>
        <v>1.8362339952464894E-2</v>
      </c>
      <c r="M340" s="12">
        <f t="shared" ca="1" si="66"/>
        <v>49.571566666666662</v>
      </c>
      <c r="N340" s="12">
        <f t="shared" ca="1" si="68"/>
        <v>2.6004333333333349</v>
      </c>
      <c r="O340" s="12">
        <f t="shared" ca="1" si="69"/>
        <v>6.762253521111119</v>
      </c>
      <c r="P340" s="12">
        <f t="shared" ca="1" si="70"/>
        <v>2.6004333333333349</v>
      </c>
      <c r="Q340" s="36">
        <f t="shared" ca="1" si="71"/>
        <v>4.9843466482659957E-2</v>
      </c>
      <c r="R340" s="37">
        <f t="shared" ca="1" si="67"/>
        <v>2.2827774676650785</v>
      </c>
      <c r="S340" s="38">
        <f t="shared" ca="1" si="78"/>
        <v>0</v>
      </c>
    </row>
    <row r="341" spans="5:19" x14ac:dyDescent="0.3">
      <c r="E341" s="34">
        <f t="shared" si="72"/>
        <v>340</v>
      </c>
      <c r="F341" s="39">
        <v>43958.291666666664</v>
      </c>
      <c r="G341" s="10">
        <v>52.002699999999997</v>
      </c>
      <c r="H341" s="40">
        <f t="shared" si="73"/>
        <v>52.171999999999997</v>
      </c>
      <c r="I341" s="12">
        <f t="shared" si="74"/>
        <v>-0.16929999999999978</v>
      </c>
      <c r="J341" s="12">
        <f t="shared" si="75"/>
        <v>2.8662489999999926E-2</v>
      </c>
      <c r="K341" s="12">
        <f t="shared" si="76"/>
        <v>0.16929999999999978</v>
      </c>
      <c r="L341" s="36">
        <f t="shared" si="77"/>
        <v>3.2556001899901313E-3</v>
      </c>
      <c r="M341" s="12">
        <f t="shared" ca="1" si="66"/>
        <v>51.377333333333333</v>
      </c>
      <c r="N341" s="12">
        <f t="shared" ca="1" si="68"/>
        <v>0.62536666666666463</v>
      </c>
      <c r="O341" s="12">
        <f t="shared" ca="1" si="69"/>
        <v>0.39108346777777525</v>
      </c>
      <c r="P341" s="12">
        <f t="shared" ca="1" si="70"/>
        <v>0.62536666666666463</v>
      </c>
      <c r="Q341" s="36">
        <f t="shared" ca="1" si="71"/>
        <v>1.202565764213521E-2</v>
      </c>
      <c r="R341" s="37">
        <f t="shared" ca="1" si="67"/>
        <v>0.30771080099840831</v>
      </c>
      <c r="S341" s="38">
        <f t="shared" ca="1" si="78"/>
        <v>0</v>
      </c>
    </row>
    <row r="342" spans="5:19" x14ac:dyDescent="0.3">
      <c r="E342" s="34">
        <f t="shared" si="72"/>
        <v>341</v>
      </c>
      <c r="F342" s="35">
        <v>43959.291666666664</v>
      </c>
      <c r="G342" s="6">
        <v>54.628</v>
      </c>
      <c r="H342" s="40">
        <f t="shared" si="73"/>
        <v>52.002699999999997</v>
      </c>
      <c r="I342" s="12">
        <f t="shared" si="74"/>
        <v>2.6253000000000029</v>
      </c>
      <c r="J342" s="12">
        <f t="shared" si="75"/>
        <v>6.8922000900000153</v>
      </c>
      <c r="K342" s="12">
        <f t="shared" si="76"/>
        <v>2.6253000000000029</v>
      </c>
      <c r="L342" s="36">
        <f t="shared" si="77"/>
        <v>4.8057772570842844E-2</v>
      </c>
      <c r="M342" s="12">
        <f t="shared" ca="1" si="66"/>
        <v>51.796233333333333</v>
      </c>
      <c r="N342" s="12">
        <f t="shared" ca="1" si="68"/>
        <v>2.8317666666666668</v>
      </c>
      <c r="O342" s="12">
        <f t="shared" ca="1" si="69"/>
        <v>8.0189024544444454</v>
      </c>
      <c r="P342" s="12">
        <f t="shared" ca="1" si="70"/>
        <v>2.8317666666666668</v>
      </c>
      <c r="Q342" s="36">
        <f t="shared" ca="1" si="71"/>
        <v>5.183727514583486E-2</v>
      </c>
      <c r="R342" s="37">
        <f t="shared" ca="1" si="67"/>
        <v>2.5141108009984103</v>
      </c>
      <c r="S342" s="38">
        <f t="shared" ca="1" si="78"/>
        <v>0</v>
      </c>
    </row>
    <row r="343" spans="5:19" x14ac:dyDescent="0.3">
      <c r="E343" s="34">
        <f t="shared" si="72"/>
        <v>342</v>
      </c>
      <c r="F343" s="39">
        <v>43962.291666666664</v>
      </c>
      <c r="G343" s="10">
        <v>54.085999999999999</v>
      </c>
      <c r="H343" s="40">
        <f t="shared" si="73"/>
        <v>54.628</v>
      </c>
      <c r="I343" s="12">
        <f t="shared" si="74"/>
        <v>-0.54200000000000159</v>
      </c>
      <c r="J343" s="12">
        <f t="shared" si="75"/>
        <v>0.29376400000000175</v>
      </c>
      <c r="K343" s="12">
        <f t="shared" si="76"/>
        <v>0.54200000000000159</v>
      </c>
      <c r="L343" s="36">
        <f t="shared" si="77"/>
        <v>1.0021077543172016E-2</v>
      </c>
      <c r="M343" s="12">
        <f t="shared" ca="1" si="66"/>
        <v>52.934233333333339</v>
      </c>
      <c r="N343" s="12">
        <f t="shared" ca="1" si="68"/>
        <v>1.1517666666666599</v>
      </c>
      <c r="O343" s="12">
        <f t="shared" ca="1" si="69"/>
        <v>1.3265664544444289</v>
      </c>
      <c r="P343" s="12">
        <f t="shared" ca="1" si="70"/>
        <v>1.1517666666666599</v>
      </c>
      <c r="Q343" s="36">
        <f t="shared" ca="1" si="71"/>
        <v>2.1295097930456308E-2</v>
      </c>
      <c r="R343" s="37">
        <f t="shared" ca="1" si="67"/>
        <v>0.83411080099840362</v>
      </c>
      <c r="S343" s="38">
        <f t="shared" ca="1" si="78"/>
        <v>0</v>
      </c>
    </row>
    <row r="344" spans="5:19" x14ac:dyDescent="0.3">
      <c r="E344" s="34">
        <f t="shared" si="72"/>
        <v>343</v>
      </c>
      <c r="F344" s="35">
        <v>43963.291666666664</v>
      </c>
      <c r="G344" s="6">
        <v>53.960700000000003</v>
      </c>
      <c r="H344" s="40">
        <f t="shared" si="73"/>
        <v>54.085999999999999</v>
      </c>
      <c r="I344" s="12">
        <f t="shared" si="74"/>
        <v>-0.12529999999999575</v>
      </c>
      <c r="J344" s="12">
        <f t="shared" si="75"/>
        <v>1.5700089999998935E-2</v>
      </c>
      <c r="K344" s="12">
        <f t="shared" si="76"/>
        <v>0.12529999999999575</v>
      </c>
      <c r="L344" s="36">
        <f t="shared" si="77"/>
        <v>2.3220603142656737E-3</v>
      </c>
      <c r="M344" s="12">
        <f t="shared" ca="1" si="66"/>
        <v>53.572233333333337</v>
      </c>
      <c r="N344" s="12">
        <f t="shared" ca="1" si="68"/>
        <v>0.38846666666666607</v>
      </c>
      <c r="O344" s="12">
        <f t="shared" ca="1" si="69"/>
        <v>0.15090635111111064</v>
      </c>
      <c r="P344" s="12">
        <f t="shared" ca="1" si="70"/>
        <v>0.38846666666666607</v>
      </c>
      <c r="Q344" s="36">
        <f t="shared" ca="1" si="71"/>
        <v>7.1990664810995045E-3</v>
      </c>
      <c r="R344" s="37">
        <f t="shared" ca="1" si="67"/>
        <v>7.0810800998409751E-2</v>
      </c>
      <c r="S344" s="38">
        <f t="shared" ca="1" si="78"/>
        <v>0</v>
      </c>
    </row>
    <row r="345" spans="5:19" x14ac:dyDescent="0.3">
      <c r="E345" s="34">
        <f t="shared" si="72"/>
        <v>344</v>
      </c>
      <c r="F345" s="39">
        <v>43964.291666666664</v>
      </c>
      <c r="G345" s="10">
        <v>52.730699999999999</v>
      </c>
      <c r="H345" s="40">
        <f t="shared" si="73"/>
        <v>53.960700000000003</v>
      </c>
      <c r="I345" s="12">
        <f t="shared" si="74"/>
        <v>-1.230000000000004</v>
      </c>
      <c r="J345" s="12">
        <f t="shared" si="75"/>
        <v>1.5129000000000097</v>
      </c>
      <c r="K345" s="12">
        <f t="shared" si="76"/>
        <v>1.230000000000004</v>
      </c>
      <c r="L345" s="36">
        <f t="shared" si="77"/>
        <v>2.3326070012345827E-2</v>
      </c>
      <c r="M345" s="12">
        <f t="shared" ca="1" si="66"/>
        <v>54.224899999999998</v>
      </c>
      <c r="N345" s="12">
        <f t="shared" ca="1" si="68"/>
        <v>-1.4941999999999993</v>
      </c>
      <c r="O345" s="12">
        <f t="shared" ca="1" si="69"/>
        <v>2.2326336399999978</v>
      </c>
      <c r="P345" s="12">
        <f t="shared" ca="1" si="70"/>
        <v>1.4941999999999993</v>
      </c>
      <c r="Q345" s="36">
        <f t="shared" ca="1" si="71"/>
        <v>2.8336433993859354E-2</v>
      </c>
      <c r="R345" s="37">
        <f t="shared" ca="1" si="67"/>
        <v>-1.8118558656682557</v>
      </c>
      <c r="S345" s="38">
        <f t="shared" ca="1" si="78"/>
        <v>1</v>
      </c>
    </row>
    <row r="346" spans="5:19" x14ac:dyDescent="0.3">
      <c r="E346" s="34">
        <f t="shared" si="72"/>
        <v>345</v>
      </c>
      <c r="F346" s="35">
        <v>43965.291666666664</v>
      </c>
      <c r="G346" s="6">
        <v>53.555300000000003</v>
      </c>
      <c r="H346" s="40">
        <f t="shared" si="73"/>
        <v>52.730699999999999</v>
      </c>
      <c r="I346" s="12">
        <f t="shared" si="74"/>
        <v>0.82460000000000377</v>
      </c>
      <c r="J346" s="12">
        <f t="shared" si="75"/>
        <v>0.67996516000000617</v>
      </c>
      <c r="K346" s="12">
        <f t="shared" si="76"/>
        <v>0.82460000000000377</v>
      </c>
      <c r="L346" s="36">
        <f t="shared" si="77"/>
        <v>1.5397168907652534E-2</v>
      </c>
      <c r="M346" s="12">
        <f t="shared" ca="1" si="66"/>
        <v>53.592466666666667</v>
      </c>
      <c r="N346" s="12">
        <f t="shared" ca="1" si="68"/>
        <v>-3.7166666666664128E-2</v>
      </c>
      <c r="O346" s="12">
        <f t="shared" ca="1" si="69"/>
        <v>1.3813611111109223E-3</v>
      </c>
      <c r="P346" s="12">
        <f t="shared" ca="1" si="70"/>
        <v>3.7166666666664128E-2</v>
      </c>
      <c r="Q346" s="36">
        <f t="shared" ca="1" si="71"/>
        <v>6.9398671404443865E-4</v>
      </c>
      <c r="R346" s="37">
        <f t="shared" ca="1" si="67"/>
        <v>-0.35482253233492045</v>
      </c>
      <c r="S346" s="38">
        <f t="shared" ca="1" si="78"/>
        <v>0</v>
      </c>
    </row>
    <row r="347" spans="5:19" x14ac:dyDescent="0.3">
      <c r="E347" s="34">
        <f t="shared" si="72"/>
        <v>346</v>
      </c>
      <c r="F347" s="39">
        <v>43966.291666666664</v>
      </c>
      <c r="G347" s="10">
        <v>53.277999999999999</v>
      </c>
      <c r="H347" s="40">
        <f t="shared" si="73"/>
        <v>53.555300000000003</v>
      </c>
      <c r="I347" s="12">
        <f t="shared" si="74"/>
        <v>-0.27730000000000388</v>
      </c>
      <c r="J347" s="12">
        <f t="shared" si="75"/>
        <v>7.6895290000002156E-2</v>
      </c>
      <c r="K347" s="12">
        <f t="shared" si="76"/>
        <v>0.27730000000000388</v>
      </c>
      <c r="L347" s="36">
        <f t="shared" si="77"/>
        <v>5.2047749540148633E-3</v>
      </c>
      <c r="M347" s="12">
        <f t="shared" ca="1" si="66"/>
        <v>53.41556666666667</v>
      </c>
      <c r="N347" s="12">
        <f t="shared" ca="1" si="68"/>
        <v>-0.13756666666667172</v>
      </c>
      <c r="O347" s="12">
        <f t="shared" ca="1" si="69"/>
        <v>1.8924587777779167E-2</v>
      </c>
      <c r="P347" s="12">
        <f t="shared" ca="1" si="70"/>
        <v>0.13756666666667172</v>
      </c>
      <c r="Q347" s="36">
        <f t="shared" ca="1" si="71"/>
        <v>2.5820538809015301E-3</v>
      </c>
      <c r="R347" s="37">
        <f t="shared" ca="1" si="67"/>
        <v>-0.45522253233492804</v>
      </c>
      <c r="S347" s="38">
        <f t="shared" ca="1" si="78"/>
        <v>0</v>
      </c>
    </row>
    <row r="348" spans="5:19" x14ac:dyDescent="0.3">
      <c r="E348" s="34">
        <f t="shared" si="72"/>
        <v>347</v>
      </c>
      <c r="F348" s="35">
        <v>43969.291666666664</v>
      </c>
      <c r="G348" s="6">
        <v>54.241999999999997</v>
      </c>
      <c r="H348" s="40">
        <f t="shared" si="73"/>
        <v>53.277999999999999</v>
      </c>
      <c r="I348" s="12">
        <f t="shared" si="74"/>
        <v>0.96399999999999864</v>
      </c>
      <c r="J348" s="12">
        <f t="shared" si="75"/>
        <v>0.92929599999999735</v>
      </c>
      <c r="K348" s="12">
        <f t="shared" si="76"/>
        <v>0.96399999999999864</v>
      </c>
      <c r="L348" s="36">
        <f t="shared" si="77"/>
        <v>1.7772206039600287E-2</v>
      </c>
      <c r="M348" s="12">
        <f t="shared" ca="1" si="66"/>
        <v>53.187999999999995</v>
      </c>
      <c r="N348" s="12">
        <f t="shared" ca="1" si="68"/>
        <v>1.054000000000002</v>
      </c>
      <c r="O348" s="12">
        <f t="shared" ca="1" si="69"/>
        <v>1.1109160000000042</v>
      </c>
      <c r="P348" s="12">
        <f t="shared" ca="1" si="70"/>
        <v>1.054000000000002</v>
      </c>
      <c r="Q348" s="36">
        <f t="shared" ca="1" si="71"/>
        <v>1.9431436893919879E-2</v>
      </c>
      <c r="R348" s="37">
        <f t="shared" ca="1" si="67"/>
        <v>0.73634413433174573</v>
      </c>
      <c r="S348" s="38">
        <f t="shared" ca="1" si="78"/>
        <v>1</v>
      </c>
    </row>
    <row r="349" spans="5:19" x14ac:dyDescent="0.3">
      <c r="E349" s="34">
        <f t="shared" si="72"/>
        <v>348</v>
      </c>
      <c r="F349" s="39">
        <v>43970.291666666664</v>
      </c>
      <c r="G349" s="10">
        <v>53.8673</v>
      </c>
      <c r="H349" s="40">
        <f t="shared" si="73"/>
        <v>54.241999999999997</v>
      </c>
      <c r="I349" s="12">
        <f t="shared" si="74"/>
        <v>-0.37469999999999715</v>
      </c>
      <c r="J349" s="12">
        <f t="shared" si="75"/>
        <v>0.14040008999999787</v>
      </c>
      <c r="K349" s="12">
        <f t="shared" si="76"/>
        <v>0.37469999999999715</v>
      </c>
      <c r="L349" s="36">
        <f t="shared" si="77"/>
        <v>6.9559825719870336E-3</v>
      </c>
      <c r="M349" s="12">
        <f t="shared" ca="1" si="66"/>
        <v>53.691766666666666</v>
      </c>
      <c r="N349" s="12">
        <f t="shared" ca="1" si="68"/>
        <v>0.17553333333333399</v>
      </c>
      <c r="O349" s="12">
        <f t="shared" ca="1" si="69"/>
        <v>3.0811951111111339E-2</v>
      </c>
      <c r="P349" s="12">
        <f t="shared" ca="1" si="70"/>
        <v>0.17553333333333399</v>
      </c>
      <c r="Q349" s="36">
        <f t="shared" ca="1" si="71"/>
        <v>3.2586250532945587E-3</v>
      </c>
      <c r="R349" s="37">
        <f t="shared" ca="1" si="67"/>
        <v>-0.14212253233492234</v>
      </c>
      <c r="S349" s="38">
        <f t="shared" ca="1" si="78"/>
        <v>0</v>
      </c>
    </row>
    <row r="350" spans="5:19" x14ac:dyDescent="0.3">
      <c r="E350" s="34">
        <f t="shared" si="72"/>
        <v>349</v>
      </c>
      <c r="F350" s="35">
        <v>43971.291666666664</v>
      </c>
      <c r="G350" s="6">
        <v>54.370699999999999</v>
      </c>
      <c r="H350" s="40">
        <f t="shared" si="73"/>
        <v>53.8673</v>
      </c>
      <c r="I350" s="12">
        <f t="shared" si="74"/>
        <v>0.50339999999999918</v>
      </c>
      <c r="J350" s="12">
        <f t="shared" si="75"/>
        <v>0.2534115599999992</v>
      </c>
      <c r="K350" s="12">
        <f t="shared" si="76"/>
        <v>0.50339999999999918</v>
      </c>
      <c r="L350" s="36">
        <f t="shared" si="77"/>
        <v>9.2586632138265505E-3</v>
      </c>
      <c r="M350" s="12">
        <f t="shared" ca="1" si="66"/>
        <v>53.795766666666658</v>
      </c>
      <c r="N350" s="12">
        <f t="shared" ca="1" si="68"/>
        <v>0.57493333333334107</v>
      </c>
      <c r="O350" s="12">
        <f t="shared" ca="1" si="69"/>
        <v>0.33054833777778669</v>
      </c>
      <c r="P350" s="12">
        <f t="shared" ca="1" si="70"/>
        <v>0.57493333333334107</v>
      </c>
      <c r="Q350" s="36">
        <f t="shared" ca="1" si="71"/>
        <v>1.0574322812348215E-2</v>
      </c>
      <c r="R350" s="37">
        <f t="shared" ca="1" si="67"/>
        <v>0.25727746766508475</v>
      </c>
      <c r="S350" s="38">
        <f t="shared" ca="1" si="78"/>
        <v>0</v>
      </c>
    </row>
    <row r="351" spans="5:19" x14ac:dyDescent="0.3">
      <c r="E351" s="34">
        <f t="shared" si="72"/>
        <v>350</v>
      </c>
      <c r="F351" s="39">
        <v>43972.291666666664</v>
      </c>
      <c r="G351" s="10">
        <v>55.173299999999998</v>
      </c>
      <c r="H351" s="40">
        <f t="shared" si="73"/>
        <v>54.370699999999999</v>
      </c>
      <c r="I351" s="12">
        <f t="shared" si="74"/>
        <v>0.8025999999999982</v>
      </c>
      <c r="J351" s="12">
        <f t="shared" si="75"/>
        <v>0.64416675999999706</v>
      </c>
      <c r="K351" s="12">
        <f t="shared" si="76"/>
        <v>0.8025999999999982</v>
      </c>
      <c r="L351" s="36">
        <f t="shared" si="77"/>
        <v>1.454689134055781E-2</v>
      </c>
      <c r="M351" s="12">
        <f t="shared" ca="1" si="66"/>
        <v>54.16</v>
      </c>
      <c r="N351" s="12">
        <f t="shared" ca="1" si="68"/>
        <v>1.013300000000001</v>
      </c>
      <c r="O351" s="12">
        <f t="shared" ca="1" si="69"/>
        <v>1.0267768900000021</v>
      </c>
      <c r="P351" s="12">
        <f t="shared" ca="1" si="70"/>
        <v>1.013300000000001</v>
      </c>
      <c r="Q351" s="36">
        <f t="shared" ca="1" si="71"/>
        <v>1.8365767499859551E-2</v>
      </c>
      <c r="R351" s="37">
        <f t="shared" ca="1" si="67"/>
        <v>0.69564413433174466</v>
      </c>
      <c r="S351" s="38">
        <f t="shared" ca="1" si="78"/>
        <v>0</v>
      </c>
    </row>
    <row r="352" spans="5:19" x14ac:dyDescent="0.3">
      <c r="E352" s="34">
        <f t="shared" si="72"/>
        <v>351</v>
      </c>
      <c r="F352" s="35">
        <v>43973.291666666664</v>
      </c>
      <c r="G352" s="6">
        <v>54.4587</v>
      </c>
      <c r="H352" s="40">
        <f t="shared" si="73"/>
        <v>55.173299999999998</v>
      </c>
      <c r="I352" s="12">
        <f t="shared" si="74"/>
        <v>-0.71459999999999724</v>
      </c>
      <c r="J352" s="12">
        <f t="shared" si="75"/>
        <v>0.51065315999999605</v>
      </c>
      <c r="K352" s="12">
        <f t="shared" si="76"/>
        <v>0.71459999999999724</v>
      </c>
      <c r="L352" s="36">
        <f t="shared" si="77"/>
        <v>1.3121870334767397E-2</v>
      </c>
      <c r="M352" s="12">
        <f t="shared" ca="1" si="66"/>
        <v>54.470433333333325</v>
      </c>
      <c r="N352" s="12">
        <f t="shared" ca="1" si="68"/>
        <v>-1.1733333333324936E-2</v>
      </c>
      <c r="O352" s="12">
        <f t="shared" ca="1" si="69"/>
        <v>1.3767111111091405E-4</v>
      </c>
      <c r="P352" s="12">
        <f t="shared" ca="1" si="70"/>
        <v>1.1733333333324936E-2</v>
      </c>
      <c r="Q352" s="36">
        <f t="shared" ca="1" si="71"/>
        <v>2.1545379036453193E-4</v>
      </c>
      <c r="R352" s="37">
        <f t="shared" ca="1" si="67"/>
        <v>-0.32938919900158126</v>
      </c>
      <c r="S352" s="38">
        <f t="shared" ca="1" si="78"/>
        <v>1</v>
      </c>
    </row>
    <row r="353" spans="5:19" x14ac:dyDescent="0.3">
      <c r="E353" s="34">
        <f t="shared" si="72"/>
        <v>352</v>
      </c>
      <c r="F353" s="39">
        <v>43977.291666666664</v>
      </c>
      <c r="G353" s="10">
        <v>54.591299999999997</v>
      </c>
      <c r="H353" s="40">
        <f t="shared" si="73"/>
        <v>54.4587</v>
      </c>
      <c r="I353" s="12">
        <f t="shared" si="74"/>
        <v>0.1325999999999965</v>
      </c>
      <c r="J353" s="12">
        <f t="shared" si="75"/>
        <v>1.7582759999999073E-2</v>
      </c>
      <c r="K353" s="12">
        <f t="shared" si="76"/>
        <v>0.1325999999999965</v>
      </c>
      <c r="L353" s="36">
        <f t="shared" si="77"/>
        <v>2.428958460413958E-3</v>
      </c>
      <c r="M353" s="12">
        <f t="shared" ca="1" si="66"/>
        <v>54.667566666666666</v>
      </c>
      <c r="N353" s="12">
        <f t="shared" ca="1" si="68"/>
        <v>-7.6266666666668925E-2</v>
      </c>
      <c r="O353" s="12">
        <f t="shared" ca="1" si="69"/>
        <v>5.8166044444447887E-3</v>
      </c>
      <c r="P353" s="12">
        <f t="shared" ca="1" si="70"/>
        <v>7.6266666666668925E-2</v>
      </c>
      <c r="Q353" s="36">
        <f t="shared" ca="1" si="71"/>
        <v>1.3970480033754266E-3</v>
      </c>
      <c r="R353" s="37">
        <f t="shared" ca="1" si="67"/>
        <v>-0.39392253233492525</v>
      </c>
      <c r="S353" s="38">
        <f t="shared" ca="1" si="78"/>
        <v>0</v>
      </c>
    </row>
    <row r="354" spans="5:19" x14ac:dyDescent="0.3">
      <c r="E354" s="34">
        <f t="shared" si="72"/>
        <v>353</v>
      </c>
      <c r="F354" s="35">
        <v>43978.291666666664</v>
      </c>
      <c r="G354" s="6">
        <v>54.682000000000002</v>
      </c>
      <c r="H354" s="40">
        <f t="shared" si="73"/>
        <v>54.591299999999997</v>
      </c>
      <c r="I354" s="12">
        <f t="shared" si="74"/>
        <v>9.0700000000005332E-2</v>
      </c>
      <c r="J354" s="12">
        <f t="shared" si="75"/>
        <v>8.2264900000009675E-3</v>
      </c>
      <c r="K354" s="12">
        <f t="shared" si="76"/>
        <v>9.0700000000005332E-2</v>
      </c>
      <c r="L354" s="36">
        <f t="shared" si="77"/>
        <v>1.6586811016423197E-3</v>
      </c>
      <c r="M354" s="12">
        <f t="shared" ca="1" si="66"/>
        <v>54.741099999999996</v>
      </c>
      <c r="N354" s="12">
        <f t="shared" ca="1" si="68"/>
        <v>-5.9099999999993713E-2</v>
      </c>
      <c r="O354" s="12">
        <f t="shared" ca="1" si="69"/>
        <v>3.4928099999992569E-3</v>
      </c>
      <c r="P354" s="12">
        <f t="shared" ca="1" si="70"/>
        <v>5.9099999999993713E-2</v>
      </c>
      <c r="Q354" s="36">
        <f t="shared" ca="1" si="71"/>
        <v>1.0807944113235381E-3</v>
      </c>
      <c r="R354" s="37">
        <f t="shared" ca="1" si="67"/>
        <v>-0.37675586566825003</v>
      </c>
      <c r="S354" s="38">
        <f t="shared" ca="1" si="78"/>
        <v>0</v>
      </c>
    </row>
    <row r="355" spans="5:19" x14ac:dyDescent="0.3">
      <c r="E355" s="34">
        <f t="shared" si="72"/>
        <v>354</v>
      </c>
      <c r="F355" s="39">
        <v>43979.291666666664</v>
      </c>
      <c r="G355" s="10">
        <v>53.720700000000001</v>
      </c>
      <c r="H355" s="40">
        <f t="shared" si="73"/>
        <v>54.682000000000002</v>
      </c>
      <c r="I355" s="12">
        <f t="shared" si="74"/>
        <v>-0.96130000000000138</v>
      </c>
      <c r="J355" s="12">
        <f t="shared" si="75"/>
        <v>0.92409769000000264</v>
      </c>
      <c r="K355" s="12">
        <f t="shared" si="76"/>
        <v>0.96130000000000138</v>
      </c>
      <c r="L355" s="36">
        <f t="shared" si="77"/>
        <v>1.789440569463915E-2</v>
      </c>
      <c r="M355" s="12">
        <f t="shared" ca="1" si="66"/>
        <v>54.577333333333335</v>
      </c>
      <c r="N355" s="12">
        <f t="shared" ca="1" si="68"/>
        <v>-0.85663333333333469</v>
      </c>
      <c r="O355" s="12">
        <f t="shared" ca="1" si="69"/>
        <v>0.7338206677777801</v>
      </c>
      <c r="P355" s="12">
        <f t="shared" ca="1" si="70"/>
        <v>0.85663333333333469</v>
      </c>
      <c r="Q355" s="36">
        <f t="shared" ca="1" si="71"/>
        <v>1.5946056796231893E-2</v>
      </c>
      <c r="R355" s="37">
        <f t="shared" ca="1" si="67"/>
        <v>-1.1742891990015911</v>
      </c>
      <c r="S355" s="38">
        <f t="shared" ca="1" si="78"/>
        <v>0</v>
      </c>
    </row>
    <row r="356" spans="5:19" x14ac:dyDescent="0.3">
      <c r="E356" s="34">
        <f t="shared" si="72"/>
        <v>355</v>
      </c>
      <c r="F356" s="35">
        <v>43980.291666666664</v>
      </c>
      <c r="G356" s="6">
        <v>55.666699999999999</v>
      </c>
      <c r="H356" s="40">
        <f t="shared" si="73"/>
        <v>53.720700000000001</v>
      </c>
      <c r="I356" s="12">
        <f t="shared" si="74"/>
        <v>1.945999999999998</v>
      </c>
      <c r="J356" s="12">
        <f t="shared" si="75"/>
        <v>3.7869159999999922</v>
      </c>
      <c r="K356" s="12">
        <f t="shared" si="76"/>
        <v>1.945999999999998</v>
      </c>
      <c r="L356" s="36">
        <f t="shared" si="77"/>
        <v>3.4958062899363498E-2</v>
      </c>
      <c r="M356" s="12">
        <f t="shared" ca="1" si="66"/>
        <v>54.331333333333333</v>
      </c>
      <c r="N356" s="12">
        <f t="shared" ca="1" si="68"/>
        <v>1.3353666666666655</v>
      </c>
      <c r="O356" s="12">
        <f t="shared" ca="1" si="69"/>
        <v>1.7832041344444414</v>
      </c>
      <c r="P356" s="12">
        <f t="shared" ca="1" si="70"/>
        <v>1.3353666666666655</v>
      </c>
      <c r="Q356" s="36">
        <f t="shared" ca="1" si="71"/>
        <v>2.3988608390054837E-2</v>
      </c>
      <c r="R356" s="37">
        <f t="shared" ca="1" si="67"/>
        <v>1.017710800998409</v>
      </c>
      <c r="S356" s="38">
        <f t="shared" ca="1" si="78"/>
        <v>1</v>
      </c>
    </row>
    <row r="357" spans="5:19" x14ac:dyDescent="0.3">
      <c r="E357" s="34">
        <f t="shared" si="72"/>
        <v>356</v>
      </c>
      <c r="F357" s="39">
        <v>43983.291666666664</v>
      </c>
      <c r="G357" s="10">
        <v>59.8733</v>
      </c>
      <c r="H357" s="40">
        <f t="shared" si="73"/>
        <v>55.666699999999999</v>
      </c>
      <c r="I357" s="12">
        <f t="shared" si="74"/>
        <v>4.2066000000000017</v>
      </c>
      <c r="J357" s="12">
        <f t="shared" si="75"/>
        <v>17.695483560000014</v>
      </c>
      <c r="K357" s="12">
        <f t="shared" si="76"/>
        <v>4.2066000000000017</v>
      </c>
      <c r="L357" s="36">
        <f t="shared" si="77"/>
        <v>7.0258362241600203E-2</v>
      </c>
      <c r="M357" s="12">
        <f t="shared" ca="1" si="66"/>
        <v>54.689799999999998</v>
      </c>
      <c r="N357" s="12">
        <f t="shared" ca="1" si="68"/>
        <v>5.1835000000000022</v>
      </c>
      <c r="O357" s="12">
        <f t="shared" ca="1" si="69"/>
        <v>26.868672250000024</v>
      </c>
      <c r="P357" s="12">
        <f t="shared" ca="1" si="70"/>
        <v>5.1835000000000022</v>
      </c>
      <c r="Q357" s="36">
        <f t="shared" ca="1" si="71"/>
        <v>8.6574483116848441E-2</v>
      </c>
      <c r="R357" s="37">
        <f t="shared" ca="1" si="67"/>
        <v>4.8658441343317458</v>
      </c>
      <c r="S357" s="38">
        <f t="shared" ca="1" si="78"/>
        <v>0</v>
      </c>
    </row>
    <row r="358" spans="5:19" x14ac:dyDescent="0.3">
      <c r="E358" s="34">
        <f t="shared" si="72"/>
        <v>357</v>
      </c>
      <c r="F358" s="35">
        <v>43984.291666666664</v>
      </c>
      <c r="G358" s="6">
        <v>58.770699999999998</v>
      </c>
      <c r="H358" s="40">
        <f t="shared" si="73"/>
        <v>59.8733</v>
      </c>
      <c r="I358" s="12">
        <f t="shared" si="74"/>
        <v>-1.1026000000000025</v>
      </c>
      <c r="J358" s="12">
        <f t="shared" si="75"/>
        <v>1.2157267600000055</v>
      </c>
      <c r="K358" s="12">
        <f t="shared" si="76"/>
        <v>1.1026000000000025</v>
      </c>
      <c r="L358" s="36">
        <f t="shared" si="77"/>
        <v>1.8761049298374913E-2</v>
      </c>
      <c r="M358" s="12">
        <f t="shared" ca="1" si="66"/>
        <v>56.420233333333329</v>
      </c>
      <c r="N358" s="12">
        <f t="shared" ca="1" si="68"/>
        <v>2.3504666666666694</v>
      </c>
      <c r="O358" s="12">
        <f t="shared" ca="1" si="69"/>
        <v>5.5246935511111239</v>
      </c>
      <c r="P358" s="12">
        <f t="shared" ca="1" si="70"/>
        <v>2.3504666666666694</v>
      </c>
      <c r="Q358" s="36">
        <f t="shared" ca="1" si="71"/>
        <v>3.9993851811645421E-2</v>
      </c>
      <c r="R358" s="37">
        <f t="shared" ca="1" si="67"/>
        <v>2.0328108009984129</v>
      </c>
      <c r="S358" s="38">
        <f t="shared" ca="1" si="78"/>
        <v>0</v>
      </c>
    </row>
    <row r="359" spans="5:19" x14ac:dyDescent="0.3">
      <c r="E359" s="34">
        <f t="shared" si="72"/>
        <v>358</v>
      </c>
      <c r="F359" s="39">
        <v>43985.291666666664</v>
      </c>
      <c r="G359" s="10">
        <v>58.863999999999997</v>
      </c>
      <c r="H359" s="40">
        <f t="shared" si="73"/>
        <v>58.770699999999998</v>
      </c>
      <c r="I359" s="12">
        <f t="shared" si="74"/>
        <v>9.3299999999999272E-2</v>
      </c>
      <c r="J359" s="12">
        <f t="shared" si="75"/>
        <v>8.7048899999998645E-3</v>
      </c>
      <c r="K359" s="12">
        <f t="shared" si="76"/>
        <v>9.3299999999999272E-2</v>
      </c>
      <c r="L359" s="36">
        <f t="shared" si="77"/>
        <v>1.5850095134547308E-3</v>
      </c>
      <c r="M359" s="12">
        <f t="shared" ca="1" si="66"/>
        <v>58.103566666666666</v>
      </c>
      <c r="N359" s="12">
        <f t="shared" ca="1" si="68"/>
        <v>0.76043333333333152</v>
      </c>
      <c r="O359" s="12">
        <f t="shared" ca="1" si="69"/>
        <v>0.57825885444444169</v>
      </c>
      <c r="P359" s="12">
        <f t="shared" ca="1" si="70"/>
        <v>0.76043333333333152</v>
      </c>
      <c r="Q359" s="36">
        <f t="shared" ca="1" si="71"/>
        <v>1.2918478753284376E-2</v>
      </c>
      <c r="R359" s="37">
        <f t="shared" ca="1" si="67"/>
        <v>0.4427774676650752</v>
      </c>
      <c r="S359" s="38">
        <f t="shared" ca="1" si="78"/>
        <v>0</v>
      </c>
    </row>
    <row r="360" spans="5:19" x14ac:dyDescent="0.3">
      <c r="E360" s="34">
        <f t="shared" si="72"/>
        <v>359</v>
      </c>
      <c r="F360" s="35">
        <v>43986.291666666664</v>
      </c>
      <c r="G360" s="6">
        <v>57.625300000000003</v>
      </c>
      <c r="H360" s="40">
        <f t="shared" si="73"/>
        <v>58.863999999999997</v>
      </c>
      <c r="I360" s="12">
        <f t="shared" si="74"/>
        <v>-1.2386999999999944</v>
      </c>
      <c r="J360" s="12">
        <f t="shared" si="75"/>
        <v>1.5343776899999861</v>
      </c>
      <c r="K360" s="12">
        <f t="shared" si="76"/>
        <v>1.2386999999999944</v>
      </c>
      <c r="L360" s="36">
        <f t="shared" si="77"/>
        <v>2.1495766616399296E-2</v>
      </c>
      <c r="M360" s="12">
        <f t="shared" ca="1" si="66"/>
        <v>59.169333333333334</v>
      </c>
      <c r="N360" s="12">
        <f t="shared" ca="1" si="68"/>
        <v>-1.5440333333333314</v>
      </c>
      <c r="O360" s="12">
        <f t="shared" ca="1" si="69"/>
        <v>2.3840389344444386</v>
      </c>
      <c r="P360" s="12">
        <f t="shared" ca="1" si="70"/>
        <v>1.5440333333333314</v>
      </c>
      <c r="Q360" s="36">
        <f t="shared" ca="1" si="71"/>
        <v>2.6794365206486235E-2</v>
      </c>
      <c r="R360" s="37">
        <f t="shared" ca="1" si="67"/>
        <v>-1.8616891990015878</v>
      </c>
      <c r="S360" s="38">
        <f t="shared" ca="1" si="78"/>
        <v>1</v>
      </c>
    </row>
    <row r="361" spans="5:19" x14ac:dyDescent="0.3">
      <c r="E361" s="34">
        <f t="shared" si="72"/>
        <v>360</v>
      </c>
      <c r="F361" s="39">
        <v>43987.291666666664</v>
      </c>
      <c r="G361" s="10">
        <v>59.043999999999997</v>
      </c>
      <c r="H361" s="40">
        <f t="shared" si="73"/>
        <v>57.625300000000003</v>
      </c>
      <c r="I361" s="12">
        <f t="shared" si="74"/>
        <v>1.4186999999999941</v>
      </c>
      <c r="J361" s="12">
        <f t="shared" si="75"/>
        <v>2.012709689999983</v>
      </c>
      <c r="K361" s="12">
        <f t="shared" si="76"/>
        <v>1.4186999999999941</v>
      </c>
      <c r="L361" s="36">
        <f t="shared" si="77"/>
        <v>2.4027843642029572E-2</v>
      </c>
      <c r="M361" s="12">
        <f t="shared" ca="1" si="66"/>
        <v>58.419999999999995</v>
      </c>
      <c r="N361" s="12">
        <f t="shared" ca="1" si="68"/>
        <v>0.62400000000000233</v>
      </c>
      <c r="O361" s="12">
        <f t="shared" ca="1" si="69"/>
        <v>0.38937600000000289</v>
      </c>
      <c r="P361" s="12">
        <f t="shared" ca="1" si="70"/>
        <v>0.62400000000000233</v>
      </c>
      <c r="Q361" s="36">
        <f t="shared" ca="1" si="71"/>
        <v>1.056838967549628E-2</v>
      </c>
      <c r="R361" s="37">
        <f t="shared" ca="1" si="67"/>
        <v>0.30634413433174601</v>
      </c>
      <c r="S361" s="38">
        <f t="shared" ca="1" si="78"/>
        <v>1</v>
      </c>
    </row>
    <row r="362" spans="5:19" x14ac:dyDescent="0.3">
      <c r="E362" s="34">
        <f t="shared" si="72"/>
        <v>361</v>
      </c>
      <c r="F362" s="35">
        <v>43990.291666666664</v>
      </c>
      <c r="G362" s="6">
        <v>63.328000000000003</v>
      </c>
      <c r="H362" s="40">
        <f t="shared" si="73"/>
        <v>59.043999999999997</v>
      </c>
      <c r="I362" s="12">
        <f t="shared" si="74"/>
        <v>4.284000000000006</v>
      </c>
      <c r="J362" s="12">
        <f t="shared" si="75"/>
        <v>18.352656000000053</v>
      </c>
      <c r="K362" s="12">
        <f t="shared" si="76"/>
        <v>4.284000000000006</v>
      </c>
      <c r="L362" s="36">
        <f t="shared" si="77"/>
        <v>6.7647801920161788E-2</v>
      </c>
      <c r="M362" s="12">
        <f t="shared" ca="1" si="66"/>
        <v>58.511099999999999</v>
      </c>
      <c r="N362" s="12">
        <f t="shared" ca="1" si="68"/>
        <v>4.816900000000004</v>
      </c>
      <c r="O362" s="12">
        <f t="shared" ca="1" si="69"/>
        <v>23.202525610000038</v>
      </c>
      <c r="P362" s="12">
        <f t="shared" ca="1" si="70"/>
        <v>4.816900000000004</v>
      </c>
      <c r="Q362" s="36">
        <f t="shared" ca="1" si="71"/>
        <v>7.606272107124816E-2</v>
      </c>
      <c r="R362" s="37">
        <f t="shared" ca="1" si="67"/>
        <v>4.4992441343317475</v>
      </c>
      <c r="S362" s="38">
        <f t="shared" ca="1" si="78"/>
        <v>0</v>
      </c>
    </row>
    <row r="363" spans="5:19" x14ac:dyDescent="0.3">
      <c r="E363" s="34">
        <f t="shared" si="72"/>
        <v>362</v>
      </c>
      <c r="F363" s="39">
        <v>43991.291666666664</v>
      </c>
      <c r="G363" s="10">
        <v>62.711300000000001</v>
      </c>
      <c r="H363" s="40">
        <f t="shared" si="73"/>
        <v>63.328000000000003</v>
      </c>
      <c r="I363" s="12">
        <f t="shared" si="74"/>
        <v>-0.61670000000000158</v>
      </c>
      <c r="J363" s="12">
        <f t="shared" si="75"/>
        <v>0.38031889000000196</v>
      </c>
      <c r="K363" s="12">
        <f t="shared" si="76"/>
        <v>0.61670000000000158</v>
      </c>
      <c r="L363" s="36">
        <f t="shared" si="77"/>
        <v>9.8339533704452243E-3</v>
      </c>
      <c r="M363" s="12">
        <f t="shared" ca="1" si="66"/>
        <v>59.999099999999999</v>
      </c>
      <c r="N363" s="12">
        <f t="shared" ca="1" si="68"/>
        <v>2.7122000000000028</v>
      </c>
      <c r="O363" s="12">
        <f t="shared" ca="1" si="69"/>
        <v>7.3560288400000156</v>
      </c>
      <c r="P363" s="12">
        <f t="shared" ca="1" si="70"/>
        <v>2.7122000000000028</v>
      </c>
      <c r="Q363" s="36">
        <f t="shared" ca="1" si="71"/>
        <v>4.3248983835449159E-2</v>
      </c>
      <c r="R363" s="37">
        <f t="shared" ca="1" si="67"/>
        <v>2.3945441343317464</v>
      </c>
      <c r="S363" s="38">
        <f t="shared" ca="1" si="78"/>
        <v>0</v>
      </c>
    </row>
    <row r="364" spans="5:19" x14ac:dyDescent="0.3">
      <c r="E364" s="34">
        <f t="shared" si="72"/>
        <v>363</v>
      </c>
      <c r="F364" s="35">
        <v>43992.291666666664</v>
      </c>
      <c r="G364" s="6">
        <v>68.336699999999993</v>
      </c>
      <c r="H364" s="40">
        <f t="shared" si="73"/>
        <v>62.711300000000001</v>
      </c>
      <c r="I364" s="12">
        <f t="shared" si="74"/>
        <v>5.625399999999992</v>
      </c>
      <c r="J364" s="12">
        <f t="shared" si="75"/>
        <v>31.64512515999991</v>
      </c>
      <c r="K364" s="12">
        <f t="shared" si="76"/>
        <v>5.625399999999992</v>
      </c>
      <c r="L364" s="36">
        <f t="shared" si="77"/>
        <v>8.2318871119032563E-2</v>
      </c>
      <c r="M364" s="12">
        <f t="shared" ca="1" si="66"/>
        <v>61.694433333333336</v>
      </c>
      <c r="N364" s="12">
        <f t="shared" ca="1" si="68"/>
        <v>6.6422666666666572</v>
      </c>
      <c r="O364" s="12">
        <f t="shared" ca="1" si="69"/>
        <v>44.119706471110987</v>
      </c>
      <c r="P364" s="12">
        <f t="shared" ca="1" si="70"/>
        <v>6.6422666666666572</v>
      </c>
      <c r="Q364" s="36">
        <f t="shared" ca="1" si="71"/>
        <v>9.719911360464667E-2</v>
      </c>
      <c r="R364" s="37">
        <f t="shared" ca="1" si="67"/>
        <v>6.3246108009984008</v>
      </c>
      <c r="S364" s="38">
        <f t="shared" ca="1" si="78"/>
        <v>0</v>
      </c>
    </row>
    <row r="365" spans="5:19" x14ac:dyDescent="0.3">
      <c r="E365" s="34">
        <f t="shared" si="72"/>
        <v>364</v>
      </c>
      <c r="F365" s="39">
        <v>43993.291666666664</v>
      </c>
      <c r="G365" s="10">
        <v>64.855999999999995</v>
      </c>
      <c r="H365" s="40">
        <f t="shared" si="73"/>
        <v>68.336699999999993</v>
      </c>
      <c r="I365" s="12">
        <f t="shared" si="74"/>
        <v>-3.4806999999999988</v>
      </c>
      <c r="J365" s="12">
        <f t="shared" si="75"/>
        <v>12.115272489999992</v>
      </c>
      <c r="K365" s="12">
        <f t="shared" si="76"/>
        <v>3.4806999999999988</v>
      </c>
      <c r="L365" s="36">
        <f t="shared" si="77"/>
        <v>5.3668126310595768E-2</v>
      </c>
      <c r="M365" s="12">
        <f t="shared" ca="1" si="66"/>
        <v>64.791999999999987</v>
      </c>
      <c r="N365" s="12">
        <f t="shared" ca="1" si="68"/>
        <v>6.4000000000007162E-2</v>
      </c>
      <c r="O365" s="12">
        <f t="shared" ca="1" si="69"/>
        <v>4.0960000000009166E-3</v>
      </c>
      <c r="P365" s="12">
        <f t="shared" ca="1" si="70"/>
        <v>6.4000000000007162E-2</v>
      </c>
      <c r="Q365" s="36">
        <f t="shared" ca="1" si="71"/>
        <v>9.868015295424813E-4</v>
      </c>
      <c r="R365" s="37">
        <f t="shared" ca="1" si="67"/>
        <v>-0.25365586566824916</v>
      </c>
      <c r="S365" s="38">
        <f t="shared" ca="1" si="78"/>
        <v>0</v>
      </c>
    </row>
    <row r="366" spans="5:19" x14ac:dyDescent="0.3">
      <c r="E366" s="34">
        <f t="shared" si="72"/>
        <v>365</v>
      </c>
      <c r="F366" s="35">
        <v>43994.291666666664</v>
      </c>
      <c r="G366" s="6">
        <v>62.351999999999997</v>
      </c>
      <c r="H366" s="40">
        <f t="shared" si="73"/>
        <v>64.855999999999995</v>
      </c>
      <c r="I366" s="12">
        <f t="shared" si="74"/>
        <v>-2.5039999999999978</v>
      </c>
      <c r="J366" s="12">
        <f t="shared" si="75"/>
        <v>6.2700159999999885</v>
      </c>
      <c r="K366" s="12">
        <f t="shared" si="76"/>
        <v>2.5039999999999978</v>
      </c>
      <c r="L366" s="36">
        <f t="shared" si="77"/>
        <v>4.0159096741082853E-2</v>
      </c>
      <c r="M366" s="12">
        <f t="shared" ca="1" si="66"/>
        <v>65.301333333333332</v>
      </c>
      <c r="N366" s="12">
        <f t="shared" ca="1" si="68"/>
        <v>-2.9493333333333354</v>
      </c>
      <c r="O366" s="12">
        <f t="shared" ca="1" si="69"/>
        <v>8.6985671111111227</v>
      </c>
      <c r="P366" s="12">
        <f t="shared" ca="1" si="70"/>
        <v>2.9493333333333354</v>
      </c>
      <c r="Q366" s="36">
        <f t="shared" ca="1" si="71"/>
        <v>4.7301342913352189E-2</v>
      </c>
      <c r="R366" s="37">
        <f t="shared" ca="1" si="67"/>
        <v>-3.2669891990015918</v>
      </c>
      <c r="S366" s="38">
        <f t="shared" ca="1" si="78"/>
        <v>1</v>
      </c>
    </row>
    <row r="367" spans="5:19" x14ac:dyDescent="0.3">
      <c r="E367" s="34">
        <f t="shared" si="72"/>
        <v>366</v>
      </c>
      <c r="F367" s="39">
        <v>43997.291666666664</v>
      </c>
      <c r="G367" s="10">
        <v>66.06</v>
      </c>
      <c r="H367" s="40">
        <f t="shared" si="73"/>
        <v>62.351999999999997</v>
      </c>
      <c r="I367" s="12">
        <f t="shared" si="74"/>
        <v>3.7080000000000055</v>
      </c>
      <c r="J367" s="12">
        <f t="shared" si="75"/>
        <v>13.749264000000041</v>
      </c>
      <c r="K367" s="12">
        <f t="shared" si="76"/>
        <v>3.7080000000000055</v>
      </c>
      <c r="L367" s="36">
        <f t="shared" si="77"/>
        <v>5.6130790190735774E-2</v>
      </c>
      <c r="M367" s="12">
        <f t="shared" ca="1" si="66"/>
        <v>65.181566666666669</v>
      </c>
      <c r="N367" s="12">
        <f t="shared" ca="1" si="68"/>
        <v>0.87843333333333362</v>
      </c>
      <c r="O367" s="12">
        <f t="shared" ca="1" si="69"/>
        <v>0.77164512111111161</v>
      </c>
      <c r="P367" s="12">
        <f t="shared" ca="1" si="70"/>
        <v>0.87843333333333362</v>
      </c>
      <c r="Q367" s="36">
        <f t="shared" ca="1" si="71"/>
        <v>1.329750731658089E-2</v>
      </c>
      <c r="R367" s="37">
        <f t="shared" ca="1" si="67"/>
        <v>0.5607774676650773</v>
      </c>
      <c r="S367" s="38">
        <f t="shared" ca="1" si="78"/>
        <v>1</v>
      </c>
    </row>
    <row r="368" spans="5:19" x14ac:dyDescent="0.3">
      <c r="E368" s="34">
        <f t="shared" si="72"/>
        <v>367</v>
      </c>
      <c r="F368" s="35">
        <v>43998.291666666664</v>
      </c>
      <c r="G368" s="6">
        <v>65.475300000000004</v>
      </c>
      <c r="H368" s="40">
        <f t="shared" si="73"/>
        <v>66.06</v>
      </c>
      <c r="I368" s="12">
        <f t="shared" si="74"/>
        <v>-0.584699999999998</v>
      </c>
      <c r="J368" s="12">
        <f t="shared" si="75"/>
        <v>0.34187408999999769</v>
      </c>
      <c r="K368" s="12">
        <f t="shared" si="76"/>
        <v>0.584699999999998</v>
      </c>
      <c r="L368" s="36">
        <f t="shared" si="77"/>
        <v>8.9300850855207684E-3</v>
      </c>
      <c r="M368" s="12">
        <f t="shared" ca="1" si="66"/>
        <v>64.422666666666672</v>
      </c>
      <c r="N368" s="12">
        <f t="shared" ca="1" si="68"/>
        <v>1.0526333333333326</v>
      </c>
      <c r="O368" s="12">
        <f t="shared" ca="1" si="69"/>
        <v>1.108036934444443</v>
      </c>
      <c r="P368" s="12">
        <f t="shared" ca="1" si="70"/>
        <v>1.0526333333333326</v>
      </c>
      <c r="Q368" s="36">
        <f t="shared" ca="1" si="71"/>
        <v>1.60768004626681E-2</v>
      </c>
      <c r="R368" s="37">
        <f t="shared" ca="1" si="67"/>
        <v>0.73497746766507632</v>
      </c>
      <c r="S368" s="38">
        <f t="shared" ca="1" si="78"/>
        <v>0</v>
      </c>
    </row>
    <row r="369" spans="5:19" x14ac:dyDescent="0.3">
      <c r="E369" s="34">
        <f t="shared" si="72"/>
        <v>368</v>
      </c>
      <c r="F369" s="39">
        <v>43999.291666666664</v>
      </c>
      <c r="G369" s="10">
        <v>66.119299999999996</v>
      </c>
      <c r="H369" s="40">
        <f t="shared" si="73"/>
        <v>65.475300000000004</v>
      </c>
      <c r="I369" s="12">
        <f t="shared" si="74"/>
        <v>0.64399999999999125</v>
      </c>
      <c r="J369" s="12">
        <f t="shared" si="75"/>
        <v>0.41473599999998872</v>
      </c>
      <c r="K369" s="12">
        <f t="shared" si="76"/>
        <v>0.64399999999999125</v>
      </c>
      <c r="L369" s="36">
        <f t="shared" si="77"/>
        <v>9.7399700238809447E-3</v>
      </c>
      <c r="M369" s="12">
        <f t="shared" ca="1" si="66"/>
        <v>64.629100000000008</v>
      </c>
      <c r="N369" s="12">
        <f t="shared" ca="1" si="68"/>
        <v>1.4901999999999873</v>
      </c>
      <c r="O369" s="12">
        <f t="shared" ca="1" si="69"/>
        <v>2.2206960399999622</v>
      </c>
      <c r="P369" s="12">
        <f t="shared" ca="1" si="70"/>
        <v>1.4901999999999873</v>
      </c>
      <c r="Q369" s="36">
        <f t="shared" ca="1" si="71"/>
        <v>2.2538048648427726E-2</v>
      </c>
      <c r="R369" s="37">
        <f t="shared" ca="1" si="67"/>
        <v>1.1725441343317309</v>
      </c>
      <c r="S369" s="38">
        <f t="shared" ca="1" si="78"/>
        <v>0</v>
      </c>
    </row>
    <row r="370" spans="5:19" x14ac:dyDescent="0.3">
      <c r="E370" s="34">
        <f t="shared" si="72"/>
        <v>369</v>
      </c>
      <c r="F370" s="35">
        <v>44000.291666666664</v>
      </c>
      <c r="G370" s="6">
        <v>66.930700000000002</v>
      </c>
      <c r="H370" s="40">
        <f t="shared" si="73"/>
        <v>66.119299999999996</v>
      </c>
      <c r="I370" s="12">
        <f t="shared" si="74"/>
        <v>0.81140000000000612</v>
      </c>
      <c r="J370" s="12">
        <f t="shared" si="75"/>
        <v>0.65836996000000991</v>
      </c>
      <c r="K370" s="12">
        <f t="shared" si="76"/>
        <v>0.81140000000000612</v>
      </c>
      <c r="L370" s="36">
        <f t="shared" si="77"/>
        <v>1.2122986910341683E-2</v>
      </c>
      <c r="M370" s="12">
        <f t="shared" ca="1" si="66"/>
        <v>65.884866666666667</v>
      </c>
      <c r="N370" s="12">
        <f t="shared" ca="1" si="68"/>
        <v>1.0458333333333343</v>
      </c>
      <c r="O370" s="12">
        <f t="shared" ca="1" si="69"/>
        <v>1.0937673611111132</v>
      </c>
      <c r="P370" s="12">
        <f t="shared" ca="1" si="70"/>
        <v>1.0458333333333343</v>
      </c>
      <c r="Q370" s="36">
        <f t="shared" ca="1" si="71"/>
        <v>1.562561475277166E-2</v>
      </c>
      <c r="R370" s="37">
        <f t="shared" ca="1" si="67"/>
        <v>0.72817746766507796</v>
      </c>
      <c r="S370" s="38">
        <f t="shared" ca="1" si="78"/>
        <v>0</v>
      </c>
    </row>
    <row r="371" spans="5:19" x14ac:dyDescent="0.3">
      <c r="E371" s="34">
        <f t="shared" si="72"/>
        <v>370</v>
      </c>
      <c r="F371" s="39">
        <v>44001.291666666664</v>
      </c>
      <c r="G371" s="10">
        <v>66.726699999999994</v>
      </c>
      <c r="H371" s="40">
        <f t="shared" si="73"/>
        <v>66.930700000000002</v>
      </c>
      <c r="I371" s="12">
        <f t="shared" si="74"/>
        <v>-0.20400000000000773</v>
      </c>
      <c r="J371" s="12">
        <f t="shared" si="75"/>
        <v>4.1616000000003157E-2</v>
      </c>
      <c r="K371" s="12">
        <f t="shared" si="76"/>
        <v>0.20400000000000773</v>
      </c>
      <c r="L371" s="36">
        <f t="shared" si="77"/>
        <v>3.0572469491224317E-3</v>
      </c>
      <c r="M371" s="12">
        <f t="shared" ca="1" si="66"/>
        <v>66.1751</v>
      </c>
      <c r="N371" s="12">
        <f t="shared" ca="1" si="68"/>
        <v>0.55159999999999343</v>
      </c>
      <c r="O371" s="12">
        <f t="shared" ca="1" si="69"/>
        <v>0.30426255999999274</v>
      </c>
      <c r="P371" s="12">
        <f t="shared" ca="1" si="70"/>
        <v>0.55159999999999343</v>
      </c>
      <c r="Q371" s="36">
        <f t="shared" ca="1" si="71"/>
        <v>8.2665559663522015E-3</v>
      </c>
      <c r="R371" s="37">
        <f t="shared" ca="1" si="67"/>
        <v>0.23394413433173711</v>
      </c>
      <c r="S371" s="38">
        <f t="shared" ca="1" si="78"/>
        <v>0</v>
      </c>
    </row>
    <row r="372" spans="5:19" x14ac:dyDescent="0.3">
      <c r="E372" s="34">
        <f t="shared" si="72"/>
        <v>371</v>
      </c>
      <c r="F372" s="35">
        <v>44004.291666666664</v>
      </c>
      <c r="G372" s="6">
        <v>66.287999999999997</v>
      </c>
      <c r="H372" s="40">
        <f t="shared" si="73"/>
        <v>66.726699999999994</v>
      </c>
      <c r="I372" s="12">
        <f t="shared" si="74"/>
        <v>-0.4386999999999972</v>
      </c>
      <c r="J372" s="12">
        <f t="shared" si="75"/>
        <v>0.19245768999999754</v>
      </c>
      <c r="K372" s="12">
        <f t="shared" si="76"/>
        <v>0.4386999999999972</v>
      </c>
      <c r="L372" s="36">
        <f t="shared" si="77"/>
        <v>6.618090755491148E-3</v>
      </c>
      <c r="M372" s="12">
        <f t="shared" ca="1" si="66"/>
        <v>66.59223333333334</v>
      </c>
      <c r="N372" s="12">
        <f t="shared" ca="1" si="68"/>
        <v>-0.30423333333334313</v>
      </c>
      <c r="O372" s="12">
        <f t="shared" ca="1" si="69"/>
        <v>9.2557921111117075E-2</v>
      </c>
      <c r="P372" s="12">
        <f t="shared" ca="1" si="70"/>
        <v>0.30423333333334313</v>
      </c>
      <c r="Q372" s="36">
        <f t="shared" ca="1" si="71"/>
        <v>4.589568750503004E-3</v>
      </c>
      <c r="R372" s="37">
        <f t="shared" ca="1" si="67"/>
        <v>-0.62188919900159945</v>
      </c>
      <c r="S372" s="38">
        <f t="shared" ca="1" si="78"/>
        <v>1</v>
      </c>
    </row>
    <row r="373" spans="5:19" x14ac:dyDescent="0.3">
      <c r="E373" s="34">
        <f t="shared" si="72"/>
        <v>372</v>
      </c>
      <c r="F373" s="39">
        <v>44005.291666666664</v>
      </c>
      <c r="G373" s="10">
        <v>66.785300000000007</v>
      </c>
      <c r="H373" s="40">
        <f t="shared" si="73"/>
        <v>66.287999999999997</v>
      </c>
      <c r="I373" s="12">
        <f t="shared" si="74"/>
        <v>0.49730000000000985</v>
      </c>
      <c r="J373" s="12">
        <f t="shared" si="75"/>
        <v>0.24730729000000978</v>
      </c>
      <c r="K373" s="12">
        <f t="shared" si="76"/>
        <v>0.49730000000000985</v>
      </c>
      <c r="L373" s="36">
        <f t="shared" si="77"/>
        <v>7.4462493991942803E-3</v>
      </c>
      <c r="M373" s="12">
        <f t="shared" ca="1" si="66"/>
        <v>66.648466666666664</v>
      </c>
      <c r="N373" s="12">
        <f t="shared" ca="1" si="68"/>
        <v>0.13683333333334247</v>
      </c>
      <c r="O373" s="12">
        <f t="shared" ca="1" si="69"/>
        <v>1.8723361111113609E-2</v>
      </c>
      <c r="P373" s="12">
        <f t="shared" ca="1" si="70"/>
        <v>0.13683333333334247</v>
      </c>
      <c r="Q373" s="36">
        <f t="shared" ca="1" si="71"/>
        <v>2.0488540641929055E-3</v>
      </c>
      <c r="R373" s="37">
        <f t="shared" ca="1" si="67"/>
        <v>-0.18082253233491385</v>
      </c>
      <c r="S373" s="38">
        <f t="shared" ca="1" si="78"/>
        <v>1</v>
      </c>
    </row>
    <row r="374" spans="5:19" x14ac:dyDescent="0.3">
      <c r="E374" s="34">
        <f t="shared" si="72"/>
        <v>373</v>
      </c>
      <c r="F374" s="35">
        <v>44006.291666666664</v>
      </c>
      <c r="G374" s="6">
        <v>64.056700000000006</v>
      </c>
      <c r="H374" s="40">
        <f t="shared" si="73"/>
        <v>66.785300000000007</v>
      </c>
      <c r="I374" s="12">
        <f t="shared" si="74"/>
        <v>-2.7286000000000001</v>
      </c>
      <c r="J374" s="12">
        <f t="shared" si="75"/>
        <v>7.4452579600000011</v>
      </c>
      <c r="K374" s="12">
        <f t="shared" si="76"/>
        <v>2.7286000000000001</v>
      </c>
      <c r="L374" s="36">
        <f t="shared" si="77"/>
        <v>4.2596637041870715E-2</v>
      </c>
      <c r="M374" s="12">
        <f t="shared" ca="1" si="66"/>
        <v>66.600000000000009</v>
      </c>
      <c r="N374" s="12">
        <f t="shared" ca="1" si="68"/>
        <v>-2.5433000000000021</v>
      </c>
      <c r="O374" s="12">
        <f t="shared" ca="1" si="69"/>
        <v>6.4683748900000104</v>
      </c>
      <c r="P374" s="12">
        <f t="shared" ca="1" si="70"/>
        <v>2.5433000000000021</v>
      </c>
      <c r="Q374" s="36">
        <f t="shared" ca="1" si="71"/>
        <v>3.970388733731213E-2</v>
      </c>
      <c r="R374" s="37">
        <f t="shared" ca="1" si="67"/>
        <v>-2.8609558656682585</v>
      </c>
      <c r="S374" s="38">
        <f t="shared" ca="1" si="78"/>
        <v>1</v>
      </c>
    </row>
    <row r="375" spans="5:19" x14ac:dyDescent="0.3">
      <c r="E375" s="34">
        <f t="shared" si="72"/>
        <v>374</v>
      </c>
      <c r="F375" s="39">
        <v>44007.291666666664</v>
      </c>
      <c r="G375" s="10">
        <v>65.731999999999999</v>
      </c>
      <c r="H375" s="40">
        <f t="shared" si="73"/>
        <v>64.056700000000006</v>
      </c>
      <c r="I375" s="12">
        <f t="shared" si="74"/>
        <v>1.6752999999999929</v>
      </c>
      <c r="J375" s="12">
        <f t="shared" si="75"/>
        <v>2.8066300899999761</v>
      </c>
      <c r="K375" s="12">
        <f t="shared" si="76"/>
        <v>1.6752999999999929</v>
      </c>
      <c r="L375" s="36">
        <f t="shared" si="77"/>
        <v>2.5486825290573736E-2</v>
      </c>
      <c r="M375" s="12">
        <f t="shared" ca="1" si="66"/>
        <v>65.710000000000008</v>
      </c>
      <c r="N375" s="12">
        <f t="shared" ca="1" si="68"/>
        <v>2.199999999999136E-2</v>
      </c>
      <c r="O375" s="12">
        <f t="shared" ca="1" si="69"/>
        <v>4.8399999999961983E-4</v>
      </c>
      <c r="P375" s="12">
        <f t="shared" ca="1" si="70"/>
        <v>2.199999999999136E-2</v>
      </c>
      <c r="Q375" s="36">
        <f t="shared" ca="1" si="71"/>
        <v>3.3469238726938723E-4</v>
      </c>
      <c r="R375" s="37">
        <f t="shared" ca="1" si="67"/>
        <v>-0.29565586566826496</v>
      </c>
      <c r="S375" s="38">
        <f t="shared" ca="1" si="78"/>
        <v>1</v>
      </c>
    </row>
    <row r="376" spans="5:19" x14ac:dyDescent="0.3">
      <c r="E376" s="34">
        <f t="shared" si="72"/>
        <v>375</v>
      </c>
      <c r="F376" s="35">
        <v>44008.291666666664</v>
      </c>
      <c r="G376" s="6">
        <v>63.982700000000001</v>
      </c>
      <c r="H376" s="40">
        <f t="shared" si="73"/>
        <v>65.731999999999999</v>
      </c>
      <c r="I376" s="12">
        <f t="shared" si="74"/>
        <v>-1.7492999999999981</v>
      </c>
      <c r="J376" s="12">
        <f t="shared" si="75"/>
        <v>3.0600504899999934</v>
      </c>
      <c r="K376" s="12">
        <f t="shared" si="76"/>
        <v>1.7492999999999981</v>
      </c>
      <c r="L376" s="36">
        <f t="shared" si="77"/>
        <v>2.7340202898595997E-2</v>
      </c>
      <c r="M376" s="12">
        <f t="shared" ca="1" si="66"/>
        <v>65.524666666666675</v>
      </c>
      <c r="N376" s="12">
        <f t="shared" ca="1" si="68"/>
        <v>-1.5419666666666743</v>
      </c>
      <c r="O376" s="12">
        <f t="shared" ca="1" si="69"/>
        <v>2.3776612011111347</v>
      </c>
      <c r="P376" s="12">
        <f t="shared" ca="1" si="70"/>
        <v>1.5419666666666743</v>
      </c>
      <c r="Q376" s="36">
        <f t="shared" ca="1" si="71"/>
        <v>2.4099743628616395E-2</v>
      </c>
      <c r="R376" s="37">
        <f t="shared" ca="1" si="67"/>
        <v>-1.8596225323349307</v>
      </c>
      <c r="S376" s="38">
        <f t="shared" ca="1" si="78"/>
        <v>1</v>
      </c>
    </row>
    <row r="377" spans="5:19" x14ac:dyDescent="0.3">
      <c r="E377" s="34">
        <f t="shared" si="72"/>
        <v>376</v>
      </c>
      <c r="F377" s="39">
        <v>44011.291666666664</v>
      </c>
      <c r="G377" s="10">
        <v>67.290000000000006</v>
      </c>
      <c r="H377" s="40">
        <f t="shared" si="73"/>
        <v>63.982700000000001</v>
      </c>
      <c r="I377" s="12">
        <f t="shared" si="74"/>
        <v>3.307300000000005</v>
      </c>
      <c r="J377" s="12">
        <f t="shared" si="75"/>
        <v>10.938233290000033</v>
      </c>
      <c r="K377" s="12">
        <f t="shared" si="76"/>
        <v>3.307300000000005</v>
      </c>
      <c r="L377" s="36">
        <f t="shared" si="77"/>
        <v>4.9149947986327908E-2</v>
      </c>
      <c r="M377" s="12">
        <f t="shared" ca="1" si="66"/>
        <v>64.590466666666671</v>
      </c>
      <c r="N377" s="12">
        <f t="shared" ca="1" si="68"/>
        <v>2.6995333333333349</v>
      </c>
      <c r="O377" s="12">
        <f t="shared" ca="1" si="69"/>
        <v>7.2874802177777864</v>
      </c>
      <c r="P377" s="12">
        <f t="shared" ca="1" si="70"/>
        <v>2.6995333333333349</v>
      </c>
      <c r="Q377" s="36">
        <f t="shared" ca="1" si="71"/>
        <v>4.011789765690793E-2</v>
      </c>
      <c r="R377" s="37">
        <f t="shared" ca="1" si="67"/>
        <v>2.3818774676650785</v>
      </c>
      <c r="S377" s="38">
        <f t="shared" ca="1" si="78"/>
        <v>1</v>
      </c>
    </row>
    <row r="378" spans="5:19" x14ac:dyDescent="0.3">
      <c r="E378" s="34">
        <f t="shared" si="72"/>
        <v>377</v>
      </c>
      <c r="F378" s="35">
        <v>44012.291666666664</v>
      </c>
      <c r="G378" s="6">
        <v>71.987300000000005</v>
      </c>
      <c r="H378" s="40">
        <f t="shared" si="73"/>
        <v>67.290000000000006</v>
      </c>
      <c r="I378" s="12">
        <f t="shared" si="74"/>
        <v>4.6972999999999985</v>
      </c>
      <c r="J378" s="12">
        <f t="shared" si="75"/>
        <v>22.064627289999986</v>
      </c>
      <c r="K378" s="12">
        <f t="shared" si="76"/>
        <v>4.6972999999999985</v>
      </c>
      <c r="L378" s="36">
        <f t="shared" si="77"/>
        <v>6.5251787468067257E-2</v>
      </c>
      <c r="M378" s="12">
        <f t="shared" ca="1" si="66"/>
        <v>65.668233333333333</v>
      </c>
      <c r="N378" s="12">
        <f t="shared" ca="1" si="68"/>
        <v>6.3190666666666715</v>
      </c>
      <c r="O378" s="12">
        <f t="shared" ca="1" si="69"/>
        <v>39.930603537777841</v>
      </c>
      <c r="P378" s="12">
        <f t="shared" ca="1" si="70"/>
        <v>6.3190666666666715</v>
      </c>
      <c r="Q378" s="36">
        <f t="shared" ca="1" si="71"/>
        <v>8.7780298284095545E-2</v>
      </c>
      <c r="R378" s="37">
        <f t="shared" ca="1" si="67"/>
        <v>6.0014108009984151</v>
      </c>
      <c r="S378" s="38">
        <f t="shared" ca="1" si="78"/>
        <v>0</v>
      </c>
    </row>
    <row r="379" spans="5:19" x14ac:dyDescent="0.3">
      <c r="E379" s="34">
        <f t="shared" si="72"/>
        <v>378</v>
      </c>
      <c r="F379" s="39">
        <v>44013.291666666664</v>
      </c>
      <c r="G379" s="10">
        <v>74.641999999999996</v>
      </c>
      <c r="H379" s="40">
        <f t="shared" si="73"/>
        <v>71.987300000000005</v>
      </c>
      <c r="I379" s="12">
        <f t="shared" si="74"/>
        <v>2.6546999999999912</v>
      </c>
      <c r="J379" s="12">
        <f t="shared" si="75"/>
        <v>7.047432089999953</v>
      </c>
      <c r="K379" s="12">
        <f t="shared" si="76"/>
        <v>2.6546999999999912</v>
      </c>
      <c r="L379" s="36">
        <f t="shared" si="77"/>
        <v>3.5565767262399066E-2</v>
      </c>
      <c r="M379" s="12">
        <f t="shared" ca="1" si="66"/>
        <v>67.753333333333345</v>
      </c>
      <c r="N379" s="12">
        <f t="shared" ca="1" si="68"/>
        <v>6.8886666666666514</v>
      </c>
      <c r="O379" s="12">
        <f t="shared" ca="1" si="69"/>
        <v>47.453728444444231</v>
      </c>
      <c r="P379" s="12">
        <f t="shared" ca="1" si="70"/>
        <v>6.8886666666666514</v>
      </c>
      <c r="Q379" s="36">
        <f t="shared" ca="1" si="71"/>
        <v>9.2289417039557509E-2</v>
      </c>
      <c r="R379" s="37">
        <f t="shared" ca="1" si="67"/>
        <v>6.571010800998395</v>
      </c>
      <c r="S379" s="38">
        <f t="shared" ca="1" si="78"/>
        <v>0</v>
      </c>
    </row>
    <row r="380" spans="5:19" x14ac:dyDescent="0.3">
      <c r="E380" s="34">
        <f t="shared" si="72"/>
        <v>379</v>
      </c>
      <c r="F380" s="35">
        <v>44014.291666666664</v>
      </c>
      <c r="G380" s="6">
        <v>80.577299999999994</v>
      </c>
      <c r="H380" s="40">
        <f t="shared" si="73"/>
        <v>74.641999999999996</v>
      </c>
      <c r="I380" s="12">
        <f t="shared" si="74"/>
        <v>5.935299999999998</v>
      </c>
      <c r="J380" s="12">
        <f t="shared" si="75"/>
        <v>35.227786089999974</v>
      </c>
      <c r="K380" s="12">
        <f t="shared" si="76"/>
        <v>5.935299999999998</v>
      </c>
      <c r="L380" s="36">
        <f t="shared" si="77"/>
        <v>7.365970316702096E-2</v>
      </c>
      <c r="M380" s="12">
        <f t="shared" ca="1" si="66"/>
        <v>71.306433333333345</v>
      </c>
      <c r="N380" s="12">
        <f t="shared" ca="1" si="68"/>
        <v>9.2708666666666488</v>
      </c>
      <c r="O380" s="12">
        <f t="shared" ca="1" si="69"/>
        <v>85.948968751110783</v>
      </c>
      <c r="P380" s="12">
        <f t="shared" ca="1" si="70"/>
        <v>9.2708666666666488</v>
      </c>
      <c r="Q380" s="36">
        <f t="shared" ca="1" si="71"/>
        <v>0.11505556362234338</v>
      </c>
      <c r="R380" s="37">
        <f t="shared" ca="1" si="67"/>
        <v>8.9532108009983933</v>
      </c>
      <c r="S380" s="38">
        <f t="shared" ca="1" si="78"/>
        <v>0</v>
      </c>
    </row>
    <row r="381" spans="5:19" x14ac:dyDescent="0.3">
      <c r="E381" s="34">
        <f t="shared" si="72"/>
        <v>380</v>
      </c>
      <c r="F381" s="39">
        <v>44018.291666666664</v>
      </c>
      <c r="G381" s="10">
        <v>91.438699999999997</v>
      </c>
      <c r="H381" s="40">
        <f t="shared" si="73"/>
        <v>80.577299999999994</v>
      </c>
      <c r="I381" s="12">
        <f t="shared" si="74"/>
        <v>10.861400000000003</v>
      </c>
      <c r="J381" s="12">
        <f t="shared" si="75"/>
        <v>117.97000996000007</v>
      </c>
      <c r="K381" s="12">
        <f t="shared" si="76"/>
        <v>10.861400000000003</v>
      </c>
      <c r="L381" s="36">
        <f t="shared" si="77"/>
        <v>0.11878340352607816</v>
      </c>
      <c r="M381" s="12">
        <f t="shared" ca="1" si="66"/>
        <v>75.735533333333322</v>
      </c>
      <c r="N381" s="12">
        <f t="shared" ca="1" si="68"/>
        <v>15.703166666666675</v>
      </c>
      <c r="O381" s="12">
        <f t="shared" ca="1" si="69"/>
        <v>246.58944336111136</v>
      </c>
      <c r="P381" s="12">
        <f t="shared" ca="1" si="70"/>
        <v>15.703166666666675</v>
      </c>
      <c r="Q381" s="36">
        <f t="shared" ca="1" si="71"/>
        <v>0.17173436046954599</v>
      </c>
      <c r="R381" s="37">
        <f t="shared" ca="1" si="67"/>
        <v>15.38551080099842</v>
      </c>
      <c r="S381" s="38">
        <f t="shared" ca="1" si="78"/>
        <v>0</v>
      </c>
    </row>
    <row r="382" spans="5:19" x14ac:dyDescent="0.3">
      <c r="E382" s="34">
        <f t="shared" si="72"/>
        <v>381</v>
      </c>
      <c r="F382" s="35">
        <v>44019.291666666664</v>
      </c>
      <c r="G382" s="6">
        <v>92.657300000000006</v>
      </c>
      <c r="H382" s="40">
        <f t="shared" si="73"/>
        <v>91.438699999999997</v>
      </c>
      <c r="I382" s="12">
        <f t="shared" si="74"/>
        <v>1.2186000000000092</v>
      </c>
      <c r="J382" s="12">
        <f t="shared" si="75"/>
        <v>1.4849859600000226</v>
      </c>
      <c r="K382" s="12">
        <f t="shared" si="76"/>
        <v>1.2186000000000092</v>
      </c>
      <c r="L382" s="36">
        <f t="shared" si="77"/>
        <v>1.3151689073607899E-2</v>
      </c>
      <c r="M382" s="12">
        <f t="shared" ca="1" si="66"/>
        <v>82.219333333333324</v>
      </c>
      <c r="N382" s="12">
        <f t="shared" ca="1" si="68"/>
        <v>10.437966666666682</v>
      </c>
      <c r="O382" s="12">
        <f t="shared" ca="1" si="69"/>
        <v>108.95114813444476</v>
      </c>
      <c r="P382" s="12">
        <f t="shared" ca="1" si="70"/>
        <v>10.437966666666682</v>
      </c>
      <c r="Q382" s="36">
        <f t="shared" ca="1" si="71"/>
        <v>0.11265131475519664</v>
      </c>
      <c r="R382" s="37">
        <f t="shared" ca="1" si="67"/>
        <v>10.120310800998427</v>
      </c>
      <c r="S382" s="38">
        <f t="shared" ca="1" si="78"/>
        <v>0</v>
      </c>
    </row>
    <row r="383" spans="5:19" x14ac:dyDescent="0.3">
      <c r="E383" s="34">
        <f t="shared" si="72"/>
        <v>382</v>
      </c>
      <c r="F383" s="39">
        <v>44020.291666666664</v>
      </c>
      <c r="G383" s="10">
        <v>91.058700000000002</v>
      </c>
      <c r="H383" s="40">
        <f t="shared" si="73"/>
        <v>92.657300000000006</v>
      </c>
      <c r="I383" s="12">
        <f t="shared" si="74"/>
        <v>-1.5986000000000047</v>
      </c>
      <c r="J383" s="12">
        <f t="shared" si="75"/>
        <v>2.5555219600000152</v>
      </c>
      <c r="K383" s="12">
        <f t="shared" si="76"/>
        <v>1.5986000000000047</v>
      </c>
      <c r="L383" s="36">
        <f t="shared" si="77"/>
        <v>1.7555708570405733E-2</v>
      </c>
      <c r="M383" s="12">
        <f t="shared" ca="1" si="66"/>
        <v>88.224433333333323</v>
      </c>
      <c r="N383" s="12">
        <f t="shared" ca="1" si="68"/>
        <v>2.8342666666666787</v>
      </c>
      <c r="O383" s="12">
        <f t="shared" ca="1" si="69"/>
        <v>8.0330675377778462</v>
      </c>
      <c r="P383" s="12">
        <f t="shared" ca="1" si="70"/>
        <v>2.8342666666666787</v>
      </c>
      <c r="Q383" s="36">
        <f t="shared" ca="1" si="71"/>
        <v>3.1125709752793294E-2</v>
      </c>
      <c r="R383" s="37">
        <f t="shared" ca="1" si="67"/>
        <v>2.5166108009984223</v>
      </c>
      <c r="S383" s="38">
        <f t="shared" ca="1" si="78"/>
        <v>0</v>
      </c>
    </row>
    <row r="384" spans="5:19" x14ac:dyDescent="0.3">
      <c r="E384" s="34">
        <f t="shared" si="72"/>
        <v>383</v>
      </c>
      <c r="F384" s="35">
        <v>44021.291666666664</v>
      </c>
      <c r="G384" s="6">
        <v>92.951999999999998</v>
      </c>
      <c r="H384" s="40">
        <f t="shared" si="73"/>
        <v>91.058700000000002</v>
      </c>
      <c r="I384" s="12">
        <f t="shared" si="74"/>
        <v>1.8932999999999964</v>
      </c>
      <c r="J384" s="12">
        <f t="shared" si="75"/>
        <v>3.5845848899999866</v>
      </c>
      <c r="K384" s="12">
        <f t="shared" si="76"/>
        <v>1.8932999999999964</v>
      </c>
      <c r="L384" s="36">
        <f t="shared" si="77"/>
        <v>2.0368577330234922E-2</v>
      </c>
      <c r="M384" s="12">
        <f t="shared" ca="1" si="66"/>
        <v>91.71823333333333</v>
      </c>
      <c r="N384" s="12">
        <f t="shared" ca="1" si="68"/>
        <v>1.2337666666666678</v>
      </c>
      <c r="O384" s="12">
        <f t="shared" ca="1" si="69"/>
        <v>1.5221801877777805</v>
      </c>
      <c r="P384" s="12">
        <f t="shared" ca="1" si="70"/>
        <v>1.2337666666666678</v>
      </c>
      <c r="Q384" s="36">
        <f t="shared" ca="1" si="71"/>
        <v>1.3273158906388973E-2</v>
      </c>
      <c r="R384" s="37">
        <f t="shared" ca="1" si="67"/>
        <v>0.91611080099841147</v>
      </c>
      <c r="S384" s="38">
        <f t="shared" ca="1" si="78"/>
        <v>0</v>
      </c>
    </row>
    <row r="385" spans="5:19" x14ac:dyDescent="0.3">
      <c r="E385" s="34">
        <f t="shared" si="72"/>
        <v>384</v>
      </c>
      <c r="F385" s="39">
        <v>44022.291666666664</v>
      </c>
      <c r="G385" s="10">
        <v>102.97669999999999</v>
      </c>
      <c r="H385" s="40">
        <f t="shared" si="73"/>
        <v>92.951999999999998</v>
      </c>
      <c r="I385" s="12">
        <f t="shared" si="74"/>
        <v>10.024699999999996</v>
      </c>
      <c r="J385" s="12">
        <f t="shared" si="75"/>
        <v>100.49461008999991</v>
      </c>
      <c r="K385" s="12">
        <f t="shared" si="76"/>
        <v>10.024699999999996</v>
      </c>
      <c r="L385" s="36">
        <f t="shared" si="77"/>
        <v>9.7349206179650316E-2</v>
      </c>
      <c r="M385" s="12">
        <f t="shared" ca="1" si="66"/>
        <v>92.222666666666669</v>
      </c>
      <c r="N385" s="12">
        <f t="shared" ca="1" si="68"/>
        <v>10.754033333333325</v>
      </c>
      <c r="O385" s="12">
        <f t="shared" ca="1" si="69"/>
        <v>115.64923293444427</v>
      </c>
      <c r="P385" s="12">
        <f t="shared" ca="1" si="70"/>
        <v>10.754033333333325</v>
      </c>
      <c r="Q385" s="36">
        <f t="shared" ca="1" si="71"/>
        <v>0.10443171448816407</v>
      </c>
      <c r="R385" s="37">
        <f t="shared" ca="1" si="67"/>
        <v>10.43637746766507</v>
      </c>
      <c r="S385" s="38">
        <f t="shared" ca="1" si="78"/>
        <v>0</v>
      </c>
    </row>
    <row r="386" spans="5:19" x14ac:dyDescent="0.3">
      <c r="E386" s="34">
        <f t="shared" si="72"/>
        <v>385</v>
      </c>
      <c r="F386" s="35">
        <v>44025.291666666664</v>
      </c>
      <c r="G386" s="6">
        <v>99.804000000000002</v>
      </c>
      <c r="H386" s="40">
        <f t="shared" si="73"/>
        <v>102.97669999999999</v>
      </c>
      <c r="I386" s="12">
        <f t="shared" si="74"/>
        <v>-3.1726999999999919</v>
      </c>
      <c r="J386" s="12">
        <f t="shared" si="75"/>
        <v>10.066025289999949</v>
      </c>
      <c r="K386" s="12">
        <f t="shared" si="76"/>
        <v>3.1726999999999919</v>
      </c>
      <c r="L386" s="36">
        <f t="shared" si="77"/>
        <v>3.1789307041801849E-2</v>
      </c>
      <c r="M386" s="12">
        <f t="shared" ref="M386:M449" ca="1" si="79">IF(E386&lt;=span,G386,AVERAGE(OFFSET(G386,-span,0,span,1)))</f>
        <v>95.66246666666666</v>
      </c>
      <c r="N386" s="12">
        <f t="shared" ca="1" si="68"/>
        <v>4.1415333333333422</v>
      </c>
      <c r="O386" s="12">
        <f t="shared" ca="1" si="69"/>
        <v>17.152298351111185</v>
      </c>
      <c r="P386" s="12">
        <f t="shared" ca="1" si="70"/>
        <v>4.1415333333333422</v>
      </c>
      <c r="Q386" s="36">
        <f t="shared" ca="1" si="71"/>
        <v>4.1496666800261935E-2</v>
      </c>
      <c r="R386" s="37">
        <f t="shared" ref="R386:R449" ca="1" si="80">N386-AVERAGE(ErorrMA)</f>
        <v>3.8238774676650857</v>
      </c>
      <c r="S386" s="38">
        <f t="shared" ca="1" si="78"/>
        <v>0</v>
      </c>
    </row>
    <row r="387" spans="5:19" x14ac:dyDescent="0.3">
      <c r="E387" s="34">
        <f t="shared" si="72"/>
        <v>386</v>
      </c>
      <c r="F387" s="39">
        <v>44026.291666666664</v>
      </c>
      <c r="G387" s="10">
        <v>101.12</v>
      </c>
      <c r="H387" s="40">
        <f t="shared" si="73"/>
        <v>99.804000000000002</v>
      </c>
      <c r="I387" s="12">
        <f t="shared" si="74"/>
        <v>1.3160000000000025</v>
      </c>
      <c r="J387" s="12">
        <f t="shared" si="75"/>
        <v>1.7318560000000065</v>
      </c>
      <c r="K387" s="12">
        <f t="shared" si="76"/>
        <v>1.3160000000000025</v>
      </c>
      <c r="L387" s="36">
        <f t="shared" si="77"/>
        <v>1.3014240506329138E-2</v>
      </c>
      <c r="M387" s="12">
        <f t="shared" ca="1" si="79"/>
        <v>98.577566666666669</v>
      </c>
      <c r="N387" s="12">
        <f t="shared" ref="N387:N450" ca="1" si="81">G387-M387</f>
        <v>2.5424333333333351</v>
      </c>
      <c r="O387" s="12">
        <f t="shared" ref="O387:O450" ca="1" si="82">N387^2</f>
        <v>6.4639672544444533</v>
      </c>
      <c r="P387" s="12">
        <f t="shared" ref="P387:P450" ca="1" si="83">ABS(N387)</f>
        <v>2.5424333333333351</v>
      </c>
      <c r="Q387" s="36">
        <f t="shared" ref="Q387:Q450" ca="1" si="84">P387/G387</f>
        <v>2.5142734704641366E-2</v>
      </c>
      <c r="R387" s="37">
        <f t="shared" ca="1" si="80"/>
        <v>2.2247774676650787</v>
      </c>
      <c r="S387" s="38">
        <f t="shared" ca="1" si="78"/>
        <v>0</v>
      </c>
    </row>
    <row r="388" spans="5:19" x14ac:dyDescent="0.3">
      <c r="E388" s="34">
        <f t="shared" ref="E388:E451" si="85">E387+1</f>
        <v>387</v>
      </c>
      <c r="F388" s="35">
        <v>44027.291666666664</v>
      </c>
      <c r="G388" s="6">
        <v>103.0673</v>
      </c>
      <c r="H388" s="40">
        <f t="shared" ref="H388:H451" si="86">G387</f>
        <v>101.12</v>
      </c>
      <c r="I388" s="12">
        <f t="shared" ref="I388:I451" si="87">(G388-H388)</f>
        <v>1.9472999999999985</v>
      </c>
      <c r="J388" s="12">
        <f t="shared" ref="J388:J451" si="88">I388^2</f>
        <v>3.7919772899999939</v>
      </c>
      <c r="K388" s="12">
        <f t="shared" ref="K388:K451" si="89">ABS(I388)</f>
        <v>1.9472999999999985</v>
      </c>
      <c r="L388" s="36">
        <f t="shared" ref="L388:L451" si="90">K388/G388</f>
        <v>1.8893480279390248E-2</v>
      </c>
      <c r="M388" s="12">
        <f t="shared" ca="1" si="79"/>
        <v>101.30023333333334</v>
      </c>
      <c r="N388" s="12">
        <f t="shared" ca="1" si="81"/>
        <v>1.7670666666666648</v>
      </c>
      <c r="O388" s="12">
        <f t="shared" ca="1" si="82"/>
        <v>3.1225246044444379</v>
      </c>
      <c r="P388" s="12">
        <f t="shared" ca="1" si="83"/>
        <v>1.7670666666666648</v>
      </c>
      <c r="Q388" s="36">
        <f t="shared" ca="1" si="84"/>
        <v>1.7144784685993179E-2</v>
      </c>
      <c r="R388" s="37">
        <f t="shared" ca="1" si="80"/>
        <v>1.4494108009984084</v>
      </c>
      <c r="S388" s="38">
        <f t="shared" ref="S388:S451" ca="1" si="91">IF(N387*N388&lt;0,1,0)</f>
        <v>0</v>
      </c>
    </row>
    <row r="389" spans="5:19" x14ac:dyDescent="0.3">
      <c r="E389" s="34">
        <f t="shared" si="85"/>
        <v>388</v>
      </c>
      <c r="F389" s="39">
        <v>44028.291666666664</v>
      </c>
      <c r="G389" s="10">
        <v>100.0427</v>
      </c>
      <c r="H389" s="40">
        <f t="shared" si="86"/>
        <v>103.0673</v>
      </c>
      <c r="I389" s="12">
        <f t="shared" si="87"/>
        <v>-3.0246000000000066</v>
      </c>
      <c r="J389" s="12">
        <f t="shared" si="88"/>
        <v>9.1482051600000407</v>
      </c>
      <c r="K389" s="12">
        <f t="shared" si="89"/>
        <v>3.0246000000000066</v>
      </c>
      <c r="L389" s="36">
        <f t="shared" si="90"/>
        <v>3.023309047036922E-2</v>
      </c>
      <c r="M389" s="12">
        <f t="shared" ca="1" si="79"/>
        <v>101.33043333333335</v>
      </c>
      <c r="N389" s="12">
        <f t="shared" ca="1" si="81"/>
        <v>-1.2877333333333496</v>
      </c>
      <c r="O389" s="12">
        <f t="shared" ca="1" si="82"/>
        <v>1.6582571377778197</v>
      </c>
      <c r="P389" s="12">
        <f t="shared" ca="1" si="83"/>
        <v>1.2877333333333496</v>
      </c>
      <c r="Q389" s="36">
        <f t="shared" ca="1" si="84"/>
        <v>1.2871837058909342E-2</v>
      </c>
      <c r="R389" s="37">
        <f t="shared" ca="1" si="80"/>
        <v>-1.605389199001606</v>
      </c>
      <c r="S389" s="38">
        <f t="shared" ca="1" si="91"/>
        <v>1</v>
      </c>
    </row>
    <row r="390" spans="5:19" x14ac:dyDescent="0.3">
      <c r="E390" s="34">
        <f t="shared" si="85"/>
        <v>389</v>
      </c>
      <c r="F390" s="35">
        <v>44029.291666666664</v>
      </c>
      <c r="G390" s="6">
        <v>100.056</v>
      </c>
      <c r="H390" s="40">
        <f t="shared" si="86"/>
        <v>100.0427</v>
      </c>
      <c r="I390" s="12">
        <f t="shared" si="87"/>
        <v>1.3300000000000978E-2</v>
      </c>
      <c r="J390" s="12">
        <f t="shared" si="88"/>
        <v>1.7689000000002602E-4</v>
      </c>
      <c r="K390" s="12">
        <f t="shared" si="89"/>
        <v>1.3300000000000978E-2</v>
      </c>
      <c r="L390" s="36">
        <f t="shared" si="90"/>
        <v>1.3292556168546593E-4</v>
      </c>
      <c r="M390" s="12">
        <f t="shared" ca="1" si="79"/>
        <v>101.41000000000001</v>
      </c>
      <c r="N390" s="12">
        <f t="shared" ca="1" si="81"/>
        <v>-1.3540000000000134</v>
      </c>
      <c r="O390" s="12">
        <f t="shared" ca="1" si="82"/>
        <v>1.8333160000000364</v>
      </c>
      <c r="P390" s="12">
        <f t="shared" ca="1" si="83"/>
        <v>1.3540000000000134</v>
      </c>
      <c r="Q390" s="36">
        <f t="shared" ca="1" si="84"/>
        <v>1.3532421843767625E-2</v>
      </c>
      <c r="R390" s="37">
        <f t="shared" ca="1" si="80"/>
        <v>-1.6716558656682698</v>
      </c>
      <c r="S390" s="38">
        <f t="shared" ca="1" si="91"/>
        <v>0</v>
      </c>
    </row>
    <row r="391" spans="5:19" x14ac:dyDescent="0.3">
      <c r="E391" s="34">
        <f t="shared" si="85"/>
        <v>390</v>
      </c>
      <c r="F391" s="39">
        <v>44032.291666666664</v>
      </c>
      <c r="G391" s="10">
        <v>109.5333</v>
      </c>
      <c r="H391" s="40">
        <f t="shared" si="86"/>
        <v>100.056</v>
      </c>
      <c r="I391" s="12">
        <f t="shared" si="87"/>
        <v>9.4772999999999996</v>
      </c>
      <c r="J391" s="12">
        <f t="shared" si="88"/>
        <v>89.819215289999988</v>
      </c>
      <c r="K391" s="12">
        <f t="shared" si="89"/>
        <v>9.4772999999999996</v>
      </c>
      <c r="L391" s="36">
        <f t="shared" si="90"/>
        <v>8.652437204028364E-2</v>
      </c>
      <c r="M391" s="12">
        <f t="shared" ca="1" si="79"/>
        <v>101.05533333333334</v>
      </c>
      <c r="N391" s="12">
        <f t="shared" ca="1" si="81"/>
        <v>8.47796666666666</v>
      </c>
      <c r="O391" s="12">
        <f t="shared" ca="1" si="82"/>
        <v>71.875918801110998</v>
      </c>
      <c r="P391" s="12">
        <f t="shared" ca="1" si="83"/>
        <v>8.47796666666666</v>
      </c>
      <c r="Q391" s="36">
        <f t="shared" ca="1" si="84"/>
        <v>7.7400814790266156E-2</v>
      </c>
      <c r="R391" s="37">
        <f t="shared" ca="1" si="80"/>
        <v>8.1603108009984044</v>
      </c>
      <c r="S391" s="38">
        <f t="shared" ca="1" si="91"/>
        <v>1</v>
      </c>
    </row>
    <row r="392" spans="5:19" x14ac:dyDescent="0.3">
      <c r="E392" s="34">
        <f t="shared" si="85"/>
        <v>391</v>
      </c>
      <c r="F392" s="35">
        <v>44033.291666666664</v>
      </c>
      <c r="G392" s="6">
        <v>104.5573</v>
      </c>
      <c r="H392" s="40">
        <f t="shared" si="86"/>
        <v>109.5333</v>
      </c>
      <c r="I392" s="12">
        <f t="shared" si="87"/>
        <v>-4.9759999999999991</v>
      </c>
      <c r="J392" s="12">
        <f t="shared" si="88"/>
        <v>24.76057599999999</v>
      </c>
      <c r="K392" s="12">
        <f t="shared" si="89"/>
        <v>4.9759999999999991</v>
      </c>
      <c r="L392" s="36">
        <f t="shared" si="90"/>
        <v>4.7591129457244967E-2</v>
      </c>
      <c r="M392" s="12">
        <f t="shared" ca="1" si="79"/>
        <v>103.21066666666667</v>
      </c>
      <c r="N392" s="12">
        <f t="shared" ca="1" si="81"/>
        <v>1.3466333333333296</v>
      </c>
      <c r="O392" s="12">
        <f t="shared" ca="1" si="82"/>
        <v>1.8134213344444343</v>
      </c>
      <c r="P392" s="12">
        <f t="shared" ca="1" si="83"/>
        <v>1.3466333333333296</v>
      </c>
      <c r="Q392" s="36">
        <f t="shared" ca="1" si="84"/>
        <v>1.2879381289812664E-2</v>
      </c>
      <c r="R392" s="37">
        <f t="shared" ca="1" si="80"/>
        <v>1.0289774676650731</v>
      </c>
      <c r="S392" s="38">
        <f t="shared" ca="1" si="91"/>
        <v>0</v>
      </c>
    </row>
    <row r="393" spans="5:19" x14ac:dyDescent="0.3">
      <c r="E393" s="34">
        <f t="shared" si="85"/>
        <v>392</v>
      </c>
      <c r="F393" s="39">
        <v>44034.291666666664</v>
      </c>
      <c r="G393" s="10">
        <v>106.1553</v>
      </c>
      <c r="H393" s="40">
        <f t="shared" si="86"/>
        <v>104.5573</v>
      </c>
      <c r="I393" s="12">
        <f t="shared" si="87"/>
        <v>1.597999999999999</v>
      </c>
      <c r="J393" s="12">
        <f t="shared" si="88"/>
        <v>2.5536039999999969</v>
      </c>
      <c r="K393" s="12">
        <f t="shared" si="89"/>
        <v>1.597999999999999</v>
      </c>
      <c r="L393" s="36">
        <f t="shared" si="90"/>
        <v>1.5053417022042225E-2</v>
      </c>
      <c r="M393" s="12">
        <f t="shared" ca="1" si="79"/>
        <v>104.71553333333333</v>
      </c>
      <c r="N393" s="12">
        <f t="shared" ca="1" si="81"/>
        <v>1.4397666666666709</v>
      </c>
      <c r="O393" s="12">
        <f t="shared" ca="1" si="82"/>
        <v>2.0729280544444566</v>
      </c>
      <c r="P393" s="12">
        <f t="shared" ca="1" si="83"/>
        <v>1.4397666666666709</v>
      </c>
      <c r="Q393" s="36">
        <f t="shared" ca="1" si="84"/>
        <v>1.3562833571820445E-2</v>
      </c>
      <c r="R393" s="37">
        <f t="shared" ca="1" si="80"/>
        <v>1.1221108009984144</v>
      </c>
      <c r="S393" s="38">
        <f t="shared" ca="1" si="91"/>
        <v>0</v>
      </c>
    </row>
    <row r="394" spans="5:19" x14ac:dyDescent="0.3">
      <c r="E394" s="34">
        <f t="shared" si="85"/>
        <v>393</v>
      </c>
      <c r="F394" s="35">
        <v>44035.291666666664</v>
      </c>
      <c r="G394" s="6">
        <v>100.87130000000001</v>
      </c>
      <c r="H394" s="40">
        <f t="shared" si="86"/>
        <v>106.1553</v>
      </c>
      <c r="I394" s="12">
        <f t="shared" si="87"/>
        <v>-5.2839999999999918</v>
      </c>
      <c r="J394" s="12">
        <f t="shared" si="88"/>
        <v>27.920655999999912</v>
      </c>
      <c r="K394" s="12">
        <f t="shared" si="89"/>
        <v>5.2839999999999918</v>
      </c>
      <c r="L394" s="36">
        <f t="shared" si="90"/>
        <v>5.2383581851329283E-2</v>
      </c>
      <c r="M394" s="12">
        <f t="shared" ca="1" si="79"/>
        <v>106.74863333333333</v>
      </c>
      <c r="N394" s="12">
        <f t="shared" ca="1" si="81"/>
        <v>-5.8773333333333255</v>
      </c>
      <c r="O394" s="12">
        <f t="shared" ca="1" si="82"/>
        <v>34.543047111111022</v>
      </c>
      <c r="P394" s="12">
        <f t="shared" ca="1" si="83"/>
        <v>5.8773333333333255</v>
      </c>
      <c r="Q394" s="36">
        <f t="shared" ca="1" si="84"/>
        <v>5.8265664597693549E-2</v>
      </c>
      <c r="R394" s="37">
        <f t="shared" ca="1" si="80"/>
        <v>-6.194989199001582</v>
      </c>
      <c r="S394" s="38">
        <f t="shared" ca="1" si="91"/>
        <v>1</v>
      </c>
    </row>
    <row r="395" spans="5:19" x14ac:dyDescent="0.3">
      <c r="E395" s="34">
        <f t="shared" si="85"/>
        <v>394</v>
      </c>
      <c r="F395" s="39">
        <v>44036.291666666664</v>
      </c>
      <c r="G395" s="10">
        <v>94.466700000000003</v>
      </c>
      <c r="H395" s="40">
        <f t="shared" si="86"/>
        <v>100.87130000000001</v>
      </c>
      <c r="I395" s="12">
        <f t="shared" si="87"/>
        <v>-6.4046000000000021</v>
      </c>
      <c r="J395" s="12">
        <f t="shared" si="88"/>
        <v>41.018901160000027</v>
      </c>
      <c r="K395" s="12">
        <f t="shared" si="89"/>
        <v>6.4046000000000021</v>
      </c>
      <c r="L395" s="36">
        <f t="shared" si="90"/>
        <v>6.7797435498434921E-2</v>
      </c>
      <c r="M395" s="12">
        <f t="shared" ca="1" si="79"/>
        <v>103.86130000000001</v>
      </c>
      <c r="N395" s="12">
        <f t="shared" ca="1" si="81"/>
        <v>-9.3946000000000112</v>
      </c>
      <c r="O395" s="12">
        <f t="shared" ca="1" si="82"/>
        <v>88.258509160000216</v>
      </c>
      <c r="P395" s="12">
        <f t="shared" ca="1" si="83"/>
        <v>9.3946000000000112</v>
      </c>
      <c r="Q395" s="36">
        <f t="shared" ca="1" si="84"/>
        <v>9.9448800476781882E-2</v>
      </c>
      <c r="R395" s="37">
        <f t="shared" ca="1" si="80"/>
        <v>-9.7122558656682667</v>
      </c>
      <c r="S395" s="38">
        <f t="shared" ca="1" si="91"/>
        <v>0</v>
      </c>
    </row>
    <row r="396" spans="5:19" x14ac:dyDescent="0.3">
      <c r="E396" s="34">
        <f t="shared" si="85"/>
        <v>395</v>
      </c>
      <c r="F396" s="35">
        <v>44039.291666666664</v>
      </c>
      <c r="G396" s="6">
        <v>102.64</v>
      </c>
      <c r="H396" s="40">
        <f t="shared" si="86"/>
        <v>94.466700000000003</v>
      </c>
      <c r="I396" s="12">
        <f t="shared" si="87"/>
        <v>8.1732999999999976</v>
      </c>
      <c r="J396" s="12">
        <f t="shared" si="88"/>
        <v>66.802832889999962</v>
      </c>
      <c r="K396" s="12">
        <f t="shared" si="89"/>
        <v>8.1732999999999976</v>
      </c>
      <c r="L396" s="36">
        <f t="shared" si="90"/>
        <v>7.963074824629772E-2</v>
      </c>
      <c r="M396" s="12">
        <f t="shared" ca="1" si="79"/>
        <v>100.49776666666666</v>
      </c>
      <c r="N396" s="12">
        <f t="shared" ca="1" si="81"/>
        <v>2.142233333333337</v>
      </c>
      <c r="O396" s="12">
        <f t="shared" ca="1" si="82"/>
        <v>4.5891636544444605</v>
      </c>
      <c r="P396" s="12">
        <f t="shared" ca="1" si="83"/>
        <v>2.142233333333337</v>
      </c>
      <c r="Q396" s="36">
        <f t="shared" ca="1" si="84"/>
        <v>2.0871330215640461E-2</v>
      </c>
      <c r="R396" s="37">
        <f t="shared" ca="1" si="80"/>
        <v>1.8245774676650806</v>
      </c>
      <c r="S396" s="38">
        <f t="shared" ca="1" si="91"/>
        <v>1</v>
      </c>
    </row>
    <row r="397" spans="5:19" x14ac:dyDescent="0.3">
      <c r="E397" s="34">
        <f t="shared" si="85"/>
        <v>396</v>
      </c>
      <c r="F397" s="39">
        <v>44040.291666666664</v>
      </c>
      <c r="G397" s="10">
        <v>98.432699999999997</v>
      </c>
      <c r="H397" s="40">
        <f t="shared" si="86"/>
        <v>102.64</v>
      </c>
      <c r="I397" s="12">
        <f t="shared" si="87"/>
        <v>-4.2073000000000036</v>
      </c>
      <c r="J397" s="12">
        <f t="shared" si="88"/>
        <v>17.701373290000031</v>
      </c>
      <c r="K397" s="12">
        <f t="shared" si="89"/>
        <v>4.2073000000000036</v>
      </c>
      <c r="L397" s="36">
        <f t="shared" si="90"/>
        <v>4.2742909622513696E-2</v>
      </c>
      <c r="M397" s="12">
        <f t="shared" ca="1" si="79"/>
        <v>99.326000000000008</v>
      </c>
      <c r="N397" s="12">
        <f t="shared" ca="1" si="81"/>
        <v>-0.89330000000001064</v>
      </c>
      <c r="O397" s="12">
        <f t="shared" ca="1" si="82"/>
        <v>0.79798489000001904</v>
      </c>
      <c r="P397" s="12">
        <f t="shared" ca="1" si="83"/>
        <v>0.89330000000001064</v>
      </c>
      <c r="Q397" s="36">
        <f t="shared" ca="1" si="84"/>
        <v>9.0752361765958946E-3</v>
      </c>
      <c r="R397" s="37">
        <f t="shared" ca="1" si="80"/>
        <v>-1.2109558656682671</v>
      </c>
      <c r="S397" s="38">
        <f t="shared" ca="1" si="91"/>
        <v>1</v>
      </c>
    </row>
    <row r="398" spans="5:19" x14ac:dyDescent="0.3">
      <c r="E398" s="34">
        <f t="shared" si="85"/>
        <v>397</v>
      </c>
      <c r="F398" s="35">
        <v>44041.291666666664</v>
      </c>
      <c r="G398" s="6">
        <v>99.940700000000007</v>
      </c>
      <c r="H398" s="40">
        <f t="shared" si="86"/>
        <v>98.432699999999997</v>
      </c>
      <c r="I398" s="12">
        <f t="shared" si="87"/>
        <v>1.5080000000000098</v>
      </c>
      <c r="J398" s="12">
        <f t="shared" si="88"/>
        <v>2.2740640000000294</v>
      </c>
      <c r="K398" s="12">
        <f t="shared" si="89"/>
        <v>1.5080000000000098</v>
      </c>
      <c r="L398" s="36">
        <f t="shared" si="90"/>
        <v>1.5088947746013482E-2</v>
      </c>
      <c r="M398" s="12">
        <f t="shared" ca="1" si="79"/>
        <v>98.513133333333329</v>
      </c>
      <c r="N398" s="12">
        <f t="shared" ca="1" si="81"/>
        <v>1.427566666666678</v>
      </c>
      <c r="O398" s="12">
        <f t="shared" ca="1" si="82"/>
        <v>2.0379465877778102</v>
      </c>
      <c r="P398" s="12">
        <f t="shared" ca="1" si="83"/>
        <v>1.427566666666678</v>
      </c>
      <c r="Q398" s="36">
        <f t="shared" ca="1" si="84"/>
        <v>1.4284137160002661E-2</v>
      </c>
      <c r="R398" s="37">
        <f t="shared" ca="1" si="80"/>
        <v>1.1099108009984215</v>
      </c>
      <c r="S398" s="38">
        <f t="shared" ca="1" si="91"/>
        <v>1</v>
      </c>
    </row>
    <row r="399" spans="5:19" x14ac:dyDescent="0.3">
      <c r="E399" s="34">
        <f t="shared" si="85"/>
        <v>398</v>
      </c>
      <c r="F399" s="39">
        <v>44042.291666666664</v>
      </c>
      <c r="G399" s="10">
        <v>99.165999999999997</v>
      </c>
      <c r="H399" s="40">
        <f t="shared" si="86"/>
        <v>99.940700000000007</v>
      </c>
      <c r="I399" s="12">
        <f t="shared" si="87"/>
        <v>-0.77470000000000994</v>
      </c>
      <c r="J399" s="12">
        <f t="shared" si="88"/>
        <v>0.60016009000001536</v>
      </c>
      <c r="K399" s="12">
        <f t="shared" si="89"/>
        <v>0.77470000000000994</v>
      </c>
      <c r="L399" s="36">
        <f t="shared" si="90"/>
        <v>7.8121533590142789E-3</v>
      </c>
      <c r="M399" s="12">
        <f t="shared" ca="1" si="79"/>
        <v>100.3378</v>
      </c>
      <c r="N399" s="12">
        <f t="shared" ca="1" si="81"/>
        <v>-1.1718000000000046</v>
      </c>
      <c r="O399" s="12">
        <f t="shared" ca="1" si="82"/>
        <v>1.3731152400000108</v>
      </c>
      <c r="P399" s="12">
        <f t="shared" ca="1" si="83"/>
        <v>1.1718000000000046</v>
      </c>
      <c r="Q399" s="36">
        <f t="shared" ca="1" si="84"/>
        <v>1.181655002722712E-2</v>
      </c>
      <c r="R399" s="37">
        <f t="shared" ca="1" si="80"/>
        <v>-1.489455865668261</v>
      </c>
      <c r="S399" s="38">
        <f t="shared" ca="1" si="91"/>
        <v>1</v>
      </c>
    </row>
    <row r="400" spans="5:19" x14ac:dyDescent="0.3">
      <c r="E400" s="34">
        <f t="shared" si="85"/>
        <v>399</v>
      </c>
      <c r="F400" s="35">
        <v>44043.291666666664</v>
      </c>
      <c r="G400" s="6">
        <v>95.384</v>
      </c>
      <c r="H400" s="40">
        <f t="shared" si="86"/>
        <v>99.165999999999997</v>
      </c>
      <c r="I400" s="12">
        <f t="shared" si="87"/>
        <v>-3.7819999999999965</v>
      </c>
      <c r="J400" s="12">
        <f t="shared" si="88"/>
        <v>14.303523999999973</v>
      </c>
      <c r="K400" s="12">
        <f t="shared" si="89"/>
        <v>3.7819999999999965</v>
      </c>
      <c r="L400" s="36">
        <f t="shared" si="90"/>
        <v>3.9650255808101949E-2</v>
      </c>
      <c r="M400" s="12">
        <f t="shared" ca="1" si="79"/>
        <v>99.1798</v>
      </c>
      <c r="N400" s="12">
        <f t="shared" ca="1" si="81"/>
        <v>-3.7957999999999998</v>
      </c>
      <c r="O400" s="12">
        <f t="shared" ca="1" si="82"/>
        <v>14.408097639999999</v>
      </c>
      <c r="P400" s="12">
        <f t="shared" ca="1" si="83"/>
        <v>3.7957999999999998</v>
      </c>
      <c r="Q400" s="36">
        <f t="shared" ca="1" si="84"/>
        <v>3.9794934160865554E-2</v>
      </c>
      <c r="R400" s="37">
        <f t="shared" ca="1" si="80"/>
        <v>-4.1134558656682563</v>
      </c>
      <c r="S400" s="38">
        <f t="shared" ca="1" si="91"/>
        <v>0</v>
      </c>
    </row>
    <row r="401" spans="5:19" x14ac:dyDescent="0.3">
      <c r="E401" s="34">
        <f t="shared" si="85"/>
        <v>400</v>
      </c>
      <c r="F401" s="39">
        <v>44046.291666666664</v>
      </c>
      <c r="G401" s="10">
        <v>99</v>
      </c>
      <c r="H401" s="40">
        <f t="shared" si="86"/>
        <v>95.384</v>
      </c>
      <c r="I401" s="12">
        <f t="shared" si="87"/>
        <v>3.6159999999999997</v>
      </c>
      <c r="J401" s="12">
        <f t="shared" si="88"/>
        <v>13.075455999999997</v>
      </c>
      <c r="K401" s="12">
        <f t="shared" si="89"/>
        <v>3.6159999999999997</v>
      </c>
      <c r="L401" s="36">
        <f t="shared" si="90"/>
        <v>3.6525252525252523E-2</v>
      </c>
      <c r="M401" s="12">
        <f t="shared" ca="1" si="79"/>
        <v>98.163566666666668</v>
      </c>
      <c r="N401" s="12">
        <f t="shared" ca="1" si="81"/>
        <v>0.83643333333333203</v>
      </c>
      <c r="O401" s="12">
        <f t="shared" ca="1" si="82"/>
        <v>0.69962072111110896</v>
      </c>
      <c r="P401" s="12">
        <f t="shared" ca="1" si="83"/>
        <v>0.83643333333333203</v>
      </c>
      <c r="Q401" s="36">
        <f t="shared" ca="1" si="84"/>
        <v>8.4488215488215355E-3</v>
      </c>
      <c r="R401" s="37">
        <f t="shared" ca="1" si="80"/>
        <v>0.51877746766507571</v>
      </c>
      <c r="S401" s="38">
        <f t="shared" ca="1" si="91"/>
        <v>1</v>
      </c>
    </row>
    <row r="402" spans="5:19" x14ac:dyDescent="0.3">
      <c r="E402" s="34">
        <f t="shared" si="85"/>
        <v>401</v>
      </c>
      <c r="F402" s="35">
        <v>44047.291666666664</v>
      </c>
      <c r="G402" s="6">
        <v>99.133300000000006</v>
      </c>
      <c r="H402" s="40">
        <f t="shared" si="86"/>
        <v>99</v>
      </c>
      <c r="I402" s="12">
        <f t="shared" si="87"/>
        <v>0.13330000000000553</v>
      </c>
      <c r="J402" s="12">
        <f t="shared" si="88"/>
        <v>1.7768890000001474E-2</v>
      </c>
      <c r="K402" s="12">
        <f t="shared" si="89"/>
        <v>0.13330000000000553</v>
      </c>
      <c r="L402" s="36">
        <f t="shared" si="90"/>
        <v>1.3446541172341233E-3</v>
      </c>
      <c r="M402" s="12">
        <f t="shared" ca="1" si="79"/>
        <v>97.850000000000009</v>
      </c>
      <c r="N402" s="12">
        <f t="shared" ca="1" si="81"/>
        <v>1.283299999999997</v>
      </c>
      <c r="O402" s="12">
        <f t="shared" ca="1" si="82"/>
        <v>1.6468588899999923</v>
      </c>
      <c r="P402" s="12">
        <f t="shared" ca="1" si="83"/>
        <v>1.283299999999997</v>
      </c>
      <c r="Q402" s="36">
        <f t="shared" ca="1" si="84"/>
        <v>1.2945196013852025E-2</v>
      </c>
      <c r="R402" s="37">
        <f t="shared" ca="1" si="80"/>
        <v>0.96564413433174068</v>
      </c>
      <c r="S402" s="38">
        <f t="shared" ca="1" si="91"/>
        <v>0</v>
      </c>
    </row>
    <row r="403" spans="5:19" x14ac:dyDescent="0.3">
      <c r="E403" s="34">
        <f t="shared" si="85"/>
        <v>402</v>
      </c>
      <c r="F403" s="39">
        <v>44048.291666666664</v>
      </c>
      <c r="G403" s="10">
        <v>99.001300000000001</v>
      </c>
      <c r="H403" s="40">
        <f t="shared" si="86"/>
        <v>99.133300000000006</v>
      </c>
      <c r="I403" s="12">
        <f t="shared" si="87"/>
        <v>-0.132000000000005</v>
      </c>
      <c r="J403" s="12">
        <f t="shared" si="88"/>
        <v>1.742400000000132E-2</v>
      </c>
      <c r="K403" s="12">
        <f t="shared" si="89"/>
        <v>0.132000000000005</v>
      </c>
      <c r="L403" s="36">
        <f t="shared" si="90"/>
        <v>1.333315825145781E-3</v>
      </c>
      <c r="M403" s="12">
        <f t="shared" ca="1" si="79"/>
        <v>97.839100000000016</v>
      </c>
      <c r="N403" s="12">
        <f t="shared" ca="1" si="81"/>
        <v>1.1621999999999844</v>
      </c>
      <c r="O403" s="12">
        <f t="shared" ca="1" si="82"/>
        <v>1.3507088399999636</v>
      </c>
      <c r="P403" s="12">
        <f t="shared" ca="1" si="83"/>
        <v>1.1621999999999844</v>
      </c>
      <c r="Q403" s="36">
        <f t="shared" ca="1" si="84"/>
        <v>1.1739239787760205E-2</v>
      </c>
      <c r="R403" s="37">
        <f t="shared" ca="1" si="80"/>
        <v>0.84454413433172804</v>
      </c>
      <c r="S403" s="38">
        <f t="shared" ca="1" si="91"/>
        <v>0</v>
      </c>
    </row>
    <row r="404" spans="5:19" x14ac:dyDescent="0.3">
      <c r="E404" s="34">
        <f t="shared" si="85"/>
        <v>403</v>
      </c>
      <c r="F404" s="35">
        <v>44049.291666666664</v>
      </c>
      <c r="G404" s="6">
        <v>99.305300000000003</v>
      </c>
      <c r="H404" s="40">
        <f t="shared" si="86"/>
        <v>99.001300000000001</v>
      </c>
      <c r="I404" s="12">
        <f t="shared" si="87"/>
        <v>0.30400000000000205</v>
      </c>
      <c r="J404" s="12">
        <f t="shared" si="88"/>
        <v>9.2416000000001247E-2</v>
      </c>
      <c r="K404" s="12">
        <f t="shared" si="89"/>
        <v>0.30400000000000205</v>
      </c>
      <c r="L404" s="36">
        <f t="shared" si="90"/>
        <v>3.061266619203628E-3</v>
      </c>
      <c r="M404" s="12">
        <f t="shared" ca="1" si="79"/>
        <v>99.044866666666678</v>
      </c>
      <c r="N404" s="12">
        <f t="shared" ca="1" si="81"/>
        <v>0.26043333333332441</v>
      </c>
      <c r="O404" s="12">
        <f t="shared" ca="1" si="82"/>
        <v>6.7825521111106471E-2</v>
      </c>
      <c r="P404" s="12">
        <f t="shared" ca="1" si="83"/>
        <v>0.26043333333332441</v>
      </c>
      <c r="Q404" s="36">
        <f t="shared" ca="1" si="84"/>
        <v>2.6225522034908954E-3</v>
      </c>
      <c r="R404" s="37">
        <f t="shared" ca="1" si="80"/>
        <v>-5.7222532334931908E-2</v>
      </c>
      <c r="S404" s="38">
        <f t="shared" ca="1" si="91"/>
        <v>0</v>
      </c>
    </row>
    <row r="405" spans="5:19" x14ac:dyDescent="0.3">
      <c r="E405" s="34">
        <f t="shared" si="85"/>
        <v>404</v>
      </c>
      <c r="F405" s="39">
        <v>44050.291666666664</v>
      </c>
      <c r="G405" s="10">
        <v>96.847300000000004</v>
      </c>
      <c r="H405" s="40">
        <f t="shared" si="86"/>
        <v>99.305300000000003</v>
      </c>
      <c r="I405" s="12">
        <f t="shared" si="87"/>
        <v>-2.4579999999999984</v>
      </c>
      <c r="J405" s="12">
        <f t="shared" si="88"/>
        <v>6.0417639999999926</v>
      </c>
      <c r="K405" s="12">
        <f t="shared" si="89"/>
        <v>2.4579999999999984</v>
      </c>
      <c r="L405" s="36">
        <f t="shared" si="90"/>
        <v>2.5380160314226605E-2</v>
      </c>
      <c r="M405" s="12">
        <f t="shared" ca="1" si="79"/>
        <v>99.146633333333341</v>
      </c>
      <c r="N405" s="12">
        <f t="shared" ca="1" si="81"/>
        <v>-2.2993333333333368</v>
      </c>
      <c r="O405" s="12">
        <f t="shared" ca="1" si="82"/>
        <v>5.2869337777777936</v>
      </c>
      <c r="P405" s="12">
        <f t="shared" ca="1" si="83"/>
        <v>2.2993333333333368</v>
      </c>
      <c r="Q405" s="36">
        <f t="shared" ca="1" si="84"/>
        <v>2.3741842398635138E-2</v>
      </c>
      <c r="R405" s="37">
        <f t="shared" ca="1" si="80"/>
        <v>-2.6169891990015932</v>
      </c>
      <c r="S405" s="38">
        <f t="shared" ca="1" si="91"/>
        <v>1</v>
      </c>
    </row>
    <row r="406" spans="5:19" x14ac:dyDescent="0.3">
      <c r="E406" s="34">
        <f t="shared" si="85"/>
        <v>405</v>
      </c>
      <c r="F406" s="35">
        <v>44053.291666666664</v>
      </c>
      <c r="G406" s="6">
        <v>94.571299999999994</v>
      </c>
      <c r="H406" s="40">
        <f t="shared" si="86"/>
        <v>96.847300000000004</v>
      </c>
      <c r="I406" s="12">
        <f t="shared" si="87"/>
        <v>-2.2760000000000105</v>
      </c>
      <c r="J406" s="12">
        <f t="shared" si="88"/>
        <v>5.1801760000000474</v>
      </c>
      <c r="K406" s="12">
        <f t="shared" si="89"/>
        <v>2.2760000000000105</v>
      </c>
      <c r="L406" s="36">
        <f t="shared" si="90"/>
        <v>2.4066497975601588E-2</v>
      </c>
      <c r="M406" s="12">
        <f t="shared" ca="1" si="79"/>
        <v>98.38463333333334</v>
      </c>
      <c r="N406" s="12">
        <f t="shared" ca="1" si="81"/>
        <v>-3.8133333333333468</v>
      </c>
      <c r="O406" s="12">
        <f t="shared" ca="1" si="82"/>
        <v>14.541511111111214</v>
      </c>
      <c r="P406" s="12">
        <f t="shared" ca="1" si="83"/>
        <v>3.8133333333333468</v>
      </c>
      <c r="Q406" s="36">
        <f t="shared" ca="1" si="84"/>
        <v>4.032231060938516E-2</v>
      </c>
      <c r="R406" s="37">
        <f t="shared" ca="1" si="80"/>
        <v>-4.1309891990016032</v>
      </c>
      <c r="S406" s="38">
        <f t="shared" ca="1" si="91"/>
        <v>0</v>
      </c>
    </row>
    <row r="407" spans="5:19" x14ac:dyDescent="0.3">
      <c r="E407" s="34">
        <f t="shared" si="85"/>
        <v>406</v>
      </c>
      <c r="F407" s="39">
        <v>44054.291666666664</v>
      </c>
      <c r="G407" s="10">
        <v>91.626000000000005</v>
      </c>
      <c r="H407" s="40">
        <f t="shared" si="86"/>
        <v>94.571299999999994</v>
      </c>
      <c r="I407" s="12">
        <f t="shared" si="87"/>
        <v>-2.9452999999999889</v>
      </c>
      <c r="J407" s="12">
        <f t="shared" si="88"/>
        <v>8.6747920899999347</v>
      </c>
      <c r="K407" s="12">
        <f t="shared" si="89"/>
        <v>2.9452999999999889</v>
      </c>
      <c r="L407" s="36">
        <f t="shared" si="90"/>
        <v>3.2144806059415325E-2</v>
      </c>
      <c r="M407" s="12">
        <f t="shared" ca="1" si="79"/>
        <v>96.907966666666667</v>
      </c>
      <c r="N407" s="12">
        <f t="shared" ca="1" si="81"/>
        <v>-5.281966666666662</v>
      </c>
      <c r="O407" s="12">
        <f t="shared" ca="1" si="82"/>
        <v>27.899171867777728</v>
      </c>
      <c r="P407" s="12">
        <f t="shared" ca="1" si="83"/>
        <v>5.281966666666662</v>
      </c>
      <c r="Q407" s="36">
        <f t="shared" ca="1" si="84"/>
        <v>5.7647028863714034E-2</v>
      </c>
      <c r="R407" s="37">
        <f t="shared" ca="1" si="80"/>
        <v>-5.5996225323349185</v>
      </c>
      <c r="S407" s="38">
        <f t="shared" ca="1" si="91"/>
        <v>0</v>
      </c>
    </row>
    <row r="408" spans="5:19" x14ac:dyDescent="0.3">
      <c r="E408" s="34">
        <f t="shared" si="85"/>
        <v>407</v>
      </c>
      <c r="F408" s="35">
        <v>44055.291666666664</v>
      </c>
      <c r="G408" s="6">
        <v>103.6507</v>
      </c>
      <c r="H408" s="40">
        <f t="shared" si="86"/>
        <v>91.626000000000005</v>
      </c>
      <c r="I408" s="12">
        <f t="shared" si="87"/>
        <v>12.024699999999996</v>
      </c>
      <c r="J408" s="12">
        <f t="shared" si="88"/>
        <v>144.59341008999991</v>
      </c>
      <c r="K408" s="12">
        <f t="shared" si="89"/>
        <v>12.024699999999996</v>
      </c>
      <c r="L408" s="36">
        <f t="shared" si="90"/>
        <v>0.11601175872425364</v>
      </c>
      <c r="M408" s="12">
        <f t="shared" ca="1" si="79"/>
        <v>94.348200000000006</v>
      </c>
      <c r="N408" s="12">
        <f t="shared" ca="1" si="81"/>
        <v>9.3024999999999949</v>
      </c>
      <c r="O408" s="12">
        <f t="shared" ca="1" si="82"/>
        <v>86.536506249999903</v>
      </c>
      <c r="P408" s="12">
        <f t="shared" ca="1" si="83"/>
        <v>9.3024999999999949</v>
      </c>
      <c r="Q408" s="36">
        <f t="shared" ca="1" si="84"/>
        <v>8.9748549696239341E-2</v>
      </c>
      <c r="R408" s="37">
        <f t="shared" ca="1" si="80"/>
        <v>8.9848441343317393</v>
      </c>
      <c r="S408" s="38">
        <f t="shared" ca="1" si="91"/>
        <v>1</v>
      </c>
    </row>
    <row r="409" spans="5:19" x14ac:dyDescent="0.3">
      <c r="E409" s="34">
        <f t="shared" si="85"/>
        <v>408</v>
      </c>
      <c r="F409" s="39">
        <v>44056.291666666664</v>
      </c>
      <c r="G409" s="10">
        <v>108.0667</v>
      </c>
      <c r="H409" s="40">
        <f t="shared" si="86"/>
        <v>103.6507</v>
      </c>
      <c r="I409" s="12">
        <f t="shared" si="87"/>
        <v>4.4159999999999968</v>
      </c>
      <c r="J409" s="12">
        <f t="shared" si="88"/>
        <v>19.501055999999974</v>
      </c>
      <c r="K409" s="12">
        <f t="shared" si="89"/>
        <v>4.4159999999999968</v>
      </c>
      <c r="L409" s="36">
        <f t="shared" si="90"/>
        <v>4.0863651800230757E-2</v>
      </c>
      <c r="M409" s="12">
        <f t="shared" ca="1" si="79"/>
        <v>96.615999999999985</v>
      </c>
      <c r="N409" s="12">
        <f t="shared" ca="1" si="81"/>
        <v>11.450700000000012</v>
      </c>
      <c r="O409" s="12">
        <f t="shared" ca="1" si="82"/>
        <v>131.11853049000027</v>
      </c>
      <c r="P409" s="12">
        <f t="shared" ca="1" si="83"/>
        <v>11.450700000000012</v>
      </c>
      <c r="Q409" s="36">
        <f t="shared" ca="1" si="84"/>
        <v>0.1059595601605306</v>
      </c>
      <c r="R409" s="37">
        <f t="shared" ca="1" si="80"/>
        <v>11.133044134331756</v>
      </c>
      <c r="S409" s="38">
        <f t="shared" ca="1" si="91"/>
        <v>0</v>
      </c>
    </row>
    <row r="410" spans="5:19" x14ac:dyDescent="0.3">
      <c r="E410" s="34">
        <f t="shared" si="85"/>
        <v>409</v>
      </c>
      <c r="F410" s="35">
        <v>44057.291666666664</v>
      </c>
      <c r="G410" s="6">
        <v>110.04730000000001</v>
      </c>
      <c r="H410" s="40">
        <f t="shared" si="86"/>
        <v>108.0667</v>
      </c>
      <c r="I410" s="12">
        <f t="shared" si="87"/>
        <v>1.9806000000000097</v>
      </c>
      <c r="J410" s="12">
        <f t="shared" si="88"/>
        <v>3.9227763600000385</v>
      </c>
      <c r="K410" s="12">
        <f t="shared" si="89"/>
        <v>1.9806000000000097</v>
      </c>
      <c r="L410" s="36">
        <f t="shared" si="90"/>
        <v>1.7997715527777687E-2</v>
      </c>
      <c r="M410" s="12">
        <f t="shared" ca="1" si="79"/>
        <v>101.11446666666666</v>
      </c>
      <c r="N410" s="12">
        <f t="shared" ca="1" si="81"/>
        <v>8.9328333333333489</v>
      </c>
      <c r="O410" s="12">
        <f t="shared" ca="1" si="82"/>
        <v>79.795511361111394</v>
      </c>
      <c r="P410" s="12">
        <f t="shared" ca="1" si="83"/>
        <v>8.9328333333333489</v>
      </c>
      <c r="Q410" s="36">
        <f t="shared" ca="1" si="84"/>
        <v>8.1172671508827093E-2</v>
      </c>
      <c r="R410" s="37">
        <f t="shared" ca="1" si="80"/>
        <v>8.6151774676650934</v>
      </c>
      <c r="S410" s="38">
        <f t="shared" ca="1" si="91"/>
        <v>0</v>
      </c>
    </row>
    <row r="411" spans="5:19" x14ac:dyDescent="0.3">
      <c r="E411" s="34">
        <f t="shared" si="85"/>
        <v>410</v>
      </c>
      <c r="F411" s="39">
        <v>44060.291666666664</v>
      </c>
      <c r="G411" s="10">
        <v>122.376</v>
      </c>
      <c r="H411" s="40">
        <f t="shared" si="86"/>
        <v>110.04730000000001</v>
      </c>
      <c r="I411" s="12">
        <f t="shared" si="87"/>
        <v>12.328699999999998</v>
      </c>
      <c r="J411" s="12">
        <f t="shared" si="88"/>
        <v>151.99684368999993</v>
      </c>
      <c r="K411" s="12">
        <f t="shared" si="89"/>
        <v>12.328699999999998</v>
      </c>
      <c r="L411" s="36">
        <f t="shared" si="90"/>
        <v>0.10074442701183237</v>
      </c>
      <c r="M411" s="12">
        <f t="shared" ca="1" si="79"/>
        <v>107.25490000000001</v>
      </c>
      <c r="N411" s="12">
        <f t="shared" ca="1" si="81"/>
        <v>15.121099999999998</v>
      </c>
      <c r="O411" s="12">
        <f t="shared" ca="1" si="82"/>
        <v>228.64766520999996</v>
      </c>
      <c r="P411" s="12">
        <f t="shared" ca="1" si="83"/>
        <v>15.121099999999998</v>
      </c>
      <c r="Q411" s="36">
        <f t="shared" ca="1" si="84"/>
        <v>0.12356262665882198</v>
      </c>
      <c r="R411" s="37">
        <f t="shared" ca="1" si="80"/>
        <v>14.803444134331743</v>
      </c>
      <c r="S411" s="38">
        <f t="shared" ca="1" si="91"/>
        <v>0</v>
      </c>
    </row>
    <row r="412" spans="5:19" x14ac:dyDescent="0.3">
      <c r="E412" s="34">
        <f t="shared" si="85"/>
        <v>411</v>
      </c>
      <c r="F412" s="35">
        <v>44061.291666666664</v>
      </c>
      <c r="G412" s="6">
        <v>125.806</v>
      </c>
      <c r="H412" s="40">
        <f t="shared" si="86"/>
        <v>122.376</v>
      </c>
      <c r="I412" s="12">
        <f t="shared" si="87"/>
        <v>3.4299999999999926</v>
      </c>
      <c r="J412" s="12">
        <f t="shared" si="88"/>
        <v>11.764899999999949</v>
      </c>
      <c r="K412" s="12">
        <f t="shared" si="89"/>
        <v>3.4299999999999926</v>
      </c>
      <c r="L412" s="36">
        <f t="shared" si="90"/>
        <v>2.7264200435591249E-2</v>
      </c>
      <c r="M412" s="12">
        <f t="shared" ca="1" si="79"/>
        <v>113.49666666666667</v>
      </c>
      <c r="N412" s="12">
        <f t="shared" ca="1" si="81"/>
        <v>12.309333333333328</v>
      </c>
      <c r="O412" s="12">
        <f t="shared" ca="1" si="82"/>
        <v>151.51968711111098</v>
      </c>
      <c r="P412" s="12">
        <f t="shared" ca="1" si="83"/>
        <v>12.309333333333328</v>
      </c>
      <c r="Q412" s="36">
        <f t="shared" ca="1" si="84"/>
        <v>9.7843770037465055E-2</v>
      </c>
      <c r="R412" s="37">
        <f t="shared" ca="1" si="80"/>
        <v>11.991677467665072</v>
      </c>
      <c r="S412" s="38">
        <f t="shared" ca="1" si="91"/>
        <v>0</v>
      </c>
    </row>
    <row r="413" spans="5:19" x14ac:dyDescent="0.3">
      <c r="E413" s="34">
        <f t="shared" si="85"/>
        <v>412</v>
      </c>
      <c r="F413" s="39">
        <v>44062.291666666664</v>
      </c>
      <c r="G413" s="10">
        <v>125.2353</v>
      </c>
      <c r="H413" s="40">
        <f t="shared" si="86"/>
        <v>125.806</v>
      </c>
      <c r="I413" s="12">
        <f t="shared" si="87"/>
        <v>-0.57070000000000221</v>
      </c>
      <c r="J413" s="12">
        <f t="shared" si="88"/>
        <v>0.32569849000000251</v>
      </c>
      <c r="K413" s="12">
        <f t="shared" si="89"/>
        <v>0.57070000000000221</v>
      </c>
      <c r="L413" s="36">
        <f t="shared" si="90"/>
        <v>4.5570218620469005E-3</v>
      </c>
      <c r="M413" s="12">
        <f t="shared" ca="1" si="79"/>
        <v>119.40976666666667</v>
      </c>
      <c r="N413" s="12">
        <f t="shared" ca="1" si="81"/>
        <v>5.8255333333333255</v>
      </c>
      <c r="O413" s="12">
        <f t="shared" ca="1" si="82"/>
        <v>33.936838617777688</v>
      </c>
      <c r="P413" s="12">
        <f t="shared" ca="1" si="83"/>
        <v>5.8255333333333255</v>
      </c>
      <c r="Q413" s="36">
        <f t="shared" ca="1" si="84"/>
        <v>4.6516703623765226E-2</v>
      </c>
      <c r="R413" s="37">
        <f t="shared" ca="1" si="80"/>
        <v>5.507877467665069</v>
      </c>
      <c r="S413" s="38">
        <f t="shared" ca="1" si="91"/>
        <v>0</v>
      </c>
    </row>
    <row r="414" spans="5:19" x14ac:dyDescent="0.3">
      <c r="E414" s="34">
        <f t="shared" si="85"/>
        <v>413</v>
      </c>
      <c r="F414" s="35">
        <v>44063.291666666664</v>
      </c>
      <c r="G414" s="6">
        <v>133.45529999999999</v>
      </c>
      <c r="H414" s="40">
        <f t="shared" si="86"/>
        <v>125.2353</v>
      </c>
      <c r="I414" s="12">
        <f t="shared" si="87"/>
        <v>8.2199999999999989</v>
      </c>
      <c r="J414" s="12">
        <f t="shared" si="88"/>
        <v>67.568399999999983</v>
      </c>
      <c r="K414" s="12">
        <f t="shared" si="89"/>
        <v>8.2199999999999989</v>
      </c>
      <c r="L414" s="36">
        <f t="shared" si="90"/>
        <v>6.1593657202074395E-2</v>
      </c>
      <c r="M414" s="12">
        <f t="shared" ca="1" si="79"/>
        <v>124.47243333333334</v>
      </c>
      <c r="N414" s="12">
        <f t="shared" ca="1" si="81"/>
        <v>8.9828666666666521</v>
      </c>
      <c r="O414" s="12">
        <f t="shared" ca="1" si="82"/>
        <v>80.691893551110851</v>
      </c>
      <c r="P414" s="12">
        <f t="shared" ca="1" si="83"/>
        <v>8.9828666666666521</v>
      </c>
      <c r="Q414" s="36">
        <f t="shared" ca="1" si="84"/>
        <v>6.7309928243139486E-2</v>
      </c>
      <c r="R414" s="37">
        <f t="shared" ca="1" si="80"/>
        <v>8.6652108009983966</v>
      </c>
      <c r="S414" s="38">
        <f t="shared" ca="1" si="91"/>
        <v>0</v>
      </c>
    </row>
    <row r="415" spans="5:19" x14ac:dyDescent="0.3">
      <c r="E415" s="34">
        <f t="shared" si="85"/>
        <v>414</v>
      </c>
      <c r="F415" s="39">
        <v>44064.291666666664</v>
      </c>
      <c r="G415" s="10">
        <v>136.6653</v>
      </c>
      <c r="H415" s="40">
        <f t="shared" si="86"/>
        <v>133.45529999999999</v>
      </c>
      <c r="I415" s="12">
        <f t="shared" si="87"/>
        <v>3.210000000000008</v>
      </c>
      <c r="J415" s="12">
        <f t="shared" si="88"/>
        <v>10.304100000000052</v>
      </c>
      <c r="K415" s="12">
        <f t="shared" si="89"/>
        <v>3.210000000000008</v>
      </c>
      <c r="L415" s="36">
        <f t="shared" si="90"/>
        <v>2.3488039758446422E-2</v>
      </c>
      <c r="M415" s="12">
        <f t="shared" ca="1" si="79"/>
        <v>128.16553333333331</v>
      </c>
      <c r="N415" s="12">
        <f t="shared" ca="1" si="81"/>
        <v>8.4997666666666873</v>
      </c>
      <c r="O415" s="12">
        <f t="shared" ca="1" si="82"/>
        <v>72.246033387778127</v>
      </c>
      <c r="P415" s="12">
        <f t="shared" ca="1" si="83"/>
        <v>8.4997666666666873</v>
      </c>
      <c r="Q415" s="36">
        <f t="shared" ca="1" si="84"/>
        <v>6.2194036574512238E-2</v>
      </c>
      <c r="R415" s="37">
        <f t="shared" ca="1" si="80"/>
        <v>8.1821108009984318</v>
      </c>
      <c r="S415" s="38">
        <f t="shared" ca="1" si="91"/>
        <v>0</v>
      </c>
    </row>
    <row r="416" spans="5:19" x14ac:dyDescent="0.3">
      <c r="E416" s="34">
        <f t="shared" si="85"/>
        <v>415</v>
      </c>
      <c r="F416" s="35">
        <v>44067.291666666664</v>
      </c>
      <c r="G416" s="6">
        <v>134.28</v>
      </c>
      <c r="H416" s="40">
        <f t="shared" si="86"/>
        <v>136.6653</v>
      </c>
      <c r="I416" s="12">
        <f t="shared" si="87"/>
        <v>-2.3853000000000009</v>
      </c>
      <c r="J416" s="12">
        <f t="shared" si="88"/>
        <v>5.6896560900000042</v>
      </c>
      <c r="K416" s="12">
        <f t="shared" si="89"/>
        <v>2.3853000000000009</v>
      </c>
      <c r="L416" s="36">
        <f t="shared" si="90"/>
        <v>1.7763628239499559E-2</v>
      </c>
      <c r="M416" s="12">
        <f t="shared" ca="1" si="79"/>
        <v>131.78530000000001</v>
      </c>
      <c r="N416" s="12">
        <f t="shared" ca="1" si="81"/>
        <v>2.4946999999999946</v>
      </c>
      <c r="O416" s="12">
        <f t="shared" ca="1" si="82"/>
        <v>6.2235280899999728</v>
      </c>
      <c r="P416" s="12">
        <f t="shared" ca="1" si="83"/>
        <v>2.4946999999999946</v>
      </c>
      <c r="Q416" s="36">
        <f t="shared" ca="1" si="84"/>
        <v>1.8578343759308866E-2</v>
      </c>
      <c r="R416" s="37">
        <f t="shared" ca="1" si="80"/>
        <v>2.1770441343317382</v>
      </c>
      <c r="S416" s="38">
        <f t="shared" ca="1" si="91"/>
        <v>0</v>
      </c>
    </row>
    <row r="417" spans="5:19" x14ac:dyDescent="0.3">
      <c r="E417" s="34">
        <f t="shared" si="85"/>
        <v>416</v>
      </c>
      <c r="F417" s="39">
        <v>44068.291666666664</v>
      </c>
      <c r="G417" s="10">
        <v>134.88929999999999</v>
      </c>
      <c r="H417" s="40">
        <f t="shared" si="86"/>
        <v>134.28</v>
      </c>
      <c r="I417" s="12">
        <f t="shared" si="87"/>
        <v>0.6092999999999904</v>
      </c>
      <c r="J417" s="12">
        <f t="shared" si="88"/>
        <v>0.37124648999998833</v>
      </c>
      <c r="K417" s="12">
        <f t="shared" si="89"/>
        <v>0.6092999999999904</v>
      </c>
      <c r="L417" s="36">
        <f t="shared" si="90"/>
        <v>4.517037303922479E-3</v>
      </c>
      <c r="M417" s="12">
        <f t="shared" ca="1" si="79"/>
        <v>134.80019999999999</v>
      </c>
      <c r="N417" s="12">
        <f t="shared" ca="1" si="81"/>
        <v>8.9100000000001955E-2</v>
      </c>
      <c r="O417" s="12">
        <f t="shared" ca="1" si="82"/>
        <v>7.9388100000003479E-3</v>
      </c>
      <c r="P417" s="12">
        <f t="shared" ca="1" si="83"/>
        <v>8.9100000000001955E-2</v>
      </c>
      <c r="Q417" s="36">
        <f t="shared" ca="1" si="84"/>
        <v>6.6054164414821605E-4</v>
      </c>
      <c r="R417" s="37">
        <f t="shared" ca="1" si="80"/>
        <v>-0.22855586566825437</v>
      </c>
      <c r="S417" s="38">
        <f t="shared" ca="1" si="91"/>
        <v>0</v>
      </c>
    </row>
    <row r="418" spans="5:19" x14ac:dyDescent="0.3">
      <c r="E418" s="34">
        <f t="shared" si="85"/>
        <v>417</v>
      </c>
      <c r="F418" s="35">
        <v>44069.291666666664</v>
      </c>
      <c r="G418" s="6">
        <v>143.54470000000001</v>
      </c>
      <c r="H418" s="40">
        <f t="shared" si="86"/>
        <v>134.88929999999999</v>
      </c>
      <c r="I418" s="12">
        <f t="shared" si="87"/>
        <v>8.6554000000000144</v>
      </c>
      <c r="J418" s="12">
        <f t="shared" si="88"/>
        <v>74.915949160000253</v>
      </c>
      <c r="K418" s="12">
        <f t="shared" si="89"/>
        <v>8.6554000000000144</v>
      </c>
      <c r="L418" s="36">
        <f t="shared" si="90"/>
        <v>6.0297593711227331E-2</v>
      </c>
      <c r="M418" s="12">
        <f t="shared" ca="1" si="79"/>
        <v>135.2782</v>
      </c>
      <c r="N418" s="12">
        <f t="shared" ca="1" si="81"/>
        <v>8.2665000000000077</v>
      </c>
      <c r="O418" s="12">
        <f t="shared" ca="1" si="82"/>
        <v>68.335022250000122</v>
      </c>
      <c r="P418" s="12">
        <f t="shared" ca="1" si="83"/>
        <v>8.2665000000000077</v>
      </c>
      <c r="Q418" s="36">
        <f t="shared" ca="1" si="84"/>
        <v>5.7588333111567386E-2</v>
      </c>
      <c r="R418" s="37">
        <f t="shared" ca="1" si="80"/>
        <v>7.9488441343317513</v>
      </c>
      <c r="S418" s="38">
        <f t="shared" ca="1" si="91"/>
        <v>0</v>
      </c>
    </row>
    <row r="419" spans="5:19" x14ac:dyDescent="0.3">
      <c r="E419" s="34">
        <f t="shared" si="85"/>
        <v>418</v>
      </c>
      <c r="F419" s="39">
        <v>44070.291666666664</v>
      </c>
      <c r="G419" s="10">
        <v>149.25</v>
      </c>
      <c r="H419" s="40">
        <f t="shared" si="86"/>
        <v>143.54470000000001</v>
      </c>
      <c r="I419" s="12">
        <f t="shared" si="87"/>
        <v>5.705299999999994</v>
      </c>
      <c r="J419" s="12">
        <f t="shared" si="88"/>
        <v>32.550448089999932</v>
      </c>
      <c r="K419" s="12">
        <f t="shared" si="89"/>
        <v>5.705299999999994</v>
      </c>
      <c r="L419" s="36">
        <f t="shared" si="90"/>
        <v>3.82264656616415E-2</v>
      </c>
      <c r="M419" s="12">
        <f t="shared" ca="1" si="79"/>
        <v>137.57133333333334</v>
      </c>
      <c r="N419" s="12">
        <f t="shared" ca="1" si="81"/>
        <v>11.678666666666658</v>
      </c>
      <c r="O419" s="12">
        <f t="shared" ca="1" si="82"/>
        <v>136.39125511111089</v>
      </c>
      <c r="P419" s="12">
        <f t="shared" ca="1" si="83"/>
        <v>11.678666666666658</v>
      </c>
      <c r="Q419" s="36">
        <f t="shared" ca="1" si="84"/>
        <v>7.8249022892238909E-2</v>
      </c>
      <c r="R419" s="37">
        <f t="shared" ca="1" si="80"/>
        <v>11.361010800998402</v>
      </c>
      <c r="S419" s="38">
        <f t="shared" ca="1" si="91"/>
        <v>0</v>
      </c>
    </row>
    <row r="420" spans="5:19" x14ac:dyDescent="0.3">
      <c r="E420" s="34">
        <f t="shared" si="85"/>
        <v>419</v>
      </c>
      <c r="F420" s="35">
        <v>44071.291666666664</v>
      </c>
      <c r="G420" s="6">
        <v>147.56</v>
      </c>
      <c r="H420" s="40">
        <f t="shared" si="86"/>
        <v>149.25</v>
      </c>
      <c r="I420" s="12">
        <f t="shared" si="87"/>
        <v>-1.6899999999999977</v>
      </c>
      <c r="J420" s="12">
        <f t="shared" si="88"/>
        <v>2.8560999999999925</v>
      </c>
      <c r="K420" s="12">
        <f t="shared" si="89"/>
        <v>1.6899999999999977</v>
      </c>
      <c r="L420" s="36">
        <f t="shared" si="90"/>
        <v>1.1452968284087813E-2</v>
      </c>
      <c r="M420" s="12">
        <f t="shared" ca="1" si="79"/>
        <v>142.56133333333332</v>
      </c>
      <c r="N420" s="12">
        <f t="shared" ca="1" si="81"/>
        <v>4.9986666666666792</v>
      </c>
      <c r="O420" s="12">
        <f t="shared" ca="1" si="82"/>
        <v>24.986668444444572</v>
      </c>
      <c r="P420" s="12">
        <f t="shared" ca="1" si="83"/>
        <v>4.9986666666666792</v>
      </c>
      <c r="Q420" s="36">
        <f t="shared" ca="1" si="84"/>
        <v>3.387548567814231E-2</v>
      </c>
      <c r="R420" s="37">
        <f t="shared" ca="1" si="80"/>
        <v>4.6810108009984228</v>
      </c>
      <c r="S420" s="38">
        <f t="shared" ca="1" si="91"/>
        <v>0</v>
      </c>
    </row>
    <row r="421" spans="5:19" x14ac:dyDescent="0.3">
      <c r="E421" s="34">
        <f t="shared" si="85"/>
        <v>420</v>
      </c>
      <c r="F421" s="39">
        <v>44074.291666666664</v>
      </c>
      <c r="G421" s="10">
        <v>166.10669999999999</v>
      </c>
      <c r="H421" s="40">
        <f t="shared" si="86"/>
        <v>147.56</v>
      </c>
      <c r="I421" s="12">
        <f t="shared" si="87"/>
        <v>18.546699999999987</v>
      </c>
      <c r="J421" s="12">
        <f t="shared" si="88"/>
        <v>343.9800808899995</v>
      </c>
      <c r="K421" s="12">
        <f t="shared" si="89"/>
        <v>18.546699999999987</v>
      </c>
      <c r="L421" s="36">
        <f t="shared" si="90"/>
        <v>0.11165533961002168</v>
      </c>
      <c r="M421" s="12">
        <f t="shared" ca="1" si="79"/>
        <v>146.78490000000002</v>
      </c>
      <c r="N421" s="12">
        <f t="shared" ca="1" si="81"/>
        <v>19.321799999999968</v>
      </c>
      <c r="O421" s="12">
        <f t="shared" ca="1" si="82"/>
        <v>373.33195523999876</v>
      </c>
      <c r="P421" s="12">
        <f t="shared" ca="1" si="83"/>
        <v>19.321799999999968</v>
      </c>
      <c r="Q421" s="36">
        <f t="shared" ca="1" si="84"/>
        <v>0.11632161737003967</v>
      </c>
      <c r="R421" s="37">
        <f t="shared" ca="1" si="80"/>
        <v>19.00414413433171</v>
      </c>
      <c r="S421" s="38">
        <f t="shared" ca="1" si="91"/>
        <v>0</v>
      </c>
    </row>
    <row r="422" spans="5:19" x14ac:dyDescent="0.3">
      <c r="E422" s="34">
        <f t="shared" si="85"/>
        <v>421</v>
      </c>
      <c r="F422" s="35">
        <v>44075.291666666664</v>
      </c>
      <c r="G422" s="6">
        <v>158.35</v>
      </c>
      <c r="H422" s="40">
        <f t="shared" si="86"/>
        <v>166.10669999999999</v>
      </c>
      <c r="I422" s="12">
        <f t="shared" si="87"/>
        <v>-7.756699999999995</v>
      </c>
      <c r="J422" s="12">
        <f t="shared" si="88"/>
        <v>60.166394889999921</v>
      </c>
      <c r="K422" s="12">
        <f t="shared" si="89"/>
        <v>7.756699999999995</v>
      </c>
      <c r="L422" s="36">
        <f t="shared" si="90"/>
        <v>4.898452794442687E-2</v>
      </c>
      <c r="M422" s="12">
        <f t="shared" ca="1" si="79"/>
        <v>154.30556666666666</v>
      </c>
      <c r="N422" s="12">
        <f t="shared" ca="1" si="81"/>
        <v>4.0444333333333304</v>
      </c>
      <c r="O422" s="12">
        <f t="shared" ca="1" si="82"/>
        <v>16.357440987777753</v>
      </c>
      <c r="P422" s="12">
        <f t="shared" ca="1" si="83"/>
        <v>4.0444333333333304</v>
      </c>
      <c r="Q422" s="36">
        <f t="shared" ca="1" si="84"/>
        <v>2.5541100936743482E-2</v>
      </c>
      <c r="R422" s="37">
        <f t="shared" ca="1" si="80"/>
        <v>3.726777467665074</v>
      </c>
      <c r="S422" s="38">
        <f t="shared" ca="1" si="91"/>
        <v>0</v>
      </c>
    </row>
    <row r="423" spans="5:19" x14ac:dyDescent="0.3">
      <c r="E423" s="34">
        <f t="shared" si="85"/>
        <v>422</v>
      </c>
      <c r="F423" s="39">
        <v>44076.291666666664</v>
      </c>
      <c r="G423" s="10">
        <v>149.1233</v>
      </c>
      <c r="H423" s="40">
        <f t="shared" si="86"/>
        <v>158.35</v>
      </c>
      <c r="I423" s="12">
        <f t="shared" si="87"/>
        <v>-9.2266999999999939</v>
      </c>
      <c r="J423" s="12">
        <f t="shared" si="88"/>
        <v>85.131992889999893</v>
      </c>
      <c r="K423" s="12">
        <f t="shared" si="89"/>
        <v>9.2266999999999939</v>
      </c>
      <c r="L423" s="36">
        <f t="shared" si="90"/>
        <v>6.1872960161155191E-2</v>
      </c>
      <c r="M423" s="12">
        <f t="shared" ca="1" si="79"/>
        <v>157.3389</v>
      </c>
      <c r="N423" s="12">
        <f t="shared" ca="1" si="81"/>
        <v>-8.2155999999999949</v>
      </c>
      <c r="O423" s="12">
        <f t="shared" ca="1" si="82"/>
        <v>67.496083359999915</v>
      </c>
      <c r="P423" s="12">
        <f t="shared" ca="1" si="83"/>
        <v>8.2155999999999949</v>
      </c>
      <c r="Q423" s="36">
        <f t="shared" ca="1" si="84"/>
        <v>5.5092664928954732E-2</v>
      </c>
      <c r="R423" s="37">
        <f t="shared" ca="1" si="80"/>
        <v>-8.5332558656682505</v>
      </c>
      <c r="S423" s="38">
        <f t="shared" ca="1" si="91"/>
        <v>1</v>
      </c>
    </row>
    <row r="424" spans="5:19" x14ac:dyDescent="0.3">
      <c r="E424" s="34">
        <f t="shared" si="85"/>
        <v>423</v>
      </c>
      <c r="F424" s="35">
        <v>44077.291666666664</v>
      </c>
      <c r="G424" s="6">
        <v>135.66669999999999</v>
      </c>
      <c r="H424" s="40">
        <f t="shared" si="86"/>
        <v>149.1233</v>
      </c>
      <c r="I424" s="12">
        <f t="shared" si="87"/>
        <v>-13.456600000000009</v>
      </c>
      <c r="J424" s="12">
        <f t="shared" si="88"/>
        <v>181.08008356000025</v>
      </c>
      <c r="K424" s="12">
        <f t="shared" si="89"/>
        <v>13.456600000000009</v>
      </c>
      <c r="L424" s="36">
        <f t="shared" si="90"/>
        <v>9.9188673418016432E-2</v>
      </c>
      <c r="M424" s="12">
        <f t="shared" ca="1" si="79"/>
        <v>157.85999999999999</v>
      </c>
      <c r="N424" s="12">
        <f t="shared" ca="1" si="81"/>
        <v>-22.193299999999994</v>
      </c>
      <c r="O424" s="12">
        <f t="shared" ca="1" si="82"/>
        <v>492.54256488999971</v>
      </c>
      <c r="P424" s="12">
        <f t="shared" ca="1" si="83"/>
        <v>22.193299999999994</v>
      </c>
      <c r="Q424" s="36">
        <f t="shared" ca="1" si="84"/>
        <v>0.16358693769362706</v>
      </c>
      <c r="R424" s="37">
        <f t="shared" ca="1" si="80"/>
        <v>-22.510955865668251</v>
      </c>
      <c r="S424" s="38">
        <f t="shared" ca="1" si="91"/>
        <v>0</v>
      </c>
    </row>
    <row r="425" spans="5:19" x14ac:dyDescent="0.3">
      <c r="E425" s="34">
        <f t="shared" si="85"/>
        <v>424</v>
      </c>
      <c r="F425" s="39">
        <v>44078.291666666664</v>
      </c>
      <c r="G425" s="10">
        <v>139.44</v>
      </c>
      <c r="H425" s="40">
        <f t="shared" si="86"/>
        <v>135.66669999999999</v>
      </c>
      <c r="I425" s="12">
        <f t="shared" si="87"/>
        <v>3.7733000000000061</v>
      </c>
      <c r="J425" s="12">
        <f t="shared" si="88"/>
        <v>14.237792890000046</v>
      </c>
      <c r="K425" s="12">
        <f t="shared" si="89"/>
        <v>3.7733000000000061</v>
      </c>
      <c r="L425" s="36">
        <f t="shared" si="90"/>
        <v>2.706038439472179E-2</v>
      </c>
      <c r="M425" s="12">
        <f t="shared" ca="1" si="79"/>
        <v>147.71333333333334</v>
      </c>
      <c r="N425" s="12">
        <f t="shared" ca="1" si="81"/>
        <v>-8.2733333333333405</v>
      </c>
      <c r="O425" s="12">
        <f t="shared" ca="1" si="82"/>
        <v>68.448044444444562</v>
      </c>
      <c r="P425" s="12">
        <f t="shared" ca="1" si="83"/>
        <v>8.2733333333333405</v>
      </c>
      <c r="Q425" s="36">
        <f t="shared" ca="1" si="84"/>
        <v>5.9332568368713E-2</v>
      </c>
      <c r="R425" s="37">
        <f t="shared" ca="1" si="80"/>
        <v>-8.5909891990015961</v>
      </c>
      <c r="S425" s="38">
        <f t="shared" ca="1" si="91"/>
        <v>0</v>
      </c>
    </row>
    <row r="426" spans="5:19" x14ac:dyDescent="0.3">
      <c r="E426" s="34">
        <f t="shared" si="85"/>
        <v>425</v>
      </c>
      <c r="F426" s="35">
        <v>44082.291666666664</v>
      </c>
      <c r="G426" s="6">
        <v>110.07</v>
      </c>
      <c r="H426" s="40">
        <f t="shared" si="86"/>
        <v>139.44</v>
      </c>
      <c r="I426" s="12">
        <f t="shared" si="87"/>
        <v>-29.370000000000005</v>
      </c>
      <c r="J426" s="12">
        <f t="shared" si="88"/>
        <v>862.59690000000023</v>
      </c>
      <c r="K426" s="12">
        <f t="shared" si="89"/>
        <v>29.370000000000005</v>
      </c>
      <c r="L426" s="36">
        <f t="shared" si="90"/>
        <v>0.2668301989642955</v>
      </c>
      <c r="M426" s="12">
        <f t="shared" ca="1" si="79"/>
        <v>141.41</v>
      </c>
      <c r="N426" s="12">
        <f t="shared" ca="1" si="81"/>
        <v>-31.340000000000003</v>
      </c>
      <c r="O426" s="12">
        <f t="shared" ca="1" si="82"/>
        <v>982.19560000000024</v>
      </c>
      <c r="P426" s="12">
        <f t="shared" ca="1" si="83"/>
        <v>31.340000000000003</v>
      </c>
      <c r="Q426" s="36">
        <f t="shared" ca="1" si="84"/>
        <v>0.28472790042700102</v>
      </c>
      <c r="R426" s="37">
        <f t="shared" ca="1" si="80"/>
        <v>-31.657655865668261</v>
      </c>
      <c r="S426" s="38">
        <f t="shared" ca="1" si="91"/>
        <v>0</v>
      </c>
    </row>
    <row r="427" spans="5:19" x14ac:dyDescent="0.3">
      <c r="E427" s="34">
        <f t="shared" si="85"/>
        <v>426</v>
      </c>
      <c r="F427" s="39">
        <v>44083.291666666664</v>
      </c>
      <c r="G427" s="10">
        <v>122.0933</v>
      </c>
      <c r="H427" s="40">
        <f t="shared" si="86"/>
        <v>110.07</v>
      </c>
      <c r="I427" s="12">
        <f t="shared" si="87"/>
        <v>12.023300000000006</v>
      </c>
      <c r="J427" s="12">
        <f t="shared" si="88"/>
        <v>144.55974289000014</v>
      </c>
      <c r="K427" s="12">
        <f t="shared" si="89"/>
        <v>12.023300000000006</v>
      </c>
      <c r="L427" s="36">
        <f t="shared" si="90"/>
        <v>9.847632916793965E-2</v>
      </c>
      <c r="M427" s="12">
        <f t="shared" ca="1" si="79"/>
        <v>128.39223333333334</v>
      </c>
      <c r="N427" s="12">
        <f t="shared" ca="1" si="81"/>
        <v>-6.2989333333333377</v>
      </c>
      <c r="O427" s="12">
        <f t="shared" ca="1" si="82"/>
        <v>39.676561137777831</v>
      </c>
      <c r="P427" s="12">
        <f t="shared" ca="1" si="83"/>
        <v>6.2989333333333377</v>
      </c>
      <c r="Q427" s="36">
        <f t="shared" ca="1" si="84"/>
        <v>5.1591146552131345E-2</v>
      </c>
      <c r="R427" s="37">
        <f t="shared" ca="1" si="80"/>
        <v>-6.6165891990015941</v>
      </c>
      <c r="S427" s="38">
        <f t="shared" ca="1" si="91"/>
        <v>0</v>
      </c>
    </row>
    <row r="428" spans="5:19" x14ac:dyDescent="0.3">
      <c r="E428" s="34">
        <f t="shared" si="85"/>
        <v>427</v>
      </c>
      <c r="F428" s="35">
        <v>44084.291666666664</v>
      </c>
      <c r="G428" s="6">
        <v>123.78</v>
      </c>
      <c r="H428" s="40">
        <f t="shared" si="86"/>
        <v>122.0933</v>
      </c>
      <c r="I428" s="12">
        <f t="shared" si="87"/>
        <v>1.6867000000000019</v>
      </c>
      <c r="J428" s="12">
        <f t="shared" si="88"/>
        <v>2.8449568900000064</v>
      </c>
      <c r="K428" s="12">
        <f t="shared" si="89"/>
        <v>1.6867000000000019</v>
      </c>
      <c r="L428" s="36">
        <f t="shared" si="90"/>
        <v>1.3626595572790449E-2</v>
      </c>
      <c r="M428" s="12">
        <f t="shared" ca="1" si="79"/>
        <v>123.86776666666667</v>
      </c>
      <c r="N428" s="12">
        <f t="shared" ca="1" si="81"/>
        <v>-8.7766666666666993E-2</v>
      </c>
      <c r="O428" s="12">
        <f t="shared" ca="1" si="82"/>
        <v>7.7029877777778349E-3</v>
      </c>
      <c r="P428" s="12">
        <f t="shared" ca="1" si="83"/>
        <v>8.7766666666666993E-2</v>
      </c>
      <c r="Q428" s="36">
        <f t="shared" ca="1" si="84"/>
        <v>7.0905369742015664E-4</v>
      </c>
      <c r="R428" s="37">
        <f t="shared" ca="1" si="80"/>
        <v>-0.40542253233492331</v>
      </c>
      <c r="S428" s="38">
        <f t="shared" ca="1" si="91"/>
        <v>0</v>
      </c>
    </row>
    <row r="429" spans="5:19" x14ac:dyDescent="0.3">
      <c r="E429" s="34">
        <f t="shared" si="85"/>
        <v>428</v>
      </c>
      <c r="F429" s="39">
        <v>44085.291666666664</v>
      </c>
      <c r="G429" s="10">
        <v>124.24</v>
      </c>
      <c r="H429" s="40">
        <f t="shared" si="86"/>
        <v>123.78</v>
      </c>
      <c r="I429" s="12">
        <f t="shared" si="87"/>
        <v>0.45999999999999375</v>
      </c>
      <c r="J429" s="12">
        <f t="shared" si="88"/>
        <v>0.21159999999999424</v>
      </c>
      <c r="K429" s="12">
        <f t="shared" si="89"/>
        <v>0.45999999999999375</v>
      </c>
      <c r="L429" s="36">
        <f t="shared" si="90"/>
        <v>3.702511268512506E-3</v>
      </c>
      <c r="M429" s="12">
        <f t="shared" ca="1" si="79"/>
        <v>118.64776666666667</v>
      </c>
      <c r="N429" s="12">
        <f t="shared" ca="1" si="81"/>
        <v>5.5922333333333256</v>
      </c>
      <c r="O429" s="12">
        <f t="shared" ca="1" si="82"/>
        <v>31.273073654444357</v>
      </c>
      <c r="P429" s="12">
        <f t="shared" ca="1" si="83"/>
        <v>5.5922333333333256</v>
      </c>
      <c r="Q429" s="36">
        <f t="shared" ca="1" si="84"/>
        <v>4.501153681047429E-2</v>
      </c>
      <c r="R429" s="37">
        <f t="shared" ca="1" si="80"/>
        <v>5.2745774676650692</v>
      </c>
      <c r="S429" s="38">
        <f t="shared" ca="1" si="91"/>
        <v>1</v>
      </c>
    </row>
    <row r="430" spans="5:19" x14ac:dyDescent="0.3">
      <c r="E430" s="34">
        <f t="shared" si="85"/>
        <v>429</v>
      </c>
      <c r="F430" s="35">
        <v>44088.291666666664</v>
      </c>
      <c r="G430" s="6">
        <v>139.8733</v>
      </c>
      <c r="H430" s="40">
        <f t="shared" si="86"/>
        <v>124.24</v>
      </c>
      <c r="I430" s="12">
        <f t="shared" si="87"/>
        <v>15.633300000000006</v>
      </c>
      <c r="J430" s="12">
        <f t="shared" si="88"/>
        <v>244.40006889000017</v>
      </c>
      <c r="K430" s="12">
        <f t="shared" si="89"/>
        <v>15.633300000000006</v>
      </c>
      <c r="L430" s="36">
        <f t="shared" si="90"/>
        <v>0.11176757822972651</v>
      </c>
      <c r="M430" s="12">
        <f t="shared" ca="1" si="79"/>
        <v>123.3711</v>
      </c>
      <c r="N430" s="12">
        <f t="shared" ca="1" si="81"/>
        <v>16.502200000000002</v>
      </c>
      <c r="O430" s="12">
        <f t="shared" ca="1" si="82"/>
        <v>272.32260484000005</v>
      </c>
      <c r="P430" s="12">
        <f t="shared" ca="1" si="83"/>
        <v>16.502200000000002</v>
      </c>
      <c r="Q430" s="36">
        <f t="shared" ca="1" si="84"/>
        <v>0.11797962870683684</v>
      </c>
      <c r="R430" s="37">
        <f t="shared" ca="1" si="80"/>
        <v>16.184544134331745</v>
      </c>
      <c r="S430" s="38">
        <f t="shared" ca="1" si="91"/>
        <v>0</v>
      </c>
    </row>
    <row r="431" spans="5:19" x14ac:dyDescent="0.3">
      <c r="E431" s="34">
        <f t="shared" si="85"/>
        <v>430</v>
      </c>
      <c r="F431" s="39">
        <v>44089.291666666664</v>
      </c>
      <c r="G431" s="10">
        <v>149.91999999999999</v>
      </c>
      <c r="H431" s="40">
        <f t="shared" si="86"/>
        <v>139.8733</v>
      </c>
      <c r="I431" s="12">
        <f t="shared" si="87"/>
        <v>10.046699999999987</v>
      </c>
      <c r="J431" s="12">
        <f t="shared" si="88"/>
        <v>100.93618088999975</v>
      </c>
      <c r="K431" s="12">
        <f t="shared" si="89"/>
        <v>10.046699999999987</v>
      </c>
      <c r="L431" s="36">
        <f t="shared" si="90"/>
        <v>6.7013740661686153E-2</v>
      </c>
      <c r="M431" s="12">
        <f t="shared" ca="1" si="79"/>
        <v>129.29776666666666</v>
      </c>
      <c r="N431" s="12">
        <f t="shared" ca="1" si="81"/>
        <v>20.622233333333327</v>
      </c>
      <c r="O431" s="12">
        <f t="shared" ca="1" si="82"/>
        <v>425.27650765444417</v>
      </c>
      <c r="P431" s="12">
        <f t="shared" ca="1" si="83"/>
        <v>20.622233333333327</v>
      </c>
      <c r="Q431" s="36">
        <f t="shared" ca="1" si="84"/>
        <v>0.13755491817858409</v>
      </c>
      <c r="R431" s="37">
        <f t="shared" ca="1" si="80"/>
        <v>20.304577467665069</v>
      </c>
      <c r="S431" s="38">
        <f t="shared" ca="1" si="91"/>
        <v>0</v>
      </c>
    </row>
    <row r="432" spans="5:19" x14ac:dyDescent="0.3">
      <c r="E432" s="34">
        <f t="shared" si="85"/>
        <v>431</v>
      </c>
      <c r="F432" s="35">
        <v>44090.291666666664</v>
      </c>
      <c r="G432" s="6">
        <v>147.2533</v>
      </c>
      <c r="H432" s="40">
        <f t="shared" si="86"/>
        <v>149.91999999999999</v>
      </c>
      <c r="I432" s="12">
        <f t="shared" si="87"/>
        <v>-2.6666999999999916</v>
      </c>
      <c r="J432" s="12">
        <f t="shared" si="88"/>
        <v>7.1112888899999556</v>
      </c>
      <c r="K432" s="12">
        <f t="shared" si="89"/>
        <v>2.6666999999999916</v>
      </c>
      <c r="L432" s="36">
        <f t="shared" si="90"/>
        <v>1.8109611125862658E-2</v>
      </c>
      <c r="M432" s="12">
        <f t="shared" ca="1" si="79"/>
        <v>138.01109999999997</v>
      </c>
      <c r="N432" s="12">
        <f t="shared" ca="1" si="81"/>
        <v>9.2422000000000253</v>
      </c>
      <c r="O432" s="12">
        <f t="shared" ca="1" si="82"/>
        <v>85.418260840000471</v>
      </c>
      <c r="P432" s="12">
        <f t="shared" ca="1" si="83"/>
        <v>9.2422000000000253</v>
      </c>
      <c r="Q432" s="36">
        <f t="shared" ca="1" si="84"/>
        <v>6.2763958430812936E-2</v>
      </c>
      <c r="R432" s="37">
        <f t="shared" ca="1" si="80"/>
        <v>8.9245441343317697</v>
      </c>
      <c r="S432" s="38">
        <f t="shared" ca="1" si="91"/>
        <v>0</v>
      </c>
    </row>
    <row r="433" spans="5:19" x14ac:dyDescent="0.3">
      <c r="E433" s="34">
        <f t="shared" si="85"/>
        <v>432</v>
      </c>
      <c r="F433" s="39">
        <v>44091.291666666664</v>
      </c>
      <c r="G433" s="10">
        <v>141.14330000000001</v>
      </c>
      <c r="H433" s="40">
        <f t="shared" si="86"/>
        <v>147.2533</v>
      </c>
      <c r="I433" s="12">
        <f t="shared" si="87"/>
        <v>-6.1099999999999852</v>
      </c>
      <c r="J433" s="12">
        <f t="shared" si="88"/>
        <v>37.332099999999819</v>
      </c>
      <c r="K433" s="12">
        <f t="shared" si="89"/>
        <v>6.1099999999999852</v>
      </c>
      <c r="L433" s="36">
        <f t="shared" si="90"/>
        <v>4.3289337857340626E-2</v>
      </c>
      <c r="M433" s="12">
        <f t="shared" ca="1" si="79"/>
        <v>145.68219999999999</v>
      </c>
      <c r="N433" s="12">
        <f t="shared" ca="1" si="81"/>
        <v>-4.5388999999999839</v>
      </c>
      <c r="O433" s="12">
        <f t="shared" ca="1" si="82"/>
        <v>20.601613209999854</v>
      </c>
      <c r="P433" s="12">
        <f t="shared" ca="1" si="83"/>
        <v>4.5388999999999839</v>
      </c>
      <c r="Q433" s="36">
        <f t="shared" ca="1" si="84"/>
        <v>3.2158097479653543E-2</v>
      </c>
      <c r="R433" s="37">
        <f t="shared" ca="1" si="80"/>
        <v>-4.8565558656682404</v>
      </c>
      <c r="S433" s="38">
        <f t="shared" ca="1" si="91"/>
        <v>1</v>
      </c>
    </row>
    <row r="434" spans="5:19" x14ac:dyDescent="0.3">
      <c r="E434" s="34">
        <f t="shared" si="85"/>
        <v>433</v>
      </c>
      <c r="F434" s="35">
        <v>44092.291666666664</v>
      </c>
      <c r="G434" s="6">
        <v>147.38329999999999</v>
      </c>
      <c r="H434" s="40">
        <f t="shared" si="86"/>
        <v>141.14330000000001</v>
      </c>
      <c r="I434" s="12">
        <f t="shared" si="87"/>
        <v>6.2399999999999807</v>
      </c>
      <c r="J434" s="12">
        <f t="shared" si="88"/>
        <v>38.937599999999762</v>
      </c>
      <c r="K434" s="12">
        <f t="shared" si="89"/>
        <v>6.2399999999999807</v>
      </c>
      <c r="L434" s="36">
        <f t="shared" si="90"/>
        <v>4.2338582458120971E-2</v>
      </c>
      <c r="M434" s="12">
        <f t="shared" ca="1" si="79"/>
        <v>146.10553333333334</v>
      </c>
      <c r="N434" s="12">
        <f t="shared" ca="1" si="81"/>
        <v>1.2777666666666505</v>
      </c>
      <c r="O434" s="12">
        <f t="shared" ca="1" si="82"/>
        <v>1.6326876544444031</v>
      </c>
      <c r="P434" s="12">
        <f t="shared" ca="1" si="83"/>
        <v>1.2777666666666505</v>
      </c>
      <c r="Q434" s="36">
        <f t="shared" ca="1" si="84"/>
        <v>8.6696841953372641E-3</v>
      </c>
      <c r="R434" s="37">
        <f t="shared" ca="1" si="80"/>
        <v>0.96011080099839419</v>
      </c>
      <c r="S434" s="38">
        <f t="shared" ca="1" si="91"/>
        <v>1</v>
      </c>
    </row>
    <row r="435" spans="5:19" x14ac:dyDescent="0.3">
      <c r="E435" s="34">
        <f t="shared" si="85"/>
        <v>434</v>
      </c>
      <c r="F435" s="39">
        <v>44095.291666666664</v>
      </c>
      <c r="G435" s="10">
        <v>149.79669999999999</v>
      </c>
      <c r="H435" s="40">
        <f t="shared" si="86"/>
        <v>147.38329999999999</v>
      </c>
      <c r="I435" s="12">
        <f t="shared" si="87"/>
        <v>2.4133999999999958</v>
      </c>
      <c r="J435" s="12">
        <f t="shared" si="88"/>
        <v>5.8244995599999791</v>
      </c>
      <c r="K435" s="12">
        <f t="shared" si="89"/>
        <v>2.4133999999999958</v>
      </c>
      <c r="L435" s="36">
        <f t="shared" si="90"/>
        <v>1.6111169338176315E-2</v>
      </c>
      <c r="M435" s="12">
        <f t="shared" ca="1" si="79"/>
        <v>145.25996666666666</v>
      </c>
      <c r="N435" s="12">
        <f t="shared" ca="1" si="81"/>
        <v>4.5367333333333306</v>
      </c>
      <c r="O435" s="12">
        <f t="shared" ca="1" si="82"/>
        <v>20.581949337777754</v>
      </c>
      <c r="P435" s="12">
        <f t="shared" ca="1" si="83"/>
        <v>4.5367333333333306</v>
      </c>
      <c r="Q435" s="36">
        <f t="shared" ca="1" si="84"/>
        <v>3.0285936428061037E-2</v>
      </c>
      <c r="R435" s="37">
        <f t="shared" ca="1" si="80"/>
        <v>4.2190774676650742</v>
      </c>
      <c r="S435" s="38">
        <f t="shared" ca="1" si="91"/>
        <v>0</v>
      </c>
    </row>
    <row r="436" spans="5:19" x14ac:dyDescent="0.3">
      <c r="E436" s="34">
        <f t="shared" si="85"/>
        <v>435</v>
      </c>
      <c r="F436" s="35">
        <v>44096.291666666664</v>
      </c>
      <c r="G436" s="6">
        <v>141.41</v>
      </c>
      <c r="H436" s="40">
        <f t="shared" si="86"/>
        <v>149.79669999999999</v>
      </c>
      <c r="I436" s="12">
        <f t="shared" si="87"/>
        <v>-8.3866999999999905</v>
      </c>
      <c r="J436" s="12">
        <f t="shared" si="88"/>
        <v>70.336736889999841</v>
      </c>
      <c r="K436" s="12">
        <f t="shared" si="89"/>
        <v>8.3866999999999905</v>
      </c>
      <c r="L436" s="36">
        <f t="shared" si="90"/>
        <v>5.9307686867972498E-2</v>
      </c>
      <c r="M436" s="12">
        <f t="shared" ca="1" si="79"/>
        <v>146.10776666666666</v>
      </c>
      <c r="N436" s="12">
        <f t="shared" ca="1" si="81"/>
        <v>-4.6977666666666664</v>
      </c>
      <c r="O436" s="12">
        <f t="shared" ca="1" si="82"/>
        <v>22.069011654444441</v>
      </c>
      <c r="P436" s="12">
        <f t="shared" ca="1" si="83"/>
        <v>4.6977666666666664</v>
      </c>
      <c r="Q436" s="36">
        <f t="shared" ca="1" si="84"/>
        <v>3.3220894326190978E-2</v>
      </c>
      <c r="R436" s="37">
        <f t="shared" ca="1" si="80"/>
        <v>-5.0154225323349229</v>
      </c>
      <c r="S436" s="38">
        <f t="shared" ca="1" si="91"/>
        <v>1</v>
      </c>
    </row>
    <row r="437" spans="5:19" x14ac:dyDescent="0.3">
      <c r="E437" s="34">
        <f t="shared" si="85"/>
        <v>436</v>
      </c>
      <c r="F437" s="39">
        <v>44097.291666666664</v>
      </c>
      <c r="G437" s="10">
        <v>126.7867</v>
      </c>
      <c r="H437" s="40">
        <f t="shared" si="86"/>
        <v>141.41</v>
      </c>
      <c r="I437" s="12">
        <f t="shared" si="87"/>
        <v>-14.6233</v>
      </c>
      <c r="J437" s="12">
        <f t="shared" si="88"/>
        <v>213.84090289000002</v>
      </c>
      <c r="K437" s="12">
        <f t="shared" si="89"/>
        <v>14.6233</v>
      </c>
      <c r="L437" s="36">
        <f t="shared" si="90"/>
        <v>0.1153378075145106</v>
      </c>
      <c r="M437" s="12">
        <f t="shared" ca="1" si="79"/>
        <v>146.19666666666663</v>
      </c>
      <c r="N437" s="12">
        <f t="shared" ca="1" si="81"/>
        <v>-19.409966666666634</v>
      </c>
      <c r="O437" s="12">
        <f t="shared" ca="1" si="82"/>
        <v>376.74680600110986</v>
      </c>
      <c r="P437" s="12">
        <f t="shared" ca="1" si="83"/>
        <v>19.409966666666634</v>
      </c>
      <c r="Q437" s="36">
        <f t="shared" ca="1" si="84"/>
        <v>0.15309150460313767</v>
      </c>
      <c r="R437" s="37">
        <f t="shared" ca="1" si="80"/>
        <v>-19.727622532334891</v>
      </c>
      <c r="S437" s="38">
        <f t="shared" ca="1" si="91"/>
        <v>0</v>
      </c>
    </row>
    <row r="438" spans="5:19" x14ac:dyDescent="0.3">
      <c r="E438" s="34">
        <f t="shared" si="85"/>
        <v>437</v>
      </c>
      <c r="F438" s="35">
        <v>44098.291666666664</v>
      </c>
      <c r="G438" s="6">
        <v>129.26329999999999</v>
      </c>
      <c r="H438" s="40">
        <f t="shared" si="86"/>
        <v>126.7867</v>
      </c>
      <c r="I438" s="12">
        <f t="shared" si="87"/>
        <v>2.4765999999999906</v>
      </c>
      <c r="J438" s="12">
        <f t="shared" si="88"/>
        <v>6.1335475599999532</v>
      </c>
      <c r="K438" s="12">
        <f t="shared" si="89"/>
        <v>2.4765999999999906</v>
      </c>
      <c r="L438" s="36">
        <f t="shared" si="90"/>
        <v>1.9159343758050357E-2</v>
      </c>
      <c r="M438" s="12">
        <f t="shared" ca="1" si="79"/>
        <v>139.33113333333333</v>
      </c>
      <c r="N438" s="12">
        <f t="shared" ca="1" si="81"/>
        <v>-10.06783333333334</v>
      </c>
      <c r="O438" s="12">
        <f t="shared" ca="1" si="82"/>
        <v>101.36126802777791</v>
      </c>
      <c r="P438" s="12">
        <f t="shared" ca="1" si="83"/>
        <v>10.06783333333334</v>
      </c>
      <c r="Q438" s="36">
        <f t="shared" ca="1" si="84"/>
        <v>7.7886247166313566E-2</v>
      </c>
      <c r="R438" s="37">
        <f t="shared" ca="1" si="80"/>
        <v>-10.385489199001595</v>
      </c>
      <c r="S438" s="38">
        <f t="shared" ca="1" si="91"/>
        <v>0</v>
      </c>
    </row>
    <row r="439" spans="5:19" x14ac:dyDescent="0.3">
      <c r="E439" s="34">
        <f t="shared" si="85"/>
        <v>438</v>
      </c>
      <c r="F439" s="39">
        <v>44099.291666666664</v>
      </c>
      <c r="G439" s="10">
        <v>135.78</v>
      </c>
      <c r="H439" s="40">
        <f t="shared" si="86"/>
        <v>129.26329999999999</v>
      </c>
      <c r="I439" s="12">
        <f t="shared" si="87"/>
        <v>6.5167000000000144</v>
      </c>
      <c r="J439" s="12">
        <f t="shared" si="88"/>
        <v>42.467378890000184</v>
      </c>
      <c r="K439" s="12">
        <f t="shared" si="89"/>
        <v>6.5167000000000144</v>
      </c>
      <c r="L439" s="36">
        <f t="shared" si="90"/>
        <v>4.799455000736496E-2</v>
      </c>
      <c r="M439" s="12">
        <f t="shared" ca="1" si="79"/>
        <v>132.48666666666665</v>
      </c>
      <c r="N439" s="12">
        <f t="shared" ca="1" si="81"/>
        <v>3.2933333333333508</v>
      </c>
      <c r="O439" s="12">
        <f t="shared" ca="1" si="82"/>
        <v>10.846044444444559</v>
      </c>
      <c r="P439" s="12">
        <f t="shared" ca="1" si="83"/>
        <v>3.2933333333333508</v>
      </c>
      <c r="Q439" s="36">
        <f t="shared" ca="1" si="84"/>
        <v>2.4254922178033222E-2</v>
      </c>
      <c r="R439" s="37">
        <f t="shared" ca="1" si="80"/>
        <v>2.9756774676650943</v>
      </c>
      <c r="S439" s="38">
        <f t="shared" ca="1" si="91"/>
        <v>1</v>
      </c>
    </row>
    <row r="440" spans="5:19" x14ac:dyDescent="0.3">
      <c r="E440" s="34">
        <f t="shared" si="85"/>
        <v>439</v>
      </c>
      <c r="F440" s="35">
        <v>44102.291666666664</v>
      </c>
      <c r="G440" s="6">
        <v>140.4</v>
      </c>
      <c r="H440" s="40">
        <f t="shared" si="86"/>
        <v>135.78</v>
      </c>
      <c r="I440" s="12">
        <f t="shared" si="87"/>
        <v>4.6200000000000045</v>
      </c>
      <c r="J440" s="12">
        <f t="shared" si="88"/>
        <v>21.344400000000043</v>
      </c>
      <c r="K440" s="12">
        <f t="shared" si="89"/>
        <v>4.6200000000000045</v>
      </c>
      <c r="L440" s="36">
        <f t="shared" si="90"/>
        <v>3.2905982905982935E-2</v>
      </c>
      <c r="M440" s="12">
        <f t="shared" ca="1" si="79"/>
        <v>130.60999999999999</v>
      </c>
      <c r="N440" s="12">
        <f t="shared" ca="1" si="81"/>
        <v>9.7900000000000205</v>
      </c>
      <c r="O440" s="12">
        <f t="shared" ca="1" si="82"/>
        <v>95.844100000000395</v>
      </c>
      <c r="P440" s="12">
        <f t="shared" ca="1" si="83"/>
        <v>9.7900000000000205</v>
      </c>
      <c r="Q440" s="36">
        <f t="shared" ca="1" si="84"/>
        <v>6.9729344729344875E-2</v>
      </c>
      <c r="R440" s="37">
        <f t="shared" ca="1" si="80"/>
        <v>9.4723441343317649</v>
      </c>
      <c r="S440" s="38">
        <f t="shared" ca="1" si="91"/>
        <v>0</v>
      </c>
    </row>
    <row r="441" spans="5:19" x14ac:dyDescent="0.3">
      <c r="E441" s="34">
        <f t="shared" si="85"/>
        <v>440</v>
      </c>
      <c r="F441" s="39">
        <v>44103.291666666664</v>
      </c>
      <c r="G441" s="10">
        <v>139.69</v>
      </c>
      <c r="H441" s="40">
        <f t="shared" si="86"/>
        <v>140.4</v>
      </c>
      <c r="I441" s="12">
        <f t="shared" si="87"/>
        <v>-0.71000000000000796</v>
      </c>
      <c r="J441" s="12">
        <f t="shared" si="88"/>
        <v>0.50410000000001132</v>
      </c>
      <c r="K441" s="12">
        <f t="shared" si="89"/>
        <v>0.71000000000000796</v>
      </c>
      <c r="L441" s="36">
        <f t="shared" si="90"/>
        <v>5.0826830839717082E-3</v>
      </c>
      <c r="M441" s="12">
        <f t="shared" ca="1" si="79"/>
        <v>135.14776666666668</v>
      </c>
      <c r="N441" s="12">
        <f t="shared" ca="1" si="81"/>
        <v>4.5422333333333142</v>
      </c>
      <c r="O441" s="12">
        <f t="shared" ca="1" si="82"/>
        <v>20.63188365444427</v>
      </c>
      <c r="P441" s="12">
        <f t="shared" ca="1" si="83"/>
        <v>4.5422333333333142</v>
      </c>
      <c r="Q441" s="36">
        <f t="shared" ca="1" si="84"/>
        <v>3.2516524685613245E-2</v>
      </c>
      <c r="R441" s="37">
        <f t="shared" ca="1" si="80"/>
        <v>4.2245774676650578</v>
      </c>
      <c r="S441" s="38">
        <f t="shared" ca="1" si="91"/>
        <v>0</v>
      </c>
    </row>
    <row r="442" spans="5:19" x14ac:dyDescent="0.3">
      <c r="E442" s="34">
        <f t="shared" si="85"/>
        <v>441</v>
      </c>
      <c r="F442" s="35">
        <v>44104.291666666664</v>
      </c>
      <c r="G442" s="6">
        <v>143.0033</v>
      </c>
      <c r="H442" s="40">
        <f t="shared" si="86"/>
        <v>139.69</v>
      </c>
      <c r="I442" s="12">
        <f t="shared" si="87"/>
        <v>3.3132999999999981</v>
      </c>
      <c r="J442" s="12">
        <f t="shared" si="88"/>
        <v>10.977956889999987</v>
      </c>
      <c r="K442" s="12">
        <f t="shared" si="89"/>
        <v>3.3132999999999981</v>
      </c>
      <c r="L442" s="36">
        <f t="shared" si="90"/>
        <v>2.3169395391574869E-2</v>
      </c>
      <c r="M442" s="12">
        <f t="shared" ca="1" si="79"/>
        <v>138.62333333333333</v>
      </c>
      <c r="N442" s="12">
        <f t="shared" ca="1" si="81"/>
        <v>4.379966666666661</v>
      </c>
      <c r="O442" s="12">
        <f t="shared" ca="1" si="82"/>
        <v>19.18410800111106</v>
      </c>
      <c r="P442" s="12">
        <f t="shared" ca="1" si="83"/>
        <v>4.379966666666661</v>
      </c>
      <c r="Q442" s="36">
        <f t="shared" ca="1" si="84"/>
        <v>3.0628430719197818E-2</v>
      </c>
      <c r="R442" s="37">
        <f t="shared" ca="1" si="80"/>
        <v>4.0623108009984046</v>
      </c>
      <c r="S442" s="38">
        <f t="shared" ca="1" si="91"/>
        <v>0</v>
      </c>
    </row>
    <row r="443" spans="5:19" x14ac:dyDescent="0.3">
      <c r="E443" s="34">
        <f t="shared" si="85"/>
        <v>442</v>
      </c>
      <c r="F443" s="39">
        <v>44105.291666666664</v>
      </c>
      <c r="G443" s="10">
        <v>149.38669999999999</v>
      </c>
      <c r="H443" s="40">
        <f t="shared" si="86"/>
        <v>143.0033</v>
      </c>
      <c r="I443" s="12">
        <f t="shared" si="87"/>
        <v>6.3833999999999946</v>
      </c>
      <c r="J443" s="12">
        <f t="shared" si="88"/>
        <v>40.747795559999929</v>
      </c>
      <c r="K443" s="12">
        <f t="shared" si="89"/>
        <v>6.3833999999999946</v>
      </c>
      <c r="L443" s="36">
        <f t="shared" si="90"/>
        <v>4.2730711636310294E-2</v>
      </c>
      <c r="M443" s="12">
        <f t="shared" ca="1" si="79"/>
        <v>141.03110000000001</v>
      </c>
      <c r="N443" s="12">
        <f t="shared" ca="1" si="81"/>
        <v>8.3555999999999813</v>
      </c>
      <c r="O443" s="12">
        <f t="shared" ca="1" si="82"/>
        <v>69.81605135999969</v>
      </c>
      <c r="P443" s="12">
        <f t="shared" ca="1" si="83"/>
        <v>8.3555999999999813</v>
      </c>
      <c r="Q443" s="36">
        <f t="shared" ca="1" si="84"/>
        <v>5.5932690125693796E-2</v>
      </c>
      <c r="R443" s="37">
        <f t="shared" ca="1" si="80"/>
        <v>8.0379441343317257</v>
      </c>
      <c r="S443" s="38">
        <f t="shared" ca="1" si="91"/>
        <v>0</v>
      </c>
    </row>
    <row r="444" spans="5:19" x14ac:dyDescent="0.3">
      <c r="E444" s="34">
        <f t="shared" si="85"/>
        <v>443</v>
      </c>
      <c r="F444" s="35">
        <v>44106.291666666664</v>
      </c>
      <c r="G444" s="6">
        <v>138.36330000000001</v>
      </c>
      <c r="H444" s="40">
        <f t="shared" si="86"/>
        <v>149.38669999999999</v>
      </c>
      <c r="I444" s="12">
        <f t="shared" si="87"/>
        <v>-11.023399999999981</v>
      </c>
      <c r="J444" s="12">
        <f t="shared" si="88"/>
        <v>121.51534755999958</v>
      </c>
      <c r="K444" s="12">
        <f t="shared" si="89"/>
        <v>11.023399999999981</v>
      </c>
      <c r="L444" s="36">
        <f t="shared" si="90"/>
        <v>7.9669970288363895E-2</v>
      </c>
      <c r="M444" s="12">
        <f t="shared" ca="1" si="79"/>
        <v>144.02666666666667</v>
      </c>
      <c r="N444" s="12">
        <f t="shared" ca="1" si="81"/>
        <v>-5.6633666666666613</v>
      </c>
      <c r="O444" s="12">
        <f t="shared" ca="1" si="82"/>
        <v>32.073722001111051</v>
      </c>
      <c r="P444" s="12">
        <f t="shared" ca="1" si="83"/>
        <v>5.6633666666666613</v>
      </c>
      <c r="Q444" s="36">
        <f t="shared" ca="1" si="84"/>
        <v>4.0931133231620384E-2</v>
      </c>
      <c r="R444" s="37">
        <f t="shared" ca="1" si="80"/>
        <v>-5.9810225323349178</v>
      </c>
      <c r="S444" s="38">
        <f t="shared" ca="1" si="91"/>
        <v>1</v>
      </c>
    </row>
    <row r="445" spans="5:19" x14ac:dyDescent="0.3">
      <c r="E445" s="34">
        <f t="shared" si="85"/>
        <v>444</v>
      </c>
      <c r="F445" s="39">
        <v>44109.291666666664</v>
      </c>
      <c r="G445" s="10">
        <v>141.89330000000001</v>
      </c>
      <c r="H445" s="40">
        <f t="shared" si="86"/>
        <v>138.36330000000001</v>
      </c>
      <c r="I445" s="12">
        <f t="shared" si="87"/>
        <v>3.5300000000000011</v>
      </c>
      <c r="J445" s="12">
        <f t="shared" si="88"/>
        <v>12.460900000000008</v>
      </c>
      <c r="K445" s="12">
        <f t="shared" si="89"/>
        <v>3.5300000000000011</v>
      </c>
      <c r="L445" s="36">
        <f t="shared" si="90"/>
        <v>2.4877848355066807E-2</v>
      </c>
      <c r="M445" s="12">
        <f t="shared" ca="1" si="79"/>
        <v>143.58443333333332</v>
      </c>
      <c r="N445" s="12">
        <f t="shared" ca="1" si="81"/>
        <v>-1.6911333333333118</v>
      </c>
      <c r="O445" s="12">
        <f t="shared" ca="1" si="82"/>
        <v>2.8599319511110384</v>
      </c>
      <c r="P445" s="12">
        <f t="shared" ca="1" si="83"/>
        <v>1.6911333333333118</v>
      </c>
      <c r="Q445" s="36">
        <f t="shared" ca="1" si="84"/>
        <v>1.191834521667557E-2</v>
      </c>
      <c r="R445" s="37">
        <f t="shared" ca="1" si="80"/>
        <v>-2.0087891990015683</v>
      </c>
      <c r="S445" s="38">
        <f t="shared" ca="1" si="91"/>
        <v>0</v>
      </c>
    </row>
    <row r="446" spans="5:19" x14ac:dyDescent="0.3">
      <c r="E446" s="34">
        <f t="shared" si="85"/>
        <v>445</v>
      </c>
      <c r="F446" s="35">
        <v>44110.291666666664</v>
      </c>
      <c r="G446" s="6">
        <v>137.9933</v>
      </c>
      <c r="H446" s="40">
        <f t="shared" si="86"/>
        <v>141.89330000000001</v>
      </c>
      <c r="I446" s="12">
        <f t="shared" si="87"/>
        <v>-3.9000000000000057</v>
      </c>
      <c r="J446" s="12">
        <f t="shared" si="88"/>
        <v>15.210000000000043</v>
      </c>
      <c r="K446" s="12">
        <f t="shared" si="89"/>
        <v>3.9000000000000057</v>
      </c>
      <c r="L446" s="36">
        <f t="shared" si="90"/>
        <v>2.8262241717532704E-2</v>
      </c>
      <c r="M446" s="12">
        <f t="shared" ca="1" si="79"/>
        <v>143.21443333333335</v>
      </c>
      <c r="N446" s="12">
        <f t="shared" ca="1" si="81"/>
        <v>-5.2211333333333414</v>
      </c>
      <c r="O446" s="12">
        <f t="shared" ca="1" si="82"/>
        <v>27.260233284444528</v>
      </c>
      <c r="P446" s="12">
        <f t="shared" ca="1" si="83"/>
        <v>5.2211333333333414</v>
      </c>
      <c r="Q446" s="36">
        <f t="shared" ca="1" si="84"/>
        <v>3.7836136488752288E-2</v>
      </c>
      <c r="R446" s="37">
        <f t="shared" ca="1" si="80"/>
        <v>-5.5387891990015978</v>
      </c>
      <c r="S446" s="38">
        <f t="shared" ca="1" si="91"/>
        <v>0</v>
      </c>
    </row>
    <row r="447" spans="5:19" x14ac:dyDescent="0.3">
      <c r="E447" s="34">
        <f t="shared" si="85"/>
        <v>446</v>
      </c>
      <c r="F447" s="39">
        <v>44111.291666666664</v>
      </c>
      <c r="G447" s="10">
        <v>141.76669999999999</v>
      </c>
      <c r="H447" s="40">
        <f t="shared" si="86"/>
        <v>137.9933</v>
      </c>
      <c r="I447" s="12">
        <f t="shared" si="87"/>
        <v>3.773399999999981</v>
      </c>
      <c r="J447" s="12">
        <f t="shared" si="88"/>
        <v>14.238547559999857</v>
      </c>
      <c r="K447" s="12">
        <f t="shared" si="89"/>
        <v>3.773399999999981</v>
      </c>
      <c r="L447" s="36">
        <f t="shared" si="90"/>
        <v>2.6616969993658465E-2</v>
      </c>
      <c r="M447" s="12">
        <f t="shared" ca="1" si="79"/>
        <v>139.41663333333335</v>
      </c>
      <c r="N447" s="12">
        <f t="shared" ca="1" si="81"/>
        <v>2.3500666666666348</v>
      </c>
      <c r="O447" s="12">
        <f t="shared" ca="1" si="82"/>
        <v>5.5228133377776283</v>
      </c>
      <c r="P447" s="12">
        <f t="shared" ca="1" si="83"/>
        <v>2.3500666666666348</v>
      </c>
      <c r="Q447" s="36">
        <f t="shared" ca="1" si="84"/>
        <v>1.6577000569715138E-2</v>
      </c>
      <c r="R447" s="37">
        <f t="shared" ca="1" si="80"/>
        <v>2.0324108009983783</v>
      </c>
      <c r="S447" s="38">
        <f t="shared" ca="1" si="91"/>
        <v>1</v>
      </c>
    </row>
    <row r="448" spans="5:19" x14ac:dyDescent="0.3">
      <c r="E448" s="34">
        <f t="shared" si="85"/>
        <v>447</v>
      </c>
      <c r="F448" s="35">
        <v>44112.291666666664</v>
      </c>
      <c r="G448" s="6">
        <v>141.97329999999999</v>
      </c>
      <c r="H448" s="40">
        <f t="shared" si="86"/>
        <v>141.76669999999999</v>
      </c>
      <c r="I448" s="12">
        <f t="shared" si="87"/>
        <v>0.20660000000000878</v>
      </c>
      <c r="J448" s="12">
        <f t="shared" si="88"/>
        <v>4.2683560000003624E-2</v>
      </c>
      <c r="K448" s="12">
        <f t="shared" si="89"/>
        <v>0.20660000000000878</v>
      </c>
      <c r="L448" s="36">
        <f t="shared" si="90"/>
        <v>1.4552031966574615E-3</v>
      </c>
      <c r="M448" s="12">
        <f t="shared" ca="1" si="79"/>
        <v>140.55110000000002</v>
      </c>
      <c r="N448" s="12">
        <f t="shared" ca="1" si="81"/>
        <v>1.4221999999999753</v>
      </c>
      <c r="O448" s="12">
        <f t="shared" ca="1" si="82"/>
        <v>2.0226528399999295</v>
      </c>
      <c r="P448" s="12">
        <f t="shared" ca="1" si="83"/>
        <v>1.4221999999999753</v>
      </c>
      <c r="Q448" s="36">
        <f t="shared" ca="1" si="84"/>
        <v>1.0017376506709186E-2</v>
      </c>
      <c r="R448" s="37">
        <f t="shared" ca="1" si="80"/>
        <v>1.1045441343317188</v>
      </c>
      <c r="S448" s="38">
        <f t="shared" ca="1" si="91"/>
        <v>0</v>
      </c>
    </row>
    <row r="449" spans="5:19" x14ac:dyDescent="0.3">
      <c r="E449" s="34">
        <f t="shared" si="85"/>
        <v>448</v>
      </c>
      <c r="F449" s="39">
        <v>44113.291666666664</v>
      </c>
      <c r="G449" s="10">
        <v>144.66669999999999</v>
      </c>
      <c r="H449" s="40">
        <f t="shared" si="86"/>
        <v>141.97329999999999</v>
      </c>
      <c r="I449" s="12">
        <f t="shared" si="87"/>
        <v>2.6933999999999969</v>
      </c>
      <c r="J449" s="12">
        <f t="shared" si="88"/>
        <v>7.2544035599999832</v>
      </c>
      <c r="K449" s="12">
        <f t="shared" si="89"/>
        <v>2.6933999999999969</v>
      </c>
      <c r="L449" s="36">
        <f t="shared" si="90"/>
        <v>1.8617968060376001E-2</v>
      </c>
      <c r="M449" s="12">
        <f t="shared" ca="1" si="79"/>
        <v>140.57776666666666</v>
      </c>
      <c r="N449" s="12">
        <f t="shared" ca="1" si="81"/>
        <v>4.0889333333333298</v>
      </c>
      <c r="O449" s="12">
        <f t="shared" ca="1" si="82"/>
        <v>16.719375804444415</v>
      </c>
      <c r="P449" s="12">
        <f t="shared" ca="1" si="83"/>
        <v>4.0889333333333298</v>
      </c>
      <c r="Q449" s="36">
        <f t="shared" ca="1" si="84"/>
        <v>2.8264509616472415E-2</v>
      </c>
      <c r="R449" s="37">
        <f t="shared" ca="1" si="80"/>
        <v>3.7712774676650733</v>
      </c>
      <c r="S449" s="38">
        <f t="shared" ca="1" si="91"/>
        <v>0</v>
      </c>
    </row>
    <row r="450" spans="5:19" x14ac:dyDescent="0.3">
      <c r="E450" s="34">
        <f t="shared" si="85"/>
        <v>449</v>
      </c>
      <c r="F450" s="35">
        <v>44116.291666666664</v>
      </c>
      <c r="G450" s="6">
        <v>147.4333</v>
      </c>
      <c r="H450" s="40">
        <f t="shared" si="86"/>
        <v>144.66669999999999</v>
      </c>
      <c r="I450" s="12">
        <f t="shared" si="87"/>
        <v>2.7666000000000111</v>
      </c>
      <c r="J450" s="12">
        <f t="shared" si="88"/>
        <v>7.6540755600000612</v>
      </c>
      <c r="K450" s="12">
        <f t="shared" si="89"/>
        <v>2.7666000000000111</v>
      </c>
      <c r="L450" s="36">
        <f t="shared" si="90"/>
        <v>1.8765095809427118E-2</v>
      </c>
      <c r="M450" s="12">
        <f t="shared" ref="M450:M513" ca="1" si="92">IF(E450&lt;=span,G450,AVERAGE(OFFSET(G450,-span,0,span,1)))</f>
        <v>142.80223333333333</v>
      </c>
      <c r="N450" s="12">
        <f t="shared" ca="1" si="81"/>
        <v>4.6310666666666691</v>
      </c>
      <c r="O450" s="12">
        <f t="shared" ca="1" si="82"/>
        <v>21.446778471111134</v>
      </c>
      <c r="P450" s="12">
        <f t="shared" ca="1" si="83"/>
        <v>4.6310666666666691</v>
      </c>
      <c r="Q450" s="36">
        <f t="shared" ca="1" si="84"/>
        <v>3.1411266428050304E-2</v>
      </c>
      <c r="R450" s="37">
        <f t="shared" ref="R450:R513" ca="1" si="93">N450-AVERAGE(ErorrMA)</f>
        <v>4.3134108009984127</v>
      </c>
      <c r="S450" s="38">
        <f t="shared" ca="1" si="91"/>
        <v>0</v>
      </c>
    </row>
    <row r="451" spans="5:19" x14ac:dyDescent="0.3">
      <c r="E451" s="34">
        <f t="shared" si="85"/>
        <v>450</v>
      </c>
      <c r="F451" s="39">
        <v>44117.291666666664</v>
      </c>
      <c r="G451" s="10">
        <v>148.88329999999999</v>
      </c>
      <c r="H451" s="40">
        <f t="shared" si="86"/>
        <v>147.4333</v>
      </c>
      <c r="I451" s="12">
        <f t="shared" si="87"/>
        <v>1.4499999999999886</v>
      </c>
      <c r="J451" s="12">
        <f t="shared" si="88"/>
        <v>2.1024999999999672</v>
      </c>
      <c r="K451" s="12">
        <f t="shared" si="89"/>
        <v>1.4499999999999886</v>
      </c>
      <c r="L451" s="36">
        <f t="shared" si="90"/>
        <v>9.73917155248432E-3</v>
      </c>
      <c r="M451" s="12">
        <f t="shared" ca="1" si="92"/>
        <v>144.69110000000001</v>
      </c>
      <c r="N451" s="12">
        <f t="shared" ref="N451:N514" ca="1" si="94">G451-M451</f>
        <v>4.1921999999999855</v>
      </c>
      <c r="O451" s="12">
        <f t="shared" ref="O451:O514" ca="1" si="95">N451^2</f>
        <v>17.574540839999877</v>
      </c>
      <c r="P451" s="12">
        <f t="shared" ref="P451:P514" ca="1" si="96">ABS(N451)</f>
        <v>4.1921999999999855</v>
      </c>
      <c r="Q451" s="36">
        <f t="shared" ref="Q451:Q514" ca="1" si="97">P451/G451</f>
        <v>2.815762412574134E-2</v>
      </c>
      <c r="R451" s="37">
        <f t="shared" ca="1" si="93"/>
        <v>3.8745441343317291</v>
      </c>
      <c r="S451" s="38">
        <f t="shared" ca="1" si="91"/>
        <v>0</v>
      </c>
    </row>
    <row r="452" spans="5:19" x14ac:dyDescent="0.3">
      <c r="E452" s="34">
        <f t="shared" ref="E452:E515" si="98">E451+1</f>
        <v>451</v>
      </c>
      <c r="F452" s="35">
        <v>44118.291666666664</v>
      </c>
      <c r="G452" s="6">
        <v>153.76669999999999</v>
      </c>
      <c r="H452" s="40">
        <f t="shared" ref="H452:H515" si="99">G451</f>
        <v>148.88329999999999</v>
      </c>
      <c r="I452" s="12">
        <f t="shared" ref="I452:I515" si="100">(G452-H452)</f>
        <v>4.8833999999999946</v>
      </c>
      <c r="J452" s="12">
        <f t="shared" ref="J452:J515" si="101">I452^2</f>
        <v>23.847595559999949</v>
      </c>
      <c r="K452" s="12">
        <f t="shared" ref="K452:K515" si="102">ABS(I452)</f>
        <v>4.8833999999999946</v>
      </c>
      <c r="L452" s="36">
        <f t="shared" ref="L452:L515" si="103">K452/G452</f>
        <v>3.1758501678191671E-2</v>
      </c>
      <c r="M452" s="12">
        <f t="shared" ca="1" si="92"/>
        <v>146.99443333333332</v>
      </c>
      <c r="N452" s="12">
        <f t="shared" ca="1" si="94"/>
        <v>6.7722666666666669</v>
      </c>
      <c r="O452" s="12">
        <f t="shared" ca="1" si="95"/>
        <v>45.863595804444451</v>
      </c>
      <c r="P452" s="12">
        <f t="shared" ca="1" si="96"/>
        <v>6.7722666666666669</v>
      </c>
      <c r="Q452" s="36">
        <f t="shared" ca="1" si="97"/>
        <v>4.404247907164989E-2</v>
      </c>
      <c r="R452" s="37">
        <f t="shared" ca="1" si="93"/>
        <v>6.4546108009984104</v>
      </c>
      <c r="S452" s="38">
        <f t="shared" ref="S452:S515" ca="1" si="104">IF(N451*N452&lt;0,1,0)</f>
        <v>0</v>
      </c>
    </row>
    <row r="453" spans="5:19" x14ac:dyDescent="0.3">
      <c r="E453" s="34">
        <f t="shared" si="98"/>
        <v>452</v>
      </c>
      <c r="F453" s="39">
        <v>44119.291666666664</v>
      </c>
      <c r="G453" s="10">
        <v>149.6267</v>
      </c>
      <c r="H453" s="40">
        <f t="shared" si="99"/>
        <v>153.76669999999999</v>
      </c>
      <c r="I453" s="12">
        <f t="shared" si="100"/>
        <v>-4.1399999999999864</v>
      </c>
      <c r="J453" s="12">
        <f t="shared" si="101"/>
        <v>17.139599999999888</v>
      </c>
      <c r="K453" s="12">
        <f t="shared" si="102"/>
        <v>4.1399999999999864</v>
      </c>
      <c r="L453" s="36">
        <f t="shared" si="103"/>
        <v>2.7668858566017872E-2</v>
      </c>
      <c r="M453" s="12">
        <f t="shared" ca="1" si="92"/>
        <v>150.02776666666668</v>
      </c>
      <c r="N453" s="12">
        <f t="shared" ca="1" si="94"/>
        <v>-0.40106666666667934</v>
      </c>
      <c r="O453" s="12">
        <f t="shared" ca="1" si="95"/>
        <v>0.16085447111112128</v>
      </c>
      <c r="P453" s="12">
        <f t="shared" ca="1" si="96"/>
        <v>0.40106666666667934</v>
      </c>
      <c r="Q453" s="36">
        <f t="shared" ca="1" si="97"/>
        <v>2.6804485206629522E-3</v>
      </c>
      <c r="R453" s="37">
        <f t="shared" ca="1" si="93"/>
        <v>-0.71872253233493566</v>
      </c>
      <c r="S453" s="38">
        <f t="shared" ca="1" si="104"/>
        <v>1</v>
      </c>
    </row>
    <row r="454" spans="5:19" x14ac:dyDescent="0.3">
      <c r="E454" s="34">
        <f t="shared" si="98"/>
        <v>453</v>
      </c>
      <c r="F454" s="35">
        <v>44120.291666666664</v>
      </c>
      <c r="G454" s="6">
        <v>146.55670000000001</v>
      </c>
      <c r="H454" s="40">
        <f t="shared" si="99"/>
        <v>149.6267</v>
      </c>
      <c r="I454" s="12">
        <f t="shared" si="100"/>
        <v>-3.0699999999999932</v>
      </c>
      <c r="J454" s="12">
        <f t="shared" si="101"/>
        <v>9.4248999999999583</v>
      </c>
      <c r="K454" s="12">
        <f t="shared" si="102"/>
        <v>3.0699999999999932</v>
      </c>
      <c r="L454" s="36">
        <f t="shared" si="103"/>
        <v>2.0947524064065259E-2</v>
      </c>
      <c r="M454" s="12">
        <f t="shared" ca="1" si="92"/>
        <v>150.75890000000001</v>
      </c>
      <c r="N454" s="12">
        <f t="shared" ca="1" si="94"/>
        <v>-4.2022000000000048</v>
      </c>
      <c r="O454" s="12">
        <f t="shared" ca="1" si="95"/>
        <v>17.658484840000039</v>
      </c>
      <c r="P454" s="12">
        <f t="shared" ca="1" si="96"/>
        <v>4.2022000000000048</v>
      </c>
      <c r="Q454" s="36">
        <f t="shared" ca="1" si="97"/>
        <v>2.8672861766128772E-2</v>
      </c>
      <c r="R454" s="37">
        <f t="shared" ca="1" si="93"/>
        <v>-4.5198558656682613</v>
      </c>
      <c r="S454" s="38">
        <f t="shared" ca="1" si="104"/>
        <v>0</v>
      </c>
    </row>
    <row r="455" spans="5:19" x14ac:dyDescent="0.3">
      <c r="E455" s="34">
        <f t="shared" si="98"/>
        <v>454</v>
      </c>
      <c r="F455" s="39">
        <v>44123.291666666664</v>
      </c>
      <c r="G455" s="10">
        <v>143.61000000000001</v>
      </c>
      <c r="H455" s="40">
        <f t="shared" si="99"/>
        <v>146.55670000000001</v>
      </c>
      <c r="I455" s="12">
        <f t="shared" si="100"/>
        <v>-2.9466999999999928</v>
      </c>
      <c r="J455" s="12">
        <f t="shared" si="101"/>
        <v>8.6830408899999583</v>
      </c>
      <c r="K455" s="12">
        <f t="shared" si="102"/>
        <v>2.9466999999999928</v>
      </c>
      <c r="L455" s="36">
        <f t="shared" si="103"/>
        <v>2.051876610263904E-2</v>
      </c>
      <c r="M455" s="12">
        <f t="shared" ca="1" si="92"/>
        <v>149.98336666666668</v>
      </c>
      <c r="N455" s="12">
        <f t="shared" ca="1" si="94"/>
        <v>-6.3733666666666693</v>
      </c>
      <c r="O455" s="12">
        <f t="shared" ca="1" si="95"/>
        <v>40.619802667777812</v>
      </c>
      <c r="P455" s="12">
        <f t="shared" ca="1" si="96"/>
        <v>6.3733666666666693</v>
      </c>
      <c r="Q455" s="36">
        <f t="shared" ca="1" si="97"/>
        <v>4.4379685722906959E-2</v>
      </c>
      <c r="R455" s="37">
        <f t="shared" ca="1" si="93"/>
        <v>-6.6910225323349257</v>
      </c>
      <c r="S455" s="38">
        <f t="shared" ca="1" si="104"/>
        <v>0</v>
      </c>
    </row>
    <row r="456" spans="5:19" x14ac:dyDescent="0.3">
      <c r="E456" s="34">
        <f t="shared" si="98"/>
        <v>455</v>
      </c>
      <c r="F456" s="35">
        <v>44124.291666666664</v>
      </c>
      <c r="G456" s="6">
        <v>140.64670000000001</v>
      </c>
      <c r="H456" s="40">
        <f t="shared" si="99"/>
        <v>143.61000000000001</v>
      </c>
      <c r="I456" s="12">
        <f t="shared" si="100"/>
        <v>-2.9633000000000038</v>
      </c>
      <c r="J456" s="12">
        <f t="shared" si="101"/>
        <v>8.7811468900000218</v>
      </c>
      <c r="K456" s="12">
        <f t="shared" si="102"/>
        <v>2.9633000000000038</v>
      </c>
      <c r="L456" s="36">
        <f t="shared" si="103"/>
        <v>2.1069104358651881E-2</v>
      </c>
      <c r="M456" s="12">
        <f t="shared" ca="1" si="92"/>
        <v>146.59780000000001</v>
      </c>
      <c r="N456" s="12">
        <f t="shared" ca="1" si="94"/>
        <v>-5.9510999999999967</v>
      </c>
      <c r="O456" s="12">
        <f t="shared" ca="1" si="95"/>
        <v>35.41559120999996</v>
      </c>
      <c r="P456" s="12">
        <f t="shared" ca="1" si="96"/>
        <v>5.9510999999999967</v>
      </c>
      <c r="Q456" s="36">
        <f t="shared" ca="1" si="97"/>
        <v>4.2312404059249145E-2</v>
      </c>
      <c r="R456" s="37">
        <f t="shared" ca="1" si="93"/>
        <v>-6.2687558656682532</v>
      </c>
      <c r="S456" s="38">
        <f t="shared" ca="1" si="104"/>
        <v>0</v>
      </c>
    </row>
    <row r="457" spans="5:19" x14ac:dyDescent="0.3">
      <c r="E457" s="34">
        <f t="shared" si="98"/>
        <v>456</v>
      </c>
      <c r="F457" s="39">
        <v>44125.291666666664</v>
      </c>
      <c r="G457" s="10">
        <v>140.88</v>
      </c>
      <c r="H457" s="40">
        <f t="shared" si="99"/>
        <v>140.64670000000001</v>
      </c>
      <c r="I457" s="12">
        <f t="shared" si="100"/>
        <v>0.23329999999998563</v>
      </c>
      <c r="J457" s="12">
        <f t="shared" si="101"/>
        <v>5.4428889999993298E-2</v>
      </c>
      <c r="K457" s="12">
        <f t="shared" si="102"/>
        <v>0.23329999999998563</v>
      </c>
      <c r="L457" s="36">
        <f t="shared" si="103"/>
        <v>1.6560193072117095E-3</v>
      </c>
      <c r="M457" s="12">
        <f t="shared" ca="1" si="92"/>
        <v>143.60446666666667</v>
      </c>
      <c r="N457" s="12">
        <f t="shared" ca="1" si="94"/>
        <v>-2.7244666666666717</v>
      </c>
      <c r="O457" s="12">
        <f t="shared" ca="1" si="95"/>
        <v>7.4227186177778055</v>
      </c>
      <c r="P457" s="12">
        <f t="shared" ca="1" si="96"/>
        <v>2.7244666666666717</v>
      </c>
      <c r="Q457" s="36">
        <f t="shared" ca="1" si="97"/>
        <v>1.9338917281847473E-2</v>
      </c>
      <c r="R457" s="37">
        <f t="shared" ca="1" si="93"/>
        <v>-3.0421225323349281</v>
      </c>
      <c r="S457" s="38">
        <f t="shared" ca="1" si="104"/>
        <v>0</v>
      </c>
    </row>
    <row r="458" spans="5:19" x14ac:dyDescent="0.3">
      <c r="E458" s="34">
        <f t="shared" si="98"/>
        <v>457</v>
      </c>
      <c r="F458" s="35">
        <v>44126.291666666664</v>
      </c>
      <c r="G458" s="6">
        <v>141.93</v>
      </c>
      <c r="H458" s="40">
        <f t="shared" si="99"/>
        <v>140.88</v>
      </c>
      <c r="I458" s="12">
        <f t="shared" si="100"/>
        <v>1.0500000000000114</v>
      </c>
      <c r="J458" s="12">
        <f t="shared" si="101"/>
        <v>1.1025000000000238</v>
      </c>
      <c r="K458" s="12">
        <f t="shared" si="102"/>
        <v>1.0500000000000114</v>
      </c>
      <c r="L458" s="36">
        <f t="shared" si="103"/>
        <v>7.3980131050518658E-3</v>
      </c>
      <c r="M458" s="12">
        <f t="shared" ca="1" si="92"/>
        <v>141.71223333333333</v>
      </c>
      <c r="N458" s="12">
        <f t="shared" ca="1" si="94"/>
        <v>0.21776666666667666</v>
      </c>
      <c r="O458" s="12">
        <f t="shared" ca="1" si="95"/>
        <v>4.7422321111115461E-2</v>
      </c>
      <c r="P458" s="12">
        <f t="shared" ca="1" si="96"/>
        <v>0.21776666666667666</v>
      </c>
      <c r="Q458" s="36">
        <f t="shared" ca="1" si="97"/>
        <v>1.5343244322319216E-3</v>
      </c>
      <c r="R458" s="37">
        <f t="shared" ca="1" si="93"/>
        <v>-9.9889199001579665E-2</v>
      </c>
      <c r="S458" s="38">
        <f t="shared" ca="1" si="104"/>
        <v>1</v>
      </c>
    </row>
    <row r="459" spans="5:19" x14ac:dyDescent="0.3">
      <c r="E459" s="34">
        <f t="shared" si="98"/>
        <v>458</v>
      </c>
      <c r="F459" s="39">
        <v>44127.291666666664</v>
      </c>
      <c r="G459" s="10">
        <v>140.21</v>
      </c>
      <c r="H459" s="40">
        <f t="shared" si="99"/>
        <v>141.93</v>
      </c>
      <c r="I459" s="12">
        <f t="shared" si="100"/>
        <v>-1.7199999999999989</v>
      </c>
      <c r="J459" s="12">
        <f t="shared" si="101"/>
        <v>2.9583999999999961</v>
      </c>
      <c r="K459" s="12">
        <f t="shared" si="102"/>
        <v>1.7199999999999989</v>
      </c>
      <c r="L459" s="36">
        <f t="shared" si="103"/>
        <v>1.2267313315740666E-2</v>
      </c>
      <c r="M459" s="12">
        <f t="shared" ca="1" si="92"/>
        <v>141.15223333333333</v>
      </c>
      <c r="N459" s="12">
        <f t="shared" ca="1" si="94"/>
        <v>-0.94223333333331993</v>
      </c>
      <c r="O459" s="12">
        <f t="shared" ca="1" si="95"/>
        <v>0.88780365444441922</v>
      </c>
      <c r="P459" s="12">
        <f t="shared" ca="1" si="96"/>
        <v>0.94223333333331993</v>
      </c>
      <c r="Q459" s="36">
        <f t="shared" ca="1" si="97"/>
        <v>6.7201578584503239E-3</v>
      </c>
      <c r="R459" s="37">
        <f t="shared" ca="1" si="93"/>
        <v>-1.2598891990015764</v>
      </c>
      <c r="S459" s="38">
        <f t="shared" ca="1" si="104"/>
        <v>1</v>
      </c>
    </row>
    <row r="460" spans="5:19" x14ac:dyDescent="0.3">
      <c r="E460" s="34">
        <f t="shared" si="98"/>
        <v>459</v>
      </c>
      <c r="F460" s="35">
        <v>44130.291666666664</v>
      </c>
      <c r="G460" s="6">
        <v>140.0933</v>
      </c>
      <c r="H460" s="40">
        <f t="shared" si="99"/>
        <v>140.21</v>
      </c>
      <c r="I460" s="12">
        <f t="shared" si="100"/>
        <v>-0.11670000000000869</v>
      </c>
      <c r="J460" s="12">
        <f t="shared" si="101"/>
        <v>1.3618890000002028E-2</v>
      </c>
      <c r="K460" s="12">
        <f t="shared" si="102"/>
        <v>0.11670000000000869</v>
      </c>
      <c r="L460" s="36">
        <f t="shared" si="103"/>
        <v>8.3301628272022062E-4</v>
      </c>
      <c r="M460" s="12">
        <f t="shared" ca="1" si="92"/>
        <v>141.00666666666666</v>
      </c>
      <c r="N460" s="12">
        <f t="shared" ca="1" si="94"/>
        <v>-0.91336666666666133</v>
      </c>
      <c r="O460" s="12">
        <f t="shared" ca="1" si="95"/>
        <v>0.83423866777776801</v>
      </c>
      <c r="P460" s="12">
        <f t="shared" ca="1" si="96"/>
        <v>0.91336666666666133</v>
      </c>
      <c r="Q460" s="36">
        <f t="shared" ca="1" si="97"/>
        <v>6.5197027028891553E-3</v>
      </c>
      <c r="R460" s="37">
        <f t="shared" ca="1" si="93"/>
        <v>-1.2310225323349178</v>
      </c>
      <c r="S460" s="38">
        <f t="shared" ca="1" si="104"/>
        <v>0</v>
      </c>
    </row>
    <row r="461" spans="5:19" x14ac:dyDescent="0.3">
      <c r="E461" s="34">
        <f t="shared" si="98"/>
        <v>460</v>
      </c>
      <c r="F461" s="39">
        <v>44131.291666666664</v>
      </c>
      <c r="G461" s="10">
        <v>141.56</v>
      </c>
      <c r="H461" s="40">
        <f t="shared" si="99"/>
        <v>140.0933</v>
      </c>
      <c r="I461" s="12">
        <f t="shared" si="100"/>
        <v>1.466700000000003</v>
      </c>
      <c r="J461" s="12">
        <f t="shared" si="101"/>
        <v>2.1512088900000088</v>
      </c>
      <c r="K461" s="12">
        <f t="shared" si="102"/>
        <v>1.466700000000003</v>
      </c>
      <c r="L461" s="36">
        <f t="shared" si="103"/>
        <v>1.0360977677309995E-2</v>
      </c>
      <c r="M461" s="12">
        <f t="shared" ca="1" si="92"/>
        <v>140.74443333333332</v>
      </c>
      <c r="N461" s="12">
        <f t="shared" ca="1" si="94"/>
        <v>0.8155666666666832</v>
      </c>
      <c r="O461" s="12">
        <f t="shared" ca="1" si="95"/>
        <v>0.66514898777780473</v>
      </c>
      <c r="P461" s="12">
        <f t="shared" ca="1" si="96"/>
        <v>0.8155666666666832</v>
      </c>
      <c r="Q461" s="36">
        <f t="shared" ca="1" si="97"/>
        <v>5.7612790807197176E-3</v>
      </c>
      <c r="R461" s="37">
        <f t="shared" ca="1" si="93"/>
        <v>0.49791080099842688</v>
      </c>
      <c r="S461" s="38">
        <f t="shared" ca="1" si="104"/>
        <v>1</v>
      </c>
    </row>
    <row r="462" spans="5:19" x14ac:dyDescent="0.3">
      <c r="E462" s="34">
        <f t="shared" si="98"/>
        <v>461</v>
      </c>
      <c r="F462" s="35">
        <v>44132.291666666664</v>
      </c>
      <c r="G462" s="6">
        <v>135.34</v>
      </c>
      <c r="H462" s="40">
        <f t="shared" si="99"/>
        <v>141.56</v>
      </c>
      <c r="I462" s="12">
        <f t="shared" si="100"/>
        <v>-6.2199999999999989</v>
      </c>
      <c r="J462" s="12">
        <f t="shared" si="101"/>
        <v>38.688399999999987</v>
      </c>
      <c r="K462" s="12">
        <f t="shared" si="102"/>
        <v>6.2199999999999989</v>
      </c>
      <c r="L462" s="36">
        <f t="shared" si="103"/>
        <v>4.5958327176001172E-2</v>
      </c>
      <c r="M462" s="12">
        <f t="shared" ca="1" si="92"/>
        <v>140.62110000000001</v>
      </c>
      <c r="N462" s="12">
        <f t="shared" ca="1" si="94"/>
        <v>-5.2811000000000092</v>
      </c>
      <c r="O462" s="12">
        <f t="shared" ca="1" si="95"/>
        <v>27.890017210000096</v>
      </c>
      <c r="P462" s="12">
        <f t="shared" ca="1" si="96"/>
        <v>5.2811000000000092</v>
      </c>
      <c r="Q462" s="36">
        <f t="shared" ca="1" si="97"/>
        <v>3.9020984187971106E-2</v>
      </c>
      <c r="R462" s="37">
        <f t="shared" ca="1" si="93"/>
        <v>-5.5987558656682657</v>
      </c>
      <c r="S462" s="38">
        <f t="shared" ca="1" si="104"/>
        <v>1</v>
      </c>
    </row>
    <row r="463" spans="5:19" x14ac:dyDescent="0.3">
      <c r="E463" s="34">
        <f t="shared" si="98"/>
        <v>462</v>
      </c>
      <c r="F463" s="39">
        <v>44133.291666666664</v>
      </c>
      <c r="G463" s="10">
        <v>136.94329999999999</v>
      </c>
      <c r="H463" s="40">
        <f t="shared" si="99"/>
        <v>135.34</v>
      </c>
      <c r="I463" s="12">
        <f t="shared" si="100"/>
        <v>1.6032999999999902</v>
      </c>
      <c r="J463" s="12">
        <f t="shared" si="101"/>
        <v>2.5705708899999684</v>
      </c>
      <c r="K463" s="12">
        <f t="shared" si="102"/>
        <v>1.6032999999999902</v>
      </c>
      <c r="L463" s="36">
        <f t="shared" si="103"/>
        <v>1.1707765184569017E-2</v>
      </c>
      <c r="M463" s="12">
        <f t="shared" ca="1" si="92"/>
        <v>138.99776666666665</v>
      </c>
      <c r="N463" s="12">
        <f t="shared" ca="1" si="94"/>
        <v>-2.0544666666666558</v>
      </c>
      <c r="O463" s="12">
        <f t="shared" ca="1" si="95"/>
        <v>4.2208332844443994</v>
      </c>
      <c r="P463" s="12">
        <f t="shared" ca="1" si="96"/>
        <v>2.0544666666666558</v>
      </c>
      <c r="Q463" s="36">
        <f t="shared" ca="1" si="97"/>
        <v>1.5002316043695865E-2</v>
      </c>
      <c r="R463" s="37">
        <f t="shared" ca="1" si="93"/>
        <v>-2.3721225323349122</v>
      </c>
      <c r="S463" s="38">
        <f t="shared" ca="1" si="104"/>
        <v>0</v>
      </c>
    </row>
    <row r="464" spans="5:19" x14ac:dyDescent="0.3">
      <c r="E464" s="34">
        <f t="shared" si="98"/>
        <v>463</v>
      </c>
      <c r="F464" s="35">
        <v>44134.291666666664</v>
      </c>
      <c r="G464" s="6">
        <v>129.3467</v>
      </c>
      <c r="H464" s="40">
        <f t="shared" si="99"/>
        <v>136.94329999999999</v>
      </c>
      <c r="I464" s="12">
        <f t="shared" si="100"/>
        <v>-7.5965999999999951</v>
      </c>
      <c r="J464" s="12">
        <f t="shared" si="101"/>
        <v>57.708331559999927</v>
      </c>
      <c r="K464" s="12">
        <f t="shared" si="102"/>
        <v>7.5965999999999951</v>
      </c>
      <c r="L464" s="36">
        <f t="shared" si="103"/>
        <v>5.8730528107790884E-2</v>
      </c>
      <c r="M464" s="12">
        <f t="shared" ca="1" si="92"/>
        <v>137.94776666666667</v>
      </c>
      <c r="N464" s="12">
        <f t="shared" ca="1" si="94"/>
        <v>-8.601066666666668</v>
      </c>
      <c r="O464" s="12">
        <f t="shared" ca="1" si="95"/>
        <v>73.978347804444468</v>
      </c>
      <c r="P464" s="12">
        <f t="shared" ca="1" si="96"/>
        <v>8.601066666666668</v>
      </c>
      <c r="Q464" s="36">
        <f t="shared" ca="1" si="97"/>
        <v>6.6496220364854058E-2</v>
      </c>
      <c r="R464" s="37">
        <f t="shared" ca="1" si="93"/>
        <v>-8.9187225323349235</v>
      </c>
      <c r="S464" s="38">
        <f t="shared" ca="1" si="104"/>
        <v>0</v>
      </c>
    </row>
    <row r="465" spans="5:19" x14ac:dyDescent="0.3">
      <c r="E465" s="34">
        <f t="shared" si="98"/>
        <v>464</v>
      </c>
      <c r="F465" s="39">
        <v>44137.291666666664</v>
      </c>
      <c r="G465" s="10">
        <v>133.5033</v>
      </c>
      <c r="H465" s="40">
        <f t="shared" si="99"/>
        <v>129.3467</v>
      </c>
      <c r="I465" s="12">
        <f t="shared" si="100"/>
        <v>4.1565999999999974</v>
      </c>
      <c r="J465" s="12">
        <f t="shared" si="101"/>
        <v>17.277323559999978</v>
      </c>
      <c r="K465" s="12">
        <f t="shared" si="102"/>
        <v>4.1565999999999974</v>
      </c>
      <c r="L465" s="36">
        <f t="shared" si="103"/>
        <v>3.1134810899805455E-2</v>
      </c>
      <c r="M465" s="12">
        <f t="shared" ca="1" si="92"/>
        <v>133.87666666666667</v>
      </c>
      <c r="N465" s="12">
        <f t="shared" ca="1" si="94"/>
        <v>-0.37336666666666929</v>
      </c>
      <c r="O465" s="12">
        <f t="shared" ca="1" si="95"/>
        <v>0.13940266777777974</v>
      </c>
      <c r="P465" s="12">
        <f t="shared" ca="1" si="96"/>
        <v>0.37336666666666929</v>
      </c>
      <c r="Q465" s="36">
        <f t="shared" ca="1" si="97"/>
        <v>2.7966849258907406E-3</v>
      </c>
      <c r="R465" s="37">
        <f t="shared" ca="1" si="93"/>
        <v>-0.69102253233492561</v>
      </c>
      <c r="S465" s="38">
        <f t="shared" ca="1" si="104"/>
        <v>0</v>
      </c>
    </row>
    <row r="466" spans="5:19" x14ac:dyDescent="0.3">
      <c r="E466" s="34">
        <f t="shared" si="98"/>
        <v>465</v>
      </c>
      <c r="F466" s="35">
        <v>44138.291666666664</v>
      </c>
      <c r="G466" s="6">
        <v>141.30000000000001</v>
      </c>
      <c r="H466" s="40">
        <f t="shared" si="99"/>
        <v>133.5033</v>
      </c>
      <c r="I466" s="12">
        <f t="shared" si="100"/>
        <v>7.7967000000000155</v>
      </c>
      <c r="J466" s="12">
        <f t="shared" si="101"/>
        <v>60.788530890000239</v>
      </c>
      <c r="K466" s="12">
        <f t="shared" si="102"/>
        <v>7.7967000000000155</v>
      </c>
      <c r="L466" s="36">
        <f t="shared" si="103"/>
        <v>5.5178343949044695E-2</v>
      </c>
      <c r="M466" s="12">
        <f t="shared" ca="1" si="92"/>
        <v>133.2644333333333</v>
      </c>
      <c r="N466" s="12">
        <f t="shared" ca="1" si="94"/>
        <v>8.0355666666667105</v>
      </c>
      <c r="O466" s="12">
        <f t="shared" ca="1" si="95"/>
        <v>64.570331654445155</v>
      </c>
      <c r="P466" s="12">
        <f t="shared" ca="1" si="96"/>
        <v>8.0355666666667105</v>
      </c>
      <c r="Q466" s="36">
        <f t="shared" ca="1" si="97"/>
        <v>5.6868836989856404E-2</v>
      </c>
      <c r="R466" s="37">
        <f t="shared" ca="1" si="93"/>
        <v>7.7179108009984541</v>
      </c>
      <c r="S466" s="38">
        <f t="shared" ca="1" si="104"/>
        <v>1</v>
      </c>
    </row>
    <row r="467" spans="5:19" x14ac:dyDescent="0.3">
      <c r="E467" s="34">
        <f t="shared" si="98"/>
        <v>466</v>
      </c>
      <c r="F467" s="39">
        <v>44139.291666666664</v>
      </c>
      <c r="G467" s="10">
        <v>140.32669999999999</v>
      </c>
      <c r="H467" s="40">
        <f t="shared" si="99"/>
        <v>141.30000000000001</v>
      </c>
      <c r="I467" s="12">
        <f t="shared" si="100"/>
        <v>-0.97330000000002315</v>
      </c>
      <c r="J467" s="12">
        <f t="shared" si="101"/>
        <v>0.94731289000004504</v>
      </c>
      <c r="K467" s="12">
        <f t="shared" si="102"/>
        <v>0.97330000000002315</v>
      </c>
      <c r="L467" s="36">
        <f t="shared" si="103"/>
        <v>6.9359573053454776E-3</v>
      </c>
      <c r="M467" s="12">
        <f t="shared" ca="1" si="92"/>
        <v>134.71666666666667</v>
      </c>
      <c r="N467" s="12">
        <f t="shared" ca="1" si="94"/>
        <v>5.6100333333333197</v>
      </c>
      <c r="O467" s="12">
        <f t="shared" ca="1" si="95"/>
        <v>31.472474001110957</v>
      </c>
      <c r="P467" s="12">
        <f t="shared" ca="1" si="96"/>
        <v>5.6100333333333197</v>
      </c>
      <c r="Q467" s="36">
        <f t="shared" ca="1" si="97"/>
        <v>3.99783742746984E-2</v>
      </c>
      <c r="R467" s="37">
        <f t="shared" ca="1" si="93"/>
        <v>5.2923774676650632</v>
      </c>
      <c r="S467" s="38">
        <f t="shared" ca="1" si="104"/>
        <v>0</v>
      </c>
    </row>
    <row r="468" spans="5:19" x14ac:dyDescent="0.3">
      <c r="E468" s="34">
        <f t="shared" si="98"/>
        <v>467</v>
      </c>
      <c r="F468" s="35">
        <v>44140.291666666664</v>
      </c>
      <c r="G468" s="6">
        <v>146.03</v>
      </c>
      <c r="H468" s="40">
        <f t="shared" si="99"/>
        <v>140.32669999999999</v>
      </c>
      <c r="I468" s="12">
        <f t="shared" si="100"/>
        <v>5.7033000000000129</v>
      </c>
      <c r="J468" s="12">
        <f t="shared" si="101"/>
        <v>32.527630890000147</v>
      </c>
      <c r="K468" s="12">
        <f t="shared" si="102"/>
        <v>5.7033000000000129</v>
      </c>
      <c r="L468" s="36">
        <f t="shared" si="103"/>
        <v>3.9055673491748356E-2</v>
      </c>
      <c r="M468" s="12">
        <f t="shared" ca="1" si="92"/>
        <v>138.37666666666667</v>
      </c>
      <c r="N468" s="12">
        <f t="shared" ca="1" si="94"/>
        <v>7.653333333333336</v>
      </c>
      <c r="O468" s="12">
        <f t="shared" ca="1" si="95"/>
        <v>58.573511111111152</v>
      </c>
      <c r="P468" s="12">
        <f t="shared" ca="1" si="96"/>
        <v>7.653333333333336</v>
      </c>
      <c r="Q468" s="36">
        <f t="shared" ca="1" si="97"/>
        <v>5.2409322285375169E-2</v>
      </c>
      <c r="R468" s="37">
        <f t="shared" ca="1" si="93"/>
        <v>7.3356774676650796</v>
      </c>
      <c r="S468" s="38">
        <f t="shared" ca="1" si="104"/>
        <v>0</v>
      </c>
    </row>
    <row r="469" spans="5:19" x14ac:dyDescent="0.3">
      <c r="E469" s="34">
        <f t="shared" si="98"/>
        <v>468</v>
      </c>
      <c r="F469" s="39">
        <v>44141.291666666664</v>
      </c>
      <c r="G469" s="10">
        <v>143.3167</v>
      </c>
      <c r="H469" s="40">
        <f t="shared" si="99"/>
        <v>146.03</v>
      </c>
      <c r="I469" s="12">
        <f t="shared" si="100"/>
        <v>-2.7133000000000038</v>
      </c>
      <c r="J469" s="12">
        <f t="shared" si="101"/>
        <v>7.3619968900000208</v>
      </c>
      <c r="K469" s="12">
        <f t="shared" si="102"/>
        <v>2.7133000000000038</v>
      </c>
      <c r="L469" s="36">
        <f t="shared" si="103"/>
        <v>1.8932197015421121E-2</v>
      </c>
      <c r="M469" s="12">
        <f t="shared" ca="1" si="92"/>
        <v>142.55223333333333</v>
      </c>
      <c r="N469" s="12">
        <f t="shared" ca="1" si="94"/>
        <v>0.76446666666666374</v>
      </c>
      <c r="O469" s="12">
        <f t="shared" ca="1" si="95"/>
        <v>0.58440928444443996</v>
      </c>
      <c r="P469" s="12">
        <f t="shared" ca="1" si="96"/>
        <v>0.76446666666666374</v>
      </c>
      <c r="Q469" s="36">
        <f t="shared" ca="1" si="97"/>
        <v>5.3341073766467115E-3</v>
      </c>
      <c r="R469" s="37">
        <f t="shared" ca="1" si="93"/>
        <v>0.44681080099840742</v>
      </c>
      <c r="S469" s="38">
        <f t="shared" ca="1" si="104"/>
        <v>0</v>
      </c>
    </row>
    <row r="470" spans="5:19" x14ac:dyDescent="0.3">
      <c r="E470" s="34">
        <f t="shared" si="98"/>
        <v>469</v>
      </c>
      <c r="F470" s="35">
        <v>44144.291666666664</v>
      </c>
      <c r="G470" s="6">
        <v>140.41999999999999</v>
      </c>
      <c r="H470" s="40">
        <f t="shared" si="99"/>
        <v>143.3167</v>
      </c>
      <c r="I470" s="12">
        <f t="shared" si="100"/>
        <v>-2.8967000000000098</v>
      </c>
      <c r="J470" s="12">
        <f t="shared" si="101"/>
        <v>8.3908708900000573</v>
      </c>
      <c r="K470" s="12">
        <f t="shared" si="102"/>
        <v>2.8967000000000098</v>
      </c>
      <c r="L470" s="36">
        <f t="shared" si="103"/>
        <v>2.0628827802307435E-2</v>
      </c>
      <c r="M470" s="12">
        <f t="shared" ca="1" si="92"/>
        <v>143.22446666666667</v>
      </c>
      <c r="N470" s="12">
        <f t="shared" ca="1" si="94"/>
        <v>-2.8044666666666842</v>
      </c>
      <c r="O470" s="12">
        <f t="shared" ca="1" si="95"/>
        <v>7.865033284444543</v>
      </c>
      <c r="P470" s="12">
        <f t="shared" ca="1" si="96"/>
        <v>2.8044666666666842</v>
      </c>
      <c r="Q470" s="36">
        <f t="shared" ca="1" si="97"/>
        <v>1.9971988795518335E-2</v>
      </c>
      <c r="R470" s="37">
        <f t="shared" ca="1" si="93"/>
        <v>-3.1221225323349406</v>
      </c>
      <c r="S470" s="38">
        <f t="shared" ca="1" si="104"/>
        <v>1</v>
      </c>
    </row>
    <row r="471" spans="5:19" x14ac:dyDescent="0.3">
      <c r="E471" s="34">
        <f t="shared" si="98"/>
        <v>470</v>
      </c>
      <c r="F471" s="39">
        <v>44145.291666666664</v>
      </c>
      <c r="G471" s="10">
        <v>136.7867</v>
      </c>
      <c r="H471" s="40">
        <f t="shared" si="99"/>
        <v>140.41999999999999</v>
      </c>
      <c r="I471" s="12">
        <f t="shared" si="100"/>
        <v>-3.6332999999999913</v>
      </c>
      <c r="J471" s="12">
        <f t="shared" si="101"/>
        <v>13.200868889999937</v>
      </c>
      <c r="K471" s="12">
        <f t="shared" si="102"/>
        <v>3.6332999999999913</v>
      </c>
      <c r="L471" s="36">
        <f t="shared" si="103"/>
        <v>2.6561792922849891E-2</v>
      </c>
      <c r="M471" s="12">
        <f t="shared" ca="1" si="92"/>
        <v>143.25556666666668</v>
      </c>
      <c r="N471" s="12">
        <f t="shared" ca="1" si="94"/>
        <v>-6.4688666666666848</v>
      </c>
      <c r="O471" s="12">
        <f t="shared" ca="1" si="95"/>
        <v>41.846235951111346</v>
      </c>
      <c r="P471" s="12">
        <f t="shared" ca="1" si="96"/>
        <v>6.4688666666666848</v>
      </c>
      <c r="Q471" s="36">
        <f t="shared" ca="1" si="97"/>
        <v>4.729163483486834E-2</v>
      </c>
      <c r="R471" s="37">
        <f t="shared" ca="1" si="93"/>
        <v>-6.7865225323349412</v>
      </c>
      <c r="S471" s="38">
        <f t="shared" ca="1" si="104"/>
        <v>0</v>
      </c>
    </row>
    <row r="472" spans="5:19" x14ac:dyDescent="0.3">
      <c r="E472" s="34">
        <f t="shared" si="98"/>
        <v>471</v>
      </c>
      <c r="F472" s="35">
        <v>44146.291666666664</v>
      </c>
      <c r="G472" s="6">
        <v>139.04329999999999</v>
      </c>
      <c r="H472" s="40">
        <f t="shared" si="99"/>
        <v>136.7867</v>
      </c>
      <c r="I472" s="12">
        <f t="shared" si="100"/>
        <v>2.2565999999999917</v>
      </c>
      <c r="J472" s="12">
        <f t="shared" si="101"/>
        <v>5.0922435599999627</v>
      </c>
      <c r="K472" s="12">
        <f t="shared" si="102"/>
        <v>2.2565999999999917</v>
      </c>
      <c r="L472" s="36">
        <f t="shared" si="103"/>
        <v>1.6229476716965088E-2</v>
      </c>
      <c r="M472" s="12">
        <f t="shared" ca="1" si="92"/>
        <v>140.17446666666666</v>
      </c>
      <c r="N472" s="12">
        <f t="shared" ca="1" si="94"/>
        <v>-1.1311666666666724</v>
      </c>
      <c r="O472" s="12">
        <f t="shared" ca="1" si="95"/>
        <v>1.2795380277777908</v>
      </c>
      <c r="P472" s="12">
        <f t="shared" ca="1" si="96"/>
        <v>1.1311666666666724</v>
      </c>
      <c r="Q472" s="36">
        <f t="shared" ca="1" si="97"/>
        <v>8.1353554372391376E-3</v>
      </c>
      <c r="R472" s="37">
        <f t="shared" ca="1" si="93"/>
        <v>-1.4488225323349289</v>
      </c>
      <c r="S472" s="38">
        <f t="shared" ca="1" si="104"/>
        <v>0</v>
      </c>
    </row>
    <row r="473" spans="5:19" x14ac:dyDescent="0.3">
      <c r="E473" s="34">
        <f t="shared" si="98"/>
        <v>472</v>
      </c>
      <c r="F473" s="39">
        <v>44147.291666666664</v>
      </c>
      <c r="G473" s="10">
        <v>137.2533</v>
      </c>
      <c r="H473" s="40">
        <f t="shared" si="99"/>
        <v>139.04329999999999</v>
      </c>
      <c r="I473" s="12">
        <f t="shared" si="100"/>
        <v>-1.789999999999992</v>
      </c>
      <c r="J473" s="12">
        <f t="shared" si="101"/>
        <v>3.2040999999999715</v>
      </c>
      <c r="K473" s="12">
        <f t="shared" si="102"/>
        <v>1.789999999999992</v>
      </c>
      <c r="L473" s="36">
        <f t="shared" si="103"/>
        <v>1.3041580785307108E-2</v>
      </c>
      <c r="M473" s="12">
        <f t="shared" ca="1" si="92"/>
        <v>138.74999999999997</v>
      </c>
      <c r="N473" s="12">
        <f t="shared" ca="1" si="94"/>
        <v>-1.4966999999999757</v>
      </c>
      <c r="O473" s="12">
        <f t="shared" ca="1" si="95"/>
        <v>2.2401108899999271</v>
      </c>
      <c r="P473" s="12">
        <f t="shared" ca="1" si="96"/>
        <v>1.4966999999999757</v>
      </c>
      <c r="Q473" s="36">
        <f t="shared" ca="1" si="97"/>
        <v>1.0904655844340179E-2</v>
      </c>
      <c r="R473" s="37">
        <f t="shared" ca="1" si="93"/>
        <v>-1.8143558656682321</v>
      </c>
      <c r="S473" s="38">
        <f t="shared" ca="1" si="104"/>
        <v>0</v>
      </c>
    </row>
    <row r="474" spans="5:19" x14ac:dyDescent="0.3">
      <c r="E474" s="34">
        <f t="shared" si="98"/>
        <v>473</v>
      </c>
      <c r="F474" s="35">
        <v>44148.291666666664</v>
      </c>
      <c r="G474" s="6">
        <v>136.16669999999999</v>
      </c>
      <c r="H474" s="40">
        <f t="shared" si="99"/>
        <v>137.2533</v>
      </c>
      <c r="I474" s="12">
        <f t="shared" si="100"/>
        <v>-1.0866000000000042</v>
      </c>
      <c r="J474" s="12">
        <f t="shared" si="101"/>
        <v>1.1806995600000092</v>
      </c>
      <c r="K474" s="12">
        <f t="shared" si="102"/>
        <v>1.0866000000000042</v>
      </c>
      <c r="L474" s="36">
        <f t="shared" si="103"/>
        <v>7.9799246071176316E-3</v>
      </c>
      <c r="M474" s="12">
        <f t="shared" ca="1" si="92"/>
        <v>137.69443333333334</v>
      </c>
      <c r="N474" s="12">
        <f t="shared" ca="1" si="94"/>
        <v>-1.5277333333333445</v>
      </c>
      <c r="O474" s="12">
        <f t="shared" ca="1" si="95"/>
        <v>2.333969137777812</v>
      </c>
      <c r="P474" s="12">
        <f t="shared" ca="1" si="96"/>
        <v>1.5277333333333445</v>
      </c>
      <c r="Q474" s="36">
        <f t="shared" ca="1" si="97"/>
        <v>1.1219581096797855E-2</v>
      </c>
      <c r="R474" s="37">
        <f t="shared" ca="1" si="93"/>
        <v>-1.8453891990016009</v>
      </c>
      <c r="S474" s="38">
        <f t="shared" ca="1" si="104"/>
        <v>0</v>
      </c>
    </row>
    <row r="475" spans="5:19" x14ac:dyDescent="0.3">
      <c r="E475" s="34">
        <f t="shared" si="98"/>
        <v>474</v>
      </c>
      <c r="F475" s="39">
        <v>44151.291666666664</v>
      </c>
      <c r="G475" s="10">
        <v>136.03</v>
      </c>
      <c r="H475" s="40">
        <f t="shared" si="99"/>
        <v>136.16669999999999</v>
      </c>
      <c r="I475" s="12">
        <f t="shared" si="100"/>
        <v>-0.1366999999999905</v>
      </c>
      <c r="J475" s="12">
        <f t="shared" si="101"/>
        <v>1.8686889999997403E-2</v>
      </c>
      <c r="K475" s="12">
        <f t="shared" si="102"/>
        <v>0.1366999999999905</v>
      </c>
      <c r="L475" s="36">
        <f t="shared" si="103"/>
        <v>1.0049253841063772E-3</v>
      </c>
      <c r="M475" s="12">
        <f t="shared" ca="1" si="92"/>
        <v>137.48776666666666</v>
      </c>
      <c r="N475" s="12">
        <f t="shared" ca="1" si="94"/>
        <v>-1.4577666666666573</v>
      </c>
      <c r="O475" s="12">
        <f t="shared" ca="1" si="95"/>
        <v>2.1250836544444174</v>
      </c>
      <c r="P475" s="12">
        <f t="shared" ca="1" si="96"/>
        <v>1.4577666666666573</v>
      </c>
      <c r="Q475" s="36">
        <f t="shared" ca="1" si="97"/>
        <v>1.0716508613296018E-2</v>
      </c>
      <c r="R475" s="37">
        <f t="shared" ca="1" si="93"/>
        <v>-1.7754225323349138</v>
      </c>
      <c r="S475" s="38">
        <f t="shared" ca="1" si="104"/>
        <v>0</v>
      </c>
    </row>
    <row r="476" spans="5:19" x14ac:dyDescent="0.3">
      <c r="E476" s="34">
        <f t="shared" si="98"/>
        <v>475</v>
      </c>
      <c r="F476" s="35">
        <v>44152.291666666664</v>
      </c>
      <c r="G476" s="6">
        <v>147.20330000000001</v>
      </c>
      <c r="H476" s="40">
        <f t="shared" si="99"/>
        <v>136.03</v>
      </c>
      <c r="I476" s="12">
        <f t="shared" si="100"/>
        <v>11.173300000000012</v>
      </c>
      <c r="J476" s="12">
        <f t="shared" si="101"/>
        <v>124.84263289000026</v>
      </c>
      <c r="K476" s="12">
        <f t="shared" si="102"/>
        <v>11.173300000000012</v>
      </c>
      <c r="L476" s="36">
        <f t="shared" si="103"/>
        <v>7.590386900293683E-2</v>
      </c>
      <c r="M476" s="12">
        <f t="shared" ca="1" si="92"/>
        <v>136.48333333333332</v>
      </c>
      <c r="N476" s="12">
        <f t="shared" ca="1" si="94"/>
        <v>10.719966666666693</v>
      </c>
      <c r="O476" s="12">
        <f t="shared" ca="1" si="95"/>
        <v>114.91768533444501</v>
      </c>
      <c r="P476" s="12">
        <f t="shared" ca="1" si="96"/>
        <v>10.719966666666693</v>
      </c>
      <c r="Q476" s="36">
        <f t="shared" ca="1" si="97"/>
        <v>7.2824227898876534E-2</v>
      </c>
      <c r="R476" s="37">
        <f t="shared" ca="1" si="93"/>
        <v>10.402310800998437</v>
      </c>
      <c r="S476" s="38">
        <f t="shared" ca="1" si="104"/>
        <v>1</v>
      </c>
    </row>
    <row r="477" spans="5:19" x14ac:dyDescent="0.3">
      <c r="E477" s="34">
        <f t="shared" si="98"/>
        <v>476</v>
      </c>
      <c r="F477" s="39">
        <v>44153.291666666664</v>
      </c>
      <c r="G477" s="10">
        <v>162.2133</v>
      </c>
      <c r="H477" s="40">
        <f t="shared" si="99"/>
        <v>147.20330000000001</v>
      </c>
      <c r="I477" s="12">
        <f t="shared" si="100"/>
        <v>15.009999999999991</v>
      </c>
      <c r="J477" s="12">
        <f t="shared" si="101"/>
        <v>225.30009999999973</v>
      </c>
      <c r="K477" s="12">
        <f t="shared" si="102"/>
        <v>15.009999999999991</v>
      </c>
      <c r="L477" s="36">
        <f t="shared" si="103"/>
        <v>9.2532486547033999E-2</v>
      </c>
      <c r="M477" s="12">
        <f t="shared" ca="1" si="92"/>
        <v>139.79999999999998</v>
      </c>
      <c r="N477" s="12">
        <f t="shared" ca="1" si="94"/>
        <v>22.413300000000021</v>
      </c>
      <c r="O477" s="12">
        <f t="shared" ca="1" si="95"/>
        <v>502.35601689000094</v>
      </c>
      <c r="P477" s="12">
        <f t="shared" ca="1" si="96"/>
        <v>22.413300000000021</v>
      </c>
      <c r="Q477" s="36">
        <f t="shared" ca="1" si="97"/>
        <v>0.13817177752995605</v>
      </c>
      <c r="R477" s="37">
        <f t="shared" ca="1" si="93"/>
        <v>22.095644134331764</v>
      </c>
      <c r="S477" s="38">
        <f t="shared" ca="1" si="104"/>
        <v>0</v>
      </c>
    </row>
    <row r="478" spans="5:19" x14ac:dyDescent="0.3">
      <c r="E478" s="34">
        <f t="shared" si="98"/>
        <v>477</v>
      </c>
      <c r="F478" s="35">
        <v>44154.291666666664</v>
      </c>
      <c r="G478" s="6">
        <v>166.42330000000001</v>
      </c>
      <c r="H478" s="40">
        <f t="shared" si="99"/>
        <v>162.2133</v>
      </c>
      <c r="I478" s="12">
        <f t="shared" si="100"/>
        <v>4.210000000000008</v>
      </c>
      <c r="J478" s="12">
        <f t="shared" si="101"/>
        <v>17.724100000000067</v>
      </c>
      <c r="K478" s="12">
        <f t="shared" si="102"/>
        <v>4.210000000000008</v>
      </c>
      <c r="L478" s="36">
        <f t="shared" si="103"/>
        <v>2.5296938589728767E-2</v>
      </c>
      <c r="M478" s="12">
        <f t="shared" ca="1" si="92"/>
        <v>148.48220000000001</v>
      </c>
      <c r="N478" s="12">
        <f t="shared" ca="1" si="94"/>
        <v>17.941100000000006</v>
      </c>
      <c r="O478" s="12">
        <f t="shared" ca="1" si="95"/>
        <v>321.8830692100002</v>
      </c>
      <c r="P478" s="12">
        <f t="shared" ca="1" si="96"/>
        <v>17.941100000000006</v>
      </c>
      <c r="Q478" s="36">
        <f t="shared" ca="1" si="97"/>
        <v>0.10780401542332116</v>
      </c>
      <c r="R478" s="37">
        <f t="shared" ca="1" si="93"/>
        <v>17.623444134331749</v>
      </c>
      <c r="S478" s="38">
        <f t="shared" ca="1" si="104"/>
        <v>0</v>
      </c>
    </row>
    <row r="479" spans="5:19" x14ac:dyDescent="0.3">
      <c r="E479" s="34">
        <f t="shared" si="98"/>
        <v>478</v>
      </c>
      <c r="F479" s="39">
        <v>44155.291666666664</v>
      </c>
      <c r="G479" s="10">
        <v>163.20330000000001</v>
      </c>
      <c r="H479" s="40">
        <f t="shared" si="99"/>
        <v>166.42330000000001</v>
      </c>
      <c r="I479" s="12">
        <f t="shared" si="100"/>
        <v>-3.2199999999999989</v>
      </c>
      <c r="J479" s="12">
        <f t="shared" si="101"/>
        <v>10.368399999999992</v>
      </c>
      <c r="K479" s="12">
        <f t="shared" si="102"/>
        <v>3.2199999999999989</v>
      </c>
      <c r="L479" s="36">
        <f t="shared" si="103"/>
        <v>1.9729993204794256E-2</v>
      </c>
      <c r="M479" s="12">
        <f t="shared" ca="1" si="92"/>
        <v>158.61330000000001</v>
      </c>
      <c r="N479" s="12">
        <f t="shared" ca="1" si="94"/>
        <v>4.5900000000000034</v>
      </c>
      <c r="O479" s="12">
        <f t="shared" ca="1" si="95"/>
        <v>21.06810000000003</v>
      </c>
      <c r="P479" s="12">
        <f t="shared" ca="1" si="96"/>
        <v>4.5900000000000034</v>
      </c>
      <c r="Q479" s="36">
        <f t="shared" ca="1" si="97"/>
        <v>2.8124431307455199E-2</v>
      </c>
      <c r="R479" s="37">
        <f t="shared" ca="1" si="93"/>
        <v>4.272344134331747</v>
      </c>
      <c r="S479" s="38">
        <f t="shared" ca="1" si="104"/>
        <v>0</v>
      </c>
    </row>
    <row r="480" spans="5:19" x14ac:dyDescent="0.3">
      <c r="E480" s="34">
        <f t="shared" si="98"/>
        <v>479</v>
      </c>
      <c r="F480" s="35">
        <v>44158.291666666664</v>
      </c>
      <c r="G480" s="6">
        <v>173.95</v>
      </c>
      <c r="H480" s="40">
        <f t="shared" si="99"/>
        <v>163.20330000000001</v>
      </c>
      <c r="I480" s="12">
        <f t="shared" si="100"/>
        <v>10.746699999999976</v>
      </c>
      <c r="J480" s="12">
        <f t="shared" si="101"/>
        <v>115.49156088999948</v>
      </c>
      <c r="K480" s="12">
        <f t="shared" si="102"/>
        <v>10.746699999999976</v>
      </c>
      <c r="L480" s="36">
        <f t="shared" si="103"/>
        <v>6.1780396665708399E-2</v>
      </c>
      <c r="M480" s="12">
        <f t="shared" ca="1" si="92"/>
        <v>163.94663333333335</v>
      </c>
      <c r="N480" s="12">
        <f t="shared" ca="1" si="94"/>
        <v>10.003366666666636</v>
      </c>
      <c r="O480" s="12">
        <f t="shared" ca="1" si="95"/>
        <v>100.06734466777716</v>
      </c>
      <c r="P480" s="12">
        <f t="shared" ca="1" si="96"/>
        <v>10.003366666666636</v>
      </c>
      <c r="Q480" s="36">
        <f t="shared" ca="1" si="97"/>
        <v>5.7507138066494032E-2</v>
      </c>
      <c r="R480" s="37">
        <f t="shared" ca="1" si="93"/>
        <v>9.6857108009983808</v>
      </c>
      <c r="S480" s="38">
        <f t="shared" ca="1" si="104"/>
        <v>0</v>
      </c>
    </row>
    <row r="481" spans="5:19" x14ac:dyDescent="0.3">
      <c r="E481" s="34">
        <f t="shared" si="98"/>
        <v>480</v>
      </c>
      <c r="F481" s="39">
        <v>44159.291666666664</v>
      </c>
      <c r="G481" s="10">
        <v>185.1267</v>
      </c>
      <c r="H481" s="40">
        <f t="shared" si="99"/>
        <v>173.95</v>
      </c>
      <c r="I481" s="12">
        <f t="shared" si="100"/>
        <v>11.176700000000011</v>
      </c>
      <c r="J481" s="12">
        <f t="shared" si="101"/>
        <v>124.91862289000025</v>
      </c>
      <c r="K481" s="12">
        <f t="shared" si="102"/>
        <v>11.176700000000011</v>
      </c>
      <c r="L481" s="36">
        <f t="shared" si="103"/>
        <v>6.0373247078892515E-2</v>
      </c>
      <c r="M481" s="12">
        <f t="shared" ca="1" si="92"/>
        <v>167.85886666666667</v>
      </c>
      <c r="N481" s="12">
        <f t="shared" ca="1" si="94"/>
        <v>17.267833333333328</v>
      </c>
      <c r="O481" s="12">
        <f t="shared" ca="1" si="95"/>
        <v>298.17806802777761</v>
      </c>
      <c r="P481" s="12">
        <f t="shared" ca="1" si="96"/>
        <v>17.267833333333328</v>
      </c>
      <c r="Q481" s="36">
        <f t="shared" ca="1" si="97"/>
        <v>9.3275758350002069E-2</v>
      </c>
      <c r="R481" s="37">
        <f t="shared" ca="1" si="93"/>
        <v>16.950177467665071</v>
      </c>
      <c r="S481" s="38">
        <f t="shared" ca="1" si="104"/>
        <v>0</v>
      </c>
    </row>
    <row r="482" spans="5:19" x14ac:dyDescent="0.3">
      <c r="E482" s="34">
        <f t="shared" si="98"/>
        <v>481</v>
      </c>
      <c r="F482" s="35">
        <v>44160.291666666664</v>
      </c>
      <c r="G482" s="6">
        <v>191.33330000000001</v>
      </c>
      <c r="H482" s="40">
        <f t="shared" si="99"/>
        <v>185.1267</v>
      </c>
      <c r="I482" s="12">
        <f t="shared" si="100"/>
        <v>6.2066000000000088</v>
      </c>
      <c r="J482" s="12">
        <f t="shared" si="101"/>
        <v>38.521883560000106</v>
      </c>
      <c r="K482" s="12">
        <f t="shared" si="102"/>
        <v>6.2066000000000088</v>
      </c>
      <c r="L482" s="36">
        <f t="shared" si="103"/>
        <v>3.2438681609526454E-2</v>
      </c>
      <c r="M482" s="12">
        <f t="shared" ca="1" si="92"/>
        <v>174.09333333333333</v>
      </c>
      <c r="N482" s="12">
        <f t="shared" ca="1" si="94"/>
        <v>17.239966666666675</v>
      </c>
      <c r="O482" s="12">
        <f t="shared" ca="1" si="95"/>
        <v>297.21645066777808</v>
      </c>
      <c r="P482" s="12">
        <f t="shared" ca="1" si="96"/>
        <v>17.239966666666675</v>
      </c>
      <c r="Q482" s="36">
        <f t="shared" ca="1" si="97"/>
        <v>9.0104371098322533E-2</v>
      </c>
      <c r="R482" s="37">
        <f t="shared" ca="1" si="93"/>
        <v>16.922310800998417</v>
      </c>
      <c r="S482" s="38">
        <f t="shared" ca="1" si="104"/>
        <v>0</v>
      </c>
    </row>
    <row r="483" spans="5:19" x14ac:dyDescent="0.3">
      <c r="E483" s="34">
        <f t="shared" si="98"/>
        <v>482</v>
      </c>
      <c r="F483" s="39">
        <v>44162.291666666664</v>
      </c>
      <c r="G483" s="10">
        <v>195.2533</v>
      </c>
      <c r="H483" s="40">
        <f t="shared" si="99"/>
        <v>191.33330000000001</v>
      </c>
      <c r="I483" s="12">
        <f t="shared" si="100"/>
        <v>3.9199999999999875</v>
      </c>
      <c r="J483" s="12">
        <f t="shared" si="101"/>
        <v>15.366399999999903</v>
      </c>
      <c r="K483" s="12">
        <f t="shared" si="102"/>
        <v>3.9199999999999875</v>
      </c>
      <c r="L483" s="36">
        <f t="shared" si="103"/>
        <v>2.007648526298909E-2</v>
      </c>
      <c r="M483" s="12">
        <f t="shared" ca="1" si="92"/>
        <v>183.47</v>
      </c>
      <c r="N483" s="12">
        <f t="shared" ca="1" si="94"/>
        <v>11.783299999999997</v>
      </c>
      <c r="O483" s="12">
        <f t="shared" ca="1" si="95"/>
        <v>138.84615888999994</v>
      </c>
      <c r="P483" s="12">
        <f t="shared" ca="1" si="96"/>
        <v>11.783299999999997</v>
      </c>
      <c r="Q483" s="36">
        <f t="shared" ca="1" si="97"/>
        <v>6.034878795902552E-2</v>
      </c>
      <c r="R483" s="37">
        <f t="shared" ca="1" si="93"/>
        <v>11.465644134331741</v>
      </c>
      <c r="S483" s="38">
        <f t="shared" ca="1" si="104"/>
        <v>0</v>
      </c>
    </row>
    <row r="484" spans="5:19" x14ac:dyDescent="0.3">
      <c r="E484" s="34">
        <f t="shared" si="98"/>
        <v>483</v>
      </c>
      <c r="F484" s="35">
        <v>44165.291666666664</v>
      </c>
      <c r="G484" s="6">
        <v>189.2</v>
      </c>
      <c r="H484" s="40">
        <f t="shared" si="99"/>
        <v>195.2533</v>
      </c>
      <c r="I484" s="12">
        <f t="shared" si="100"/>
        <v>-6.0533000000000072</v>
      </c>
      <c r="J484" s="12">
        <f t="shared" si="101"/>
        <v>36.642440890000088</v>
      </c>
      <c r="K484" s="12">
        <f t="shared" si="102"/>
        <v>6.0533000000000072</v>
      </c>
      <c r="L484" s="36">
        <f t="shared" si="103"/>
        <v>3.199418604651167E-2</v>
      </c>
      <c r="M484" s="12">
        <f t="shared" ca="1" si="92"/>
        <v>190.5711</v>
      </c>
      <c r="N484" s="12">
        <f t="shared" ca="1" si="94"/>
        <v>-1.3711000000000126</v>
      </c>
      <c r="O484" s="12">
        <f t="shared" ca="1" si="95"/>
        <v>1.8799152100000347</v>
      </c>
      <c r="P484" s="12">
        <f t="shared" ca="1" si="96"/>
        <v>1.3711000000000126</v>
      </c>
      <c r="Q484" s="36">
        <f t="shared" ca="1" si="97"/>
        <v>7.2468287526427731E-3</v>
      </c>
      <c r="R484" s="37">
        <f t="shared" ca="1" si="93"/>
        <v>-1.6887558656682691</v>
      </c>
      <c r="S484" s="38">
        <f t="shared" ca="1" si="104"/>
        <v>1</v>
      </c>
    </row>
    <row r="485" spans="5:19" x14ac:dyDescent="0.3">
      <c r="E485" s="34">
        <f t="shared" si="98"/>
        <v>484</v>
      </c>
      <c r="F485" s="39">
        <v>44166.291666666664</v>
      </c>
      <c r="G485" s="10">
        <v>194.92</v>
      </c>
      <c r="H485" s="40">
        <f t="shared" si="99"/>
        <v>189.2</v>
      </c>
      <c r="I485" s="12">
        <f t="shared" si="100"/>
        <v>5.7199999999999989</v>
      </c>
      <c r="J485" s="12">
        <f t="shared" si="101"/>
        <v>32.718399999999988</v>
      </c>
      <c r="K485" s="12">
        <f t="shared" si="102"/>
        <v>5.7199999999999989</v>
      </c>
      <c r="L485" s="36">
        <f t="shared" si="103"/>
        <v>2.9345372460496611E-2</v>
      </c>
      <c r="M485" s="12">
        <f t="shared" ca="1" si="92"/>
        <v>191.92886666666664</v>
      </c>
      <c r="N485" s="12">
        <f t="shared" ca="1" si="94"/>
        <v>2.9911333333333516</v>
      </c>
      <c r="O485" s="12">
        <f t="shared" ca="1" si="95"/>
        <v>8.9468786177778874</v>
      </c>
      <c r="P485" s="12">
        <f t="shared" ca="1" si="96"/>
        <v>2.9911333333333516</v>
      </c>
      <c r="Q485" s="36">
        <f t="shared" ca="1" si="97"/>
        <v>1.5345440864628319E-2</v>
      </c>
      <c r="R485" s="37">
        <f t="shared" ca="1" si="93"/>
        <v>2.6734774676650952</v>
      </c>
      <c r="S485" s="38">
        <f t="shared" ca="1" si="104"/>
        <v>1</v>
      </c>
    </row>
    <row r="486" spans="5:19" x14ac:dyDescent="0.3">
      <c r="E486" s="34">
        <f t="shared" si="98"/>
        <v>485</v>
      </c>
      <c r="F486" s="35">
        <v>44167.291666666664</v>
      </c>
      <c r="G486" s="6">
        <v>189.60669999999999</v>
      </c>
      <c r="H486" s="40">
        <f t="shared" si="99"/>
        <v>194.92</v>
      </c>
      <c r="I486" s="12">
        <f t="shared" si="100"/>
        <v>-5.3132999999999981</v>
      </c>
      <c r="J486" s="12">
        <f t="shared" si="101"/>
        <v>28.23115688999998</v>
      </c>
      <c r="K486" s="12">
        <f t="shared" si="102"/>
        <v>5.3132999999999981</v>
      </c>
      <c r="L486" s="36">
        <f t="shared" si="103"/>
        <v>2.8022743922023845E-2</v>
      </c>
      <c r="M486" s="12">
        <f t="shared" ca="1" si="92"/>
        <v>193.12443333333331</v>
      </c>
      <c r="N486" s="12">
        <f t="shared" ca="1" si="94"/>
        <v>-3.5177333333333252</v>
      </c>
      <c r="O486" s="12">
        <f t="shared" ca="1" si="95"/>
        <v>12.374447804444387</v>
      </c>
      <c r="P486" s="12">
        <f t="shared" ca="1" si="96"/>
        <v>3.5177333333333252</v>
      </c>
      <c r="Q486" s="36">
        <f t="shared" ca="1" si="97"/>
        <v>1.855279024071051E-2</v>
      </c>
      <c r="R486" s="37">
        <f t="shared" ca="1" si="93"/>
        <v>-3.8353891990015816</v>
      </c>
      <c r="S486" s="38">
        <f t="shared" ca="1" si="104"/>
        <v>1</v>
      </c>
    </row>
    <row r="487" spans="5:19" x14ac:dyDescent="0.3">
      <c r="E487" s="34">
        <f t="shared" si="98"/>
        <v>486</v>
      </c>
      <c r="F487" s="39">
        <v>44168.291666666664</v>
      </c>
      <c r="G487" s="10">
        <v>197.79329999999999</v>
      </c>
      <c r="H487" s="40">
        <f t="shared" si="99"/>
        <v>189.60669999999999</v>
      </c>
      <c r="I487" s="12">
        <f t="shared" si="100"/>
        <v>8.1865999999999985</v>
      </c>
      <c r="J487" s="12">
        <f t="shared" si="101"/>
        <v>67.020419559999979</v>
      </c>
      <c r="K487" s="12">
        <f t="shared" si="102"/>
        <v>8.1865999999999985</v>
      </c>
      <c r="L487" s="36">
        <f t="shared" si="103"/>
        <v>4.1389672956566266E-2</v>
      </c>
      <c r="M487" s="12">
        <f t="shared" ca="1" si="92"/>
        <v>191.2422333333333</v>
      </c>
      <c r="N487" s="12">
        <f t="shared" ca="1" si="94"/>
        <v>6.551066666666685</v>
      </c>
      <c r="O487" s="12">
        <f t="shared" ca="1" si="95"/>
        <v>42.91647447111135</v>
      </c>
      <c r="P487" s="12">
        <f t="shared" ca="1" si="96"/>
        <v>6.551066666666685</v>
      </c>
      <c r="Q487" s="36">
        <f t="shared" ca="1" si="97"/>
        <v>3.312077136418011E-2</v>
      </c>
      <c r="R487" s="37">
        <f t="shared" ca="1" si="93"/>
        <v>6.2334108009984286</v>
      </c>
      <c r="S487" s="38">
        <f t="shared" ca="1" si="104"/>
        <v>1</v>
      </c>
    </row>
    <row r="488" spans="5:19" x14ac:dyDescent="0.3">
      <c r="E488" s="34">
        <f t="shared" si="98"/>
        <v>487</v>
      </c>
      <c r="F488" s="35">
        <v>44169.291666666664</v>
      </c>
      <c r="G488" s="6">
        <v>199.68</v>
      </c>
      <c r="H488" s="40">
        <f t="shared" si="99"/>
        <v>197.79329999999999</v>
      </c>
      <c r="I488" s="12">
        <f t="shared" si="100"/>
        <v>1.8867000000000189</v>
      </c>
      <c r="J488" s="12">
        <f t="shared" si="101"/>
        <v>3.5596368900000712</v>
      </c>
      <c r="K488" s="12">
        <f t="shared" si="102"/>
        <v>1.8867000000000189</v>
      </c>
      <c r="L488" s="36">
        <f t="shared" si="103"/>
        <v>9.4486177884616322E-3</v>
      </c>
      <c r="M488" s="12">
        <f t="shared" ca="1" si="92"/>
        <v>194.10666666666665</v>
      </c>
      <c r="N488" s="12">
        <f t="shared" ca="1" si="94"/>
        <v>5.5733333333333519</v>
      </c>
      <c r="O488" s="12">
        <f t="shared" ca="1" si="95"/>
        <v>31.062044444444652</v>
      </c>
      <c r="P488" s="12">
        <f t="shared" ca="1" si="96"/>
        <v>5.5733333333333519</v>
      </c>
      <c r="Q488" s="36">
        <f t="shared" ca="1" si="97"/>
        <v>2.7911324786324878E-2</v>
      </c>
      <c r="R488" s="37">
        <f t="shared" ca="1" si="93"/>
        <v>5.2556774676650955</v>
      </c>
      <c r="S488" s="38">
        <f t="shared" ca="1" si="104"/>
        <v>0</v>
      </c>
    </row>
    <row r="489" spans="5:19" x14ac:dyDescent="0.3">
      <c r="E489" s="34">
        <f t="shared" si="98"/>
        <v>488</v>
      </c>
      <c r="F489" s="39">
        <v>44172.291666666664</v>
      </c>
      <c r="G489" s="10">
        <v>213.92</v>
      </c>
      <c r="H489" s="40">
        <f t="shared" si="99"/>
        <v>199.68</v>
      </c>
      <c r="I489" s="12">
        <f t="shared" si="100"/>
        <v>14.239999999999981</v>
      </c>
      <c r="J489" s="12">
        <f t="shared" si="101"/>
        <v>202.77759999999944</v>
      </c>
      <c r="K489" s="12">
        <f t="shared" si="102"/>
        <v>14.239999999999981</v>
      </c>
      <c r="L489" s="36">
        <f t="shared" si="103"/>
        <v>6.656694091249056E-2</v>
      </c>
      <c r="M489" s="12">
        <f t="shared" ca="1" si="92"/>
        <v>195.6933333333333</v>
      </c>
      <c r="N489" s="12">
        <f t="shared" ca="1" si="94"/>
        <v>18.226666666666688</v>
      </c>
      <c r="O489" s="12">
        <f t="shared" ca="1" si="95"/>
        <v>332.21137777777852</v>
      </c>
      <c r="P489" s="12">
        <f t="shared" ca="1" si="96"/>
        <v>18.226666666666688</v>
      </c>
      <c r="Q489" s="36">
        <f t="shared" ca="1" si="97"/>
        <v>8.5203191224133737E-2</v>
      </c>
      <c r="R489" s="37">
        <f t="shared" ca="1" si="93"/>
        <v>17.909010800998431</v>
      </c>
      <c r="S489" s="38">
        <f t="shared" ca="1" si="104"/>
        <v>0</v>
      </c>
    </row>
    <row r="490" spans="5:19" x14ac:dyDescent="0.3">
      <c r="E490" s="34">
        <f t="shared" si="98"/>
        <v>489</v>
      </c>
      <c r="F490" s="35">
        <v>44173.291666666664</v>
      </c>
      <c r="G490" s="6">
        <v>216.6267</v>
      </c>
      <c r="H490" s="40">
        <f t="shared" si="99"/>
        <v>213.92</v>
      </c>
      <c r="I490" s="12">
        <f t="shared" si="100"/>
        <v>2.7067000000000121</v>
      </c>
      <c r="J490" s="12">
        <f t="shared" si="101"/>
        <v>7.3262248900000655</v>
      </c>
      <c r="K490" s="12">
        <f t="shared" si="102"/>
        <v>2.7067000000000121</v>
      </c>
      <c r="L490" s="36">
        <f t="shared" si="103"/>
        <v>1.249476634228381E-2</v>
      </c>
      <c r="M490" s="12">
        <f t="shared" ca="1" si="92"/>
        <v>203.79776666666666</v>
      </c>
      <c r="N490" s="12">
        <f t="shared" ca="1" si="94"/>
        <v>12.828933333333339</v>
      </c>
      <c r="O490" s="12">
        <f t="shared" ca="1" si="95"/>
        <v>164.58153047111125</v>
      </c>
      <c r="P490" s="12">
        <f t="shared" ca="1" si="96"/>
        <v>12.828933333333339</v>
      </c>
      <c r="Q490" s="36">
        <f t="shared" ca="1" si="97"/>
        <v>5.9221385606360338E-2</v>
      </c>
      <c r="R490" s="37">
        <f t="shared" ca="1" si="93"/>
        <v>12.511277467665083</v>
      </c>
      <c r="S490" s="38">
        <f t="shared" ca="1" si="104"/>
        <v>0</v>
      </c>
    </row>
    <row r="491" spans="5:19" x14ac:dyDescent="0.3">
      <c r="E491" s="34">
        <f t="shared" si="98"/>
        <v>490</v>
      </c>
      <c r="F491" s="39">
        <v>44174.291666666664</v>
      </c>
      <c r="G491" s="10">
        <v>201.4933</v>
      </c>
      <c r="H491" s="40">
        <f t="shared" si="99"/>
        <v>216.6267</v>
      </c>
      <c r="I491" s="12">
        <f t="shared" si="100"/>
        <v>-15.133399999999995</v>
      </c>
      <c r="J491" s="12">
        <f t="shared" si="101"/>
        <v>229.01979555999984</v>
      </c>
      <c r="K491" s="12">
        <f t="shared" si="102"/>
        <v>15.133399999999995</v>
      </c>
      <c r="L491" s="36">
        <f t="shared" si="103"/>
        <v>7.5106219412754638E-2</v>
      </c>
      <c r="M491" s="12">
        <f t="shared" ca="1" si="92"/>
        <v>210.07556666666667</v>
      </c>
      <c r="N491" s="12">
        <f t="shared" ca="1" si="94"/>
        <v>-8.5822666666666692</v>
      </c>
      <c r="O491" s="12">
        <f t="shared" ca="1" si="95"/>
        <v>73.655301137777826</v>
      </c>
      <c r="P491" s="12">
        <f t="shared" ca="1" si="96"/>
        <v>8.5822666666666692</v>
      </c>
      <c r="Q491" s="36">
        <f t="shared" ca="1" si="97"/>
        <v>4.259331038137084E-2</v>
      </c>
      <c r="R491" s="37">
        <f t="shared" ca="1" si="93"/>
        <v>-8.8999225323349247</v>
      </c>
      <c r="S491" s="38">
        <f t="shared" ca="1" si="104"/>
        <v>1</v>
      </c>
    </row>
    <row r="492" spans="5:19" x14ac:dyDescent="0.3">
      <c r="E492" s="34">
        <f t="shared" si="98"/>
        <v>491</v>
      </c>
      <c r="F492" s="35">
        <v>44175.291666666664</v>
      </c>
      <c r="G492" s="6">
        <v>209.02330000000001</v>
      </c>
      <c r="H492" s="40">
        <f t="shared" si="99"/>
        <v>201.4933</v>
      </c>
      <c r="I492" s="12">
        <f t="shared" si="100"/>
        <v>7.5300000000000011</v>
      </c>
      <c r="J492" s="12">
        <f t="shared" si="101"/>
        <v>56.700900000000019</v>
      </c>
      <c r="K492" s="12">
        <f t="shared" si="102"/>
        <v>7.5300000000000011</v>
      </c>
      <c r="L492" s="36">
        <f t="shared" si="103"/>
        <v>3.6024691984099383E-2</v>
      </c>
      <c r="M492" s="12">
        <f t="shared" ca="1" si="92"/>
        <v>210.67999999999998</v>
      </c>
      <c r="N492" s="12">
        <f t="shared" ca="1" si="94"/>
        <v>-1.6566999999999723</v>
      </c>
      <c r="O492" s="12">
        <f t="shared" ca="1" si="95"/>
        <v>2.7446548899999081</v>
      </c>
      <c r="P492" s="12">
        <f t="shared" ca="1" si="96"/>
        <v>1.6566999999999723</v>
      </c>
      <c r="Q492" s="36">
        <f t="shared" ca="1" si="97"/>
        <v>7.9259106520659286E-3</v>
      </c>
      <c r="R492" s="37">
        <f t="shared" ca="1" si="93"/>
        <v>-1.9743558656682287</v>
      </c>
      <c r="S492" s="38">
        <f t="shared" ca="1" si="104"/>
        <v>0</v>
      </c>
    </row>
    <row r="493" spans="5:19" x14ac:dyDescent="0.3">
      <c r="E493" s="34">
        <f t="shared" si="98"/>
        <v>492</v>
      </c>
      <c r="F493" s="39">
        <v>44176.291666666664</v>
      </c>
      <c r="G493" s="10">
        <v>203.33</v>
      </c>
      <c r="H493" s="40">
        <f t="shared" si="99"/>
        <v>209.02330000000001</v>
      </c>
      <c r="I493" s="12">
        <f t="shared" si="100"/>
        <v>-5.6932999999999936</v>
      </c>
      <c r="J493" s="12">
        <f t="shared" si="101"/>
        <v>32.413664889999929</v>
      </c>
      <c r="K493" s="12">
        <f t="shared" si="102"/>
        <v>5.6932999999999936</v>
      </c>
      <c r="L493" s="36">
        <f t="shared" si="103"/>
        <v>2.8000295086804669E-2</v>
      </c>
      <c r="M493" s="12">
        <f t="shared" ca="1" si="92"/>
        <v>209.04776666666666</v>
      </c>
      <c r="N493" s="12">
        <f t="shared" ca="1" si="94"/>
        <v>-5.7177666666666482</v>
      </c>
      <c r="O493" s="12">
        <f t="shared" ca="1" si="95"/>
        <v>32.69285565444423</v>
      </c>
      <c r="P493" s="12">
        <f t="shared" ca="1" si="96"/>
        <v>5.7177666666666482</v>
      </c>
      <c r="Q493" s="36">
        <f t="shared" ca="1" si="97"/>
        <v>2.8120624928277421E-2</v>
      </c>
      <c r="R493" s="37">
        <f t="shared" ca="1" si="93"/>
        <v>-6.0354225323349047</v>
      </c>
      <c r="S493" s="38">
        <f t="shared" ca="1" si="104"/>
        <v>0</v>
      </c>
    </row>
    <row r="494" spans="5:19" x14ac:dyDescent="0.3">
      <c r="E494" s="34">
        <f t="shared" si="98"/>
        <v>493</v>
      </c>
      <c r="F494" s="35">
        <v>44179.291666666664</v>
      </c>
      <c r="G494" s="6">
        <v>213.27670000000001</v>
      </c>
      <c r="H494" s="40">
        <f t="shared" si="99"/>
        <v>203.33</v>
      </c>
      <c r="I494" s="12">
        <f t="shared" si="100"/>
        <v>9.9466999999999928</v>
      </c>
      <c r="J494" s="12">
        <f t="shared" si="101"/>
        <v>98.936840889999857</v>
      </c>
      <c r="K494" s="12">
        <f t="shared" si="102"/>
        <v>9.9466999999999928</v>
      </c>
      <c r="L494" s="36">
        <f t="shared" si="103"/>
        <v>4.6637537058666009E-2</v>
      </c>
      <c r="M494" s="12">
        <f t="shared" ca="1" si="92"/>
        <v>204.61553333333336</v>
      </c>
      <c r="N494" s="12">
        <f t="shared" ca="1" si="94"/>
        <v>8.6611666666666451</v>
      </c>
      <c r="O494" s="12">
        <f t="shared" ca="1" si="95"/>
        <v>75.01580802777741</v>
      </c>
      <c r="P494" s="12">
        <f t="shared" ca="1" si="96"/>
        <v>8.6611666666666451</v>
      </c>
      <c r="Q494" s="36">
        <f t="shared" ca="1" si="97"/>
        <v>4.0609999435787615E-2</v>
      </c>
      <c r="R494" s="37">
        <f t="shared" ca="1" si="93"/>
        <v>8.3435108009983896</v>
      </c>
      <c r="S494" s="38">
        <f t="shared" ca="1" si="104"/>
        <v>1</v>
      </c>
    </row>
    <row r="495" spans="5:19" x14ac:dyDescent="0.3">
      <c r="E495" s="34">
        <f t="shared" si="98"/>
        <v>494</v>
      </c>
      <c r="F495" s="39">
        <v>44180.291666666664</v>
      </c>
      <c r="G495" s="10">
        <v>211.08330000000001</v>
      </c>
      <c r="H495" s="40">
        <f t="shared" si="99"/>
        <v>213.27670000000001</v>
      </c>
      <c r="I495" s="12">
        <f t="shared" si="100"/>
        <v>-2.1933999999999969</v>
      </c>
      <c r="J495" s="12">
        <f t="shared" si="101"/>
        <v>4.8110035599999863</v>
      </c>
      <c r="K495" s="12">
        <f t="shared" si="102"/>
        <v>2.1933999999999969</v>
      </c>
      <c r="L495" s="36">
        <f t="shared" si="103"/>
        <v>1.0391158372073947E-2</v>
      </c>
      <c r="M495" s="12">
        <f t="shared" ca="1" si="92"/>
        <v>208.54333333333332</v>
      </c>
      <c r="N495" s="12">
        <f t="shared" ca="1" si="94"/>
        <v>2.539966666666686</v>
      </c>
      <c r="O495" s="12">
        <f t="shared" ca="1" si="95"/>
        <v>6.4514306677778759</v>
      </c>
      <c r="P495" s="12">
        <f t="shared" ca="1" si="96"/>
        <v>2.539966666666686</v>
      </c>
      <c r="Q495" s="36">
        <f t="shared" ca="1" si="97"/>
        <v>1.2033006242875139E-2</v>
      </c>
      <c r="R495" s="37">
        <f t="shared" ca="1" si="93"/>
        <v>2.2223108009984296</v>
      </c>
      <c r="S495" s="38">
        <f t="shared" ca="1" si="104"/>
        <v>0</v>
      </c>
    </row>
    <row r="496" spans="5:19" x14ac:dyDescent="0.3">
      <c r="E496" s="34">
        <f t="shared" si="98"/>
        <v>495</v>
      </c>
      <c r="F496" s="35">
        <v>44181.291666666664</v>
      </c>
      <c r="G496" s="6">
        <v>207.59</v>
      </c>
      <c r="H496" s="40">
        <f t="shared" si="99"/>
        <v>211.08330000000001</v>
      </c>
      <c r="I496" s="12">
        <f t="shared" si="100"/>
        <v>-3.493300000000005</v>
      </c>
      <c r="J496" s="12">
        <f t="shared" si="101"/>
        <v>12.203144890000035</v>
      </c>
      <c r="K496" s="12">
        <f t="shared" si="102"/>
        <v>3.493300000000005</v>
      </c>
      <c r="L496" s="36">
        <f t="shared" si="103"/>
        <v>1.6827881882556985E-2</v>
      </c>
      <c r="M496" s="12">
        <f t="shared" ca="1" si="92"/>
        <v>209.23000000000002</v>
      </c>
      <c r="N496" s="12">
        <f t="shared" ca="1" si="94"/>
        <v>-1.6400000000000148</v>
      </c>
      <c r="O496" s="12">
        <f t="shared" ca="1" si="95"/>
        <v>2.6896000000000484</v>
      </c>
      <c r="P496" s="12">
        <f t="shared" ca="1" si="96"/>
        <v>1.6400000000000148</v>
      </c>
      <c r="Q496" s="36">
        <f t="shared" ca="1" si="97"/>
        <v>7.900187870321377E-3</v>
      </c>
      <c r="R496" s="37">
        <f t="shared" ca="1" si="93"/>
        <v>-1.9576558656682712</v>
      </c>
      <c r="S496" s="38">
        <f t="shared" ca="1" si="104"/>
        <v>1</v>
      </c>
    </row>
    <row r="497" spans="5:19" x14ac:dyDescent="0.3">
      <c r="E497" s="34">
        <f t="shared" si="98"/>
        <v>496</v>
      </c>
      <c r="F497" s="39">
        <v>44182.291666666664</v>
      </c>
      <c r="G497" s="10">
        <v>218.63329999999999</v>
      </c>
      <c r="H497" s="40">
        <f t="shared" si="99"/>
        <v>207.59</v>
      </c>
      <c r="I497" s="12">
        <f t="shared" si="100"/>
        <v>11.043299999999988</v>
      </c>
      <c r="J497" s="12">
        <f t="shared" si="101"/>
        <v>121.95447488999973</v>
      </c>
      <c r="K497" s="12">
        <f t="shared" si="102"/>
        <v>11.043299999999988</v>
      </c>
      <c r="L497" s="36">
        <f t="shared" si="103"/>
        <v>5.0510603828419494E-2</v>
      </c>
      <c r="M497" s="12">
        <f t="shared" ca="1" si="92"/>
        <v>210.65</v>
      </c>
      <c r="N497" s="12">
        <f t="shared" ca="1" si="94"/>
        <v>7.9832999999999856</v>
      </c>
      <c r="O497" s="12">
        <f t="shared" ca="1" si="95"/>
        <v>63.733078889999767</v>
      </c>
      <c r="P497" s="12">
        <f t="shared" ca="1" si="96"/>
        <v>7.9832999999999856</v>
      </c>
      <c r="Q497" s="36">
        <f t="shared" ca="1" si="97"/>
        <v>3.6514565713457126E-2</v>
      </c>
      <c r="R497" s="37">
        <f t="shared" ca="1" si="93"/>
        <v>7.6656441343317292</v>
      </c>
      <c r="S497" s="38">
        <f t="shared" ca="1" si="104"/>
        <v>1</v>
      </c>
    </row>
    <row r="498" spans="5:19" x14ac:dyDescent="0.3">
      <c r="E498" s="34">
        <f t="shared" si="98"/>
        <v>497</v>
      </c>
      <c r="F498" s="35">
        <v>44183.291666666664</v>
      </c>
      <c r="G498" s="6">
        <v>231.66669999999999</v>
      </c>
      <c r="H498" s="40">
        <f t="shared" si="99"/>
        <v>218.63329999999999</v>
      </c>
      <c r="I498" s="12">
        <f t="shared" si="100"/>
        <v>13.0334</v>
      </c>
      <c r="J498" s="12">
        <f t="shared" si="101"/>
        <v>169.86951556</v>
      </c>
      <c r="K498" s="12">
        <f t="shared" si="102"/>
        <v>13.0334</v>
      </c>
      <c r="L498" s="36">
        <f t="shared" si="103"/>
        <v>5.6259272480680224E-2</v>
      </c>
      <c r="M498" s="12">
        <f t="shared" ca="1" si="92"/>
        <v>212.43553333333332</v>
      </c>
      <c r="N498" s="12">
        <f t="shared" ca="1" si="94"/>
        <v>19.231166666666667</v>
      </c>
      <c r="O498" s="12">
        <f t="shared" ca="1" si="95"/>
        <v>369.83777136111109</v>
      </c>
      <c r="P498" s="12">
        <f t="shared" ca="1" si="96"/>
        <v>19.231166666666667</v>
      </c>
      <c r="Q498" s="36">
        <f t="shared" ca="1" si="97"/>
        <v>8.3012218271623278E-2</v>
      </c>
      <c r="R498" s="37">
        <f t="shared" ca="1" si="93"/>
        <v>18.913510800998409</v>
      </c>
      <c r="S498" s="38">
        <f t="shared" ca="1" si="104"/>
        <v>0</v>
      </c>
    </row>
    <row r="499" spans="5:19" x14ac:dyDescent="0.3">
      <c r="E499" s="34">
        <f t="shared" si="98"/>
        <v>498</v>
      </c>
      <c r="F499" s="39">
        <v>44186.291666666664</v>
      </c>
      <c r="G499" s="10">
        <v>216.62</v>
      </c>
      <c r="H499" s="40">
        <f t="shared" si="99"/>
        <v>231.66669999999999</v>
      </c>
      <c r="I499" s="12">
        <f t="shared" si="100"/>
        <v>-15.046699999999987</v>
      </c>
      <c r="J499" s="12">
        <f t="shared" si="101"/>
        <v>226.40318088999962</v>
      </c>
      <c r="K499" s="12">
        <f t="shared" si="102"/>
        <v>15.046699999999987</v>
      </c>
      <c r="L499" s="36">
        <f t="shared" si="103"/>
        <v>6.9461268580925065E-2</v>
      </c>
      <c r="M499" s="12">
        <f t="shared" ca="1" si="92"/>
        <v>219.29666666666665</v>
      </c>
      <c r="N499" s="12">
        <f t="shared" ca="1" si="94"/>
        <v>-2.6766666666666481</v>
      </c>
      <c r="O499" s="12">
        <f t="shared" ca="1" si="95"/>
        <v>7.1645444444443447</v>
      </c>
      <c r="P499" s="12">
        <f t="shared" ca="1" si="96"/>
        <v>2.6766666666666481</v>
      </c>
      <c r="Q499" s="36">
        <f t="shared" ca="1" si="97"/>
        <v>1.2356507555473401E-2</v>
      </c>
      <c r="R499" s="37">
        <f t="shared" ca="1" si="93"/>
        <v>-2.9943225323349045</v>
      </c>
      <c r="S499" s="38">
        <f t="shared" ca="1" si="104"/>
        <v>1</v>
      </c>
    </row>
    <row r="500" spans="5:19" x14ac:dyDescent="0.3">
      <c r="E500" s="34">
        <f t="shared" si="98"/>
        <v>499</v>
      </c>
      <c r="F500" s="35">
        <v>44187.291666666664</v>
      </c>
      <c r="G500" s="6">
        <v>213.44669999999999</v>
      </c>
      <c r="H500" s="40">
        <f t="shared" si="99"/>
        <v>216.62</v>
      </c>
      <c r="I500" s="12">
        <f t="shared" si="100"/>
        <v>-3.1733000000000118</v>
      </c>
      <c r="J500" s="12">
        <f t="shared" si="101"/>
        <v>10.069832890000075</v>
      </c>
      <c r="K500" s="12">
        <f t="shared" si="102"/>
        <v>3.1733000000000118</v>
      </c>
      <c r="L500" s="36">
        <f t="shared" si="103"/>
        <v>1.4866943363378361E-2</v>
      </c>
      <c r="M500" s="12">
        <f t="shared" ca="1" si="92"/>
        <v>222.30666666666664</v>
      </c>
      <c r="N500" s="12">
        <f t="shared" ca="1" si="94"/>
        <v>-8.8599666666666508</v>
      </c>
      <c r="O500" s="12">
        <f t="shared" ca="1" si="95"/>
        <v>78.499009334444168</v>
      </c>
      <c r="P500" s="12">
        <f t="shared" ca="1" si="96"/>
        <v>8.8599666666666508</v>
      </c>
      <c r="Q500" s="36">
        <f t="shared" ca="1" si="97"/>
        <v>4.1509035589056428E-2</v>
      </c>
      <c r="R500" s="37">
        <f t="shared" ca="1" si="93"/>
        <v>-9.1776225323349063</v>
      </c>
      <c r="S500" s="38">
        <f t="shared" ca="1" si="104"/>
        <v>0</v>
      </c>
    </row>
    <row r="501" spans="5:19" x14ac:dyDescent="0.3">
      <c r="E501" s="34">
        <f t="shared" si="98"/>
        <v>500</v>
      </c>
      <c r="F501" s="39">
        <v>44188.291666666664</v>
      </c>
      <c r="G501" s="10">
        <v>215.32669999999999</v>
      </c>
      <c r="H501" s="40">
        <f t="shared" si="99"/>
        <v>213.44669999999999</v>
      </c>
      <c r="I501" s="12">
        <f t="shared" si="100"/>
        <v>1.8799999999999955</v>
      </c>
      <c r="J501" s="12">
        <f t="shared" si="101"/>
        <v>3.5343999999999829</v>
      </c>
      <c r="K501" s="12">
        <f t="shared" si="102"/>
        <v>1.8799999999999955</v>
      </c>
      <c r="L501" s="36">
        <f t="shared" si="103"/>
        <v>8.7309191103564741E-3</v>
      </c>
      <c r="M501" s="12">
        <f t="shared" ca="1" si="92"/>
        <v>220.5778</v>
      </c>
      <c r="N501" s="12">
        <f t="shared" ca="1" si="94"/>
        <v>-5.2511000000000081</v>
      </c>
      <c r="O501" s="12">
        <f t="shared" ca="1" si="95"/>
        <v>27.574051210000086</v>
      </c>
      <c r="P501" s="12">
        <f t="shared" ca="1" si="96"/>
        <v>5.2511000000000081</v>
      </c>
      <c r="Q501" s="36">
        <f t="shared" ca="1" si="97"/>
        <v>2.4386664542762268E-2</v>
      </c>
      <c r="R501" s="37">
        <f t="shared" ca="1" si="93"/>
        <v>-5.5687558656682645</v>
      </c>
      <c r="S501" s="38">
        <f t="shared" ca="1" si="104"/>
        <v>0</v>
      </c>
    </row>
    <row r="502" spans="5:19" x14ac:dyDescent="0.3">
      <c r="E502" s="34">
        <f t="shared" si="98"/>
        <v>501</v>
      </c>
      <c r="F502" s="35">
        <v>44189.291666666664</v>
      </c>
      <c r="G502" s="6">
        <v>220.59</v>
      </c>
      <c r="H502" s="40">
        <f t="shared" si="99"/>
        <v>215.32669999999999</v>
      </c>
      <c r="I502" s="12">
        <f t="shared" si="100"/>
        <v>5.2633000000000152</v>
      </c>
      <c r="J502" s="12">
        <f t="shared" si="101"/>
        <v>27.702326890000158</v>
      </c>
      <c r="K502" s="12">
        <f t="shared" si="102"/>
        <v>5.2633000000000152</v>
      </c>
      <c r="L502" s="36">
        <f t="shared" si="103"/>
        <v>2.3860102452513781E-2</v>
      </c>
      <c r="M502" s="12">
        <f t="shared" ca="1" si="92"/>
        <v>215.13113333333331</v>
      </c>
      <c r="N502" s="12">
        <f t="shared" ca="1" si="94"/>
        <v>5.4588666666666938</v>
      </c>
      <c r="O502" s="12">
        <f t="shared" ca="1" si="95"/>
        <v>29.799225284444741</v>
      </c>
      <c r="P502" s="12">
        <f t="shared" ca="1" si="96"/>
        <v>5.4588666666666938</v>
      </c>
      <c r="Q502" s="36">
        <f t="shared" ca="1" si="97"/>
        <v>2.4746664248908354E-2</v>
      </c>
      <c r="R502" s="37">
        <f t="shared" ca="1" si="93"/>
        <v>5.1412108009984374</v>
      </c>
      <c r="S502" s="38">
        <f t="shared" ca="1" si="104"/>
        <v>1</v>
      </c>
    </row>
    <row r="503" spans="5:19" x14ac:dyDescent="0.3">
      <c r="E503" s="34">
        <f t="shared" si="98"/>
        <v>502</v>
      </c>
      <c r="F503" s="39">
        <v>44193.291666666664</v>
      </c>
      <c r="G503" s="10">
        <v>221.23</v>
      </c>
      <c r="H503" s="40">
        <f t="shared" si="99"/>
        <v>220.59</v>
      </c>
      <c r="I503" s="12">
        <f t="shared" si="100"/>
        <v>0.63999999999998636</v>
      </c>
      <c r="J503" s="12">
        <f t="shared" si="101"/>
        <v>0.40959999999998253</v>
      </c>
      <c r="K503" s="12">
        <f t="shared" si="102"/>
        <v>0.63999999999998636</v>
      </c>
      <c r="L503" s="36">
        <f t="shared" si="103"/>
        <v>2.8929168738416416E-3</v>
      </c>
      <c r="M503" s="12">
        <f t="shared" ca="1" si="92"/>
        <v>216.45446666666666</v>
      </c>
      <c r="N503" s="12">
        <f t="shared" ca="1" si="94"/>
        <v>4.7755333333333283</v>
      </c>
      <c r="O503" s="12">
        <f t="shared" ca="1" si="95"/>
        <v>22.805718617777728</v>
      </c>
      <c r="P503" s="12">
        <f t="shared" ca="1" si="96"/>
        <v>4.7755333333333283</v>
      </c>
      <c r="Q503" s="36">
        <f t="shared" ca="1" si="97"/>
        <v>2.1586282752489847E-2</v>
      </c>
      <c r="R503" s="37">
        <f t="shared" ca="1" si="93"/>
        <v>4.4578774676650719</v>
      </c>
      <c r="S503" s="38">
        <f t="shared" ca="1" si="104"/>
        <v>0</v>
      </c>
    </row>
    <row r="504" spans="5:19" x14ac:dyDescent="0.3">
      <c r="E504" s="34">
        <f t="shared" si="98"/>
        <v>503</v>
      </c>
      <c r="F504" s="35">
        <v>44194.291666666664</v>
      </c>
      <c r="G504" s="6">
        <v>221.9967</v>
      </c>
      <c r="H504" s="40">
        <f t="shared" si="99"/>
        <v>221.23</v>
      </c>
      <c r="I504" s="12">
        <f t="shared" si="100"/>
        <v>0.76670000000001437</v>
      </c>
      <c r="J504" s="12">
        <f t="shared" si="101"/>
        <v>0.58782889000002203</v>
      </c>
      <c r="K504" s="12">
        <f t="shared" si="102"/>
        <v>0.76670000000001437</v>
      </c>
      <c r="L504" s="36">
        <f t="shared" si="103"/>
        <v>3.453654941717667E-3</v>
      </c>
      <c r="M504" s="12">
        <f t="shared" ca="1" si="92"/>
        <v>219.0489</v>
      </c>
      <c r="N504" s="12">
        <f t="shared" ca="1" si="94"/>
        <v>2.9478000000000009</v>
      </c>
      <c r="O504" s="12">
        <f t="shared" ca="1" si="95"/>
        <v>8.6895248400000042</v>
      </c>
      <c r="P504" s="12">
        <f t="shared" ca="1" si="96"/>
        <v>2.9478000000000009</v>
      </c>
      <c r="Q504" s="36">
        <f t="shared" ca="1" si="97"/>
        <v>1.3278575762612691E-2</v>
      </c>
      <c r="R504" s="37">
        <f t="shared" ca="1" si="93"/>
        <v>2.6301441343317444</v>
      </c>
      <c r="S504" s="38">
        <f t="shared" ca="1" si="104"/>
        <v>0</v>
      </c>
    </row>
    <row r="505" spans="5:19" x14ac:dyDescent="0.3">
      <c r="E505" s="34">
        <f t="shared" si="98"/>
        <v>504</v>
      </c>
      <c r="F505" s="39">
        <v>44195.291666666664</v>
      </c>
      <c r="G505" s="10">
        <v>231.5933</v>
      </c>
      <c r="H505" s="40">
        <f t="shared" si="99"/>
        <v>221.9967</v>
      </c>
      <c r="I505" s="12">
        <f t="shared" si="100"/>
        <v>9.5965999999999951</v>
      </c>
      <c r="J505" s="12">
        <f t="shared" si="101"/>
        <v>92.0947315599999</v>
      </c>
      <c r="K505" s="12">
        <f t="shared" si="102"/>
        <v>9.5965999999999951</v>
      </c>
      <c r="L505" s="36">
        <f t="shared" si="103"/>
        <v>4.1437295465801452E-2</v>
      </c>
      <c r="M505" s="12">
        <f t="shared" ca="1" si="92"/>
        <v>221.27223333333333</v>
      </c>
      <c r="N505" s="12">
        <f t="shared" ca="1" si="94"/>
        <v>10.321066666666667</v>
      </c>
      <c r="O505" s="12">
        <f t="shared" ca="1" si="95"/>
        <v>106.52441713777777</v>
      </c>
      <c r="P505" s="12">
        <f t="shared" ca="1" si="96"/>
        <v>10.321066666666667</v>
      </c>
      <c r="Q505" s="36">
        <f t="shared" ca="1" si="97"/>
        <v>4.4565480377310861E-2</v>
      </c>
      <c r="R505" s="37">
        <f t="shared" ca="1" si="93"/>
        <v>10.003410800998411</v>
      </c>
      <c r="S505" s="38">
        <f t="shared" ca="1" si="104"/>
        <v>0</v>
      </c>
    </row>
    <row r="506" spans="5:19" x14ac:dyDescent="0.3">
      <c r="E506" s="34">
        <f t="shared" si="98"/>
        <v>505</v>
      </c>
      <c r="F506" s="35">
        <v>44196.291666666664</v>
      </c>
      <c r="G506" s="6">
        <v>235.22329999999999</v>
      </c>
      <c r="H506" s="40">
        <f t="shared" si="99"/>
        <v>231.5933</v>
      </c>
      <c r="I506" s="12">
        <f t="shared" si="100"/>
        <v>3.6299999999999955</v>
      </c>
      <c r="J506" s="12">
        <f t="shared" si="101"/>
        <v>13.176899999999968</v>
      </c>
      <c r="K506" s="12">
        <f t="shared" si="102"/>
        <v>3.6299999999999955</v>
      </c>
      <c r="L506" s="36">
        <f t="shared" si="103"/>
        <v>1.5432144689747978E-2</v>
      </c>
      <c r="M506" s="12">
        <f t="shared" ca="1" si="92"/>
        <v>224.93999999999997</v>
      </c>
      <c r="N506" s="12">
        <f t="shared" ca="1" si="94"/>
        <v>10.283300000000025</v>
      </c>
      <c r="O506" s="12">
        <f t="shared" ca="1" si="95"/>
        <v>105.74625889000052</v>
      </c>
      <c r="P506" s="12">
        <f t="shared" ca="1" si="96"/>
        <v>10.283300000000025</v>
      </c>
      <c r="Q506" s="36">
        <f t="shared" ca="1" si="97"/>
        <v>4.3717182779087045E-2</v>
      </c>
      <c r="R506" s="37">
        <f t="shared" ca="1" si="93"/>
        <v>9.9656441343317699</v>
      </c>
      <c r="S506" s="38">
        <f t="shared" ca="1" si="104"/>
        <v>0</v>
      </c>
    </row>
    <row r="507" spans="5:19" x14ac:dyDescent="0.3">
      <c r="E507" s="34">
        <f t="shared" si="98"/>
        <v>506</v>
      </c>
      <c r="F507" s="39">
        <v>44200.291666666664</v>
      </c>
      <c r="G507" s="10">
        <v>243.2567</v>
      </c>
      <c r="H507" s="40">
        <f t="shared" si="99"/>
        <v>235.22329999999999</v>
      </c>
      <c r="I507" s="12">
        <f t="shared" si="100"/>
        <v>8.0334000000000003</v>
      </c>
      <c r="J507" s="12">
        <f t="shared" si="101"/>
        <v>64.535515560000007</v>
      </c>
      <c r="K507" s="12">
        <f t="shared" si="102"/>
        <v>8.0334000000000003</v>
      </c>
      <c r="L507" s="36">
        <f t="shared" si="103"/>
        <v>3.3024373018297137E-2</v>
      </c>
      <c r="M507" s="12">
        <f t="shared" ca="1" si="92"/>
        <v>229.60443333333333</v>
      </c>
      <c r="N507" s="12">
        <f t="shared" ca="1" si="94"/>
        <v>13.652266666666662</v>
      </c>
      <c r="O507" s="12">
        <f t="shared" ca="1" si="95"/>
        <v>186.38438513777766</v>
      </c>
      <c r="P507" s="12">
        <f t="shared" ca="1" si="96"/>
        <v>13.652266666666662</v>
      </c>
      <c r="Q507" s="36">
        <f t="shared" ca="1" si="97"/>
        <v>5.6122880342727097E-2</v>
      </c>
      <c r="R507" s="37">
        <f t="shared" ca="1" si="93"/>
        <v>13.334610800998407</v>
      </c>
      <c r="S507" s="38">
        <f t="shared" ca="1" si="104"/>
        <v>0</v>
      </c>
    </row>
    <row r="508" spans="5:19" x14ac:dyDescent="0.3">
      <c r="E508" s="34">
        <f t="shared" si="98"/>
        <v>507</v>
      </c>
      <c r="F508" s="35">
        <v>44201.291666666664</v>
      </c>
      <c r="G508" s="6">
        <v>245.0367</v>
      </c>
      <c r="H508" s="40">
        <f t="shared" si="99"/>
        <v>243.2567</v>
      </c>
      <c r="I508" s="12">
        <f t="shared" si="100"/>
        <v>1.7800000000000011</v>
      </c>
      <c r="J508" s="12">
        <f t="shared" si="101"/>
        <v>3.1684000000000041</v>
      </c>
      <c r="K508" s="12">
        <f t="shared" si="102"/>
        <v>1.7800000000000011</v>
      </c>
      <c r="L508" s="36">
        <f t="shared" si="103"/>
        <v>7.2642179722466112E-3</v>
      </c>
      <c r="M508" s="12">
        <f t="shared" ca="1" si="92"/>
        <v>236.69110000000001</v>
      </c>
      <c r="N508" s="12">
        <f t="shared" ca="1" si="94"/>
        <v>8.3455999999999904</v>
      </c>
      <c r="O508" s="12">
        <f t="shared" ca="1" si="95"/>
        <v>69.649039359999833</v>
      </c>
      <c r="P508" s="12">
        <f t="shared" ca="1" si="96"/>
        <v>8.3455999999999904</v>
      </c>
      <c r="Q508" s="36">
        <f t="shared" ca="1" si="97"/>
        <v>3.4058571634371468E-2</v>
      </c>
      <c r="R508" s="37">
        <f t="shared" ca="1" si="93"/>
        <v>8.0279441343317348</v>
      </c>
      <c r="S508" s="38">
        <f t="shared" ca="1" si="104"/>
        <v>0</v>
      </c>
    </row>
    <row r="509" spans="5:19" x14ac:dyDescent="0.3">
      <c r="E509" s="34">
        <f t="shared" si="98"/>
        <v>508</v>
      </c>
      <c r="F509" s="39">
        <v>44202.291666666664</v>
      </c>
      <c r="G509" s="10">
        <v>251.9933</v>
      </c>
      <c r="H509" s="40">
        <f t="shared" si="99"/>
        <v>245.0367</v>
      </c>
      <c r="I509" s="12">
        <f t="shared" si="100"/>
        <v>6.9566000000000088</v>
      </c>
      <c r="J509" s="12">
        <f t="shared" si="101"/>
        <v>48.394283560000119</v>
      </c>
      <c r="K509" s="12">
        <f t="shared" si="102"/>
        <v>6.9566000000000088</v>
      </c>
      <c r="L509" s="36">
        <f t="shared" si="103"/>
        <v>2.7606289532301091E-2</v>
      </c>
      <c r="M509" s="12">
        <f t="shared" ca="1" si="92"/>
        <v>241.17223333333334</v>
      </c>
      <c r="N509" s="12">
        <f t="shared" ca="1" si="94"/>
        <v>10.821066666666667</v>
      </c>
      <c r="O509" s="12">
        <f t="shared" ca="1" si="95"/>
        <v>117.09548380444444</v>
      </c>
      <c r="P509" s="12">
        <f t="shared" ca="1" si="96"/>
        <v>10.821066666666667</v>
      </c>
      <c r="Q509" s="36">
        <f t="shared" ca="1" si="97"/>
        <v>4.2941882449520151E-2</v>
      </c>
      <c r="R509" s="37">
        <f t="shared" ca="1" si="93"/>
        <v>10.503410800998411</v>
      </c>
      <c r="S509" s="38">
        <f t="shared" ca="1" si="104"/>
        <v>0</v>
      </c>
    </row>
    <row r="510" spans="5:19" x14ac:dyDescent="0.3">
      <c r="E510" s="34">
        <f t="shared" si="98"/>
        <v>509</v>
      </c>
      <c r="F510" s="35">
        <v>44203.291666666664</v>
      </c>
      <c r="G510" s="6">
        <v>272.01330000000002</v>
      </c>
      <c r="H510" s="40">
        <f t="shared" si="99"/>
        <v>251.9933</v>
      </c>
      <c r="I510" s="12">
        <f t="shared" si="100"/>
        <v>20.02000000000001</v>
      </c>
      <c r="J510" s="12">
        <f t="shared" si="101"/>
        <v>400.80040000000042</v>
      </c>
      <c r="K510" s="12">
        <f t="shared" si="102"/>
        <v>20.02000000000001</v>
      </c>
      <c r="L510" s="36">
        <f t="shared" si="103"/>
        <v>7.3599342385096647E-2</v>
      </c>
      <c r="M510" s="12">
        <f t="shared" ca="1" si="92"/>
        <v>246.76223333333334</v>
      </c>
      <c r="N510" s="12">
        <f t="shared" ca="1" si="94"/>
        <v>25.251066666666674</v>
      </c>
      <c r="O510" s="12">
        <f t="shared" ca="1" si="95"/>
        <v>637.61636780444485</v>
      </c>
      <c r="P510" s="12">
        <f t="shared" ca="1" si="96"/>
        <v>25.251066666666674</v>
      </c>
      <c r="Q510" s="36">
        <f t="shared" ca="1" si="97"/>
        <v>9.2830264794650383E-2</v>
      </c>
      <c r="R510" s="37">
        <f t="shared" ca="1" si="93"/>
        <v>24.933410800998416</v>
      </c>
      <c r="S510" s="38">
        <f t="shared" ca="1" si="104"/>
        <v>0</v>
      </c>
    </row>
    <row r="511" spans="5:19" x14ac:dyDescent="0.3">
      <c r="E511" s="34">
        <f t="shared" si="98"/>
        <v>510</v>
      </c>
      <c r="F511" s="39">
        <v>44204.291666666664</v>
      </c>
      <c r="G511" s="10">
        <v>293.33999999999997</v>
      </c>
      <c r="H511" s="40">
        <f t="shared" si="99"/>
        <v>272.01330000000002</v>
      </c>
      <c r="I511" s="12">
        <f t="shared" si="100"/>
        <v>21.32669999999996</v>
      </c>
      <c r="J511" s="12">
        <f t="shared" si="101"/>
        <v>454.8281328899983</v>
      </c>
      <c r="K511" s="12">
        <f t="shared" si="102"/>
        <v>21.32669999999996</v>
      </c>
      <c r="L511" s="36">
        <f t="shared" si="103"/>
        <v>7.2703006749846463E-2</v>
      </c>
      <c r="M511" s="12">
        <f t="shared" ca="1" si="92"/>
        <v>256.3477666666667</v>
      </c>
      <c r="N511" s="12">
        <f t="shared" ca="1" si="94"/>
        <v>36.992233333333274</v>
      </c>
      <c r="O511" s="12">
        <f t="shared" ca="1" si="95"/>
        <v>1368.4253269877734</v>
      </c>
      <c r="P511" s="12">
        <f t="shared" ca="1" si="96"/>
        <v>36.992233333333274</v>
      </c>
      <c r="Q511" s="36">
        <f t="shared" ca="1" si="97"/>
        <v>0.1261070202949931</v>
      </c>
      <c r="R511" s="37">
        <f t="shared" ca="1" si="93"/>
        <v>36.674577467665017</v>
      </c>
      <c r="S511" s="38">
        <f t="shared" ca="1" si="104"/>
        <v>0</v>
      </c>
    </row>
    <row r="512" spans="5:19" x14ac:dyDescent="0.3">
      <c r="E512" s="34">
        <f t="shared" si="98"/>
        <v>511</v>
      </c>
      <c r="F512" s="35">
        <v>44207.291666666664</v>
      </c>
      <c r="G512" s="6">
        <v>270.39670000000001</v>
      </c>
      <c r="H512" s="40">
        <f t="shared" si="99"/>
        <v>293.33999999999997</v>
      </c>
      <c r="I512" s="12">
        <f t="shared" si="100"/>
        <v>-22.943299999999965</v>
      </c>
      <c r="J512" s="12">
        <f t="shared" si="101"/>
        <v>526.39501488999838</v>
      </c>
      <c r="K512" s="12">
        <f t="shared" si="102"/>
        <v>22.943299999999965</v>
      </c>
      <c r="L512" s="36">
        <f t="shared" si="103"/>
        <v>8.4850517776289297E-2</v>
      </c>
      <c r="M512" s="12">
        <f t="shared" ca="1" si="92"/>
        <v>272.44886666666667</v>
      </c>
      <c r="N512" s="12">
        <f t="shared" ca="1" si="94"/>
        <v>-2.0521666666666647</v>
      </c>
      <c r="O512" s="12">
        <f t="shared" ca="1" si="95"/>
        <v>4.2113880277777698</v>
      </c>
      <c r="P512" s="12">
        <f t="shared" ca="1" si="96"/>
        <v>2.0521666666666647</v>
      </c>
      <c r="Q512" s="36">
        <f t="shared" ca="1" si="97"/>
        <v>7.5894663901839949E-3</v>
      </c>
      <c r="R512" s="37">
        <f t="shared" ca="1" si="93"/>
        <v>-2.3698225323349211</v>
      </c>
      <c r="S512" s="38">
        <f t="shared" ca="1" si="104"/>
        <v>1</v>
      </c>
    </row>
    <row r="513" spans="5:19" x14ac:dyDescent="0.3">
      <c r="E513" s="34">
        <f t="shared" si="98"/>
        <v>512</v>
      </c>
      <c r="F513" s="39">
        <v>44208.291666666664</v>
      </c>
      <c r="G513" s="10">
        <v>283.14670000000001</v>
      </c>
      <c r="H513" s="40">
        <f t="shared" si="99"/>
        <v>270.39670000000001</v>
      </c>
      <c r="I513" s="12">
        <f t="shared" si="100"/>
        <v>12.75</v>
      </c>
      <c r="J513" s="12">
        <f t="shared" si="101"/>
        <v>162.5625</v>
      </c>
      <c r="K513" s="12">
        <f t="shared" si="102"/>
        <v>12.75</v>
      </c>
      <c r="L513" s="36">
        <f t="shared" si="103"/>
        <v>4.5029661302780501E-2</v>
      </c>
      <c r="M513" s="12">
        <f t="shared" ca="1" si="92"/>
        <v>278.58333333333331</v>
      </c>
      <c r="N513" s="12">
        <f t="shared" ca="1" si="94"/>
        <v>4.5633666666666954</v>
      </c>
      <c r="O513" s="12">
        <f t="shared" ca="1" si="95"/>
        <v>20.824315334444709</v>
      </c>
      <c r="P513" s="12">
        <f t="shared" ca="1" si="96"/>
        <v>4.5633666666666954</v>
      </c>
      <c r="Q513" s="36">
        <f t="shared" ca="1" si="97"/>
        <v>1.6116616109835273E-2</v>
      </c>
      <c r="R513" s="37">
        <f t="shared" ca="1" si="93"/>
        <v>4.245710800998439</v>
      </c>
      <c r="S513" s="38">
        <f t="shared" ca="1" si="104"/>
        <v>1</v>
      </c>
    </row>
    <row r="514" spans="5:19" x14ac:dyDescent="0.3">
      <c r="E514" s="34">
        <f t="shared" si="98"/>
        <v>513</v>
      </c>
      <c r="F514" s="35">
        <v>44209.291666666664</v>
      </c>
      <c r="G514" s="6">
        <v>284.80329999999998</v>
      </c>
      <c r="H514" s="40">
        <f t="shared" si="99"/>
        <v>283.14670000000001</v>
      </c>
      <c r="I514" s="12">
        <f t="shared" si="100"/>
        <v>1.656599999999969</v>
      </c>
      <c r="J514" s="12">
        <f t="shared" si="101"/>
        <v>2.7443235599998972</v>
      </c>
      <c r="K514" s="12">
        <f t="shared" si="102"/>
        <v>1.656599999999969</v>
      </c>
      <c r="L514" s="36">
        <f t="shared" si="103"/>
        <v>5.8166460852102806E-3</v>
      </c>
      <c r="M514" s="12">
        <f t="shared" ref="M514:M577" ca="1" si="105">IF(E514&lt;=span,G514,AVERAGE(OFFSET(G514,-span,0,span,1)))</f>
        <v>282.29446666666666</v>
      </c>
      <c r="N514" s="12">
        <f t="shared" ca="1" si="94"/>
        <v>2.5088333333333139</v>
      </c>
      <c r="O514" s="12">
        <f t="shared" ca="1" si="95"/>
        <v>6.2942446944443473</v>
      </c>
      <c r="P514" s="12">
        <f t="shared" ca="1" si="96"/>
        <v>2.5088333333333139</v>
      </c>
      <c r="Q514" s="36">
        <f t="shared" ca="1" si="97"/>
        <v>8.8090037346242617E-3</v>
      </c>
      <c r="R514" s="37">
        <f t="shared" ref="R514:R577" ca="1" si="106">N514-AVERAGE(ErorrMA)</f>
        <v>2.1911774676650575</v>
      </c>
      <c r="S514" s="38">
        <f t="shared" ca="1" si="104"/>
        <v>0</v>
      </c>
    </row>
    <row r="515" spans="5:19" x14ac:dyDescent="0.3">
      <c r="E515" s="34">
        <f t="shared" si="98"/>
        <v>514</v>
      </c>
      <c r="F515" s="39">
        <v>44210.291666666664</v>
      </c>
      <c r="G515" s="10">
        <v>281.66669999999999</v>
      </c>
      <c r="H515" s="40">
        <f t="shared" si="99"/>
        <v>284.80329999999998</v>
      </c>
      <c r="I515" s="12">
        <f t="shared" si="100"/>
        <v>-3.1365999999999872</v>
      </c>
      <c r="J515" s="12">
        <f t="shared" si="101"/>
        <v>9.8382595599999192</v>
      </c>
      <c r="K515" s="12">
        <f t="shared" si="102"/>
        <v>3.1365999999999872</v>
      </c>
      <c r="L515" s="36">
        <f t="shared" si="103"/>
        <v>1.1135856670312775E-2</v>
      </c>
      <c r="M515" s="12">
        <f t="shared" ca="1" si="105"/>
        <v>279.44890000000004</v>
      </c>
      <c r="N515" s="12">
        <f t="shared" ref="N515:N578" ca="1" si="107">G515-M515</f>
        <v>2.2177999999999543</v>
      </c>
      <c r="O515" s="12">
        <f t="shared" ref="O515:O578" ca="1" si="108">N515^2</f>
        <v>4.9186368399997971</v>
      </c>
      <c r="P515" s="12">
        <f t="shared" ref="P515:P578" ca="1" si="109">ABS(N515)</f>
        <v>2.2177999999999543</v>
      </c>
      <c r="Q515" s="36">
        <f t="shared" ref="Q515:Q578" ca="1" si="110">P515/G515</f>
        <v>7.873845222029989E-3</v>
      </c>
      <c r="R515" s="37">
        <f t="shared" ca="1" si="106"/>
        <v>1.9001441343316978</v>
      </c>
      <c r="S515" s="38">
        <f t="shared" ca="1" si="104"/>
        <v>0</v>
      </c>
    </row>
    <row r="516" spans="5:19" x14ac:dyDescent="0.3">
      <c r="E516" s="34">
        <f t="shared" ref="E516:E579" si="111">E515+1</f>
        <v>515</v>
      </c>
      <c r="F516" s="35">
        <v>44211.291666666664</v>
      </c>
      <c r="G516" s="6">
        <v>275.38670000000002</v>
      </c>
      <c r="H516" s="40">
        <f t="shared" ref="H516:H579" si="112">G515</f>
        <v>281.66669999999999</v>
      </c>
      <c r="I516" s="12">
        <f t="shared" ref="I516:I579" si="113">(G516-H516)</f>
        <v>-6.2799999999999727</v>
      </c>
      <c r="J516" s="12">
        <f t="shared" ref="J516:J579" si="114">I516^2</f>
        <v>39.43839999999966</v>
      </c>
      <c r="K516" s="12">
        <f t="shared" ref="K516:K579" si="115">ABS(I516)</f>
        <v>6.2799999999999727</v>
      </c>
      <c r="L516" s="36">
        <f t="shared" ref="L516:L579" si="116">K516/G516</f>
        <v>2.2804296649039234E-2</v>
      </c>
      <c r="M516" s="12">
        <f t="shared" ca="1" si="105"/>
        <v>283.2055666666667</v>
      </c>
      <c r="N516" s="12">
        <f t="shared" ca="1" si="107"/>
        <v>-7.8188666666666791</v>
      </c>
      <c r="O516" s="12">
        <f t="shared" ca="1" si="108"/>
        <v>61.134675951111305</v>
      </c>
      <c r="P516" s="12">
        <f t="shared" ca="1" si="109"/>
        <v>7.8188666666666791</v>
      </c>
      <c r="Q516" s="36">
        <f t="shared" ca="1" si="110"/>
        <v>2.8392317663368197E-2</v>
      </c>
      <c r="R516" s="37">
        <f t="shared" ca="1" si="106"/>
        <v>-8.1365225323349346</v>
      </c>
      <c r="S516" s="38">
        <f t="shared" ref="S516:S579" ca="1" si="117">IF(N515*N516&lt;0,1,0)</f>
        <v>1</v>
      </c>
    </row>
    <row r="517" spans="5:19" x14ac:dyDescent="0.3">
      <c r="E517" s="34">
        <f t="shared" si="111"/>
        <v>516</v>
      </c>
      <c r="F517" s="39">
        <v>44215.291666666664</v>
      </c>
      <c r="G517" s="10">
        <v>281.51670000000001</v>
      </c>
      <c r="H517" s="40">
        <f t="shared" si="112"/>
        <v>275.38670000000002</v>
      </c>
      <c r="I517" s="12">
        <f t="shared" si="113"/>
        <v>6.1299999999999955</v>
      </c>
      <c r="J517" s="12">
        <f t="shared" si="114"/>
        <v>37.576899999999945</v>
      </c>
      <c r="K517" s="12">
        <f t="shared" si="115"/>
        <v>6.1299999999999955</v>
      </c>
      <c r="L517" s="36">
        <f t="shared" si="116"/>
        <v>2.1774907136947807E-2</v>
      </c>
      <c r="M517" s="12">
        <f t="shared" ca="1" si="105"/>
        <v>280.6189</v>
      </c>
      <c r="N517" s="12">
        <f t="shared" ca="1" si="107"/>
        <v>0.89780000000001792</v>
      </c>
      <c r="O517" s="12">
        <f t="shared" ca="1" si="108"/>
        <v>0.80604484000003218</v>
      </c>
      <c r="P517" s="12">
        <f t="shared" ca="1" si="109"/>
        <v>0.89780000000001792</v>
      </c>
      <c r="Q517" s="36">
        <f t="shared" ca="1" si="110"/>
        <v>3.189153609714869E-3</v>
      </c>
      <c r="R517" s="37">
        <f t="shared" ca="1" si="106"/>
        <v>0.5801441343317616</v>
      </c>
      <c r="S517" s="38">
        <f t="shared" ca="1" si="117"/>
        <v>1</v>
      </c>
    </row>
    <row r="518" spans="5:19" x14ac:dyDescent="0.3">
      <c r="E518" s="34">
        <f t="shared" si="111"/>
        <v>517</v>
      </c>
      <c r="F518" s="35">
        <v>44216.291666666664</v>
      </c>
      <c r="G518" s="6">
        <v>283.48329999999999</v>
      </c>
      <c r="H518" s="40">
        <f t="shared" si="112"/>
        <v>281.51670000000001</v>
      </c>
      <c r="I518" s="12">
        <f t="shared" si="113"/>
        <v>1.9665999999999713</v>
      </c>
      <c r="J518" s="12">
        <f t="shared" si="114"/>
        <v>3.8675155599998869</v>
      </c>
      <c r="K518" s="12">
        <f t="shared" si="115"/>
        <v>1.9665999999999713</v>
      </c>
      <c r="L518" s="36">
        <f t="shared" si="116"/>
        <v>6.9372693206265464E-3</v>
      </c>
      <c r="M518" s="12">
        <f t="shared" ca="1" si="105"/>
        <v>279.52336666666667</v>
      </c>
      <c r="N518" s="12">
        <f t="shared" ca="1" si="107"/>
        <v>3.9599333333333107</v>
      </c>
      <c r="O518" s="12">
        <f t="shared" ca="1" si="108"/>
        <v>15.681072004444264</v>
      </c>
      <c r="P518" s="12">
        <f t="shared" ca="1" si="109"/>
        <v>3.9599333333333107</v>
      </c>
      <c r="Q518" s="36">
        <f t="shared" ca="1" si="110"/>
        <v>1.3968841668392145E-2</v>
      </c>
      <c r="R518" s="37">
        <f t="shared" ca="1" si="106"/>
        <v>3.6422774676650542</v>
      </c>
      <c r="S518" s="38">
        <f t="shared" ca="1" si="117"/>
        <v>0</v>
      </c>
    </row>
    <row r="519" spans="5:19" x14ac:dyDescent="0.3">
      <c r="E519" s="34">
        <f t="shared" si="111"/>
        <v>518</v>
      </c>
      <c r="F519" s="39">
        <v>44217.291666666664</v>
      </c>
      <c r="G519" s="10">
        <v>281.66329999999999</v>
      </c>
      <c r="H519" s="40">
        <f t="shared" si="112"/>
        <v>283.48329999999999</v>
      </c>
      <c r="I519" s="12">
        <f t="shared" si="113"/>
        <v>-1.8199999999999932</v>
      </c>
      <c r="J519" s="12">
        <f t="shared" si="114"/>
        <v>3.3123999999999754</v>
      </c>
      <c r="K519" s="12">
        <f t="shared" si="115"/>
        <v>1.8199999999999932</v>
      </c>
      <c r="L519" s="36">
        <f t="shared" si="116"/>
        <v>6.4616156950514786E-3</v>
      </c>
      <c r="M519" s="12">
        <f t="shared" ca="1" si="105"/>
        <v>280.12889999999999</v>
      </c>
      <c r="N519" s="12">
        <f t="shared" ca="1" si="107"/>
        <v>1.5344000000000051</v>
      </c>
      <c r="O519" s="12">
        <f t="shared" ca="1" si="108"/>
        <v>2.3543833600000155</v>
      </c>
      <c r="P519" s="12">
        <f t="shared" ca="1" si="109"/>
        <v>1.5344000000000051</v>
      </c>
      <c r="Q519" s="36">
        <f t="shared" ca="1" si="110"/>
        <v>5.4476390782895933E-3</v>
      </c>
      <c r="R519" s="37">
        <f t="shared" ca="1" si="106"/>
        <v>1.2167441343317487</v>
      </c>
      <c r="S519" s="38">
        <f t="shared" ca="1" si="117"/>
        <v>0</v>
      </c>
    </row>
    <row r="520" spans="5:19" x14ac:dyDescent="0.3">
      <c r="E520" s="34">
        <f t="shared" si="111"/>
        <v>519</v>
      </c>
      <c r="F520" s="35">
        <v>44218.291666666664</v>
      </c>
      <c r="G520" s="6">
        <v>282.2133</v>
      </c>
      <c r="H520" s="40">
        <f t="shared" si="112"/>
        <v>281.66329999999999</v>
      </c>
      <c r="I520" s="12">
        <f t="shared" si="113"/>
        <v>0.55000000000001137</v>
      </c>
      <c r="J520" s="12">
        <f t="shared" si="114"/>
        <v>0.30250000000001248</v>
      </c>
      <c r="K520" s="12">
        <f t="shared" si="115"/>
        <v>0.55000000000001137</v>
      </c>
      <c r="L520" s="36">
        <f t="shared" si="116"/>
        <v>1.9488805098838763E-3</v>
      </c>
      <c r="M520" s="12">
        <f t="shared" ca="1" si="105"/>
        <v>282.22109999999998</v>
      </c>
      <c r="N520" s="12">
        <f t="shared" ca="1" si="107"/>
        <v>-7.799999999974716E-3</v>
      </c>
      <c r="O520" s="12">
        <f t="shared" ca="1" si="108"/>
        <v>6.0839999999605568E-5</v>
      </c>
      <c r="P520" s="12">
        <f t="shared" ca="1" si="109"/>
        <v>7.799999999974716E-3</v>
      </c>
      <c r="Q520" s="36">
        <f t="shared" ca="1" si="110"/>
        <v>2.7638669049172084E-5</v>
      </c>
      <c r="R520" s="37">
        <f t="shared" ca="1" si="106"/>
        <v>-0.32545586566823104</v>
      </c>
      <c r="S520" s="38">
        <f t="shared" ca="1" si="117"/>
        <v>1</v>
      </c>
    </row>
    <row r="521" spans="5:19" x14ac:dyDescent="0.3">
      <c r="E521" s="34">
        <f t="shared" si="111"/>
        <v>520</v>
      </c>
      <c r="F521" s="39">
        <v>44221.291666666664</v>
      </c>
      <c r="G521" s="10">
        <v>293.60000000000002</v>
      </c>
      <c r="H521" s="40">
        <f t="shared" si="112"/>
        <v>282.2133</v>
      </c>
      <c r="I521" s="12">
        <f t="shared" si="113"/>
        <v>11.386700000000019</v>
      </c>
      <c r="J521" s="12">
        <f t="shared" si="114"/>
        <v>129.65693689000042</v>
      </c>
      <c r="K521" s="12">
        <f t="shared" si="115"/>
        <v>11.386700000000019</v>
      </c>
      <c r="L521" s="36">
        <f t="shared" si="116"/>
        <v>3.8783038147139029E-2</v>
      </c>
      <c r="M521" s="12">
        <f t="shared" ca="1" si="105"/>
        <v>282.45330000000001</v>
      </c>
      <c r="N521" s="12">
        <f t="shared" ca="1" si="107"/>
        <v>11.14670000000001</v>
      </c>
      <c r="O521" s="12">
        <f t="shared" ca="1" si="108"/>
        <v>124.24892089000022</v>
      </c>
      <c r="P521" s="12">
        <f t="shared" ca="1" si="109"/>
        <v>11.14670000000001</v>
      </c>
      <c r="Q521" s="36">
        <f t="shared" ca="1" si="110"/>
        <v>3.7965599455040903E-2</v>
      </c>
      <c r="R521" s="37">
        <f t="shared" ca="1" si="106"/>
        <v>10.829044134331754</v>
      </c>
      <c r="S521" s="38">
        <f t="shared" ca="1" si="117"/>
        <v>1</v>
      </c>
    </row>
    <row r="522" spans="5:19" x14ac:dyDescent="0.3">
      <c r="E522" s="34">
        <f t="shared" si="111"/>
        <v>521</v>
      </c>
      <c r="F522" s="35">
        <v>44222.291666666664</v>
      </c>
      <c r="G522" s="6">
        <v>294.36329999999998</v>
      </c>
      <c r="H522" s="40">
        <f t="shared" si="112"/>
        <v>293.60000000000002</v>
      </c>
      <c r="I522" s="12">
        <f t="shared" si="113"/>
        <v>0.76329999999995835</v>
      </c>
      <c r="J522" s="12">
        <f t="shared" si="114"/>
        <v>0.58262688999993639</v>
      </c>
      <c r="K522" s="12">
        <f t="shared" si="115"/>
        <v>0.76329999999995835</v>
      </c>
      <c r="L522" s="36">
        <f t="shared" si="116"/>
        <v>2.5930542292465072E-3</v>
      </c>
      <c r="M522" s="12">
        <f t="shared" ca="1" si="105"/>
        <v>285.82553333333334</v>
      </c>
      <c r="N522" s="12">
        <f t="shared" ca="1" si="107"/>
        <v>8.5377666666666414</v>
      </c>
      <c r="O522" s="12">
        <f t="shared" ca="1" si="108"/>
        <v>72.893459654444015</v>
      </c>
      <c r="P522" s="12">
        <f t="shared" ca="1" si="109"/>
        <v>8.5377666666666414</v>
      </c>
      <c r="Q522" s="36">
        <f t="shared" ca="1" si="110"/>
        <v>2.900418179394864E-2</v>
      </c>
      <c r="R522" s="37">
        <f t="shared" ca="1" si="106"/>
        <v>8.2201108009983859</v>
      </c>
      <c r="S522" s="38">
        <f t="shared" ca="1" si="117"/>
        <v>0</v>
      </c>
    </row>
    <row r="523" spans="5:19" x14ac:dyDescent="0.3">
      <c r="E523" s="34">
        <f t="shared" si="111"/>
        <v>522</v>
      </c>
      <c r="F523" s="39">
        <v>44223.291666666664</v>
      </c>
      <c r="G523" s="10">
        <v>288.05329999999998</v>
      </c>
      <c r="H523" s="40">
        <f t="shared" si="112"/>
        <v>294.36329999999998</v>
      </c>
      <c r="I523" s="12">
        <f t="shared" si="113"/>
        <v>-6.3100000000000023</v>
      </c>
      <c r="J523" s="12">
        <f t="shared" si="114"/>
        <v>39.816100000000027</v>
      </c>
      <c r="K523" s="12">
        <f t="shared" si="115"/>
        <v>6.3100000000000023</v>
      </c>
      <c r="L523" s="36">
        <f t="shared" si="116"/>
        <v>2.1905668152387085E-2</v>
      </c>
      <c r="M523" s="12">
        <f t="shared" ca="1" si="105"/>
        <v>290.05886666666669</v>
      </c>
      <c r="N523" s="12">
        <f t="shared" ca="1" si="107"/>
        <v>-2.0055666666667094</v>
      </c>
      <c r="O523" s="12">
        <f t="shared" ca="1" si="108"/>
        <v>4.0222976544446158</v>
      </c>
      <c r="P523" s="12">
        <f t="shared" ca="1" si="109"/>
        <v>2.0055666666667094</v>
      </c>
      <c r="Q523" s="36">
        <f t="shared" ca="1" si="110"/>
        <v>6.9624846049904984E-3</v>
      </c>
      <c r="R523" s="37">
        <f t="shared" ca="1" si="106"/>
        <v>-2.3232225323349658</v>
      </c>
      <c r="S523" s="38">
        <f t="shared" ca="1" si="117"/>
        <v>1</v>
      </c>
    </row>
    <row r="524" spans="5:19" x14ac:dyDescent="0.3">
      <c r="E524" s="34">
        <f t="shared" si="111"/>
        <v>523</v>
      </c>
      <c r="F524" s="35">
        <v>44224.291666666664</v>
      </c>
      <c r="G524" s="6">
        <v>278.47669999999999</v>
      </c>
      <c r="H524" s="40">
        <f t="shared" si="112"/>
        <v>288.05329999999998</v>
      </c>
      <c r="I524" s="12">
        <f t="shared" si="113"/>
        <v>-9.5765999999999849</v>
      </c>
      <c r="J524" s="12">
        <f t="shared" si="114"/>
        <v>91.711267559999712</v>
      </c>
      <c r="K524" s="12">
        <f t="shared" si="115"/>
        <v>9.5765999999999849</v>
      </c>
      <c r="L524" s="36">
        <f t="shared" si="116"/>
        <v>3.4389232564160613E-2</v>
      </c>
      <c r="M524" s="12">
        <f t="shared" ca="1" si="105"/>
        <v>292.00553333333329</v>
      </c>
      <c r="N524" s="12">
        <f t="shared" ca="1" si="107"/>
        <v>-13.528833333333296</v>
      </c>
      <c r="O524" s="12">
        <f t="shared" ca="1" si="108"/>
        <v>183.02933136111008</v>
      </c>
      <c r="P524" s="12">
        <f t="shared" ca="1" si="109"/>
        <v>13.528833333333296</v>
      </c>
      <c r="Q524" s="36">
        <f t="shared" ca="1" si="110"/>
        <v>4.8581562957810458E-2</v>
      </c>
      <c r="R524" s="37">
        <f t="shared" ca="1" si="106"/>
        <v>-13.846489199001551</v>
      </c>
      <c r="S524" s="38">
        <f t="shared" ca="1" si="117"/>
        <v>0</v>
      </c>
    </row>
    <row r="525" spans="5:19" x14ac:dyDescent="0.3">
      <c r="E525" s="34">
        <f t="shared" si="111"/>
        <v>524</v>
      </c>
      <c r="F525" s="39">
        <v>44225.291666666664</v>
      </c>
      <c r="G525" s="10">
        <v>264.51</v>
      </c>
      <c r="H525" s="40">
        <f t="shared" si="112"/>
        <v>278.47669999999999</v>
      </c>
      <c r="I525" s="12">
        <f t="shared" si="113"/>
        <v>-13.966700000000003</v>
      </c>
      <c r="J525" s="12">
        <f t="shared" si="114"/>
        <v>195.0687088900001</v>
      </c>
      <c r="K525" s="12">
        <f t="shared" si="115"/>
        <v>13.966700000000003</v>
      </c>
      <c r="L525" s="36">
        <f t="shared" si="116"/>
        <v>5.2802162489130861E-2</v>
      </c>
      <c r="M525" s="12">
        <f t="shared" ca="1" si="105"/>
        <v>286.96443333333332</v>
      </c>
      <c r="N525" s="12">
        <f t="shared" ca="1" si="107"/>
        <v>-22.454433333333327</v>
      </c>
      <c r="O525" s="12">
        <f t="shared" ca="1" si="108"/>
        <v>504.20157632111085</v>
      </c>
      <c r="P525" s="12">
        <f t="shared" ca="1" si="109"/>
        <v>22.454433333333327</v>
      </c>
      <c r="Q525" s="36">
        <f t="shared" ca="1" si="110"/>
        <v>8.4890678361246558E-2</v>
      </c>
      <c r="R525" s="37">
        <f t="shared" ca="1" si="106"/>
        <v>-22.772089199001584</v>
      </c>
      <c r="S525" s="38">
        <f t="shared" ca="1" si="117"/>
        <v>0</v>
      </c>
    </row>
    <row r="526" spans="5:19" x14ac:dyDescent="0.3">
      <c r="E526" s="34">
        <f t="shared" si="111"/>
        <v>525</v>
      </c>
      <c r="F526" s="35">
        <v>44228.291666666664</v>
      </c>
      <c r="G526" s="6">
        <v>279.93669999999997</v>
      </c>
      <c r="H526" s="40">
        <f t="shared" si="112"/>
        <v>264.51</v>
      </c>
      <c r="I526" s="12">
        <f t="shared" si="113"/>
        <v>15.426699999999983</v>
      </c>
      <c r="J526" s="12">
        <f t="shared" si="114"/>
        <v>237.98307288999945</v>
      </c>
      <c r="K526" s="12">
        <f t="shared" si="115"/>
        <v>15.426699999999983</v>
      </c>
      <c r="L526" s="36">
        <f t="shared" si="116"/>
        <v>5.5107815445420281E-2</v>
      </c>
      <c r="M526" s="12">
        <f t="shared" ca="1" si="105"/>
        <v>277.01333333333332</v>
      </c>
      <c r="N526" s="12">
        <f t="shared" ca="1" si="107"/>
        <v>2.9233666666666522</v>
      </c>
      <c r="O526" s="12">
        <f t="shared" ca="1" si="108"/>
        <v>8.5460726677776933</v>
      </c>
      <c r="P526" s="12">
        <f t="shared" ca="1" si="109"/>
        <v>2.9233666666666522</v>
      </c>
      <c r="Q526" s="36">
        <f t="shared" ca="1" si="110"/>
        <v>1.0442956092097437E-2</v>
      </c>
      <c r="R526" s="37">
        <f t="shared" ca="1" si="106"/>
        <v>2.6057108009983958</v>
      </c>
      <c r="S526" s="38">
        <f t="shared" ca="1" si="117"/>
        <v>1</v>
      </c>
    </row>
    <row r="527" spans="5:19" x14ac:dyDescent="0.3">
      <c r="E527" s="34">
        <f t="shared" si="111"/>
        <v>526</v>
      </c>
      <c r="F527" s="39">
        <v>44229.291666666664</v>
      </c>
      <c r="G527" s="10">
        <v>290.93</v>
      </c>
      <c r="H527" s="40">
        <f t="shared" si="112"/>
        <v>279.93669999999997</v>
      </c>
      <c r="I527" s="12">
        <f t="shared" si="113"/>
        <v>10.993300000000033</v>
      </c>
      <c r="J527" s="12">
        <f t="shared" si="114"/>
        <v>120.85264489000073</v>
      </c>
      <c r="K527" s="12">
        <f t="shared" si="115"/>
        <v>10.993300000000033</v>
      </c>
      <c r="L527" s="36">
        <f t="shared" si="116"/>
        <v>3.7786752827140661E-2</v>
      </c>
      <c r="M527" s="12">
        <f t="shared" ca="1" si="105"/>
        <v>274.30779999999999</v>
      </c>
      <c r="N527" s="12">
        <f t="shared" ca="1" si="107"/>
        <v>16.622200000000021</v>
      </c>
      <c r="O527" s="12">
        <f t="shared" ca="1" si="108"/>
        <v>276.29753284000071</v>
      </c>
      <c r="P527" s="12">
        <f t="shared" ca="1" si="109"/>
        <v>16.622200000000021</v>
      </c>
      <c r="Q527" s="36">
        <f t="shared" ca="1" si="110"/>
        <v>5.7134705943010414E-2</v>
      </c>
      <c r="R527" s="37">
        <f t="shared" ca="1" si="106"/>
        <v>16.304544134331763</v>
      </c>
      <c r="S527" s="38">
        <f t="shared" ca="1" si="117"/>
        <v>0</v>
      </c>
    </row>
    <row r="528" spans="5:19" x14ac:dyDescent="0.3">
      <c r="E528" s="34">
        <f t="shared" si="111"/>
        <v>527</v>
      </c>
      <c r="F528" s="35">
        <v>44230.291666666664</v>
      </c>
      <c r="G528" s="6">
        <v>284.89670000000001</v>
      </c>
      <c r="H528" s="40">
        <f t="shared" si="112"/>
        <v>290.93</v>
      </c>
      <c r="I528" s="12">
        <f t="shared" si="113"/>
        <v>-6.033299999999997</v>
      </c>
      <c r="J528" s="12">
        <f t="shared" si="114"/>
        <v>36.400708889999962</v>
      </c>
      <c r="K528" s="12">
        <f t="shared" si="115"/>
        <v>6.033299999999997</v>
      </c>
      <c r="L528" s="36">
        <f t="shared" si="116"/>
        <v>2.1177149472071794E-2</v>
      </c>
      <c r="M528" s="12">
        <f t="shared" ca="1" si="105"/>
        <v>278.45890000000003</v>
      </c>
      <c r="N528" s="12">
        <f t="shared" ca="1" si="107"/>
        <v>6.4377999999999815</v>
      </c>
      <c r="O528" s="12">
        <f t="shared" ca="1" si="108"/>
        <v>41.445268839999763</v>
      </c>
      <c r="P528" s="12">
        <f t="shared" ca="1" si="109"/>
        <v>6.4377999999999815</v>
      </c>
      <c r="Q528" s="36">
        <f t="shared" ca="1" si="110"/>
        <v>2.2596962337577027E-2</v>
      </c>
      <c r="R528" s="37">
        <f t="shared" ca="1" si="106"/>
        <v>6.1201441343317251</v>
      </c>
      <c r="S528" s="38">
        <f t="shared" ca="1" si="117"/>
        <v>0</v>
      </c>
    </row>
    <row r="529" spans="5:19" x14ac:dyDescent="0.3">
      <c r="E529" s="34">
        <f t="shared" si="111"/>
        <v>528</v>
      </c>
      <c r="F529" s="39">
        <v>44231.291666666664</v>
      </c>
      <c r="G529" s="10">
        <v>283.33</v>
      </c>
      <c r="H529" s="40">
        <f t="shared" si="112"/>
        <v>284.89670000000001</v>
      </c>
      <c r="I529" s="12">
        <f t="shared" si="113"/>
        <v>-1.5667000000000257</v>
      </c>
      <c r="J529" s="12">
        <f t="shared" si="114"/>
        <v>2.4545488900000807</v>
      </c>
      <c r="K529" s="12">
        <f t="shared" si="115"/>
        <v>1.5667000000000257</v>
      </c>
      <c r="L529" s="36">
        <f t="shared" si="116"/>
        <v>5.5295944658173357E-3</v>
      </c>
      <c r="M529" s="12">
        <f t="shared" ca="1" si="105"/>
        <v>285.2544666666667</v>
      </c>
      <c r="N529" s="12">
        <f t="shared" ca="1" si="107"/>
        <v>-1.9244666666667172</v>
      </c>
      <c r="O529" s="12">
        <f t="shared" ca="1" si="108"/>
        <v>3.7035719511113054</v>
      </c>
      <c r="P529" s="12">
        <f t="shared" ca="1" si="109"/>
        <v>1.9244666666667172</v>
      </c>
      <c r="Q529" s="36">
        <f t="shared" ca="1" si="110"/>
        <v>6.7923152037084574E-3</v>
      </c>
      <c r="R529" s="37">
        <f t="shared" ca="1" si="106"/>
        <v>-2.2421225323349736</v>
      </c>
      <c r="S529" s="38">
        <f t="shared" ca="1" si="117"/>
        <v>1</v>
      </c>
    </row>
    <row r="530" spans="5:19" x14ac:dyDescent="0.3">
      <c r="E530" s="34">
        <f t="shared" si="111"/>
        <v>529</v>
      </c>
      <c r="F530" s="35">
        <v>44232.291666666664</v>
      </c>
      <c r="G530" s="6">
        <v>284.07670000000002</v>
      </c>
      <c r="H530" s="40">
        <f t="shared" si="112"/>
        <v>283.33</v>
      </c>
      <c r="I530" s="12">
        <f t="shared" si="113"/>
        <v>0.74670000000003256</v>
      </c>
      <c r="J530" s="12">
        <f t="shared" si="114"/>
        <v>0.5575608900000486</v>
      </c>
      <c r="K530" s="12">
        <f t="shared" si="115"/>
        <v>0.74670000000003256</v>
      </c>
      <c r="L530" s="36">
        <f t="shared" si="116"/>
        <v>2.6285154678297533E-3</v>
      </c>
      <c r="M530" s="12">
        <f t="shared" ca="1" si="105"/>
        <v>286.38556666666665</v>
      </c>
      <c r="N530" s="12">
        <f t="shared" ca="1" si="107"/>
        <v>-2.3088666666666313</v>
      </c>
      <c r="O530" s="12">
        <f t="shared" ca="1" si="108"/>
        <v>5.3308652844442816</v>
      </c>
      <c r="P530" s="12">
        <f t="shared" ca="1" si="109"/>
        <v>2.3088666666666313</v>
      </c>
      <c r="Q530" s="36">
        <f t="shared" ca="1" si="110"/>
        <v>8.1276171775672944E-3</v>
      </c>
      <c r="R530" s="37">
        <f t="shared" ca="1" si="106"/>
        <v>-2.6265225323348877</v>
      </c>
      <c r="S530" s="38">
        <f t="shared" ca="1" si="117"/>
        <v>0</v>
      </c>
    </row>
    <row r="531" spans="5:19" x14ac:dyDescent="0.3">
      <c r="E531" s="34">
        <f t="shared" si="111"/>
        <v>530</v>
      </c>
      <c r="F531" s="39">
        <v>44235.291666666664</v>
      </c>
      <c r="G531" s="10">
        <v>287.80669999999998</v>
      </c>
      <c r="H531" s="40">
        <f t="shared" si="112"/>
        <v>284.07670000000002</v>
      </c>
      <c r="I531" s="12">
        <f t="shared" si="113"/>
        <v>3.7299999999999613</v>
      </c>
      <c r="J531" s="12">
        <f t="shared" si="114"/>
        <v>13.912899999999711</v>
      </c>
      <c r="K531" s="12">
        <f t="shared" si="115"/>
        <v>3.7299999999999613</v>
      </c>
      <c r="L531" s="36">
        <f t="shared" si="116"/>
        <v>1.2960087447581873E-2</v>
      </c>
      <c r="M531" s="12">
        <f t="shared" ca="1" si="105"/>
        <v>284.10113333333334</v>
      </c>
      <c r="N531" s="12">
        <f t="shared" ca="1" si="107"/>
        <v>3.7055666666666411</v>
      </c>
      <c r="O531" s="12">
        <f t="shared" ca="1" si="108"/>
        <v>13.731224321110922</v>
      </c>
      <c r="P531" s="12">
        <f t="shared" ca="1" si="109"/>
        <v>3.7055666666666411</v>
      </c>
      <c r="Q531" s="36">
        <f t="shared" ca="1" si="110"/>
        <v>1.2875192504784083E-2</v>
      </c>
      <c r="R531" s="37">
        <f t="shared" ca="1" si="106"/>
        <v>3.3879108009983847</v>
      </c>
      <c r="S531" s="38">
        <f t="shared" ca="1" si="117"/>
        <v>1</v>
      </c>
    </row>
    <row r="532" spans="5:19" x14ac:dyDescent="0.3">
      <c r="E532" s="34">
        <f t="shared" si="111"/>
        <v>531</v>
      </c>
      <c r="F532" s="35">
        <v>44236.291666666664</v>
      </c>
      <c r="G532" s="6">
        <v>283.1533</v>
      </c>
      <c r="H532" s="40">
        <f t="shared" si="112"/>
        <v>287.80669999999998</v>
      </c>
      <c r="I532" s="12">
        <f t="shared" si="113"/>
        <v>-4.6533999999999764</v>
      </c>
      <c r="J532" s="12">
        <f t="shared" si="114"/>
        <v>21.654131559999779</v>
      </c>
      <c r="K532" s="12">
        <f t="shared" si="115"/>
        <v>4.6533999999999764</v>
      </c>
      <c r="L532" s="36">
        <f t="shared" si="116"/>
        <v>1.6434207194477253E-2</v>
      </c>
      <c r="M532" s="12">
        <f t="shared" ca="1" si="105"/>
        <v>285.07113333333331</v>
      </c>
      <c r="N532" s="12">
        <f t="shared" ca="1" si="107"/>
        <v>-1.9178333333333057</v>
      </c>
      <c r="O532" s="12">
        <f t="shared" ca="1" si="108"/>
        <v>3.6780846944443386</v>
      </c>
      <c r="P532" s="12">
        <f t="shared" ca="1" si="109"/>
        <v>1.9178333333333057</v>
      </c>
      <c r="Q532" s="36">
        <f t="shared" ca="1" si="110"/>
        <v>6.7731272541528059E-3</v>
      </c>
      <c r="R532" s="37">
        <f t="shared" ca="1" si="106"/>
        <v>-2.2354891990015622</v>
      </c>
      <c r="S532" s="38">
        <f t="shared" ca="1" si="117"/>
        <v>1</v>
      </c>
    </row>
    <row r="533" spans="5:19" x14ac:dyDescent="0.3">
      <c r="E533" s="34">
        <f t="shared" si="111"/>
        <v>532</v>
      </c>
      <c r="F533" s="39">
        <v>44237.291666666664</v>
      </c>
      <c r="G533" s="10">
        <v>268.27330000000001</v>
      </c>
      <c r="H533" s="40">
        <f t="shared" si="112"/>
        <v>283.1533</v>
      </c>
      <c r="I533" s="12">
        <f t="shared" si="113"/>
        <v>-14.879999999999995</v>
      </c>
      <c r="J533" s="12">
        <f t="shared" si="114"/>
        <v>221.41439999999986</v>
      </c>
      <c r="K533" s="12">
        <f t="shared" si="115"/>
        <v>14.879999999999995</v>
      </c>
      <c r="L533" s="36">
        <f t="shared" si="116"/>
        <v>5.5465825335581274E-2</v>
      </c>
      <c r="M533" s="12">
        <f t="shared" ca="1" si="105"/>
        <v>285.01223333333331</v>
      </c>
      <c r="N533" s="12">
        <f t="shared" ca="1" si="107"/>
        <v>-16.738933333333307</v>
      </c>
      <c r="O533" s="12">
        <f t="shared" ca="1" si="108"/>
        <v>280.19188913777691</v>
      </c>
      <c r="P533" s="12">
        <f t="shared" ca="1" si="109"/>
        <v>16.738933333333307</v>
      </c>
      <c r="Q533" s="36">
        <f t="shared" ca="1" si="110"/>
        <v>6.2395077457701925E-2</v>
      </c>
      <c r="R533" s="37">
        <f t="shared" ca="1" si="106"/>
        <v>-17.056589199001564</v>
      </c>
      <c r="S533" s="38">
        <f t="shared" ca="1" si="117"/>
        <v>0</v>
      </c>
    </row>
    <row r="534" spans="5:19" x14ac:dyDescent="0.3">
      <c r="E534" s="34">
        <f t="shared" si="111"/>
        <v>533</v>
      </c>
      <c r="F534" s="35">
        <v>44238.291666666664</v>
      </c>
      <c r="G534" s="6">
        <v>270.55329999999998</v>
      </c>
      <c r="H534" s="40">
        <f t="shared" si="112"/>
        <v>268.27330000000001</v>
      </c>
      <c r="I534" s="12">
        <f t="shared" si="113"/>
        <v>2.2799999999999727</v>
      </c>
      <c r="J534" s="12">
        <f t="shared" si="114"/>
        <v>5.198399999999876</v>
      </c>
      <c r="K534" s="12">
        <f t="shared" si="115"/>
        <v>2.2799999999999727</v>
      </c>
      <c r="L534" s="36">
        <f t="shared" si="116"/>
        <v>8.4271749780910933E-3</v>
      </c>
      <c r="M534" s="12">
        <f t="shared" ca="1" si="105"/>
        <v>279.74443333333335</v>
      </c>
      <c r="N534" s="12">
        <f t="shared" ca="1" si="107"/>
        <v>-9.1911333333333687</v>
      </c>
      <c r="O534" s="12">
        <f t="shared" ca="1" si="108"/>
        <v>84.476931951111766</v>
      </c>
      <c r="P534" s="12">
        <f t="shared" ca="1" si="109"/>
        <v>9.1911333333333687</v>
      </c>
      <c r="Q534" s="36">
        <f t="shared" ca="1" si="110"/>
        <v>3.3971617915336344E-2</v>
      </c>
      <c r="R534" s="37">
        <f t="shared" ca="1" si="106"/>
        <v>-9.5087891990016242</v>
      </c>
      <c r="S534" s="38">
        <f t="shared" ca="1" si="117"/>
        <v>0</v>
      </c>
    </row>
    <row r="535" spans="5:19" x14ac:dyDescent="0.3">
      <c r="E535" s="34">
        <f t="shared" si="111"/>
        <v>534</v>
      </c>
      <c r="F535" s="39">
        <v>44239.291666666664</v>
      </c>
      <c r="G535" s="10">
        <v>272.04000000000002</v>
      </c>
      <c r="H535" s="40">
        <f t="shared" si="112"/>
        <v>270.55329999999998</v>
      </c>
      <c r="I535" s="12">
        <f t="shared" si="113"/>
        <v>1.4867000000000417</v>
      </c>
      <c r="J535" s="12">
        <f t="shared" si="114"/>
        <v>2.2102768900001237</v>
      </c>
      <c r="K535" s="12">
        <f t="shared" si="115"/>
        <v>1.4867000000000417</v>
      </c>
      <c r="L535" s="36">
        <f t="shared" si="116"/>
        <v>5.4650051463021668E-3</v>
      </c>
      <c r="M535" s="12">
        <f t="shared" ca="1" si="105"/>
        <v>273.99330000000003</v>
      </c>
      <c r="N535" s="12">
        <f t="shared" ca="1" si="107"/>
        <v>-1.9533000000000129</v>
      </c>
      <c r="O535" s="12">
        <f t="shared" ca="1" si="108"/>
        <v>3.8153808900000503</v>
      </c>
      <c r="P535" s="12">
        <f t="shared" ca="1" si="109"/>
        <v>1.9533000000000129</v>
      </c>
      <c r="Q535" s="36">
        <f t="shared" ca="1" si="110"/>
        <v>7.18019408910459E-3</v>
      </c>
      <c r="R535" s="37">
        <f t="shared" ca="1" si="106"/>
        <v>-2.2709558656682693</v>
      </c>
      <c r="S535" s="38">
        <f t="shared" ca="1" si="117"/>
        <v>0</v>
      </c>
    </row>
    <row r="536" spans="5:19" x14ac:dyDescent="0.3">
      <c r="E536" s="34">
        <f t="shared" si="111"/>
        <v>535</v>
      </c>
      <c r="F536" s="35">
        <v>44243.291666666664</v>
      </c>
      <c r="G536" s="6">
        <v>265.4067</v>
      </c>
      <c r="H536" s="40">
        <f t="shared" si="112"/>
        <v>272.04000000000002</v>
      </c>
      <c r="I536" s="12">
        <f t="shared" si="113"/>
        <v>-6.6333000000000197</v>
      </c>
      <c r="J536" s="12">
        <f t="shared" si="114"/>
        <v>44.000668890000263</v>
      </c>
      <c r="K536" s="12">
        <f t="shared" si="115"/>
        <v>6.6333000000000197</v>
      </c>
      <c r="L536" s="36">
        <f t="shared" si="116"/>
        <v>2.4992963629026772E-2</v>
      </c>
      <c r="M536" s="12">
        <f t="shared" ca="1" si="105"/>
        <v>270.28886666666671</v>
      </c>
      <c r="N536" s="12">
        <f t="shared" ca="1" si="107"/>
        <v>-4.8821666666667056</v>
      </c>
      <c r="O536" s="12">
        <f t="shared" ca="1" si="108"/>
        <v>23.835551361111492</v>
      </c>
      <c r="P536" s="12">
        <f t="shared" ca="1" si="109"/>
        <v>4.8821666666667056</v>
      </c>
      <c r="Q536" s="36">
        <f t="shared" ca="1" si="110"/>
        <v>1.8395039261129072E-2</v>
      </c>
      <c r="R536" s="37">
        <f t="shared" ca="1" si="106"/>
        <v>-5.1998225323349621</v>
      </c>
      <c r="S536" s="38">
        <f t="shared" ca="1" si="117"/>
        <v>0</v>
      </c>
    </row>
    <row r="537" spans="5:19" x14ac:dyDescent="0.3">
      <c r="E537" s="34">
        <f t="shared" si="111"/>
        <v>536</v>
      </c>
      <c r="F537" s="39">
        <v>44244.291666666664</v>
      </c>
      <c r="G537" s="10">
        <v>266.05</v>
      </c>
      <c r="H537" s="40">
        <f t="shared" si="112"/>
        <v>265.4067</v>
      </c>
      <c r="I537" s="12">
        <f t="shared" si="113"/>
        <v>0.64330000000001064</v>
      </c>
      <c r="J537" s="12">
        <f t="shared" si="114"/>
        <v>0.41383489000001367</v>
      </c>
      <c r="K537" s="12">
        <f t="shared" si="115"/>
        <v>0.64330000000001064</v>
      </c>
      <c r="L537" s="36">
        <f t="shared" si="116"/>
        <v>2.4179665476414605E-3</v>
      </c>
      <c r="M537" s="12">
        <f t="shared" ca="1" si="105"/>
        <v>269.33333333333331</v>
      </c>
      <c r="N537" s="12">
        <f t="shared" ca="1" si="107"/>
        <v>-3.283333333333303</v>
      </c>
      <c r="O537" s="12">
        <f t="shared" ca="1" si="108"/>
        <v>10.780277777777579</v>
      </c>
      <c r="P537" s="12">
        <f t="shared" ca="1" si="109"/>
        <v>3.283333333333303</v>
      </c>
      <c r="Q537" s="36">
        <f t="shared" ca="1" si="110"/>
        <v>1.2341038651882364E-2</v>
      </c>
      <c r="R537" s="37">
        <f t="shared" ca="1" si="106"/>
        <v>-3.6009891990015594</v>
      </c>
      <c r="S537" s="38">
        <f t="shared" ca="1" si="117"/>
        <v>0</v>
      </c>
    </row>
    <row r="538" spans="5:19" x14ac:dyDescent="0.3">
      <c r="E538" s="34">
        <f t="shared" si="111"/>
        <v>537</v>
      </c>
      <c r="F538" s="35">
        <v>44245.291666666664</v>
      </c>
      <c r="G538" s="6">
        <v>262.45999999999998</v>
      </c>
      <c r="H538" s="40">
        <f t="shared" si="112"/>
        <v>266.05</v>
      </c>
      <c r="I538" s="12">
        <f t="shared" si="113"/>
        <v>-3.5900000000000318</v>
      </c>
      <c r="J538" s="12">
        <f t="shared" si="114"/>
        <v>12.888100000000229</v>
      </c>
      <c r="K538" s="12">
        <f t="shared" si="115"/>
        <v>3.5900000000000318</v>
      </c>
      <c r="L538" s="36">
        <f t="shared" si="116"/>
        <v>1.3678274784729223E-2</v>
      </c>
      <c r="M538" s="12">
        <f t="shared" ca="1" si="105"/>
        <v>267.83223333333331</v>
      </c>
      <c r="N538" s="12">
        <f t="shared" ca="1" si="107"/>
        <v>-5.3722333333333268</v>
      </c>
      <c r="O538" s="12">
        <f t="shared" ca="1" si="108"/>
        <v>28.860890987777708</v>
      </c>
      <c r="P538" s="12">
        <f t="shared" ca="1" si="109"/>
        <v>5.3722333333333268</v>
      </c>
      <c r="Q538" s="36">
        <f t="shared" ca="1" si="110"/>
        <v>2.0468769844293709E-2</v>
      </c>
      <c r="R538" s="37">
        <f t="shared" ca="1" si="106"/>
        <v>-5.6898891990015832</v>
      </c>
      <c r="S538" s="38">
        <f t="shared" ca="1" si="117"/>
        <v>0</v>
      </c>
    </row>
    <row r="539" spans="5:19" x14ac:dyDescent="0.3">
      <c r="E539" s="34">
        <f t="shared" si="111"/>
        <v>538</v>
      </c>
      <c r="F539" s="39">
        <v>44246.291666666664</v>
      </c>
      <c r="G539" s="10">
        <v>260.43329999999997</v>
      </c>
      <c r="H539" s="40">
        <f t="shared" si="112"/>
        <v>262.45999999999998</v>
      </c>
      <c r="I539" s="12">
        <f t="shared" si="113"/>
        <v>-2.0267000000000053</v>
      </c>
      <c r="J539" s="12">
        <f t="shared" si="114"/>
        <v>4.1075128900000211</v>
      </c>
      <c r="K539" s="12">
        <f t="shared" si="115"/>
        <v>2.0267000000000053</v>
      </c>
      <c r="L539" s="36">
        <f t="shared" si="116"/>
        <v>7.7820309461194307E-3</v>
      </c>
      <c r="M539" s="12">
        <f t="shared" ca="1" si="105"/>
        <v>264.63889999999998</v>
      </c>
      <c r="N539" s="12">
        <f t="shared" ca="1" si="107"/>
        <v>-4.205600000000004</v>
      </c>
      <c r="O539" s="12">
        <f t="shared" ca="1" si="108"/>
        <v>17.687071360000033</v>
      </c>
      <c r="P539" s="12">
        <f t="shared" ca="1" si="109"/>
        <v>4.205600000000004</v>
      </c>
      <c r="Q539" s="36">
        <f t="shared" ca="1" si="110"/>
        <v>1.6148472564760361E-2</v>
      </c>
      <c r="R539" s="37">
        <f t="shared" ca="1" si="106"/>
        <v>-4.5232558656682604</v>
      </c>
      <c r="S539" s="38">
        <f t="shared" ca="1" si="117"/>
        <v>0</v>
      </c>
    </row>
    <row r="540" spans="5:19" x14ac:dyDescent="0.3">
      <c r="E540" s="34">
        <f t="shared" si="111"/>
        <v>539</v>
      </c>
      <c r="F540" s="35">
        <v>44249.291666666664</v>
      </c>
      <c r="G540" s="6">
        <v>238.16669999999999</v>
      </c>
      <c r="H540" s="40">
        <f t="shared" si="112"/>
        <v>260.43329999999997</v>
      </c>
      <c r="I540" s="12">
        <f t="shared" si="113"/>
        <v>-22.266599999999983</v>
      </c>
      <c r="J540" s="12">
        <f t="shared" si="114"/>
        <v>495.80147555999923</v>
      </c>
      <c r="K540" s="12">
        <f t="shared" si="115"/>
        <v>22.266599999999983</v>
      </c>
      <c r="L540" s="36">
        <f t="shared" si="116"/>
        <v>9.3491659413343614E-2</v>
      </c>
      <c r="M540" s="12">
        <f t="shared" ca="1" si="105"/>
        <v>262.98109999999997</v>
      </c>
      <c r="N540" s="12">
        <f t="shared" ca="1" si="107"/>
        <v>-24.814399999999978</v>
      </c>
      <c r="O540" s="12">
        <f t="shared" ca="1" si="108"/>
        <v>615.75444735999895</v>
      </c>
      <c r="P540" s="12">
        <f t="shared" ca="1" si="109"/>
        <v>24.814399999999978</v>
      </c>
      <c r="Q540" s="36">
        <f t="shared" ca="1" si="110"/>
        <v>0.10418920865091542</v>
      </c>
      <c r="R540" s="37">
        <f t="shared" ca="1" si="106"/>
        <v>-25.132055865668235</v>
      </c>
      <c r="S540" s="38">
        <f t="shared" ca="1" si="117"/>
        <v>0</v>
      </c>
    </row>
    <row r="541" spans="5:19" x14ac:dyDescent="0.3">
      <c r="E541" s="34">
        <f t="shared" si="111"/>
        <v>540</v>
      </c>
      <c r="F541" s="39">
        <v>44250.291666666664</v>
      </c>
      <c r="G541" s="10">
        <v>232.94669999999999</v>
      </c>
      <c r="H541" s="40">
        <f t="shared" si="112"/>
        <v>238.16669999999999</v>
      </c>
      <c r="I541" s="12">
        <f t="shared" si="113"/>
        <v>-5.2199999999999989</v>
      </c>
      <c r="J541" s="12">
        <f t="shared" si="114"/>
        <v>27.24839999999999</v>
      </c>
      <c r="K541" s="12">
        <f t="shared" si="115"/>
        <v>5.2199999999999989</v>
      </c>
      <c r="L541" s="36">
        <f t="shared" si="116"/>
        <v>2.2408559554610557E-2</v>
      </c>
      <c r="M541" s="12">
        <f t="shared" ca="1" si="105"/>
        <v>253.68666666666664</v>
      </c>
      <c r="N541" s="12">
        <f t="shared" ca="1" si="107"/>
        <v>-20.739966666666646</v>
      </c>
      <c r="O541" s="12">
        <f t="shared" ca="1" si="108"/>
        <v>430.14621733444358</v>
      </c>
      <c r="P541" s="12">
        <f t="shared" ca="1" si="109"/>
        <v>20.739966666666646</v>
      </c>
      <c r="Q541" s="36">
        <f t="shared" ca="1" si="110"/>
        <v>8.9033099274068481E-2</v>
      </c>
      <c r="R541" s="37">
        <f t="shared" ca="1" si="106"/>
        <v>-21.057622532334904</v>
      </c>
      <c r="S541" s="38">
        <f t="shared" ca="1" si="117"/>
        <v>0</v>
      </c>
    </row>
    <row r="542" spans="5:19" x14ac:dyDescent="0.3">
      <c r="E542" s="34">
        <f t="shared" si="111"/>
        <v>541</v>
      </c>
      <c r="F542" s="35">
        <v>44251.291666666664</v>
      </c>
      <c r="G542" s="6">
        <v>247.34</v>
      </c>
      <c r="H542" s="40">
        <f t="shared" si="112"/>
        <v>232.94669999999999</v>
      </c>
      <c r="I542" s="12">
        <f t="shared" si="113"/>
        <v>14.393300000000011</v>
      </c>
      <c r="J542" s="12">
        <f t="shared" si="114"/>
        <v>207.1670848900003</v>
      </c>
      <c r="K542" s="12">
        <f t="shared" si="115"/>
        <v>14.393300000000011</v>
      </c>
      <c r="L542" s="36">
        <f t="shared" si="116"/>
        <v>5.8192366782566549E-2</v>
      </c>
      <c r="M542" s="12">
        <f t="shared" ca="1" si="105"/>
        <v>243.84889999999999</v>
      </c>
      <c r="N542" s="12">
        <f t="shared" ca="1" si="107"/>
        <v>3.4911000000000172</v>
      </c>
      <c r="O542" s="12">
        <f t="shared" ca="1" si="108"/>
        <v>12.187779210000119</v>
      </c>
      <c r="P542" s="12">
        <f t="shared" ca="1" si="109"/>
        <v>3.4911000000000172</v>
      </c>
      <c r="Q542" s="36">
        <f t="shared" ca="1" si="110"/>
        <v>1.4114579121856622E-2</v>
      </c>
      <c r="R542" s="37">
        <f t="shared" ca="1" si="106"/>
        <v>3.1734441343317608</v>
      </c>
      <c r="S542" s="38">
        <f t="shared" ca="1" si="117"/>
        <v>1</v>
      </c>
    </row>
    <row r="543" spans="5:19" x14ac:dyDescent="0.3">
      <c r="E543" s="34">
        <f t="shared" si="111"/>
        <v>542</v>
      </c>
      <c r="F543" s="39">
        <v>44252.291666666664</v>
      </c>
      <c r="G543" s="10">
        <v>227.4067</v>
      </c>
      <c r="H543" s="40">
        <f t="shared" si="112"/>
        <v>247.34</v>
      </c>
      <c r="I543" s="12">
        <f t="shared" si="113"/>
        <v>-19.933300000000003</v>
      </c>
      <c r="J543" s="12">
        <f t="shared" si="114"/>
        <v>397.3364488900001</v>
      </c>
      <c r="K543" s="12">
        <f t="shared" si="115"/>
        <v>19.933300000000003</v>
      </c>
      <c r="L543" s="36">
        <f t="shared" si="116"/>
        <v>8.7654849219482106E-2</v>
      </c>
      <c r="M543" s="12">
        <f t="shared" ca="1" si="105"/>
        <v>239.48446666666666</v>
      </c>
      <c r="N543" s="12">
        <f t="shared" ca="1" si="107"/>
        <v>-12.077766666666662</v>
      </c>
      <c r="O543" s="12">
        <f t="shared" ca="1" si="108"/>
        <v>145.87244765444433</v>
      </c>
      <c r="P543" s="12">
        <f t="shared" ca="1" si="109"/>
        <v>12.077766666666662</v>
      </c>
      <c r="Q543" s="36">
        <f t="shared" ca="1" si="110"/>
        <v>5.3110865540314606E-2</v>
      </c>
      <c r="R543" s="37">
        <f t="shared" ca="1" si="106"/>
        <v>-12.395422532334917</v>
      </c>
      <c r="S543" s="38">
        <f t="shared" ca="1" si="117"/>
        <v>1</v>
      </c>
    </row>
    <row r="544" spans="5:19" x14ac:dyDescent="0.3">
      <c r="E544" s="34">
        <f t="shared" si="111"/>
        <v>543</v>
      </c>
      <c r="F544" s="35">
        <v>44253.291666666664</v>
      </c>
      <c r="G544" s="6">
        <v>225.16669999999999</v>
      </c>
      <c r="H544" s="40">
        <f t="shared" si="112"/>
        <v>227.4067</v>
      </c>
      <c r="I544" s="12">
        <f t="shared" si="113"/>
        <v>-2.2400000000000091</v>
      </c>
      <c r="J544" s="12">
        <f t="shared" si="114"/>
        <v>5.0176000000000407</v>
      </c>
      <c r="K544" s="12">
        <f t="shared" si="115"/>
        <v>2.2400000000000091</v>
      </c>
      <c r="L544" s="36">
        <f t="shared" si="116"/>
        <v>9.9481850557831559E-3</v>
      </c>
      <c r="M544" s="12">
        <f t="shared" ca="1" si="105"/>
        <v>235.89779999999999</v>
      </c>
      <c r="N544" s="12">
        <f t="shared" ca="1" si="107"/>
        <v>-10.731099999999998</v>
      </c>
      <c r="O544" s="12">
        <f t="shared" ca="1" si="108"/>
        <v>115.15650720999996</v>
      </c>
      <c r="P544" s="12">
        <f t="shared" ca="1" si="109"/>
        <v>10.731099999999998</v>
      </c>
      <c r="Q544" s="36">
        <f t="shared" ca="1" si="110"/>
        <v>4.7658468148265257E-2</v>
      </c>
      <c r="R544" s="37">
        <f t="shared" ca="1" si="106"/>
        <v>-11.048755865668253</v>
      </c>
      <c r="S544" s="38">
        <f t="shared" ca="1" si="117"/>
        <v>0</v>
      </c>
    </row>
    <row r="545" spans="5:19" x14ac:dyDescent="0.3">
      <c r="E545" s="34">
        <f t="shared" si="111"/>
        <v>544</v>
      </c>
      <c r="F545" s="39">
        <v>44256.291666666664</v>
      </c>
      <c r="G545" s="10">
        <v>239.47669999999999</v>
      </c>
      <c r="H545" s="40">
        <f t="shared" si="112"/>
        <v>225.16669999999999</v>
      </c>
      <c r="I545" s="12">
        <f t="shared" si="113"/>
        <v>14.310000000000002</v>
      </c>
      <c r="J545" s="12">
        <f t="shared" si="114"/>
        <v>204.77610000000007</v>
      </c>
      <c r="K545" s="12">
        <f t="shared" si="115"/>
        <v>14.310000000000002</v>
      </c>
      <c r="L545" s="36">
        <f t="shared" si="116"/>
        <v>5.9755291433362841E-2</v>
      </c>
      <c r="M545" s="12">
        <f t="shared" ca="1" si="105"/>
        <v>233.30446666666668</v>
      </c>
      <c r="N545" s="12">
        <f t="shared" ca="1" si="107"/>
        <v>6.1722333333333097</v>
      </c>
      <c r="O545" s="12">
        <f t="shared" ca="1" si="108"/>
        <v>38.096464321110822</v>
      </c>
      <c r="P545" s="12">
        <f t="shared" ca="1" si="109"/>
        <v>6.1722333333333097</v>
      </c>
      <c r="Q545" s="36">
        <f t="shared" ca="1" si="110"/>
        <v>2.5773836591757401E-2</v>
      </c>
      <c r="R545" s="37">
        <f t="shared" ca="1" si="106"/>
        <v>5.8545774676650533</v>
      </c>
      <c r="S545" s="38">
        <f t="shared" ca="1" si="117"/>
        <v>1</v>
      </c>
    </row>
    <row r="546" spans="5:19" x14ac:dyDescent="0.3">
      <c r="E546" s="34">
        <f t="shared" si="111"/>
        <v>545</v>
      </c>
      <c r="F546" s="35">
        <v>44257.291666666664</v>
      </c>
      <c r="G546" s="6">
        <v>228.8133</v>
      </c>
      <c r="H546" s="40">
        <f t="shared" si="112"/>
        <v>239.47669999999999</v>
      </c>
      <c r="I546" s="12">
        <f t="shared" si="113"/>
        <v>-10.663399999999996</v>
      </c>
      <c r="J546" s="12">
        <f t="shared" si="114"/>
        <v>113.70809955999991</v>
      </c>
      <c r="K546" s="12">
        <f t="shared" si="115"/>
        <v>10.663399999999996</v>
      </c>
      <c r="L546" s="36">
        <f t="shared" si="116"/>
        <v>4.6603060224208979E-2</v>
      </c>
      <c r="M546" s="12">
        <f t="shared" ca="1" si="105"/>
        <v>230.68336666666664</v>
      </c>
      <c r="N546" s="12">
        <f t="shared" ca="1" si="107"/>
        <v>-1.870066666666645</v>
      </c>
      <c r="O546" s="12">
        <f t="shared" ca="1" si="108"/>
        <v>3.4971493377776968</v>
      </c>
      <c r="P546" s="12">
        <f t="shared" ca="1" si="109"/>
        <v>1.870066666666645</v>
      </c>
      <c r="Q546" s="36">
        <f t="shared" ca="1" si="110"/>
        <v>8.1728932132294971E-3</v>
      </c>
      <c r="R546" s="37">
        <f t="shared" ca="1" si="106"/>
        <v>-2.1877225323349014</v>
      </c>
      <c r="S546" s="38">
        <f t="shared" ca="1" si="117"/>
        <v>1</v>
      </c>
    </row>
    <row r="547" spans="5:19" x14ac:dyDescent="0.3">
      <c r="E547" s="34">
        <f t="shared" si="111"/>
        <v>546</v>
      </c>
      <c r="F547" s="39">
        <v>44258.291666666664</v>
      </c>
      <c r="G547" s="10">
        <v>217.73330000000001</v>
      </c>
      <c r="H547" s="40">
        <f t="shared" si="112"/>
        <v>228.8133</v>
      </c>
      <c r="I547" s="12">
        <f t="shared" si="113"/>
        <v>-11.079999999999984</v>
      </c>
      <c r="J547" s="12">
        <f t="shared" si="114"/>
        <v>122.76639999999965</v>
      </c>
      <c r="K547" s="12">
        <f t="shared" si="115"/>
        <v>11.079999999999984</v>
      </c>
      <c r="L547" s="36">
        <f t="shared" si="116"/>
        <v>5.0887944104094245E-2</v>
      </c>
      <c r="M547" s="12">
        <f t="shared" ca="1" si="105"/>
        <v>231.15223333333333</v>
      </c>
      <c r="N547" s="12">
        <f t="shared" ca="1" si="107"/>
        <v>-13.418933333333314</v>
      </c>
      <c r="O547" s="12">
        <f t="shared" ca="1" si="108"/>
        <v>180.06777180444391</v>
      </c>
      <c r="P547" s="12">
        <f t="shared" ca="1" si="109"/>
        <v>13.418933333333314</v>
      </c>
      <c r="Q547" s="36">
        <f t="shared" ca="1" si="110"/>
        <v>6.1630138032782826E-2</v>
      </c>
      <c r="R547" s="37">
        <f t="shared" ca="1" si="106"/>
        <v>-13.736589199001569</v>
      </c>
      <c r="S547" s="38">
        <f t="shared" ca="1" si="117"/>
        <v>0</v>
      </c>
    </row>
    <row r="548" spans="5:19" x14ac:dyDescent="0.3">
      <c r="E548" s="34">
        <f t="shared" si="111"/>
        <v>547</v>
      </c>
      <c r="F548" s="35">
        <v>44259.291666666664</v>
      </c>
      <c r="G548" s="6">
        <v>207.14670000000001</v>
      </c>
      <c r="H548" s="40">
        <f t="shared" si="112"/>
        <v>217.73330000000001</v>
      </c>
      <c r="I548" s="12">
        <f t="shared" si="113"/>
        <v>-10.586600000000004</v>
      </c>
      <c r="J548" s="12">
        <f t="shared" si="114"/>
        <v>112.07609956000009</v>
      </c>
      <c r="K548" s="12">
        <f t="shared" si="115"/>
        <v>10.586600000000004</v>
      </c>
      <c r="L548" s="36">
        <f t="shared" si="116"/>
        <v>5.1106776019120767E-2</v>
      </c>
      <c r="M548" s="12">
        <f t="shared" ca="1" si="105"/>
        <v>228.67443333333333</v>
      </c>
      <c r="N548" s="12">
        <f t="shared" ca="1" si="107"/>
        <v>-21.527733333333316</v>
      </c>
      <c r="O548" s="12">
        <f t="shared" ca="1" si="108"/>
        <v>463.44330247111037</v>
      </c>
      <c r="P548" s="12">
        <f t="shared" ca="1" si="109"/>
        <v>21.527733333333316</v>
      </c>
      <c r="Q548" s="36">
        <f t="shared" ca="1" si="110"/>
        <v>0.10392506051669331</v>
      </c>
      <c r="R548" s="37">
        <f t="shared" ca="1" si="106"/>
        <v>-21.845389199001573</v>
      </c>
      <c r="S548" s="38">
        <f t="shared" ca="1" si="117"/>
        <v>0</v>
      </c>
    </row>
    <row r="549" spans="5:19" x14ac:dyDescent="0.3">
      <c r="E549" s="34">
        <f t="shared" si="111"/>
        <v>548</v>
      </c>
      <c r="F549" s="39">
        <v>44260.291666666664</v>
      </c>
      <c r="G549" s="10">
        <v>199.3167</v>
      </c>
      <c r="H549" s="40">
        <f t="shared" si="112"/>
        <v>207.14670000000001</v>
      </c>
      <c r="I549" s="12">
        <f t="shared" si="113"/>
        <v>-7.8300000000000125</v>
      </c>
      <c r="J549" s="12">
        <f t="shared" si="114"/>
        <v>61.308900000000193</v>
      </c>
      <c r="K549" s="12">
        <f t="shared" si="115"/>
        <v>7.8300000000000125</v>
      </c>
      <c r="L549" s="36">
        <f t="shared" si="116"/>
        <v>3.9284214518903897E-2</v>
      </c>
      <c r="M549" s="12">
        <f t="shared" ca="1" si="105"/>
        <v>217.89776666666668</v>
      </c>
      <c r="N549" s="12">
        <f t="shared" ca="1" si="107"/>
        <v>-18.581066666666686</v>
      </c>
      <c r="O549" s="12">
        <f t="shared" ca="1" si="108"/>
        <v>345.25603847111182</v>
      </c>
      <c r="P549" s="12">
        <f t="shared" ca="1" si="109"/>
        <v>18.581066666666686</v>
      </c>
      <c r="Q549" s="36">
        <f t="shared" ca="1" si="110"/>
        <v>9.3223832557265324E-2</v>
      </c>
      <c r="R549" s="37">
        <f t="shared" ca="1" si="106"/>
        <v>-18.898722532334943</v>
      </c>
      <c r="S549" s="38">
        <f t="shared" ca="1" si="117"/>
        <v>0</v>
      </c>
    </row>
    <row r="550" spans="5:19" x14ac:dyDescent="0.3">
      <c r="E550" s="34">
        <f t="shared" si="111"/>
        <v>549</v>
      </c>
      <c r="F550" s="35">
        <v>44263.291666666664</v>
      </c>
      <c r="G550" s="6">
        <v>187.66669999999999</v>
      </c>
      <c r="H550" s="40">
        <f t="shared" si="112"/>
        <v>199.3167</v>
      </c>
      <c r="I550" s="12">
        <f t="shared" si="113"/>
        <v>-11.650000000000006</v>
      </c>
      <c r="J550" s="12">
        <f t="shared" si="114"/>
        <v>135.72250000000014</v>
      </c>
      <c r="K550" s="12">
        <f t="shared" si="115"/>
        <v>11.650000000000006</v>
      </c>
      <c r="L550" s="36">
        <f t="shared" si="116"/>
        <v>6.207814172679546E-2</v>
      </c>
      <c r="M550" s="12">
        <f t="shared" ca="1" si="105"/>
        <v>208.06556666666665</v>
      </c>
      <c r="N550" s="12">
        <f t="shared" ca="1" si="107"/>
        <v>-20.398866666666663</v>
      </c>
      <c r="O550" s="12">
        <f t="shared" ca="1" si="108"/>
        <v>416.11376128444431</v>
      </c>
      <c r="P550" s="12">
        <f t="shared" ca="1" si="109"/>
        <v>20.398866666666663</v>
      </c>
      <c r="Q550" s="36">
        <f t="shared" ca="1" si="110"/>
        <v>0.10869731639479281</v>
      </c>
      <c r="R550" s="37">
        <f t="shared" ca="1" si="106"/>
        <v>-20.71652253233492</v>
      </c>
      <c r="S550" s="38">
        <f t="shared" ca="1" si="117"/>
        <v>0</v>
      </c>
    </row>
    <row r="551" spans="5:19" x14ac:dyDescent="0.3">
      <c r="E551" s="34">
        <f t="shared" si="111"/>
        <v>550</v>
      </c>
      <c r="F551" s="39">
        <v>44264.291666666664</v>
      </c>
      <c r="G551" s="10">
        <v>224.52670000000001</v>
      </c>
      <c r="H551" s="40">
        <f t="shared" si="112"/>
        <v>187.66669999999999</v>
      </c>
      <c r="I551" s="12">
        <f t="shared" si="113"/>
        <v>36.860000000000014</v>
      </c>
      <c r="J551" s="12">
        <f t="shared" si="114"/>
        <v>1358.6596000000011</v>
      </c>
      <c r="K551" s="12">
        <f t="shared" si="115"/>
        <v>36.860000000000014</v>
      </c>
      <c r="L551" s="36">
        <f t="shared" si="116"/>
        <v>0.16416755780047546</v>
      </c>
      <c r="M551" s="12">
        <f t="shared" ca="1" si="105"/>
        <v>198.04336666666666</v>
      </c>
      <c r="N551" s="12">
        <f t="shared" ca="1" si="107"/>
        <v>26.483333333333348</v>
      </c>
      <c r="O551" s="12">
        <f t="shared" ca="1" si="108"/>
        <v>701.36694444444527</v>
      </c>
      <c r="P551" s="12">
        <f t="shared" ca="1" si="109"/>
        <v>26.483333333333348</v>
      </c>
      <c r="Q551" s="36">
        <f t="shared" ca="1" si="110"/>
        <v>0.11795182191397882</v>
      </c>
      <c r="R551" s="37">
        <f t="shared" ca="1" si="106"/>
        <v>26.165677467665091</v>
      </c>
      <c r="S551" s="38">
        <f t="shared" ca="1" si="117"/>
        <v>1</v>
      </c>
    </row>
    <row r="552" spans="5:19" x14ac:dyDescent="0.3">
      <c r="E552" s="34">
        <f t="shared" si="111"/>
        <v>551</v>
      </c>
      <c r="F552" s="35">
        <v>44265.291666666664</v>
      </c>
      <c r="G552" s="6">
        <v>222.6867</v>
      </c>
      <c r="H552" s="40">
        <f t="shared" si="112"/>
        <v>224.52670000000001</v>
      </c>
      <c r="I552" s="12">
        <f t="shared" si="113"/>
        <v>-1.8400000000000034</v>
      </c>
      <c r="J552" s="12">
        <f t="shared" si="114"/>
        <v>3.3856000000000126</v>
      </c>
      <c r="K552" s="12">
        <f t="shared" si="115"/>
        <v>1.8400000000000034</v>
      </c>
      <c r="L552" s="36">
        <f t="shared" si="116"/>
        <v>8.262729655610342E-3</v>
      </c>
      <c r="M552" s="12">
        <f t="shared" ca="1" si="105"/>
        <v>203.83669999999998</v>
      </c>
      <c r="N552" s="12">
        <f t="shared" ca="1" si="107"/>
        <v>18.850000000000023</v>
      </c>
      <c r="O552" s="12">
        <f t="shared" ca="1" si="108"/>
        <v>355.32250000000084</v>
      </c>
      <c r="P552" s="12">
        <f t="shared" ca="1" si="109"/>
        <v>18.850000000000023</v>
      </c>
      <c r="Q552" s="36">
        <f t="shared" ca="1" si="110"/>
        <v>8.4648072830573282E-2</v>
      </c>
      <c r="R552" s="37">
        <f t="shared" ca="1" si="106"/>
        <v>18.532344134331765</v>
      </c>
      <c r="S552" s="38">
        <f t="shared" ca="1" si="117"/>
        <v>0</v>
      </c>
    </row>
    <row r="553" spans="5:19" x14ac:dyDescent="0.3">
      <c r="E553" s="34">
        <f t="shared" si="111"/>
        <v>552</v>
      </c>
      <c r="F553" s="39">
        <v>44266.291666666664</v>
      </c>
      <c r="G553" s="10">
        <v>233.2</v>
      </c>
      <c r="H553" s="40">
        <f t="shared" si="112"/>
        <v>222.6867</v>
      </c>
      <c r="I553" s="12">
        <f t="shared" si="113"/>
        <v>10.513299999999987</v>
      </c>
      <c r="J553" s="12">
        <f t="shared" si="114"/>
        <v>110.52947688999973</v>
      </c>
      <c r="K553" s="12">
        <f t="shared" si="115"/>
        <v>10.513299999999987</v>
      </c>
      <c r="L553" s="36">
        <f t="shared" si="116"/>
        <v>4.5082761578044542E-2</v>
      </c>
      <c r="M553" s="12">
        <f t="shared" ca="1" si="105"/>
        <v>211.6267</v>
      </c>
      <c r="N553" s="12">
        <f t="shared" ca="1" si="107"/>
        <v>21.573299999999989</v>
      </c>
      <c r="O553" s="12">
        <f t="shared" ca="1" si="108"/>
        <v>465.40727288999955</v>
      </c>
      <c r="P553" s="12">
        <f t="shared" ca="1" si="109"/>
        <v>21.573299999999989</v>
      </c>
      <c r="Q553" s="36">
        <f t="shared" ca="1" si="110"/>
        <v>9.2509862778730662E-2</v>
      </c>
      <c r="R553" s="37">
        <f t="shared" ca="1" si="106"/>
        <v>21.255644134331732</v>
      </c>
      <c r="S553" s="38">
        <f t="shared" ca="1" si="117"/>
        <v>0</v>
      </c>
    </row>
    <row r="554" spans="5:19" x14ac:dyDescent="0.3">
      <c r="E554" s="34">
        <f t="shared" si="111"/>
        <v>553</v>
      </c>
      <c r="F554" s="35">
        <v>44267.291666666664</v>
      </c>
      <c r="G554" s="6">
        <v>231.2433</v>
      </c>
      <c r="H554" s="40">
        <f t="shared" si="112"/>
        <v>233.2</v>
      </c>
      <c r="I554" s="12">
        <f t="shared" si="113"/>
        <v>-1.9566999999999837</v>
      </c>
      <c r="J554" s="12">
        <f t="shared" si="114"/>
        <v>3.8286748899999363</v>
      </c>
      <c r="K554" s="12">
        <f t="shared" si="115"/>
        <v>1.9566999999999837</v>
      </c>
      <c r="L554" s="36">
        <f t="shared" si="116"/>
        <v>8.4616505645784493E-3</v>
      </c>
      <c r="M554" s="12">
        <f t="shared" ca="1" si="105"/>
        <v>226.80446666666663</v>
      </c>
      <c r="N554" s="12">
        <f t="shared" ca="1" si="107"/>
        <v>4.4388333333333776</v>
      </c>
      <c r="O554" s="12">
        <f t="shared" ca="1" si="108"/>
        <v>19.703241361111505</v>
      </c>
      <c r="P554" s="12">
        <f t="shared" ca="1" si="109"/>
        <v>4.4388333333333776</v>
      </c>
      <c r="Q554" s="36">
        <f t="shared" ca="1" si="110"/>
        <v>1.9195511105979623E-2</v>
      </c>
      <c r="R554" s="37">
        <f t="shared" ca="1" si="106"/>
        <v>4.1211774676651212</v>
      </c>
      <c r="S554" s="38">
        <f t="shared" ca="1" si="117"/>
        <v>0</v>
      </c>
    </row>
    <row r="555" spans="5:19" x14ac:dyDescent="0.3">
      <c r="E555" s="34">
        <f t="shared" si="111"/>
        <v>554</v>
      </c>
      <c r="F555" s="39">
        <v>44270.291666666664</v>
      </c>
      <c r="G555" s="10">
        <v>235.98</v>
      </c>
      <c r="H555" s="40">
        <f t="shared" si="112"/>
        <v>231.2433</v>
      </c>
      <c r="I555" s="12">
        <f t="shared" si="113"/>
        <v>4.7366999999999848</v>
      </c>
      <c r="J555" s="12">
        <f t="shared" si="114"/>
        <v>22.436326889999854</v>
      </c>
      <c r="K555" s="12">
        <f t="shared" si="115"/>
        <v>4.7366999999999848</v>
      </c>
      <c r="L555" s="36">
        <f t="shared" si="116"/>
        <v>2.0072463768115879E-2</v>
      </c>
      <c r="M555" s="12">
        <f t="shared" ca="1" si="105"/>
        <v>229.04333333333332</v>
      </c>
      <c r="N555" s="12">
        <f t="shared" ca="1" si="107"/>
        <v>6.9366666666666674</v>
      </c>
      <c r="O555" s="12">
        <f t="shared" ca="1" si="108"/>
        <v>48.117344444444456</v>
      </c>
      <c r="P555" s="12">
        <f t="shared" ca="1" si="109"/>
        <v>6.9366666666666674</v>
      </c>
      <c r="Q555" s="36">
        <f t="shared" ca="1" si="110"/>
        <v>2.9395146481340232E-2</v>
      </c>
      <c r="R555" s="37">
        <f t="shared" ca="1" si="106"/>
        <v>6.619010800998411</v>
      </c>
      <c r="S555" s="38">
        <f t="shared" ca="1" si="117"/>
        <v>0</v>
      </c>
    </row>
    <row r="556" spans="5:19" x14ac:dyDescent="0.3">
      <c r="E556" s="34">
        <f t="shared" si="111"/>
        <v>555</v>
      </c>
      <c r="F556" s="35">
        <v>44271.291666666664</v>
      </c>
      <c r="G556" s="6">
        <v>225.6267</v>
      </c>
      <c r="H556" s="40">
        <f t="shared" si="112"/>
        <v>235.98</v>
      </c>
      <c r="I556" s="12">
        <f t="shared" si="113"/>
        <v>-10.35329999999999</v>
      </c>
      <c r="J556" s="12">
        <f t="shared" si="114"/>
        <v>107.1908208899998</v>
      </c>
      <c r="K556" s="12">
        <f t="shared" si="115"/>
        <v>10.35329999999999</v>
      </c>
      <c r="L556" s="36">
        <f t="shared" si="116"/>
        <v>4.5886856475762801E-2</v>
      </c>
      <c r="M556" s="12">
        <f t="shared" ca="1" si="105"/>
        <v>233.47443333333334</v>
      </c>
      <c r="N556" s="12">
        <f t="shared" ca="1" si="107"/>
        <v>-7.8477333333333377</v>
      </c>
      <c r="O556" s="12">
        <f t="shared" ca="1" si="108"/>
        <v>61.586918471111176</v>
      </c>
      <c r="P556" s="12">
        <f t="shared" ca="1" si="109"/>
        <v>7.8477333333333377</v>
      </c>
      <c r="Q556" s="36">
        <f t="shared" ca="1" si="110"/>
        <v>3.4781935530384202E-2</v>
      </c>
      <c r="R556" s="37">
        <f t="shared" ca="1" si="106"/>
        <v>-8.1653891990015932</v>
      </c>
      <c r="S556" s="38">
        <f t="shared" ca="1" si="117"/>
        <v>1</v>
      </c>
    </row>
    <row r="557" spans="5:19" x14ac:dyDescent="0.3">
      <c r="E557" s="34">
        <f t="shared" si="111"/>
        <v>556</v>
      </c>
      <c r="F557" s="39">
        <v>44272.291666666664</v>
      </c>
      <c r="G557" s="10">
        <v>233.9367</v>
      </c>
      <c r="H557" s="40">
        <f t="shared" si="112"/>
        <v>225.6267</v>
      </c>
      <c r="I557" s="12">
        <f t="shared" si="113"/>
        <v>8.3100000000000023</v>
      </c>
      <c r="J557" s="12">
        <f t="shared" si="114"/>
        <v>69.056100000000043</v>
      </c>
      <c r="K557" s="12">
        <f t="shared" si="115"/>
        <v>8.3100000000000023</v>
      </c>
      <c r="L557" s="36">
        <f t="shared" si="116"/>
        <v>3.5522429785493262E-2</v>
      </c>
      <c r="M557" s="12">
        <f t="shared" ca="1" si="105"/>
        <v>230.95000000000002</v>
      </c>
      <c r="N557" s="12">
        <f t="shared" ca="1" si="107"/>
        <v>2.9866999999999848</v>
      </c>
      <c r="O557" s="12">
        <f t="shared" ca="1" si="108"/>
        <v>8.9203768899999094</v>
      </c>
      <c r="P557" s="12">
        <f t="shared" ca="1" si="109"/>
        <v>2.9866999999999848</v>
      </c>
      <c r="Q557" s="36">
        <f t="shared" ca="1" si="110"/>
        <v>1.2767128885719875E-2</v>
      </c>
      <c r="R557" s="37">
        <f t="shared" ca="1" si="106"/>
        <v>2.6690441343317284</v>
      </c>
      <c r="S557" s="38">
        <f t="shared" ca="1" si="117"/>
        <v>1</v>
      </c>
    </row>
    <row r="558" spans="5:19" x14ac:dyDescent="0.3">
      <c r="E558" s="34">
        <f t="shared" si="111"/>
        <v>557</v>
      </c>
      <c r="F558" s="35">
        <v>44273.291666666664</v>
      </c>
      <c r="G558" s="6">
        <v>217.72</v>
      </c>
      <c r="H558" s="40">
        <f t="shared" si="112"/>
        <v>233.9367</v>
      </c>
      <c r="I558" s="12">
        <f t="shared" si="113"/>
        <v>-16.216700000000003</v>
      </c>
      <c r="J558" s="12">
        <f t="shared" si="114"/>
        <v>262.98135889000008</v>
      </c>
      <c r="K558" s="12">
        <f t="shared" si="115"/>
        <v>16.216700000000003</v>
      </c>
      <c r="L558" s="36">
        <f t="shared" si="116"/>
        <v>7.4484199889766692E-2</v>
      </c>
      <c r="M558" s="12">
        <f t="shared" ca="1" si="105"/>
        <v>231.84780000000001</v>
      </c>
      <c r="N558" s="12">
        <f t="shared" ca="1" si="107"/>
        <v>-14.127800000000008</v>
      </c>
      <c r="O558" s="12">
        <f t="shared" ca="1" si="108"/>
        <v>199.5947328400002</v>
      </c>
      <c r="P558" s="12">
        <f t="shared" ca="1" si="109"/>
        <v>14.127800000000008</v>
      </c>
      <c r="Q558" s="36">
        <f t="shared" ca="1" si="110"/>
        <v>6.4889766672790783E-2</v>
      </c>
      <c r="R558" s="37">
        <f t="shared" ca="1" si="106"/>
        <v>-14.445455865668263</v>
      </c>
      <c r="S558" s="38">
        <f t="shared" ca="1" si="117"/>
        <v>1</v>
      </c>
    </row>
    <row r="559" spans="5:19" x14ac:dyDescent="0.3">
      <c r="E559" s="34">
        <f t="shared" si="111"/>
        <v>558</v>
      </c>
      <c r="F559" s="39">
        <v>44274.291666666664</v>
      </c>
      <c r="G559" s="10">
        <v>218.29</v>
      </c>
      <c r="H559" s="40">
        <f t="shared" si="112"/>
        <v>217.72</v>
      </c>
      <c r="I559" s="12">
        <f t="shared" si="113"/>
        <v>0.56999999999999318</v>
      </c>
      <c r="J559" s="12">
        <f t="shared" si="114"/>
        <v>0.32489999999999225</v>
      </c>
      <c r="K559" s="12">
        <f t="shared" si="115"/>
        <v>0.56999999999999318</v>
      </c>
      <c r="L559" s="36">
        <f t="shared" si="116"/>
        <v>2.6112052773832662E-3</v>
      </c>
      <c r="M559" s="12">
        <f t="shared" ca="1" si="105"/>
        <v>225.76113333333333</v>
      </c>
      <c r="N559" s="12">
        <f t="shared" ca="1" si="107"/>
        <v>-7.4711333333333414</v>
      </c>
      <c r="O559" s="12">
        <f t="shared" ca="1" si="108"/>
        <v>55.817833284444568</v>
      </c>
      <c r="P559" s="12">
        <f t="shared" ca="1" si="109"/>
        <v>7.4711333333333414</v>
      </c>
      <c r="Q559" s="36">
        <f t="shared" ca="1" si="110"/>
        <v>3.4225724189533839E-2</v>
      </c>
      <c r="R559" s="37">
        <f t="shared" ca="1" si="106"/>
        <v>-7.7887891990015978</v>
      </c>
      <c r="S559" s="38">
        <f t="shared" ca="1" si="117"/>
        <v>0</v>
      </c>
    </row>
    <row r="560" spans="5:19" x14ac:dyDescent="0.3">
      <c r="E560" s="34">
        <f t="shared" si="111"/>
        <v>559</v>
      </c>
      <c r="F560" s="35">
        <v>44277.291666666664</v>
      </c>
      <c r="G560" s="6">
        <v>223.33330000000001</v>
      </c>
      <c r="H560" s="40">
        <f t="shared" si="112"/>
        <v>218.29</v>
      </c>
      <c r="I560" s="12">
        <f t="shared" si="113"/>
        <v>5.0433000000000163</v>
      </c>
      <c r="J560" s="12">
        <f t="shared" si="114"/>
        <v>25.434874890000163</v>
      </c>
      <c r="K560" s="12">
        <f t="shared" si="115"/>
        <v>5.0433000000000163</v>
      </c>
      <c r="L560" s="36">
        <f t="shared" si="116"/>
        <v>2.2581943668946888E-2</v>
      </c>
      <c r="M560" s="12">
        <f t="shared" ca="1" si="105"/>
        <v>223.31556666666665</v>
      </c>
      <c r="N560" s="12">
        <f t="shared" ca="1" si="107"/>
        <v>1.7733333333353585E-2</v>
      </c>
      <c r="O560" s="12">
        <f t="shared" ca="1" si="108"/>
        <v>3.1447111111182935E-4</v>
      </c>
      <c r="P560" s="12">
        <f t="shared" ca="1" si="109"/>
        <v>1.7733333333353585E-2</v>
      </c>
      <c r="Q560" s="36">
        <f t="shared" ca="1" si="110"/>
        <v>7.9402996925911109E-5</v>
      </c>
      <c r="R560" s="37">
        <f t="shared" ca="1" si="106"/>
        <v>-0.29992253233490274</v>
      </c>
      <c r="S560" s="38">
        <f t="shared" ca="1" si="117"/>
        <v>1</v>
      </c>
    </row>
    <row r="561" spans="5:19" x14ac:dyDescent="0.3">
      <c r="E561" s="34">
        <f t="shared" si="111"/>
        <v>560</v>
      </c>
      <c r="F561" s="39">
        <v>44278.291666666664</v>
      </c>
      <c r="G561" s="10">
        <v>220.72</v>
      </c>
      <c r="H561" s="40">
        <f t="shared" si="112"/>
        <v>223.33330000000001</v>
      </c>
      <c r="I561" s="12">
        <f t="shared" si="113"/>
        <v>-2.6133000000000095</v>
      </c>
      <c r="J561" s="12">
        <f t="shared" si="114"/>
        <v>6.8293368900000493</v>
      </c>
      <c r="K561" s="12">
        <f t="shared" si="115"/>
        <v>2.6133000000000095</v>
      </c>
      <c r="L561" s="36">
        <f t="shared" si="116"/>
        <v>1.1839887640449482E-2</v>
      </c>
      <c r="M561" s="12">
        <f t="shared" ca="1" si="105"/>
        <v>219.78110000000001</v>
      </c>
      <c r="N561" s="12">
        <f t="shared" ca="1" si="107"/>
        <v>0.93889999999998963</v>
      </c>
      <c r="O561" s="12">
        <f t="shared" ca="1" si="108"/>
        <v>0.88153320999998053</v>
      </c>
      <c r="P561" s="12">
        <f t="shared" ca="1" si="109"/>
        <v>0.93889999999998963</v>
      </c>
      <c r="Q561" s="36">
        <f t="shared" ca="1" si="110"/>
        <v>4.2538057267125298E-3</v>
      </c>
      <c r="R561" s="37">
        <f t="shared" ca="1" si="106"/>
        <v>0.62124413433173331</v>
      </c>
      <c r="S561" s="38">
        <f t="shared" ca="1" si="117"/>
        <v>0</v>
      </c>
    </row>
    <row r="562" spans="5:19" x14ac:dyDescent="0.3">
      <c r="E562" s="34">
        <f t="shared" si="111"/>
        <v>561</v>
      </c>
      <c r="F562" s="35">
        <v>44279.291666666664</v>
      </c>
      <c r="G562" s="6">
        <v>210.09</v>
      </c>
      <c r="H562" s="40">
        <f t="shared" si="112"/>
        <v>220.72</v>
      </c>
      <c r="I562" s="12">
        <f t="shared" si="113"/>
        <v>-10.629999999999995</v>
      </c>
      <c r="J562" s="12">
        <f t="shared" si="114"/>
        <v>112.9968999999999</v>
      </c>
      <c r="K562" s="12">
        <f t="shared" si="115"/>
        <v>10.629999999999995</v>
      </c>
      <c r="L562" s="36">
        <f t="shared" si="116"/>
        <v>5.0597363034889785E-2</v>
      </c>
      <c r="M562" s="12">
        <f t="shared" ca="1" si="105"/>
        <v>220.78110000000001</v>
      </c>
      <c r="N562" s="12">
        <f t="shared" ca="1" si="107"/>
        <v>-10.691100000000006</v>
      </c>
      <c r="O562" s="12">
        <f t="shared" ca="1" si="108"/>
        <v>114.29961921000013</v>
      </c>
      <c r="P562" s="12">
        <f t="shared" ca="1" si="109"/>
        <v>10.691100000000006</v>
      </c>
      <c r="Q562" s="36">
        <f t="shared" ca="1" si="110"/>
        <v>5.0888190775382008E-2</v>
      </c>
      <c r="R562" s="37">
        <f t="shared" ca="1" si="106"/>
        <v>-11.008755865668261</v>
      </c>
      <c r="S562" s="38">
        <f t="shared" ca="1" si="117"/>
        <v>1</v>
      </c>
    </row>
    <row r="563" spans="5:19" x14ac:dyDescent="0.3">
      <c r="E563" s="34">
        <f t="shared" si="111"/>
        <v>562</v>
      </c>
      <c r="F563" s="39">
        <v>44280.291666666664</v>
      </c>
      <c r="G563" s="10">
        <v>213.4633</v>
      </c>
      <c r="H563" s="40">
        <f t="shared" si="112"/>
        <v>210.09</v>
      </c>
      <c r="I563" s="12">
        <f t="shared" si="113"/>
        <v>3.3733000000000004</v>
      </c>
      <c r="J563" s="12">
        <f t="shared" si="114"/>
        <v>11.379152890000002</v>
      </c>
      <c r="K563" s="12">
        <f t="shared" si="115"/>
        <v>3.3733000000000004</v>
      </c>
      <c r="L563" s="36">
        <f t="shared" si="116"/>
        <v>1.5802716438844525E-2</v>
      </c>
      <c r="M563" s="12">
        <f t="shared" ca="1" si="105"/>
        <v>218.04776666666669</v>
      </c>
      <c r="N563" s="12">
        <f t="shared" ca="1" si="107"/>
        <v>-4.5844666666666853</v>
      </c>
      <c r="O563" s="12">
        <f t="shared" ca="1" si="108"/>
        <v>21.017334617777948</v>
      </c>
      <c r="P563" s="12">
        <f t="shared" ca="1" si="109"/>
        <v>4.5844666666666853</v>
      </c>
      <c r="Q563" s="36">
        <f t="shared" ca="1" si="110"/>
        <v>2.1476603550430847E-2</v>
      </c>
      <c r="R563" s="37">
        <f t="shared" ca="1" si="106"/>
        <v>-4.9021225323349418</v>
      </c>
      <c r="S563" s="38">
        <f t="shared" ca="1" si="117"/>
        <v>0</v>
      </c>
    </row>
    <row r="564" spans="5:19" x14ac:dyDescent="0.3">
      <c r="E564" s="34">
        <f t="shared" si="111"/>
        <v>563</v>
      </c>
      <c r="F564" s="35">
        <v>44281.291666666664</v>
      </c>
      <c r="G564" s="6">
        <v>206.23670000000001</v>
      </c>
      <c r="H564" s="40">
        <f t="shared" si="112"/>
        <v>213.4633</v>
      </c>
      <c r="I564" s="12">
        <f t="shared" si="113"/>
        <v>-7.2265999999999906</v>
      </c>
      <c r="J564" s="12">
        <f t="shared" si="114"/>
        <v>52.223747559999865</v>
      </c>
      <c r="K564" s="12">
        <f t="shared" si="115"/>
        <v>7.2265999999999906</v>
      </c>
      <c r="L564" s="36">
        <f t="shared" si="116"/>
        <v>3.5040320175797952E-2</v>
      </c>
      <c r="M564" s="12">
        <f t="shared" ca="1" si="105"/>
        <v>214.7577666666667</v>
      </c>
      <c r="N564" s="12">
        <f t="shared" ca="1" si="107"/>
        <v>-8.5210666666666839</v>
      </c>
      <c r="O564" s="12">
        <f t="shared" ca="1" si="108"/>
        <v>72.60857713777807</v>
      </c>
      <c r="P564" s="12">
        <f t="shared" ca="1" si="109"/>
        <v>8.5210666666666839</v>
      </c>
      <c r="Q564" s="36">
        <f t="shared" ca="1" si="110"/>
        <v>4.1316926942036425E-2</v>
      </c>
      <c r="R564" s="37">
        <f t="shared" ca="1" si="106"/>
        <v>-8.8387225323349394</v>
      </c>
      <c r="S564" s="38">
        <f t="shared" ca="1" si="117"/>
        <v>0</v>
      </c>
    </row>
    <row r="565" spans="5:19" x14ac:dyDescent="0.3">
      <c r="E565" s="34">
        <f t="shared" si="111"/>
        <v>564</v>
      </c>
      <c r="F565" s="39">
        <v>44284.291666666664</v>
      </c>
      <c r="G565" s="10">
        <v>203.76329999999999</v>
      </c>
      <c r="H565" s="40">
        <f t="shared" si="112"/>
        <v>206.23670000000001</v>
      </c>
      <c r="I565" s="12">
        <f t="shared" si="113"/>
        <v>-2.4734000000000265</v>
      </c>
      <c r="J565" s="12">
        <f t="shared" si="114"/>
        <v>6.1177075600001309</v>
      </c>
      <c r="K565" s="12">
        <f t="shared" si="115"/>
        <v>2.4734000000000265</v>
      </c>
      <c r="L565" s="36">
        <f t="shared" si="116"/>
        <v>1.2138594143302678E-2</v>
      </c>
      <c r="M565" s="12">
        <f t="shared" ca="1" si="105"/>
        <v>209.93000000000004</v>
      </c>
      <c r="N565" s="12">
        <f t="shared" ca="1" si="107"/>
        <v>-6.1667000000000485</v>
      </c>
      <c r="O565" s="12">
        <f t="shared" ca="1" si="108"/>
        <v>38.0281888900006</v>
      </c>
      <c r="P565" s="12">
        <f t="shared" ca="1" si="109"/>
        <v>6.1667000000000485</v>
      </c>
      <c r="Q565" s="36">
        <f t="shared" ca="1" si="110"/>
        <v>3.026403675244781E-2</v>
      </c>
      <c r="R565" s="37">
        <f t="shared" ca="1" si="106"/>
        <v>-6.4843558656683049</v>
      </c>
      <c r="S565" s="38">
        <f t="shared" ca="1" si="117"/>
        <v>0</v>
      </c>
    </row>
    <row r="566" spans="5:19" x14ac:dyDescent="0.3">
      <c r="E566" s="34">
        <f t="shared" si="111"/>
        <v>565</v>
      </c>
      <c r="F566" s="35">
        <v>44285.291666666664</v>
      </c>
      <c r="G566" s="6">
        <v>211.8733</v>
      </c>
      <c r="H566" s="40">
        <f t="shared" si="112"/>
        <v>203.76329999999999</v>
      </c>
      <c r="I566" s="12">
        <f t="shared" si="113"/>
        <v>8.1100000000000136</v>
      </c>
      <c r="J566" s="12">
        <f t="shared" si="114"/>
        <v>65.772100000000222</v>
      </c>
      <c r="K566" s="12">
        <f t="shared" si="115"/>
        <v>8.1100000000000136</v>
      </c>
      <c r="L566" s="36">
        <f t="shared" si="116"/>
        <v>3.8277593259745391E-2</v>
      </c>
      <c r="M566" s="12">
        <f t="shared" ca="1" si="105"/>
        <v>207.8211</v>
      </c>
      <c r="N566" s="12">
        <f t="shared" ca="1" si="107"/>
        <v>4.0521999999999991</v>
      </c>
      <c r="O566" s="12">
        <f t="shared" ca="1" si="108"/>
        <v>16.420324839999992</v>
      </c>
      <c r="P566" s="12">
        <f t="shared" ca="1" si="109"/>
        <v>4.0521999999999991</v>
      </c>
      <c r="Q566" s="36">
        <f t="shared" ca="1" si="110"/>
        <v>1.9125581184604192E-2</v>
      </c>
      <c r="R566" s="37">
        <f t="shared" ca="1" si="106"/>
        <v>3.7345441343317427</v>
      </c>
      <c r="S566" s="38">
        <f t="shared" ca="1" si="117"/>
        <v>1</v>
      </c>
    </row>
    <row r="567" spans="5:19" x14ac:dyDescent="0.3">
      <c r="E567" s="34">
        <f t="shared" si="111"/>
        <v>566</v>
      </c>
      <c r="F567" s="39">
        <v>44286.291666666664</v>
      </c>
      <c r="G567" s="10">
        <v>222.64330000000001</v>
      </c>
      <c r="H567" s="40">
        <f t="shared" si="112"/>
        <v>211.8733</v>
      </c>
      <c r="I567" s="12">
        <f t="shared" si="113"/>
        <v>10.77000000000001</v>
      </c>
      <c r="J567" s="12">
        <f t="shared" si="114"/>
        <v>115.99290000000022</v>
      </c>
      <c r="K567" s="12">
        <f t="shared" si="115"/>
        <v>10.77000000000001</v>
      </c>
      <c r="L567" s="36">
        <f t="shared" si="116"/>
        <v>4.837333977712336E-2</v>
      </c>
      <c r="M567" s="12">
        <f t="shared" ca="1" si="105"/>
        <v>207.2911</v>
      </c>
      <c r="N567" s="12">
        <f t="shared" ca="1" si="107"/>
        <v>15.352200000000011</v>
      </c>
      <c r="O567" s="12">
        <f t="shared" ca="1" si="108"/>
        <v>235.69004484000033</v>
      </c>
      <c r="P567" s="12">
        <f t="shared" ca="1" si="109"/>
        <v>15.352200000000011</v>
      </c>
      <c r="Q567" s="36">
        <f t="shared" ca="1" si="110"/>
        <v>6.8954242054443185E-2</v>
      </c>
      <c r="R567" s="37">
        <f t="shared" ca="1" si="106"/>
        <v>15.034544134331755</v>
      </c>
      <c r="S567" s="38">
        <f t="shared" ca="1" si="117"/>
        <v>0</v>
      </c>
    </row>
    <row r="568" spans="5:19" x14ac:dyDescent="0.3">
      <c r="E568" s="34">
        <f t="shared" si="111"/>
        <v>567</v>
      </c>
      <c r="F568" s="35">
        <v>44287.291666666664</v>
      </c>
      <c r="G568" s="6">
        <v>220.58330000000001</v>
      </c>
      <c r="H568" s="40">
        <f t="shared" si="112"/>
        <v>222.64330000000001</v>
      </c>
      <c r="I568" s="12">
        <f t="shared" si="113"/>
        <v>-2.0600000000000023</v>
      </c>
      <c r="J568" s="12">
        <f t="shared" si="114"/>
        <v>4.2436000000000096</v>
      </c>
      <c r="K568" s="12">
        <f t="shared" si="115"/>
        <v>2.0600000000000023</v>
      </c>
      <c r="L568" s="36">
        <f t="shared" si="116"/>
        <v>9.3388756084436236E-3</v>
      </c>
      <c r="M568" s="12">
        <f t="shared" ca="1" si="105"/>
        <v>212.75996666666666</v>
      </c>
      <c r="N568" s="12">
        <f t="shared" ca="1" si="107"/>
        <v>7.8233333333333519</v>
      </c>
      <c r="O568" s="12">
        <f t="shared" ca="1" si="108"/>
        <v>61.204544444444736</v>
      </c>
      <c r="P568" s="12">
        <f t="shared" ca="1" si="109"/>
        <v>7.8233333333333519</v>
      </c>
      <c r="Q568" s="36">
        <f t="shared" ca="1" si="110"/>
        <v>3.5466571283199369E-2</v>
      </c>
      <c r="R568" s="37">
        <f t="shared" ca="1" si="106"/>
        <v>7.5056774676650955</v>
      </c>
      <c r="S568" s="38">
        <f t="shared" ca="1" si="117"/>
        <v>0</v>
      </c>
    </row>
    <row r="569" spans="5:19" x14ac:dyDescent="0.3">
      <c r="E569" s="34">
        <f t="shared" si="111"/>
        <v>568</v>
      </c>
      <c r="F569" s="39">
        <v>44291.291666666664</v>
      </c>
      <c r="G569" s="10">
        <v>230.35</v>
      </c>
      <c r="H569" s="40">
        <f t="shared" si="112"/>
        <v>220.58330000000001</v>
      </c>
      <c r="I569" s="12">
        <f t="shared" si="113"/>
        <v>9.7666999999999859</v>
      </c>
      <c r="J569" s="12">
        <f t="shared" si="114"/>
        <v>95.38842888999973</v>
      </c>
      <c r="K569" s="12">
        <f t="shared" si="115"/>
        <v>9.7666999999999859</v>
      </c>
      <c r="L569" s="36">
        <f t="shared" si="116"/>
        <v>4.2399392229216348E-2</v>
      </c>
      <c r="M569" s="12">
        <f t="shared" ca="1" si="105"/>
        <v>218.36663333333334</v>
      </c>
      <c r="N569" s="12">
        <f t="shared" ca="1" si="107"/>
        <v>11.983366666666655</v>
      </c>
      <c r="O569" s="12">
        <f t="shared" ca="1" si="108"/>
        <v>143.60107666777748</v>
      </c>
      <c r="P569" s="12">
        <f t="shared" ca="1" si="109"/>
        <v>11.983366666666655</v>
      </c>
      <c r="Q569" s="36">
        <f t="shared" ca="1" si="110"/>
        <v>5.2022429636061018E-2</v>
      </c>
      <c r="R569" s="37">
        <f t="shared" ca="1" si="106"/>
        <v>11.665710800998399</v>
      </c>
      <c r="S569" s="38">
        <f t="shared" ca="1" si="117"/>
        <v>0</v>
      </c>
    </row>
    <row r="570" spans="5:19" x14ac:dyDescent="0.3">
      <c r="E570" s="34">
        <f t="shared" si="111"/>
        <v>569</v>
      </c>
      <c r="F570" s="35">
        <v>44292.291666666664</v>
      </c>
      <c r="G570" s="6">
        <v>230.54</v>
      </c>
      <c r="H570" s="40">
        <f t="shared" si="112"/>
        <v>230.35</v>
      </c>
      <c r="I570" s="12">
        <f t="shared" si="113"/>
        <v>0.18999999999999773</v>
      </c>
      <c r="J570" s="12">
        <f t="shared" si="114"/>
        <v>3.6099999999999133E-2</v>
      </c>
      <c r="K570" s="12">
        <f t="shared" si="115"/>
        <v>0.18999999999999773</v>
      </c>
      <c r="L570" s="36">
        <f t="shared" si="116"/>
        <v>8.2415199097769472E-4</v>
      </c>
      <c r="M570" s="12">
        <f t="shared" ca="1" si="105"/>
        <v>224.52553333333333</v>
      </c>
      <c r="N570" s="12">
        <f t="shared" ca="1" si="107"/>
        <v>6.0144666666666637</v>
      </c>
      <c r="O570" s="12">
        <f t="shared" ca="1" si="108"/>
        <v>36.17380928444441</v>
      </c>
      <c r="P570" s="12">
        <f t="shared" ca="1" si="109"/>
        <v>6.0144666666666637</v>
      </c>
      <c r="Q570" s="36">
        <f t="shared" ca="1" si="110"/>
        <v>2.6088603568433521E-2</v>
      </c>
      <c r="R570" s="37">
        <f t="shared" ca="1" si="106"/>
        <v>5.6968108009984073</v>
      </c>
      <c r="S570" s="38">
        <f t="shared" ca="1" si="117"/>
        <v>0</v>
      </c>
    </row>
    <row r="571" spans="5:19" x14ac:dyDescent="0.3">
      <c r="E571" s="34">
        <f t="shared" si="111"/>
        <v>570</v>
      </c>
      <c r="F571" s="39">
        <v>44293.291666666664</v>
      </c>
      <c r="G571" s="10">
        <v>223.6567</v>
      </c>
      <c r="H571" s="40">
        <f t="shared" si="112"/>
        <v>230.54</v>
      </c>
      <c r="I571" s="12">
        <f t="shared" si="113"/>
        <v>-6.8832999999999913</v>
      </c>
      <c r="J571" s="12">
        <f t="shared" si="114"/>
        <v>47.379818889999882</v>
      </c>
      <c r="K571" s="12">
        <f t="shared" si="115"/>
        <v>6.8832999999999913</v>
      </c>
      <c r="L571" s="36">
        <f t="shared" si="116"/>
        <v>3.0776185108695564E-2</v>
      </c>
      <c r="M571" s="12">
        <f t="shared" ca="1" si="105"/>
        <v>227.15776666666667</v>
      </c>
      <c r="N571" s="12">
        <f t="shared" ca="1" si="107"/>
        <v>-3.5010666666666737</v>
      </c>
      <c r="O571" s="12">
        <f t="shared" ca="1" si="108"/>
        <v>12.257467804444493</v>
      </c>
      <c r="P571" s="12">
        <f t="shared" ca="1" si="109"/>
        <v>3.5010666666666737</v>
      </c>
      <c r="Q571" s="36">
        <f t="shared" ca="1" si="110"/>
        <v>1.565375267839807E-2</v>
      </c>
      <c r="R571" s="37">
        <f t="shared" ca="1" si="106"/>
        <v>-3.8187225323349301</v>
      </c>
      <c r="S571" s="38">
        <f t="shared" ca="1" si="117"/>
        <v>1</v>
      </c>
    </row>
    <row r="572" spans="5:19" x14ac:dyDescent="0.3">
      <c r="E572" s="34">
        <f t="shared" si="111"/>
        <v>571</v>
      </c>
      <c r="F572" s="35">
        <v>44294.291666666664</v>
      </c>
      <c r="G572" s="6">
        <v>227.9333</v>
      </c>
      <c r="H572" s="40">
        <f t="shared" si="112"/>
        <v>223.6567</v>
      </c>
      <c r="I572" s="12">
        <f t="shared" si="113"/>
        <v>4.276600000000002</v>
      </c>
      <c r="J572" s="12">
        <f t="shared" si="114"/>
        <v>18.289307560000015</v>
      </c>
      <c r="K572" s="12">
        <f t="shared" si="115"/>
        <v>4.276600000000002</v>
      </c>
      <c r="L572" s="36">
        <f t="shared" si="116"/>
        <v>1.8762506399898574E-2</v>
      </c>
      <c r="M572" s="12">
        <f t="shared" ca="1" si="105"/>
        <v>228.18223333333333</v>
      </c>
      <c r="N572" s="12">
        <f t="shared" ca="1" si="107"/>
        <v>-0.24893333333332635</v>
      </c>
      <c r="O572" s="12">
        <f t="shared" ca="1" si="108"/>
        <v>6.1967804444440965E-2</v>
      </c>
      <c r="P572" s="12">
        <f t="shared" ca="1" si="109"/>
        <v>0.24893333333332635</v>
      </c>
      <c r="Q572" s="36">
        <f t="shared" ca="1" si="110"/>
        <v>1.0921323621135058E-3</v>
      </c>
      <c r="R572" s="37">
        <f t="shared" ca="1" si="106"/>
        <v>-0.56658919900158267</v>
      </c>
      <c r="S572" s="38">
        <f t="shared" ca="1" si="117"/>
        <v>0</v>
      </c>
    </row>
    <row r="573" spans="5:19" x14ac:dyDescent="0.3">
      <c r="E573" s="34">
        <f t="shared" si="111"/>
        <v>572</v>
      </c>
      <c r="F573" s="39">
        <v>44295.291666666664</v>
      </c>
      <c r="G573" s="10">
        <v>225.67330000000001</v>
      </c>
      <c r="H573" s="40">
        <f t="shared" si="112"/>
        <v>227.9333</v>
      </c>
      <c r="I573" s="12">
        <f t="shared" si="113"/>
        <v>-2.2599999999999909</v>
      </c>
      <c r="J573" s="12">
        <f t="shared" si="114"/>
        <v>5.1075999999999588</v>
      </c>
      <c r="K573" s="12">
        <f t="shared" si="115"/>
        <v>2.2599999999999909</v>
      </c>
      <c r="L573" s="36">
        <f t="shared" si="116"/>
        <v>1.0014476679341289E-2</v>
      </c>
      <c r="M573" s="12">
        <f t="shared" ca="1" si="105"/>
        <v>227.37666666666667</v>
      </c>
      <c r="N573" s="12">
        <f t="shared" ca="1" si="107"/>
        <v>-1.7033666666666534</v>
      </c>
      <c r="O573" s="12">
        <f t="shared" ca="1" si="108"/>
        <v>2.9014580011110658</v>
      </c>
      <c r="P573" s="12">
        <f t="shared" ca="1" si="109"/>
        <v>1.7033666666666534</v>
      </c>
      <c r="Q573" s="36">
        <f t="shared" ca="1" si="110"/>
        <v>7.5479317520799017E-3</v>
      </c>
      <c r="R573" s="37">
        <f t="shared" ca="1" si="106"/>
        <v>-2.0210225323349098</v>
      </c>
      <c r="S573" s="38">
        <f t="shared" ca="1" si="117"/>
        <v>0</v>
      </c>
    </row>
    <row r="574" spans="5:19" x14ac:dyDescent="0.3">
      <c r="E574" s="34">
        <f t="shared" si="111"/>
        <v>573</v>
      </c>
      <c r="F574" s="35">
        <v>44298.291666666664</v>
      </c>
      <c r="G574" s="6">
        <v>233.9933</v>
      </c>
      <c r="H574" s="40">
        <f t="shared" si="112"/>
        <v>225.67330000000001</v>
      </c>
      <c r="I574" s="12">
        <f t="shared" si="113"/>
        <v>8.3199999999999932</v>
      </c>
      <c r="J574" s="12">
        <f t="shared" si="114"/>
        <v>69.22239999999988</v>
      </c>
      <c r="K574" s="12">
        <f t="shared" si="115"/>
        <v>8.3199999999999932</v>
      </c>
      <c r="L574" s="36">
        <f t="shared" si="116"/>
        <v>3.5556573628390188E-2</v>
      </c>
      <c r="M574" s="12">
        <f t="shared" ca="1" si="105"/>
        <v>225.75443333333337</v>
      </c>
      <c r="N574" s="12">
        <f t="shared" ca="1" si="107"/>
        <v>8.2388666666666381</v>
      </c>
      <c r="O574" s="12">
        <f t="shared" ca="1" si="108"/>
        <v>67.878923951110636</v>
      </c>
      <c r="P574" s="12">
        <f t="shared" ca="1" si="109"/>
        <v>8.2388666666666381</v>
      </c>
      <c r="Q574" s="36">
        <f t="shared" ca="1" si="110"/>
        <v>3.5209840053824777E-2</v>
      </c>
      <c r="R574" s="37">
        <f t="shared" ca="1" si="106"/>
        <v>7.9212108009983817</v>
      </c>
      <c r="S574" s="38">
        <f t="shared" ca="1" si="117"/>
        <v>1</v>
      </c>
    </row>
    <row r="575" spans="5:19" x14ac:dyDescent="0.3">
      <c r="E575" s="34">
        <f t="shared" si="111"/>
        <v>574</v>
      </c>
      <c r="F575" s="39">
        <v>44299.291666666664</v>
      </c>
      <c r="G575" s="10">
        <v>254.10669999999999</v>
      </c>
      <c r="H575" s="40">
        <f t="shared" si="112"/>
        <v>233.9933</v>
      </c>
      <c r="I575" s="12">
        <f t="shared" si="113"/>
        <v>20.113399999999984</v>
      </c>
      <c r="J575" s="12">
        <f t="shared" si="114"/>
        <v>404.54885955999936</v>
      </c>
      <c r="K575" s="12">
        <f t="shared" si="115"/>
        <v>20.113399999999984</v>
      </c>
      <c r="L575" s="36">
        <f t="shared" si="116"/>
        <v>7.9153363527998219E-2</v>
      </c>
      <c r="M575" s="12">
        <f t="shared" ca="1" si="105"/>
        <v>229.19996666666668</v>
      </c>
      <c r="N575" s="12">
        <f t="shared" ca="1" si="107"/>
        <v>24.906733333333307</v>
      </c>
      <c r="O575" s="12">
        <f t="shared" ca="1" si="108"/>
        <v>620.34536533777646</v>
      </c>
      <c r="P575" s="12">
        <f t="shared" ca="1" si="109"/>
        <v>24.906733333333307</v>
      </c>
      <c r="Q575" s="36">
        <f t="shared" ca="1" si="110"/>
        <v>9.8016830462688734E-2</v>
      </c>
      <c r="R575" s="37">
        <f t="shared" ca="1" si="106"/>
        <v>24.589077467665049</v>
      </c>
      <c r="S575" s="38">
        <f t="shared" ca="1" si="117"/>
        <v>0</v>
      </c>
    </row>
    <row r="576" spans="5:19" x14ac:dyDescent="0.3">
      <c r="E576" s="34">
        <f t="shared" si="111"/>
        <v>575</v>
      </c>
      <c r="F576" s="35">
        <v>44300.291666666664</v>
      </c>
      <c r="G576" s="6">
        <v>244.07669999999999</v>
      </c>
      <c r="H576" s="40">
        <f t="shared" si="112"/>
        <v>254.10669999999999</v>
      </c>
      <c r="I576" s="12">
        <f t="shared" si="113"/>
        <v>-10.030000000000001</v>
      </c>
      <c r="J576" s="12">
        <f t="shared" si="114"/>
        <v>100.60090000000002</v>
      </c>
      <c r="K576" s="12">
        <f t="shared" si="115"/>
        <v>10.030000000000001</v>
      </c>
      <c r="L576" s="36">
        <f t="shared" si="116"/>
        <v>4.1093639827152702E-2</v>
      </c>
      <c r="M576" s="12">
        <f t="shared" ca="1" si="105"/>
        <v>237.92443333333335</v>
      </c>
      <c r="N576" s="12">
        <f t="shared" ca="1" si="107"/>
        <v>6.1522666666666339</v>
      </c>
      <c r="O576" s="12">
        <f t="shared" ca="1" si="108"/>
        <v>37.850385137777373</v>
      </c>
      <c r="P576" s="12">
        <f t="shared" ca="1" si="109"/>
        <v>6.1522666666666339</v>
      </c>
      <c r="Q576" s="36">
        <f t="shared" ca="1" si="110"/>
        <v>2.520628419946121E-2</v>
      </c>
      <c r="R576" s="37">
        <f t="shared" ca="1" si="106"/>
        <v>5.8346108009983775</v>
      </c>
      <c r="S576" s="38">
        <f t="shared" ca="1" si="117"/>
        <v>0</v>
      </c>
    </row>
    <row r="577" spans="5:19" x14ac:dyDescent="0.3">
      <c r="E577" s="34">
        <f t="shared" si="111"/>
        <v>576</v>
      </c>
      <c r="F577" s="39">
        <v>44301.291666666664</v>
      </c>
      <c r="G577" s="10">
        <v>246.2833</v>
      </c>
      <c r="H577" s="40">
        <f t="shared" si="112"/>
        <v>244.07669999999999</v>
      </c>
      <c r="I577" s="12">
        <f t="shared" si="113"/>
        <v>2.2066000000000088</v>
      </c>
      <c r="J577" s="12">
        <f t="shared" si="114"/>
        <v>4.8690835600000391</v>
      </c>
      <c r="K577" s="12">
        <f t="shared" si="115"/>
        <v>2.2066000000000088</v>
      </c>
      <c r="L577" s="36">
        <f t="shared" si="116"/>
        <v>8.959600590052224E-3</v>
      </c>
      <c r="M577" s="12">
        <f t="shared" ca="1" si="105"/>
        <v>244.05889999999999</v>
      </c>
      <c r="N577" s="12">
        <f t="shared" ca="1" si="107"/>
        <v>2.2244000000000028</v>
      </c>
      <c r="O577" s="12">
        <f t="shared" ca="1" si="108"/>
        <v>4.9479553600000123</v>
      </c>
      <c r="P577" s="12">
        <f t="shared" ca="1" si="109"/>
        <v>2.2244000000000028</v>
      </c>
      <c r="Q577" s="36">
        <f t="shared" ca="1" si="110"/>
        <v>9.0318750804459849E-3</v>
      </c>
      <c r="R577" s="37">
        <f t="shared" ca="1" si="106"/>
        <v>1.9067441343317464</v>
      </c>
      <c r="S577" s="38">
        <f t="shared" ca="1" si="117"/>
        <v>0</v>
      </c>
    </row>
    <row r="578" spans="5:19" x14ac:dyDescent="0.3">
      <c r="E578" s="34">
        <f t="shared" si="111"/>
        <v>577</v>
      </c>
      <c r="F578" s="35">
        <v>44302.291666666664</v>
      </c>
      <c r="G578" s="6">
        <v>246.5933</v>
      </c>
      <c r="H578" s="40">
        <f t="shared" si="112"/>
        <v>246.2833</v>
      </c>
      <c r="I578" s="12">
        <f t="shared" si="113"/>
        <v>0.31000000000000227</v>
      </c>
      <c r="J578" s="12">
        <f t="shared" si="114"/>
        <v>9.6100000000001407E-2</v>
      </c>
      <c r="K578" s="12">
        <f t="shared" si="115"/>
        <v>0.31000000000000227</v>
      </c>
      <c r="L578" s="36">
        <f t="shared" si="116"/>
        <v>1.257130668189291E-3</v>
      </c>
      <c r="M578" s="12">
        <f t="shared" ref="M578:M641" ca="1" si="118">IF(E578&lt;=span,G578,AVERAGE(OFFSET(G578,-span,0,span,1)))</f>
        <v>248.15556666666666</v>
      </c>
      <c r="N578" s="12">
        <f t="shared" ca="1" si="107"/>
        <v>-1.5622666666666589</v>
      </c>
      <c r="O578" s="12">
        <f t="shared" ca="1" si="108"/>
        <v>2.4406771377777536</v>
      </c>
      <c r="P578" s="12">
        <f t="shared" ca="1" si="109"/>
        <v>1.5622666666666589</v>
      </c>
      <c r="Q578" s="36">
        <f t="shared" ca="1" si="110"/>
        <v>6.3353978663112862E-3</v>
      </c>
      <c r="R578" s="37">
        <f t="shared" ref="R578:R641" ca="1" si="119">N578-AVERAGE(ErorrMA)</f>
        <v>-1.8799225323349154</v>
      </c>
      <c r="S578" s="38">
        <f t="shared" ca="1" si="117"/>
        <v>1</v>
      </c>
    </row>
    <row r="579" spans="5:19" x14ac:dyDescent="0.3">
      <c r="E579" s="34">
        <f t="shared" si="111"/>
        <v>578</v>
      </c>
      <c r="F579" s="39">
        <v>44305.291666666664</v>
      </c>
      <c r="G579" s="10">
        <v>238.21</v>
      </c>
      <c r="H579" s="40">
        <f t="shared" si="112"/>
        <v>246.5933</v>
      </c>
      <c r="I579" s="12">
        <f t="shared" si="113"/>
        <v>-8.3832999999999913</v>
      </c>
      <c r="J579" s="12">
        <f t="shared" si="114"/>
        <v>70.279718889999856</v>
      </c>
      <c r="K579" s="12">
        <f t="shared" si="115"/>
        <v>8.3832999999999913</v>
      </c>
      <c r="L579" s="36">
        <f t="shared" si="116"/>
        <v>3.5192897023634567E-2</v>
      </c>
      <c r="M579" s="12">
        <f t="shared" ca="1" si="118"/>
        <v>245.65110000000001</v>
      </c>
      <c r="N579" s="12">
        <f t="shared" ref="N579:N642" ca="1" si="120">G579-M579</f>
        <v>-7.4411000000000058</v>
      </c>
      <c r="O579" s="12">
        <f t="shared" ref="O579:O642" ca="1" si="121">N579^2</f>
        <v>55.369969210000086</v>
      </c>
      <c r="P579" s="12">
        <f t="shared" ref="P579:P642" ca="1" si="122">ABS(N579)</f>
        <v>7.4411000000000058</v>
      </c>
      <c r="Q579" s="36">
        <f t="shared" ref="Q579:Q642" ca="1" si="123">P579/G579</f>
        <v>3.1237563494395725E-2</v>
      </c>
      <c r="R579" s="37">
        <f t="shared" ca="1" si="119"/>
        <v>-7.7587558656682623</v>
      </c>
      <c r="S579" s="38">
        <f t="shared" ca="1" si="117"/>
        <v>0</v>
      </c>
    </row>
    <row r="580" spans="5:19" x14ac:dyDescent="0.3">
      <c r="E580" s="34">
        <f t="shared" ref="E580:E643" si="124">E579+1</f>
        <v>579</v>
      </c>
      <c r="F580" s="35">
        <v>44306.291666666664</v>
      </c>
      <c r="G580" s="6">
        <v>239.66329999999999</v>
      </c>
      <c r="H580" s="40">
        <f t="shared" ref="H580:H643" si="125">G579</f>
        <v>238.21</v>
      </c>
      <c r="I580" s="12">
        <f t="shared" ref="I580:I643" si="126">(G580-H580)</f>
        <v>1.4532999999999845</v>
      </c>
      <c r="J580" s="12">
        <f t="shared" ref="J580:J643" si="127">I580^2</f>
        <v>2.1120808899999548</v>
      </c>
      <c r="K580" s="12">
        <f t="shared" ref="K580:K643" si="128">ABS(I580)</f>
        <v>1.4532999999999845</v>
      </c>
      <c r="L580" s="36">
        <f t="shared" ref="L580:L643" si="129">K580/G580</f>
        <v>6.0639238464962495E-3</v>
      </c>
      <c r="M580" s="12">
        <f t="shared" ca="1" si="118"/>
        <v>243.69553333333332</v>
      </c>
      <c r="N580" s="12">
        <f t="shared" ca="1" si="120"/>
        <v>-4.0322333333333233</v>
      </c>
      <c r="O580" s="12">
        <f t="shared" ca="1" si="121"/>
        <v>16.258905654444362</v>
      </c>
      <c r="P580" s="12">
        <f t="shared" ca="1" si="122"/>
        <v>4.0322333333333233</v>
      </c>
      <c r="Q580" s="36">
        <f t="shared" ca="1" si="123"/>
        <v>1.682457569988114E-2</v>
      </c>
      <c r="R580" s="37">
        <f t="shared" ca="1" si="119"/>
        <v>-4.3498891990015798</v>
      </c>
      <c r="S580" s="38">
        <f t="shared" ref="S580:S643" ca="1" si="130">IF(N579*N580&lt;0,1,0)</f>
        <v>0</v>
      </c>
    </row>
    <row r="581" spans="5:19" x14ac:dyDescent="0.3">
      <c r="E581" s="34">
        <f t="shared" si="124"/>
        <v>580</v>
      </c>
      <c r="F581" s="39">
        <v>44307.291666666664</v>
      </c>
      <c r="G581" s="10">
        <v>248.04</v>
      </c>
      <c r="H581" s="40">
        <f t="shared" si="125"/>
        <v>239.66329999999999</v>
      </c>
      <c r="I581" s="12">
        <f t="shared" si="126"/>
        <v>8.3766999999999996</v>
      </c>
      <c r="J581" s="12">
        <f t="shared" si="127"/>
        <v>70.169102889999991</v>
      </c>
      <c r="K581" s="12">
        <f t="shared" si="128"/>
        <v>8.3766999999999996</v>
      </c>
      <c r="L581" s="36">
        <f t="shared" si="129"/>
        <v>3.3771569101757777E-2</v>
      </c>
      <c r="M581" s="12">
        <f t="shared" ca="1" si="118"/>
        <v>241.48886666666667</v>
      </c>
      <c r="N581" s="12">
        <f t="shared" ca="1" si="120"/>
        <v>6.5511333333333255</v>
      </c>
      <c r="O581" s="12">
        <f t="shared" ca="1" si="121"/>
        <v>42.917347951111012</v>
      </c>
      <c r="P581" s="12">
        <f t="shared" ca="1" si="122"/>
        <v>6.5511333333333255</v>
      </c>
      <c r="Q581" s="36">
        <f t="shared" ca="1" si="123"/>
        <v>2.6411600279524779E-2</v>
      </c>
      <c r="R581" s="37">
        <f t="shared" ca="1" si="119"/>
        <v>6.233477467665069</v>
      </c>
      <c r="S581" s="38">
        <f t="shared" ca="1" si="130"/>
        <v>1</v>
      </c>
    </row>
    <row r="582" spans="5:19" x14ac:dyDescent="0.3">
      <c r="E582" s="34">
        <f t="shared" si="124"/>
        <v>581</v>
      </c>
      <c r="F582" s="35">
        <v>44308.291666666664</v>
      </c>
      <c r="G582" s="6">
        <v>239.89670000000001</v>
      </c>
      <c r="H582" s="40">
        <f t="shared" si="125"/>
        <v>248.04</v>
      </c>
      <c r="I582" s="12">
        <f t="shared" si="126"/>
        <v>-8.1432999999999822</v>
      </c>
      <c r="J582" s="12">
        <f t="shared" si="127"/>
        <v>66.313334889999709</v>
      </c>
      <c r="K582" s="12">
        <f t="shared" si="128"/>
        <v>8.1432999999999822</v>
      </c>
      <c r="L582" s="36">
        <f t="shared" si="129"/>
        <v>3.3945027172111918E-2</v>
      </c>
      <c r="M582" s="12">
        <f t="shared" ca="1" si="118"/>
        <v>241.97109999999998</v>
      </c>
      <c r="N582" s="12">
        <f t="shared" ca="1" si="120"/>
        <v>-2.0743999999999687</v>
      </c>
      <c r="O582" s="12">
        <f t="shared" ca="1" si="121"/>
        <v>4.3031353599998701</v>
      </c>
      <c r="P582" s="12">
        <f t="shared" ca="1" si="122"/>
        <v>2.0743999999999687</v>
      </c>
      <c r="Q582" s="36">
        <f t="shared" ca="1" si="123"/>
        <v>8.6470551699959555E-3</v>
      </c>
      <c r="R582" s="37">
        <f t="shared" ca="1" si="119"/>
        <v>-2.3920558656682251</v>
      </c>
      <c r="S582" s="38">
        <f t="shared" ca="1" si="130"/>
        <v>1</v>
      </c>
    </row>
    <row r="583" spans="5:19" x14ac:dyDescent="0.3">
      <c r="E583" s="34">
        <f t="shared" si="124"/>
        <v>582</v>
      </c>
      <c r="F583" s="39">
        <v>44309.291666666664</v>
      </c>
      <c r="G583" s="10">
        <v>243.13329999999999</v>
      </c>
      <c r="H583" s="40">
        <f t="shared" si="125"/>
        <v>239.89670000000001</v>
      </c>
      <c r="I583" s="12">
        <f t="shared" si="126"/>
        <v>3.2365999999999815</v>
      </c>
      <c r="J583" s="12">
        <f t="shared" si="127"/>
        <v>10.475579559999881</v>
      </c>
      <c r="K583" s="12">
        <f t="shared" si="128"/>
        <v>3.2365999999999815</v>
      </c>
      <c r="L583" s="36">
        <f t="shared" si="129"/>
        <v>1.3312039115991029E-2</v>
      </c>
      <c r="M583" s="12">
        <f t="shared" ca="1" si="118"/>
        <v>242.53333333333333</v>
      </c>
      <c r="N583" s="12">
        <f t="shared" ca="1" si="120"/>
        <v>0.59996666666665988</v>
      </c>
      <c r="O583" s="12">
        <f t="shared" ca="1" si="121"/>
        <v>0.35996000111110299</v>
      </c>
      <c r="P583" s="12">
        <f t="shared" ca="1" si="122"/>
        <v>0.59996666666665988</v>
      </c>
      <c r="Q583" s="36">
        <f t="shared" ca="1" si="123"/>
        <v>2.4676449777412631E-3</v>
      </c>
      <c r="R583" s="37">
        <f t="shared" ca="1" si="119"/>
        <v>0.28231080099840355</v>
      </c>
      <c r="S583" s="38">
        <f t="shared" ca="1" si="130"/>
        <v>1</v>
      </c>
    </row>
    <row r="584" spans="5:19" x14ac:dyDescent="0.3">
      <c r="E584" s="34">
        <f t="shared" si="124"/>
        <v>583</v>
      </c>
      <c r="F584" s="35">
        <v>44312.291666666664</v>
      </c>
      <c r="G584" s="6">
        <v>246.0667</v>
      </c>
      <c r="H584" s="40">
        <f t="shared" si="125"/>
        <v>243.13329999999999</v>
      </c>
      <c r="I584" s="12">
        <f t="shared" si="126"/>
        <v>2.933400000000006</v>
      </c>
      <c r="J584" s="12">
        <f t="shared" si="127"/>
        <v>8.6048355600000352</v>
      </c>
      <c r="K584" s="12">
        <f t="shared" si="128"/>
        <v>2.933400000000006</v>
      </c>
      <c r="L584" s="36">
        <f t="shared" si="129"/>
        <v>1.192115796245492E-2</v>
      </c>
      <c r="M584" s="12">
        <f t="shared" ca="1" si="118"/>
        <v>243.68999999999997</v>
      </c>
      <c r="N584" s="12">
        <f t="shared" ca="1" si="120"/>
        <v>2.376700000000028</v>
      </c>
      <c r="O584" s="12">
        <f t="shared" ca="1" si="121"/>
        <v>5.6487028900001333</v>
      </c>
      <c r="P584" s="12">
        <f t="shared" ca="1" si="122"/>
        <v>2.376700000000028</v>
      </c>
      <c r="Q584" s="36">
        <f t="shared" ca="1" si="123"/>
        <v>9.6587632540283911E-3</v>
      </c>
      <c r="R584" s="37">
        <f t="shared" ca="1" si="119"/>
        <v>2.0590441343317716</v>
      </c>
      <c r="S584" s="38">
        <f t="shared" ca="1" si="130"/>
        <v>0</v>
      </c>
    </row>
    <row r="585" spans="5:19" x14ac:dyDescent="0.3">
      <c r="E585" s="34">
        <f t="shared" si="124"/>
        <v>584</v>
      </c>
      <c r="F585" s="39">
        <v>44313.291666666664</v>
      </c>
      <c r="G585" s="10">
        <v>234.91329999999999</v>
      </c>
      <c r="H585" s="40">
        <f t="shared" si="125"/>
        <v>246.0667</v>
      </c>
      <c r="I585" s="12">
        <f t="shared" si="126"/>
        <v>-11.153400000000005</v>
      </c>
      <c r="J585" s="12">
        <f t="shared" si="127"/>
        <v>124.3983315600001</v>
      </c>
      <c r="K585" s="12">
        <f t="shared" si="128"/>
        <v>11.153400000000005</v>
      </c>
      <c r="L585" s="36">
        <f t="shared" si="129"/>
        <v>4.7478793239888954E-2</v>
      </c>
      <c r="M585" s="12">
        <f t="shared" ca="1" si="118"/>
        <v>243.03223333333332</v>
      </c>
      <c r="N585" s="12">
        <f t="shared" ca="1" si="120"/>
        <v>-8.1189333333333309</v>
      </c>
      <c r="O585" s="12">
        <f t="shared" ca="1" si="121"/>
        <v>65.917078471111068</v>
      </c>
      <c r="P585" s="12">
        <f t="shared" ca="1" si="122"/>
        <v>8.1189333333333309</v>
      </c>
      <c r="Q585" s="36">
        <f t="shared" ca="1" si="123"/>
        <v>3.4561403434089644E-2</v>
      </c>
      <c r="R585" s="37">
        <f t="shared" ca="1" si="119"/>
        <v>-8.4365891990015864</v>
      </c>
      <c r="S585" s="38">
        <f t="shared" ca="1" si="130"/>
        <v>1</v>
      </c>
    </row>
    <row r="586" spans="5:19" x14ac:dyDescent="0.3">
      <c r="E586" s="34">
        <f t="shared" si="124"/>
        <v>585</v>
      </c>
      <c r="F586" s="35">
        <v>44314.291666666664</v>
      </c>
      <c r="G586" s="6">
        <v>231.4667</v>
      </c>
      <c r="H586" s="40">
        <f t="shared" si="125"/>
        <v>234.91329999999999</v>
      </c>
      <c r="I586" s="12">
        <f t="shared" si="126"/>
        <v>-3.4465999999999894</v>
      </c>
      <c r="J586" s="12">
        <f t="shared" si="127"/>
        <v>11.879051559999928</v>
      </c>
      <c r="K586" s="12">
        <f t="shared" si="128"/>
        <v>3.4465999999999894</v>
      </c>
      <c r="L586" s="36">
        <f t="shared" si="129"/>
        <v>1.4890262832623393E-2</v>
      </c>
      <c r="M586" s="12">
        <f t="shared" ca="1" si="118"/>
        <v>241.37109999999998</v>
      </c>
      <c r="N586" s="12">
        <f t="shared" ca="1" si="120"/>
        <v>-9.9043999999999812</v>
      </c>
      <c r="O586" s="12">
        <f t="shared" ca="1" si="121"/>
        <v>98.09713935999963</v>
      </c>
      <c r="P586" s="12">
        <f t="shared" ca="1" si="122"/>
        <v>9.9043999999999812</v>
      </c>
      <c r="Q586" s="36">
        <f t="shared" ca="1" si="123"/>
        <v>4.278974038166173E-2</v>
      </c>
      <c r="R586" s="37">
        <f t="shared" ca="1" si="119"/>
        <v>-10.222055865668237</v>
      </c>
      <c r="S586" s="38">
        <f t="shared" ca="1" si="130"/>
        <v>0</v>
      </c>
    </row>
    <row r="587" spans="5:19" x14ac:dyDescent="0.3">
      <c r="E587" s="34">
        <f t="shared" si="124"/>
        <v>586</v>
      </c>
      <c r="F587" s="39">
        <v>44315.291666666664</v>
      </c>
      <c r="G587" s="10">
        <v>225.66669999999999</v>
      </c>
      <c r="H587" s="40">
        <f t="shared" si="125"/>
        <v>231.4667</v>
      </c>
      <c r="I587" s="12">
        <f t="shared" si="126"/>
        <v>-5.8000000000000114</v>
      </c>
      <c r="J587" s="12">
        <f t="shared" si="127"/>
        <v>33.640000000000128</v>
      </c>
      <c r="K587" s="12">
        <f t="shared" si="128"/>
        <v>5.8000000000000114</v>
      </c>
      <c r="L587" s="36">
        <f t="shared" si="129"/>
        <v>2.5701621018962974E-2</v>
      </c>
      <c r="M587" s="12">
        <f t="shared" ca="1" si="118"/>
        <v>237.48223333333331</v>
      </c>
      <c r="N587" s="12">
        <f t="shared" ca="1" si="120"/>
        <v>-11.81553333333332</v>
      </c>
      <c r="O587" s="12">
        <f t="shared" ca="1" si="121"/>
        <v>139.6068279511108</v>
      </c>
      <c r="P587" s="12">
        <f t="shared" ca="1" si="122"/>
        <v>11.81553333333332</v>
      </c>
      <c r="Q587" s="36">
        <f t="shared" ca="1" si="123"/>
        <v>5.2358337908664954E-2</v>
      </c>
      <c r="R587" s="37">
        <f t="shared" ca="1" si="119"/>
        <v>-12.133189199001576</v>
      </c>
      <c r="S587" s="38">
        <f t="shared" ca="1" si="130"/>
        <v>0</v>
      </c>
    </row>
    <row r="588" spans="5:19" x14ac:dyDescent="0.3">
      <c r="E588" s="34">
        <f t="shared" si="124"/>
        <v>587</v>
      </c>
      <c r="F588" s="35">
        <v>44316.291666666664</v>
      </c>
      <c r="G588" s="6">
        <v>236.48</v>
      </c>
      <c r="H588" s="40">
        <f t="shared" si="125"/>
        <v>225.66669999999999</v>
      </c>
      <c r="I588" s="12">
        <f t="shared" si="126"/>
        <v>10.813299999999998</v>
      </c>
      <c r="J588" s="12">
        <f t="shared" si="127"/>
        <v>116.92745688999996</v>
      </c>
      <c r="K588" s="12">
        <f t="shared" si="128"/>
        <v>10.813299999999998</v>
      </c>
      <c r="L588" s="36">
        <f t="shared" si="129"/>
        <v>4.5726065629228679E-2</v>
      </c>
      <c r="M588" s="12">
        <f t="shared" ca="1" si="118"/>
        <v>230.68223333333333</v>
      </c>
      <c r="N588" s="12">
        <f t="shared" ca="1" si="120"/>
        <v>5.7977666666666607</v>
      </c>
      <c r="O588" s="12">
        <f t="shared" ca="1" si="121"/>
        <v>33.614098321111044</v>
      </c>
      <c r="P588" s="12">
        <f t="shared" ca="1" si="122"/>
        <v>5.7977666666666607</v>
      </c>
      <c r="Q588" s="36">
        <f t="shared" ca="1" si="123"/>
        <v>2.4516942940911116E-2</v>
      </c>
      <c r="R588" s="37">
        <f t="shared" ca="1" si="119"/>
        <v>5.4801108009984043</v>
      </c>
      <c r="S588" s="38">
        <f t="shared" ca="1" si="130"/>
        <v>1</v>
      </c>
    </row>
    <row r="589" spans="5:19" x14ac:dyDescent="0.3">
      <c r="E589" s="34">
        <f t="shared" si="124"/>
        <v>588</v>
      </c>
      <c r="F589" s="39">
        <v>44319.291666666664</v>
      </c>
      <c r="G589" s="10">
        <v>228.3</v>
      </c>
      <c r="H589" s="40">
        <f t="shared" si="125"/>
        <v>236.48</v>
      </c>
      <c r="I589" s="12">
        <f t="shared" si="126"/>
        <v>-8.1799999999999784</v>
      </c>
      <c r="J589" s="12">
        <f t="shared" si="127"/>
        <v>66.91239999999965</v>
      </c>
      <c r="K589" s="12">
        <f t="shared" si="128"/>
        <v>8.1799999999999784</v>
      </c>
      <c r="L589" s="36">
        <f t="shared" si="129"/>
        <v>3.5830048182216287E-2</v>
      </c>
      <c r="M589" s="12">
        <f t="shared" ca="1" si="118"/>
        <v>231.20446666666666</v>
      </c>
      <c r="N589" s="12">
        <f t="shared" ca="1" si="120"/>
        <v>-2.9044666666666501</v>
      </c>
      <c r="O589" s="12">
        <f t="shared" ca="1" si="121"/>
        <v>8.4359266177776817</v>
      </c>
      <c r="P589" s="12">
        <f t="shared" ca="1" si="122"/>
        <v>2.9044666666666501</v>
      </c>
      <c r="Q589" s="36">
        <f t="shared" ca="1" si="123"/>
        <v>1.2722149218863995E-2</v>
      </c>
      <c r="R589" s="37">
        <f t="shared" ca="1" si="119"/>
        <v>-3.2221225323349065</v>
      </c>
      <c r="S589" s="38">
        <f t="shared" ca="1" si="130"/>
        <v>1</v>
      </c>
    </row>
    <row r="590" spans="5:19" x14ac:dyDescent="0.3">
      <c r="E590" s="34">
        <f t="shared" si="124"/>
        <v>589</v>
      </c>
      <c r="F590" s="35">
        <v>44320.291666666664</v>
      </c>
      <c r="G590" s="6">
        <v>224.5333</v>
      </c>
      <c r="H590" s="40">
        <f t="shared" si="125"/>
        <v>228.3</v>
      </c>
      <c r="I590" s="12">
        <f t="shared" si="126"/>
        <v>-3.7667000000000144</v>
      </c>
      <c r="J590" s="12">
        <f t="shared" si="127"/>
        <v>14.188028890000108</v>
      </c>
      <c r="K590" s="12">
        <f t="shared" si="128"/>
        <v>3.7667000000000144</v>
      </c>
      <c r="L590" s="36">
        <f t="shared" si="129"/>
        <v>1.6775685388314403E-2</v>
      </c>
      <c r="M590" s="12">
        <f t="shared" ca="1" si="118"/>
        <v>230.1489</v>
      </c>
      <c r="N590" s="12">
        <f t="shared" ca="1" si="120"/>
        <v>-5.6156000000000006</v>
      </c>
      <c r="O590" s="12">
        <f t="shared" ca="1" si="121"/>
        <v>31.534963360000006</v>
      </c>
      <c r="P590" s="12">
        <f t="shared" ca="1" si="122"/>
        <v>5.6156000000000006</v>
      </c>
      <c r="Q590" s="36">
        <f t="shared" ca="1" si="123"/>
        <v>2.5010098724777129E-2</v>
      </c>
      <c r="R590" s="37">
        <f t="shared" ca="1" si="119"/>
        <v>-5.933255865668257</v>
      </c>
      <c r="S590" s="38">
        <f t="shared" ca="1" si="130"/>
        <v>0</v>
      </c>
    </row>
    <row r="591" spans="5:19" x14ac:dyDescent="0.3">
      <c r="E591" s="34">
        <f t="shared" si="124"/>
        <v>590</v>
      </c>
      <c r="F591" s="39">
        <v>44321.291666666664</v>
      </c>
      <c r="G591" s="10">
        <v>223.64670000000001</v>
      </c>
      <c r="H591" s="40">
        <f t="shared" si="125"/>
        <v>224.5333</v>
      </c>
      <c r="I591" s="12">
        <f t="shared" si="126"/>
        <v>-0.88659999999998718</v>
      </c>
      <c r="J591" s="12">
        <f t="shared" si="127"/>
        <v>0.78605955999997723</v>
      </c>
      <c r="K591" s="12">
        <f t="shared" si="128"/>
        <v>0.88659999999998718</v>
      </c>
      <c r="L591" s="36">
        <f t="shared" si="129"/>
        <v>3.9642883172431656E-3</v>
      </c>
      <c r="M591" s="12">
        <f t="shared" ca="1" si="118"/>
        <v>229.77110000000002</v>
      </c>
      <c r="N591" s="12">
        <f t="shared" ca="1" si="120"/>
        <v>-6.1244000000000085</v>
      </c>
      <c r="O591" s="12">
        <f t="shared" ca="1" si="121"/>
        <v>37.508275360000106</v>
      </c>
      <c r="P591" s="12">
        <f t="shared" ca="1" si="122"/>
        <v>6.1244000000000085</v>
      </c>
      <c r="Q591" s="36">
        <f t="shared" ca="1" si="123"/>
        <v>2.7384262768017628E-2</v>
      </c>
      <c r="R591" s="37">
        <f t="shared" ca="1" si="119"/>
        <v>-6.4420558656682649</v>
      </c>
      <c r="S591" s="38">
        <f t="shared" ca="1" si="130"/>
        <v>0</v>
      </c>
    </row>
    <row r="592" spans="5:19" x14ac:dyDescent="0.3">
      <c r="E592" s="34">
        <f t="shared" si="124"/>
        <v>591</v>
      </c>
      <c r="F592" s="35">
        <v>44322.291666666664</v>
      </c>
      <c r="G592" s="6">
        <v>221.18</v>
      </c>
      <c r="H592" s="40">
        <f t="shared" si="125"/>
        <v>223.64670000000001</v>
      </c>
      <c r="I592" s="12">
        <f t="shared" si="126"/>
        <v>-2.466700000000003</v>
      </c>
      <c r="J592" s="12">
        <f t="shared" si="127"/>
        <v>6.0846088900000144</v>
      </c>
      <c r="K592" s="12">
        <f t="shared" si="128"/>
        <v>2.466700000000003</v>
      </c>
      <c r="L592" s="36">
        <f t="shared" si="129"/>
        <v>1.1152455014015747E-2</v>
      </c>
      <c r="M592" s="12">
        <f t="shared" ca="1" si="118"/>
        <v>225.49333333333334</v>
      </c>
      <c r="N592" s="12">
        <f t="shared" ca="1" si="120"/>
        <v>-4.3133333333333326</v>
      </c>
      <c r="O592" s="12">
        <f t="shared" ca="1" si="121"/>
        <v>18.604844444444439</v>
      </c>
      <c r="P592" s="12">
        <f t="shared" ca="1" si="122"/>
        <v>4.3133333333333326</v>
      </c>
      <c r="Q592" s="36">
        <f t="shared" ca="1" si="123"/>
        <v>1.9501461856105129E-2</v>
      </c>
      <c r="R592" s="37">
        <f t="shared" ca="1" si="119"/>
        <v>-4.630989199001589</v>
      </c>
      <c r="S592" s="38">
        <f t="shared" ca="1" si="130"/>
        <v>0</v>
      </c>
    </row>
    <row r="593" spans="5:19" x14ac:dyDescent="0.3">
      <c r="E593" s="34">
        <f t="shared" si="124"/>
        <v>592</v>
      </c>
      <c r="F593" s="39">
        <v>44323.291666666664</v>
      </c>
      <c r="G593" s="10">
        <v>224.1233</v>
      </c>
      <c r="H593" s="40">
        <f t="shared" si="125"/>
        <v>221.18</v>
      </c>
      <c r="I593" s="12">
        <f t="shared" si="126"/>
        <v>2.9432999999999936</v>
      </c>
      <c r="J593" s="12">
        <f t="shared" si="127"/>
        <v>8.6630148899999622</v>
      </c>
      <c r="K593" s="12">
        <f t="shared" si="128"/>
        <v>2.9432999999999936</v>
      </c>
      <c r="L593" s="36">
        <f t="shared" si="129"/>
        <v>1.3132503403260587E-2</v>
      </c>
      <c r="M593" s="12">
        <f t="shared" ca="1" si="118"/>
        <v>223.12</v>
      </c>
      <c r="N593" s="12">
        <f t="shared" ca="1" si="120"/>
        <v>1.0032999999999959</v>
      </c>
      <c r="O593" s="12">
        <f t="shared" ca="1" si="121"/>
        <v>1.0066108899999917</v>
      </c>
      <c r="P593" s="12">
        <f t="shared" ca="1" si="122"/>
        <v>1.0032999999999959</v>
      </c>
      <c r="Q593" s="36">
        <f t="shared" ca="1" si="123"/>
        <v>4.4765537541165768E-3</v>
      </c>
      <c r="R593" s="37">
        <f t="shared" ca="1" si="119"/>
        <v>0.68564413433173954</v>
      </c>
      <c r="S593" s="38">
        <f t="shared" ca="1" si="130"/>
        <v>1</v>
      </c>
    </row>
    <row r="594" spans="5:19" x14ac:dyDescent="0.3">
      <c r="E594" s="34">
        <f t="shared" si="124"/>
        <v>593</v>
      </c>
      <c r="F594" s="35">
        <v>44326.291666666664</v>
      </c>
      <c r="G594" s="6">
        <v>209.68</v>
      </c>
      <c r="H594" s="40">
        <f t="shared" si="125"/>
        <v>224.1233</v>
      </c>
      <c r="I594" s="12">
        <f t="shared" si="126"/>
        <v>-14.443299999999994</v>
      </c>
      <c r="J594" s="12">
        <f t="shared" si="127"/>
        <v>208.60891488999982</v>
      </c>
      <c r="K594" s="12">
        <f t="shared" si="128"/>
        <v>14.443299999999994</v>
      </c>
      <c r="L594" s="36">
        <f t="shared" si="129"/>
        <v>6.888258298359401E-2</v>
      </c>
      <c r="M594" s="12">
        <f t="shared" ca="1" si="118"/>
        <v>222.98333333333335</v>
      </c>
      <c r="N594" s="12">
        <f t="shared" ca="1" si="120"/>
        <v>-13.303333333333342</v>
      </c>
      <c r="O594" s="12">
        <f t="shared" ca="1" si="121"/>
        <v>176.97867777777799</v>
      </c>
      <c r="P594" s="12">
        <f t="shared" ca="1" si="122"/>
        <v>13.303333333333342</v>
      </c>
      <c r="Q594" s="36">
        <f t="shared" ca="1" si="123"/>
        <v>6.3445885794226164E-2</v>
      </c>
      <c r="R594" s="37">
        <f t="shared" ca="1" si="119"/>
        <v>-13.620989199001597</v>
      </c>
      <c r="S594" s="38">
        <f t="shared" ca="1" si="130"/>
        <v>1</v>
      </c>
    </row>
    <row r="595" spans="5:19" x14ac:dyDescent="0.3">
      <c r="E595" s="34">
        <f t="shared" si="124"/>
        <v>594</v>
      </c>
      <c r="F595" s="39">
        <v>44327.291666666664</v>
      </c>
      <c r="G595" s="10">
        <v>205.73330000000001</v>
      </c>
      <c r="H595" s="40">
        <f t="shared" si="125"/>
        <v>209.68</v>
      </c>
      <c r="I595" s="12">
        <f t="shared" si="126"/>
        <v>-3.9466999999999928</v>
      </c>
      <c r="J595" s="12">
        <f t="shared" si="127"/>
        <v>15.576440889999944</v>
      </c>
      <c r="K595" s="12">
        <f t="shared" si="128"/>
        <v>3.9466999999999928</v>
      </c>
      <c r="L595" s="36">
        <f t="shared" si="129"/>
        <v>1.9183574073813003E-2</v>
      </c>
      <c r="M595" s="12">
        <f t="shared" ca="1" si="118"/>
        <v>218.32776666666669</v>
      </c>
      <c r="N595" s="12">
        <f t="shared" ca="1" si="120"/>
        <v>-12.594466666666676</v>
      </c>
      <c r="O595" s="12">
        <f t="shared" ca="1" si="121"/>
        <v>158.62059061777802</v>
      </c>
      <c r="P595" s="12">
        <f t="shared" ca="1" si="122"/>
        <v>12.594466666666676</v>
      </c>
      <c r="Q595" s="36">
        <f t="shared" ca="1" si="123"/>
        <v>6.1217443489540467E-2</v>
      </c>
      <c r="R595" s="37">
        <f t="shared" ca="1" si="119"/>
        <v>-12.912122532334932</v>
      </c>
      <c r="S595" s="38">
        <f t="shared" ca="1" si="130"/>
        <v>0</v>
      </c>
    </row>
    <row r="596" spans="5:19" x14ac:dyDescent="0.3">
      <c r="E596" s="34">
        <f t="shared" si="124"/>
        <v>595</v>
      </c>
      <c r="F596" s="35">
        <v>44328.291666666664</v>
      </c>
      <c r="G596" s="6">
        <v>196.63</v>
      </c>
      <c r="H596" s="40">
        <f t="shared" si="125"/>
        <v>205.73330000000001</v>
      </c>
      <c r="I596" s="12">
        <f t="shared" si="126"/>
        <v>-9.1033000000000186</v>
      </c>
      <c r="J596" s="12">
        <f t="shared" si="127"/>
        <v>82.870070890000335</v>
      </c>
      <c r="K596" s="12">
        <f t="shared" si="128"/>
        <v>9.1033000000000186</v>
      </c>
      <c r="L596" s="36">
        <f t="shared" si="129"/>
        <v>4.6296597670752268E-2</v>
      </c>
      <c r="M596" s="12">
        <f t="shared" ca="1" si="118"/>
        <v>213.17886666666666</v>
      </c>
      <c r="N596" s="12">
        <f t="shared" ca="1" si="120"/>
        <v>-16.548866666666669</v>
      </c>
      <c r="O596" s="12">
        <f t="shared" ca="1" si="121"/>
        <v>273.86498795111117</v>
      </c>
      <c r="P596" s="12">
        <f t="shared" ca="1" si="122"/>
        <v>16.548866666666669</v>
      </c>
      <c r="Q596" s="36">
        <f t="shared" ca="1" si="123"/>
        <v>8.4162470969163752E-2</v>
      </c>
      <c r="R596" s="37">
        <f t="shared" ca="1" si="119"/>
        <v>-16.866522532334926</v>
      </c>
      <c r="S596" s="38">
        <f t="shared" ca="1" si="130"/>
        <v>0</v>
      </c>
    </row>
    <row r="597" spans="5:19" x14ac:dyDescent="0.3">
      <c r="E597" s="34">
        <f t="shared" si="124"/>
        <v>596</v>
      </c>
      <c r="F597" s="39">
        <v>44329.291666666664</v>
      </c>
      <c r="G597" s="10">
        <v>190.5633</v>
      </c>
      <c r="H597" s="40">
        <f t="shared" si="125"/>
        <v>196.63</v>
      </c>
      <c r="I597" s="12">
        <f t="shared" si="126"/>
        <v>-6.0666999999999973</v>
      </c>
      <c r="J597" s="12">
        <f t="shared" si="127"/>
        <v>36.804848889999967</v>
      </c>
      <c r="K597" s="12">
        <f t="shared" si="128"/>
        <v>6.0666999999999973</v>
      </c>
      <c r="L597" s="36">
        <f t="shared" si="129"/>
        <v>3.1835615777014763E-2</v>
      </c>
      <c r="M597" s="12">
        <f t="shared" ca="1" si="118"/>
        <v>204.01443333333336</v>
      </c>
      <c r="N597" s="12">
        <f t="shared" ca="1" si="120"/>
        <v>-13.45113333333336</v>
      </c>
      <c r="O597" s="12">
        <f t="shared" ca="1" si="121"/>
        <v>180.93298795111181</v>
      </c>
      <c r="P597" s="12">
        <f t="shared" ca="1" si="122"/>
        <v>13.45113333333336</v>
      </c>
      <c r="Q597" s="36">
        <f t="shared" ca="1" si="123"/>
        <v>7.058616918017982E-2</v>
      </c>
      <c r="R597" s="37">
        <f t="shared" ca="1" si="119"/>
        <v>-13.768789199001615</v>
      </c>
      <c r="S597" s="38">
        <f t="shared" ca="1" si="130"/>
        <v>0</v>
      </c>
    </row>
    <row r="598" spans="5:19" x14ac:dyDescent="0.3">
      <c r="E598" s="34">
        <f t="shared" si="124"/>
        <v>597</v>
      </c>
      <c r="F598" s="35">
        <v>44330.291666666664</v>
      </c>
      <c r="G598" s="6">
        <v>196.58</v>
      </c>
      <c r="H598" s="40">
        <f t="shared" si="125"/>
        <v>190.5633</v>
      </c>
      <c r="I598" s="12">
        <f t="shared" si="126"/>
        <v>6.0167000000000144</v>
      </c>
      <c r="J598" s="12">
        <f t="shared" si="127"/>
        <v>36.200678890000169</v>
      </c>
      <c r="K598" s="12">
        <f t="shared" si="128"/>
        <v>6.0167000000000144</v>
      </c>
      <c r="L598" s="36">
        <f t="shared" si="129"/>
        <v>3.0606877607081157E-2</v>
      </c>
      <c r="M598" s="12">
        <f t="shared" ca="1" si="118"/>
        <v>197.6422</v>
      </c>
      <c r="N598" s="12">
        <f t="shared" ca="1" si="120"/>
        <v>-1.06219999999999</v>
      </c>
      <c r="O598" s="12">
        <f t="shared" ca="1" si="121"/>
        <v>1.1282688399999787</v>
      </c>
      <c r="P598" s="12">
        <f t="shared" ca="1" si="122"/>
        <v>1.06219999999999</v>
      </c>
      <c r="Q598" s="36">
        <f t="shared" ca="1" si="123"/>
        <v>5.4033981076406041E-3</v>
      </c>
      <c r="R598" s="37">
        <f t="shared" ca="1" si="119"/>
        <v>-1.3798558656682465</v>
      </c>
      <c r="S598" s="38">
        <f t="shared" ca="1" si="130"/>
        <v>0</v>
      </c>
    </row>
    <row r="599" spans="5:19" x14ac:dyDescent="0.3">
      <c r="E599" s="34">
        <f t="shared" si="124"/>
        <v>598</v>
      </c>
      <c r="F599" s="39">
        <v>44333.291666666664</v>
      </c>
      <c r="G599" s="10">
        <v>192.27670000000001</v>
      </c>
      <c r="H599" s="40">
        <f t="shared" si="125"/>
        <v>196.58</v>
      </c>
      <c r="I599" s="12">
        <f t="shared" si="126"/>
        <v>-4.3033000000000072</v>
      </c>
      <c r="J599" s="12">
        <f t="shared" si="127"/>
        <v>18.518390890000063</v>
      </c>
      <c r="K599" s="12">
        <f t="shared" si="128"/>
        <v>4.3033000000000072</v>
      </c>
      <c r="L599" s="36">
        <f t="shared" si="129"/>
        <v>2.2380766884391126E-2</v>
      </c>
      <c r="M599" s="12">
        <f t="shared" ca="1" si="118"/>
        <v>194.59110000000001</v>
      </c>
      <c r="N599" s="12">
        <f t="shared" ca="1" si="120"/>
        <v>-2.3144000000000062</v>
      </c>
      <c r="O599" s="12">
        <f t="shared" ca="1" si="121"/>
        <v>5.3564473600000291</v>
      </c>
      <c r="P599" s="12">
        <f t="shared" ca="1" si="122"/>
        <v>2.3144000000000062</v>
      </c>
      <c r="Q599" s="36">
        <f t="shared" ca="1" si="123"/>
        <v>1.2036819853887685E-2</v>
      </c>
      <c r="R599" s="37">
        <f t="shared" ca="1" si="119"/>
        <v>-2.6320558656682627</v>
      </c>
      <c r="S599" s="38">
        <f t="shared" ca="1" si="130"/>
        <v>0</v>
      </c>
    </row>
    <row r="600" spans="5:19" x14ac:dyDescent="0.3">
      <c r="E600" s="34">
        <f t="shared" si="124"/>
        <v>599</v>
      </c>
      <c r="F600" s="35">
        <v>44334.291666666664</v>
      </c>
      <c r="G600" s="6">
        <v>192.6233</v>
      </c>
      <c r="H600" s="40">
        <f t="shared" si="125"/>
        <v>192.27670000000001</v>
      </c>
      <c r="I600" s="12">
        <f t="shared" si="126"/>
        <v>0.34659999999999513</v>
      </c>
      <c r="J600" s="12">
        <f t="shared" si="127"/>
        <v>0.12013155999999663</v>
      </c>
      <c r="K600" s="12">
        <f t="shared" si="128"/>
        <v>0.34659999999999513</v>
      </c>
      <c r="L600" s="36">
        <f t="shared" si="129"/>
        <v>1.7993669509347786E-3</v>
      </c>
      <c r="M600" s="12">
        <f t="shared" ca="1" si="118"/>
        <v>193.14000000000001</v>
      </c>
      <c r="N600" s="12">
        <f t="shared" ca="1" si="120"/>
        <v>-0.51670000000001437</v>
      </c>
      <c r="O600" s="12">
        <f t="shared" ca="1" si="121"/>
        <v>0.26697889000001485</v>
      </c>
      <c r="P600" s="12">
        <f t="shared" ca="1" si="122"/>
        <v>0.51670000000001437</v>
      </c>
      <c r="Q600" s="36">
        <f t="shared" ca="1" si="123"/>
        <v>2.6824376905598356E-3</v>
      </c>
      <c r="R600" s="37">
        <f t="shared" ca="1" si="119"/>
        <v>-0.83435586566827069</v>
      </c>
      <c r="S600" s="38">
        <f t="shared" ca="1" si="130"/>
        <v>0</v>
      </c>
    </row>
    <row r="601" spans="5:19" x14ac:dyDescent="0.3">
      <c r="E601" s="34">
        <f t="shared" si="124"/>
        <v>600</v>
      </c>
      <c r="F601" s="39">
        <v>44335.291666666664</v>
      </c>
      <c r="G601" s="10">
        <v>187.82</v>
      </c>
      <c r="H601" s="40">
        <f t="shared" si="125"/>
        <v>192.6233</v>
      </c>
      <c r="I601" s="12">
        <f t="shared" si="126"/>
        <v>-4.8033000000000072</v>
      </c>
      <c r="J601" s="12">
        <f t="shared" si="127"/>
        <v>23.07169089000007</v>
      </c>
      <c r="K601" s="12">
        <f t="shared" si="128"/>
        <v>4.8033000000000072</v>
      </c>
      <c r="L601" s="36">
        <f t="shared" si="129"/>
        <v>2.5573953785539387E-2</v>
      </c>
      <c r="M601" s="12">
        <f t="shared" ca="1" si="118"/>
        <v>193.82666666666668</v>
      </c>
      <c r="N601" s="12">
        <f t="shared" ca="1" si="120"/>
        <v>-6.006666666666689</v>
      </c>
      <c r="O601" s="12">
        <f t="shared" ca="1" si="121"/>
        <v>36.080044444444717</v>
      </c>
      <c r="P601" s="12">
        <f t="shared" ca="1" si="122"/>
        <v>6.006666666666689</v>
      </c>
      <c r="Q601" s="36">
        <f t="shared" ca="1" si="123"/>
        <v>3.1980974692081193E-2</v>
      </c>
      <c r="R601" s="37">
        <f t="shared" ca="1" si="119"/>
        <v>-6.3243225323349455</v>
      </c>
      <c r="S601" s="38">
        <f t="shared" ca="1" si="130"/>
        <v>0</v>
      </c>
    </row>
    <row r="602" spans="5:19" x14ac:dyDescent="0.3">
      <c r="E602" s="34">
        <f t="shared" si="124"/>
        <v>601</v>
      </c>
      <c r="F602" s="35">
        <v>44336.291666666664</v>
      </c>
      <c r="G602" s="6">
        <v>195.5933</v>
      </c>
      <c r="H602" s="40">
        <f t="shared" si="125"/>
        <v>187.82</v>
      </c>
      <c r="I602" s="12">
        <f t="shared" si="126"/>
        <v>7.7733000000000061</v>
      </c>
      <c r="J602" s="12">
        <f t="shared" si="127"/>
        <v>60.424192890000093</v>
      </c>
      <c r="K602" s="12">
        <f t="shared" si="128"/>
        <v>7.7733000000000061</v>
      </c>
      <c r="L602" s="36">
        <f t="shared" si="129"/>
        <v>3.9742158857179702E-2</v>
      </c>
      <c r="M602" s="12">
        <f t="shared" ca="1" si="118"/>
        <v>190.90666666666667</v>
      </c>
      <c r="N602" s="12">
        <f t="shared" ca="1" si="120"/>
        <v>4.686633333333333</v>
      </c>
      <c r="O602" s="12">
        <f t="shared" ca="1" si="121"/>
        <v>21.96453200111111</v>
      </c>
      <c r="P602" s="12">
        <f t="shared" ca="1" si="122"/>
        <v>4.686633333333333</v>
      </c>
      <c r="Q602" s="36">
        <f t="shared" ca="1" si="123"/>
        <v>2.3961113869101512E-2</v>
      </c>
      <c r="R602" s="37">
        <f t="shared" ca="1" si="119"/>
        <v>4.3689774676650766</v>
      </c>
      <c r="S602" s="38">
        <f t="shared" ca="1" si="130"/>
        <v>1</v>
      </c>
    </row>
    <row r="603" spans="5:19" x14ac:dyDescent="0.3">
      <c r="E603" s="34">
        <f t="shared" si="124"/>
        <v>602</v>
      </c>
      <c r="F603" s="39">
        <v>44337.291666666664</v>
      </c>
      <c r="G603" s="10">
        <v>193.6267</v>
      </c>
      <c r="H603" s="40">
        <f t="shared" si="125"/>
        <v>195.5933</v>
      </c>
      <c r="I603" s="12">
        <f t="shared" si="126"/>
        <v>-1.9665999999999997</v>
      </c>
      <c r="J603" s="12">
        <f t="shared" si="127"/>
        <v>3.8675155599999989</v>
      </c>
      <c r="K603" s="12">
        <f t="shared" si="128"/>
        <v>1.9665999999999997</v>
      </c>
      <c r="L603" s="36">
        <f t="shared" si="129"/>
        <v>1.0156657113920754E-2</v>
      </c>
      <c r="M603" s="12">
        <f t="shared" ca="1" si="118"/>
        <v>192.01220000000001</v>
      </c>
      <c r="N603" s="12">
        <f t="shared" ca="1" si="120"/>
        <v>1.6144999999999925</v>
      </c>
      <c r="O603" s="12">
        <f t="shared" ca="1" si="121"/>
        <v>2.6066102499999757</v>
      </c>
      <c r="P603" s="12">
        <f t="shared" ca="1" si="122"/>
        <v>1.6144999999999925</v>
      </c>
      <c r="Q603" s="36">
        <f t="shared" ca="1" si="123"/>
        <v>8.3382095547772719E-3</v>
      </c>
      <c r="R603" s="37">
        <f t="shared" ca="1" si="119"/>
        <v>1.2968441343317361</v>
      </c>
      <c r="S603" s="38">
        <f t="shared" ca="1" si="130"/>
        <v>0</v>
      </c>
    </row>
    <row r="604" spans="5:19" x14ac:dyDescent="0.3">
      <c r="E604" s="34">
        <f t="shared" si="124"/>
        <v>603</v>
      </c>
      <c r="F604" s="35">
        <v>44340.291666666664</v>
      </c>
      <c r="G604" s="6">
        <v>202.14670000000001</v>
      </c>
      <c r="H604" s="40">
        <f t="shared" si="125"/>
        <v>193.6267</v>
      </c>
      <c r="I604" s="12">
        <f t="shared" si="126"/>
        <v>8.5200000000000102</v>
      </c>
      <c r="J604" s="12">
        <f t="shared" si="127"/>
        <v>72.590400000000173</v>
      </c>
      <c r="K604" s="12">
        <f t="shared" si="128"/>
        <v>8.5200000000000102</v>
      </c>
      <c r="L604" s="36">
        <f t="shared" si="129"/>
        <v>4.2147608642634331E-2</v>
      </c>
      <c r="M604" s="12">
        <f t="shared" ca="1" si="118"/>
        <v>192.34666666666666</v>
      </c>
      <c r="N604" s="12">
        <f t="shared" ca="1" si="120"/>
        <v>9.8000333333333458</v>
      </c>
      <c r="O604" s="12">
        <f t="shared" ca="1" si="121"/>
        <v>96.040653334444684</v>
      </c>
      <c r="P604" s="12">
        <f t="shared" ca="1" si="122"/>
        <v>9.8000333333333458</v>
      </c>
      <c r="Q604" s="36">
        <f t="shared" ca="1" si="123"/>
        <v>4.8479808640622603E-2</v>
      </c>
      <c r="R604" s="37">
        <f t="shared" ca="1" si="119"/>
        <v>9.4823774676650903</v>
      </c>
      <c r="S604" s="38">
        <f t="shared" ca="1" si="130"/>
        <v>0</v>
      </c>
    </row>
    <row r="605" spans="5:19" x14ac:dyDescent="0.3">
      <c r="E605" s="34">
        <f t="shared" si="124"/>
        <v>604</v>
      </c>
      <c r="F605" s="39">
        <v>44341.291666666664</v>
      </c>
      <c r="G605" s="10">
        <v>201.5633</v>
      </c>
      <c r="H605" s="40">
        <f t="shared" si="125"/>
        <v>202.14670000000001</v>
      </c>
      <c r="I605" s="12">
        <f t="shared" si="126"/>
        <v>-0.58340000000001169</v>
      </c>
      <c r="J605" s="12">
        <f t="shared" si="127"/>
        <v>0.34035556000001366</v>
      </c>
      <c r="K605" s="12">
        <f t="shared" si="128"/>
        <v>0.58340000000001169</v>
      </c>
      <c r="L605" s="36">
        <f t="shared" si="129"/>
        <v>2.8943761091429427E-3</v>
      </c>
      <c r="M605" s="12">
        <f t="shared" ca="1" si="118"/>
        <v>197.12223333333336</v>
      </c>
      <c r="N605" s="12">
        <f t="shared" ca="1" si="120"/>
        <v>4.441066666666643</v>
      </c>
      <c r="O605" s="12">
        <f t="shared" ca="1" si="121"/>
        <v>19.723073137777568</v>
      </c>
      <c r="P605" s="12">
        <f t="shared" ca="1" si="122"/>
        <v>4.441066666666643</v>
      </c>
      <c r="Q605" s="36">
        <f t="shared" ca="1" si="123"/>
        <v>2.2033111517159341E-2</v>
      </c>
      <c r="R605" s="37">
        <f t="shared" ca="1" si="119"/>
        <v>4.1234108009983865</v>
      </c>
      <c r="S605" s="38">
        <f t="shared" ca="1" si="130"/>
        <v>0</v>
      </c>
    </row>
    <row r="606" spans="5:19" x14ac:dyDescent="0.3">
      <c r="E606" s="34">
        <f t="shared" si="124"/>
        <v>605</v>
      </c>
      <c r="F606" s="35">
        <v>44342.291666666664</v>
      </c>
      <c r="G606" s="6">
        <v>206.3767</v>
      </c>
      <c r="H606" s="40">
        <f t="shared" si="125"/>
        <v>201.5633</v>
      </c>
      <c r="I606" s="12">
        <f t="shared" si="126"/>
        <v>4.8134000000000015</v>
      </c>
      <c r="J606" s="12">
        <f t="shared" si="127"/>
        <v>23.168819560000014</v>
      </c>
      <c r="K606" s="12">
        <f t="shared" si="128"/>
        <v>4.8134000000000015</v>
      </c>
      <c r="L606" s="36">
        <f t="shared" si="129"/>
        <v>2.3323369353226413E-2</v>
      </c>
      <c r="M606" s="12">
        <f t="shared" ca="1" si="118"/>
        <v>199.11223333333336</v>
      </c>
      <c r="N606" s="12">
        <f t="shared" ca="1" si="120"/>
        <v>7.2644666666666353</v>
      </c>
      <c r="O606" s="12">
        <f t="shared" ca="1" si="121"/>
        <v>52.772475951110657</v>
      </c>
      <c r="P606" s="12">
        <f t="shared" ca="1" si="122"/>
        <v>7.2644666666666353</v>
      </c>
      <c r="Q606" s="36">
        <f t="shared" ca="1" si="123"/>
        <v>3.5200033078669417E-2</v>
      </c>
      <c r="R606" s="37">
        <f t="shared" ca="1" si="119"/>
        <v>6.9468108009983789</v>
      </c>
      <c r="S606" s="38">
        <f t="shared" ca="1" si="130"/>
        <v>0</v>
      </c>
    </row>
    <row r="607" spans="5:19" x14ac:dyDescent="0.3">
      <c r="E607" s="34">
        <f t="shared" si="124"/>
        <v>606</v>
      </c>
      <c r="F607" s="39">
        <v>44343.291666666664</v>
      </c>
      <c r="G607" s="10">
        <v>210.2833</v>
      </c>
      <c r="H607" s="40">
        <f t="shared" si="125"/>
        <v>206.3767</v>
      </c>
      <c r="I607" s="12">
        <f t="shared" si="126"/>
        <v>3.9065999999999974</v>
      </c>
      <c r="J607" s="12">
        <f t="shared" si="127"/>
        <v>15.261523559999979</v>
      </c>
      <c r="K607" s="12">
        <f t="shared" si="128"/>
        <v>3.9065999999999974</v>
      </c>
      <c r="L607" s="36">
        <f t="shared" si="129"/>
        <v>1.8577794812997501E-2</v>
      </c>
      <c r="M607" s="12">
        <f t="shared" ca="1" si="118"/>
        <v>203.36223333333336</v>
      </c>
      <c r="N607" s="12">
        <f t="shared" ca="1" si="120"/>
        <v>6.9210666666666327</v>
      </c>
      <c r="O607" s="12">
        <f t="shared" ca="1" si="121"/>
        <v>47.901163804443975</v>
      </c>
      <c r="P607" s="12">
        <f t="shared" ca="1" si="122"/>
        <v>6.9210666666666327</v>
      </c>
      <c r="Q607" s="36">
        <f t="shared" ca="1" si="123"/>
        <v>3.2913059033535391E-2</v>
      </c>
      <c r="R607" s="37">
        <f t="shared" ca="1" si="119"/>
        <v>6.6034108009983763</v>
      </c>
      <c r="S607" s="38">
        <f t="shared" ca="1" si="130"/>
        <v>0</v>
      </c>
    </row>
    <row r="608" spans="5:19" x14ac:dyDescent="0.3">
      <c r="E608" s="34">
        <f t="shared" si="124"/>
        <v>607</v>
      </c>
      <c r="F608" s="35">
        <v>44344.291666666664</v>
      </c>
      <c r="G608" s="6">
        <v>208.4067</v>
      </c>
      <c r="H608" s="40">
        <f t="shared" si="125"/>
        <v>210.2833</v>
      </c>
      <c r="I608" s="12">
        <f t="shared" si="126"/>
        <v>-1.8765999999999963</v>
      </c>
      <c r="J608" s="12">
        <f t="shared" si="127"/>
        <v>3.521627559999986</v>
      </c>
      <c r="K608" s="12">
        <f t="shared" si="128"/>
        <v>1.8765999999999963</v>
      </c>
      <c r="L608" s="36">
        <f t="shared" si="129"/>
        <v>9.0045089721203595E-3</v>
      </c>
      <c r="M608" s="12">
        <f t="shared" ca="1" si="118"/>
        <v>206.07443333333333</v>
      </c>
      <c r="N608" s="12">
        <f t="shared" ca="1" si="120"/>
        <v>2.3322666666666692</v>
      </c>
      <c r="O608" s="12">
        <f t="shared" ca="1" si="121"/>
        <v>5.4394678044444564</v>
      </c>
      <c r="P608" s="12">
        <f t="shared" ca="1" si="122"/>
        <v>2.3322666666666692</v>
      </c>
      <c r="Q608" s="36">
        <f t="shared" ca="1" si="123"/>
        <v>1.1190938998922151E-2</v>
      </c>
      <c r="R608" s="37">
        <f t="shared" ca="1" si="119"/>
        <v>2.0146108009984127</v>
      </c>
      <c r="S608" s="38">
        <f t="shared" ca="1" si="130"/>
        <v>0</v>
      </c>
    </row>
    <row r="609" spans="5:19" x14ac:dyDescent="0.3">
      <c r="E609" s="34">
        <f t="shared" si="124"/>
        <v>608</v>
      </c>
      <c r="F609" s="39">
        <v>44348.291666666664</v>
      </c>
      <c r="G609" s="10">
        <v>207.9667</v>
      </c>
      <c r="H609" s="40">
        <f t="shared" si="125"/>
        <v>208.4067</v>
      </c>
      <c r="I609" s="12">
        <f t="shared" si="126"/>
        <v>-0.43999999999999773</v>
      </c>
      <c r="J609" s="12">
        <f t="shared" si="127"/>
        <v>0.193599999999998</v>
      </c>
      <c r="K609" s="12">
        <f t="shared" si="128"/>
        <v>0.43999999999999773</v>
      </c>
      <c r="L609" s="36">
        <f t="shared" si="129"/>
        <v>2.1157233345530688E-3</v>
      </c>
      <c r="M609" s="12">
        <f t="shared" ca="1" si="118"/>
        <v>208.35556666666665</v>
      </c>
      <c r="N609" s="12">
        <f t="shared" ca="1" si="120"/>
        <v>-0.38886666666664382</v>
      </c>
      <c r="O609" s="12">
        <f t="shared" ca="1" si="121"/>
        <v>0.15121728444442667</v>
      </c>
      <c r="P609" s="12">
        <f t="shared" ca="1" si="122"/>
        <v>0.38886666666664382</v>
      </c>
      <c r="Q609" s="36">
        <f t="shared" ca="1" si="123"/>
        <v>1.8698506379465742E-3</v>
      </c>
      <c r="R609" s="37">
        <f t="shared" ca="1" si="119"/>
        <v>-0.70652253233490014</v>
      </c>
      <c r="S609" s="38">
        <f t="shared" ca="1" si="130"/>
        <v>1</v>
      </c>
    </row>
    <row r="610" spans="5:19" x14ac:dyDescent="0.3">
      <c r="E610" s="34">
        <f t="shared" si="124"/>
        <v>609</v>
      </c>
      <c r="F610" s="35">
        <v>44349.291666666664</v>
      </c>
      <c r="G610" s="6">
        <v>201.70670000000001</v>
      </c>
      <c r="H610" s="40">
        <f t="shared" si="125"/>
        <v>207.9667</v>
      </c>
      <c r="I610" s="12">
        <f t="shared" si="126"/>
        <v>-6.2599999999999909</v>
      </c>
      <c r="J610" s="12">
        <f t="shared" si="127"/>
        <v>39.18759999999989</v>
      </c>
      <c r="K610" s="12">
        <f t="shared" si="128"/>
        <v>6.2599999999999909</v>
      </c>
      <c r="L610" s="36">
        <f t="shared" si="129"/>
        <v>3.1035161449768353E-2</v>
      </c>
      <c r="M610" s="12">
        <f t="shared" ca="1" si="118"/>
        <v>208.88556666666668</v>
      </c>
      <c r="N610" s="12">
        <f t="shared" ca="1" si="120"/>
        <v>-7.1788666666666643</v>
      </c>
      <c r="O610" s="12">
        <f t="shared" ca="1" si="121"/>
        <v>51.536126617777747</v>
      </c>
      <c r="P610" s="12">
        <f t="shared" ca="1" si="122"/>
        <v>7.1788666666666643</v>
      </c>
      <c r="Q610" s="36">
        <f t="shared" ca="1" si="123"/>
        <v>3.5590620770984127E-2</v>
      </c>
      <c r="R610" s="37">
        <f t="shared" ca="1" si="119"/>
        <v>-7.4965225323349207</v>
      </c>
      <c r="S610" s="38">
        <f t="shared" ca="1" si="130"/>
        <v>0</v>
      </c>
    </row>
    <row r="611" spans="5:19" x14ac:dyDescent="0.3">
      <c r="E611" s="34">
        <f t="shared" si="124"/>
        <v>610</v>
      </c>
      <c r="F611" s="39">
        <v>44350.291666666664</v>
      </c>
      <c r="G611" s="10">
        <v>190.94669999999999</v>
      </c>
      <c r="H611" s="40">
        <f t="shared" si="125"/>
        <v>201.70670000000001</v>
      </c>
      <c r="I611" s="12">
        <f t="shared" si="126"/>
        <v>-10.760000000000019</v>
      </c>
      <c r="J611" s="12">
        <f t="shared" si="127"/>
        <v>115.77760000000042</v>
      </c>
      <c r="K611" s="12">
        <f t="shared" si="128"/>
        <v>10.760000000000019</v>
      </c>
      <c r="L611" s="36">
        <f t="shared" si="129"/>
        <v>5.6350803653585108E-2</v>
      </c>
      <c r="M611" s="12">
        <f t="shared" ca="1" si="118"/>
        <v>206.02670000000001</v>
      </c>
      <c r="N611" s="12">
        <f t="shared" ca="1" si="120"/>
        <v>-15.080000000000013</v>
      </c>
      <c r="O611" s="12">
        <f t="shared" ca="1" si="121"/>
        <v>227.40640000000039</v>
      </c>
      <c r="P611" s="12">
        <f t="shared" ca="1" si="122"/>
        <v>15.080000000000013</v>
      </c>
      <c r="Q611" s="36">
        <f t="shared" ca="1" si="123"/>
        <v>7.897491813160433E-2</v>
      </c>
      <c r="R611" s="37">
        <f t="shared" ca="1" si="119"/>
        <v>-15.397655865668268</v>
      </c>
      <c r="S611" s="38">
        <f t="shared" ca="1" si="130"/>
        <v>0</v>
      </c>
    </row>
    <row r="612" spans="5:19" x14ac:dyDescent="0.3">
      <c r="E612" s="34">
        <f t="shared" si="124"/>
        <v>611</v>
      </c>
      <c r="F612" s="35">
        <v>44351.291666666664</v>
      </c>
      <c r="G612" s="6">
        <v>199.6833</v>
      </c>
      <c r="H612" s="40">
        <f t="shared" si="125"/>
        <v>190.94669999999999</v>
      </c>
      <c r="I612" s="12">
        <f t="shared" si="126"/>
        <v>8.7366000000000099</v>
      </c>
      <c r="J612" s="12">
        <f t="shared" si="127"/>
        <v>76.32817956000018</v>
      </c>
      <c r="K612" s="12">
        <f t="shared" si="128"/>
        <v>8.7366000000000099</v>
      </c>
      <c r="L612" s="36">
        <f t="shared" si="129"/>
        <v>4.3752281738132379E-2</v>
      </c>
      <c r="M612" s="12">
        <f t="shared" ca="1" si="118"/>
        <v>200.20669999999998</v>
      </c>
      <c r="N612" s="12">
        <f t="shared" ca="1" si="120"/>
        <v>-0.52339999999998099</v>
      </c>
      <c r="O612" s="12">
        <f t="shared" ca="1" si="121"/>
        <v>0.27394755999998011</v>
      </c>
      <c r="P612" s="12">
        <f t="shared" ca="1" si="122"/>
        <v>0.52339999999998099</v>
      </c>
      <c r="Q612" s="36">
        <f t="shared" ca="1" si="123"/>
        <v>2.621150591962277E-3</v>
      </c>
      <c r="R612" s="37">
        <f t="shared" ca="1" si="119"/>
        <v>-0.84105586566823731</v>
      </c>
      <c r="S612" s="38">
        <f t="shared" ca="1" si="130"/>
        <v>0</v>
      </c>
    </row>
    <row r="613" spans="5:19" x14ac:dyDescent="0.3">
      <c r="E613" s="34">
        <f t="shared" si="124"/>
        <v>612</v>
      </c>
      <c r="F613" s="39">
        <v>44354.291666666664</v>
      </c>
      <c r="G613" s="10">
        <v>201.71</v>
      </c>
      <c r="H613" s="40">
        <f t="shared" si="125"/>
        <v>199.6833</v>
      </c>
      <c r="I613" s="12">
        <f t="shared" si="126"/>
        <v>2.0267000000000053</v>
      </c>
      <c r="J613" s="12">
        <f t="shared" si="127"/>
        <v>4.1075128900000211</v>
      </c>
      <c r="K613" s="12">
        <f t="shared" si="128"/>
        <v>2.0267000000000053</v>
      </c>
      <c r="L613" s="36">
        <f t="shared" si="129"/>
        <v>1.0047593079173096E-2</v>
      </c>
      <c r="M613" s="12">
        <f t="shared" ca="1" si="118"/>
        <v>197.44556666666668</v>
      </c>
      <c r="N613" s="12">
        <f t="shared" ca="1" si="120"/>
        <v>4.2644333333333293</v>
      </c>
      <c r="O613" s="12">
        <f t="shared" ca="1" si="121"/>
        <v>18.185391654444409</v>
      </c>
      <c r="P613" s="12">
        <f t="shared" ca="1" si="122"/>
        <v>4.2644333333333293</v>
      </c>
      <c r="Q613" s="36">
        <f t="shared" ca="1" si="123"/>
        <v>2.1141407631418023E-2</v>
      </c>
      <c r="R613" s="37">
        <f t="shared" ca="1" si="119"/>
        <v>3.9467774676650729</v>
      </c>
      <c r="S613" s="38">
        <f t="shared" ca="1" si="130"/>
        <v>1</v>
      </c>
    </row>
    <row r="614" spans="5:19" x14ac:dyDescent="0.3">
      <c r="E614" s="34">
        <f t="shared" si="124"/>
        <v>613</v>
      </c>
      <c r="F614" s="35">
        <v>44355.291666666664</v>
      </c>
      <c r="G614" s="6">
        <v>201.19669999999999</v>
      </c>
      <c r="H614" s="40">
        <f t="shared" si="125"/>
        <v>201.71</v>
      </c>
      <c r="I614" s="12">
        <f t="shared" si="126"/>
        <v>-0.51330000000001519</v>
      </c>
      <c r="J614" s="12">
        <f t="shared" si="127"/>
        <v>0.26347689000001562</v>
      </c>
      <c r="K614" s="12">
        <f t="shared" si="128"/>
        <v>0.51330000000001519</v>
      </c>
      <c r="L614" s="36">
        <f t="shared" si="129"/>
        <v>2.5512346872489221E-3</v>
      </c>
      <c r="M614" s="12">
        <f t="shared" ca="1" si="118"/>
        <v>197.44666666666669</v>
      </c>
      <c r="N614" s="12">
        <f t="shared" ca="1" si="120"/>
        <v>3.750033333333306</v>
      </c>
      <c r="O614" s="12">
        <f t="shared" ca="1" si="121"/>
        <v>14.062750001110906</v>
      </c>
      <c r="P614" s="12">
        <f t="shared" ca="1" si="122"/>
        <v>3.750033333333306</v>
      </c>
      <c r="Q614" s="36">
        <f t="shared" ca="1" si="123"/>
        <v>1.8638642350164322E-2</v>
      </c>
      <c r="R614" s="37">
        <f t="shared" ca="1" si="119"/>
        <v>3.4323774676650496</v>
      </c>
      <c r="S614" s="38">
        <f t="shared" ca="1" si="130"/>
        <v>0</v>
      </c>
    </row>
    <row r="615" spans="5:19" x14ac:dyDescent="0.3">
      <c r="E615" s="34">
        <f t="shared" si="124"/>
        <v>614</v>
      </c>
      <c r="F615" s="39">
        <v>44356.291666666664</v>
      </c>
      <c r="G615" s="10">
        <v>199.5933</v>
      </c>
      <c r="H615" s="40">
        <f t="shared" si="125"/>
        <v>201.19669999999999</v>
      </c>
      <c r="I615" s="12">
        <f t="shared" si="126"/>
        <v>-1.6033999999999935</v>
      </c>
      <c r="J615" s="12">
        <f t="shared" si="127"/>
        <v>2.5708915599999793</v>
      </c>
      <c r="K615" s="12">
        <f t="shared" si="128"/>
        <v>1.6033999999999935</v>
      </c>
      <c r="L615" s="36">
        <f t="shared" si="129"/>
        <v>8.0333357883255272E-3</v>
      </c>
      <c r="M615" s="12">
        <f t="shared" ca="1" si="118"/>
        <v>200.86333333333334</v>
      </c>
      <c r="N615" s="12">
        <f t="shared" ca="1" si="120"/>
        <v>-1.2700333333333447</v>
      </c>
      <c r="O615" s="12">
        <f t="shared" ca="1" si="121"/>
        <v>1.6129846677778066</v>
      </c>
      <c r="P615" s="12">
        <f t="shared" ca="1" si="122"/>
        <v>1.2700333333333447</v>
      </c>
      <c r="Q615" s="36">
        <f t="shared" ca="1" si="123"/>
        <v>6.363106042804767E-3</v>
      </c>
      <c r="R615" s="37">
        <f t="shared" ca="1" si="119"/>
        <v>-1.5876891990016011</v>
      </c>
      <c r="S615" s="38">
        <f t="shared" ca="1" si="130"/>
        <v>1</v>
      </c>
    </row>
    <row r="616" spans="5:19" x14ac:dyDescent="0.3">
      <c r="E616" s="34">
        <f t="shared" si="124"/>
        <v>615</v>
      </c>
      <c r="F616" s="35">
        <v>44357.291666666664</v>
      </c>
      <c r="G616" s="6">
        <v>203.3733</v>
      </c>
      <c r="H616" s="40">
        <f t="shared" si="125"/>
        <v>199.5933</v>
      </c>
      <c r="I616" s="12">
        <f t="shared" si="126"/>
        <v>3.7800000000000011</v>
      </c>
      <c r="J616" s="12">
        <f t="shared" si="127"/>
        <v>14.288400000000008</v>
      </c>
      <c r="K616" s="12">
        <f t="shared" si="128"/>
        <v>3.7800000000000011</v>
      </c>
      <c r="L616" s="36">
        <f t="shared" si="129"/>
        <v>1.8586510618650538E-2</v>
      </c>
      <c r="M616" s="12">
        <f t="shared" ca="1" si="118"/>
        <v>200.83333333333334</v>
      </c>
      <c r="N616" s="12">
        <f t="shared" ca="1" si="120"/>
        <v>2.5399666666666576</v>
      </c>
      <c r="O616" s="12">
        <f t="shared" ca="1" si="121"/>
        <v>6.451430667777732</v>
      </c>
      <c r="P616" s="12">
        <f t="shared" ca="1" si="122"/>
        <v>2.5399666666666576</v>
      </c>
      <c r="Q616" s="36">
        <f t="shared" ca="1" si="123"/>
        <v>1.2489184502914875E-2</v>
      </c>
      <c r="R616" s="37">
        <f t="shared" ca="1" si="119"/>
        <v>2.2223108009984012</v>
      </c>
      <c r="S616" s="38">
        <f t="shared" ca="1" si="130"/>
        <v>1</v>
      </c>
    </row>
    <row r="617" spans="5:19" x14ac:dyDescent="0.3">
      <c r="E617" s="34">
        <f t="shared" si="124"/>
        <v>616</v>
      </c>
      <c r="F617" s="39">
        <v>44358.291666666664</v>
      </c>
      <c r="G617" s="10">
        <v>203.29669999999999</v>
      </c>
      <c r="H617" s="40">
        <f t="shared" si="125"/>
        <v>203.3733</v>
      </c>
      <c r="I617" s="12">
        <f t="shared" si="126"/>
        <v>-7.6600000000013324E-2</v>
      </c>
      <c r="J617" s="12">
        <f t="shared" si="127"/>
        <v>5.8675600000020409E-3</v>
      </c>
      <c r="K617" s="12">
        <f t="shared" si="128"/>
        <v>7.6600000000013324E-2</v>
      </c>
      <c r="L617" s="36">
        <f t="shared" si="129"/>
        <v>3.7678919529934981E-4</v>
      </c>
      <c r="M617" s="12">
        <f t="shared" ca="1" si="118"/>
        <v>201.38776666666664</v>
      </c>
      <c r="N617" s="12">
        <f t="shared" ca="1" si="120"/>
        <v>1.9089333333333514</v>
      </c>
      <c r="O617" s="12">
        <f t="shared" ca="1" si="121"/>
        <v>3.6440264711111801</v>
      </c>
      <c r="P617" s="12">
        <f t="shared" ca="1" si="122"/>
        <v>1.9089333333333514</v>
      </c>
      <c r="Q617" s="36">
        <f t="shared" ca="1" si="123"/>
        <v>9.3898884405568383E-3</v>
      </c>
      <c r="R617" s="37">
        <f t="shared" ca="1" si="119"/>
        <v>1.5912774676650949</v>
      </c>
      <c r="S617" s="38">
        <f t="shared" ca="1" si="130"/>
        <v>0</v>
      </c>
    </row>
    <row r="618" spans="5:19" x14ac:dyDescent="0.3">
      <c r="E618" s="34">
        <f t="shared" si="124"/>
        <v>617</v>
      </c>
      <c r="F618" s="35">
        <v>44361.291666666664</v>
      </c>
      <c r="G618" s="6">
        <v>205.89670000000001</v>
      </c>
      <c r="H618" s="40">
        <f t="shared" si="125"/>
        <v>203.29669999999999</v>
      </c>
      <c r="I618" s="12">
        <f t="shared" si="126"/>
        <v>2.6000000000000227</v>
      </c>
      <c r="J618" s="12">
        <f t="shared" si="127"/>
        <v>6.7600000000001179</v>
      </c>
      <c r="K618" s="12">
        <f t="shared" si="128"/>
        <v>2.6000000000000227</v>
      </c>
      <c r="L618" s="36">
        <f t="shared" si="129"/>
        <v>1.2627691458872447E-2</v>
      </c>
      <c r="M618" s="12">
        <f t="shared" ca="1" si="118"/>
        <v>202.08776666666665</v>
      </c>
      <c r="N618" s="12">
        <f t="shared" ca="1" si="120"/>
        <v>3.808933333333357</v>
      </c>
      <c r="O618" s="12">
        <f t="shared" ca="1" si="121"/>
        <v>14.507973137777958</v>
      </c>
      <c r="P618" s="12">
        <f t="shared" ca="1" si="122"/>
        <v>3.808933333333357</v>
      </c>
      <c r="Q618" s="36">
        <f t="shared" ca="1" si="123"/>
        <v>1.8499244200287604E-2</v>
      </c>
      <c r="R618" s="37">
        <f t="shared" ca="1" si="119"/>
        <v>3.4912774676651006</v>
      </c>
      <c r="S618" s="38">
        <f t="shared" ca="1" si="130"/>
        <v>0</v>
      </c>
    </row>
    <row r="619" spans="5:19" x14ac:dyDescent="0.3">
      <c r="E619" s="34">
        <f t="shared" si="124"/>
        <v>618</v>
      </c>
      <c r="F619" s="39">
        <v>44362.291666666664</v>
      </c>
      <c r="G619" s="10">
        <v>199.7867</v>
      </c>
      <c r="H619" s="40">
        <f t="shared" si="125"/>
        <v>205.89670000000001</v>
      </c>
      <c r="I619" s="12">
        <f t="shared" si="126"/>
        <v>-6.1100000000000136</v>
      </c>
      <c r="J619" s="12">
        <f t="shared" si="127"/>
        <v>37.332100000000167</v>
      </c>
      <c r="K619" s="12">
        <f t="shared" si="128"/>
        <v>6.1100000000000136</v>
      </c>
      <c r="L619" s="36">
        <f t="shared" si="129"/>
        <v>3.058261636034838E-2</v>
      </c>
      <c r="M619" s="12">
        <f t="shared" ca="1" si="118"/>
        <v>204.18889999999999</v>
      </c>
      <c r="N619" s="12">
        <f t="shared" ca="1" si="120"/>
        <v>-4.4021999999999935</v>
      </c>
      <c r="O619" s="12">
        <f t="shared" ca="1" si="121"/>
        <v>19.379364839999944</v>
      </c>
      <c r="P619" s="12">
        <f t="shared" ca="1" si="122"/>
        <v>4.4021999999999935</v>
      </c>
      <c r="Q619" s="36">
        <f t="shared" ca="1" si="123"/>
        <v>2.2034499794030302E-2</v>
      </c>
      <c r="R619" s="37">
        <f t="shared" ca="1" si="119"/>
        <v>-4.7198558656682499</v>
      </c>
      <c r="S619" s="38">
        <f t="shared" ca="1" si="130"/>
        <v>1</v>
      </c>
    </row>
    <row r="620" spans="5:19" x14ac:dyDescent="0.3">
      <c r="E620" s="34">
        <f t="shared" si="124"/>
        <v>619</v>
      </c>
      <c r="F620" s="35">
        <v>44363.291666666664</v>
      </c>
      <c r="G620" s="6">
        <v>201.6233</v>
      </c>
      <c r="H620" s="40">
        <f t="shared" si="125"/>
        <v>199.7867</v>
      </c>
      <c r="I620" s="12">
        <f t="shared" si="126"/>
        <v>1.8366000000000042</v>
      </c>
      <c r="J620" s="12">
        <f t="shared" si="127"/>
        <v>3.3730995600000155</v>
      </c>
      <c r="K620" s="12">
        <f t="shared" si="128"/>
        <v>1.8366000000000042</v>
      </c>
      <c r="L620" s="36">
        <f t="shared" si="129"/>
        <v>9.1090662636709365E-3</v>
      </c>
      <c r="M620" s="12">
        <f t="shared" ca="1" si="118"/>
        <v>202.99336666666667</v>
      </c>
      <c r="N620" s="12">
        <f t="shared" ca="1" si="120"/>
        <v>-1.3700666666666734</v>
      </c>
      <c r="O620" s="12">
        <f t="shared" ca="1" si="121"/>
        <v>1.8770826711111297</v>
      </c>
      <c r="P620" s="12">
        <f t="shared" ca="1" si="122"/>
        <v>1.3700666666666734</v>
      </c>
      <c r="Q620" s="36">
        <f t="shared" ca="1" si="123"/>
        <v>6.7951802528114233E-3</v>
      </c>
      <c r="R620" s="37">
        <f t="shared" ca="1" si="119"/>
        <v>-1.6877225323349299</v>
      </c>
      <c r="S620" s="38">
        <f t="shared" ca="1" si="130"/>
        <v>0</v>
      </c>
    </row>
    <row r="621" spans="5:19" x14ac:dyDescent="0.3">
      <c r="E621" s="34">
        <f t="shared" si="124"/>
        <v>620</v>
      </c>
      <c r="F621" s="39">
        <v>44364.291666666664</v>
      </c>
      <c r="G621" s="10">
        <v>205.5333</v>
      </c>
      <c r="H621" s="40">
        <f t="shared" si="125"/>
        <v>201.6233</v>
      </c>
      <c r="I621" s="12">
        <f t="shared" si="126"/>
        <v>3.9099999999999966</v>
      </c>
      <c r="J621" s="12">
        <f t="shared" si="127"/>
        <v>15.288099999999973</v>
      </c>
      <c r="K621" s="12">
        <f t="shared" si="128"/>
        <v>3.9099999999999966</v>
      </c>
      <c r="L621" s="36">
        <f t="shared" si="129"/>
        <v>1.9023681320739737E-2</v>
      </c>
      <c r="M621" s="12">
        <f t="shared" ca="1" si="118"/>
        <v>202.43556666666666</v>
      </c>
      <c r="N621" s="12">
        <f t="shared" ca="1" si="120"/>
        <v>3.0977333333333377</v>
      </c>
      <c r="O621" s="12">
        <f t="shared" ca="1" si="121"/>
        <v>9.5959518044444714</v>
      </c>
      <c r="P621" s="12">
        <f t="shared" ca="1" si="122"/>
        <v>3.0977333333333377</v>
      </c>
      <c r="Q621" s="36">
        <f t="shared" ca="1" si="123"/>
        <v>1.5071685869556602E-2</v>
      </c>
      <c r="R621" s="37">
        <f t="shared" ca="1" si="119"/>
        <v>2.7800774676650812</v>
      </c>
      <c r="S621" s="38">
        <f t="shared" ca="1" si="130"/>
        <v>1</v>
      </c>
    </row>
    <row r="622" spans="5:19" x14ac:dyDescent="0.3">
      <c r="E622" s="34">
        <f t="shared" si="124"/>
        <v>621</v>
      </c>
      <c r="F622" s="35">
        <v>44365.291666666664</v>
      </c>
      <c r="G622" s="6">
        <v>207.77</v>
      </c>
      <c r="H622" s="40">
        <f t="shared" si="125"/>
        <v>205.5333</v>
      </c>
      <c r="I622" s="12">
        <f t="shared" si="126"/>
        <v>2.2367000000000132</v>
      </c>
      <c r="J622" s="12">
        <f t="shared" si="127"/>
        <v>5.0028268900000592</v>
      </c>
      <c r="K622" s="12">
        <f t="shared" si="128"/>
        <v>2.2367000000000132</v>
      </c>
      <c r="L622" s="36">
        <f t="shared" si="129"/>
        <v>1.0765269288155235E-2</v>
      </c>
      <c r="M622" s="12">
        <f t="shared" ca="1" si="118"/>
        <v>202.31443333333331</v>
      </c>
      <c r="N622" s="12">
        <f t="shared" ca="1" si="120"/>
        <v>5.455566666666698</v>
      </c>
      <c r="O622" s="12">
        <f t="shared" ca="1" si="121"/>
        <v>29.763207654444788</v>
      </c>
      <c r="P622" s="12">
        <f t="shared" ca="1" si="122"/>
        <v>5.455566666666698</v>
      </c>
      <c r="Q622" s="36">
        <f t="shared" ca="1" si="123"/>
        <v>2.6257720877252238E-2</v>
      </c>
      <c r="R622" s="37">
        <f t="shared" ca="1" si="119"/>
        <v>5.1379108009984416</v>
      </c>
      <c r="S622" s="38">
        <f t="shared" ca="1" si="130"/>
        <v>0</v>
      </c>
    </row>
    <row r="623" spans="5:19" x14ac:dyDescent="0.3">
      <c r="E623" s="34">
        <f t="shared" si="124"/>
        <v>622</v>
      </c>
      <c r="F623" s="39">
        <v>44368.291666666664</v>
      </c>
      <c r="G623" s="10">
        <v>206.94329999999999</v>
      </c>
      <c r="H623" s="40">
        <f t="shared" si="125"/>
        <v>207.77</v>
      </c>
      <c r="I623" s="12">
        <f t="shared" si="126"/>
        <v>-0.82670000000001664</v>
      </c>
      <c r="J623" s="12">
        <f t="shared" si="127"/>
        <v>0.68343289000002749</v>
      </c>
      <c r="K623" s="12">
        <f t="shared" si="128"/>
        <v>0.82670000000001664</v>
      </c>
      <c r="L623" s="36">
        <f t="shared" si="129"/>
        <v>3.9948140384347625E-3</v>
      </c>
      <c r="M623" s="12">
        <f t="shared" ca="1" si="118"/>
        <v>204.97553333333335</v>
      </c>
      <c r="N623" s="12">
        <f t="shared" ca="1" si="120"/>
        <v>1.9677666666666482</v>
      </c>
      <c r="O623" s="12">
        <f t="shared" ca="1" si="121"/>
        <v>3.8721056544443719</v>
      </c>
      <c r="P623" s="12">
        <f t="shared" ca="1" si="122"/>
        <v>1.9677666666666482</v>
      </c>
      <c r="Q623" s="36">
        <f t="shared" ca="1" si="123"/>
        <v>9.5087237260962215E-3</v>
      </c>
      <c r="R623" s="37">
        <f t="shared" ca="1" si="119"/>
        <v>1.6501108009983918</v>
      </c>
      <c r="S623" s="38">
        <f t="shared" ca="1" si="130"/>
        <v>0</v>
      </c>
    </row>
    <row r="624" spans="5:19" x14ac:dyDescent="0.3">
      <c r="E624" s="34">
        <f t="shared" si="124"/>
        <v>623</v>
      </c>
      <c r="F624" s="35">
        <v>44369.291666666664</v>
      </c>
      <c r="G624" s="6">
        <v>207.9033</v>
      </c>
      <c r="H624" s="40">
        <f t="shared" si="125"/>
        <v>206.94329999999999</v>
      </c>
      <c r="I624" s="12">
        <f t="shared" si="126"/>
        <v>0.96000000000000796</v>
      </c>
      <c r="J624" s="12">
        <f t="shared" si="127"/>
        <v>0.9216000000000153</v>
      </c>
      <c r="K624" s="12">
        <f t="shared" si="128"/>
        <v>0.96000000000000796</v>
      </c>
      <c r="L624" s="36">
        <f t="shared" si="129"/>
        <v>4.6175313234566645E-3</v>
      </c>
      <c r="M624" s="12">
        <f t="shared" ca="1" si="118"/>
        <v>206.74886666666669</v>
      </c>
      <c r="N624" s="12">
        <f t="shared" ca="1" si="120"/>
        <v>1.1544333333333157</v>
      </c>
      <c r="O624" s="12">
        <f t="shared" ca="1" si="121"/>
        <v>1.3327163211110704</v>
      </c>
      <c r="P624" s="12">
        <f t="shared" ca="1" si="122"/>
        <v>1.1544333333333157</v>
      </c>
      <c r="Q624" s="36">
        <f t="shared" ca="1" si="123"/>
        <v>5.5527417474052392E-3</v>
      </c>
      <c r="R624" s="37">
        <f t="shared" ca="1" si="119"/>
        <v>0.83677746766505934</v>
      </c>
      <c r="S624" s="38">
        <f t="shared" ca="1" si="130"/>
        <v>0</v>
      </c>
    </row>
    <row r="625" spans="5:19" x14ac:dyDescent="0.3">
      <c r="E625" s="34">
        <f t="shared" si="124"/>
        <v>624</v>
      </c>
      <c r="F625" s="39">
        <v>44370.291666666664</v>
      </c>
      <c r="G625" s="10">
        <v>218.85669999999999</v>
      </c>
      <c r="H625" s="40">
        <f t="shared" si="125"/>
        <v>207.9033</v>
      </c>
      <c r="I625" s="12">
        <f t="shared" si="126"/>
        <v>10.953399999999988</v>
      </c>
      <c r="J625" s="12">
        <f t="shared" si="127"/>
        <v>119.97697155999974</v>
      </c>
      <c r="K625" s="12">
        <f t="shared" si="128"/>
        <v>10.953399999999988</v>
      </c>
      <c r="L625" s="36">
        <f t="shared" si="129"/>
        <v>5.0048273596376022E-2</v>
      </c>
      <c r="M625" s="12">
        <f t="shared" ca="1" si="118"/>
        <v>207.53886666666668</v>
      </c>
      <c r="N625" s="12">
        <f t="shared" ca="1" si="120"/>
        <v>11.317833333333311</v>
      </c>
      <c r="O625" s="12">
        <f t="shared" ca="1" si="121"/>
        <v>128.09335136111062</v>
      </c>
      <c r="P625" s="12">
        <f t="shared" ca="1" si="122"/>
        <v>11.317833333333311</v>
      </c>
      <c r="Q625" s="36">
        <f t="shared" ca="1" si="123"/>
        <v>5.171344232702637E-2</v>
      </c>
      <c r="R625" s="37">
        <f t="shared" ca="1" si="119"/>
        <v>11.000177467665056</v>
      </c>
      <c r="S625" s="38">
        <f t="shared" ca="1" si="130"/>
        <v>0</v>
      </c>
    </row>
    <row r="626" spans="5:19" x14ac:dyDescent="0.3">
      <c r="E626" s="34">
        <f t="shared" si="124"/>
        <v>625</v>
      </c>
      <c r="F626" s="35">
        <v>44371.291666666664</v>
      </c>
      <c r="G626" s="6">
        <v>226.60669999999999</v>
      </c>
      <c r="H626" s="40">
        <f t="shared" si="125"/>
        <v>218.85669999999999</v>
      </c>
      <c r="I626" s="12">
        <f t="shared" si="126"/>
        <v>7.75</v>
      </c>
      <c r="J626" s="12">
        <f t="shared" si="127"/>
        <v>60.0625</v>
      </c>
      <c r="K626" s="12">
        <f t="shared" si="128"/>
        <v>7.75</v>
      </c>
      <c r="L626" s="36">
        <f t="shared" si="129"/>
        <v>3.4200224441730986E-2</v>
      </c>
      <c r="M626" s="12">
        <f t="shared" ca="1" si="118"/>
        <v>211.2344333333333</v>
      </c>
      <c r="N626" s="12">
        <f t="shared" ca="1" si="120"/>
        <v>15.37226666666669</v>
      </c>
      <c r="O626" s="12">
        <f t="shared" ca="1" si="121"/>
        <v>236.30658247111182</v>
      </c>
      <c r="P626" s="12">
        <f t="shared" ca="1" si="122"/>
        <v>15.37226666666669</v>
      </c>
      <c r="Q626" s="36">
        <f t="shared" ca="1" si="123"/>
        <v>6.7836770345566524E-2</v>
      </c>
      <c r="R626" s="37">
        <f t="shared" ca="1" si="119"/>
        <v>15.054610800998434</v>
      </c>
      <c r="S626" s="38">
        <f t="shared" ca="1" si="130"/>
        <v>0</v>
      </c>
    </row>
    <row r="627" spans="5:19" x14ac:dyDescent="0.3">
      <c r="E627" s="34">
        <f t="shared" si="124"/>
        <v>626</v>
      </c>
      <c r="F627" s="39">
        <v>44372.291666666664</v>
      </c>
      <c r="G627" s="10">
        <v>223.95670000000001</v>
      </c>
      <c r="H627" s="40">
        <f t="shared" si="125"/>
        <v>226.60669999999999</v>
      </c>
      <c r="I627" s="12">
        <f t="shared" si="126"/>
        <v>-2.6499999999999773</v>
      </c>
      <c r="J627" s="12">
        <f t="shared" si="127"/>
        <v>7.0224999999998792</v>
      </c>
      <c r="K627" s="12">
        <f t="shared" si="128"/>
        <v>2.6499999999999773</v>
      </c>
      <c r="L627" s="36">
        <f t="shared" si="129"/>
        <v>1.1832644435285826E-2</v>
      </c>
      <c r="M627" s="12">
        <f t="shared" ca="1" si="118"/>
        <v>217.78890000000001</v>
      </c>
      <c r="N627" s="12">
        <f t="shared" ca="1" si="120"/>
        <v>6.1677999999999997</v>
      </c>
      <c r="O627" s="12">
        <f t="shared" ca="1" si="121"/>
        <v>38.041756839999998</v>
      </c>
      <c r="P627" s="12">
        <f t="shared" ca="1" si="122"/>
        <v>6.1677999999999997</v>
      </c>
      <c r="Q627" s="36">
        <f t="shared" ca="1" si="123"/>
        <v>2.7540145036964732E-2</v>
      </c>
      <c r="R627" s="37">
        <f t="shared" ca="1" si="119"/>
        <v>5.8501441343317433</v>
      </c>
      <c r="S627" s="38">
        <f t="shared" ca="1" si="130"/>
        <v>0</v>
      </c>
    </row>
    <row r="628" spans="5:19" x14ac:dyDescent="0.3">
      <c r="E628" s="34">
        <f t="shared" si="124"/>
        <v>627</v>
      </c>
      <c r="F628" s="35">
        <v>44375.291666666664</v>
      </c>
      <c r="G628" s="6">
        <v>229.57329999999999</v>
      </c>
      <c r="H628" s="40">
        <f t="shared" si="125"/>
        <v>223.95670000000001</v>
      </c>
      <c r="I628" s="12">
        <f t="shared" si="126"/>
        <v>5.6165999999999769</v>
      </c>
      <c r="J628" s="12">
        <f t="shared" si="127"/>
        <v>31.546195559999742</v>
      </c>
      <c r="K628" s="12">
        <f t="shared" si="128"/>
        <v>5.6165999999999769</v>
      </c>
      <c r="L628" s="36">
        <f t="shared" si="129"/>
        <v>2.4465388614442436E-2</v>
      </c>
      <c r="M628" s="12">
        <f t="shared" ca="1" si="118"/>
        <v>223.14003333333335</v>
      </c>
      <c r="N628" s="12">
        <f t="shared" ca="1" si="120"/>
        <v>6.4332666666666398</v>
      </c>
      <c r="O628" s="12">
        <f t="shared" ca="1" si="121"/>
        <v>41.3869200044441</v>
      </c>
      <c r="P628" s="12">
        <f t="shared" ca="1" si="122"/>
        <v>6.4332666666666398</v>
      </c>
      <c r="Q628" s="36">
        <f t="shared" ca="1" si="123"/>
        <v>2.8022712861934033E-2</v>
      </c>
      <c r="R628" s="37">
        <f t="shared" ca="1" si="119"/>
        <v>6.1156108009983834</v>
      </c>
      <c r="S628" s="38">
        <f t="shared" ca="1" si="130"/>
        <v>0</v>
      </c>
    </row>
    <row r="629" spans="5:19" x14ac:dyDescent="0.3">
      <c r="E629" s="34">
        <f t="shared" si="124"/>
        <v>628</v>
      </c>
      <c r="F629" s="39">
        <v>44376.291666666664</v>
      </c>
      <c r="G629" s="10">
        <v>226.92</v>
      </c>
      <c r="H629" s="40">
        <f t="shared" si="125"/>
        <v>229.57329999999999</v>
      </c>
      <c r="I629" s="12">
        <f t="shared" si="126"/>
        <v>-2.6533000000000015</v>
      </c>
      <c r="J629" s="12">
        <f t="shared" si="127"/>
        <v>7.0400008900000079</v>
      </c>
      <c r="K629" s="12">
        <f t="shared" si="128"/>
        <v>2.6533000000000015</v>
      </c>
      <c r="L629" s="36">
        <f t="shared" si="129"/>
        <v>1.1692667019213827E-2</v>
      </c>
      <c r="M629" s="12">
        <f t="shared" ca="1" si="118"/>
        <v>226.71223333333333</v>
      </c>
      <c r="N629" s="12">
        <f t="shared" ca="1" si="120"/>
        <v>0.20776666666665733</v>
      </c>
      <c r="O629" s="12">
        <f t="shared" ca="1" si="121"/>
        <v>4.3166987777773898E-2</v>
      </c>
      <c r="P629" s="12">
        <f t="shared" ca="1" si="122"/>
        <v>0.20776666666665733</v>
      </c>
      <c r="Q629" s="36">
        <f t="shared" ca="1" si="123"/>
        <v>9.155943357423644E-4</v>
      </c>
      <c r="R629" s="37">
        <f t="shared" ca="1" si="119"/>
        <v>-0.10988919900159899</v>
      </c>
      <c r="S629" s="38">
        <f t="shared" ca="1" si="130"/>
        <v>0</v>
      </c>
    </row>
    <row r="630" spans="5:19" x14ac:dyDescent="0.3">
      <c r="E630" s="34">
        <f t="shared" si="124"/>
        <v>629</v>
      </c>
      <c r="F630" s="35">
        <v>44377.291666666664</v>
      </c>
      <c r="G630" s="6">
        <v>226.5667</v>
      </c>
      <c r="H630" s="40">
        <f t="shared" si="125"/>
        <v>226.92</v>
      </c>
      <c r="I630" s="12">
        <f t="shared" si="126"/>
        <v>-0.35329999999999018</v>
      </c>
      <c r="J630" s="12">
        <f t="shared" si="127"/>
        <v>0.12482088999999306</v>
      </c>
      <c r="K630" s="12">
        <f t="shared" si="128"/>
        <v>0.35329999999999018</v>
      </c>
      <c r="L630" s="36">
        <f t="shared" si="129"/>
        <v>1.5593641960623082E-3</v>
      </c>
      <c r="M630" s="12">
        <f t="shared" ca="1" si="118"/>
        <v>226.81666666666663</v>
      </c>
      <c r="N630" s="12">
        <f t="shared" ca="1" si="120"/>
        <v>-0.24996666666663714</v>
      </c>
      <c r="O630" s="12">
        <f t="shared" ca="1" si="121"/>
        <v>6.2483334444429682E-2</v>
      </c>
      <c r="P630" s="12">
        <f t="shared" ca="1" si="122"/>
        <v>0.24996666666663714</v>
      </c>
      <c r="Q630" s="36">
        <f t="shared" ca="1" si="123"/>
        <v>1.1032806968836865E-3</v>
      </c>
      <c r="R630" s="37">
        <f t="shared" ca="1" si="119"/>
        <v>-0.56762253233489346</v>
      </c>
      <c r="S630" s="38">
        <f t="shared" ca="1" si="130"/>
        <v>1</v>
      </c>
    </row>
    <row r="631" spans="5:19" x14ac:dyDescent="0.3">
      <c r="E631" s="34">
        <f t="shared" si="124"/>
        <v>630</v>
      </c>
      <c r="F631" s="39">
        <v>44378.291666666664</v>
      </c>
      <c r="G631" s="10">
        <v>225.97329999999999</v>
      </c>
      <c r="H631" s="40">
        <f t="shared" si="125"/>
        <v>226.5667</v>
      </c>
      <c r="I631" s="12">
        <f t="shared" si="126"/>
        <v>-0.59340000000000259</v>
      </c>
      <c r="J631" s="12">
        <f t="shared" si="127"/>
        <v>0.35212356000000306</v>
      </c>
      <c r="K631" s="12">
        <f t="shared" si="128"/>
        <v>0.59340000000000259</v>
      </c>
      <c r="L631" s="36">
        <f t="shared" si="129"/>
        <v>2.625973953560012E-3</v>
      </c>
      <c r="M631" s="12">
        <f t="shared" ca="1" si="118"/>
        <v>227.68666666666664</v>
      </c>
      <c r="N631" s="12">
        <f t="shared" ca="1" si="120"/>
        <v>-1.7133666666666443</v>
      </c>
      <c r="O631" s="12">
        <f t="shared" ca="1" si="121"/>
        <v>2.9356253344443677</v>
      </c>
      <c r="P631" s="12">
        <f t="shared" ca="1" si="122"/>
        <v>1.7133666666666443</v>
      </c>
      <c r="Q631" s="36">
        <f t="shared" ca="1" si="123"/>
        <v>7.5821642055350982E-3</v>
      </c>
      <c r="R631" s="37">
        <f t="shared" ca="1" si="119"/>
        <v>-2.0310225323349007</v>
      </c>
      <c r="S631" s="38">
        <f t="shared" ca="1" si="130"/>
        <v>0</v>
      </c>
    </row>
    <row r="632" spans="5:19" x14ac:dyDescent="0.3">
      <c r="E632" s="34">
        <f t="shared" si="124"/>
        <v>631</v>
      </c>
      <c r="F632" s="35">
        <v>44379.291666666664</v>
      </c>
      <c r="G632" s="6">
        <v>226.3</v>
      </c>
      <c r="H632" s="40">
        <f t="shared" si="125"/>
        <v>225.97329999999999</v>
      </c>
      <c r="I632" s="12">
        <f t="shared" si="126"/>
        <v>0.32670000000001664</v>
      </c>
      <c r="J632" s="12">
        <f t="shared" si="127"/>
        <v>0.10673289000001088</v>
      </c>
      <c r="K632" s="12">
        <f t="shared" si="128"/>
        <v>0.32670000000001664</v>
      </c>
      <c r="L632" s="36">
        <f t="shared" si="129"/>
        <v>1.443658859920533E-3</v>
      </c>
      <c r="M632" s="12">
        <f t="shared" ca="1" si="118"/>
        <v>226.48666666666668</v>
      </c>
      <c r="N632" s="12">
        <f t="shared" ca="1" si="120"/>
        <v>-0.18666666666666742</v>
      </c>
      <c r="O632" s="12">
        <f t="shared" ca="1" si="121"/>
        <v>3.4844444444444726E-2</v>
      </c>
      <c r="P632" s="12">
        <f t="shared" ca="1" si="122"/>
        <v>0.18666666666666742</v>
      </c>
      <c r="Q632" s="36">
        <f t="shared" ca="1" si="123"/>
        <v>8.2486375018412468E-4</v>
      </c>
      <c r="R632" s="37">
        <f t="shared" ca="1" si="119"/>
        <v>-0.50432253233492375</v>
      </c>
      <c r="S632" s="38">
        <f t="shared" ca="1" si="130"/>
        <v>0</v>
      </c>
    </row>
    <row r="633" spans="5:19" x14ac:dyDescent="0.3">
      <c r="E633" s="34">
        <f t="shared" si="124"/>
        <v>632</v>
      </c>
      <c r="F633" s="39">
        <v>44383.291666666664</v>
      </c>
      <c r="G633" s="10">
        <v>219.86</v>
      </c>
      <c r="H633" s="40">
        <f t="shared" si="125"/>
        <v>226.3</v>
      </c>
      <c r="I633" s="12">
        <f t="shared" si="126"/>
        <v>-6.4399999999999977</v>
      </c>
      <c r="J633" s="12">
        <f t="shared" si="127"/>
        <v>41.473599999999969</v>
      </c>
      <c r="K633" s="12">
        <f t="shared" si="128"/>
        <v>6.4399999999999977</v>
      </c>
      <c r="L633" s="36">
        <f t="shared" si="129"/>
        <v>2.9291367233694156E-2</v>
      </c>
      <c r="M633" s="12">
        <f t="shared" ca="1" si="118"/>
        <v>226.27999999999997</v>
      </c>
      <c r="N633" s="12">
        <f t="shared" ca="1" si="120"/>
        <v>-6.4199999999999591</v>
      </c>
      <c r="O633" s="12">
        <f t="shared" ca="1" si="121"/>
        <v>41.216399999999474</v>
      </c>
      <c r="P633" s="12">
        <f t="shared" ca="1" si="122"/>
        <v>6.4199999999999591</v>
      </c>
      <c r="Q633" s="36">
        <f t="shared" ca="1" si="123"/>
        <v>2.9200400254707354E-2</v>
      </c>
      <c r="R633" s="37">
        <f t="shared" ca="1" si="119"/>
        <v>-6.7376558656682155</v>
      </c>
      <c r="S633" s="38">
        <f t="shared" ca="1" si="130"/>
        <v>0</v>
      </c>
    </row>
    <row r="634" spans="5:19" x14ac:dyDescent="0.3">
      <c r="E634" s="34">
        <f t="shared" si="124"/>
        <v>633</v>
      </c>
      <c r="F634" s="35">
        <v>44384.291666666664</v>
      </c>
      <c r="G634" s="6">
        <v>214.88329999999999</v>
      </c>
      <c r="H634" s="40">
        <f t="shared" si="125"/>
        <v>219.86</v>
      </c>
      <c r="I634" s="12">
        <f t="shared" si="126"/>
        <v>-4.9767000000000223</v>
      </c>
      <c r="J634" s="12">
        <f t="shared" si="127"/>
        <v>24.767542890000222</v>
      </c>
      <c r="K634" s="12">
        <f t="shared" si="128"/>
        <v>4.9767000000000223</v>
      </c>
      <c r="L634" s="36">
        <f t="shared" si="129"/>
        <v>2.3160012900025374E-2</v>
      </c>
      <c r="M634" s="12">
        <f t="shared" ca="1" si="118"/>
        <v>224.04443333333333</v>
      </c>
      <c r="N634" s="12">
        <f t="shared" ca="1" si="120"/>
        <v>-9.1611333333333391</v>
      </c>
      <c r="O634" s="12">
        <f t="shared" ca="1" si="121"/>
        <v>83.926363951111213</v>
      </c>
      <c r="P634" s="12">
        <f t="shared" ca="1" si="122"/>
        <v>9.1611333333333391</v>
      </c>
      <c r="Q634" s="36">
        <f t="shared" ca="1" si="123"/>
        <v>4.263306331079865E-2</v>
      </c>
      <c r="R634" s="37">
        <f t="shared" ca="1" si="119"/>
        <v>-9.4787891990015947</v>
      </c>
      <c r="S634" s="38">
        <f t="shared" ca="1" si="130"/>
        <v>0</v>
      </c>
    </row>
    <row r="635" spans="5:19" x14ac:dyDescent="0.3">
      <c r="E635" s="34">
        <f t="shared" si="124"/>
        <v>634</v>
      </c>
      <c r="F635" s="39">
        <v>44385.291666666664</v>
      </c>
      <c r="G635" s="10">
        <v>217.60329999999999</v>
      </c>
      <c r="H635" s="40">
        <f t="shared" si="125"/>
        <v>214.88329999999999</v>
      </c>
      <c r="I635" s="12">
        <f t="shared" si="126"/>
        <v>2.7199999999999989</v>
      </c>
      <c r="J635" s="12">
        <f t="shared" si="127"/>
        <v>7.3983999999999934</v>
      </c>
      <c r="K635" s="12">
        <f t="shared" si="128"/>
        <v>2.7199999999999989</v>
      </c>
      <c r="L635" s="36">
        <f t="shared" si="129"/>
        <v>1.2499810434860129E-2</v>
      </c>
      <c r="M635" s="12">
        <f t="shared" ca="1" si="118"/>
        <v>220.34776666666667</v>
      </c>
      <c r="N635" s="12">
        <f t="shared" ca="1" si="120"/>
        <v>-2.7444666666666819</v>
      </c>
      <c r="O635" s="12">
        <f t="shared" ca="1" si="121"/>
        <v>7.5320972844445286</v>
      </c>
      <c r="P635" s="12">
        <f t="shared" ca="1" si="122"/>
        <v>2.7444666666666819</v>
      </c>
      <c r="Q635" s="36">
        <f t="shared" ca="1" si="123"/>
        <v>1.2612247455193381E-2</v>
      </c>
      <c r="R635" s="37">
        <f t="shared" ca="1" si="119"/>
        <v>-3.0621225323349384</v>
      </c>
      <c r="S635" s="38">
        <f t="shared" ca="1" si="130"/>
        <v>0</v>
      </c>
    </row>
    <row r="636" spans="5:19" x14ac:dyDescent="0.3">
      <c r="E636" s="34">
        <f t="shared" si="124"/>
        <v>635</v>
      </c>
      <c r="F636" s="35">
        <v>44386.291666666664</v>
      </c>
      <c r="G636" s="6">
        <v>218.98330000000001</v>
      </c>
      <c r="H636" s="40">
        <f t="shared" si="125"/>
        <v>217.60329999999999</v>
      </c>
      <c r="I636" s="12">
        <f t="shared" si="126"/>
        <v>1.3800000000000239</v>
      </c>
      <c r="J636" s="12">
        <f t="shared" si="127"/>
        <v>1.9044000000000658</v>
      </c>
      <c r="K636" s="12">
        <f t="shared" si="128"/>
        <v>1.3800000000000239</v>
      </c>
      <c r="L636" s="36">
        <f t="shared" si="129"/>
        <v>6.3018504150774224E-3</v>
      </c>
      <c r="M636" s="12">
        <f t="shared" ca="1" si="118"/>
        <v>217.44886666666665</v>
      </c>
      <c r="N636" s="12">
        <f t="shared" ca="1" si="120"/>
        <v>1.534433333333368</v>
      </c>
      <c r="O636" s="12">
        <f t="shared" ca="1" si="121"/>
        <v>2.3544856544445505</v>
      </c>
      <c r="P636" s="12">
        <f t="shared" ca="1" si="122"/>
        <v>1.534433333333368</v>
      </c>
      <c r="Q636" s="36">
        <f t="shared" ca="1" si="123"/>
        <v>7.0070792308517035E-3</v>
      </c>
      <c r="R636" s="37">
        <f t="shared" ca="1" si="119"/>
        <v>1.2167774676651115</v>
      </c>
      <c r="S636" s="38">
        <f t="shared" ca="1" si="130"/>
        <v>1</v>
      </c>
    </row>
    <row r="637" spans="5:19" x14ac:dyDescent="0.3">
      <c r="E637" s="34">
        <f t="shared" si="124"/>
        <v>636</v>
      </c>
      <c r="F637" s="39">
        <v>44389.291666666664</v>
      </c>
      <c r="G637" s="10">
        <v>228.5667</v>
      </c>
      <c r="H637" s="40">
        <f t="shared" si="125"/>
        <v>218.98330000000001</v>
      </c>
      <c r="I637" s="12">
        <f t="shared" si="126"/>
        <v>9.5833999999999833</v>
      </c>
      <c r="J637" s="12">
        <f t="shared" si="127"/>
        <v>91.841555559999676</v>
      </c>
      <c r="K637" s="12">
        <f t="shared" si="128"/>
        <v>9.5833999999999833</v>
      </c>
      <c r="L637" s="36">
        <f t="shared" si="129"/>
        <v>4.1928242390514382E-2</v>
      </c>
      <c r="M637" s="12">
        <f t="shared" ca="1" si="118"/>
        <v>217.1566333333333</v>
      </c>
      <c r="N637" s="12">
        <f t="shared" ca="1" si="120"/>
        <v>11.410066666666694</v>
      </c>
      <c r="O637" s="12">
        <f t="shared" ca="1" si="121"/>
        <v>130.18962133777839</v>
      </c>
      <c r="P637" s="12">
        <f t="shared" ca="1" si="122"/>
        <v>11.410066666666694</v>
      </c>
      <c r="Q637" s="36">
        <f t="shared" ca="1" si="123"/>
        <v>4.9920074388205692E-2</v>
      </c>
      <c r="R637" s="37">
        <f t="shared" ca="1" si="119"/>
        <v>11.092410800998438</v>
      </c>
      <c r="S637" s="38">
        <f t="shared" ca="1" si="130"/>
        <v>0</v>
      </c>
    </row>
    <row r="638" spans="5:19" x14ac:dyDescent="0.3">
      <c r="E638" s="34">
        <f t="shared" si="124"/>
        <v>637</v>
      </c>
      <c r="F638" s="35">
        <v>44390.291666666664</v>
      </c>
      <c r="G638" s="6">
        <v>222.8467</v>
      </c>
      <c r="H638" s="40">
        <f t="shared" si="125"/>
        <v>228.5667</v>
      </c>
      <c r="I638" s="12">
        <f t="shared" si="126"/>
        <v>-5.7199999999999989</v>
      </c>
      <c r="J638" s="12">
        <f t="shared" si="127"/>
        <v>32.718399999999988</v>
      </c>
      <c r="K638" s="12">
        <f t="shared" si="128"/>
        <v>5.7199999999999989</v>
      </c>
      <c r="L638" s="36">
        <f t="shared" si="129"/>
        <v>2.5667869436702444E-2</v>
      </c>
      <c r="M638" s="12">
        <f t="shared" ca="1" si="118"/>
        <v>221.71776666666665</v>
      </c>
      <c r="N638" s="12">
        <f t="shared" ca="1" si="120"/>
        <v>1.1289333333333502</v>
      </c>
      <c r="O638" s="12">
        <f t="shared" ca="1" si="121"/>
        <v>1.2744904711111493</v>
      </c>
      <c r="P638" s="12">
        <f t="shared" ca="1" si="122"/>
        <v>1.1289333333333502</v>
      </c>
      <c r="Q638" s="36">
        <f t="shared" ca="1" si="123"/>
        <v>5.065963881598203E-3</v>
      </c>
      <c r="R638" s="37">
        <f t="shared" ca="1" si="119"/>
        <v>0.8112774676650939</v>
      </c>
      <c r="S638" s="38">
        <f t="shared" ca="1" si="130"/>
        <v>0</v>
      </c>
    </row>
    <row r="639" spans="5:19" x14ac:dyDescent="0.3">
      <c r="E639" s="34">
        <f t="shared" si="124"/>
        <v>638</v>
      </c>
      <c r="F639" s="39">
        <v>44391.291666666664</v>
      </c>
      <c r="G639" s="10">
        <v>217.79329999999999</v>
      </c>
      <c r="H639" s="40">
        <f t="shared" si="125"/>
        <v>222.8467</v>
      </c>
      <c r="I639" s="12">
        <f t="shared" si="126"/>
        <v>-5.0534000000000106</v>
      </c>
      <c r="J639" s="12">
        <f t="shared" si="127"/>
        <v>25.536851560000105</v>
      </c>
      <c r="K639" s="12">
        <f t="shared" si="128"/>
        <v>5.0534000000000106</v>
      </c>
      <c r="L639" s="36">
        <f t="shared" si="129"/>
        <v>2.3202733968400363E-2</v>
      </c>
      <c r="M639" s="12">
        <f t="shared" ca="1" si="118"/>
        <v>223.46556666666666</v>
      </c>
      <c r="N639" s="12">
        <f t="shared" ca="1" si="120"/>
        <v>-5.6722666666666726</v>
      </c>
      <c r="O639" s="12">
        <f t="shared" ca="1" si="121"/>
        <v>32.174609137777843</v>
      </c>
      <c r="P639" s="12">
        <f t="shared" ca="1" si="122"/>
        <v>5.6722666666666726</v>
      </c>
      <c r="Q639" s="36">
        <f t="shared" ca="1" si="123"/>
        <v>2.6044266130623269E-2</v>
      </c>
      <c r="R639" s="37">
        <f t="shared" ca="1" si="119"/>
        <v>-5.989922532334929</v>
      </c>
      <c r="S639" s="38">
        <f t="shared" ca="1" si="130"/>
        <v>1</v>
      </c>
    </row>
    <row r="640" spans="5:19" x14ac:dyDescent="0.3">
      <c r="E640" s="34">
        <f t="shared" si="124"/>
        <v>639</v>
      </c>
      <c r="F640" s="35">
        <v>44392.291666666664</v>
      </c>
      <c r="G640" s="6">
        <v>216.86670000000001</v>
      </c>
      <c r="H640" s="40">
        <f t="shared" si="125"/>
        <v>217.79329999999999</v>
      </c>
      <c r="I640" s="12">
        <f t="shared" si="126"/>
        <v>-0.92659999999997922</v>
      </c>
      <c r="J640" s="12">
        <f t="shared" si="127"/>
        <v>0.8585875599999615</v>
      </c>
      <c r="K640" s="12">
        <f t="shared" si="128"/>
        <v>0.92659999999997922</v>
      </c>
      <c r="L640" s="36">
        <f t="shared" si="129"/>
        <v>4.2726707235365277E-3</v>
      </c>
      <c r="M640" s="12">
        <f t="shared" ca="1" si="118"/>
        <v>223.06889999999999</v>
      </c>
      <c r="N640" s="12">
        <f t="shared" ca="1" si="120"/>
        <v>-6.2021999999999764</v>
      </c>
      <c r="O640" s="12">
        <f t="shared" ca="1" si="121"/>
        <v>38.467284839999706</v>
      </c>
      <c r="P640" s="12">
        <f t="shared" ca="1" si="122"/>
        <v>6.2021999999999764</v>
      </c>
      <c r="Q640" s="36">
        <f t="shared" ca="1" si="123"/>
        <v>2.8599134860261978E-2</v>
      </c>
      <c r="R640" s="37">
        <f t="shared" ca="1" si="119"/>
        <v>-6.5198558656682328</v>
      </c>
      <c r="S640" s="38">
        <f t="shared" ca="1" si="130"/>
        <v>0</v>
      </c>
    </row>
    <row r="641" spans="5:19" x14ac:dyDescent="0.3">
      <c r="E641" s="34">
        <f t="shared" si="124"/>
        <v>640</v>
      </c>
      <c r="F641" s="39">
        <v>44393.291666666664</v>
      </c>
      <c r="G641" s="10">
        <v>214.74</v>
      </c>
      <c r="H641" s="40">
        <f t="shared" si="125"/>
        <v>216.86670000000001</v>
      </c>
      <c r="I641" s="12">
        <f t="shared" si="126"/>
        <v>-2.1266999999999996</v>
      </c>
      <c r="J641" s="12">
        <f t="shared" si="127"/>
        <v>4.5228528899999985</v>
      </c>
      <c r="K641" s="12">
        <f t="shared" si="128"/>
        <v>2.1266999999999996</v>
      </c>
      <c r="L641" s="36">
        <f t="shared" si="129"/>
        <v>9.9036043587594283E-3</v>
      </c>
      <c r="M641" s="12">
        <f t="shared" ca="1" si="118"/>
        <v>219.16890000000001</v>
      </c>
      <c r="N641" s="12">
        <f t="shared" ca="1" si="120"/>
        <v>-4.4288999999999987</v>
      </c>
      <c r="O641" s="12">
        <f t="shared" ca="1" si="121"/>
        <v>19.61515520999999</v>
      </c>
      <c r="P641" s="12">
        <f t="shared" ca="1" si="122"/>
        <v>4.4288999999999987</v>
      </c>
      <c r="Q641" s="36">
        <f t="shared" ca="1" si="123"/>
        <v>2.0624476110645426E-2</v>
      </c>
      <c r="R641" s="37">
        <f t="shared" ca="1" si="119"/>
        <v>-4.7465558656682552</v>
      </c>
      <c r="S641" s="38">
        <f t="shared" ca="1" si="130"/>
        <v>0</v>
      </c>
    </row>
    <row r="642" spans="5:19" x14ac:dyDescent="0.3">
      <c r="E642" s="34">
        <f t="shared" si="124"/>
        <v>641</v>
      </c>
      <c r="F642" s="35">
        <v>44396.291666666664</v>
      </c>
      <c r="G642" s="6">
        <v>215.4067</v>
      </c>
      <c r="H642" s="40">
        <f t="shared" si="125"/>
        <v>214.74</v>
      </c>
      <c r="I642" s="12">
        <f t="shared" si="126"/>
        <v>0.66669999999999163</v>
      </c>
      <c r="J642" s="12">
        <f t="shared" si="127"/>
        <v>0.44448888999998887</v>
      </c>
      <c r="K642" s="12">
        <f t="shared" si="128"/>
        <v>0.66669999999999163</v>
      </c>
      <c r="L642" s="36">
        <f t="shared" si="129"/>
        <v>3.0950755013655178E-3</v>
      </c>
      <c r="M642" s="12">
        <f t="shared" ref="M642:M705" ca="1" si="131">IF(E642&lt;=span,G642,AVERAGE(OFFSET(G642,-span,0,span,1)))</f>
        <v>216.46666666666667</v>
      </c>
      <c r="N642" s="12">
        <f t="shared" ca="1" si="120"/>
        <v>-1.0599666666666678</v>
      </c>
      <c r="O642" s="12">
        <f t="shared" ca="1" si="121"/>
        <v>1.123529334444447</v>
      </c>
      <c r="P642" s="12">
        <f t="shared" ca="1" si="122"/>
        <v>1.0599666666666678</v>
      </c>
      <c r="Q642" s="36">
        <f t="shared" ca="1" si="123"/>
        <v>4.9207692549334252E-3</v>
      </c>
      <c r="R642" s="37">
        <f t="shared" ref="R642:R705" ca="1" si="132">N642-AVERAGE(ErorrMA)</f>
        <v>-1.3776225323349243</v>
      </c>
      <c r="S642" s="38">
        <f t="shared" ca="1" si="130"/>
        <v>0</v>
      </c>
    </row>
    <row r="643" spans="5:19" x14ac:dyDescent="0.3">
      <c r="E643" s="34">
        <f t="shared" si="124"/>
        <v>642</v>
      </c>
      <c r="F643" s="39">
        <v>44397.291666666664</v>
      </c>
      <c r="G643" s="10">
        <v>220.16669999999999</v>
      </c>
      <c r="H643" s="40">
        <f t="shared" si="125"/>
        <v>215.4067</v>
      </c>
      <c r="I643" s="12">
        <f t="shared" si="126"/>
        <v>4.7599999999999909</v>
      </c>
      <c r="J643" s="12">
        <f t="shared" si="127"/>
        <v>22.657599999999913</v>
      </c>
      <c r="K643" s="12">
        <f t="shared" si="128"/>
        <v>4.7599999999999909</v>
      </c>
      <c r="L643" s="36">
        <f t="shared" si="129"/>
        <v>2.1619981586679507E-2</v>
      </c>
      <c r="M643" s="12">
        <f t="shared" ca="1" si="131"/>
        <v>215.67113333333336</v>
      </c>
      <c r="N643" s="12">
        <f t="shared" ref="N643:N706" ca="1" si="133">G643-M643</f>
        <v>4.4955666666666332</v>
      </c>
      <c r="O643" s="12">
        <f t="shared" ref="O643:O706" ca="1" si="134">N643^2</f>
        <v>20.210119654444142</v>
      </c>
      <c r="P643" s="12">
        <f t="shared" ref="P643:P706" ca="1" si="135">ABS(N643)</f>
        <v>4.4955666666666332</v>
      </c>
      <c r="Q643" s="36">
        <f t="shared" ref="Q643:Q706" ca="1" si="136">P643/G643</f>
        <v>2.041892196534096E-2</v>
      </c>
      <c r="R643" s="37">
        <f t="shared" ca="1" si="132"/>
        <v>4.1779108009983768</v>
      </c>
      <c r="S643" s="38">
        <f t="shared" ca="1" si="130"/>
        <v>1</v>
      </c>
    </row>
    <row r="644" spans="5:19" x14ac:dyDescent="0.3">
      <c r="E644" s="34">
        <f t="shared" ref="E644:E707" si="137">E643+1</f>
        <v>643</v>
      </c>
      <c r="F644" s="35">
        <v>44398.291666666664</v>
      </c>
      <c r="G644" s="6">
        <v>218.43</v>
      </c>
      <c r="H644" s="40">
        <f t="shared" ref="H644:H707" si="138">G643</f>
        <v>220.16669999999999</v>
      </c>
      <c r="I644" s="12">
        <f t="shared" ref="I644:I707" si="139">(G644-H644)</f>
        <v>-1.7366999999999848</v>
      </c>
      <c r="J644" s="12">
        <f t="shared" ref="J644:J707" si="140">I644^2</f>
        <v>3.0161268899999474</v>
      </c>
      <c r="K644" s="12">
        <f t="shared" ref="K644:K707" si="141">ABS(I644)</f>
        <v>1.7366999999999848</v>
      </c>
      <c r="L644" s="36">
        <f t="shared" ref="L644:L707" si="142">K644/G644</f>
        <v>7.9508309298172639E-3</v>
      </c>
      <c r="M644" s="12">
        <f t="shared" ca="1" si="131"/>
        <v>216.77113333333332</v>
      </c>
      <c r="N644" s="12">
        <f t="shared" ca="1" si="133"/>
        <v>1.6588666666666825</v>
      </c>
      <c r="O644" s="12">
        <f t="shared" ca="1" si="134"/>
        <v>2.75183861777783</v>
      </c>
      <c r="P644" s="12">
        <f t="shared" ca="1" si="135"/>
        <v>1.6588666666666825</v>
      </c>
      <c r="Q644" s="36">
        <f t="shared" ca="1" si="136"/>
        <v>7.5945001449740533E-3</v>
      </c>
      <c r="R644" s="37">
        <f t="shared" ca="1" si="132"/>
        <v>1.341210800998426</v>
      </c>
      <c r="S644" s="38">
        <f t="shared" ref="S644:S707" ca="1" si="143">IF(N643*N644&lt;0,1,0)</f>
        <v>0</v>
      </c>
    </row>
    <row r="645" spans="5:19" x14ac:dyDescent="0.3">
      <c r="E645" s="34">
        <f t="shared" si="137"/>
        <v>644</v>
      </c>
      <c r="F645" s="39">
        <v>44399.291666666664</v>
      </c>
      <c r="G645" s="10">
        <v>216.42</v>
      </c>
      <c r="H645" s="40">
        <f t="shared" si="138"/>
        <v>218.43</v>
      </c>
      <c r="I645" s="12">
        <f t="shared" si="139"/>
        <v>-2.0100000000000193</v>
      </c>
      <c r="J645" s="12">
        <f t="shared" si="140"/>
        <v>4.040100000000078</v>
      </c>
      <c r="K645" s="12">
        <f t="shared" si="141"/>
        <v>2.0100000000000193</v>
      </c>
      <c r="L645" s="36">
        <f t="shared" si="142"/>
        <v>9.2874965345163089E-3</v>
      </c>
      <c r="M645" s="12">
        <f t="shared" ca="1" si="131"/>
        <v>218.00113333333334</v>
      </c>
      <c r="N645" s="12">
        <f t="shared" ca="1" si="133"/>
        <v>-1.581133333333355</v>
      </c>
      <c r="O645" s="12">
        <f t="shared" ca="1" si="134"/>
        <v>2.4999826177778464</v>
      </c>
      <c r="P645" s="12">
        <f t="shared" ca="1" si="135"/>
        <v>1.581133333333355</v>
      </c>
      <c r="Q645" s="36">
        <f t="shared" ca="1" si="136"/>
        <v>7.3058558974833897E-3</v>
      </c>
      <c r="R645" s="37">
        <f t="shared" ca="1" si="132"/>
        <v>-1.8987891990016115</v>
      </c>
      <c r="S645" s="38">
        <f t="shared" ca="1" si="143"/>
        <v>1</v>
      </c>
    </row>
    <row r="646" spans="5:19" x14ac:dyDescent="0.3">
      <c r="E646" s="34">
        <f t="shared" si="137"/>
        <v>645</v>
      </c>
      <c r="F646" s="35">
        <v>44400.291666666664</v>
      </c>
      <c r="G646" s="6">
        <v>214.46</v>
      </c>
      <c r="H646" s="40">
        <f t="shared" si="138"/>
        <v>216.42</v>
      </c>
      <c r="I646" s="12">
        <f t="shared" si="139"/>
        <v>-1.9599999999999795</v>
      </c>
      <c r="J646" s="12">
        <f t="shared" si="140"/>
        <v>3.8415999999999197</v>
      </c>
      <c r="K646" s="12">
        <f t="shared" si="141"/>
        <v>1.9599999999999795</v>
      </c>
      <c r="L646" s="36">
        <f t="shared" si="142"/>
        <v>9.1392334234821383E-3</v>
      </c>
      <c r="M646" s="12">
        <f t="shared" ca="1" si="131"/>
        <v>218.3389</v>
      </c>
      <c r="N646" s="12">
        <f t="shared" ca="1" si="133"/>
        <v>-3.8788999999999874</v>
      </c>
      <c r="O646" s="12">
        <f t="shared" ca="1" si="134"/>
        <v>15.045865209999901</v>
      </c>
      <c r="P646" s="12">
        <f t="shared" ca="1" si="135"/>
        <v>3.8788999999999874</v>
      </c>
      <c r="Q646" s="36">
        <f t="shared" ca="1" si="136"/>
        <v>1.8086822717523023E-2</v>
      </c>
      <c r="R646" s="37">
        <f t="shared" ca="1" si="132"/>
        <v>-4.1965558656682438</v>
      </c>
      <c r="S646" s="38">
        <f t="shared" ca="1" si="143"/>
        <v>0</v>
      </c>
    </row>
    <row r="647" spans="5:19" x14ac:dyDescent="0.3">
      <c r="E647" s="34">
        <f t="shared" si="137"/>
        <v>646</v>
      </c>
      <c r="F647" s="39">
        <v>44403.291666666664</v>
      </c>
      <c r="G647" s="10">
        <v>219.20670000000001</v>
      </c>
      <c r="H647" s="40">
        <f t="shared" si="138"/>
        <v>214.46</v>
      </c>
      <c r="I647" s="12">
        <f t="shared" si="139"/>
        <v>4.7467000000000041</v>
      </c>
      <c r="J647" s="12">
        <f t="shared" si="140"/>
        <v>22.531160890000038</v>
      </c>
      <c r="K647" s="12">
        <f t="shared" si="141"/>
        <v>4.7467000000000041</v>
      </c>
      <c r="L647" s="36">
        <f t="shared" si="142"/>
        <v>2.1653991415408396E-2</v>
      </c>
      <c r="M647" s="12">
        <f t="shared" ca="1" si="131"/>
        <v>216.4366666666667</v>
      </c>
      <c r="N647" s="12">
        <f t="shared" ca="1" si="133"/>
        <v>2.7700333333333162</v>
      </c>
      <c r="O647" s="12">
        <f t="shared" ca="1" si="134"/>
        <v>7.6730846677776832</v>
      </c>
      <c r="P647" s="12">
        <f t="shared" ca="1" si="135"/>
        <v>2.7700333333333162</v>
      </c>
      <c r="Q647" s="36">
        <f t="shared" ca="1" si="136"/>
        <v>1.2636627134724058E-2</v>
      </c>
      <c r="R647" s="37">
        <f t="shared" ca="1" si="132"/>
        <v>2.4523774676650598</v>
      </c>
      <c r="S647" s="38">
        <f t="shared" ca="1" si="143"/>
        <v>1</v>
      </c>
    </row>
    <row r="648" spans="5:19" x14ac:dyDescent="0.3">
      <c r="E648" s="34">
        <f t="shared" si="137"/>
        <v>647</v>
      </c>
      <c r="F648" s="35">
        <v>44404.291666666664</v>
      </c>
      <c r="G648" s="6">
        <v>214.92670000000001</v>
      </c>
      <c r="H648" s="40">
        <f t="shared" si="138"/>
        <v>219.20670000000001</v>
      </c>
      <c r="I648" s="12">
        <f t="shared" si="139"/>
        <v>-4.2800000000000011</v>
      </c>
      <c r="J648" s="12">
        <f t="shared" si="140"/>
        <v>18.318400000000011</v>
      </c>
      <c r="K648" s="12">
        <f t="shared" si="141"/>
        <v>4.2800000000000011</v>
      </c>
      <c r="L648" s="36">
        <f t="shared" si="142"/>
        <v>1.9913765949042168E-2</v>
      </c>
      <c r="M648" s="12">
        <f t="shared" ca="1" si="131"/>
        <v>216.69556666666668</v>
      </c>
      <c r="N648" s="12">
        <f t="shared" ca="1" si="133"/>
        <v>-1.7688666666666677</v>
      </c>
      <c r="O648" s="12">
        <f t="shared" ca="1" si="134"/>
        <v>3.128889284444448</v>
      </c>
      <c r="P648" s="12">
        <f t="shared" ca="1" si="135"/>
        <v>1.7688666666666677</v>
      </c>
      <c r="Q648" s="36">
        <f t="shared" ca="1" si="136"/>
        <v>8.2300927091267292E-3</v>
      </c>
      <c r="R648" s="37">
        <f t="shared" ca="1" si="132"/>
        <v>-2.0865225323349241</v>
      </c>
      <c r="S648" s="38">
        <f t="shared" ca="1" si="143"/>
        <v>1</v>
      </c>
    </row>
    <row r="649" spans="5:19" x14ac:dyDescent="0.3">
      <c r="E649" s="34">
        <f t="shared" si="137"/>
        <v>648</v>
      </c>
      <c r="F649" s="39">
        <v>44405.291666666664</v>
      </c>
      <c r="G649" s="10">
        <v>215.66</v>
      </c>
      <c r="H649" s="40">
        <f t="shared" si="138"/>
        <v>214.92670000000001</v>
      </c>
      <c r="I649" s="12">
        <f t="shared" si="139"/>
        <v>0.73329999999998563</v>
      </c>
      <c r="J649" s="12">
        <f t="shared" si="140"/>
        <v>0.53772888999997892</v>
      </c>
      <c r="K649" s="12">
        <f t="shared" si="141"/>
        <v>0.73329999999998563</v>
      </c>
      <c r="L649" s="36">
        <f t="shared" si="142"/>
        <v>3.4002596679958527E-3</v>
      </c>
      <c r="M649" s="12">
        <f t="shared" ca="1" si="131"/>
        <v>216.1978</v>
      </c>
      <c r="N649" s="12">
        <f t="shared" ca="1" si="133"/>
        <v>-0.53780000000000427</v>
      </c>
      <c r="O649" s="12">
        <f t="shared" ca="1" si="134"/>
        <v>0.28922884000000459</v>
      </c>
      <c r="P649" s="12">
        <f t="shared" ca="1" si="135"/>
        <v>0.53780000000000427</v>
      </c>
      <c r="Q649" s="36">
        <f t="shared" ca="1" si="136"/>
        <v>2.4937401465269602E-3</v>
      </c>
      <c r="R649" s="37">
        <f t="shared" ca="1" si="132"/>
        <v>-0.8554558656682606</v>
      </c>
      <c r="S649" s="38">
        <f t="shared" ca="1" si="143"/>
        <v>0</v>
      </c>
    </row>
    <row r="650" spans="5:19" x14ac:dyDescent="0.3">
      <c r="E650" s="34">
        <f t="shared" si="137"/>
        <v>649</v>
      </c>
      <c r="F650" s="35">
        <v>44406.291666666664</v>
      </c>
      <c r="G650" s="6">
        <v>225.7833</v>
      </c>
      <c r="H650" s="40">
        <f t="shared" si="138"/>
        <v>215.66</v>
      </c>
      <c r="I650" s="12">
        <f t="shared" si="139"/>
        <v>10.1233</v>
      </c>
      <c r="J650" s="12">
        <f t="shared" si="140"/>
        <v>102.48120289000001</v>
      </c>
      <c r="K650" s="12">
        <f t="shared" si="141"/>
        <v>10.1233</v>
      </c>
      <c r="L650" s="36">
        <f t="shared" si="142"/>
        <v>4.4836354150196232E-2</v>
      </c>
      <c r="M650" s="12">
        <f t="shared" ca="1" si="131"/>
        <v>216.59780000000001</v>
      </c>
      <c r="N650" s="12">
        <f t="shared" ca="1" si="133"/>
        <v>9.1854999999999905</v>
      </c>
      <c r="O650" s="12">
        <f t="shared" ca="1" si="134"/>
        <v>84.373410249999822</v>
      </c>
      <c r="P650" s="12">
        <f t="shared" ca="1" si="135"/>
        <v>9.1854999999999905</v>
      </c>
      <c r="Q650" s="36">
        <f t="shared" ca="1" si="136"/>
        <v>4.0682814007944747E-2</v>
      </c>
      <c r="R650" s="37">
        <f t="shared" ca="1" si="132"/>
        <v>8.8678441343317349</v>
      </c>
      <c r="S650" s="38">
        <f t="shared" ca="1" si="143"/>
        <v>1</v>
      </c>
    </row>
    <row r="651" spans="5:19" x14ac:dyDescent="0.3">
      <c r="E651" s="34">
        <f t="shared" si="137"/>
        <v>650</v>
      </c>
      <c r="F651" s="39">
        <v>44407.291666666664</v>
      </c>
      <c r="G651" s="10">
        <v>229.0667</v>
      </c>
      <c r="H651" s="40">
        <f t="shared" si="138"/>
        <v>225.7833</v>
      </c>
      <c r="I651" s="12">
        <f t="shared" si="139"/>
        <v>3.2834000000000003</v>
      </c>
      <c r="J651" s="12">
        <f t="shared" si="140"/>
        <v>10.780715560000003</v>
      </c>
      <c r="K651" s="12">
        <f t="shared" si="141"/>
        <v>3.2834000000000003</v>
      </c>
      <c r="L651" s="36">
        <f t="shared" si="142"/>
        <v>1.4333816307651877E-2</v>
      </c>
      <c r="M651" s="12">
        <f t="shared" ca="1" si="131"/>
        <v>218.79</v>
      </c>
      <c r="N651" s="12">
        <f t="shared" ca="1" si="133"/>
        <v>10.276700000000005</v>
      </c>
      <c r="O651" s="12">
        <f t="shared" ca="1" si="134"/>
        <v>105.61056289000011</v>
      </c>
      <c r="P651" s="12">
        <f t="shared" ca="1" si="135"/>
        <v>10.276700000000005</v>
      </c>
      <c r="Q651" s="36">
        <f t="shared" ca="1" si="136"/>
        <v>4.4863352028033779E-2</v>
      </c>
      <c r="R651" s="37">
        <f t="shared" ca="1" si="132"/>
        <v>9.9590441343317497</v>
      </c>
      <c r="S651" s="38">
        <f t="shared" ca="1" si="143"/>
        <v>0</v>
      </c>
    </row>
    <row r="652" spans="5:19" x14ac:dyDescent="0.3">
      <c r="E652" s="34">
        <f t="shared" si="137"/>
        <v>651</v>
      </c>
      <c r="F652" s="35">
        <v>44410.291666666664</v>
      </c>
      <c r="G652" s="6">
        <v>236.55670000000001</v>
      </c>
      <c r="H652" s="40">
        <f t="shared" si="138"/>
        <v>229.0667</v>
      </c>
      <c r="I652" s="12">
        <f t="shared" si="139"/>
        <v>7.4900000000000091</v>
      </c>
      <c r="J652" s="12">
        <f t="shared" si="140"/>
        <v>56.10010000000014</v>
      </c>
      <c r="K652" s="12">
        <f t="shared" si="141"/>
        <v>7.4900000000000091</v>
      </c>
      <c r="L652" s="36">
        <f t="shared" si="142"/>
        <v>3.1662599283808109E-2</v>
      </c>
      <c r="M652" s="12">
        <f t="shared" ca="1" si="131"/>
        <v>223.50333333333333</v>
      </c>
      <c r="N652" s="12">
        <f t="shared" ca="1" si="133"/>
        <v>13.053366666666676</v>
      </c>
      <c r="O652" s="12">
        <f t="shared" ca="1" si="134"/>
        <v>170.3903813344447</v>
      </c>
      <c r="P652" s="12">
        <f t="shared" ca="1" si="135"/>
        <v>13.053366666666676</v>
      </c>
      <c r="Q652" s="36">
        <f t="shared" ca="1" si="136"/>
        <v>5.5180710022868409E-2</v>
      </c>
      <c r="R652" s="37">
        <f t="shared" ca="1" si="132"/>
        <v>12.735710800998421</v>
      </c>
      <c r="S652" s="38">
        <f t="shared" ca="1" si="143"/>
        <v>0</v>
      </c>
    </row>
    <row r="653" spans="5:19" x14ac:dyDescent="0.3">
      <c r="E653" s="34">
        <f t="shared" si="137"/>
        <v>652</v>
      </c>
      <c r="F653" s="39">
        <v>44411.291666666664</v>
      </c>
      <c r="G653" s="10">
        <v>236.58</v>
      </c>
      <c r="H653" s="40">
        <f t="shared" si="138"/>
        <v>236.55670000000001</v>
      </c>
      <c r="I653" s="12">
        <f t="shared" si="139"/>
        <v>2.3300000000006094E-2</v>
      </c>
      <c r="J653" s="12">
        <f t="shared" si="140"/>
        <v>5.4289000000028393E-4</v>
      </c>
      <c r="K653" s="12">
        <f t="shared" si="141"/>
        <v>2.3300000000006094E-2</v>
      </c>
      <c r="L653" s="36">
        <f t="shared" si="142"/>
        <v>9.8486769803052214E-5</v>
      </c>
      <c r="M653" s="12">
        <f t="shared" ca="1" si="131"/>
        <v>230.46889999999999</v>
      </c>
      <c r="N653" s="12">
        <f t="shared" ca="1" si="133"/>
        <v>6.1111000000000217</v>
      </c>
      <c r="O653" s="12">
        <f t="shared" ca="1" si="134"/>
        <v>37.345543210000265</v>
      </c>
      <c r="P653" s="12">
        <f t="shared" ca="1" si="135"/>
        <v>6.1111000000000217</v>
      </c>
      <c r="Q653" s="36">
        <f t="shared" ca="1" si="136"/>
        <v>2.5831008538338075E-2</v>
      </c>
      <c r="R653" s="37">
        <f t="shared" ca="1" si="132"/>
        <v>5.7934441343317653</v>
      </c>
      <c r="S653" s="38">
        <f t="shared" ca="1" si="143"/>
        <v>0</v>
      </c>
    </row>
    <row r="654" spans="5:19" x14ac:dyDescent="0.3">
      <c r="E654" s="34">
        <f t="shared" si="137"/>
        <v>653</v>
      </c>
      <c r="F654" s="35">
        <v>44412.291666666664</v>
      </c>
      <c r="G654" s="6">
        <v>236.97329999999999</v>
      </c>
      <c r="H654" s="40">
        <f t="shared" si="138"/>
        <v>236.58</v>
      </c>
      <c r="I654" s="12">
        <f t="shared" si="139"/>
        <v>0.39329999999998222</v>
      </c>
      <c r="J654" s="12">
        <f t="shared" si="140"/>
        <v>0.154684889999986</v>
      </c>
      <c r="K654" s="12">
        <f t="shared" si="141"/>
        <v>0.39329999999998222</v>
      </c>
      <c r="L654" s="36">
        <f t="shared" si="142"/>
        <v>1.6596806475665496E-3</v>
      </c>
      <c r="M654" s="12">
        <f t="shared" ca="1" si="131"/>
        <v>234.06780000000001</v>
      </c>
      <c r="N654" s="12">
        <f t="shared" ca="1" si="133"/>
        <v>2.9054999999999893</v>
      </c>
      <c r="O654" s="12">
        <f t="shared" ca="1" si="134"/>
        <v>8.4419302499999382</v>
      </c>
      <c r="P654" s="12">
        <f t="shared" ca="1" si="135"/>
        <v>2.9054999999999893</v>
      </c>
      <c r="Q654" s="36">
        <f t="shared" ca="1" si="136"/>
        <v>1.2260874959330816E-2</v>
      </c>
      <c r="R654" s="37">
        <f t="shared" ca="1" si="132"/>
        <v>2.5878441343317329</v>
      </c>
      <c r="S654" s="38">
        <f t="shared" ca="1" si="143"/>
        <v>0</v>
      </c>
    </row>
    <row r="655" spans="5:19" x14ac:dyDescent="0.3">
      <c r="E655" s="34">
        <f t="shared" si="137"/>
        <v>654</v>
      </c>
      <c r="F655" s="39">
        <v>44413.291666666664</v>
      </c>
      <c r="G655" s="10">
        <v>238.21</v>
      </c>
      <c r="H655" s="40">
        <f t="shared" si="138"/>
        <v>236.97329999999999</v>
      </c>
      <c r="I655" s="12">
        <f t="shared" si="139"/>
        <v>1.2367000000000132</v>
      </c>
      <c r="J655" s="12">
        <f t="shared" si="140"/>
        <v>1.5294268900000327</v>
      </c>
      <c r="K655" s="12">
        <f t="shared" si="141"/>
        <v>1.2367000000000132</v>
      </c>
      <c r="L655" s="36">
        <f t="shared" si="142"/>
        <v>5.1916376306620762E-3</v>
      </c>
      <c r="M655" s="12">
        <f t="shared" ca="1" si="131"/>
        <v>236.70333333333335</v>
      </c>
      <c r="N655" s="12">
        <f t="shared" ca="1" si="133"/>
        <v>1.5066666666666606</v>
      </c>
      <c r="O655" s="12">
        <f t="shared" ca="1" si="134"/>
        <v>2.2700444444444261</v>
      </c>
      <c r="P655" s="12">
        <f t="shared" ca="1" si="135"/>
        <v>1.5066666666666606</v>
      </c>
      <c r="Q655" s="36">
        <f t="shared" ca="1" si="136"/>
        <v>6.3249513734379773E-3</v>
      </c>
      <c r="R655" s="37">
        <f t="shared" ca="1" si="132"/>
        <v>1.1890108009984042</v>
      </c>
      <c r="S655" s="38">
        <f t="shared" ca="1" si="143"/>
        <v>0</v>
      </c>
    </row>
    <row r="656" spans="5:19" x14ac:dyDescent="0.3">
      <c r="E656" s="34">
        <f t="shared" si="137"/>
        <v>655</v>
      </c>
      <c r="F656" s="35">
        <v>44414.291666666664</v>
      </c>
      <c r="G656" s="6">
        <v>233.0333</v>
      </c>
      <c r="H656" s="40">
        <f t="shared" si="138"/>
        <v>238.21</v>
      </c>
      <c r="I656" s="12">
        <f t="shared" si="139"/>
        <v>-5.176700000000011</v>
      </c>
      <c r="J656" s="12">
        <f t="shared" si="140"/>
        <v>26.798222890000112</v>
      </c>
      <c r="K656" s="12">
        <f t="shared" si="141"/>
        <v>5.176700000000011</v>
      </c>
      <c r="L656" s="36">
        <f t="shared" si="142"/>
        <v>2.2214421715694758E-2</v>
      </c>
      <c r="M656" s="12">
        <f t="shared" ca="1" si="131"/>
        <v>237.25443333333337</v>
      </c>
      <c r="N656" s="12">
        <f t="shared" ca="1" si="133"/>
        <v>-4.2211333333333698</v>
      </c>
      <c r="O656" s="12">
        <f t="shared" ca="1" si="134"/>
        <v>17.817966617778087</v>
      </c>
      <c r="P656" s="12">
        <f t="shared" ca="1" si="135"/>
        <v>4.2211333333333698</v>
      </c>
      <c r="Q656" s="36">
        <f t="shared" ca="1" si="136"/>
        <v>1.8113863269040818E-2</v>
      </c>
      <c r="R656" s="37">
        <f t="shared" ca="1" si="132"/>
        <v>-4.5387891990016263</v>
      </c>
      <c r="S656" s="38">
        <f t="shared" ca="1" si="143"/>
        <v>1</v>
      </c>
    </row>
    <row r="657" spans="5:19" x14ac:dyDescent="0.3">
      <c r="E657" s="34">
        <f t="shared" si="137"/>
        <v>656</v>
      </c>
      <c r="F657" s="39">
        <v>44417.291666666664</v>
      </c>
      <c r="G657" s="10">
        <v>237.92</v>
      </c>
      <c r="H657" s="40">
        <f t="shared" si="138"/>
        <v>233.0333</v>
      </c>
      <c r="I657" s="12">
        <f t="shared" si="139"/>
        <v>4.8866999999999905</v>
      </c>
      <c r="J657" s="12">
        <f t="shared" si="140"/>
        <v>23.879836889999908</v>
      </c>
      <c r="K657" s="12">
        <f t="shared" si="141"/>
        <v>4.8866999999999905</v>
      </c>
      <c r="L657" s="36">
        <f t="shared" si="142"/>
        <v>2.0539256893073263E-2</v>
      </c>
      <c r="M657" s="12">
        <f t="shared" ca="1" si="131"/>
        <v>236.07219999999998</v>
      </c>
      <c r="N657" s="12">
        <f t="shared" ca="1" si="133"/>
        <v>1.8478000000000065</v>
      </c>
      <c r="O657" s="12">
        <f t="shared" ca="1" si="134"/>
        <v>3.4143648400000242</v>
      </c>
      <c r="P657" s="12">
        <f t="shared" ca="1" si="135"/>
        <v>1.8478000000000065</v>
      </c>
      <c r="Q657" s="36">
        <f t="shared" ca="1" si="136"/>
        <v>7.7664761264290795E-3</v>
      </c>
      <c r="R657" s="37">
        <f t="shared" ca="1" si="132"/>
        <v>1.5301441343317501</v>
      </c>
      <c r="S657" s="38">
        <f t="shared" ca="1" si="143"/>
        <v>1</v>
      </c>
    </row>
    <row r="658" spans="5:19" x14ac:dyDescent="0.3">
      <c r="E658" s="34">
        <f t="shared" si="137"/>
        <v>657</v>
      </c>
      <c r="F658" s="35">
        <v>44418.291666666664</v>
      </c>
      <c r="G658" s="6">
        <v>236.66329999999999</v>
      </c>
      <c r="H658" s="40">
        <f t="shared" si="138"/>
        <v>237.92</v>
      </c>
      <c r="I658" s="12">
        <f t="shared" si="139"/>
        <v>-1.256699999999995</v>
      </c>
      <c r="J658" s="12">
        <f t="shared" si="140"/>
        <v>1.5792948899999875</v>
      </c>
      <c r="K658" s="12">
        <f t="shared" si="141"/>
        <v>1.256699999999995</v>
      </c>
      <c r="L658" s="36">
        <f t="shared" si="142"/>
        <v>5.3100755376942477E-3</v>
      </c>
      <c r="M658" s="12">
        <f t="shared" ca="1" si="131"/>
        <v>236.38776666666664</v>
      </c>
      <c r="N658" s="12">
        <f t="shared" ca="1" si="133"/>
        <v>0.27553333333335672</v>
      </c>
      <c r="O658" s="12">
        <f t="shared" ca="1" si="134"/>
        <v>7.5918617777790673E-2</v>
      </c>
      <c r="P658" s="12">
        <f t="shared" ca="1" si="135"/>
        <v>0.27553333333335672</v>
      </c>
      <c r="Q658" s="36">
        <f t="shared" ca="1" si="136"/>
        <v>1.164241913863944E-3</v>
      </c>
      <c r="R658" s="37">
        <f t="shared" ca="1" si="132"/>
        <v>-4.2122532334899598E-2</v>
      </c>
      <c r="S658" s="38">
        <f t="shared" ca="1" si="143"/>
        <v>0</v>
      </c>
    </row>
    <row r="659" spans="5:19" x14ac:dyDescent="0.3">
      <c r="E659" s="34">
        <f t="shared" si="137"/>
        <v>658</v>
      </c>
      <c r="F659" s="39">
        <v>44419.291666666664</v>
      </c>
      <c r="G659" s="10">
        <v>235.94</v>
      </c>
      <c r="H659" s="40">
        <f t="shared" si="138"/>
        <v>236.66329999999999</v>
      </c>
      <c r="I659" s="12">
        <f t="shared" si="139"/>
        <v>-0.72329999999999472</v>
      </c>
      <c r="J659" s="12">
        <f t="shared" si="140"/>
        <v>0.52316288999999239</v>
      </c>
      <c r="K659" s="12">
        <f t="shared" si="141"/>
        <v>0.72329999999999472</v>
      </c>
      <c r="L659" s="36">
        <f t="shared" si="142"/>
        <v>3.0656099008222206E-3</v>
      </c>
      <c r="M659" s="12">
        <f t="shared" ca="1" si="131"/>
        <v>235.87220000000002</v>
      </c>
      <c r="N659" s="12">
        <f t="shared" ca="1" si="133"/>
        <v>6.779999999997699E-2</v>
      </c>
      <c r="O659" s="12">
        <f t="shared" ca="1" si="134"/>
        <v>4.5968399999968797E-3</v>
      </c>
      <c r="P659" s="12">
        <f t="shared" ca="1" si="135"/>
        <v>6.779999999997699E-2</v>
      </c>
      <c r="Q659" s="36">
        <f t="shared" ca="1" si="136"/>
        <v>2.873611935236797E-4</v>
      </c>
      <c r="R659" s="37">
        <f t="shared" ca="1" si="132"/>
        <v>-0.24985586566827933</v>
      </c>
      <c r="S659" s="38">
        <f t="shared" ca="1" si="143"/>
        <v>0</v>
      </c>
    </row>
    <row r="660" spans="5:19" x14ac:dyDescent="0.3">
      <c r="E660" s="34">
        <f t="shared" si="137"/>
        <v>659</v>
      </c>
      <c r="F660" s="35">
        <v>44420.291666666664</v>
      </c>
      <c r="G660" s="6">
        <v>240.75</v>
      </c>
      <c r="H660" s="40">
        <f t="shared" si="138"/>
        <v>235.94</v>
      </c>
      <c r="I660" s="12">
        <f t="shared" si="139"/>
        <v>4.8100000000000023</v>
      </c>
      <c r="J660" s="12">
        <f t="shared" si="140"/>
        <v>23.13610000000002</v>
      </c>
      <c r="K660" s="12">
        <f t="shared" si="141"/>
        <v>4.8100000000000023</v>
      </c>
      <c r="L660" s="36">
        <f t="shared" si="142"/>
        <v>1.9979231568016623E-2</v>
      </c>
      <c r="M660" s="12">
        <f t="shared" ca="1" si="131"/>
        <v>236.84110000000001</v>
      </c>
      <c r="N660" s="12">
        <f t="shared" ca="1" si="133"/>
        <v>3.9088999999999885</v>
      </c>
      <c r="O660" s="12">
        <f t="shared" ca="1" si="134"/>
        <v>15.27949920999991</v>
      </c>
      <c r="P660" s="12">
        <f t="shared" ca="1" si="135"/>
        <v>3.9088999999999885</v>
      </c>
      <c r="Q660" s="36">
        <f t="shared" ca="1" si="136"/>
        <v>1.6236344755970876E-2</v>
      </c>
      <c r="R660" s="37">
        <f t="shared" ca="1" si="132"/>
        <v>3.5912441343317321</v>
      </c>
      <c r="S660" s="38">
        <f t="shared" ca="1" si="143"/>
        <v>0</v>
      </c>
    </row>
    <row r="661" spans="5:19" x14ac:dyDescent="0.3">
      <c r="E661" s="34">
        <f t="shared" si="137"/>
        <v>660</v>
      </c>
      <c r="F661" s="39">
        <v>44421.291666666664</v>
      </c>
      <c r="G661" s="10">
        <v>239.05670000000001</v>
      </c>
      <c r="H661" s="40">
        <f t="shared" si="138"/>
        <v>240.75</v>
      </c>
      <c r="I661" s="12">
        <f t="shared" si="139"/>
        <v>-1.6932999999999936</v>
      </c>
      <c r="J661" s="12">
        <f t="shared" si="140"/>
        <v>2.8672648899999782</v>
      </c>
      <c r="K661" s="12">
        <f t="shared" si="141"/>
        <v>1.6932999999999936</v>
      </c>
      <c r="L661" s="36">
        <f t="shared" si="142"/>
        <v>7.0832568173156973E-3</v>
      </c>
      <c r="M661" s="12">
        <f t="shared" ca="1" si="131"/>
        <v>237.78443333333334</v>
      </c>
      <c r="N661" s="12">
        <f t="shared" ca="1" si="133"/>
        <v>1.2722666666666669</v>
      </c>
      <c r="O661" s="12">
        <f t="shared" ca="1" si="134"/>
        <v>1.6186624711111117</v>
      </c>
      <c r="P661" s="12">
        <f t="shared" ca="1" si="135"/>
        <v>1.2722666666666669</v>
      </c>
      <c r="Q661" s="36">
        <f t="shared" ca="1" si="136"/>
        <v>5.3220289022088349E-3</v>
      </c>
      <c r="R661" s="37">
        <f t="shared" ca="1" si="132"/>
        <v>0.95461080099841056</v>
      </c>
      <c r="S661" s="38">
        <f t="shared" ca="1" si="143"/>
        <v>0</v>
      </c>
    </row>
    <row r="662" spans="5:19" x14ac:dyDescent="0.3">
      <c r="E662" s="34">
        <f t="shared" si="137"/>
        <v>661</v>
      </c>
      <c r="F662" s="35">
        <v>44424.291666666664</v>
      </c>
      <c r="G662" s="6">
        <v>228.72329999999999</v>
      </c>
      <c r="H662" s="40">
        <f t="shared" si="138"/>
        <v>239.05670000000001</v>
      </c>
      <c r="I662" s="12">
        <f t="shared" si="139"/>
        <v>-10.333400000000012</v>
      </c>
      <c r="J662" s="12">
        <f t="shared" si="140"/>
        <v>106.77915556000025</v>
      </c>
      <c r="K662" s="12">
        <f t="shared" si="141"/>
        <v>10.333400000000012</v>
      </c>
      <c r="L662" s="36">
        <f t="shared" si="142"/>
        <v>4.5178606639550985E-2</v>
      </c>
      <c r="M662" s="12">
        <f t="shared" ca="1" si="131"/>
        <v>238.58223333333333</v>
      </c>
      <c r="N662" s="12">
        <f t="shared" ca="1" si="133"/>
        <v>-9.85893333333334</v>
      </c>
      <c r="O662" s="12">
        <f t="shared" ca="1" si="134"/>
        <v>97.198566471111249</v>
      </c>
      <c r="P662" s="12">
        <f t="shared" ca="1" si="135"/>
        <v>9.85893333333334</v>
      </c>
      <c r="Q662" s="36">
        <f t="shared" ca="1" si="136"/>
        <v>4.310419329090364E-2</v>
      </c>
      <c r="R662" s="37">
        <f t="shared" ca="1" si="132"/>
        <v>-10.176589199001596</v>
      </c>
      <c r="S662" s="38">
        <f t="shared" ca="1" si="143"/>
        <v>1</v>
      </c>
    </row>
    <row r="663" spans="5:19" x14ac:dyDescent="0.3">
      <c r="E663" s="34">
        <f t="shared" si="137"/>
        <v>662</v>
      </c>
      <c r="F663" s="39">
        <v>44425.291666666664</v>
      </c>
      <c r="G663" s="10">
        <v>221.9033</v>
      </c>
      <c r="H663" s="40">
        <f t="shared" si="138"/>
        <v>228.72329999999999</v>
      </c>
      <c r="I663" s="12">
        <f t="shared" si="139"/>
        <v>-6.8199999999999932</v>
      </c>
      <c r="J663" s="12">
        <f t="shared" si="140"/>
        <v>46.512399999999907</v>
      </c>
      <c r="K663" s="12">
        <f t="shared" si="141"/>
        <v>6.8199999999999932</v>
      </c>
      <c r="L663" s="36">
        <f t="shared" si="142"/>
        <v>3.0734108055175353E-2</v>
      </c>
      <c r="M663" s="12">
        <f t="shared" ca="1" si="131"/>
        <v>236.17666666666665</v>
      </c>
      <c r="N663" s="12">
        <f t="shared" ca="1" si="133"/>
        <v>-14.273366666666647</v>
      </c>
      <c r="O663" s="12">
        <f t="shared" ca="1" si="134"/>
        <v>203.72899600111054</v>
      </c>
      <c r="P663" s="12">
        <f t="shared" ca="1" si="135"/>
        <v>14.273366666666647</v>
      </c>
      <c r="Q663" s="36">
        <f t="shared" ca="1" si="136"/>
        <v>6.4322462381887269E-2</v>
      </c>
      <c r="R663" s="37">
        <f t="shared" ca="1" si="132"/>
        <v>-14.591022532334902</v>
      </c>
      <c r="S663" s="38">
        <f t="shared" ca="1" si="143"/>
        <v>0</v>
      </c>
    </row>
    <row r="664" spans="5:19" x14ac:dyDescent="0.3">
      <c r="E664" s="34">
        <f t="shared" si="137"/>
        <v>663</v>
      </c>
      <c r="F664" s="35">
        <v>44426.291666666664</v>
      </c>
      <c r="G664" s="6">
        <v>229.66329999999999</v>
      </c>
      <c r="H664" s="40">
        <f t="shared" si="138"/>
        <v>221.9033</v>
      </c>
      <c r="I664" s="12">
        <f t="shared" si="139"/>
        <v>7.7599999999999909</v>
      </c>
      <c r="J664" s="12">
        <f t="shared" si="140"/>
        <v>60.217599999999862</v>
      </c>
      <c r="K664" s="12">
        <f t="shared" si="141"/>
        <v>7.7599999999999909</v>
      </c>
      <c r="L664" s="36">
        <f t="shared" si="142"/>
        <v>3.3788593998257413E-2</v>
      </c>
      <c r="M664" s="12">
        <f t="shared" ca="1" si="131"/>
        <v>229.8944333333333</v>
      </c>
      <c r="N664" s="12">
        <f t="shared" ca="1" si="133"/>
        <v>-0.23113333333330388</v>
      </c>
      <c r="O664" s="12">
        <f t="shared" ca="1" si="134"/>
        <v>5.3422617777764164E-2</v>
      </c>
      <c r="P664" s="12">
        <f t="shared" ca="1" si="135"/>
        <v>0.23113333333330388</v>
      </c>
      <c r="Q664" s="36">
        <f t="shared" ca="1" si="136"/>
        <v>1.0064008195184162E-3</v>
      </c>
      <c r="R664" s="37">
        <f t="shared" ca="1" si="132"/>
        <v>-0.5487891990015602</v>
      </c>
      <c r="S664" s="38">
        <f t="shared" ca="1" si="143"/>
        <v>0</v>
      </c>
    </row>
    <row r="665" spans="5:19" x14ac:dyDescent="0.3">
      <c r="E665" s="34">
        <f t="shared" si="137"/>
        <v>664</v>
      </c>
      <c r="F665" s="39">
        <v>44427.291666666664</v>
      </c>
      <c r="G665" s="10">
        <v>224.49</v>
      </c>
      <c r="H665" s="40">
        <f t="shared" si="138"/>
        <v>229.66329999999999</v>
      </c>
      <c r="I665" s="12">
        <f t="shared" si="139"/>
        <v>-5.1732999999999834</v>
      </c>
      <c r="J665" s="12">
        <f t="shared" si="140"/>
        <v>26.763032889999828</v>
      </c>
      <c r="K665" s="12">
        <f t="shared" si="141"/>
        <v>5.1732999999999834</v>
      </c>
      <c r="L665" s="36">
        <f t="shared" si="142"/>
        <v>2.3044679050291696E-2</v>
      </c>
      <c r="M665" s="12">
        <f t="shared" ca="1" si="131"/>
        <v>226.76329999999999</v>
      </c>
      <c r="N665" s="12">
        <f t="shared" ca="1" si="133"/>
        <v>-2.2732999999999777</v>
      </c>
      <c r="O665" s="12">
        <f t="shared" ca="1" si="134"/>
        <v>5.1678928899998988</v>
      </c>
      <c r="P665" s="12">
        <f t="shared" ca="1" si="135"/>
        <v>2.2732999999999777</v>
      </c>
      <c r="Q665" s="36">
        <f t="shared" ca="1" si="136"/>
        <v>1.0126508975900832E-2</v>
      </c>
      <c r="R665" s="37">
        <f t="shared" ca="1" si="132"/>
        <v>-2.5909558656682341</v>
      </c>
      <c r="S665" s="38">
        <f t="shared" ca="1" si="143"/>
        <v>0</v>
      </c>
    </row>
    <row r="666" spans="5:19" x14ac:dyDescent="0.3">
      <c r="E666" s="34">
        <f t="shared" si="137"/>
        <v>665</v>
      </c>
      <c r="F666" s="35">
        <v>44428.291666666664</v>
      </c>
      <c r="G666" s="6">
        <v>226.7533</v>
      </c>
      <c r="H666" s="40">
        <f t="shared" si="138"/>
        <v>224.49</v>
      </c>
      <c r="I666" s="12">
        <f t="shared" si="139"/>
        <v>2.2632999999999868</v>
      </c>
      <c r="J666" s="12">
        <f t="shared" si="140"/>
        <v>5.1225268899999401</v>
      </c>
      <c r="K666" s="12">
        <f t="shared" si="141"/>
        <v>2.2632999999999868</v>
      </c>
      <c r="L666" s="36">
        <f t="shared" si="142"/>
        <v>9.9813321349677686E-3</v>
      </c>
      <c r="M666" s="12">
        <f t="shared" ca="1" si="131"/>
        <v>225.35220000000001</v>
      </c>
      <c r="N666" s="12">
        <f t="shared" ca="1" si="133"/>
        <v>1.4010999999999854</v>
      </c>
      <c r="O666" s="12">
        <f t="shared" ca="1" si="134"/>
        <v>1.9630812099999591</v>
      </c>
      <c r="P666" s="12">
        <f t="shared" ca="1" si="135"/>
        <v>1.4010999999999854</v>
      </c>
      <c r="Q666" s="36">
        <f t="shared" ca="1" si="136"/>
        <v>6.1789618938290439E-3</v>
      </c>
      <c r="R666" s="37">
        <f t="shared" ca="1" si="132"/>
        <v>1.0834441343317289</v>
      </c>
      <c r="S666" s="38">
        <f t="shared" ca="1" si="143"/>
        <v>1</v>
      </c>
    </row>
    <row r="667" spans="5:19" x14ac:dyDescent="0.3">
      <c r="E667" s="34">
        <f t="shared" si="137"/>
        <v>666</v>
      </c>
      <c r="F667" s="39">
        <v>44431.291666666664</v>
      </c>
      <c r="G667" s="10">
        <v>235.4333</v>
      </c>
      <c r="H667" s="40">
        <f t="shared" si="138"/>
        <v>226.7533</v>
      </c>
      <c r="I667" s="12">
        <f t="shared" si="139"/>
        <v>8.6800000000000068</v>
      </c>
      <c r="J667" s="12">
        <f t="shared" si="140"/>
        <v>75.342400000000112</v>
      </c>
      <c r="K667" s="12">
        <f t="shared" si="141"/>
        <v>8.6800000000000068</v>
      </c>
      <c r="L667" s="36">
        <f t="shared" si="142"/>
        <v>3.6868191542997558E-2</v>
      </c>
      <c r="M667" s="12">
        <f t="shared" ca="1" si="131"/>
        <v>226.96886666666668</v>
      </c>
      <c r="N667" s="12">
        <f t="shared" ca="1" si="133"/>
        <v>8.4644333333333179</v>
      </c>
      <c r="O667" s="12">
        <f t="shared" ca="1" si="134"/>
        <v>71.646631654444178</v>
      </c>
      <c r="P667" s="12">
        <f t="shared" ca="1" si="135"/>
        <v>8.4644333333333179</v>
      </c>
      <c r="Q667" s="36">
        <f t="shared" ca="1" si="136"/>
        <v>3.5952574819846289E-2</v>
      </c>
      <c r="R667" s="37">
        <f t="shared" ca="1" si="132"/>
        <v>8.1467774676650624</v>
      </c>
      <c r="S667" s="38">
        <f t="shared" ca="1" si="143"/>
        <v>0</v>
      </c>
    </row>
    <row r="668" spans="5:19" x14ac:dyDescent="0.3">
      <c r="E668" s="34">
        <f t="shared" si="137"/>
        <v>667</v>
      </c>
      <c r="F668" s="35">
        <v>44432.291666666664</v>
      </c>
      <c r="G668" s="6">
        <v>236.16329999999999</v>
      </c>
      <c r="H668" s="40">
        <f t="shared" si="138"/>
        <v>235.4333</v>
      </c>
      <c r="I668" s="12">
        <f t="shared" si="139"/>
        <v>0.72999999999998977</v>
      </c>
      <c r="J668" s="12">
        <f t="shared" si="140"/>
        <v>0.53289999999998505</v>
      </c>
      <c r="K668" s="12">
        <f t="shared" si="141"/>
        <v>0.72999999999998977</v>
      </c>
      <c r="L668" s="36">
        <f t="shared" si="142"/>
        <v>3.0910814677809371E-3</v>
      </c>
      <c r="M668" s="12">
        <f t="shared" ca="1" si="131"/>
        <v>228.8922</v>
      </c>
      <c r="N668" s="12">
        <f t="shared" ca="1" si="133"/>
        <v>7.2710999999999899</v>
      </c>
      <c r="O668" s="12">
        <f t="shared" ca="1" si="134"/>
        <v>52.868895209999856</v>
      </c>
      <c r="P668" s="12">
        <f t="shared" ca="1" si="135"/>
        <v>7.2710999999999899</v>
      </c>
      <c r="Q668" s="36">
        <f t="shared" ca="1" si="136"/>
        <v>3.0788441726551034E-2</v>
      </c>
      <c r="R668" s="37">
        <f t="shared" ca="1" si="132"/>
        <v>6.9534441343317335</v>
      </c>
      <c r="S668" s="38">
        <f t="shared" ca="1" si="143"/>
        <v>0</v>
      </c>
    </row>
    <row r="669" spans="5:19" x14ac:dyDescent="0.3">
      <c r="E669" s="34">
        <f t="shared" si="137"/>
        <v>668</v>
      </c>
      <c r="F669" s="39">
        <v>44433.291666666664</v>
      </c>
      <c r="G669" s="10">
        <v>237.0667</v>
      </c>
      <c r="H669" s="40">
        <f t="shared" si="138"/>
        <v>236.16329999999999</v>
      </c>
      <c r="I669" s="12">
        <f t="shared" si="139"/>
        <v>0.90340000000000487</v>
      </c>
      <c r="J669" s="12">
        <f t="shared" si="140"/>
        <v>0.81613156000000875</v>
      </c>
      <c r="K669" s="12">
        <f t="shared" si="141"/>
        <v>0.90340000000000487</v>
      </c>
      <c r="L669" s="36">
        <f t="shared" si="142"/>
        <v>3.8107418713805223E-3</v>
      </c>
      <c r="M669" s="12">
        <f t="shared" ca="1" si="131"/>
        <v>232.78329999999997</v>
      </c>
      <c r="N669" s="12">
        <f t="shared" ca="1" si="133"/>
        <v>4.2834000000000287</v>
      </c>
      <c r="O669" s="12">
        <f t="shared" ca="1" si="134"/>
        <v>18.347515560000247</v>
      </c>
      <c r="P669" s="12">
        <f t="shared" ca="1" si="135"/>
        <v>4.2834000000000287</v>
      </c>
      <c r="Q669" s="36">
        <f t="shared" ca="1" si="136"/>
        <v>1.8068332667557394E-2</v>
      </c>
      <c r="R669" s="37">
        <f t="shared" ca="1" si="132"/>
        <v>3.9657441343317723</v>
      </c>
      <c r="S669" s="38">
        <f t="shared" ca="1" si="143"/>
        <v>0</v>
      </c>
    </row>
    <row r="670" spans="5:19" x14ac:dyDescent="0.3">
      <c r="E670" s="34">
        <f t="shared" si="137"/>
        <v>669</v>
      </c>
      <c r="F670" s="35">
        <v>44434.291666666664</v>
      </c>
      <c r="G670" s="6">
        <v>233.72</v>
      </c>
      <c r="H670" s="40">
        <f t="shared" si="138"/>
        <v>237.0667</v>
      </c>
      <c r="I670" s="12">
        <f t="shared" si="139"/>
        <v>-3.3466999999999985</v>
      </c>
      <c r="J670" s="12">
        <f t="shared" si="140"/>
        <v>11.20040088999999</v>
      </c>
      <c r="K670" s="12">
        <f t="shared" si="141"/>
        <v>3.3466999999999985</v>
      </c>
      <c r="L670" s="36">
        <f t="shared" si="142"/>
        <v>1.4319270922471327E-2</v>
      </c>
      <c r="M670" s="12">
        <f t="shared" ca="1" si="131"/>
        <v>236.22109999999998</v>
      </c>
      <c r="N670" s="12">
        <f t="shared" ca="1" si="133"/>
        <v>-2.5010999999999797</v>
      </c>
      <c r="O670" s="12">
        <f t="shared" ca="1" si="134"/>
        <v>6.2555012099998981</v>
      </c>
      <c r="P670" s="12">
        <f t="shared" ca="1" si="135"/>
        <v>2.5010999999999797</v>
      </c>
      <c r="Q670" s="36">
        <f t="shared" ca="1" si="136"/>
        <v>1.0701266472702291E-2</v>
      </c>
      <c r="R670" s="37">
        <f t="shared" ca="1" si="132"/>
        <v>-2.8187558656682361</v>
      </c>
      <c r="S670" s="38">
        <f t="shared" ca="1" si="143"/>
        <v>1</v>
      </c>
    </row>
    <row r="671" spans="5:19" x14ac:dyDescent="0.3">
      <c r="E671" s="34">
        <f t="shared" si="137"/>
        <v>670</v>
      </c>
      <c r="F671" s="39">
        <v>44435.291666666664</v>
      </c>
      <c r="G671" s="10">
        <v>237.30670000000001</v>
      </c>
      <c r="H671" s="40">
        <f t="shared" si="138"/>
        <v>233.72</v>
      </c>
      <c r="I671" s="12">
        <f t="shared" si="139"/>
        <v>3.5867000000000075</v>
      </c>
      <c r="J671" s="12">
        <f t="shared" si="140"/>
        <v>12.864416890000054</v>
      </c>
      <c r="K671" s="12">
        <f t="shared" si="141"/>
        <v>3.5867000000000075</v>
      </c>
      <c r="L671" s="36">
        <f t="shared" si="142"/>
        <v>1.5114196101500747E-2</v>
      </c>
      <c r="M671" s="12">
        <f t="shared" ca="1" si="131"/>
        <v>235.65</v>
      </c>
      <c r="N671" s="12">
        <f t="shared" ca="1" si="133"/>
        <v>1.6567000000000007</v>
      </c>
      <c r="O671" s="12">
        <f t="shared" ca="1" si="134"/>
        <v>2.7446548900000023</v>
      </c>
      <c r="P671" s="12">
        <f t="shared" ca="1" si="135"/>
        <v>1.6567000000000007</v>
      </c>
      <c r="Q671" s="36">
        <f t="shared" ca="1" si="136"/>
        <v>6.9812609589194096E-3</v>
      </c>
      <c r="R671" s="37">
        <f t="shared" ca="1" si="132"/>
        <v>1.3390441343317443</v>
      </c>
      <c r="S671" s="38">
        <f t="shared" ca="1" si="143"/>
        <v>1</v>
      </c>
    </row>
    <row r="672" spans="5:19" x14ac:dyDescent="0.3">
      <c r="E672" s="34">
        <f t="shared" si="137"/>
        <v>671</v>
      </c>
      <c r="F672" s="35">
        <v>44438.291666666664</v>
      </c>
      <c r="G672" s="6">
        <v>243.63669999999999</v>
      </c>
      <c r="H672" s="40">
        <f t="shared" si="138"/>
        <v>237.30670000000001</v>
      </c>
      <c r="I672" s="12">
        <f t="shared" si="139"/>
        <v>6.3299999999999841</v>
      </c>
      <c r="J672" s="12">
        <f t="shared" si="140"/>
        <v>40.0688999999998</v>
      </c>
      <c r="K672" s="12">
        <f t="shared" si="141"/>
        <v>6.3299999999999841</v>
      </c>
      <c r="L672" s="36">
        <f t="shared" si="142"/>
        <v>2.5981307413866565E-2</v>
      </c>
      <c r="M672" s="12">
        <f t="shared" ca="1" si="131"/>
        <v>236.03113333333332</v>
      </c>
      <c r="N672" s="12">
        <f t="shared" ca="1" si="133"/>
        <v>7.6055666666666752</v>
      </c>
      <c r="O672" s="12">
        <f t="shared" ca="1" si="134"/>
        <v>57.84464432111124</v>
      </c>
      <c r="P672" s="12">
        <f t="shared" ca="1" si="135"/>
        <v>7.6055666666666752</v>
      </c>
      <c r="Q672" s="36">
        <f t="shared" ca="1" si="136"/>
        <v>3.1216835011583541E-2</v>
      </c>
      <c r="R672" s="37">
        <f t="shared" ca="1" si="132"/>
        <v>7.2879108009984188</v>
      </c>
      <c r="S672" s="38">
        <f t="shared" ca="1" si="143"/>
        <v>0</v>
      </c>
    </row>
    <row r="673" spans="5:19" x14ac:dyDescent="0.3">
      <c r="E673" s="34">
        <f t="shared" si="137"/>
        <v>672</v>
      </c>
      <c r="F673" s="39">
        <v>44439.291666666664</v>
      </c>
      <c r="G673" s="10">
        <v>245.24</v>
      </c>
      <c r="H673" s="40">
        <f t="shared" si="138"/>
        <v>243.63669999999999</v>
      </c>
      <c r="I673" s="12">
        <f t="shared" si="139"/>
        <v>1.6033000000000186</v>
      </c>
      <c r="J673" s="12">
        <f t="shared" si="140"/>
        <v>2.5705708900000594</v>
      </c>
      <c r="K673" s="12">
        <f t="shared" si="141"/>
        <v>1.6033000000000186</v>
      </c>
      <c r="L673" s="36">
        <f t="shared" si="142"/>
        <v>6.5376773772631647E-3</v>
      </c>
      <c r="M673" s="12">
        <f t="shared" ca="1" si="131"/>
        <v>238.22113333333334</v>
      </c>
      <c r="N673" s="12">
        <f t="shared" ca="1" si="133"/>
        <v>7.0188666666666677</v>
      </c>
      <c r="O673" s="12">
        <f t="shared" ca="1" si="134"/>
        <v>49.264489284444458</v>
      </c>
      <c r="P673" s="12">
        <f t="shared" ca="1" si="135"/>
        <v>7.0188666666666677</v>
      </c>
      <c r="Q673" s="36">
        <f t="shared" ca="1" si="136"/>
        <v>2.8620399064861635E-2</v>
      </c>
      <c r="R673" s="37">
        <f t="shared" ca="1" si="132"/>
        <v>6.7012108009984113</v>
      </c>
      <c r="S673" s="38">
        <f t="shared" ca="1" si="143"/>
        <v>0</v>
      </c>
    </row>
    <row r="674" spans="5:19" x14ac:dyDescent="0.3">
      <c r="E674" s="34">
        <f t="shared" si="137"/>
        <v>673</v>
      </c>
      <c r="F674" s="35">
        <v>44440.291666666664</v>
      </c>
      <c r="G674" s="6">
        <v>244.69669999999999</v>
      </c>
      <c r="H674" s="40">
        <f t="shared" si="138"/>
        <v>245.24</v>
      </c>
      <c r="I674" s="12">
        <f t="shared" si="139"/>
        <v>-0.54330000000001633</v>
      </c>
      <c r="J674" s="12">
        <f t="shared" si="140"/>
        <v>0.29517489000001773</v>
      </c>
      <c r="K674" s="12">
        <f t="shared" si="141"/>
        <v>0.54330000000001633</v>
      </c>
      <c r="L674" s="36">
        <f t="shared" si="142"/>
        <v>2.2202996607637794E-3</v>
      </c>
      <c r="M674" s="12">
        <f t="shared" ca="1" si="131"/>
        <v>242.06113333333334</v>
      </c>
      <c r="N674" s="12">
        <f t="shared" ca="1" si="133"/>
        <v>2.635566666666648</v>
      </c>
      <c r="O674" s="12">
        <f t="shared" ca="1" si="134"/>
        <v>6.9462116544443457</v>
      </c>
      <c r="P674" s="12">
        <f t="shared" ca="1" si="135"/>
        <v>2.635566666666648</v>
      </c>
      <c r="Q674" s="36">
        <f t="shared" ca="1" si="136"/>
        <v>1.0770748713270951E-2</v>
      </c>
      <c r="R674" s="37">
        <f t="shared" ca="1" si="132"/>
        <v>2.3179108009983915</v>
      </c>
      <c r="S674" s="38">
        <f t="shared" ca="1" si="143"/>
        <v>0</v>
      </c>
    </row>
    <row r="675" spans="5:19" x14ac:dyDescent="0.3">
      <c r="E675" s="34">
        <f t="shared" si="137"/>
        <v>674</v>
      </c>
      <c r="F675" s="39">
        <v>44441.291666666664</v>
      </c>
      <c r="G675" s="10">
        <v>244.13</v>
      </c>
      <c r="H675" s="40">
        <f t="shared" si="138"/>
        <v>244.69669999999999</v>
      </c>
      <c r="I675" s="12">
        <f t="shared" si="139"/>
        <v>-0.56669999999999732</v>
      </c>
      <c r="J675" s="12">
        <f t="shared" si="140"/>
        <v>0.32114888999999697</v>
      </c>
      <c r="K675" s="12">
        <f t="shared" si="141"/>
        <v>0.56669999999999732</v>
      </c>
      <c r="L675" s="36">
        <f t="shared" si="142"/>
        <v>2.3213042231597812E-3</v>
      </c>
      <c r="M675" s="12">
        <f t="shared" ca="1" si="131"/>
        <v>244.52446666666665</v>
      </c>
      <c r="N675" s="12">
        <f t="shared" ca="1" si="133"/>
        <v>-0.39446666666665919</v>
      </c>
      <c r="O675" s="12">
        <f t="shared" ca="1" si="134"/>
        <v>0.15560395111110523</v>
      </c>
      <c r="P675" s="12">
        <f t="shared" ca="1" si="135"/>
        <v>0.39446666666665919</v>
      </c>
      <c r="Q675" s="36">
        <f t="shared" ca="1" si="136"/>
        <v>1.6158057865344661E-3</v>
      </c>
      <c r="R675" s="37">
        <f t="shared" ca="1" si="132"/>
        <v>-0.71212253233491551</v>
      </c>
      <c r="S675" s="38">
        <f t="shared" ca="1" si="143"/>
        <v>1</v>
      </c>
    </row>
    <row r="676" spans="5:19" x14ac:dyDescent="0.3">
      <c r="E676" s="34">
        <f t="shared" si="137"/>
        <v>675</v>
      </c>
      <c r="F676" s="35">
        <v>44442.291666666664</v>
      </c>
      <c r="G676" s="6">
        <v>244.52330000000001</v>
      </c>
      <c r="H676" s="40">
        <f t="shared" si="138"/>
        <v>244.13</v>
      </c>
      <c r="I676" s="12">
        <f t="shared" si="139"/>
        <v>0.39330000000001064</v>
      </c>
      <c r="J676" s="12">
        <f t="shared" si="140"/>
        <v>0.15468489000000837</v>
      </c>
      <c r="K676" s="12">
        <f t="shared" si="141"/>
        <v>0.39330000000001064</v>
      </c>
      <c r="L676" s="36">
        <f t="shared" si="142"/>
        <v>1.6084356787267743E-3</v>
      </c>
      <c r="M676" s="12">
        <f t="shared" ca="1" si="131"/>
        <v>244.68889999999999</v>
      </c>
      <c r="N676" s="12">
        <f t="shared" ca="1" si="133"/>
        <v>-0.16559999999998354</v>
      </c>
      <c r="O676" s="12">
        <f t="shared" ca="1" si="134"/>
        <v>2.7423359999994547E-2</v>
      </c>
      <c r="P676" s="12">
        <f t="shared" ca="1" si="135"/>
        <v>0.16559999999998354</v>
      </c>
      <c r="Q676" s="36">
        <f t="shared" ca="1" si="136"/>
        <v>6.7723607525329297E-4</v>
      </c>
      <c r="R676" s="37">
        <f t="shared" ca="1" si="132"/>
        <v>-0.48325586566823986</v>
      </c>
      <c r="S676" s="38">
        <f t="shared" ca="1" si="143"/>
        <v>0</v>
      </c>
    </row>
    <row r="677" spans="5:19" x14ac:dyDescent="0.3">
      <c r="E677" s="34">
        <f t="shared" si="137"/>
        <v>676</v>
      </c>
      <c r="F677" s="39">
        <v>44446.291666666664</v>
      </c>
      <c r="G677" s="10">
        <v>250.97329999999999</v>
      </c>
      <c r="H677" s="40">
        <f t="shared" si="138"/>
        <v>244.52330000000001</v>
      </c>
      <c r="I677" s="12">
        <f t="shared" si="139"/>
        <v>6.4499999999999886</v>
      </c>
      <c r="J677" s="12">
        <f t="shared" si="140"/>
        <v>41.60249999999985</v>
      </c>
      <c r="K677" s="12">
        <f t="shared" si="141"/>
        <v>6.4499999999999886</v>
      </c>
      <c r="L677" s="36">
        <f t="shared" si="142"/>
        <v>2.5699944974226296E-2</v>
      </c>
      <c r="M677" s="12">
        <f t="shared" ca="1" si="131"/>
        <v>244.44999999999996</v>
      </c>
      <c r="N677" s="12">
        <f t="shared" ca="1" si="133"/>
        <v>6.5233000000000345</v>
      </c>
      <c r="O677" s="12">
        <f t="shared" ca="1" si="134"/>
        <v>42.553442890000447</v>
      </c>
      <c r="P677" s="12">
        <f t="shared" ca="1" si="135"/>
        <v>6.5233000000000345</v>
      </c>
      <c r="Q677" s="36">
        <f t="shared" ca="1" si="136"/>
        <v>2.5992007914786293E-2</v>
      </c>
      <c r="R677" s="37">
        <f t="shared" ca="1" si="132"/>
        <v>6.2056441343317781</v>
      </c>
      <c r="S677" s="38">
        <f t="shared" ca="1" si="143"/>
        <v>1</v>
      </c>
    </row>
    <row r="678" spans="5:19" x14ac:dyDescent="0.3">
      <c r="E678" s="34">
        <f t="shared" si="137"/>
        <v>677</v>
      </c>
      <c r="F678" s="35">
        <v>44447.291666666664</v>
      </c>
      <c r="G678" s="6">
        <v>251.29</v>
      </c>
      <c r="H678" s="40">
        <f t="shared" si="138"/>
        <v>250.97329999999999</v>
      </c>
      <c r="I678" s="12">
        <f t="shared" si="139"/>
        <v>0.31669999999999732</v>
      </c>
      <c r="J678" s="12">
        <f t="shared" si="140"/>
        <v>0.10029888999999829</v>
      </c>
      <c r="K678" s="12">
        <f t="shared" si="141"/>
        <v>0.31669999999999732</v>
      </c>
      <c r="L678" s="36">
        <f t="shared" si="142"/>
        <v>1.2602968681602823E-3</v>
      </c>
      <c r="M678" s="12">
        <f t="shared" ca="1" si="131"/>
        <v>246.54220000000001</v>
      </c>
      <c r="N678" s="12">
        <f t="shared" ca="1" si="133"/>
        <v>4.7477999999999838</v>
      </c>
      <c r="O678" s="12">
        <f t="shared" ca="1" si="134"/>
        <v>22.541604839999845</v>
      </c>
      <c r="P678" s="12">
        <f t="shared" ca="1" si="135"/>
        <v>4.7477999999999838</v>
      </c>
      <c r="Q678" s="36">
        <f t="shared" ca="1" si="136"/>
        <v>1.8893708464324022E-2</v>
      </c>
      <c r="R678" s="37">
        <f t="shared" ca="1" si="132"/>
        <v>4.4301441343317274</v>
      </c>
      <c r="S678" s="38">
        <f t="shared" ca="1" si="143"/>
        <v>0</v>
      </c>
    </row>
    <row r="679" spans="5:19" x14ac:dyDescent="0.3">
      <c r="E679" s="34">
        <f t="shared" si="137"/>
        <v>678</v>
      </c>
      <c r="F679" s="39">
        <v>44448.291666666664</v>
      </c>
      <c r="G679" s="10">
        <v>251.62</v>
      </c>
      <c r="H679" s="40">
        <f t="shared" si="138"/>
        <v>251.29</v>
      </c>
      <c r="I679" s="12">
        <f t="shared" si="139"/>
        <v>0.33000000000001251</v>
      </c>
      <c r="J679" s="12">
        <f t="shared" si="140"/>
        <v>0.10890000000000825</v>
      </c>
      <c r="K679" s="12">
        <f t="shared" si="141"/>
        <v>0.33000000000001251</v>
      </c>
      <c r="L679" s="36">
        <f t="shared" si="142"/>
        <v>1.3115014704713954E-3</v>
      </c>
      <c r="M679" s="12">
        <f t="shared" ca="1" si="131"/>
        <v>248.92886666666666</v>
      </c>
      <c r="N679" s="12">
        <f t="shared" ca="1" si="133"/>
        <v>2.6911333333333403</v>
      </c>
      <c r="O679" s="12">
        <f t="shared" ca="1" si="134"/>
        <v>7.2421986177778148</v>
      </c>
      <c r="P679" s="12">
        <f t="shared" ca="1" si="135"/>
        <v>2.6911333333333403</v>
      </c>
      <c r="Q679" s="36">
        <f t="shared" ca="1" si="136"/>
        <v>1.0695228254245848E-2</v>
      </c>
      <c r="R679" s="37">
        <f t="shared" ca="1" si="132"/>
        <v>2.3734774676650838</v>
      </c>
      <c r="S679" s="38">
        <f t="shared" ca="1" si="143"/>
        <v>0</v>
      </c>
    </row>
    <row r="680" spans="5:19" x14ac:dyDescent="0.3">
      <c r="E680" s="34">
        <f t="shared" si="137"/>
        <v>679</v>
      </c>
      <c r="F680" s="35">
        <v>44449.291666666664</v>
      </c>
      <c r="G680" s="6">
        <v>245.42330000000001</v>
      </c>
      <c r="H680" s="40">
        <f t="shared" si="138"/>
        <v>251.62</v>
      </c>
      <c r="I680" s="12">
        <f t="shared" si="139"/>
        <v>-6.1966999999999928</v>
      </c>
      <c r="J680" s="12">
        <f t="shared" si="140"/>
        <v>38.399090889999911</v>
      </c>
      <c r="K680" s="12">
        <f t="shared" si="141"/>
        <v>6.1966999999999928</v>
      </c>
      <c r="L680" s="36">
        <f t="shared" si="142"/>
        <v>2.5249028922681719E-2</v>
      </c>
      <c r="M680" s="12">
        <f t="shared" ca="1" si="131"/>
        <v>251.29443333333333</v>
      </c>
      <c r="N680" s="12">
        <f t="shared" ca="1" si="133"/>
        <v>-5.8711333333333187</v>
      </c>
      <c r="O680" s="12">
        <f t="shared" ca="1" si="134"/>
        <v>34.470206617777606</v>
      </c>
      <c r="P680" s="12">
        <f t="shared" ca="1" si="135"/>
        <v>5.8711333333333187</v>
      </c>
      <c r="Q680" s="36">
        <f t="shared" ca="1" si="136"/>
        <v>2.3922477341529181E-2</v>
      </c>
      <c r="R680" s="37">
        <f t="shared" ca="1" si="132"/>
        <v>-6.1887891990015751</v>
      </c>
      <c r="S680" s="38">
        <f t="shared" ca="1" si="143"/>
        <v>1</v>
      </c>
    </row>
    <row r="681" spans="5:19" x14ac:dyDescent="0.3">
      <c r="E681" s="34">
        <f t="shared" si="137"/>
        <v>680</v>
      </c>
      <c r="F681" s="39">
        <v>44452.291666666664</v>
      </c>
      <c r="G681" s="10">
        <v>247.66669999999999</v>
      </c>
      <c r="H681" s="40">
        <f t="shared" si="138"/>
        <v>245.42330000000001</v>
      </c>
      <c r="I681" s="12">
        <f t="shared" si="139"/>
        <v>2.2433999999999799</v>
      </c>
      <c r="J681" s="12">
        <f t="shared" si="140"/>
        <v>5.0328435599999093</v>
      </c>
      <c r="K681" s="12">
        <f t="shared" si="141"/>
        <v>2.2433999999999799</v>
      </c>
      <c r="L681" s="36">
        <f t="shared" si="142"/>
        <v>9.0581414457413124E-3</v>
      </c>
      <c r="M681" s="12">
        <f t="shared" ca="1" si="131"/>
        <v>249.44443333333334</v>
      </c>
      <c r="N681" s="12">
        <f t="shared" ca="1" si="133"/>
        <v>-1.7777333333333445</v>
      </c>
      <c r="O681" s="12">
        <f t="shared" ca="1" si="134"/>
        <v>3.1603358044444843</v>
      </c>
      <c r="P681" s="12">
        <f t="shared" ca="1" si="135"/>
        <v>1.7777333333333445</v>
      </c>
      <c r="Q681" s="36">
        <f t="shared" ca="1" si="136"/>
        <v>7.1779263555954214E-3</v>
      </c>
      <c r="R681" s="37">
        <f t="shared" ca="1" si="132"/>
        <v>-2.0953891990016009</v>
      </c>
      <c r="S681" s="38">
        <f t="shared" ca="1" si="143"/>
        <v>0</v>
      </c>
    </row>
    <row r="682" spans="5:19" x14ac:dyDescent="0.3">
      <c r="E682" s="34">
        <f t="shared" si="137"/>
        <v>681</v>
      </c>
      <c r="F682" s="35">
        <v>44453.291666666664</v>
      </c>
      <c r="G682" s="6">
        <v>248.16329999999999</v>
      </c>
      <c r="H682" s="40">
        <f t="shared" si="138"/>
        <v>247.66669999999999</v>
      </c>
      <c r="I682" s="12">
        <f t="shared" si="139"/>
        <v>0.49660000000000082</v>
      </c>
      <c r="J682" s="12">
        <f t="shared" si="140"/>
        <v>0.24661156000000081</v>
      </c>
      <c r="K682" s="12">
        <f t="shared" si="141"/>
        <v>0.49660000000000082</v>
      </c>
      <c r="L682" s="36">
        <f t="shared" si="142"/>
        <v>2.0011016939249309E-3</v>
      </c>
      <c r="M682" s="12">
        <f t="shared" ca="1" si="131"/>
        <v>248.23666666666668</v>
      </c>
      <c r="N682" s="12">
        <f t="shared" ca="1" si="133"/>
        <v>-7.3366666666686342E-2</v>
      </c>
      <c r="O682" s="12">
        <f t="shared" ca="1" si="134"/>
        <v>5.3826677777806652E-3</v>
      </c>
      <c r="P682" s="12">
        <f t="shared" ca="1" si="135"/>
        <v>7.3366666666686342E-2</v>
      </c>
      <c r="Q682" s="36">
        <f t="shared" ca="1" si="136"/>
        <v>2.9563866480936682E-4</v>
      </c>
      <c r="R682" s="37">
        <f t="shared" ca="1" si="132"/>
        <v>-0.39102253233494266</v>
      </c>
      <c r="S682" s="38">
        <f t="shared" ca="1" si="143"/>
        <v>0</v>
      </c>
    </row>
    <row r="683" spans="5:19" x14ac:dyDescent="0.3">
      <c r="E683" s="34">
        <f t="shared" si="137"/>
        <v>682</v>
      </c>
      <c r="F683" s="39">
        <v>44454.291666666664</v>
      </c>
      <c r="G683" s="10">
        <v>251.94329999999999</v>
      </c>
      <c r="H683" s="40">
        <f t="shared" si="138"/>
        <v>248.16329999999999</v>
      </c>
      <c r="I683" s="12">
        <f t="shared" si="139"/>
        <v>3.7800000000000011</v>
      </c>
      <c r="J683" s="12">
        <f t="shared" si="140"/>
        <v>14.288400000000008</v>
      </c>
      <c r="K683" s="12">
        <f t="shared" si="141"/>
        <v>3.7800000000000011</v>
      </c>
      <c r="L683" s="36">
        <f t="shared" si="142"/>
        <v>1.5003375759545903E-2</v>
      </c>
      <c r="M683" s="12">
        <f t="shared" ca="1" si="131"/>
        <v>247.08443333333335</v>
      </c>
      <c r="N683" s="12">
        <f t="shared" ca="1" si="133"/>
        <v>4.8588666666666427</v>
      </c>
      <c r="O683" s="12">
        <f t="shared" ca="1" si="134"/>
        <v>23.60858528444421</v>
      </c>
      <c r="P683" s="12">
        <f t="shared" ca="1" si="135"/>
        <v>4.8588666666666427</v>
      </c>
      <c r="Q683" s="36">
        <f t="shared" ca="1" si="136"/>
        <v>1.9285556181357643E-2</v>
      </c>
      <c r="R683" s="37">
        <f t="shared" ca="1" si="132"/>
        <v>4.5412108009983863</v>
      </c>
      <c r="S683" s="38">
        <f t="shared" ca="1" si="143"/>
        <v>1</v>
      </c>
    </row>
    <row r="684" spans="5:19" x14ac:dyDescent="0.3">
      <c r="E684" s="34">
        <f t="shared" si="137"/>
        <v>683</v>
      </c>
      <c r="F684" s="35">
        <v>44455.291666666664</v>
      </c>
      <c r="G684" s="6">
        <v>252.33</v>
      </c>
      <c r="H684" s="40">
        <f t="shared" si="138"/>
        <v>251.94329999999999</v>
      </c>
      <c r="I684" s="12">
        <f t="shared" si="139"/>
        <v>0.38670000000001892</v>
      </c>
      <c r="J684" s="12">
        <f t="shared" si="140"/>
        <v>0.14953689000001463</v>
      </c>
      <c r="K684" s="12">
        <f t="shared" si="141"/>
        <v>0.38670000000001892</v>
      </c>
      <c r="L684" s="36">
        <f t="shared" si="142"/>
        <v>1.5325169420997062E-3</v>
      </c>
      <c r="M684" s="12">
        <f t="shared" ca="1" si="131"/>
        <v>249.25776666666664</v>
      </c>
      <c r="N684" s="12">
        <f t="shared" ca="1" si="133"/>
        <v>3.0722333333333722</v>
      </c>
      <c r="O684" s="12">
        <f t="shared" ca="1" si="134"/>
        <v>9.438617654444684</v>
      </c>
      <c r="P684" s="12">
        <f t="shared" ca="1" si="135"/>
        <v>3.0722333333333722</v>
      </c>
      <c r="Q684" s="36">
        <f t="shared" ca="1" si="136"/>
        <v>1.2175458064175373E-2</v>
      </c>
      <c r="R684" s="37">
        <f t="shared" ca="1" si="132"/>
        <v>2.7545774676651158</v>
      </c>
      <c r="S684" s="38">
        <f t="shared" ca="1" si="143"/>
        <v>0</v>
      </c>
    </row>
    <row r="685" spans="5:19" x14ac:dyDescent="0.3">
      <c r="E685" s="34">
        <f t="shared" si="137"/>
        <v>684</v>
      </c>
      <c r="F685" s="39">
        <v>44456.291666666664</v>
      </c>
      <c r="G685" s="10">
        <v>253.16329999999999</v>
      </c>
      <c r="H685" s="40">
        <f t="shared" si="138"/>
        <v>252.33</v>
      </c>
      <c r="I685" s="12">
        <f t="shared" si="139"/>
        <v>0.83329999999997995</v>
      </c>
      <c r="J685" s="12">
        <f t="shared" si="140"/>
        <v>0.69438888999996662</v>
      </c>
      <c r="K685" s="12">
        <f t="shared" si="141"/>
        <v>0.83329999999997995</v>
      </c>
      <c r="L685" s="36">
        <f t="shared" si="142"/>
        <v>3.2915513425523365E-3</v>
      </c>
      <c r="M685" s="12">
        <f t="shared" ca="1" si="131"/>
        <v>250.81219999999999</v>
      </c>
      <c r="N685" s="12">
        <f t="shared" ca="1" si="133"/>
        <v>2.3511000000000024</v>
      </c>
      <c r="O685" s="12">
        <f t="shared" ca="1" si="134"/>
        <v>5.5276712100000109</v>
      </c>
      <c r="P685" s="12">
        <f t="shared" ca="1" si="135"/>
        <v>2.3511000000000024</v>
      </c>
      <c r="Q685" s="36">
        <f t="shared" ca="1" si="136"/>
        <v>9.2868911094143684E-3</v>
      </c>
      <c r="R685" s="37">
        <f t="shared" ca="1" si="132"/>
        <v>2.033444134331746</v>
      </c>
      <c r="S685" s="38">
        <f t="shared" ca="1" si="143"/>
        <v>0</v>
      </c>
    </row>
    <row r="686" spans="5:19" x14ac:dyDescent="0.3">
      <c r="E686" s="34">
        <f t="shared" si="137"/>
        <v>685</v>
      </c>
      <c r="F686" s="35">
        <v>44459.291666666664</v>
      </c>
      <c r="G686" s="6">
        <v>243.39</v>
      </c>
      <c r="H686" s="40">
        <f t="shared" si="138"/>
        <v>253.16329999999999</v>
      </c>
      <c r="I686" s="12">
        <f t="shared" si="139"/>
        <v>-9.7733000000000061</v>
      </c>
      <c r="J686" s="12">
        <f t="shared" si="140"/>
        <v>95.517392890000124</v>
      </c>
      <c r="K686" s="12">
        <f t="shared" si="141"/>
        <v>9.7733000000000061</v>
      </c>
      <c r="L686" s="36">
        <f t="shared" si="142"/>
        <v>4.0154895435309611E-2</v>
      </c>
      <c r="M686" s="12">
        <f t="shared" ca="1" si="131"/>
        <v>252.47886666666668</v>
      </c>
      <c r="N686" s="12">
        <f t="shared" ca="1" si="133"/>
        <v>-9.0888666666666893</v>
      </c>
      <c r="O686" s="12">
        <f t="shared" ca="1" si="134"/>
        <v>82.607497284444861</v>
      </c>
      <c r="P686" s="12">
        <f t="shared" ca="1" si="135"/>
        <v>9.0888666666666893</v>
      </c>
      <c r="Q686" s="36">
        <f t="shared" ca="1" si="136"/>
        <v>3.734281057835856E-2</v>
      </c>
      <c r="R686" s="37">
        <f t="shared" ca="1" si="132"/>
        <v>-9.4065225323349448</v>
      </c>
      <c r="S686" s="38">
        <f t="shared" ca="1" si="143"/>
        <v>1</v>
      </c>
    </row>
    <row r="687" spans="5:19" x14ac:dyDescent="0.3">
      <c r="E687" s="34">
        <f t="shared" si="137"/>
        <v>686</v>
      </c>
      <c r="F687" s="39">
        <v>44460.291666666664</v>
      </c>
      <c r="G687" s="10">
        <v>246.46</v>
      </c>
      <c r="H687" s="40">
        <f t="shared" si="138"/>
        <v>243.39</v>
      </c>
      <c r="I687" s="12">
        <f t="shared" si="139"/>
        <v>3.0700000000000216</v>
      </c>
      <c r="J687" s="12">
        <f t="shared" si="140"/>
        <v>9.4249000000001324</v>
      </c>
      <c r="K687" s="12">
        <f t="shared" si="141"/>
        <v>3.0700000000000216</v>
      </c>
      <c r="L687" s="36">
        <f t="shared" si="142"/>
        <v>1.24563823744219E-2</v>
      </c>
      <c r="M687" s="12">
        <f t="shared" ca="1" si="131"/>
        <v>249.62776666666664</v>
      </c>
      <c r="N687" s="12">
        <f t="shared" ca="1" si="133"/>
        <v>-3.1677666666666369</v>
      </c>
      <c r="O687" s="12">
        <f t="shared" ca="1" si="134"/>
        <v>10.034745654444256</v>
      </c>
      <c r="P687" s="12">
        <f t="shared" ca="1" si="135"/>
        <v>3.1677666666666369</v>
      </c>
      <c r="Q687" s="36">
        <f t="shared" ca="1" si="136"/>
        <v>1.2853066082393236E-2</v>
      </c>
      <c r="R687" s="37">
        <f t="shared" ca="1" si="132"/>
        <v>-3.4854225323348933</v>
      </c>
      <c r="S687" s="38">
        <f t="shared" ca="1" si="143"/>
        <v>0</v>
      </c>
    </row>
    <row r="688" spans="5:19" x14ac:dyDescent="0.3">
      <c r="E688" s="34">
        <f t="shared" si="137"/>
        <v>687</v>
      </c>
      <c r="F688" s="35">
        <v>44461.291666666664</v>
      </c>
      <c r="G688" s="6">
        <v>250.64670000000001</v>
      </c>
      <c r="H688" s="40">
        <f t="shared" si="138"/>
        <v>246.46</v>
      </c>
      <c r="I688" s="12">
        <f t="shared" si="139"/>
        <v>4.1867000000000019</v>
      </c>
      <c r="J688" s="12">
        <f t="shared" si="140"/>
        <v>17.528456890000015</v>
      </c>
      <c r="K688" s="12">
        <f t="shared" si="141"/>
        <v>4.1867000000000019</v>
      </c>
      <c r="L688" s="36">
        <f t="shared" si="142"/>
        <v>1.6703591150412121E-2</v>
      </c>
      <c r="M688" s="12">
        <f t="shared" ca="1" si="131"/>
        <v>247.6711</v>
      </c>
      <c r="N688" s="12">
        <f t="shared" ca="1" si="133"/>
        <v>2.9756000000000142</v>
      </c>
      <c r="O688" s="12">
        <f t="shared" ca="1" si="134"/>
        <v>8.8541953600000856</v>
      </c>
      <c r="P688" s="12">
        <f t="shared" ca="1" si="135"/>
        <v>2.9756000000000142</v>
      </c>
      <c r="Q688" s="36">
        <f t="shared" ca="1" si="136"/>
        <v>1.1871690311502262E-2</v>
      </c>
      <c r="R688" s="37">
        <f t="shared" ca="1" si="132"/>
        <v>2.6579441343317578</v>
      </c>
      <c r="S688" s="38">
        <f t="shared" ca="1" si="143"/>
        <v>1</v>
      </c>
    </row>
    <row r="689" spans="5:19" x14ac:dyDescent="0.3">
      <c r="E689" s="34">
        <f t="shared" si="137"/>
        <v>688</v>
      </c>
      <c r="F689" s="39">
        <v>44462.291666666664</v>
      </c>
      <c r="G689" s="10">
        <v>251.2133</v>
      </c>
      <c r="H689" s="40">
        <f t="shared" si="138"/>
        <v>250.64670000000001</v>
      </c>
      <c r="I689" s="12">
        <f t="shared" si="139"/>
        <v>0.566599999999994</v>
      </c>
      <c r="J689" s="12">
        <f t="shared" si="140"/>
        <v>0.32103555999999323</v>
      </c>
      <c r="K689" s="12">
        <f t="shared" si="141"/>
        <v>0.566599999999994</v>
      </c>
      <c r="L689" s="36">
        <f t="shared" si="142"/>
        <v>2.2554538314651096E-3</v>
      </c>
      <c r="M689" s="12">
        <f t="shared" ca="1" si="131"/>
        <v>246.83223333333333</v>
      </c>
      <c r="N689" s="12">
        <f t="shared" ca="1" si="133"/>
        <v>4.3810666666666691</v>
      </c>
      <c r="O689" s="12">
        <f t="shared" ca="1" si="134"/>
        <v>19.1937451377778</v>
      </c>
      <c r="P689" s="12">
        <f t="shared" ca="1" si="135"/>
        <v>4.3810666666666691</v>
      </c>
      <c r="Q689" s="36">
        <f t="shared" ca="1" si="136"/>
        <v>1.7439628660849839E-2</v>
      </c>
      <c r="R689" s="37">
        <f t="shared" ca="1" si="132"/>
        <v>4.0634108009984127</v>
      </c>
      <c r="S689" s="38">
        <f t="shared" ca="1" si="143"/>
        <v>0</v>
      </c>
    </row>
    <row r="690" spans="5:19" x14ac:dyDescent="0.3">
      <c r="E690" s="34">
        <f t="shared" si="137"/>
        <v>689</v>
      </c>
      <c r="F690" s="35">
        <v>44463.291666666664</v>
      </c>
      <c r="G690" s="6">
        <v>258.13</v>
      </c>
      <c r="H690" s="40">
        <f t="shared" si="138"/>
        <v>251.2133</v>
      </c>
      <c r="I690" s="12">
        <f t="shared" si="139"/>
        <v>6.9166999999999916</v>
      </c>
      <c r="J690" s="12">
        <f t="shared" si="140"/>
        <v>47.840738889999884</v>
      </c>
      <c r="K690" s="12">
        <f t="shared" si="141"/>
        <v>6.9166999999999916</v>
      </c>
      <c r="L690" s="36">
        <f t="shared" si="142"/>
        <v>2.6795413163909626E-2</v>
      </c>
      <c r="M690" s="12">
        <f t="shared" ca="1" si="131"/>
        <v>249.44000000000003</v>
      </c>
      <c r="N690" s="12">
        <f t="shared" ca="1" si="133"/>
        <v>8.6899999999999693</v>
      </c>
      <c r="O690" s="12">
        <f t="shared" ca="1" si="134"/>
        <v>75.516099999999469</v>
      </c>
      <c r="P690" s="12">
        <f t="shared" ca="1" si="135"/>
        <v>8.6899999999999693</v>
      </c>
      <c r="Q690" s="36">
        <f t="shared" ca="1" si="136"/>
        <v>3.3665207453608528E-2</v>
      </c>
      <c r="R690" s="37">
        <f t="shared" ca="1" si="132"/>
        <v>8.3723441343317138</v>
      </c>
      <c r="S690" s="38">
        <f t="shared" ca="1" si="143"/>
        <v>0</v>
      </c>
    </row>
    <row r="691" spans="5:19" x14ac:dyDescent="0.3">
      <c r="E691" s="34">
        <f t="shared" si="137"/>
        <v>690</v>
      </c>
      <c r="F691" s="39">
        <v>44466.291666666664</v>
      </c>
      <c r="G691" s="10">
        <v>263.7867</v>
      </c>
      <c r="H691" s="40">
        <f t="shared" si="138"/>
        <v>258.13</v>
      </c>
      <c r="I691" s="12">
        <f t="shared" si="139"/>
        <v>5.6567000000000007</v>
      </c>
      <c r="J691" s="12">
        <f t="shared" si="140"/>
        <v>31.998254890000009</v>
      </c>
      <c r="K691" s="12">
        <f t="shared" si="141"/>
        <v>5.6567000000000007</v>
      </c>
      <c r="L691" s="36">
        <f t="shared" si="142"/>
        <v>2.1444219894331294E-2</v>
      </c>
      <c r="M691" s="12">
        <f t="shared" ca="1" si="131"/>
        <v>253.33</v>
      </c>
      <c r="N691" s="12">
        <f t="shared" ca="1" si="133"/>
        <v>10.456699999999984</v>
      </c>
      <c r="O691" s="12">
        <f t="shared" ca="1" si="134"/>
        <v>109.34257488999965</v>
      </c>
      <c r="P691" s="12">
        <f t="shared" ca="1" si="135"/>
        <v>10.456699999999984</v>
      </c>
      <c r="Q691" s="36">
        <f t="shared" ca="1" si="136"/>
        <v>3.9640740037310385E-2</v>
      </c>
      <c r="R691" s="37">
        <f t="shared" ca="1" si="132"/>
        <v>10.139044134331728</v>
      </c>
      <c r="S691" s="38">
        <f t="shared" ca="1" si="143"/>
        <v>0</v>
      </c>
    </row>
    <row r="692" spans="5:19" x14ac:dyDescent="0.3">
      <c r="E692" s="34">
        <f t="shared" si="137"/>
        <v>691</v>
      </c>
      <c r="F692" s="35">
        <v>44467.291666666664</v>
      </c>
      <c r="G692" s="6">
        <v>259.18669999999997</v>
      </c>
      <c r="H692" s="40">
        <f t="shared" si="138"/>
        <v>263.7867</v>
      </c>
      <c r="I692" s="12">
        <f t="shared" si="139"/>
        <v>-4.6000000000000227</v>
      </c>
      <c r="J692" s="12">
        <f t="shared" si="140"/>
        <v>21.16000000000021</v>
      </c>
      <c r="K692" s="12">
        <f t="shared" si="141"/>
        <v>4.6000000000000227</v>
      </c>
      <c r="L692" s="36">
        <f t="shared" si="142"/>
        <v>1.7747824251784613E-2</v>
      </c>
      <c r="M692" s="12">
        <f t="shared" ca="1" si="131"/>
        <v>257.70999999999998</v>
      </c>
      <c r="N692" s="12">
        <f t="shared" ca="1" si="133"/>
        <v>1.4766999999999939</v>
      </c>
      <c r="O692" s="12">
        <f t="shared" ca="1" si="134"/>
        <v>2.1806428899999819</v>
      </c>
      <c r="P692" s="12">
        <f t="shared" ca="1" si="135"/>
        <v>1.4766999999999939</v>
      </c>
      <c r="Q692" s="36">
        <f t="shared" ca="1" si="136"/>
        <v>5.6974374070891528E-3</v>
      </c>
      <c r="R692" s="37">
        <f t="shared" ca="1" si="132"/>
        <v>1.1590441343317375</v>
      </c>
      <c r="S692" s="38">
        <f t="shared" ca="1" si="143"/>
        <v>0</v>
      </c>
    </row>
    <row r="693" spans="5:19" x14ac:dyDescent="0.3">
      <c r="E693" s="34">
        <f t="shared" si="137"/>
        <v>692</v>
      </c>
      <c r="F693" s="39">
        <v>44468.291666666664</v>
      </c>
      <c r="G693" s="10">
        <v>260.43669999999997</v>
      </c>
      <c r="H693" s="40">
        <f t="shared" si="138"/>
        <v>259.18669999999997</v>
      </c>
      <c r="I693" s="12">
        <f t="shared" si="139"/>
        <v>1.25</v>
      </c>
      <c r="J693" s="12">
        <f t="shared" si="140"/>
        <v>1.5625</v>
      </c>
      <c r="K693" s="12">
        <f t="shared" si="141"/>
        <v>1.25</v>
      </c>
      <c r="L693" s="36">
        <f t="shared" si="142"/>
        <v>4.7996307740038177E-3</v>
      </c>
      <c r="M693" s="12">
        <f t="shared" ca="1" si="131"/>
        <v>260.36779999999999</v>
      </c>
      <c r="N693" s="12">
        <f t="shared" ca="1" si="133"/>
        <v>6.8899999999985084E-2</v>
      </c>
      <c r="O693" s="12">
        <f t="shared" ca="1" si="134"/>
        <v>4.7472099999979443E-3</v>
      </c>
      <c r="P693" s="12">
        <f t="shared" ca="1" si="135"/>
        <v>6.8899999999985084E-2</v>
      </c>
      <c r="Q693" s="36">
        <f t="shared" ca="1" si="136"/>
        <v>2.6455564826303318E-4</v>
      </c>
      <c r="R693" s="37">
        <f t="shared" ca="1" si="132"/>
        <v>-0.24875586566827124</v>
      </c>
      <c r="S693" s="38">
        <f t="shared" ca="1" si="143"/>
        <v>0</v>
      </c>
    </row>
    <row r="694" spans="5:19" x14ac:dyDescent="0.3">
      <c r="E694" s="34">
        <f t="shared" si="137"/>
        <v>693</v>
      </c>
      <c r="F694" s="35">
        <v>44469.291666666664</v>
      </c>
      <c r="G694" s="6">
        <v>258.49329999999998</v>
      </c>
      <c r="H694" s="40">
        <f t="shared" si="138"/>
        <v>260.43669999999997</v>
      </c>
      <c r="I694" s="12">
        <f t="shared" si="139"/>
        <v>-1.9433999999999969</v>
      </c>
      <c r="J694" s="12">
        <f t="shared" si="140"/>
        <v>3.7768035599999878</v>
      </c>
      <c r="K694" s="12">
        <f t="shared" si="141"/>
        <v>1.9433999999999969</v>
      </c>
      <c r="L694" s="36">
        <f t="shared" si="142"/>
        <v>7.5181832565872969E-3</v>
      </c>
      <c r="M694" s="12">
        <f t="shared" ca="1" si="131"/>
        <v>261.13669999999996</v>
      </c>
      <c r="N694" s="12">
        <f t="shared" ca="1" si="133"/>
        <v>-2.6433999999999855</v>
      </c>
      <c r="O694" s="12">
        <f t="shared" ca="1" si="134"/>
        <v>6.9875635599999235</v>
      </c>
      <c r="P694" s="12">
        <f t="shared" ca="1" si="135"/>
        <v>2.6433999999999855</v>
      </c>
      <c r="Q694" s="36">
        <f t="shared" ca="1" si="136"/>
        <v>1.0226183812114225E-2</v>
      </c>
      <c r="R694" s="37">
        <f t="shared" ca="1" si="132"/>
        <v>-2.961055865668242</v>
      </c>
      <c r="S694" s="38">
        <f t="shared" ca="1" si="143"/>
        <v>1</v>
      </c>
    </row>
    <row r="695" spans="5:19" x14ac:dyDescent="0.3">
      <c r="E695" s="34">
        <f t="shared" si="137"/>
        <v>694</v>
      </c>
      <c r="F695" s="39">
        <v>44470.291666666664</v>
      </c>
      <c r="G695" s="10">
        <v>258.4067</v>
      </c>
      <c r="H695" s="40">
        <f t="shared" si="138"/>
        <v>258.49329999999998</v>
      </c>
      <c r="I695" s="12">
        <f t="shared" si="139"/>
        <v>-8.6599999999975807E-2</v>
      </c>
      <c r="J695" s="12">
        <f t="shared" si="140"/>
        <v>7.4995599999958095E-3</v>
      </c>
      <c r="K695" s="12">
        <f t="shared" si="141"/>
        <v>8.6599999999975807E-2</v>
      </c>
      <c r="L695" s="36">
        <f t="shared" si="142"/>
        <v>3.3513062935278305E-4</v>
      </c>
      <c r="M695" s="12">
        <f t="shared" ca="1" si="131"/>
        <v>259.37223333333333</v>
      </c>
      <c r="N695" s="12">
        <f t="shared" ca="1" si="133"/>
        <v>-0.96553333333332603</v>
      </c>
      <c r="O695" s="12">
        <f t="shared" ca="1" si="134"/>
        <v>0.93225461777776364</v>
      </c>
      <c r="P695" s="12">
        <f t="shared" ca="1" si="135"/>
        <v>0.96553333333332603</v>
      </c>
      <c r="Q695" s="36">
        <f t="shared" ca="1" si="136"/>
        <v>3.7364872247249241E-3</v>
      </c>
      <c r="R695" s="37">
        <f t="shared" ca="1" si="132"/>
        <v>-1.2831891990015825</v>
      </c>
      <c r="S695" s="38">
        <f t="shared" ca="1" si="143"/>
        <v>0</v>
      </c>
    </row>
    <row r="696" spans="5:19" x14ac:dyDescent="0.3">
      <c r="E696" s="34">
        <f t="shared" si="137"/>
        <v>695</v>
      </c>
      <c r="F696" s="35">
        <v>44473.291666666664</v>
      </c>
      <c r="G696" s="6">
        <v>260.51</v>
      </c>
      <c r="H696" s="40">
        <f t="shared" si="138"/>
        <v>258.4067</v>
      </c>
      <c r="I696" s="12">
        <f t="shared" si="139"/>
        <v>2.1032999999999902</v>
      </c>
      <c r="J696" s="12">
        <f t="shared" si="140"/>
        <v>4.423870889999959</v>
      </c>
      <c r="K696" s="12">
        <f t="shared" si="141"/>
        <v>2.1032999999999902</v>
      </c>
      <c r="L696" s="36">
        <f t="shared" si="142"/>
        <v>8.0737783578365141E-3</v>
      </c>
      <c r="M696" s="12">
        <f t="shared" ca="1" si="131"/>
        <v>259.11223333333334</v>
      </c>
      <c r="N696" s="12">
        <f t="shared" ca="1" si="133"/>
        <v>1.3977666666666551</v>
      </c>
      <c r="O696" s="12">
        <f t="shared" ca="1" si="134"/>
        <v>1.953751654444412</v>
      </c>
      <c r="P696" s="12">
        <f t="shared" ca="1" si="135"/>
        <v>1.3977666666666551</v>
      </c>
      <c r="Q696" s="36">
        <f t="shared" ca="1" si="136"/>
        <v>5.365501004439964E-3</v>
      </c>
      <c r="R696" s="37">
        <f t="shared" ca="1" si="132"/>
        <v>1.0801108009983986</v>
      </c>
      <c r="S696" s="38">
        <f t="shared" ca="1" si="143"/>
        <v>1</v>
      </c>
    </row>
    <row r="697" spans="5:19" x14ac:dyDescent="0.3">
      <c r="E697" s="34">
        <f t="shared" si="137"/>
        <v>696</v>
      </c>
      <c r="F697" s="39">
        <v>44474.291666666664</v>
      </c>
      <c r="G697" s="10">
        <v>260.19670000000002</v>
      </c>
      <c r="H697" s="40">
        <f t="shared" si="138"/>
        <v>260.51</v>
      </c>
      <c r="I697" s="12">
        <f t="shared" si="139"/>
        <v>-0.31329999999996971</v>
      </c>
      <c r="J697" s="12">
        <f t="shared" si="140"/>
        <v>9.8156889999981026E-2</v>
      </c>
      <c r="K697" s="12">
        <f t="shared" si="141"/>
        <v>0.31329999999996971</v>
      </c>
      <c r="L697" s="36">
        <f t="shared" si="142"/>
        <v>1.2040890603146376E-3</v>
      </c>
      <c r="M697" s="12">
        <f t="shared" ca="1" si="131"/>
        <v>259.13666666666666</v>
      </c>
      <c r="N697" s="12">
        <f t="shared" ca="1" si="133"/>
        <v>1.0600333333333651</v>
      </c>
      <c r="O697" s="12">
        <f t="shared" ca="1" si="134"/>
        <v>1.1236706677778452</v>
      </c>
      <c r="P697" s="12">
        <f t="shared" ca="1" si="135"/>
        <v>1.0600333333333651</v>
      </c>
      <c r="Q697" s="36">
        <f t="shared" ca="1" si="136"/>
        <v>4.0739691676849286E-3</v>
      </c>
      <c r="R697" s="37">
        <f t="shared" ca="1" si="132"/>
        <v>0.74237746766510881</v>
      </c>
      <c r="S697" s="38">
        <f t="shared" ca="1" si="143"/>
        <v>0</v>
      </c>
    </row>
    <row r="698" spans="5:19" x14ac:dyDescent="0.3">
      <c r="E698" s="34">
        <f t="shared" si="137"/>
        <v>697</v>
      </c>
      <c r="F698" s="35">
        <v>44475.291666666664</v>
      </c>
      <c r="G698" s="6">
        <v>260.91669999999999</v>
      </c>
      <c r="H698" s="40">
        <f t="shared" si="138"/>
        <v>260.19670000000002</v>
      </c>
      <c r="I698" s="12">
        <f t="shared" si="139"/>
        <v>0.71999999999997044</v>
      </c>
      <c r="J698" s="12">
        <f t="shared" si="140"/>
        <v>0.51839999999995745</v>
      </c>
      <c r="K698" s="12">
        <f t="shared" si="141"/>
        <v>0.71999999999997044</v>
      </c>
      <c r="L698" s="36">
        <f t="shared" si="142"/>
        <v>2.7595014040878584E-3</v>
      </c>
      <c r="M698" s="12">
        <f t="shared" ca="1" si="131"/>
        <v>259.70446666666663</v>
      </c>
      <c r="N698" s="12">
        <f t="shared" ca="1" si="133"/>
        <v>1.2122333333333586</v>
      </c>
      <c r="O698" s="12">
        <f t="shared" ca="1" si="134"/>
        <v>1.4695096544445057</v>
      </c>
      <c r="P698" s="12">
        <f t="shared" ca="1" si="135"/>
        <v>1.2122333333333586</v>
      </c>
      <c r="Q698" s="36">
        <f t="shared" ca="1" si="136"/>
        <v>4.6460549797439511E-3</v>
      </c>
      <c r="R698" s="37">
        <f t="shared" ca="1" si="132"/>
        <v>0.89457746766510227</v>
      </c>
      <c r="S698" s="38">
        <f t="shared" ca="1" si="143"/>
        <v>0</v>
      </c>
    </row>
    <row r="699" spans="5:19" x14ac:dyDescent="0.3">
      <c r="E699" s="34">
        <f t="shared" si="137"/>
        <v>698</v>
      </c>
      <c r="F699" s="39">
        <v>44476.291666666664</v>
      </c>
      <c r="G699" s="10">
        <v>264.5367</v>
      </c>
      <c r="H699" s="40">
        <f t="shared" si="138"/>
        <v>260.91669999999999</v>
      </c>
      <c r="I699" s="12">
        <f t="shared" si="139"/>
        <v>3.6200000000000045</v>
      </c>
      <c r="J699" s="12">
        <f t="shared" si="140"/>
        <v>13.104400000000034</v>
      </c>
      <c r="K699" s="12">
        <f t="shared" si="141"/>
        <v>3.6200000000000045</v>
      </c>
      <c r="L699" s="36">
        <f t="shared" si="142"/>
        <v>1.3684301648882763E-2</v>
      </c>
      <c r="M699" s="12">
        <f t="shared" ca="1" si="131"/>
        <v>260.54113333333333</v>
      </c>
      <c r="N699" s="12">
        <f t="shared" ca="1" si="133"/>
        <v>3.9955666666666616</v>
      </c>
      <c r="O699" s="12">
        <f t="shared" ca="1" si="134"/>
        <v>15.964552987777738</v>
      </c>
      <c r="P699" s="12">
        <f t="shared" ca="1" si="135"/>
        <v>3.9955666666666616</v>
      </c>
      <c r="Q699" s="36">
        <f t="shared" ca="1" si="136"/>
        <v>1.5104016443339098E-2</v>
      </c>
      <c r="R699" s="37">
        <f t="shared" ca="1" si="132"/>
        <v>3.6779108009984052</v>
      </c>
      <c r="S699" s="38">
        <f t="shared" ca="1" si="143"/>
        <v>0</v>
      </c>
    </row>
    <row r="700" spans="5:19" x14ac:dyDescent="0.3">
      <c r="E700" s="34">
        <f t="shared" si="137"/>
        <v>699</v>
      </c>
      <c r="F700" s="35">
        <v>44477.291666666664</v>
      </c>
      <c r="G700" s="6">
        <v>261.83</v>
      </c>
      <c r="H700" s="40">
        <f t="shared" si="138"/>
        <v>264.5367</v>
      </c>
      <c r="I700" s="12">
        <f t="shared" si="139"/>
        <v>-2.7067000000000121</v>
      </c>
      <c r="J700" s="12">
        <f t="shared" si="140"/>
        <v>7.3262248900000655</v>
      </c>
      <c r="K700" s="12">
        <f t="shared" si="141"/>
        <v>2.7067000000000121</v>
      </c>
      <c r="L700" s="36">
        <f t="shared" si="142"/>
        <v>1.0337623648932561E-2</v>
      </c>
      <c r="M700" s="12">
        <f t="shared" ca="1" si="131"/>
        <v>261.88336666666663</v>
      </c>
      <c r="N700" s="12">
        <f t="shared" ca="1" si="133"/>
        <v>-5.3366666666647689E-2</v>
      </c>
      <c r="O700" s="12">
        <f t="shared" ca="1" si="134"/>
        <v>2.8480011111090857E-3</v>
      </c>
      <c r="P700" s="12">
        <f t="shared" ca="1" si="135"/>
        <v>5.3366666666647689E-2</v>
      </c>
      <c r="Q700" s="36">
        <f t="shared" ca="1" si="136"/>
        <v>2.0382181822803993E-4</v>
      </c>
      <c r="R700" s="37">
        <f t="shared" ca="1" si="132"/>
        <v>-0.37102253233490401</v>
      </c>
      <c r="S700" s="38">
        <f t="shared" ca="1" si="143"/>
        <v>1</v>
      </c>
    </row>
    <row r="701" spans="5:19" x14ac:dyDescent="0.3">
      <c r="E701" s="34">
        <f t="shared" si="137"/>
        <v>700</v>
      </c>
      <c r="F701" s="39">
        <v>44480.291666666664</v>
      </c>
      <c r="G701" s="10">
        <v>263.98</v>
      </c>
      <c r="H701" s="40">
        <f t="shared" si="138"/>
        <v>261.83</v>
      </c>
      <c r="I701" s="12">
        <f t="shared" si="139"/>
        <v>2.1500000000000341</v>
      </c>
      <c r="J701" s="12">
        <f t="shared" si="140"/>
        <v>4.622500000000147</v>
      </c>
      <c r="K701" s="12">
        <f t="shared" si="141"/>
        <v>2.1500000000000341</v>
      </c>
      <c r="L701" s="36">
        <f t="shared" si="142"/>
        <v>8.1445564057884452E-3</v>
      </c>
      <c r="M701" s="12">
        <f t="shared" ca="1" si="131"/>
        <v>262.42779999999999</v>
      </c>
      <c r="N701" s="12">
        <f t="shared" ca="1" si="133"/>
        <v>1.5522000000000276</v>
      </c>
      <c r="O701" s="12">
        <f t="shared" ca="1" si="134"/>
        <v>2.4093248400000857</v>
      </c>
      <c r="P701" s="12">
        <f t="shared" ca="1" si="135"/>
        <v>1.5522000000000276</v>
      </c>
      <c r="Q701" s="36">
        <f t="shared" ca="1" si="136"/>
        <v>5.8799909084022561E-3</v>
      </c>
      <c r="R701" s="37">
        <f t="shared" ca="1" si="132"/>
        <v>1.2345441343317711</v>
      </c>
      <c r="S701" s="38">
        <f t="shared" ca="1" si="143"/>
        <v>1</v>
      </c>
    </row>
    <row r="702" spans="5:19" x14ac:dyDescent="0.3">
      <c r="E702" s="34">
        <f t="shared" si="137"/>
        <v>701</v>
      </c>
      <c r="F702" s="35">
        <v>44481.291666666664</v>
      </c>
      <c r="G702" s="6">
        <v>268.57330000000002</v>
      </c>
      <c r="H702" s="40">
        <f t="shared" si="138"/>
        <v>263.98</v>
      </c>
      <c r="I702" s="12">
        <f t="shared" si="139"/>
        <v>4.5932999999999993</v>
      </c>
      <c r="J702" s="12">
        <f t="shared" si="140"/>
        <v>21.098404889999994</v>
      </c>
      <c r="K702" s="12">
        <f t="shared" si="141"/>
        <v>4.5932999999999993</v>
      </c>
      <c r="L702" s="36">
        <f t="shared" si="142"/>
        <v>1.7102593593629742E-2</v>
      </c>
      <c r="M702" s="12">
        <f t="shared" ca="1" si="131"/>
        <v>263.44890000000004</v>
      </c>
      <c r="N702" s="12">
        <f t="shared" ca="1" si="133"/>
        <v>5.1243999999999801</v>
      </c>
      <c r="O702" s="12">
        <f t="shared" ca="1" si="134"/>
        <v>26.259475359999797</v>
      </c>
      <c r="P702" s="12">
        <f t="shared" ca="1" si="135"/>
        <v>5.1243999999999801</v>
      </c>
      <c r="Q702" s="36">
        <f t="shared" ca="1" si="136"/>
        <v>1.9080079814337389E-2</v>
      </c>
      <c r="R702" s="37">
        <f t="shared" ca="1" si="132"/>
        <v>4.8067441343317237</v>
      </c>
      <c r="S702" s="38">
        <f t="shared" ca="1" si="143"/>
        <v>0</v>
      </c>
    </row>
    <row r="703" spans="5:19" x14ac:dyDescent="0.3">
      <c r="E703" s="34">
        <f t="shared" si="137"/>
        <v>702</v>
      </c>
      <c r="F703" s="39">
        <v>44482.291666666664</v>
      </c>
      <c r="G703" s="10">
        <v>270.36</v>
      </c>
      <c r="H703" s="40">
        <f t="shared" si="138"/>
        <v>268.57330000000002</v>
      </c>
      <c r="I703" s="12">
        <f t="shared" si="139"/>
        <v>1.7866999999999962</v>
      </c>
      <c r="J703" s="12">
        <f t="shared" si="140"/>
        <v>3.1922968899999864</v>
      </c>
      <c r="K703" s="12">
        <f t="shared" si="141"/>
        <v>1.7866999999999962</v>
      </c>
      <c r="L703" s="36">
        <f t="shared" si="142"/>
        <v>6.6085959461458649E-3</v>
      </c>
      <c r="M703" s="12">
        <f t="shared" ca="1" si="131"/>
        <v>264.7944333333333</v>
      </c>
      <c r="N703" s="12">
        <f t="shared" ca="1" si="133"/>
        <v>5.5655666666667116</v>
      </c>
      <c r="O703" s="12">
        <f t="shared" ca="1" si="134"/>
        <v>30.975532321111611</v>
      </c>
      <c r="P703" s="12">
        <f t="shared" ca="1" si="135"/>
        <v>5.5655666666667116</v>
      </c>
      <c r="Q703" s="36">
        <f t="shared" ca="1" si="136"/>
        <v>2.0585762193618552E-2</v>
      </c>
      <c r="R703" s="37">
        <f t="shared" ca="1" si="132"/>
        <v>5.2479108009984552</v>
      </c>
      <c r="S703" s="38">
        <f t="shared" ca="1" si="143"/>
        <v>0</v>
      </c>
    </row>
    <row r="704" spans="5:19" x14ac:dyDescent="0.3">
      <c r="E704" s="34">
        <f t="shared" si="137"/>
        <v>703</v>
      </c>
      <c r="F704" s="35">
        <v>44483.291666666664</v>
      </c>
      <c r="G704" s="6">
        <v>272.77330000000001</v>
      </c>
      <c r="H704" s="40">
        <f t="shared" si="138"/>
        <v>270.36</v>
      </c>
      <c r="I704" s="12">
        <f t="shared" si="139"/>
        <v>2.4132999999999925</v>
      </c>
      <c r="J704" s="12">
        <f t="shared" si="140"/>
        <v>5.8240168899999638</v>
      </c>
      <c r="K704" s="12">
        <f t="shared" si="141"/>
        <v>2.4132999999999925</v>
      </c>
      <c r="L704" s="36">
        <f t="shared" si="142"/>
        <v>8.8472735418019012E-3</v>
      </c>
      <c r="M704" s="12">
        <f t="shared" ca="1" si="131"/>
        <v>267.63776666666666</v>
      </c>
      <c r="N704" s="12">
        <f t="shared" ca="1" si="133"/>
        <v>5.1355333333333419</v>
      </c>
      <c r="O704" s="12">
        <f t="shared" ca="1" si="134"/>
        <v>26.373702617777866</v>
      </c>
      <c r="P704" s="12">
        <f t="shared" ca="1" si="135"/>
        <v>5.1355333333333419</v>
      </c>
      <c r="Q704" s="36">
        <f t="shared" ca="1" si="136"/>
        <v>1.8827111500038098E-2</v>
      </c>
      <c r="R704" s="37">
        <f t="shared" ca="1" si="132"/>
        <v>4.8178774676650855</v>
      </c>
      <c r="S704" s="38">
        <f t="shared" ca="1" si="143"/>
        <v>0</v>
      </c>
    </row>
    <row r="705" spans="5:19" x14ac:dyDescent="0.3">
      <c r="E705" s="34">
        <f t="shared" si="137"/>
        <v>704</v>
      </c>
      <c r="F705" s="39">
        <v>44484.291666666664</v>
      </c>
      <c r="G705" s="10">
        <v>281.01</v>
      </c>
      <c r="H705" s="40">
        <f t="shared" si="138"/>
        <v>272.77330000000001</v>
      </c>
      <c r="I705" s="12">
        <f t="shared" si="139"/>
        <v>8.2366999999999848</v>
      </c>
      <c r="J705" s="12">
        <f t="shared" si="140"/>
        <v>67.843226889999755</v>
      </c>
      <c r="K705" s="12">
        <f t="shared" si="141"/>
        <v>8.2366999999999848</v>
      </c>
      <c r="L705" s="36">
        <f t="shared" si="142"/>
        <v>2.9311056546030338E-2</v>
      </c>
      <c r="M705" s="12">
        <f t="shared" ca="1" si="131"/>
        <v>270.56886666666668</v>
      </c>
      <c r="N705" s="12">
        <f t="shared" ca="1" si="133"/>
        <v>10.441133333333312</v>
      </c>
      <c r="O705" s="12">
        <f t="shared" ca="1" si="134"/>
        <v>109.01726528444399</v>
      </c>
      <c r="P705" s="12">
        <f t="shared" ca="1" si="135"/>
        <v>10.441133333333312</v>
      </c>
      <c r="Q705" s="36">
        <f t="shared" ca="1" si="136"/>
        <v>3.7155735857561337E-2</v>
      </c>
      <c r="R705" s="37">
        <f t="shared" ca="1" si="132"/>
        <v>10.123477467665056</v>
      </c>
      <c r="S705" s="38">
        <f t="shared" ca="1" si="143"/>
        <v>0</v>
      </c>
    </row>
    <row r="706" spans="5:19" x14ac:dyDescent="0.3">
      <c r="E706" s="34">
        <f t="shared" si="137"/>
        <v>705</v>
      </c>
      <c r="F706" s="35">
        <v>44487.291666666664</v>
      </c>
      <c r="G706" s="6">
        <v>290.0367</v>
      </c>
      <c r="H706" s="40">
        <f t="shared" si="138"/>
        <v>281.01</v>
      </c>
      <c r="I706" s="12">
        <f t="shared" si="139"/>
        <v>9.0267000000000053</v>
      </c>
      <c r="J706" s="12">
        <f t="shared" si="140"/>
        <v>81.481312890000098</v>
      </c>
      <c r="K706" s="12">
        <f t="shared" si="141"/>
        <v>9.0267000000000053</v>
      </c>
      <c r="L706" s="36">
        <f t="shared" si="142"/>
        <v>3.1122613103789987E-2</v>
      </c>
      <c r="M706" s="12">
        <f t="shared" ref="M706:M769" ca="1" si="144">IF(E706&lt;=span,G706,AVERAGE(OFFSET(G706,-span,0,span,1)))</f>
        <v>274.71443333333332</v>
      </c>
      <c r="N706" s="12">
        <f t="shared" ca="1" si="133"/>
        <v>15.322266666666678</v>
      </c>
      <c r="O706" s="12">
        <f t="shared" ca="1" si="134"/>
        <v>234.77185580444481</v>
      </c>
      <c r="P706" s="12">
        <f t="shared" ca="1" si="135"/>
        <v>15.322266666666678</v>
      </c>
      <c r="Q706" s="36">
        <f t="shared" ca="1" si="136"/>
        <v>5.2828716733663975E-2</v>
      </c>
      <c r="R706" s="37">
        <f t="shared" ref="R706:R769" ca="1" si="145">N706-AVERAGE(ErorrMA)</f>
        <v>15.004610800998423</v>
      </c>
      <c r="S706" s="38">
        <f t="shared" ca="1" si="143"/>
        <v>0</v>
      </c>
    </row>
    <row r="707" spans="5:19" x14ac:dyDescent="0.3">
      <c r="E707" s="34">
        <f t="shared" si="137"/>
        <v>706</v>
      </c>
      <c r="F707" s="39">
        <v>44488.291666666664</v>
      </c>
      <c r="G707" s="10">
        <v>288.08999999999997</v>
      </c>
      <c r="H707" s="40">
        <f t="shared" si="138"/>
        <v>290.0367</v>
      </c>
      <c r="I707" s="12">
        <f t="shared" si="139"/>
        <v>-1.9467000000000212</v>
      </c>
      <c r="J707" s="12">
        <f t="shared" si="140"/>
        <v>3.7896408900000824</v>
      </c>
      <c r="K707" s="12">
        <f t="shared" si="141"/>
        <v>1.9467000000000212</v>
      </c>
      <c r="L707" s="36">
        <f t="shared" si="142"/>
        <v>6.7572633552015733E-3</v>
      </c>
      <c r="M707" s="12">
        <f t="shared" ca="1" si="144"/>
        <v>281.27333333333337</v>
      </c>
      <c r="N707" s="12">
        <f t="shared" ref="N707:N770" ca="1" si="146">G707-M707</f>
        <v>6.816666666666606</v>
      </c>
      <c r="O707" s="12">
        <f t="shared" ref="O707:O770" ca="1" si="147">N707^2</f>
        <v>46.466944444443619</v>
      </c>
      <c r="P707" s="12">
        <f t="shared" ref="P707:P770" ca="1" si="148">ABS(N707)</f>
        <v>6.816666666666606</v>
      </c>
      <c r="Q707" s="36">
        <f t="shared" ref="Q707:Q770" ca="1" si="149">P707/G707</f>
        <v>2.366158723547019E-2</v>
      </c>
      <c r="R707" s="37">
        <f t="shared" ca="1" si="145"/>
        <v>6.4990108009983496</v>
      </c>
      <c r="S707" s="38">
        <f t="shared" ca="1" si="143"/>
        <v>0</v>
      </c>
    </row>
    <row r="708" spans="5:19" x14ac:dyDescent="0.3">
      <c r="E708" s="34">
        <f t="shared" ref="E708:E771" si="150">E707+1</f>
        <v>707</v>
      </c>
      <c r="F708" s="35">
        <v>44489.291666666664</v>
      </c>
      <c r="G708" s="6">
        <v>288.60000000000002</v>
      </c>
      <c r="H708" s="40">
        <f t="shared" ref="H708:H771" si="151">G707</f>
        <v>288.08999999999997</v>
      </c>
      <c r="I708" s="12">
        <f t="shared" ref="I708:I771" si="152">(G708-H708)</f>
        <v>0.51000000000004775</v>
      </c>
      <c r="J708" s="12">
        <f t="shared" ref="J708:J771" si="153">I708^2</f>
        <v>0.26010000000004868</v>
      </c>
      <c r="K708" s="12">
        <f t="shared" ref="K708:K771" si="154">ABS(I708)</f>
        <v>0.51000000000004775</v>
      </c>
      <c r="L708" s="36">
        <f t="shared" ref="L708:L771" si="155">K708/G708</f>
        <v>1.7671517671519325E-3</v>
      </c>
      <c r="M708" s="12">
        <f t="shared" ca="1" si="144"/>
        <v>286.37889999999999</v>
      </c>
      <c r="N708" s="12">
        <f t="shared" ca="1" si="146"/>
        <v>2.2211000000000354</v>
      </c>
      <c r="O708" s="12">
        <f t="shared" ca="1" si="147"/>
        <v>4.9332852100001574</v>
      </c>
      <c r="P708" s="12">
        <f t="shared" ca="1" si="148"/>
        <v>2.2211000000000354</v>
      </c>
      <c r="Q708" s="36">
        <f t="shared" ca="1" si="149"/>
        <v>7.6961191961193182E-3</v>
      </c>
      <c r="R708" s="37">
        <f t="shared" ca="1" si="145"/>
        <v>1.9034441343317789</v>
      </c>
      <c r="S708" s="38">
        <f t="shared" ref="S708:S771" ca="1" si="156">IF(N707*N708&lt;0,1,0)</f>
        <v>0</v>
      </c>
    </row>
    <row r="709" spans="5:19" x14ac:dyDescent="0.3">
      <c r="E709" s="34">
        <f t="shared" si="150"/>
        <v>708</v>
      </c>
      <c r="F709" s="39">
        <v>44490.291666666664</v>
      </c>
      <c r="G709" s="10">
        <v>298</v>
      </c>
      <c r="H709" s="40">
        <f t="shared" si="151"/>
        <v>288.60000000000002</v>
      </c>
      <c r="I709" s="12">
        <f t="shared" si="152"/>
        <v>9.3999999999999773</v>
      </c>
      <c r="J709" s="12">
        <f t="shared" si="153"/>
        <v>88.359999999999573</v>
      </c>
      <c r="K709" s="12">
        <f t="shared" si="154"/>
        <v>9.3999999999999773</v>
      </c>
      <c r="L709" s="36">
        <f t="shared" si="155"/>
        <v>3.1543624161073751E-2</v>
      </c>
      <c r="M709" s="12">
        <f t="shared" ca="1" si="144"/>
        <v>288.90890000000002</v>
      </c>
      <c r="N709" s="12">
        <f t="shared" ca="1" si="146"/>
        <v>9.0910999999999831</v>
      </c>
      <c r="O709" s="12">
        <f t="shared" ca="1" si="147"/>
        <v>82.648099209999685</v>
      </c>
      <c r="P709" s="12">
        <f t="shared" ca="1" si="148"/>
        <v>9.0910999999999831</v>
      </c>
      <c r="Q709" s="36">
        <f t="shared" ca="1" si="149"/>
        <v>3.0507046979865716E-2</v>
      </c>
      <c r="R709" s="37">
        <f t="shared" ca="1" si="145"/>
        <v>8.7734441343317275</v>
      </c>
      <c r="S709" s="38">
        <f t="shared" ca="1" si="156"/>
        <v>0</v>
      </c>
    </row>
    <row r="710" spans="5:19" x14ac:dyDescent="0.3">
      <c r="E710" s="34">
        <f t="shared" si="150"/>
        <v>709</v>
      </c>
      <c r="F710" s="35">
        <v>44491.291666666664</v>
      </c>
      <c r="G710" s="6">
        <v>303.22669999999999</v>
      </c>
      <c r="H710" s="40">
        <f t="shared" si="151"/>
        <v>298</v>
      </c>
      <c r="I710" s="12">
        <f t="shared" si="152"/>
        <v>5.2266999999999939</v>
      </c>
      <c r="J710" s="12">
        <f t="shared" si="153"/>
        <v>27.318392889999938</v>
      </c>
      <c r="K710" s="12">
        <f t="shared" si="154"/>
        <v>5.2266999999999939</v>
      </c>
      <c r="L710" s="36">
        <f t="shared" si="155"/>
        <v>1.7236938567744838E-2</v>
      </c>
      <c r="M710" s="12">
        <f t="shared" ca="1" si="144"/>
        <v>291.56333333333333</v>
      </c>
      <c r="N710" s="12">
        <f t="shared" ca="1" si="146"/>
        <v>11.663366666666661</v>
      </c>
      <c r="O710" s="12">
        <f t="shared" ca="1" si="147"/>
        <v>136.03412200111097</v>
      </c>
      <c r="P710" s="12">
        <f t="shared" ca="1" si="148"/>
        <v>11.663366666666661</v>
      </c>
      <c r="Q710" s="36">
        <f t="shared" ca="1" si="149"/>
        <v>3.8464180979665252E-2</v>
      </c>
      <c r="R710" s="37">
        <f t="shared" ca="1" si="145"/>
        <v>11.345710800998406</v>
      </c>
      <c r="S710" s="38">
        <f t="shared" ca="1" si="156"/>
        <v>0</v>
      </c>
    </row>
    <row r="711" spans="5:19" x14ac:dyDescent="0.3">
      <c r="E711" s="34">
        <f t="shared" si="150"/>
        <v>710</v>
      </c>
      <c r="F711" s="39">
        <v>44494.291666666664</v>
      </c>
      <c r="G711" s="10">
        <v>341.62</v>
      </c>
      <c r="H711" s="40">
        <f t="shared" si="151"/>
        <v>303.22669999999999</v>
      </c>
      <c r="I711" s="12">
        <f t="shared" si="152"/>
        <v>38.393300000000011</v>
      </c>
      <c r="J711" s="12">
        <f t="shared" si="153"/>
        <v>1474.0454848900008</v>
      </c>
      <c r="K711" s="12">
        <f t="shared" si="154"/>
        <v>38.393300000000011</v>
      </c>
      <c r="L711" s="36">
        <f t="shared" si="155"/>
        <v>0.1123859844271413</v>
      </c>
      <c r="M711" s="12">
        <f t="shared" ca="1" si="144"/>
        <v>296.60890000000001</v>
      </c>
      <c r="N711" s="12">
        <f t="shared" ca="1" si="146"/>
        <v>45.011099999999999</v>
      </c>
      <c r="O711" s="12">
        <f t="shared" ca="1" si="147"/>
        <v>2025.9991232099999</v>
      </c>
      <c r="P711" s="12">
        <f t="shared" ca="1" si="148"/>
        <v>45.011099999999999</v>
      </c>
      <c r="Q711" s="36">
        <f t="shared" ca="1" si="149"/>
        <v>0.13175780106551138</v>
      </c>
      <c r="R711" s="37">
        <f t="shared" ca="1" si="145"/>
        <v>44.693444134331742</v>
      </c>
      <c r="S711" s="38">
        <f t="shared" ca="1" si="156"/>
        <v>0</v>
      </c>
    </row>
    <row r="712" spans="5:19" x14ac:dyDescent="0.3">
      <c r="E712" s="34">
        <f t="shared" si="150"/>
        <v>711</v>
      </c>
      <c r="F712" s="35">
        <v>44495.291666666664</v>
      </c>
      <c r="G712" s="6">
        <v>339.47669999999999</v>
      </c>
      <c r="H712" s="40">
        <f t="shared" si="151"/>
        <v>341.62</v>
      </c>
      <c r="I712" s="12">
        <f t="shared" si="152"/>
        <v>-2.1433000000000106</v>
      </c>
      <c r="J712" s="12">
        <f t="shared" si="153"/>
        <v>4.5937348900000456</v>
      </c>
      <c r="K712" s="12">
        <f t="shared" si="154"/>
        <v>2.1433000000000106</v>
      </c>
      <c r="L712" s="36">
        <f t="shared" si="155"/>
        <v>6.313540811490187E-3</v>
      </c>
      <c r="M712" s="12">
        <f t="shared" ca="1" si="144"/>
        <v>314.28223333333329</v>
      </c>
      <c r="N712" s="12">
        <f t="shared" ca="1" si="146"/>
        <v>25.194466666666699</v>
      </c>
      <c r="O712" s="12">
        <f t="shared" ca="1" si="147"/>
        <v>634.76115061777944</v>
      </c>
      <c r="P712" s="12">
        <f t="shared" ca="1" si="148"/>
        <v>25.194466666666699</v>
      </c>
      <c r="Q712" s="36">
        <f t="shared" ca="1" si="149"/>
        <v>7.4215599087261955E-2</v>
      </c>
      <c r="R712" s="37">
        <f t="shared" ca="1" si="145"/>
        <v>24.876810800998442</v>
      </c>
      <c r="S712" s="38">
        <f t="shared" ca="1" si="156"/>
        <v>0</v>
      </c>
    </row>
    <row r="713" spans="5:19" x14ac:dyDescent="0.3">
      <c r="E713" s="34">
        <f t="shared" si="150"/>
        <v>712</v>
      </c>
      <c r="F713" s="39">
        <v>44496.291666666664</v>
      </c>
      <c r="G713" s="10">
        <v>345.95330000000001</v>
      </c>
      <c r="H713" s="40">
        <f t="shared" si="151"/>
        <v>339.47669999999999</v>
      </c>
      <c r="I713" s="12">
        <f t="shared" si="152"/>
        <v>6.476600000000019</v>
      </c>
      <c r="J713" s="12">
        <f t="shared" si="153"/>
        <v>41.946347560000248</v>
      </c>
      <c r="K713" s="12">
        <f t="shared" si="154"/>
        <v>6.476600000000019</v>
      </c>
      <c r="L713" s="36">
        <f t="shared" si="155"/>
        <v>1.8721023906984033E-2</v>
      </c>
      <c r="M713" s="12">
        <f t="shared" ca="1" si="144"/>
        <v>328.1078</v>
      </c>
      <c r="N713" s="12">
        <f t="shared" ca="1" si="146"/>
        <v>17.845500000000015</v>
      </c>
      <c r="O713" s="12">
        <f t="shared" ca="1" si="147"/>
        <v>318.46187025000057</v>
      </c>
      <c r="P713" s="12">
        <f t="shared" ca="1" si="148"/>
        <v>17.845500000000015</v>
      </c>
      <c r="Q713" s="36">
        <f t="shared" ca="1" si="149"/>
        <v>5.158355188402601E-2</v>
      </c>
      <c r="R713" s="37">
        <f t="shared" ca="1" si="145"/>
        <v>17.527844134331758</v>
      </c>
      <c r="S713" s="38">
        <f t="shared" ca="1" si="156"/>
        <v>0</v>
      </c>
    </row>
    <row r="714" spans="5:19" x14ac:dyDescent="0.3">
      <c r="E714" s="34">
        <f t="shared" si="150"/>
        <v>713</v>
      </c>
      <c r="F714" s="35">
        <v>44497.291666666664</v>
      </c>
      <c r="G714" s="6">
        <v>359.01330000000002</v>
      </c>
      <c r="H714" s="40">
        <f t="shared" si="151"/>
        <v>345.95330000000001</v>
      </c>
      <c r="I714" s="12">
        <f t="shared" si="152"/>
        <v>13.060000000000002</v>
      </c>
      <c r="J714" s="12">
        <f t="shared" si="153"/>
        <v>170.56360000000006</v>
      </c>
      <c r="K714" s="12">
        <f t="shared" si="154"/>
        <v>13.060000000000002</v>
      </c>
      <c r="L714" s="36">
        <f t="shared" si="155"/>
        <v>3.6377482394106299E-2</v>
      </c>
      <c r="M714" s="12">
        <f t="shared" ca="1" si="144"/>
        <v>342.35000000000008</v>
      </c>
      <c r="N714" s="12">
        <f t="shared" ca="1" si="146"/>
        <v>16.663299999999936</v>
      </c>
      <c r="O714" s="12">
        <f t="shared" ca="1" si="147"/>
        <v>277.66556688999788</v>
      </c>
      <c r="P714" s="12">
        <f t="shared" ca="1" si="148"/>
        <v>16.663299999999936</v>
      </c>
      <c r="Q714" s="36">
        <f t="shared" ca="1" si="149"/>
        <v>4.6414157915597928E-2</v>
      </c>
      <c r="R714" s="37">
        <f t="shared" ca="1" si="145"/>
        <v>16.345644134331678</v>
      </c>
      <c r="S714" s="38">
        <f t="shared" ca="1" si="156"/>
        <v>0</v>
      </c>
    </row>
    <row r="715" spans="5:19" x14ac:dyDescent="0.3">
      <c r="E715" s="34">
        <f t="shared" si="150"/>
        <v>714</v>
      </c>
      <c r="F715" s="39">
        <v>44498.291666666664</v>
      </c>
      <c r="G715" s="10">
        <v>371.33330000000001</v>
      </c>
      <c r="H715" s="40">
        <f t="shared" si="151"/>
        <v>359.01330000000002</v>
      </c>
      <c r="I715" s="12">
        <f t="shared" si="152"/>
        <v>12.319999999999993</v>
      </c>
      <c r="J715" s="12">
        <f t="shared" si="153"/>
        <v>151.78239999999983</v>
      </c>
      <c r="K715" s="12">
        <f t="shared" si="154"/>
        <v>12.319999999999993</v>
      </c>
      <c r="L715" s="36">
        <f t="shared" si="155"/>
        <v>3.317774085976128E-2</v>
      </c>
      <c r="M715" s="12">
        <f t="shared" ca="1" si="144"/>
        <v>348.14776666666671</v>
      </c>
      <c r="N715" s="12">
        <f t="shared" ca="1" si="146"/>
        <v>23.185533333333296</v>
      </c>
      <c r="O715" s="12">
        <f t="shared" ca="1" si="147"/>
        <v>537.56895595110939</v>
      </c>
      <c r="P715" s="12">
        <f t="shared" ca="1" si="148"/>
        <v>23.185533333333296</v>
      </c>
      <c r="Q715" s="36">
        <f t="shared" ca="1" si="149"/>
        <v>6.2438605245835201E-2</v>
      </c>
      <c r="R715" s="37">
        <f t="shared" ca="1" si="145"/>
        <v>22.867877467665039</v>
      </c>
      <c r="S715" s="38">
        <f t="shared" ca="1" si="156"/>
        <v>0</v>
      </c>
    </row>
    <row r="716" spans="5:19" x14ac:dyDescent="0.3">
      <c r="E716" s="34">
        <f t="shared" si="150"/>
        <v>715</v>
      </c>
      <c r="F716" s="35">
        <v>44501.291666666664</v>
      </c>
      <c r="G716" s="6">
        <v>402.86329999999998</v>
      </c>
      <c r="H716" s="40">
        <f t="shared" si="151"/>
        <v>371.33330000000001</v>
      </c>
      <c r="I716" s="12">
        <f t="shared" si="152"/>
        <v>31.529999999999973</v>
      </c>
      <c r="J716" s="12">
        <f t="shared" si="153"/>
        <v>994.14089999999828</v>
      </c>
      <c r="K716" s="12">
        <f t="shared" si="154"/>
        <v>31.529999999999973</v>
      </c>
      <c r="L716" s="36">
        <f t="shared" si="155"/>
        <v>7.8264761272620206E-2</v>
      </c>
      <c r="M716" s="12">
        <f t="shared" ca="1" si="144"/>
        <v>358.76663333333335</v>
      </c>
      <c r="N716" s="12">
        <f t="shared" ca="1" si="146"/>
        <v>44.096666666666636</v>
      </c>
      <c r="O716" s="12">
        <f t="shared" ca="1" si="147"/>
        <v>1944.5160111111084</v>
      </c>
      <c r="P716" s="12">
        <f t="shared" ca="1" si="148"/>
        <v>44.096666666666636</v>
      </c>
      <c r="Q716" s="36">
        <f t="shared" ca="1" si="149"/>
        <v>0.10945813795068113</v>
      </c>
      <c r="R716" s="37">
        <f t="shared" ca="1" si="145"/>
        <v>43.779010800998378</v>
      </c>
      <c r="S716" s="38">
        <f t="shared" ca="1" si="156"/>
        <v>0</v>
      </c>
    </row>
    <row r="717" spans="5:19" x14ac:dyDescent="0.3">
      <c r="E717" s="34">
        <f t="shared" si="150"/>
        <v>716</v>
      </c>
      <c r="F717" s="39">
        <v>44502.291666666664</v>
      </c>
      <c r="G717" s="10">
        <v>390.66669999999999</v>
      </c>
      <c r="H717" s="40">
        <f t="shared" si="151"/>
        <v>402.86329999999998</v>
      </c>
      <c r="I717" s="12">
        <f t="shared" si="152"/>
        <v>-12.196599999999989</v>
      </c>
      <c r="J717" s="12">
        <f t="shared" si="153"/>
        <v>148.75705155999975</v>
      </c>
      <c r="K717" s="12">
        <f t="shared" si="154"/>
        <v>12.196599999999989</v>
      </c>
      <c r="L717" s="36">
        <f t="shared" si="155"/>
        <v>3.1219963206487754E-2</v>
      </c>
      <c r="M717" s="12">
        <f t="shared" ca="1" si="144"/>
        <v>377.73663333333337</v>
      </c>
      <c r="N717" s="12">
        <f t="shared" ca="1" si="146"/>
        <v>12.930066666666619</v>
      </c>
      <c r="O717" s="12">
        <f t="shared" ca="1" si="147"/>
        <v>167.18662400444322</v>
      </c>
      <c r="P717" s="12">
        <f t="shared" ca="1" si="148"/>
        <v>12.930066666666619</v>
      </c>
      <c r="Q717" s="36">
        <f t="shared" ca="1" si="149"/>
        <v>3.3097437449023985E-2</v>
      </c>
      <c r="R717" s="37">
        <f t="shared" ca="1" si="145"/>
        <v>12.612410800998363</v>
      </c>
      <c r="S717" s="38">
        <f t="shared" ca="1" si="156"/>
        <v>0</v>
      </c>
    </row>
    <row r="718" spans="5:19" x14ac:dyDescent="0.3">
      <c r="E718" s="34">
        <f t="shared" si="150"/>
        <v>717</v>
      </c>
      <c r="F718" s="35">
        <v>44503.291666666664</v>
      </c>
      <c r="G718" s="6">
        <v>404.62</v>
      </c>
      <c r="H718" s="40">
        <f t="shared" si="151"/>
        <v>390.66669999999999</v>
      </c>
      <c r="I718" s="12">
        <f t="shared" si="152"/>
        <v>13.953300000000013</v>
      </c>
      <c r="J718" s="12">
        <f t="shared" si="153"/>
        <v>194.69458089000037</v>
      </c>
      <c r="K718" s="12">
        <f t="shared" si="154"/>
        <v>13.953300000000013</v>
      </c>
      <c r="L718" s="36">
        <f t="shared" si="155"/>
        <v>3.4484948840887777E-2</v>
      </c>
      <c r="M718" s="12">
        <f t="shared" ca="1" si="144"/>
        <v>388.28776666666664</v>
      </c>
      <c r="N718" s="12">
        <f t="shared" ca="1" si="146"/>
        <v>16.332233333333363</v>
      </c>
      <c r="O718" s="12">
        <f t="shared" ca="1" si="147"/>
        <v>266.7418456544454</v>
      </c>
      <c r="P718" s="12">
        <f t="shared" ca="1" si="148"/>
        <v>16.332233333333363</v>
      </c>
      <c r="Q718" s="36">
        <f t="shared" ca="1" si="149"/>
        <v>4.0364374804343246E-2</v>
      </c>
      <c r="R718" s="37">
        <f t="shared" ca="1" si="145"/>
        <v>16.014577467665106</v>
      </c>
      <c r="S718" s="38">
        <f t="shared" ca="1" si="156"/>
        <v>0</v>
      </c>
    </row>
    <row r="719" spans="5:19" x14ac:dyDescent="0.3">
      <c r="E719" s="34">
        <f t="shared" si="150"/>
        <v>718</v>
      </c>
      <c r="F719" s="39">
        <v>44504.291666666664</v>
      </c>
      <c r="G719" s="10">
        <v>409.97</v>
      </c>
      <c r="H719" s="40">
        <f t="shared" si="151"/>
        <v>404.62</v>
      </c>
      <c r="I719" s="12">
        <f t="shared" si="152"/>
        <v>5.3500000000000227</v>
      </c>
      <c r="J719" s="12">
        <f t="shared" si="153"/>
        <v>28.622500000000244</v>
      </c>
      <c r="K719" s="12">
        <f t="shared" si="154"/>
        <v>5.3500000000000227</v>
      </c>
      <c r="L719" s="36">
        <f t="shared" si="155"/>
        <v>1.3049735346488822E-2</v>
      </c>
      <c r="M719" s="12">
        <f t="shared" ca="1" si="144"/>
        <v>399.38333333333338</v>
      </c>
      <c r="N719" s="12">
        <f t="shared" ca="1" si="146"/>
        <v>10.586666666666645</v>
      </c>
      <c r="O719" s="12">
        <f t="shared" ca="1" si="147"/>
        <v>112.07751111111065</v>
      </c>
      <c r="P719" s="12">
        <f t="shared" ca="1" si="148"/>
        <v>10.586666666666645</v>
      </c>
      <c r="Q719" s="36">
        <f t="shared" ca="1" si="149"/>
        <v>2.5823027701213856E-2</v>
      </c>
      <c r="R719" s="37">
        <f t="shared" ca="1" si="145"/>
        <v>10.269010800998389</v>
      </c>
      <c r="S719" s="38">
        <f t="shared" ca="1" si="156"/>
        <v>0</v>
      </c>
    </row>
    <row r="720" spans="5:19" x14ac:dyDescent="0.3">
      <c r="E720" s="34">
        <f t="shared" si="150"/>
        <v>719</v>
      </c>
      <c r="F720" s="35">
        <v>44505.291666666664</v>
      </c>
      <c r="G720" s="6">
        <v>407.36329999999998</v>
      </c>
      <c r="H720" s="40">
        <f t="shared" si="151"/>
        <v>409.97</v>
      </c>
      <c r="I720" s="12">
        <f t="shared" si="152"/>
        <v>-2.6067000000000462</v>
      </c>
      <c r="J720" s="12">
        <f t="shared" si="153"/>
        <v>6.7948848900002412</v>
      </c>
      <c r="K720" s="12">
        <f t="shared" si="154"/>
        <v>2.6067000000000462</v>
      </c>
      <c r="L720" s="36">
        <f t="shared" si="155"/>
        <v>6.3989564106537002E-3</v>
      </c>
      <c r="M720" s="12">
        <f t="shared" ca="1" si="144"/>
        <v>401.75223333333332</v>
      </c>
      <c r="N720" s="12">
        <f t="shared" ca="1" si="146"/>
        <v>5.6110666666666589</v>
      </c>
      <c r="O720" s="12">
        <f t="shared" ca="1" si="147"/>
        <v>31.484069137777691</v>
      </c>
      <c r="P720" s="12">
        <f t="shared" ca="1" si="148"/>
        <v>5.6110666666666589</v>
      </c>
      <c r="Q720" s="36">
        <f t="shared" ca="1" si="149"/>
        <v>1.3774109416991318E-2</v>
      </c>
      <c r="R720" s="37">
        <f t="shared" ca="1" si="145"/>
        <v>5.2934108009984024</v>
      </c>
      <c r="S720" s="38">
        <f t="shared" ca="1" si="156"/>
        <v>0</v>
      </c>
    </row>
    <row r="721" spans="5:19" x14ac:dyDescent="0.3">
      <c r="E721" s="34">
        <f t="shared" si="150"/>
        <v>720</v>
      </c>
      <c r="F721" s="39">
        <v>44508.291666666664</v>
      </c>
      <c r="G721" s="10">
        <v>387.64670000000001</v>
      </c>
      <c r="H721" s="40">
        <f t="shared" si="151"/>
        <v>407.36329999999998</v>
      </c>
      <c r="I721" s="12">
        <f t="shared" si="152"/>
        <v>-19.716599999999971</v>
      </c>
      <c r="J721" s="12">
        <f t="shared" si="153"/>
        <v>388.74431555999888</v>
      </c>
      <c r="K721" s="12">
        <f t="shared" si="154"/>
        <v>19.716599999999971</v>
      </c>
      <c r="L721" s="36">
        <f t="shared" si="155"/>
        <v>5.0862292907433423E-2</v>
      </c>
      <c r="M721" s="12">
        <f t="shared" ca="1" si="144"/>
        <v>407.31776666666673</v>
      </c>
      <c r="N721" s="12">
        <f t="shared" ca="1" si="146"/>
        <v>-19.671066666666718</v>
      </c>
      <c r="O721" s="12">
        <f t="shared" ca="1" si="147"/>
        <v>386.95086380444644</v>
      </c>
      <c r="P721" s="12">
        <f t="shared" ca="1" si="148"/>
        <v>19.671066666666718</v>
      </c>
      <c r="Q721" s="36">
        <f t="shared" ca="1" si="149"/>
        <v>5.0744831999515842E-2</v>
      </c>
      <c r="R721" s="37">
        <f t="shared" ca="1" si="145"/>
        <v>-19.988722532334975</v>
      </c>
      <c r="S721" s="38">
        <f t="shared" ca="1" si="156"/>
        <v>1</v>
      </c>
    </row>
    <row r="722" spans="5:19" x14ac:dyDescent="0.3">
      <c r="E722" s="34">
        <f t="shared" si="150"/>
        <v>721</v>
      </c>
      <c r="F722" s="35">
        <v>44509.291666666664</v>
      </c>
      <c r="G722" s="6">
        <v>341.16669999999999</v>
      </c>
      <c r="H722" s="40">
        <f t="shared" si="151"/>
        <v>387.64670000000001</v>
      </c>
      <c r="I722" s="12">
        <f t="shared" si="152"/>
        <v>-46.480000000000018</v>
      </c>
      <c r="J722" s="12">
        <f t="shared" si="153"/>
        <v>2160.3904000000016</v>
      </c>
      <c r="K722" s="12">
        <f t="shared" si="154"/>
        <v>46.480000000000018</v>
      </c>
      <c r="L722" s="36">
        <f t="shared" si="155"/>
        <v>0.13623838434407584</v>
      </c>
      <c r="M722" s="12">
        <f t="shared" ca="1" si="144"/>
        <v>401.66</v>
      </c>
      <c r="N722" s="12">
        <f t="shared" ca="1" si="146"/>
        <v>-60.493300000000033</v>
      </c>
      <c r="O722" s="12">
        <f t="shared" ca="1" si="147"/>
        <v>3659.4393448900041</v>
      </c>
      <c r="P722" s="12">
        <f t="shared" ca="1" si="148"/>
        <v>60.493300000000033</v>
      </c>
      <c r="Q722" s="36">
        <f t="shared" ca="1" si="149"/>
        <v>0.17731302615407668</v>
      </c>
      <c r="R722" s="37">
        <f t="shared" ca="1" si="145"/>
        <v>-60.810955865668291</v>
      </c>
      <c r="S722" s="38">
        <f t="shared" ca="1" si="156"/>
        <v>0</v>
      </c>
    </row>
    <row r="723" spans="5:19" x14ac:dyDescent="0.3">
      <c r="E723" s="34">
        <f t="shared" si="150"/>
        <v>722</v>
      </c>
      <c r="F723" s="39">
        <v>44510.291666666664</v>
      </c>
      <c r="G723" s="10">
        <v>355.98329999999999</v>
      </c>
      <c r="H723" s="40">
        <f t="shared" si="151"/>
        <v>341.16669999999999</v>
      </c>
      <c r="I723" s="12">
        <f t="shared" si="152"/>
        <v>14.816599999999994</v>
      </c>
      <c r="J723" s="12">
        <f t="shared" si="153"/>
        <v>219.53163555999981</v>
      </c>
      <c r="K723" s="12">
        <f t="shared" si="154"/>
        <v>14.816599999999994</v>
      </c>
      <c r="L723" s="36">
        <f t="shared" si="155"/>
        <v>4.1621615396003113E-2</v>
      </c>
      <c r="M723" s="12">
        <f t="shared" ca="1" si="144"/>
        <v>378.72556666666668</v>
      </c>
      <c r="N723" s="12">
        <f t="shared" ca="1" si="146"/>
        <v>-22.742266666666694</v>
      </c>
      <c r="O723" s="12">
        <f t="shared" ca="1" si="147"/>
        <v>517.210693137779</v>
      </c>
      <c r="P723" s="12">
        <f t="shared" ca="1" si="148"/>
        <v>22.742266666666694</v>
      </c>
      <c r="Q723" s="36">
        <f t="shared" ca="1" si="149"/>
        <v>6.3885768424155553E-2</v>
      </c>
      <c r="R723" s="37">
        <f t="shared" ca="1" si="145"/>
        <v>-23.059922532334951</v>
      </c>
      <c r="S723" s="38">
        <f t="shared" ca="1" si="156"/>
        <v>0</v>
      </c>
    </row>
    <row r="724" spans="5:19" x14ac:dyDescent="0.3">
      <c r="E724" s="34">
        <f t="shared" si="150"/>
        <v>723</v>
      </c>
      <c r="F724" s="35">
        <v>44511.291666666664</v>
      </c>
      <c r="G724" s="6">
        <v>354.50330000000002</v>
      </c>
      <c r="H724" s="40">
        <f t="shared" si="151"/>
        <v>355.98329999999999</v>
      </c>
      <c r="I724" s="12">
        <f t="shared" si="152"/>
        <v>-1.4799999999999613</v>
      </c>
      <c r="J724" s="12">
        <f t="shared" si="153"/>
        <v>2.1903999999998858</v>
      </c>
      <c r="K724" s="12">
        <f t="shared" si="154"/>
        <v>1.4799999999999613</v>
      </c>
      <c r="L724" s="36">
        <f t="shared" si="155"/>
        <v>4.1748553539556928E-3</v>
      </c>
      <c r="M724" s="12">
        <f t="shared" ca="1" si="144"/>
        <v>361.59889999999996</v>
      </c>
      <c r="N724" s="12">
        <f t="shared" ca="1" si="146"/>
        <v>-7.0955999999999335</v>
      </c>
      <c r="O724" s="12">
        <f t="shared" ca="1" si="147"/>
        <v>50.347539359999054</v>
      </c>
      <c r="P724" s="12">
        <f t="shared" ca="1" si="148"/>
        <v>7.0955999999999335</v>
      </c>
      <c r="Q724" s="36">
        <f t="shared" ca="1" si="149"/>
        <v>2.0015610574005752E-2</v>
      </c>
      <c r="R724" s="37">
        <f t="shared" ca="1" si="145"/>
        <v>-7.4132558656681899</v>
      </c>
      <c r="S724" s="38">
        <f t="shared" ca="1" si="156"/>
        <v>0</v>
      </c>
    </row>
    <row r="725" spans="5:19" x14ac:dyDescent="0.3">
      <c r="E725" s="34">
        <f t="shared" si="150"/>
        <v>724</v>
      </c>
      <c r="F725" s="39">
        <v>44512.291666666664</v>
      </c>
      <c r="G725" s="10">
        <v>344.47329999999999</v>
      </c>
      <c r="H725" s="40">
        <f t="shared" si="151"/>
        <v>354.50330000000002</v>
      </c>
      <c r="I725" s="12">
        <f t="shared" si="152"/>
        <v>-10.03000000000003</v>
      </c>
      <c r="J725" s="12">
        <f t="shared" si="153"/>
        <v>100.60090000000059</v>
      </c>
      <c r="K725" s="12">
        <f t="shared" si="154"/>
        <v>10.03000000000003</v>
      </c>
      <c r="L725" s="36">
        <f t="shared" si="155"/>
        <v>2.9116915592587379E-2</v>
      </c>
      <c r="M725" s="12">
        <f t="shared" ca="1" si="144"/>
        <v>350.55109999999996</v>
      </c>
      <c r="N725" s="12">
        <f t="shared" ca="1" si="146"/>
        <v>-6.0777999999999679</v>
      </c>
      <c r="O725" s="12">
        <f t="shared" ca="1" si="147"/>
        <v>36.93965283999961</v>
      </c>
      <c r="P725" s="12">
        <f t="shared" ca="1" si="148"/>
        <v>6.0777999999999679</v>
      </c>
      <c r="Q725" s="36">
        <f t="shared" ca="1" si="149"/>
        <v>1.7643747715715464E-2</v>
      </c>
      <c r="R725" s="37">
        <f t="shared" ca="1" si="145"/>
        <v>-6.3954558656682243</v>
      </c>
      <c r="S725" s="38">
        <f t="shared" ca="1" si="156"/>
        <v>0</v>
      </c>
    </row>
    <row r="726" spans="5:19" x14ac:dyDescent="0.3">
      <c r="E726" s="34">
        <f t="shared" si="150"/>
        <v>725</v>
      </c>
      <c r="F726" s="35">
        <v>44515.291666666664</v>
      </c>
      <c r="G726" s="6">
        <v>337.79669999999999</v>
      </c>
      <c r="H726" s="40">
        <f t="shared" si="151"/>
        <v>344.47329999999999</v>
      </c>
      <c r="I726" s="12">
        <f t="shared" si="152"/>
        <v>-6.6766000000000076</v>
      </c>
      <c r="J726" s="12">
        <f t="shared" si="153"/>
        <v>44.576987560000099</v>
      </c>
      <c r="K726" s="12">
        <f t="shared" si="154"/>
        <v>6.6766000000000076</v>
      </c>
      <c r="L726" s="36">
        <f t="shared" si="155"/>
        <v>1.9765142761903855E-2</v>
      </c>
      <c r="M726" s="12">
        <f t="shared" ca="1" si="144"/>
        <v>351.65329999999994</v>
      </c>
      <c r="N726" s="12">
        <f t="shared" ca="1" si="146"/>
        <v>-13.856599999999958</v>
      </c>
      <c r="O726" s="12">
        <f t="shared" ca="1" si="147"/>
        <v>192.00536355999881</v>
      </c>
      <c r="P726" s="12">
        <f t="shared" ca="1" si="148"/>
        <v>13.856599999999958</v>
      </c>
      <c r="Q726" s="36">
        <f t="shared" ca="1" si="149"/>
        <v>4.1020530988017223E-2</v>
      </c>
      <c r="R726" s="37">
        <f t="shared" ca="1" si="145"/>
        <v>-14.174255865668213</v>
      </c>
      <c r="S726" s="38">
        <f t="shared" ca="1" si="156"/>
        <v>0</v>
      </c>
    </row>
    <row r="727" spans="5:19" x14ac:dyDescent="0.3">
      <c r="E727" s="34">
        <f t="shared" si="150"/>
        <v>726</v>
      </c>
      <c r="F727" s="39">
        <v>44516.291666666664</v>
      </c>
      <c r="G727" s="10">
        <v>351.57670000000002</v>
      </c>
      <c r="H727" s="40">
        <f t="shared" si="151"/>
        <v>337.79669999999999</v>
      </c>
      <c r="I727" s="12">
        <f t="shared" si="152"/>
        <v>13.78000000000003</v>
      </c>
      <c r="J727" s="12">
        <f t="shared" si="153"/>
        <v>189.88840000000081</v>
      </c>
      <c r="K727" s="12">
        <f t="shared" si="154"/>
        <v>13.78000000000003</v>
      </c>
      <c r="L727" s="36">
        <f t="shared" si="155"/>
        <v>3.9194861320445945E-2</v>
      </c>
      <c r="M727" s="12">
        <f t="shared" ca="1" si="144"/>
        <v>345.59109999999993</v>
      </c>
      <c r="N727" s="12">
        <f t="shared" ca="1" si="146"/>
        <v>5.9856000000000904</v>
      </c>
      <c r="O727" s="12">
        <f t="shared" ca="1" si="147"/>
        <v>35.827407360001082</v>
      </c>
      <c r="P727" s="12">
        <f t="shared" ca="1" si="148"/>
        <v>5.9856000000000904</v>
      </c>
      <c r="Q727" s="36">
        <f t="shared" ca="1" si="149"/>
        <v>1.7025019007232533E-2</v>
      </c>
      <c r="R727" s="37">
        <f t="shared" ca="1" si="145"/>
        <v>5.667944134331834</v>
      </c>
      <c r="S727" s="38">
        <f t="shared" ca="1" si="156"/>
        <v>1</v>
      </c>
    </row>
    <row r="728" spans="5:19" x14ac:dyDescent="0.3">
      <c r="E728" s="34">
        <f t="shared" si="150"/>
        <v>727</v>
      </c>
      <c r="F728" s="35">
        <v>44517.291666666664</v>
      </c>
      <c r="G728" s="6">
        <v>363.00330000000002</v>
      </c>
      <c r="H728" s="40">
        <f t="shared" si="151"/>
        <v>351.57670000000002</v>
      </c>
      <c r="I728" s="12">
        <f t="shared" si="152"/>
        <v>11.426600000000008</v>
      </c>
      <c r="J728" s="12">
        <f t="shared" si="153"/>
        <v>130.56718756000018</v>
      </c>
      <c r="K728" s="12">
        <f t="shared" si="154"/>
        <v>11.426600000000008</v>
      </c>
      <c r="L728" s="36">
        <f t="shared" si="155"/>
        <v>3.1477950751411923E-2</v>
      </c>
      <c r="M728" s="12">
        <f t="shared" ca="1" si="144"/>
        <v>344.61556666666667</v>
      </c>
      <c r="N728" s="12">
        <f t="shared" ca="1" si="146"/>
        <v>18.387733333333358</v>
      </c>
      <c r="O728" s="12">
        <f t="shared" ca="1" si="147"/>
        <v>338.10873713777869</v>
      </c>
      <c r="P728" s="12">
        <f t="shared" ca="1" si="148"/>
        <v>18.387733333333358</v>
      </c>
      <c r="Q728" s="36">
        <f t="shared" ca="1" si="149"/>
        <v>5.0654452268983109E-2</v>
      </c>
      <c r="R728" s="37">
        <f t="shared" ca="1" si="145"/>
        <v>18.070077467665101</v>
      </c>
      <c r="S728" s="38">
        <f t="shared" ca="1" si="156"/>
        <v>0</v>
      </c>
    </row>
    <row r="729" spans="5:19" x14ac:dyDescent="0.3">
      <c r="E729" s="34">
        <f t="shared" si="150"/>
        <v>728</v>
      </c>
      <c r="F729" s="39">
        <v>44518.291666666664</v>
      </c>
      <c r="G729" s="10">
        <v>365.46</v>
      </c>
      <c r="H729" s="40">
        <f t="shared" si="151"/>
        <v>363.00330000000002</v>
      </c>
      <c r="I729" s="12">
        <f t="shared" si="152"/>
        <v>2.4566999999999553</v>
      </c>
      <c r="J729" s="12">
        <f t="shared" si="153"/>
        <v>6.0353748899997806</v>
      </c>
      <c r="K729" s="12">
        <f t="shared" si="154"/>
        <v>2.4566999999999553</v>
      </c>
      <c r="L729" s="36">
        <f t="shared" si="155"/>
        <v>6.7222131012968731E-3</v>
      </c>
      <c r="M729" s="12">
        <f t="shared" ca="1" si="144"/>
        <v>350.79223333333334</v>
      </c>
      <c r="N729" s="12">
        <f t="shared" ca="1" si="146"/>
        <v>14.667766666666637</v>
      </c>
      <c r="O729" s="12">
        <f t="shared" ca="1" si="147"/>
        <v>215.14337898777691</v>
      </c>
      <c r="P729" s="12">
        <f t="shared" ca="1" si="148"/>
        <v>14.667766666666637</v>
      </c>
      <c r="Q729" s="36">
        <f t="shared" ca="1" si="149"/>
        <v>4.013508090260668E-2</v>
      </c>
      <c r="R729" s="37">
        <f t="shared" ca="1" si="145"/>
        <v>14.350110800998381</v>
      </c>
      <c r="S729" s="38">
        <f t="shared" ca="1" si="156"/>
        <v>0</v>
      </c>
    </row>
    <row r="730" spans="5:19" x14ac:dyDescent="0.3">
      <c r="E730" s="34">
        <f t="shared" si="150"/>
        <v>729</v>
      </c>
      <c r="F730" s="35">
        <v>44519.291666666664</v>
      </c>
      <c r="G730" s="6">
        <v>379.02</v>
      </c>
      <c r="H730" s="40">
        <f t="shared" si="151"/>
        <v>365.46</v>
      </c>
      <c r="I730" s="12">
        <f t="shared" si="152"/>
        <v>13.560000000000002</v>
      </c>
      <c r="J730" s="12">
        <f t="shared" si="153"/>
        <v>183.87360000000007</v>
      </c>
      <c r="K730" s="12">
        <f t="shared" si="154"/>
        <v>13.560000000000002</v>
      </c>
      <c r="L730" s="36">
        <f t="shared" si="155"/>
        <v>3.5776476175399724E-2</v>
      </c>
      <c r="M730" s="12">
        <f t="shared" ca="1" si="144"/>
        <v>360.01333333333332</v>
      </c>
      <c r="N730" s="12">
        <f t="shared" ca="1" si="146"/>
        <v>19.006666666666661</v>
      </c>
      <c r="O730" s="12">
        <f t="shared" ca="1" si="147"/>
        <v>361.25337777777753</v>
      </c>
      <c r="P730" s="12">
        <f t="shared" ca="1" si="148"/>
        <v>19.006666666666661</v>
      </c>
      <c r="Q730" s="36">
        <f t="shared" ca="1" si="149"/>
        <v>5.0146869998065169E-2</v>
      </c>
      <c r="R730" s="37">
        <f t="shared" ca="1" si="145"/>
        <v>18.689010800998403</v>
      </c>
      <c r="S730" s="38">
        <f t="shared" ca="1" si="156"/>
        <v>0</v>
      </c>
    </row>
    <row r="731" spans="5:19" x14ac:dyDescent="0.3">
      <c r="E731" s="34">
        <f t="shared" si="150"/>
        <v>730</v>
      </c>
      <c r="F731" s="39">
        <v>44522.291666666664</v>
      </c>
      <c r="G731" s="10">
        <v>385.62329999999997</v>
      </c>
      <c r="H731" s="40">
        <f t="shared" si="151"/>
        <v>379.02</v>
      </c>
      <c r="I731" s="12">
        <f t="shared" si="152"/>
        <v>6.6032999999999902</v>
      </c>
      <c r="J731" s="12">
        <f t="shared" si="153"/>
        <v>43.603570889999872</v>
      </c>
      <c r="K731" s="12">
        <f t="shared" si="154"/>
        <v>6.6032999999999902</v>
      </c>
      <c r="L731" s="36">
        <f t="shared" si="155"/>
        <v>1.7123705958638887E-2</v>
      </c>
      <c r="M731" s="12">
        <f t="shared" ca="1" si="144"/>
        <v>369.16109999999998</v>
      </c>
      <c r="N731" s="12">
        <f t="shared" ca="1" si="146"/>
        <v>16.462199999999996</v>
      </c>
      <c r="O731" s="12">
        <f t="shared" ca="1" si="147"/>
        <v>271.00402883999988</v>
      </c>
      <c r="P731" s="12">
        <f t="shared" ca="1" si="148"/>
        <v>16.462199999999996</v>
      </c>
      <c r="Q731" s="36">
        <f t="shared" ca="1" si="149"/>
        <v>4.2689847838551238E-2</v>
      </c>
      <c r="R731" s="37">
        <f t="shared" ca="1" si="145"/>
        <v>16.144544134331738</v>
      </c>
      <c r="S731" s="38">
        <f t="shared" ca="1" si="156"/>
        <v>0</v>
      </c>
    </row>
    <row r="732" spans="5:19" x14ac:dyDescent="0.3">
      <c r="E732" s="34">
        <f t="shared" si="150"/>
        <v>731</v>
      </c>
      <c r="F732" s="35">
        <v>44523.291666666664</v>
      </c>
      <c r="G732" s="6">
        <v>369.67669999999998</v>
      </c>
      <c r="H732" s="40">
        <f t="shared" si="151"/>
        <v>385.62329999999997</v>
      </c>
      <c r="I732" s="12">
        <f t="shared" si="152"/>
        <v>-15.946599999999989</v>
      </c>
      <c r="J732" s="12">
        <f t="shared" si="153"/>
        <v>254.29405155999967</v>
      </c>
      <c r="K732" s="12">
        <f t="shared" si="154"/>
        <v>15.946599999999989</v>
      </c>
      <c r="L732" s="36">
        <f t="shared" si="155"/>
        <v>4.3136610990089419E-2</v>
      </c>
      <c r="M732" s="12">
        <f t="shared" ca="1" si="144"/>
        <v>376.7011</v>
      </c>
      <c r="N732" s="12">
        <f t="shared" ca="1" si="146"/>
        <v>-7.0244000000000142</v>
      </c>
      <c r="O732" s="12">
        <f t="shared" ca="1" si="147"/>
        <v>49.342195360000197</v>
      </c>
      <c r="P732" s="12">
        <f t="shared" ca="1" si="148"/>
        <v>7.0244000000000142</v>
      </c>
      <c r="Q732" s="36">
        <f t="shared" ca="1" si="149"/>
        <v>1.9001468039505909E-2</v>
      </c>
      <c r="R732" s="37">
        <f t="shared" ca="1" si="145"/>
        <v>-7.3420558656682706</v>
      </c>
      <c r="S732" s="38">
        <f t="shared" ca="1" si="156"/>
        <v>1</v>
      </c>
    </row>
    <row r="733" spans="5:19" x14ac:dyDescent="0.3">
      <c r="E733" s="34">
        <f t="shared" si="150"/>
        <v>732</v>
      </c>
      <c r="F733" s="39">
        <v>44524.291666666664</v>
      </c>
      <c r="G733" s="10">
        <v>372</v>
      </c>
      <c r="H733" s="40">
        <f t="shared" si="151"/>
        <v>369.67669999999998</v>
      </c>
      <c r="I733" s="12">
        <f t="shared" si="152"/>
        <v>2.3233000000000175</v>
      </c>
      <c r="J733" s="12">
        <f t="shared" si="153"/>
        <v>5.3977228900000815</v>
      </c>
      <c r="K733" s="12">
        <f t="shared" si="154"/>
        <v>2.3233000000000175</v>
      </c>
      <c r="L733" s="36">
        <f t="shared" si="155"/>
        <v>6.2454301075269289E-3</v>
      </c>
      <c r="M733" s="12">
        <f t="shared" ca="1" si="144"/>
        <v>378.10666666666663</v>
      </c>
      <c r="N733" s="12">
        <f t="shared" ca="1" si="146"/>
        <v>-6.1066666666666265</v>
      </c>
      <c r="O733" s="12">
        <f t="shared" ca="1" si="147"/>
        <v>37.291377777777285</v>
      </c>
      <c r="P733" s="12">
        <f t="shared" ca="1" si="148"/>
        <v>6.1066666666666265</v>
      </c>
      <c r="Q733" s="36">
        <f t="shared" ca="1" si="149"/>
        <v>1.641577060931889E-2</v>
      </c>
      <c r="R733" s="37">
        <f t="shared" ca="1" si="145"/>
        <v>-6.4243225323348829</v>
      </c>
      <c r="S733" s="38">
        <f t="shared" ca="1" si="156"/>
        <v>0</v>
      </c>
    </row>
    <row r="734" spans="5:19" x14ac:dyDescent="0.3">
      <c r="E734" s="34">
        <f t="shared" si="150"/>
        <v>733</v>
      </c>
      <c r="F734" s="35">
        <v>44526.291666666664</v>
      </c>
      <c r="G734" s="6">
        <v>360.64</v>
      </c>
      <c r="H734" s="40">
        <f t="shared" si="151"/>
        <v>372</v>
      </c>
      <c r="I734" s="12">
        <f t="shared" si="152"/>
        <v>-11.360000000000014</v>
      </c>
      <c r="J734" s="12">
        <f t="shared" si="153"/>
        <v>129.04960000000031</v>
      </c>
      <c r="K734" s="12">
        <f t="shared" si="154"/>
        <v>11.360000000000014</v>
      </c>
      <c r="L734" s="36">
        <f t="shared" si="155"/>
        <v>3.1499556344276883E-2</v>
      </c>
      <c r="M734" s="12">
        <f t="shared" ca="1" si="144"/>
        <v>375.76666666666665</v>
      </c>
      <c r="N734" s="12">
        <f t="shared" ca="1" si="146"/>
        <v>-15.126666666666665</v>
      </c>
      <c r="O734" s="12">
        <f t="shared" ca="1" si="147"/>
        <v>228.8160444444444</v>
      </c>
      <c r="P734" s="12">
        <f t="shared" ca="1" si="148"/>
        <v>15.126666666666665</v>
      </c>
      <c r="Q734" s="36">
        <f t="shared" ca="1" si="149"/>
        <v>4.1943951493640934E-2</v>
      </c>
      <c r="R734" s="37">
        <f t="shared" ca="1" si="145"/>
        <v>-15.444322532334921</v>
      </c>
      <c r="S734" s="38">
        <f t="shared" ca="1" si="156"/>
        <v>0</v>
      </c>
    </row>
    <row r="735" spans="5:19" x14ac:dyDescent="0.3">
      <c r="E735" s="34">
        <f t="shared" si="150"/>
        <v>734</v>
      </c>
      <c r="F735" s="39">
        <v>44529.291666666664</v>
      </c>
      <c r="G735" s="10">
        <v>378.99669999999998</v>
      </c>
      <c r="H735" s="40">
        <f t="shared" si="151"/>
        <v>360.64</v>
      </c>
      <c r="I735" s="12">
        <f t="shared" si="152"/>
        <v>18.356699999999989</v>
      </c>
      <c r="J735" s="12">
        <f t="shared" si="153"/>
        <v>336.96843488999963</v>
      </c>
      <c r="K735" s="12">
        <f t="shared" si="154"/>
        <v>18.356699999999989</v>
      </c>
      <c r="L735" s="36">
        <f t="shared" si="155"/>
        <v>4.843498637323225E-2</v>
      </c>
      <c r="M735" s="12">
        <f t="shared" ca="1" si="144"/>
        <v>367.43889999999993</v>
      </c>
      <c r="N735" s="12">
        <f t="shared" ca="1" si="146"/>
        <v>11.557800000000043</v>
      </c>
      <c r="O735" s="12">
        <f t="shared" ca="1" si="147"/>
        <v>133.58274084000098</v>
      </c>
      <c r="P735" s="12">
        <f t="shared" ca="1" si="148"/>
        <v>11.557800000000043</v>
      </c>
      <c r="Q735" s="36">
        <f t="shared" ca="1" si="149"/>
        <v>3.0495780042412095E-2</v>
      </c>
      <c r="R735" s="37">
        <f t="shared" ca="1" si="145"/>
        <v>11.240144134331787</v>
      </c>
      <c r="S735" s="38">
        <f t="shared" ca="1" si="156"/>
        <v>1</v>
      </c>
    </row>
    <row r="736" spans="5:19" x14ac:dyDescent="0.3">
      <c r="E736" s="34">
        <f t="shared" si="150"/>
        <v>735</v>
      </c>
      <c r="F736" s="35">
        <v>44530.291666666664</v>
      </c>
      <c r="G736" s="6">
        <v>381.58670000000001</v>
      </c>
      <c r="H736" s="40">
        <f t="shared" si="151"/>
        <v>378.99669999999998</v>
      </c>
      <c r="I736" s="12">
        <f t="shared" si="152"/>
        <v>2.5900000000000318</v>
      </c>
      <c r="J736" s="12">
        <f t="shared" si="153"/>
        <v>6.7081000000001652</v>
      </c>
      <c r="K736" s="12">
        <f t="shared" si="154"/>
        <v>2.5900000000000318</v>
      </c>
      <c r="L736" s="36">
        <f t="shared" si="155"/>
        <v>6.7874483046710798E-3</v>
      </c>
      <c r="M736" s="12">
        <f t="shared" ca="1" si="144"/>
        <v>370.54556666666667</v>
      </c>
      <c r="N736" s="12">
        <f t="shared" ca="1" si="146"/>
        <v>11.041133333333335</v>
      </c>
      <c r="O736" s="12">
        <f t="shared" ca="1" si="147"/>
        <v>121.90662528444447</v>
      </c>
      <c r="P736" s="12">
        <f t="shared" ca="1" si="148"/>
        <v>11.041133333333335</v>
      </c>
      <c r="Q736" s="36">
        <f t="shared" ca="1" si="149"/>
        <v>2.8934796032810722E-2</v>
      </c>
      <c r="R736" s="37">
        <f t="shared" ca="1" si="145"/>
        <v>10.723477467665079</v>
      </c>
      <c r="S736" s="38">
        <f t="shared" ca="1" si="156"/>
        <v>0</v>
      </c>
    </row>
    <row r="737" spans="5:19" x14ac:dyDescent="0.3">
      <c r="E737" s="34">
        <f t="shared" si="150"/>
        <v>736</v>
      </c>
      <c r="F737" s="39">
        <v>44531.291666666664</v>
      </c>
      <c r="G737" s="10">
        <v>365</v>
      </c>
      <c r="H737" s="40">
        <f t="shared" si="151"/>
        <v>381.58670000000001</v>
      </c>
      <c r="I737" s="12">
        <f t="shared" si="152"/>
        <v>-16.586700000000008</v>
      </c>
      <c r="J737" s="12">
        <f t="shared" si="153"/>
        <v>275.11861689000023</v>
      </c>
      <c r="K737" s="12">
        <f t="shared" si="154"/>
        <v>16.586700000000008</v>
      </c>
      <c r="L737" s="36">
        <f t="shared" si="155"/>
        <v>4.5443013698630158E-2</v>
      </c>
      <c r="M737" s="12">
        <f t="shared" ca="1" si="144"/>
        <v>373.74113333333338</v>
      </c>
      <c r="N737" s="12">
        <f t="shared" ca="1" si="146"/>
        <v>-8.7411333333333801</v>
      </c>
      <c r="O737" s="12">
        <f t="shared" ca="1" si="147"/>
        <v>76.407411951111925</v>
      </c>
      <c r="P737" s="12">
        <f t="shared" ca="1" si="148"/>
        <v>8.7411333333333801</v>
      </c>
      <c r="Q737" s="36">
        <f t="shared" ca="1" si="149"/>
        <v>2.3948310502283233E-2</v>
      </c>
      <c r="R737" s="37">
        <f t="shared" ca="1" si="145"/>
        <v>-9.0587891990016356</v>
      </c>
      <c r="S737" s="38">
        <f t="shared" ca="1" si="156"/>
        <v>1</v>
      </c>
    </row>
    <row r="738" spans="5:19" x14ac:dyDescent="0.3">
      <c r="E738" s="34">
        <f t="shared" si="150"/>
        <v>737</v>
      </c>
      <c r="F738" s="35">
        <v>44532.291666666664</v>
      </c>
      <c r="G738" s="6">
        <v>361.5333</v>
      </c>
      <c r="H738" s="40">
        <f t="shared" si="151"/>
        <v>365</v>
      </c>
      <c r="I738" s="12">
        <f t="shared" si="152"/>
        <v>-3.466700000000003</v>
      </c>
      <c r="J738" s="12">
        <f t="shared" si="153"/>
        <v>12.01800889000002</v>
      </c>
      <c r="K738" s="12">
        <f t="shared" si="154"/>
        <v>3.466700000000003</v>
      </c>
      <c r="L738" s="36">
        <f t="shared" si="155"/>
        <v>9.5888815774369963E-3</v>
      </c>
      <c r="M738" s="12">
        <f t="shared" ca="1" si="144"/>
        <v>375.19446666666664</v>
      </c>
      <c r="N738" s="12">
        <f t="shared" ca="1" si="146"/>
        <v>-13.661166666666645</v>
      </c>
      <c r="O738" s="12">
        <f t="shared" ca="1" si="147"/>
        <v>186.62747469444386</v>
      </c>
      <c r="P738" s="12">
        <f t="shared" ca="1" si="148"/>
        <v>13.661166666666645</v>
      </c>
      <c r="Q738" s="36">
        <f t="shared" ca="1" si="149"/>
        <v>3.7786745139843675E-2</v>
      </c>
      <c r="R738" s="37">
        <f t="shared" ca="1" si="145"/>
        <v>-13.978822532334901</v>
      </c>
      <c r="S738" s="38">
        <f t="shared" ca="1" si="156"/>
        <v>0</v>
      </c>
    </row>
    <row r="739" spans="5:19" x14ac:dyDescent="0.3">
      <c r="E739" s="34">
        <f t="shared" si="150"/>
        <v>738</v>
      </c>
      <c r="F739" s="39">
        <v>44533.291666666664</v>
      </c>
      <c r="G739" s="10">
        <v>338.32330000000002</v>
      </c>
      <c r="H739" s="40">
        <f t="shared" si="151"/>
        <v>361.5333</v>
      </c>
      <c r="I739" s="12">
        <f t="shared" si="152"/>
        <v>-23.20999999999998</v>
      </c>
      <c r="J739" s="12">
        <f t="shared" si="153"/>
        <v>538.70409999999902</v>
      </c>
      <c r="K739" s="12">
        <f t="shared" si="154"/>
        <v>23.20999999999998</v>
      </c>
      <c r="L739" s="36">
        <f t="shared" si="155"/>
        <v>6.8603019656050826E-2</v>
      </c>
      <c r="M739" s="12">
        <f t="shared" ca="1" si="144"/>
        <v>369.37333333333339</v>
      </c>
      <c r="N739" s="12">
        <f t="shared" ca="1" si="146"/>
        <v>-31.050033333333374</v>
      </c>
      <c r="O739" s="12">
        <f t="shared" ca="1" si="147"/>
        <v>964.10457000111364</v>
      </c>
      <c r="P739" s="12">
        <f t="shared" ca="1" si="148"/>
        <v>31.050033333333374</v>
      </c>
      <c r="Q739" s="36">
        <f t="shared" ca="1" si="149"/>
        <v>9.1776219176549101E-2</v>
      </c>
      <c r="R739" s="37">
        <f t="shared" ca="1" si="145"/>
        <v>-31.367689199001632</v>
      </c>
      <c r="S739" s="38">
        <f t="shared" ca="1" si="156"/>
        <v>0</v>
      </c>
    </row>
    <row r="740" spans="5:19" x14ac:dyDescent="0.3">
      <c r="E740" s="34">
        <f t="shared" si="150"/>
        <v>739</v>
      </c>
      <c r="F740" s="35">
        <v>44536.291666666664</v>
      </c>
      <c r="G740" s="6">
        <v>336.33670000000001</v>
      </c>
      <c r="H740" s="40">
        <f t="shared" si="151"/>
        <v>338.32330000000002</v>
      </c>
      <c r="I740" s="12">
        <f t="shared" si="152"/>
        <v>-1.9866000000000099</v>
      </c>
      <c r="J740" s="12">
        <f t="shared" si="153"/>
        <v>3.9465795600000395</v>
      </c>
      <c r="K740" s="12">
        <f t="shared" si="154"/>
        <v>1.9866000000000099</v>
      </c>
      <c r="L740" s="36">
        <f t="shared" si="155"/>
        <v>5.9065811135092005E-3</v>
      </c>
      <c r="M740" s="12">
        <f t="shared" ca="1" si="144"/>
        <v>354.9522</v>
      </c>
      <c r="N740" s="12">
        <f t="shared" ca="1" si="146"/>
        <v>-18.615499999999997</v>
      </c>
      <c r="O740" s="12">
        <f t="shared" ca="1" si="147"/>
        <v>346.5368402499999</v>
      </c>
      <c r="P740" s="12">
        <f t="shared" ca="1" si="148"/>
        <v>18.615499999999997</v>
      </c>
      <c r="Q740" s="36">
        <f t="shared" ca="1" si="149"/>
        <v>5.5347810690893964E-2</v>
      </c>
      <c r="R740" s="37">
        <f t="shared" ca="1" si="145"/>
        <v>-18.933155865668255</v>
      </c>
      <c r="S740" s="38">
        <f t="shared" ca="1" si="156"/>
        <v>0</v>
      </c>
    </row>
    <row r="741" spans="5:19" x14ac:dyDescent="0.3">
      <c r="E741" s="34">
        <f t="shared" si="150"/>
        <v>740</v>
      </c>
      <c r="F741" s="39">
        <v>44537.291666666664</v>
      </c>
      <c r="G741" s="10">
        <v>350.58330000000001</v>
      </c>
      <c r="H741" s="40">
        <f t="shared" si="151"/>
        <v>336.33670000000001</v>
      </c>
      <c r="I741" s="12">
        <f t="shared" si="152"/>
        <v>14.246600000000001</v>
      </c>
      <c r="J741" s="12">
        <f t="shared" si="153"/>
        <v>202.96561156000001</v>
      </c>
      <c r="K741" s="12">
        <f t="shared" si="154"/>
        <v>14.246600000000001</v>
      </c>
      <c r="L741" s="36">
        <f t="shared" si="155"/>
        <v>4.0636847220047276E-2</v>
      </c>
      <c r="M741" s="12">
        <f t="shared" ca="1" si="144"/>
        <v>345.39776666666671</v>
      </c>
      <c r="N741" s="12">
        <f t="shared" ca="1" si="146"/>
        <v>5.1855333333332965</v>
      </c>
      <c r="O741" s="12">
        <f t="shared" ca="1" si="147"/>
        <v>26.889755951110729</v>
      </c>
      <c r="P741" s="12">
        <f t="shared" ca="1" si="148"/>
        <v>5.1855333333332965</v>
      </c>
      <c r="Q741" s="36">
        <f t="shared" ca="1" si="149"/>
        <v>1.4791159000823189E-2</v>
      </c>
      <c r="R741" s="37">
        <f t="shared" ca="1" si="145"/>
        <v>4.86787746766504</v>
      </c>
      <c r="S741" s="38">
        <f t="shared" ca="1" si="156"/>
        <v>1</v>
      </c>
    </row>
    <row r="742" spans="5:19" x14ac:dyDescent="0.3">
      <c r="E742" s="34">
        <f t="shared" si="150"/>
        <v>741</v>
      </c>
      <c r="F742" s="35">
        <v>44538.291666666664</v>
      </c>
      <c r="G742" s="6">
        <v>356.32</v>
      </c>
      <c r="H742" s="40">
        <f t="shared" si="151"/>
        <v>350.58330000000001</v>
      </c>
      <c r="I742" s="12">
        <f t="shared" si="152"/>
        <v>5.7366999999999848</v>
      </c>
      <c r="J742" s="12">
        <f t="shared" si="153"/>
        <v>32.909726889999824</v>
      </c>
      <c r="K742" s="12">
        <f t="shared" si="154"/>
        <v>5.7366999999999848</v>
      </c>
      <c r="L742" s="36">
        <f t="shared" si="155"/>
        <v>1.6099854063762867E-2</v>
      </c>
      <c r="M742" s="12">
        <f t="shared" ca="1" si="144"/>
        <v>341.74776666666668</v>
      </c>
      <c r="N742" s="12">
        <f t="shared" ca="1" si="146"/>
        <v>14.572233333333315</v>
      </c>
      <c r="O742" s="12">
        <f t="shared" ca="1" si="147"/>
        <v>212.34998432111058</v>
      </c>
      <c r="P742" s="12">
        <f t="shared" ca="1" si="148"/>
        <v>14.572233333333315</v>
      </c>
      <c r="Q742" s="36">
        <f t="shared" ca="1" si="149"/>
        <v>4.0896478820535799E-2</v>
      </c>
      <c r="R742" s="37">
        <f t="shared" ca="1" si="145"/>
        <v>14.25457746766506</v>
      </c>
      <c r="S742" s="38">
        <f t="shared" ca="1" si="156"/>
        <v>0</v>
      </c>
    </row>
    <row r="743" spans="5:19" x14ac:dyDescent="0.3">
      <c r="E743" s="34">
        <f t="shared" si="150"/>
        <v>742</v>
      </c>
      <c r="F743" s="39">
        <v>44539.291666666664</v>
      </c>
      <c r="G743" s="10">
        <v>334.6</v>
      </c>
      <c r="H743" s="40">
        <f t="shared" si="151"/>
        <v>356.32</v>
      </c>
      <c r="I743" s="12">
        <f t="shared" si="152"/>
        <v>-21.71999999999997</v>
      </c>
      <c r="J743" s="12">
        <f t="shared" si="153"/>
        <v>471.75839999999874</v>
      </c>
      <c r="K743" s="12">
        <f t="shared" si="154"/>
        <v>21.71999999999997</v>
      </c>
      <c r="L743" s="36">
        <f t="shared" si="155"/>
        <v>6.4913329348475698E-2</v>
      </c>
      <c r="M743" s="12">
        <f t="shared" ca="1" si="144"/>
        <v>347.74666666666667</v>
      </c>
      <c r="N743" s="12">
        <f t="shared" ca="1" si="146"/>
        <v>-13.146666666666647</v>
      </c>
      <c r="O743" s="12">
        <f t="shared" ca="1" si="147"/>
        <v>172.83484444444392</v>
      </c>
      <c r="P743" s="12">
        <f t="shared" ca="1" si="148"/>
        <v>13.146666666666647</v>
      </c>
      <c r="Q743" s="36">
        <f t="shared" ca="1" si="149"/>
        <v>3.9290695357640903E-2</v>
      </c>
      <c r="R743" s="37">
        <f t="shared" ca="1" si="145"/>
        <v>-13.464322532334903</v>
      </c>
      <c r="S743" s="38">
        <f t="shared" ca="1" si="156"/>
        <v>1</v>
      </c>
    </row>
    <row r="744" spans="5:19" x14ac:dyDescent="0.3">
      <c r="E744" s="34">
        <f t="shared" si="150"/>
        <v>743</v>
      </c>
      <c r="F744" s="35">
        <v>44540.291666666664</v>
      </c>
      <c r="G744" s="6">
        <v>339.01</v>
      </c>
      <c r="H744" s="40">
        <f t="shared" si="151"/>
        <v>334.6</v>
      </c>
      <c r="I744" s="12">
        <f t="shared" si="152"/>
        <v>4.4099999999999682</v>
      </c>
      <c r="J744" s="12">
        <f t="shared" si="153"/>
        <v>19.44809999999972</v>
      </c>
      <c r="K744" s="12">
        <f t="shared" si="154"/>
        <v>4.4099999999999682</v>
      </c>
      <c r="L744" s="36">
        <f t="shared" si="155"/>
        <v>1.3008465826966662E-2</v>
      </c>
      <c r="M744" s="12">
        <f t="shared" ca="1" si="144"/>
        <v>347.16776666666664</v>
      </c>
      <c r="N744" s="12">
        <f t="shared" ca="1" si="146"/>
        <v>-8.157766666666646</v>
      </c>
      <c r="O744" s="12">
        <f t="shared" ca="1" si="147"/>
        <v>66.549156987777437</v>
      </c>
      <c r="P744" s="12">
        <f t="shared" ca="1" si="148"/>
        <v>8.157766666666646</v>
      </c>
      <c r="Q744" s="36">
        <f t="shared" ca="1" si="149"/>
        <v>2.4063498618526434E-2</v>
      </c>
      <c r="R744" s="37">
        <f t="shared" ca="1" si="145"/>
        <v>-8.4754225323349015</v>
      </c>
      <c r="S744" s="38">
        <f t="shared" ca="1" si="156"/>
        <v>0</v>
      </c>
    </row>
    <row r="745" spans="5:19" x14ac:dyDescent="0.3">
      <c r="E745" s="34">
        <f t="shared" si="150"/>
        <v>744</v>
      </c>
      <c r="F745" s="39">
        <v>44543.291666666664</v>
      </c>
      <c r="G745" s="10">
        <v>322.13670000000002</v>
      </c>
      <c r="H745" s="40">
        <f t="shared" si="151"/>
        <v>339.01</v>
      </c>
      <c r="I745" s="12">
        <f t="shared" si="152"/>
        <v>-16.873299999999972</v>
      </c>
      <c r="J745" s="12">
        <f t="shared" si="153"/>
        <v>284.70825288999907</v>
      </c>
      <c r="K745" s="12">
        <f t="shared" si="154"/>
        <v>16.873299999999972</v>
      </c>
      <c r="L745" s="36">
        <f t="shared" si="155"/>
        <v>5.2379315986039378E-2</v>
      </c>
      <c r="M745" s="12">
        <f t="shared" ca="1" si="144"/>
        <v>343.31</v>
      </c>
      <c r="N745" s="12">
        <f t="shared" ca="1" si="146"/>
        <v>-21.173299999999983</v>
      </c>
      <c r="O745" s="12">
        <f t="shared" ca="1" si="147"/>
        <v>448.30863288999927</v>
      </c>
      <c r="P745" s="12">
        <f t="shared" ca="1" si="148"/>
        <v>21.173299999999983</v>
      </c>
      <c r="Q745" s="36">
        <f t="shared" ca="1" si="149"/>
        <v>6.5727686413873304E-2</v>
      </c>
      <c r="R745" s="37">
        <f t="shared" ca="1" si="145"/>
        <v>-21.490955865668241</v>
      </c>
      <c r="S745" s="38">
        <f t="shared" ca="1" si="156"/>
        <v>0</v>
      </c>
    </row>
    <row r="746" spans="5:19" x14ac:dyDescent="0.3">
      <c r="E746" s="34">
        <f t="shared" si="150"/>
        <v>745</v>
      </c>
      <c r="F746" s="35">
        <v>44544.291666666664</v>
      </c>
      <c r="G746" s="6">
        <v>319.50330000000002</v>
      </c>
      <c r="H746" s="40">
        <f t="shared" si="151"/>
        <v>322.13670000000002</v>
      </c>
      <c r="I746" s="12">
        <f t="shared" si="152"/>
        <v>-2.6333999999999946</v>
      </c>
      <c r="J746" s="12">
        <f t="shared" si="153"/>
        <v>6.934795559999972</v>
      </c>
      <c r="K746" s="12">
        <f t="shared" si="154"/>
        <v>2.6333999999999946</v>
      </c>
      <c r="L746" s="36">
        <f t="shared" si="155"/>
        <v>8.2421683907489985E-3</v>
      </c>
      <c r="M746" s="12">
        <f t="shared" ca="1" si="144"/>
        <v>331.91556666666668</v>
      </c>
      <c r="N746" s="12">
        <f t="shared" ca="1" si="146"/>
        <v>-12.412266666666653</v>
      </c>
      <c r="O746" s="12">
        <f t="shared" ca="1" si="147"/>
        <v>154.0643638044441</v>
      </c>
      <c r="P746" s="12">
        <f t="shared" ca="1" si="148"/>
        <v>12.412266666666653</v>
      </c>
      <c r="Q746" s="36">
        <f t="shared" ca="1" si="149"/>
        <v>3.8848633696949769E-2</v>
      </c>
      <c r="R746" s="37">
        <f t="shared" ca="1" si="145"/>
        <v>-12.729922532334909</v>
      </c>
      <c r="S746" s="38">
        <f t="shared" ca="1" si="156"/>
        <v>0</v>
      </c>
    </row>
    <row r="747" spans="5:19" x14ac:dyDescent="0.3">
      <c r="E747" s="34">
        <f t="shared" si="150"/>
        <v>746</v>
      </c>
      <c r="F747" s="39">
        <v>44545.291666666664</v>
      </c>
      <c r="G747" s="10">
        <v>325.33</v>
      </c>
      <c r="H747" s="40">
        <f t="shared" si="151"/>
        <v>319.50330000000002</v>
      </c>
      <c r="I747" s="12">
        <f t="shared" si="152"/>
        <v>5.8266999999999598</v>
      </c>
      <c r="J747" s="12">
        <f t="shared" si="153"/>
        <v>33.950432889999533</v>
      </c>
      <c r="K747" s="12">
        <f t="shared" si="154"/>
        <v>5.8266999999999598</v>
      </c>
      <c r="L747" s="36">
        <f t="shared" si="155"/>
        <v>1.7910122029938708E-2</v>
      </c>
      <c r="M747" s="12">
        <f t="shared" ca="1" si="144"/>
        <v>326.88333333333338</v>
      </c>
      <c r="N747" s="12">
        <f t="shared" ca="1" si="146"/>
        <v>-1.5533333333333985</v>
      </c>
      <c r="O747" s="12">
        <f t="shared" ca="1" si="147"/>
        <v>2.4128444444446471</v>
      </c>
      <c r="P747" s="12">
        <f t="shared" ca="1" si="148"/>
        <v>1.5533333333333985</v>
      </c>
      <c r="Q747" s="36">
        <f t="shared" ca="1" si="149"/>
        <v>4.7746390844170495E-3</v>
      </c>
      <c r="R747" s="37">
        <f t="shared" ca="1" si="145"/>
        <v>-1.8709891990016549</v>
      </c>
      <c r="S747" s="38">
        <f t="shared" ca="1" si="156"/>
        <v>0</v>
      </c>
    </row>
    <row r="748" spans="5:19" x14ac:dyDescent="0.3">
      <c r="E748" s="34">
        <f t="shared" si="150"/>
        <v>747</v>
      </c>
      <c r="F748" s="35">
        <v>44546.291666666664</v>
      </c>
      <c r="G748" s="6">
        <v>308.97329999999999</v>
      </c>
      <c r="H748" s="40">
        <f t="shared" si="151"/>
        <v>325.33</v>
      </c>
      <c r="I748" s="12">
        <f t="shared" si="152"/>
        <v>-16.356699999999989</v>
      </c>
      <c r="J748" s="12">
        <f t="shared" si="153"/>
        <v>267.54163488999967</v>
      </c>
      <c r="K748" s="12">
        <f t="shared" si="154"/>
        <v>16.356699999999989</v>
      </c>
      <c r="L748" s="36">
        <f t="shared" si="155"/>
        <v>5.2938878537401098E-2</v>
      </c>
      <c r="M748" s="12">
        <f t="shared" ca="1" si="144"/>
        <v>322.32333333333332</v>
      </c>
      <c r="N748" s="12">
        <f t="shared" ca="1" si="146"/>
        <v>-13.350033333333329</v>
      </c>
      <c r="O748" s="12">
        <f t="shared" ca="1" si="147"/>
        <v>178.223390001111</v>
      </c>
      <c r="P748" s="12">
        <f t="shared" ca="1" si="148"/>
        <v>13.350033333333329</v>
      </c>
      <c r="Q748" s="36">
        <f t="shared" ca="1" si="149"/>
        <v>4.3207724853032058E-2</v>
      </c>
      <c r="R748" s="37">
        <f t="shared" ca="1" si="145"/>
        <v>-13.667689199001584</v>
      </c>
      <c r="S748" s="38">
        <f t="shared" ca="1" si="156"/>
        <v>0</v>
      </c>
    </row>
    <row r="749" spans="5:19" x14ac:dyDescent="0.3">
      <c r="E749" s="34">
        <f t="shared" si="150"/>
        <v>748</v>
      </c>
      <c r="F749" s="39">
        <v>44547.291666666664</v>
      </c>
      <c r="G749" s="10">
        <v>310.85669999999999</v>
      </c>
      <c r="H749" s="40">
        <f t="shared" si="151"/>
        <v>308.97329999999999</v>
      </c>
      <c r="I749" s="12">
        <f t="shared" si="152"/>
        <v>1.8833999999999946</v>
      </c>
      <c r="J749" s="12">
        <f t="shared" si="153"/>
        <v>3.5471955599999796</v>
      </c>
      <c r="K749" s="12">
        <f t="shared" si="154"/>
        <v>1.8833999999999946</v>
      </c>
      <c r="L749" s="36">
        <f t="shared" si="155"/>
        <v>6.058740249124419E-3</v>
      </c>
      <c r="M749" s="12">
        <f t="shared" ca="1" si="144"/>
        <v>317.93553333333335</v>
      </c>
      <c r="N749" s="12">
        <f t="shared" ca="1" si="146"/>
        <v>-7.078833333333364</v>
      </c>
      <c r="O749" s="12">
        <f t="shared" ca="1" si="147"/>
        <v>50.109881361111547</v>
      </c>
      <c r="P749" s="12">
        <f t="shared" ca="1" si="148"/>
        <v>7.078833333333364</v>
      </c>
      <c r="Q749" s="36">
        <f t="shared" ca="1" si="149"/>
        <v>2.27720146721411E-2</v>
      </c>
      <c r="R749" s="37">
        <f t="shared" ca="1" si="145"/>
        <v>-7.3964891990016204</v>
      </c>
      <c r="S749" s="38">
        <f t="shared" ca="1" si="156"/>
        <v>0</v>
      </c>
    </row>
    <row r="750" spans="5:19" x14ac:dyDescent="0.3">
      <c r="E750" s="34">
        <f t="shared" si="150"/>
        <v>749</v>
      </c>
      <c r="F750" s="35">
        <v>44550.291666666664</v>
      </c>
      <c r="G750" s="6">
        <v>299.98</v>
      </c>
      <c r="H750" s="40">
        <f t="shared" si="151"/>
        <v>310.85669999999999</v>
      </c>
      <c r="I750" s="12">
        <f t="shared" si="152"/>
        <v>-10.876699999999971</v>
      </c>
      <c r="J750" s="12">
        <f t="shared" si="153"/>
        <v>118.30260288999938</v>
      </c>
      <c r="K750" s="12">
        <f t="shared" si="154"/>
        <v>10.876699999999971</v>
      </c>
      <c r="L750" s="36">
        <f t="shared" si="155"/>
        <v>3.6258083872258054E-2</v>
      </c>
      <c r="M750" s="12">
        <f t="shared" ca="1" si="144"/>
        <v>315.05333333333334</v>
      </c>
      <c r="N750" s="12">
        <f t="shared" ca="1" si="146"/>
        <v>-15.073333333333323</v>
      </c>
      <c r="O750" s="12">
        <f t="shared" ca="1" si="147"/>
        <v>227.20537777777747</v>
      </c>
      <c r="P750" s="12">
        <f t="shared" ca="1" si="148"/>
        <v>15.073333333333323</v>
      </c>
      <c r="Q750" s="36">
        <f t="shared" ca="1" si="149"/>
        <v>5.024779429739757E-2</v>
      </c>
      <c r="R750" s="37">
        <f t="shared" ca="1" si="145"/>
        <v>-15.390989199001579</v>
      </c>
      <c r="S750" s="38">
        <f t="shared" ca="1" si="156"/>
        <v>0</v>
      </c>
    </row>
    <row r="751" spans="5:19" x14ac:dyDescent="0.3">
      <c r="E751" s="34">
        <f t="shared" si="150"/>
        <v>750</v>
      </c>
      <c r="F751" s="39">
        <v>44551.291666666664</v>
      </c>
      <c r="G751" s="10">
        <v>312.8433</v>
      </c>
      <c r="H751" s="40">
        <f t="shared" si="151"/>
        <v>299.98</v>
      </c>
      <c r="I751" s="12">
        <f t="shared" si="152"/>
        <v>12.863299999999981</v>
      </c>
      <c r="J751" s="12">
        <f t="shared" si="153"/>
        <v>165.46448688999951</v>
      </c>
      <c r="K751" s="12">
        <f t="shared" si="154"/>
        <v>12.863299999999981</v>
      </c>
      <c r="L751" s="36">
        <f t="shared" si="155"/>
        <v>4.1117390079953707E-2</v>
      </c>
      <c r="M751" s="12">
        <f t="shared" ca="1" si="144"/>
        <v>306.6033333333333</v>
      </c>
      <c r="N751" s="12">
        <f t="shared" ca="1" si="146"/>
        <v>6.2399666666667031</v>
      </c>
      <c r="O751" s="12">
        <f t="shared" ca="1" si="147"/>
        <v>38.937184001111568</v>
      </c>
      <c r="P751" s="12">
        <f t="shared" ca="1" si="148"/>
        <v>6.2399666666667031</v>
      </c>
      <c r="Q751" s="36">
        <f t="shared" ca="1" si="149"/>
        <v>1.9945981475923261E-2</v>
      </c>
      <c r="R751" s="37">
        <f t="shared" ca="1" si="145"/>
        <v>5.9223108009984466</v>
      </c>
      <c r="S751" s="38">
        <f t="shared" ca="1" si="156"/>
        <v>1</v>
      </c>
    </row>
    <row r="752" spans="5:19" x14ac:dyDescent="0.3">
      <c r="E752" s="34">
        <f t="shared" si="150"/>
        <v>751</v>
      </c>
      <c r="F752" s="35">
        <v>44552.291666666664</v>
      </c>
      <c r="G752" s="6">
        <v>336.29</v>
      </c>
      <c r="H752" s="40">
        <f t="shared" si="151"/>
        <v>312.8433</v>
      </c>
      <c r="I752" s="12">
        <f t="shared" si="152"/>
        <v>23.446700000000021</v>
      </c>
      <c r="J752" s="12">
        <f t="shared" si="153"/>
        <v>549.74774089000096</v>
      </c>
      <c r="K752" s="12">
        <f t="shared" si="154"/>
        <v>23.446700000000021</v>
      </c>
      <c r="L752" s="36">
        <f t="shared" si="155"/>
        <v>6.9721668797763897E-2</v>
      </c>
      <c r="M752" s="12">
        <f t="shared" ca="1" si="144"/>
        <v>307.89333333333337</v>
      </c>
      <c r="N752" s="12">
        <f t="shared" ca="1" si="146"/>
        <v>28.396666666666647</v>
      </c>
      <c r="O752" s="12">
        <f t="shared" ca="1" si="147"/>
        <v>806.37067777777668</v>
      </c>
      <c r="P752" s="12">
        <f t="shared" ca="1" si="148"/>
        <v>28.396666666666647</v>
      </c>
      <c r="Q752" s="36">
        <f t="shared" ca="1" si="149"/>
        <v>8.4441008256762456E-2</v>
      </c>
      <c r="R752" s="37">
        <f t="shared" ca="1" si="145"/>
        <v>28.07901080099839</v>
      </c>
      <c r="S752" s="38">
        <f t="shared" ca="1" si="156"/>
        <v>0</v>
      </c>
    </row>
    <row r="753" spans="5:19" x14ac:dyDescent="0.3">
      <c r="E753" s="34">
        <f t="shared" si="150"/>
        <v>752</v>
      </c>
      <c r="F753" s="39">
        <v>44553.291666666664</v>
      </c>
      <c r="G753" s="10">
        <v>355.66669999999999</v>
      </c>
      <c r="H753" s="40">
        <f t="shared" si="151"/>
        <v>336.29</v>
      </c>
      <c r="I753" s="12">
        <f t="shared" si="152"/>
        <v>19.376699999999971</v>
      </c>
      <c r="J753" s="12">
        <f t="shared" si="153"/>
        <v>375.45650288999889</v>
      </c>
      <c r="K753" s="12">
        <f t="shared" si="154"/>
        <v>19.376699999999971</v>
      </c>
      <c r="L753" s="36">
        <f t="shared" si="155"/>
        <v>5.4479938661673895E-2</v>
      </c>
      <c r="M753" s="12">
        <f t="shared" ca="1" si="144"/>
        <v>316.37110000000001</v>
      </c>
      <c r="N753" s="12">
        <f t="shared" ca="1" si="146"/>
        <v>39.295599999999979</v>
      </c>
      <c r="O753" s="12">
        <f t="shared" ca="1" si="147"/>
        <v>1544.1441793599984</v>
      </c>
      <c r="P753" s="12">
        <f t="shared" ca="1" si="148"/>
        <v>39.295599999999979</v>
      </c>
      <c r="Q753" s="36">
        <f t="shared" ca="1" si="149"/>
        <v>0.11048433828637874</v>
      </c>
      <c r="R753" s="37">
        <f t="shared" ca="1" si="145"/>
        <v>38.977944134331722</v>
      </c>
      <c r="S753" s="38">
        <f t="shared" ca="1" si="156"/>
        <v>0</v>
      </c>
    </row>
    <row r="754" spans="5:19" x14ac:dyDescent="0.3">
      <c r="E754" s="34">
        <f t="shared" si="150"/>
        <v>753</v>
      </c>
      <c r="F754" s="35">
        <v>44557.291666666664</v>
      </c>
      <c r="G754" s="6">
        <v>364.64670000000001</v>
      </c>
      <c r="H754" s="40">
        <f t="shared" si="151"/>
        <v>355.66669999999999</v>
      </c>
      <c r="I754" s="12">
        <f t="shared" si="152"/>
        <v>8.9800000000000182</v>
      </c>
      <c r="J754" s="12">
        <f t="shared" si="153"/>
        <v>80.640400000000326</v>
      </c>
      <c r="K754" s="12">
        <f t="shared" si="154"/>
        <v>8.9800000000000182</v>
      </c>
      <c r="L754" s="36">
        <f t="shared" si="155"/>
        <v>2.4626576903068142E-2</v>
      </c>
      <c r="M754" s="12">
        <f t="shared" ca="1" si="144"/>
        <v>334.93333333333334</v>
      </c>
      <c r="N754" s="12">
        <f t="shared" ca="1" si="146"/>
        <v>29.713366666666673</v>
      </c>
      <c r="O754" s="12">
        <f t="shared" ca="1" si="147"/>
        <v>882.88415866777814</v>
      </c>
      <c r="P754" s="12">
        <f t="shared" ca="1" si="148"/>
        <v>29.713366666666673</v>
      </c>
      <c r="Q754" s="36">
        <f t="shared" ca="1" si="149"/>
        <v>8.1485357379256884E-2</v>
      </c>
      <c r="R754" s="37">
        <f t="shared" ca="1" si="145"/>
        <v>29.395710800998415</v>
      </c>
      <c r="S754" s="38">
        <f t="shared" ca="1" si="156"/>
        <v>0</v>
      </c>
    </row>
    <row r="755" spans="5:19" x14ac:dyDescent="0.3">
      <c r="E755" s="34">
        <f t="shared" si="150"/>
        <v>754</v>
      </c>
      <c r="F755" s="39">
        <v>44558.291666666664</v>
      </c>
      <c r="G755" s="10">
        <v>362.82330000000002</v>
      </c>
      <c r="H755" s="40">
        <f t="shared" si="151"/>
        <v>364.64670000000001</v>
      </c>
      <c r="I755" s="12">
        <f t="shared" si="152"/>
        <v>-1.8233999999999924</v>
      </c>
      <c r="J755" s="12">
        <f t="shared" si="153"/>
        <v>3.3247875599999723</v>
      </c>
      <c r="K755" s="12">
        <f t="shared" si="154"/>
        <v>1.8233999999999924</v>
      </c>
      <c r="L755" s="36">
        <f t="shared" si="155"/>
        <v>5.0255868352445726E-3</v>
      </c>
      <c r="M755" s="12">
        <f t="shared" ca="1" si="144"/>
        <v>352.2011333333333</v>
      </c>
      <c r="N755" s="12">
        <f t="shared" ca="1" si="146"/>
        <v>10.622166666666715</v>
      </c>
      <c r="O755" s="12">
        <f t="shared" ca="1" si="147"/>
        <v>112.83042469444547</v>
      </c>
      <c r="P755" s="12">
        <f t="shared" ca="1" si="148"/>
        <v>10.622166666666715</v>
      </c>
      <c r="Q755" s="36">
        <f t="shared" ca="1" si="149"/>
        <v>2.9276418208716789E-2</v>
      </c>
      <c r="R755" s="37">
        <f t="shared" ca="1" si="145"/>
        <v>10.304510800998459</v>
      </c>
      <c r="S755" s="38">
        <f t="shared" ca="1" si="156"/>
        <v>0</v>
      </c>
    </row>
    <row r="756" spans="5:19" x14ac:dyDescent="0.3">
      <c r="E756" s="34">
        <f t="shared" si="150"/>
        <v>755</v>
      </c>
      <c r="F756" s="35">
        <v>44559.291666666664</v>
      </c>
      <c r="G756" s="6">
        <v>362.06330000000003</v>
      </c>
      <c r="H756" s="40">
        <f t="shared" si="151"/>
        <v>362.82330000000002</v>
      </c>
      <c r="I756" s="12">
        <f t="shared" si="152"/>
        <v>-0.75999999999999091</v>
      </c>
      <c r="J756" s="12">
        <f t="shared" si="153"/>
        <v>0.57759999999998612</v>
      </c>
      <c r="K756" s="12">
        <f t="shared" si="154"/>
        <v>0.75999999999999091</v>
      </c>
      <c r="L756" s="36">
        <f t="shared" si="155"/>
        <v>2.0990804646590549E-3</v>
      </c>
      <c r="M756" s="12">
        <f t="shared" ca="1" si="144"/>
        <v>361.04556666666667</v>
      </c>
      <c r="N756" s="12">
        <f t="shared" ca="1" si="146"/>
        <v>1.0177333333333536</v>
      </c>
      <c r="O756" s="12">
        <f t="shared" ca="1" si="147"/>
        <v>1.035781137777819</v>
      </c>
      <c r="P756" s="12">
        <f t="shared" ca="1" si="148"/>
        <v>1.0177333333333536</v>
      </c>
      <c r="Q756" s="36">
        <f t="shared" ca="1" si="149"/>
        <v>2.8109265239900138E-3</v>
      </c>
      <c r="R756" s="37">
        <f t="shared" ca="1" si="145"/>
        <v>0.70007746766509726</v>
      </c>
      <c r="S756" s="38">
        <f t="shared" ca="1" si="156"/>
        <v>0</v>
      </c>
    </row>
    <row r="757" spans="5:19" x14ac:dyDescent="0.3">
      <c r="E757" s="34">
        <f t="shared" si="150"/>
        <v>756</v>
      </c>
      <c r="F757" s="39">
        <v>44560.291666666664</v>
      </c>
      <c r="G757" s="10">
        <v>356.78</v>
      </c>
      <c r="H757" s="40">
        <f t="shared" si="151"/>
        <v>362.06330000000003</v>
      </c>
      <c r="I757" s="12">
        <f t="shared" si="152"/>
        <v>-5.2833000000000538</v>
      </c>
      <c r="J757" s="12">
        <f t="shared" si="153"/>
        <v>27.91325889000057</v>
      </c>
      <c r="K757" s="12">
        <f t="shared" si="154"/>
        <v>5.2833000000000538</v>
      </c>
      <c r="L757" s="36">
        <f t="shared" si="155"/>
        <v>1.4808285217781417E-2</v>
      </c>
      <c r="M757" s="12">
        <f t="shared" ca="1" si="144"/>
        <v>363.17776666666668</v>
      </c>
      <c r="N757" s="12">
        <f t="shared" ca="1" si="146"/>
        <v>-6.3977666666667119</v>
      </c>
      <c r="O757" s="12">
        <f t="shared" ca="1" si="147"/>
        <v>40.931418321111693</v>
      </c>
      <c r="P757" s="12">
        <f t="shared" ca="1" si="148"/>
        <v>6.3977666666667119</v>
      </c>
      <c r="Q757" s="36">
        <f t="shared" ca="1" si="149"/>
        <v>1.7931965543659154E-2</v>
      </c>
      <c r="R757" s="37">
        <f t="shared" ca="1" si="145"/>
        <v>-6.7154225323349683</v>
      </c>
      <c r="S757" s="38">
        <f t="shared" ca="1" si="156"/>
        <v>1</v>
      </c>
    </row>
    <row r="758" spans="5:19" x14ac:dyDescent="0.3">
      <c r="E758" s="34">
        <f t="shared" si="150"/>
        <v>757</v>
      </c>
      <c r="F758" s="35">
        <v>44561.291666666664</v>
      </c>
      <c r="G758" s="6">
        <v>352.26</v>
      </c>
      <c r="H758" s="40">
        <f t="shared" si="151"/>
        <v>356.78</v>
      </c>
      <c r="I758" s="12">
        <f t="shared" si="152"/>
        <v>-4.5199999999999818</v>
      </c>
      <c r="J758" s="12">
        <f t="shared" si="153"/>
        <v>20.430399999999835</v>
      </c>
      <c r="K758" s="12">
        <f t="shared" si="154"/>
        <v>4.5199999999999818</v>
      </c>
      <c r="L758" s="36">
        <f t="shared" si="155"/>
        <v>1.2831431329131841E-2</v>
      </c>
      <c r="M758" s="12">
        <f t="shared" ca="1" si="144"/>
        <v>360.55553333333336</v>
      </c>
      <c r="N758" s="12">
        <f t="shared" ca="1" si="146"/>
        <v>-8.295533333333367</v>
      </c>
      <c r="O758" s="12">
        <f t="shared" ca="1" si="147"/>
        <v>68.815873284445004</v>
      </c>
      <c r="P758" s="12">
        <f t="shared" ca="1" si="148"/>
        <v>8.295533333333367</v>
      </c>
      <c r="Q758" s="36">
        <f t="shared" ca="1" si="149"/>
        <v>2.3549461571945061E-2</v>
      </c>
      <c r="R758" s="37">
        <f t="shared" ca="1" si="145"/>
        <v>-8.6131891990016225</v>
      </c>
      <c r="S758" s="38">
        <f t="shared" ca="1" si="156"/>
        <v>0</v>
      </c>
    </row>
    <row r="759" spans="5:19" x14ac:dyDescent="0.3">
      <c r="E759" s="34">
        <f t="shared" si="150"/>
        <v>758</v>
      </c>
      <c r="F759" s="39">
        <v>44564.291666666664</v>
      </c>
      <c r="G759" s="10">
        <v>399.92669999999998</v>
      </c>
      <c r="H759" s="40">
        <f t="shared" si="151"/>
        <v>352.26</v>
      </c>
      <c r="I759" s="12">
        <f t="shared" si="152"/>
        <v>47.666699999999992</v>
      </c>
      <c r="J759" s="12">
        <f t="shared" si="153"/>
        <v>2272.114288889999</v>
      </c>
      <c r="K759" s="12">
        <f t="shared" si="154"/>
        <v>47.666699999999992</v>
      </c>
      <c r="L759" s="36">
        <f t="shared" si="155"/>
        <v>0.11918859130935743</v>
      </c>
      <c r="M759" s="12">
        <f t="shared" ca="1" si="144"/>
        <v>357.03443333333331</v>
      </c>
      <c r="N759" s="12">
        <f t="shared" ca="1" si="146"/>
        <v>42.892266666666671</v>
      </c>
      <c r="O759" s="12">
        <f t="shared" ca="1" si="147"/>
        <v>1839.7465398044449</v>
      </c>
      <c r="P759" s="12">
        <f t="shared" ca="1" si="148"/>
        <v>42.892266666666671</v>
      </c>
      <c r="Q759" s="36">
        <f t="shared" ca="1" si="149"/>
        <v>0.10725032028785943</v>
      </c>
      <c r="R759" s="37">
        <f t="shared" ca="1" si="145"/>
        <v>42.574610800998414</v>
      </c>
      <c r="S759" s="38">
        <f t="shared" ca="1" si="156"/>
        <v>1</v>
      </c>
    </row>
    <row r="760" spans="5:19" x14ac:dyDescent="0.3">
      <c r="E760" s="34">
        <f t="shared" si="150"/>
        <v>759</v>
      </c>
      <c r="F760" s="35">
        <v>44565.291666666664</v>
      </c>
      <c r="G760" s="6">
        <v>383.19670000000002</v>
      </c>
      <c r="H760" s="40">
        <f t="shared" si="151"/>
        <v>399.92669999999998</v>
      </c>
      <c r="I760" s="12">
        <f t="shared" si="152"/>
        <v>-16.729999999999961</v>
      </c>
      <c r="J760" s="12">
        <f t="shared" si="153"/>
        <v>279.89289999999869</v>
      </c>
      <c r="K760" s="12">
        <f t="shared" si="154"/>
        <v>16.729999999999961</v>
      </c>
      <c r="L760" s="36">
        <f t="shared" si="155"/>
        <v>4.365903986125131E-2</v>
      </c>
      <c r="M760" s="12">
        <f t="shared" ca="1" si="144"/>
        <v>369.65556666666663</v>
      </c>
      <c r="N760" s="12">
        <f t="shared" ca="1" si="146"/>
        <v>13.541133333333391</v>
      </c>
      <c r="O760" s="12">
        <f t="shared" ca="1" si="147"/>
        <v>183.3622919511127</v>
      </c>
      <c r="P760" s="12">
        <f t="shared" ca="1" si="148"/>
        <v>13.541133333333391</v>
      </c>
      <c r="Q760" s="36">
        <f t="shared" ca="1" si="149"/>
        <v>3.5337291091842367E-2</v>
      </c>
      <c r="R760" s="37">
        <f t="shared" ca="1" si="145"/>
        <v>13.223477467665136</v>
      </c>
      <c r="S760" s="38">
        <f t="shared" ca="1" si="156"/>
        <v>0</v>
      </c>
    </row>
    <row r="761" spans="5:19" x14ac:dyDescent="0.3">
      <c r="E761" s="34">
        <f t="shared" si="150"/>
        <v>760</v>
      </c>
      <c r="F761" s="39">
        <v>44566.291666666664</v>
      </c>
      <c r="G761" s="10">
        <v>362.70670000000001</v>
      </c>
      <c r="H761" s="40">
        <f t="shared" si="151"/>
        <v>383.19670000000002</v>
      </c>
      <c r="I761" s="12">
        <f t="shared" si="152"/>
        <v>-20.490000000000009</v>
      </c>
      <c r="J761" s="12">
        <f t="shared" si="153"/>
        <v>419.84010000000035</v>
      </c>
      <c r="K761" s="12">
        <f t="shared" si="154"/>
        <v>20.490000000000009</v>
      </c>
      <c r="L761" s="36">
        <f t="shared" si="155"/>
        <v>5.6491925845318015E-2</v>
      </c>
      <c r="M761" s="12">
        <f t="shared" ca="1" si="144"/>
        <v>378.46113333333329</v>
      </c>
      <c r="N761" s="12">
        <f t="shared" ca="1" si="146"/>
        <v>-15.754433333333282</v>
      </c>
      <c r="O761" s="12">
        <f t="shared" ca="1" si="147"/>
        <v>248.20216965444283</v>
      </c>
      <c r="P761" s="12">
        <f t="shared" ca="1" si="148"/>
        <v>15.754433333333282</v>
      </c>
      <c r="Q761" s="36">
        <f t="shared" ca="1" si="149"/>
        <v>4.3435738389539763E-2</v>
      </c>
      <c r="R761" s="37">
        <f t="shared" ca="1" si="145"/>
        <v>-16.072089199001539</v>
      </c>
      <c r="S761" s="38">
        <f t="shared" ca="1" si="156"/>
        <v>1</v>
      </c>
    </row>
    <row r="762" spans="5:19" x14ac:dyDescent="0.3">
      <c r="E762" s="34">
        <f t="shared" si="150"/>
        <v>761</v>
      </c>
      <c r="F762" s="35">
        <v>44567.291666666664</v>
      </c>
      <c r="G762" s="6">
        <v>354.9</v>
      </c>
      <c r="H762" s="40">
        <f t="shared" si="151"/>
        <v>362.70670000000001</v>
      </c>
      <c r="I762" s="12">
        <f t="shared" si="152"/>
        <v>-7.8067000000000348</v>
      </c>
      <c r="J762" s="12">
        <f t="shared" si="153"/>
        <v>60.944564890000542</v>
      </c>
      <c r="K762" s="12">
        <f t="shared" si="154"/>
        <v>7.8067000000000348</v>
      </c>
      <c r="L762" s="36">
        <f t="shared" si="155"/>
        <v>2.1996900535362175E-2</v>
      </c>
      <c r="M762" s="12">
        <f t="shared" ca="1" si="144"/>
        <v>381.94336666666663</v>
      </c>
      <c r="N762" s="12">
        <f t="shared" ca="1" si="146"/>
        <v>-27.043366666666657</v>
      </c>
      <c r="O762" s="12">
        <f t="shared" ca="1" si="147"/>
        <v>731.34368066777722</v>
      </c>
      <c r="P762" s="12">
        <f t="shared" ca="1" si="148"/>
        <v>27.043366666666657</v>
      </c>
      <c r="Q762" s="36">
        <f t="shared" ca="1" si="149"/>
        <v>7.6199962430731641E-2</v>
      </c>
      <c r="R762" s="37">
        <f t="shared" ca="1" si="145"/>
        <v>-27.361022532334914</v>
      </c>
      <c r="S762" s="38">
        <f t="shared" ca="1" si="156"/>
        <v>0</v>
      </c>
    </row>
    <row r="763" spans="5:19" x14ac:dyDescent="0.3">
      <c r="E763" s="34">
        <f t="shared" si="150"/>
        <v>762</v>
      </c>
      <c r="F763" s="39">
        <v>44568.291666666664</v>
      </c>
      <c r="G763" s="10">
        <v>342.32</v>
      </c>
      <c r="H763" s="40">
        <f t="shared" si="151"/>
        <v>354.9</v>
      </c>
      <c r="I763" s="12">
        <f t="shared" si="152"/>
        <v>-12.579999999999984</v>
      </c>
      <c r="J763" s="12">
        <f t="shared" si="153"/>
        <v>158.25639999999959</v>
      </c>
      <c r="K763" s="12">
        <f t="shared" si="154"/>
        <v>12.579999999999984</v>
      </c>
      <c r="L763" s="36">
        <f t="shared" si="155"/>
        <v>3.674924047674686E-2</v>
      </c>
      <c r="M763" s="12">
        <f t="shared" ca="1" si="144"/>
        <v>366.93446666666665</v>
      </c>
      <c r="N763" s="12">
        <f t="shared" ca="1" si="146"/>
        <v>-24.614466666666658</v>
      </c>
      <c r="O763" s="12">
        <f t="shared" ca="1" si="147"/>
        <v>605.87196928444405</v>
      </c>
      <c r="P763" s="12">
        <f t="shared" ca="1" si="148"/>
        <v>24.614466666666658</v>
      </c>
      <c r="Q763" s="36">
        <f t="shared" ca="1" si="149"/>
        <v>7.1904845368855622E-2</v>
      </c>
      <c r="R763" s="37">
        <f t="shared" ca="1" si="145"/>
        <v>-24.932122532334915</v>
      </c>
      <c r="S763" s="38">
        <f t="shared" ca="1" si="156"/>
        <v>0</v>
      </c>
    </row>
    <row r="764" spans="5:19" x14ac:dyDescent="0.3">
      <c r="E764" s="34">
        <f t="shared" si="150"/>
        <v>763</v>
      </c>
      <c r="F764" s="35">
        <v>44571.291666666664</v>
      </c>
      <c r="G764" s="6">
        <v>352.70670000000001</v>
      </c>
      <c r="H764" s="40">
        <f t="shared" si="151"/>
        <v>342.32</v>
      </c>
      <c r="I764" s="12">
        <f t="shared" si="152"/>
        <v>10.386700000000019</v>
      </c>
      <c r="J764" s="12">
        <f t="shared" si="153"/>
        <v>107.8835368900004</v>
      </c>
      <c r="K764" s="12">
        <f t="shared" si="154"/>
        <v>10.386700000000019</v>
      </c>
      <c r="L764" s="36">
        <f t="shared" si="155"/>
        <v>2.9448547475848966E-2</v>
      </c>
      <c r="M764" s="12">
        <f t="shared" ca="1" si="144"/>
        <v>353.30889999999999</v>
      </c>
      <c r="N764" s="12">
        <f t="shared" ca="1" si="146"/>
        <v>-0.60219999999998208</v>
      </c>
      <c r="O764" s="12">
        <f t="shared" ca="1" si="147"/>
        <v>0.36264483999997843</v>
      </c>
      <c r="P764" s="12">
        <f t="shared" ca="1" si="148"/>
        <v>0.60219999999998208</v>
      </c>
      <c r="Q764" s="36">
        <f t="shared" ca="1" si="149"/>
        <v>1.7073676230136316E-3</v>
      </c>
      <c r="R764" s="37">
        <f t="shared" ca="1" si="145"/>
        <v>-0.9198558656682384</v>
      </c>
      <c r="S764" s="38">
        <f t="shared" ca="1" si="156"/>
        <v>0</v>
      </c>
    </row>
    <row r="765" spans="5:19" x14ac:dyDescent="0.3">
      <c r="E765" s="34">
        <f t="shared" si="150"/>
        <v>764</v>
      </c>
      <c r="F765" s="39">
        <v>44572.291666666664</v>
      </c>
      <c r="G765" s="10">
        <v>354.8</v>
      </c>
      <c r="H765" s="40">
        <f t="shared" si="151"/>
        <v>352.70670000000001</v>
      </c>
      <c r="I765" s="12">
        <f t="shared" si="152"/>
        <v>2.0932999999999993</v>
      </c>
      <c r="J765" s="12">
        <f t="shared" si="153"/>
        <v>4.3819048899999968</v>
      </c>
      <c r="K765" s="12">
        <f t="shared" si="154"/>
        <v>2.0932999999999993</v>
      </c>
      <c r="L765" s="36">
        <f t="shared" si="155"/>
        <v>5.8999436302142032E-3</v>
      </c>
      <c r="M765" s="12">
        <f t="shared" ca="1" si="144"/>
        <v>349.97556666666668</v>
      </c>
      <c r="N765" s="12">
        <f t="shared" ca="1" si="146"/>
        <v>4.8244333333333316</v>
      </c>
      <c r="O765" s="12">
        <f t="shared" ca="1" si="147"/>
        <v>23.275156987777759</v>
      </c>
      <c r="P765" s="12">
        <f t="shared" ca="1" si="148"/>
        <v>4.8244333333333316</v>
      </c>
      <c r="Q765" s="36">
        <f t="shared" ca="1" si="149"/>
        <v>1.3597613679068013E-2</v>
      </c>
      <c r="R765" s="37">
        <f t="shared" ca="1" si="145"/>
        <v>4.5067774676650751</v>
      </c>
      <c r="S765" s="38">
        <f t="shared" ca="1" si="156"/>
        <v>1</v>
      </c>
    </row>
    <row r="766" spans="5:19" x14ac:dyDescent="0.3">
      <c r="E766" s="34">
        <f t="shared" si="150"/>
        <v>765</v>
      </c>
      <c r="F766" s="35">
        <v>44573.291666666664</v>
      </c>
      <c r="G766" s="6">
        <v>368.74</v>
      </c>
      <c r="H766" s="40">
        <f t="shared" si="151"/>
        <v>354.8</v>
      </c>
      <c r="I766" s="12">
        <f t="shared" si="152"/>
        <v>13.939999999999998</v>
      </c>
      <c r="J766" s="12">
        <f t="shared" si="153"/>
        <v>194.32359999999994</v>
      </c>
      <c r="K766" s="12">
        <f t="shared" si="154"/>
        <v>13.939999999999998</v>
      </c>
      <c r="L766" s="36">
        <f t="shared" si="155"/>
        <v>3.7804415034983996E-2</v>
      </c>
      <c r="M766" s="12">
        <f t="shared" ca="1" si="144"/>
        <v>349.94223333333338</v>
      </c>
      <c r="N766" s="12">
        <f t="shared" ca="1" si="146"/>
        <v>18.797766666666632</v>
      </c>
      <c r="O766" s="12">
        <f t="shared" ca="1" si="147"/>
        <v>353.35603165444314</v>
      </c>
      <c r="P766" s="12">
        <f t="shared" ca="1" si="148"/>
        <v>18.797766666666632</v>
      </c>
      <c r="Q766" s="36">
        <f t="shared" ca="1" si="149"/>
        <v>5.0978376814738387E-2</v>
      </c>
      <c r="R766" s="37">
        <f t="shared" ca="1" si="145"/>
        <v>18.480110800998375</v>
      </c>
      <c r="S766" s="38">
        <f t="shared" ca="1" si="156"/>
        <v>0</v>
      </c>
    </row>
    <row r="767" spans="5:19" x14ac:dyDescent="0.3">
      <c r="E767" s="34">
        <f t="shared" si="150"/>
        <v>766</v>
      </c>
      <c r="F767" s="39">
        <v>44574.291666666664</v>
      </c>
      <c r="G767" s="10">
        <v>343.85329999999999</v>
      </c>
      <c r="H767" s="40">
        <f t="shared" si="151"/>
        <v>368.74</v>
      </c>
      <c r="I767" s="12">
        <f t="shared" si="152"/>
        <v>-24.886700000000019</v>
      </c>
      <c r="J767" s="12">
        <f t="shared" si="153"/>
        <v>619.34783689000096</v>
      </c>
      <c r="K767" s="12">
        <f t="shared" si="154"/>
        <v>24.886700000000019</v>
      </c>
      <c r="L767" s="36">
        <f t="shared" si="155"/>
        <v>7.237592310441697E-2</v>
      </c>
      <c r="M767" s="12">
        <f t="shared" ca="1" si="144"/>
        <v>358.74890000000005</v>
      </c>
      <c r="N767" s="12">
        <f t="shared" ca="1" si="146"/>
        <v>-14.895600000000059</v>
      </c>
      <c r="O767" s="12">
        <f t="shared" ca="1" si="147"/>
        <v>221.87889936000175</v>
      </c>
      <c r="P767" s="12">
        <f t="shared" ca="1" si="148"/>
        <v>14.895600000000059</v>
      </c>
      <c r="Q767" s="36">
        <f t="shared" ca="1" si="149"/>
        <v>4.3319636600841288E-2</v>
      </c>
      <c r="R767" s="37">
        <f t="shared" ca="1" si="145"/>
        <v>-15.213255865668314</v>
      </c>
      <c r="S767" s="38">
        <f t="shared" ca="1" si="156"/>
        <v>1</v>
      </c>
    </row>
    <row r="768" spans="5:19" x14ac:dyDescent="0.3">
      <c r="E768" s="34">
        <f t="shared" si="150"/>
        <v>767</v>
      </c>
      <c r="F768" s="35">
        <v>44575.291666666664</v>
      </c>
      <c r="G768" s="6">
        <v>349.87</v>
      </c>
      <c r="H768" s="40">
        <f t="shared" si="151"/>
        <v>343.85329999999999</v>
      </c>
      <c r="I768" s="12">
        <f t="shared" si="152"/>
        <v>6.0167000000000144</v>
      </c>
      <c r="J768" s="12">
        <f t="shared" si="153"/>
        <v>36.200678890000169</v>
      </c>
      <c r="K768" s="12">
        <f t="shared" si="154"/>
        <v>6.0167000000000144</v>
      </c>
      <c r="L768" s="36">
        <f t="shared" si="155"/>
        <v>1.7196958870437633E-2</v>
      </c>
      <c r="M768" s="12">
        <f t="shared" ca="1" si="144"/>
        <v>355.79776666666663</v>
      </c>
      <c r="N768" s="12">
        <f t="shared" ca="1" si="146"/>
        <v>-5.9277666666666278</v>
      </c>
      <c r="O768" s="12">
        <f t="shared" ca="1" si="147"/>
        <v>35.138417654443984</v>
      </c>
      <c r="P768" s="12">
        <f t="shared" ca="1" si="148"/>
        <v>5.9277666666666278</v>
      </c>
      <c r="Q768" s="36">
        <f t="shared" ca="1" si="149"/>
        <v>1.6942769219043152E-2</v>
      </c>
      <c r="R768" s="37">
        <f t="shared" ca="1" si="145"/>
        <v>-6.2454225323348842</v>
      </c>
      <c r="S768" s="38">
        <f t="shared" ca="1" si="156"/>
        <v>0</v>
      </c>
    </row>
    <row r="769" spans="5:19" x14ac:dyDescent="0.3">
      <c r="E769" s="34">
        <f t="shared" si="150"/>
        <v>768</v>
      </c>
      <c r="F769" s="39">
        <v>44579.291666666664</v>
      </c>
      <c r="G769" s="10">
        <v>343.50330000000002</v>
      </c>
      <c r="H769" s="40">
        <f t="shared" si="151"/>
        <v>349.87</v>
      </c>
      <c r="I769" s="12">
        <f t="shared" si="152"/>
        <v>-6.3666999999999803</v>
      </c>
      <c r="J769" s="12">
        <f t="shared" si="153"/>
        <v>40.53486888999975</v>
      </c>
      <c r="K769" s="12">
        <f t="shared" si="154"/>
        <v>6.3666999999999803</v>
      </c>
      <c r="L769" s="36">
        <f t="shared" si="155"/>
        <v>1.8534610875645095E-2</v>
      </c>
      <c r="M769" s="12">
        <f t="shared" ca="1" si="144"/>
        <v>354.15443333333332</v>
      </c>
      <c r="N769" s="12">
        <f t="shared" ca="1" si="146"/>
        <v>-10.651133333333291</v>
      </c>
      <c r="O769" s="12">
        <f t="shared" ca="1" si="147"/>
        <v>113.44664128444354</v>
      </c>
      <c r="P769" s="12">
        <f t="shared" ca="1" si="148"/>
        <v>10.651133333333291</v>
      </c>
      <c r="Q769" s="36">
        <f t="shared" ca="1" si="149"/>
        <v>3.1007368294084191E-2</v>
      </c>
      <c r="R769" s="37">
        <f t="shared" ca="1" si="145"/>
        <v>-10.968789199001547</v>
      </c>
      <c r="S769" s="38">
        <f t="shared" ca="1" si="156"/>
        <v>0</v>
      </c>
    </row>
    <row r="770" spans="5:19" x14ac:dyDescent="0.3">
      <c r="E770" s="34">
        <f t="shared" si="150"/>
        <v>769</v>
      </c>
      <c r="F770" s="35">
        <v>44580.291666666664</v>
      </c>
      <c r="G770" s="6">
        <v>331.88330000000002</v>
      </c>
      <c r="H770" s="40">
        <f t="shared" si="151"/>
        <v>343.50330000000002</v>
      </c>
      <c r="I770" s="12">
        <f t="shared" si="152"/>
        <v>-11.620000000000005</v>
      </c>
      <c r="J770" s="12">
        <f t="shared" si="153"/>
        <v>135.0244000000001</v>
      </c>
      <c r="K770" s="12">
        <f t="shared" si="154"/>
        <v>11.620000000000005</v>
      </c>
      <c r="L770" s="36">
        <f t="shared" si="155"/>
        <v>3.5012307036840974E-2</v>
      </c>
      <c r="M770" s="12">
        <f t="shared" ref="M770:M833" ca="1" si="157">IF(E770&lt;=span,G770,AVERAGE(OFFSET(G770,-span,0,span,1)))</f>
        <v>345.74219999999997</v>
      </c>
      <c r="N770" s="12">
        <f t="shared" ca="1" si="146"/>
        <v>-13.858899999999949</v>
      </c>
      <c r="O770" s="12">
        <f t="shared" ca="1" si="147"/>
        <v>192.06910920999857</v>
      </c>
      <c r="P770" s="12">
        <f t="shared" ca="1" si="148"/>
        <v>13.858899999999949</v>
      </c>
      <c r="Q770" s="36">
        <f t="shared" ca="1" si="149"/>
        <v>4.1758353011434886E-2</v>
      </c>
      <c r="R770" s="37">
        <f t="shared" ref="R770:R833" ca="1" si="158">N770-AVERAGE(ErorrMA)</f>
        <v>-14.176555865668204</v>
      </c>
      <c r="S770" s="38">
        <f t="shared" ca="1" si="156"/>
        <v>0</v>
      </c>
    </row>
    <row r="771" spans="5:19" x14ac:dyDescent="0.3">
      <c r="E771" s="34">
        <f t="shared" si="150"/>
        <v>770</v>
      </c>
      <c r="F771" s="39">
        <v>44581.291666666664</v>
      </c>
      <c r="G771" s="10">
        <v>332.09</v>
      </c>
      <c r="H771" s="40">
        <f t="shared" si="151"/>
        <v>331.88330000000002</v>
      </c>
      <c r="I771" s="12">
        <f t="shared" si="152"/>
        <v>0.20669999999995525</v>
      </c>
      <c r="J771" s="12">
        <f t="shared" si="153"/>
        <v>4.2724889999981502E-2</v>
      </c>
      <c r="K771" s="12">
        <f t="shared" si="154"/>
        <v>0.20669999999995525</v>
      </c>
      <c r="L771" s="36">
        <f t="shared" si="155"/>
        <v>6.2242163268979873E-4</v>
      </c>
      <c r="M771" s="12">
        <f t="shared" ca="1" si="157"/>
        <v>341.75219999999996</v>
      </c>
      <c r="N771" s="12">
        <f t="shared" ref="N771:N834" ca="1" si="159">G771-M771</f>
        <v>-9.6621999999999844</v>
      </c>
      <c r="O771" s="12">
        <f t="shared" ref="O771:O834" ca="1" si="160">N771^2</f>
        <v>93.358108839999701</v>
      </c>
      <c r="P771" s="12">
        <f t="shared" ref="P771:P834" ca="1" si="161">ABS(N771)</f>
        <v>9.6621999999999844</v>
      </c>
      <c r="Q771" s="36">
        <f t="shared" ref="Q771:Q834" ca="1" si="162">P771/G771</f>
        <v>2.9095124815562E-2</v>
      </c>
      <c r="R771" s="37">
        <f t="shared" ca="1" si="158"/>
        <v>-9.9798558656682399</v>
      </c>
      <c r="S771" s="38">
        <f t="shared" ca="1" si="156"/>
        <v>0</v>
      </c>
    </row>
    <row r="772" spans="5:19" x14ac:dyDescent="0.3">
      <c r="E772" s="34">
        <f t="shared" ref="E772:E835" si="163">E771+1</f>
        <v>771</v>
      </c>
      <c r="F772" s="35">
        <v>44582.291666666664</v>
      </c>
      <c r="G772" s="6">
        <v>314.63330000000002</v>
      </c>
      <c r="H772" s="40">
        <f t="shared" ref="H772:H835" si="164">G771</f>
        <v>332.09</v>
      </c>
      <c r="I772" s="12">
        <f t="shared" ref="I772:I835" si="165">(G772-H772)</f>
        <v>-17.456699999999955</v>
      </c>
      <c r="J772" s="12">
        <f t="shared" ref="J772:J835" si="166">I772^2</f>
        <v>304.73637488999844</v>
      </c>
      <c r="K772" s="12">
        <f t="shared" ref="K772:K835" si="167">ABS(I772)</f>
        <v>17.456699999999955</v>
      </c>
      <c r="L772" s="36">
        <f t="shared" ref="L772:L835" si="168">K772/G772</f>
        <v>5.5482684127840104E-2</v>
      </c>
      <c r="M772" s="12">
        <f t="shared" ca="1" si="157"/>
        <v>335.82553333333334</v>
      </c>
      <c r="N772" s="12">
        <f t="shared" ca="1" si="159"/>
        <v>-21.19223333333332</v>
      </c>
      <c r="O772" s="12">
        <f t="shared" ca="1" si="160"/>
        <v>449.1107536544439</v>
      </c>
      <c r="P772" s="12">
        <f t="shared" ca="1" si="161"/>
        <v>21.19223333333332</v>
      </c>
      <c r="Q772" s="36">
        <f t="shared" ca="1" si="162"/>
        <v>6.7355341387365292E-2</v>
      </c>
      <c r="R772" s="37">
        <f t="shared" ca="1" si="158"/>
        <v>-21.509889199001577</v>
      </c>
      <c r="S772" s="38">
        <f t="shared" ref="S772:S835" ca="1" si="169">IF(N771*N772&lt;0,1,0)</f>
        <v>0</v>
      </c>
    </row>
    <row r="773" spans="5:19" x14ac:dyDescent="0.3">
      <c r="E773" s="34">
        <f t="shared" si="163"/>
        <v>772</v>
      </c>
      <c r="F773" s="39">
        <v>44585.291666666664</v>
      </c>
      <c r="G773" s="10">
        <v>310</v>
      </c>
      <c r="H773" s="40">
        <f t="shared" si="164"/>
        <v>314.63330000000002</v>
      </c>
      <c r="I773" s="12">
        <f t="shared" si="165"/>
        <v>-4.6333000000000197</v>
      </c>
      <c r="J773" s="12">
        <f t="shared" si="166"/>
        <v>21.467468890000184</v>
      </c>
      <c r="K773" s="12">
        <f t="shared" si="167"/>
        <v>4.6333000000000197</v>
      </c>
      <c r="L773" s="36">
        <f t="shared" si="168"/>
        <v>1.4946129032258127E-2</v>
      </c>
      <c r="M773" s="12">
        <f t="shared" ca="1" si="157"/>
        <v>326.2022</v>
      </c>
      <c r="N773" s="12">
        <f t="shared" ca="1" si="159"/>
        <v>-16.202200000000005</v>
      </c>
      <c r="O773" s="12">
        <f t="shared" ca="1" si="160"/>
        <v>262.51128484000014</v>
      </c>
      <c r="P773" s="12">
        <f t="shared" ca="1" si="161"/>
        <v>16.202200000000005</v>
      </c>
      <c r="Q773" s="36">
        <f t="shared" ca="1" si="162"/>
        <v>5.2265161290322597E-2</v>
      </c>
      <c r="R773" s="37">
        <f t="shared" ca="1" si="158"/>
        <v>-16.519855865668262</v>
      </c>
      <c r="S773" s="38">
        <f t="shared" ca="1" si="169"/>
        <v>0</v>
      </c>
    </row>
    <row r="774" spans="5:19" x14ac:dyDescent="0.3">
      <c r="E774" s="34">
        <f t="shared" si="163"/>
        <v>773</v>
      </c>
      <c r="F774" s="35">
        <v>44586.291666666664</v>
      </c>
      <c r="G774" s="6">
        <v>306.13330000000002</v>
      </c>
      <c r="H774" s="40">
        <f t="shared" si="164"/>
        <v>310</v>
      </c>
      <c r="I774" s="12">
        <f t="shared" si="165"/>
        <v>-3.8666999999999803</v>
      </c>
      <c r="J774" s="12">
        <f t="shared" si="166"/>
        <v>14.951368889999847</v>
      </c>
      <c r="K774" s="12">
        <f t="shared" si="167"/>
        <v>3.8666999999999803</v>
      </c>
      <c r="L774" s="36">
        <f t="shared" si="168"/>
        <v>1.2630772281225139E-2</v>
      </c>
      <c r="M774" s="12">
        <f t="shared" ca="1" si="157"/>
        <v>318.90776666666665</v>
      </c>
      <c r="N774" s="12">
        <f t="shared" ca="1" si="159"/>
        <v>-12.774466666666626</v>
      </c>
      <c r="O774" s="12">
        <f t="shared" ca="1" si="160"/>
        <v>163.18699861777674</v>
      </c>
      <c r="P774" s="12">
        <f t="shared" ca="1" si="161"/>
        <v>12.774466666666626</v>
      </c>
      <c r="Q774" s="36">
        <f t="shared" ca="1" si="162"/>
        <v>4.1728445310152885E-2</v>
      </c>
      <c r="R774" s="37">
        <f t="shared" ca="1" si="158"/>
        <v>-13.092122532334882</v>
      </c>
      <c r="S774" s="38">
        <f t="shared" ca="1" si="169"/>
        <v>0</v>
      </c>
    </row>
    <row r="775" spans="5:19" x14ac:dyDescent="0.3">
      <c r="E775" s="34">
        <f t="shared" si="163"/>
        <v>774</v>
      </c>
      <c r="F775" s="39">
        <v>44587.291666666664</v>
      </c>
      <c r="G775" s="10">
        <v>312.47000000000003</v>
      </c>
      <c r="H775" s="40">
        <f t="shared" si="164"/>
        <v>306.13330000000002</v>
      </c>
      <c r="I775" s="12">
        <f t="shared" si="165"/>
        <v>6.3367000000000075</v>
      </c>
      <c r="J775" s="12">
        <f t="shared" si="166"/>
        <v>40.153766890000092</v>
      </c>
      <c r="K775" s="12">
        <f t="shared" si="167"/>
        <v>6.3367000000000075</v>
      </c>
      <c r="L775" s="36">
        <f t="shared" si="168"/>
        <v>2.0279386821134851E-2</v>
      </c>
      <c r="M775" s="12">
        <f t="shared" ca="1" si="157"/>
        <v>310.25553333333329</v>
      </c>
      <c r="N775" s="12">
        <f t="shared" ca="1" si="159"/>
        <v>2.2144666666667376</v>
      </c>
      <c r="O775" s="12">
        <f t="shared" ca="1" si="160"/>
        <v>4.903862617778092</v>
      </c>
      <c r="P775" s="12">
        <f t="shared" ca="1" si="161"/>
        <v>2.2144666666667376</v>
      </c>
      <c r="Q775" s="36">
        <f t="shared" ca="1" si="162"/>
        <v>7.0869736828071093E-3</v>
      </c>
      <c r="R775" s="37">
        <f t="shared" ca="1" si="158"/>
        <v>1.8968108009984812</v>
      </c>
      <c r="S775" s="38">
        <f t="shared" ca="1" si="169"/>
        <v>1</v>
      </c>
    </row>
    <row r="776" spans="5:19" x14ac:dyDescent="0.3">
      <c r="E776" s="34">
        <f t="shared" si="163"/>
        <v>775</v>
      </c>
      <c r="F776" s="35">
        <v>44588.291666666664</v>
      </c>
      <c r="G776" s="6">
        <v>276.36669999999998</v>
      </c>
      <c r="H776" s="40">
        <f t="shared" si="164"/>
        <v>312.47000000000003</v>
      </c>
      <c r="I776" s="12">
        <f t="shared" si="165"/>
        <v>-36.103300000000047</v>
      </c>
      <c r="J776" s="12">
        <f t="shared" si="166"/>
        <v>1303.4482708900034</v>
      </c>
      <c r="K776" s="12">
        <f t="shared" si="167"/>
        <v>36.103300000000047</v>
      </c>
      <c r="L776" s="36">
        <f t="shared" si="168"/>
        <v>0.13063549262628257</v>
      </c>
      <c r="M776" s="12">
        <f t="shared" ca="1" si="157"/>
        <v>309.53443333333331</v>
      </c>
      <c r="N776" s="12">
        <f t="shared" ca="1" si="159"/>
        <v>-33.167733333333331</v>
      </c>
      <c r="O776" s="12">
        <f t="shared" ca="1" si="160"/>
        <v>1100.098534471111</v>
      </c>
      <c r="P776" s="12">
        <f t="shared" ca="1" si="161"/>
        <v>33.167733333333331</v>
      </c>
      <c r="Q776" s="36">
        <f t="shared" ca="1" si="162"/>
        <v>0.12001349414865588</v>
      </c>
      <c r="R776" s="37">
        <f t="shared" ca="1" si="158"/>
        <v>-33.485389199001588</v>
      </c>
      <c r="S776" s="38">
        <f t="shared" ca="1" si="169"/>
        <v>1</v>
      </c>
    </row>
    <row r="777" spans="5:19" x14ac:dyDescent="0.3">
      <c r="E777" s="34">
        <f t="shared" si="163"/>
        <v>776</v>
      </c>
      <c r="F777" s="39">
        <v>44589.291666666664</v>
      </c>
      <c r="G777" s="10">
        <v>282.11669999999998</v>
      </c>
      <c r="H777" s="40">
        <f t="shared" si="164"/>
        <v>276.36669999999998</v>
      </c>
      <c r="I777" s="12">
        <f t="shared" si="165"/>
        <v>5.75</v>
      </c>
      <c r="J777" s="12">
        <f t="shared" si="166"/>
        <v>33.0625</v>
      </c>
      <c r="K777" s="12">
        <f t="shared" si="167"/>
        <v>5.75</v>
      </c>
      <c r="L777" s="36">
        <f t="shared" si="168"/>
        <v>2.0381636393733516E-2</v>
      </c>
      <c r="M777" s="12">
        <f t="shared" ca="1" si="157"/>
        <v>298.32333333333332</v>
      </c>
      <c r="N777" s="12">
        <f t="shared" ca="1" si="159"/>
        <v>-16.206633333333343</v>
      </c>
      <c r="O777" s="12">
        <f t="shared" ca="1" si="160"/>
        <v>262.65496400111141</v>
      </c>
      <c r="P777" s="12">
        <f t="shared" ca="1" si="161"/>
        <v>16.206633333333343</v>
      </c>
      <c r="Q777" s="36">
        <f t="shared" ca="1" si="162"/>
        <v>5.7446557872445493E-2</v>
      </c>
      <c r="R777" s="37">
        <f t="shared" ca="1" si="158"/>
        <v>-16.524289199001601</v>
      </c>
      <c r="S777" s="38">
        <f t="shared" ca="1" si="169"/>
        <v>0</v>
      </c>
    </row>
    <row r="778" spans="5:19" x14ac:dyDescent="0.3">
      <c r="E778" s="34">
        <f t="shared" si="163"/>
        <v>777</v>
      </c>
      <c r="F778" s="35">
        <v>44592.291666666664</v>
      </c>
      <c r="G778" s="6">
        <v>312.24</v>
      </c>
      <c r="H778" s="40">
        <f t="shared" si="164"/>
        <v>282.11669999999998</v>
      </c>
      <c r="I778" s="12">
        <f t="shared" si="165"/>
        <v>30.123300000000029</v>
      </c>
      <c r="J778" s="12">
        <f t="shared" si="166"/>
        <v>907.41320289000168</v>
      </c>
      <c r="K778" s="12">
        <f t="shared" si="167"/>
        <v>30.123300000000029</v>
      </c>
      <c r="L778" s="36">
        <f t="shared" si="168"/>
        <v>9.6474827056110768E-2</v>
      </c>
      <c r="M778" s="12">
        <f t="shared" ca="1" si="157"/>
        <v>290.31780000000003</v>
      </c>
      <c r="N778" s="12">
        <f t="shared" ca="1" si="159"/>
        <v>21.922199999999975</v>
      </c>
      <c r="O778" s="12">
        <f t="shared" ca="1" si="160"/>
        <v>480.58285283999891</v>
      </c>
      <c r="P778" s="12">
        <f t="shared" ca="1" si="161"/>
        <v>21.922199999999975</v>
      </c>
      <c r="Q778" s="36">
        <f t="shared" ca="1" si="162"/>
        <v>7.0209454265949184E-2</v>
      </c>
      <c r="R778" s="37">
        <f t="shared" ca="1" si="158"/>
        <v>21.604544134331718</v>
      </c>
      <c r="S778" s="38">
        <f t="shared" ca="1" si="169"/>
        <v>1</v>
      </c>
    </row>
    <row r="779" spans="5:19" x14ac:dyDescent="0.3">
      <c r="E779" s="34">
        <f t="shared" si="163"/>
        <v>778</v>
      </c>
      <c r="F779" s="39">
        <v>44593.291666666664</v>
      </c>
      <c r="G779" s="10">
        <v>310.41669999999999</v>
      </c>
      <c r="H779" s="40">
        <f t="shared" si="164"/>
        <v>312.24</v>
      </c>
      <c r="I779" s="12">
        <f t="shared" si="165"/>
        <v>-1.8233000000000175</v>
      </c>
      <c r="J779" s="12">
        <f t="shared" si="166"/>
        <v>3.3244228900000636</v>
      </c>
      <c r="K779" s="12">
        <f t="shared" si="167"/>
        <v>1.8233000000000175</v>
      </c>
      <c r="L779" s="36">
        <f t="shared" si="168"/>
        <v>5.8737174900706617E-3</v>
      </c>
      <c r="M779" s="12">
        <f t="shared" ca="1" si="157"/>
        <v>290.24113333333332</v>
      </c>
      <c r="N779" s="12">
        <f t="shared" ca="1" si="159"/>
        <v>20.175566666666668</v>
      </c>
      <c r="O779" s="12">
        <f t="shared" ca="1" si="160"/>
        <v>407.05349032111116</v>
      </c>
      <c r="P779" s="12">
        <f t="shared" ca="1" si="161"/>
        <v>20.175566666666668</v>
      </c>
      <c r="Q779" s="36">
        <f t="shared" ca="1" si="162"/>
        <v>6.499510711461938E-2</v>
      </c>
      <c r="R779" s="37">
        <f t="shared" ca="1" si="158"/>
        <v>19.857910800998411</v>
      </c>
      <c r="S779" s="38">
        <f t="shared" ca="1" si="169"/>
        <v>0</v>
      </c>
    </row>
    <row r="780" spans="5:19" x14ac:dyDescent="0.3">
      <c r="E780" s="34">
        <f t="shared" si="163"/>
        <v>779</v>
      </c>
      <c r="F780" s="35">
        <v>44594.291666666664</v>
      </c>
      <c r="G780" s="6">
        <v>301.88670000000002</v>
      </c>
      <c r="H780" s="40">
        <f t="shared" si="164"/>
        <v>310.41669999999999</v>
      </c>
      <c r="I780" s="12">
        <f t="shared" si="165"/>
        <v>-8.5299999999999727</v>
      </c>
      <c r="J780" s="12">
        <f t="shared" si="166"/>
        <v>72.760899999999538</v>
      </c>
      <c r="K780" s="12">
        <f t="shared" si="167"/>
        <v>8.5299999999999727</v>
      </c>
      <c r="L780" s="36">
        <f t="shared" si="168"/>
        <v>2.8255633653287714E-2</v>
      </c>
      <c r="M780" s="12">
        <f t="shared" ca="1" si="157"/>
        <v>301.59113333333335</v>
      </c>
      <c r="N780" s="12">
        <f t="shared" ca="1" si="159"/>
        <v>0.29556666666667297</v>
      </c>
      <c r="O780" s="12">
        <f t="shared" ca="1" si="160"/>
        <v>8.7359654444448168E-2</v>
      </c>
      <c r="P780" s="12">
        <f t="shared" ca="1" si="161"/>
        <v>0.29556666666667297</v>
      </c>
      <c r="Q780" s="36">
        <f t="shared" ca="1" si="162"/>
        <v>9.7906488317197455E-4</v>
      </c>
      <c r="R780" s="37">
        <f t="shared" ca="1" si="158"/>
        <v>-2.2089199001583348E-2</v>
      </c>
      <c r="S780" s="38">
        <f t="shared" ca="1" si="169"/>
        <v>0</v>
      </c>
    </row>
    <row r="781" spans="5:19" x14ac:dyDescent="0.3">
      <c r="E781" s="34">
        <f t="shared" si="163"/>
        <v>780</v>
      </c>
      <c r="F781" s="39">
        <v>44595.291666666664</v>
      </c>
      <c r="G781" s="10">
        <v>297.04669999999999</v>
      </c>
      <c r="H781" s="40">
        <f t="shared" si="164"/>
        <v>301.88670000000002</v>
      </c>
      <c r="I781" s="12">
        <f t="shared" si="165"/>
        <v>-4.8400000000000318</v>
      </c>
      <c r="J781" s="12">
        <f t="shared" si="166"/>
        <v>23.425600000000308</v>
      </c>
      <c r="K781" s="12">
        <f t="shared" si="167"/>
        <v>4.8400000000000318</v>
      </c>
      <c r="L781" s="36">
        <f t="shared" si="168"/>
        <v>1.6293734284878545E-2</v>
      </c>
      <c r="M781" s="12">
        <f t="shared" ca="1" si="157"/>
        <v>308.18113333333332</v>
      </c>
      <c r="N781" s="12">
        <f t="shared" ca="1" si="159"/>
        <v>-11.134433333333334</v>
      </c>
      <c r="O781" s="12">
        <f t="shared" ca="1" si="160"/>
        <v>123.97560565444445</v>
      </c>
      <c r="P781" s="12">
        <f t="shared" ca="1" si="161"/>
        <v>11.134433333333334</v>
      </c>
      <c r="Q781" s="36">
        <f t="shared" ca="1" si="162"/>
        <v>3.7483780608683195E-2</v>
      </c>
      <c r="R781" s="37">
        <f t="shared" ca="1" si="158"/>
        <v>-11.452089199001589</v>
      </c>
      <c r="S781" s="38">
        <f t="shared" ca="1" si="169"/>
        <v>1</v>
      </c>
    </row>
    <row r="782" spans="5:19" x14ac:dyDescent="0.3">
      <c r="E782" s="34">
        <f t="shared" si="163"/>
        <v>781</v>
      </c>
      <c r="F782" s="35">
        <v>44596.291666666664</v>
      </c>
      <c r="G782" s="6">
        <v>307.77330000000001</v>
      </c>
      <c r="H782" s="40">
        <f t="shared" si="164"/>
        <v>297.04669999999999</v>
      </c>
      <c r="I782" s="12">
        <f t="shared" si="165"/>
        <v>10.726600000000019</v>
      </c>
      <c r="J782" s="12">
        <f t="shared" si="166"/>
        <v>115.05994756000041</v>
      </c>
      <c r="K782" s="12">
        <f t="shared" si="167"/>
        <v>10.726600000000019</v>
      </c>
      <c r="L782" s="36">
        <f t="shared" si="168"/>
        <v>3.4852276009647423E-2</v>
      </c>
      <c r="M782" s="12">
        <f t="shared" ca="1" si="157"/>
        <v>303.11669999999998</v>
      </c>
      <c r="N782" s="12">
        <f t="shared" ca="1" si="159"/>
        <v>4.6566000000000258</v>
      </c>
      <c r="O782" s="12">
        <f t="shared" ca="1" si="160"/>
        <v>21.683923560000242</v>
      </c>
      <c r="P782" s="12">
        <f t="shared" ca="1" si="161"/>
        <v>4.6566000000000258</v>
      </c>
      <c r="Q782" s="36">
        <f t="shared" ca="1" si="162"/>
        <v>1.5129967414327447E-2</v>
      </c>
      <c r="R782" s="37">
        <f t="shared" ca="1" si="158"/>
        <v>4.3389441343317694</v>
      </c>
      <c r="S782" s="38">
        <f t="shared" ca="1" si="169"/>
        <v>1</v>
      </c>
    </row>
    <row r="783" spans="5:19" x14ac:dyDescent="0.3">
      <c r="E783" s="34">
        <f t="shared" si="163"/>
        <v>782</v>
      </c>
      <c r="F783" s="39">
        <v>44599.291666666664</v>
      </c>
      <c r="G783" s="10">
        <v>302.44670000000002</v>
      </c>
      <c r="H783" s="40">
        <f t="shared" si="164"/>
        <v>307.77330000000001</v>
      </c>
      <c r="I783" s="12">
        <f t="shared" si="165"/>
        <v>-5.3265999999999849</v>
      </c>
      <c r="J783" s="12">
        <f t="shared" si="166"/>
        <v>28.37266755999984</v>
      </c>
      <c r="K783" s="12">
        <f t="shared" si="167"/>
        <v>5.3265999999999849</v>
      </c>
      <c r="L783" s="36">
        <f t="shared" si="168"/>
        <v>1.7611698193433702E-2</v>
      </c>
      <c r="M783" s="12">
        <f t="shared" ca="1" si="157"/>
        <v>302.23556666666667</v>
      </c>
      <c r="N783" s="12">
        <f t="shared" ca="1" si="159"/>
        <v>0.21113333333335049</v>
      </c>
      <c r="O783" s="12">
        <f t="shared" ca="1" si="160"/>
        <v>4.4577284444451692E-2</v>
      </c>
      <c r="P783" s="12">
        <f t="shared" ca="1" si="161"/>
        <v>0.21113333333335049</v>
      </c>
      <c r="Q783" s="36">
        <f t="shared" ca="1" si="162"/>
        <v>6.9808443383032601E-4</v>
      </c>
      <c r="R783" s="37">
        <f t="shared" ca="1" si="158"/>
        <v>-0.10652253233490583</v>
      </c>
      <c r="S783" s="38">
        <f t="shared" ca="1" si="169"/>
        <v>0</v>
      </c>
    </row>
    <row r="784" spans="5:19" x14ac:dyDescent="0.3">
      <c r="E784" s="34">
        <f t="shared" si="163"/>
        <v>783</v>
      </c>
      <c r="F784" s="35">
        <v>44600.291666666664</v>
      </c>
      <c r="G784" s="6">
        <v>307.33330000000001</v>
      </c>
      <c r="H784" s="40">
        <f t="shared" si="164"/>
        <v>302.44670000000002</v>
      </c>
      <c r="I784" s="12">
        <f t="shared" si="165"/>
        <v>4.8865999999999872</v>
      </c>
      <c r="J784" s="12">
        <f t="shared" si="166"/>
        <v>23.878859559999874</v>
      </c>
      <c r="K784" s="12">
        <f t="shared" si="167"/>
        <v>4.8865999999999872</v>
      </c>
      <c r="L784" s="36">
        <f t="shared" si="168"/>
        <v>1.5900001724512076E-2</v>
      </c>
      <c r="M784" s="12">
        <f t="shared" ca="1" si="157"/>
        <v>302.42223333333328</v>
      </c>
      <c r="N784" s="12">
        <f t="shared" ca="1" si="159"/>
        <v>4.9110666666667271</v>
      </c>
      <c r="O784" s="12">
        <f t="shared" ca="1" si="160"/>
        <v>24.118575804445037</v>
      </c>
      <c r="P784" s="12">
        <f t="shared" ca="1" si="161"/>
        <v>4.9110666666667271</v>
      </c>
      <c r="Q784" s="36">
        <f t="shared" ca="1" si="162"/>
        <v>1.5979611277615303E-2</v>
      </c>
      <c r="R784" s="37">
        <f t="shared" ca="1" si="158"/>
        <v>4.5934108009984707</v>
      </c>
      <c r="S784" s="38">
        <f t="shared" ca="1" si="169"/>
        <v>0</v>
      </c>
    </row>
    <row r="785" spans="5:19" x14ac:dyDescent="0.3">
      <c r="E785" s="34">
        <f t="shared" si="163"/>
        <v>784</v>
      </c>
      <c r="F785" s="39">
        <v>44601.291666666664</v>
      </c>
      <c r="G785" s="10">
        <v>310.66669999999999</v>
      </c>
      <c r="H785" s="40">
        <f t="shared" si="164"/>
        <v>307.33330000000001</v>
      </c>
      <c r="I785" s="12">
        <f t="shared" si="165"/>
        <v>3.3333999999999833</v>
      </c>
      <c r="J785" s="12">
        <f t="shared" si="166"/>
        <v>11.111555559999889</v>
      </c>
      <c r="K785" s="12">
        <f t="shared" si="167"/>
        <v>3.3333999999999833</v>
      </c>
      <c r="L785" s="36">
        <f t="shared" si="168"/>
        <v>1.0729827174911194E-2</v>
      </c>
      <c r="M785" s="12">
        <f t="shared" ca="1" si="157"/>
        <v>305.85110000000003</v>
      </c>
      <c r="N785" s="12">
        <f t="shared" ca="1" si="159"/>
        <v>4.8155999999999608</v>
      </c>
      <c r="O785" s="12">
        <f t="shared" ca="1" si="160"/>
        <v>23.190003359999622</v>
      </c>
      <c r="P785" s="12">
        <f t="shared" ca="1" si="161"/>
        <v>4.8155999999999608</v>
      </c>
      <c r="Q785" s="36">
        <f t="shared" ca="1" si="162"/>
        <v>1.5500856705916537E-2</v>
      </c>
      <c r="R785" s="37">
        <f t="shared" ca="1" si="158"/>
        <v>4.4979441343317044</v>
      </c>
      <c r="S785" s="38">
        <f t="shared" ca="1" si="169"/>
        <v>0</v>
      </c>
    </row>
    <row r="786" spans="5:19" x14ac:dyDescent="0.3">
      <c r="E786" s="34">
        <f t="shared" si="163"/>
        <v>785</v>
      </c>
      <c r="F786" s="35">
        <v>44602.291666666664</v>
      </c>
      <c r="G786" s="6">
        <v>301.51670000000001</v>
      </c>
      <c r="H786" s="40">
        <f t="shared" si="164"/>
        <v>310.66669999999999</v>
      </c>
      <c r="I786" s="12">
        <f t="shared" si="165"/>
        <v>-9.1499999999999773</v>
      </c>
      <c r="J786" s="12">
        <f t="shared" si="166"/>
        <v>83.722499999999584</v>
      </c>
      <c r="K786" s="12">
        <f t="shared" si="167"/>
        <v>9.1499999999999773</v>
      </c>
      <c r="L786" s="36">
        <f t="shared" si="168"/>
        <v>3.0346577818077661E-2</v>
      </c>
      <c r="M786" s="12">
        <f t="shared" ca="1" si="157"/>
        <v>306.81556666666665</v>
      </c>
      <c r="N786" s="12">
        <f t="shared" ca="1" si="159"/>
        <v>-5.2988666666666404</v>
      </c>
      <c r="O786" s="12">
        <f t="shared" ca="1" si="160"/>
        <v>28.077987951110831</v>
      </c>
      <c r="P786" s="12">
        <f t="shared" ca="1" si="161"/>
        <v>5.2988666666666404</v>
      </c>
      <c r="Q786" s="36">
        <f t="shared" ca="1" si="162"/>
        <v>1.7574040398646708E-2</v>
      </c>
      <c r="R786" s="37">
        <f t="shared" ca="1" si="158"/>
        <v>-5.6165225323348968</v>
      </c>
      <c r="S786" s="38">
        <f t="shared" ca="1" si="169"/>
        <v>1</v>
      </c>
    </row>
    <row r="787" spans="5:19" x14ac:dyDescent="0.3">
      <c r="E787" s="34">
        <f t="shared" si="163"/>
        <v>786</v>
      </c>
      <c r="F787" s="39">
        <v>44603.291666666664</v>
      </c>
      <c r="G787" s="10">
        <v>286.66669999999999</v>
      </c>
      <c r="H787" s="40">
        <f t="shared" si="164"/>
        <v>301.51670000000001</v>
      </c>
      <c r="I787" s="12">
        <f t="shared" si="165"/>
        <v>-14.850000000000023</v>
      </c>
      <c r="J787" s="12">
        <f t="shared" si="166"/>
        <v>220.52250000000066</v>
      </c>
      <c r="K787" s="12">
        <f t="shared" si="167"/>
        <v>14.850000000000023</v>
      </c>
      <c r="L787" s="36">
        <f t="shared" si="168"/>
        <v>5.1802319557869902E-2</v>
      </c>
      <c r="M787" s="12">
        <f t="shared" ca="1" si="157"/>
        <v>306.50556666666665</v>
      </c>
      <c r="N787" s="12">
        <f t="shared" ca="1" si="159"/>
        <v>-19.838866666666661</v>
      </c>
      <c r="O787" s="12">
        <f t="shared" ca="1" si="160"/>
        <v>393.58063061777756</v>
      </c>
      <c r="P787" s="12">
        <f t="shared" ca="1" si="161"/>
        <v>19.838866666666661</v>
      </c>
      <c r="Q787" s="36">
        <f t="shared" ca="1" si="162"/>
        <v>6.9205340790076633E-2</v>
      </c>
      <c r="R787" s="37">
        <f t="shared" ca="1" si="158"/>
        <v>-20.156522532334918</v>
      </c>
      <c r="S787" s="38">
        <f t="shared" ca="1" si="169"/>
        <v>0</v>
      </c>
    </row>
    <row r="788" spans="5:19" x14ac:dyDescent="0.3">
      <c r="E788" s="34">
        <f t="shared" si="163"/>
        <v>787</v>
      </c>
      <c r="F788" s="35">
        <v>44606.291666666664</v>
      </c>
      <c r="G788" s="6">
        <v>291.92</v>
      </c>
      <c r="H788" s="40">
        <f t="shared" si="164"/>
        <v>286.66669999999999</v>
      </c>
      <c r="I788" s="12">
        <f t="shared" si="165"/>
        <v>5.2533000000000243</v>
      </c>
      <c r="J788" s="12">
        <f t="shared" si="166"/>
        <v>27.597160890000254</v>
      </c>
      <c r="K788" s="12">
        <f t="shared" si="167"/>
        <v>5.2533000000000243</v>
      </c>
      <c r="L788" s="36">
        <f t="shared" si="168"/>
        <v>1.7995683748972403E-2</v>
      </c>
      <c r="M788" s="12">
        <f t="shared" ca="1" si="157"/>
        <v>299.61669999999998</v>
      </c>
      <c r="N788" s="12">
        <f t="shared" ca="1" si="159"/>
        <v>-7.6966999999999643</v>
      </c>
      <c r="O788" s="12">
        <f t="shared" ca="1" si="160"/>
        <v>59.239190889999449</v>
      </c>
      <c r="P788" s="12">
        <f t="shared" ca="1" si="161"/>
        <v>7.6966999999999643</v>
      </c>
      <c r="Q788" s="36">
        <f t="shared" ca="1" si="162"/>
        <v>2.6365785146615389E-2</v>
      </c>
      <c r="R788" s="37">
        <f t="shared" ca="1" si="158"/>
        <v>-8.0143558656682199</v>
      </c>
      <c r="S788" s="38">
        <f t="shared" ca="1" si="169"/>
        <v>0</v>
      </c>
    </row>
    <row r="789" spans="5:19" x14ac:dyDescent="0.3">
      <c r="E789" s="34">
        <f t="shared" si="163"/>
        <v>788</v>
      </c>
      <c r="F789" s="39">
        <v>44607.291666666664</v>
      </c>
      <c r="G789" s="10">
        <v>307.47669999999999</v>
      </c>
      <c r="H789" s="40">
        <f t="shared" si="164"/>
        <v>291.92</v>
      </c>
      <c r="I789" s="12">
        <f t="shared" si="165"/>
        <v>15.556699999999978</v>
      </c>
      <c r="J789" s="12">
        <f t="shared" si="166"/>
        <v>242.01091488999933</v>
      </c>
      <c r="K789" s="12">
        <f t="shared" si="167"/>
        <v>15.556699999999978</v>
      </c>
      <c r="L789" s="36">
        <f t="shared" si="168"/>
        <v>5.0594727990771263E-2</v>
      </c>
      <c r="M789" s="12">
        <f t="shared" ca="1" si="157"/>
        <v>293.36779999999999</v>
      </c>
      <c r="N789" s="12">
        <f t="shared" ca="1" si="159"/>
        <v>14.108900000000006</v>
      </c>
      <c r="O789" s="12">
        <f t="shared" ca="1" si="160"/>
        <v>199.06105921000017</v>
      </c>
      <c r="P789" s="12">
        <f t="shared" ca="1" si="161"/>
        <v>14.108900000000006</v>
      </c>
      <c r="Q789" s="36">
        <f t="shared" ca="1" si="162"/>
        <v>4.5886078522372607E-2</v>
      </c>
      <c r="R789" s="37">
        <f t="shared" ca="1" si="158"/>
        <v>13.79124413433175</v>
      </c>
      <c r="S789" s="38">
        <f t="shared" ca="1" si="169"/>
        <v>1</v>
      </c>
    </row>
    <row r="790" spans="5:19" x14ac:dyDescent="0.3">
      <c r="E790" s="34">
        <f t="shared" si="163"/>
        <v>789</v>
      </c>
      <c r="F790" s="35">
        <v>44608.291666666664</v>
      </c>
      <c r="G790" s="6">
        <v>307.79669999999999</v>
      </c>
      <c r="H790" s="40">
        <f t="shared" si="164"/>
        <v>307.47669999999999</v>
      </c>
      <c r="I790" s="12">
        <f t="shared" si="165"/>
        <v>0.31999999999999318</v>
      </c>
      <c r="J790" s="12">
        <f t="shared" si="166"/>
        <v>0.10239999999999563</v>
      </c>
      <c r="K790" s="12">
        <f t="shared" si="167"/>
        <v>0.31999999999999318</v>
      </c>
      <c r="L790" s="36">
        <f t="shared" si="168"/>
        <v>1.039647273671203E-3</v>
      </c>
      <c r="M790" s="12">
        <f t="shared" ca="1" si="157"/>
        <v>295.35446666666667</v>
      </c>
      <c r="N790" s="12">
        <f t="shared" ca="1" si="159"/>
        <v>12.44223333333332</v>
      </c>
      <c r="O790" s="12">
        <f t="shared" ca="1" si="160"/>
        <v>154.80917032111077</v>
      </c>
      <c r="P790" s="12">
        <f t="shared" ca="1" si="161"/>
        <v>12.44223333333332</v>
      </c>
      <c r="Q790" s="36">
        <f t="shared" ca="1" si="162"/>
        <v>4.0423543635566335E-2</v>
      </c>
      <c r="R790" s="37">
        <f t="shared" ca="1" si="158"/>
        <v>12.124577467665064</v>
      </c>
      <c r="S790" s="38">
        <f t="shared" ca="1" si="169"/>
        <v>0</v>
      </c>
    </row>
    <row r="791" spans="5:19" x14ac:dyDescent="0.3">
      <c r="E791" s="34">
        <f t="shared" si="163"/>
        <v>790</v>
      </c>
      <c r="F791" s="39">
        <v>44609.291666666664</v>
      </c>
      <c r="G791" s="10">
        <v>292.11669999999998</v>
      </c>
      <c r="H791" s="40">
        <f t="shared" si="164"/>
        <v>307.79669999999999</v>
      </c>
      <c r="I791" s="12">
        <f t="shared" si="165"/>
        <v>-15.680000000000007</v>
      </c>
      <c r="J791" s="12">
        <f t="shared" si="166"/>
        <v>245.86240000000021</v>
      </c>
      <c r="K791" s="12">
        <f t="shared" si="167"/>
        <v>15.680000000000007</v>
      </c>
      <c r="L791" s="36">
        <f t="shared" si="168"/>
        <v>5.3677177648522006E-2</v>
      </c>
      <c r="M791" s="12">
        <f t="shared" ca="1" si="157"/>
        <v>302.39780000000002</v>
      </c>
      <c r="N791" s="12">
        <f t="shared" ca="1" si="159"/>
        <v>-10.281100000000038</v>
      </c>
      <c r="O791" s="12">
        <f t="shared" ca="1" si="160"/>
        <v>105.70101721000077</v>
      </c>
      <c r="P791" s="12">
        <f t="shared" ca="1" si="161"/>
        <v>10.281100000000038</v>
      </c>
      <c r="Q791" s="36">
        <f t="shared" ca="1" si="162"/>
        <v>3.5195180556264118E-2</v>
      </c>
      <c r="R791" s="37">
        <f t="shared" ca="1" si="158"/>
        <v>-10.598755865668293</v>
      </c>
      <c r="S791" s="38">
        <f t="shared" ca="1" si="169"/>
        <v>1</v>
      </c>
    </row>
    <row r="792" spans="5:19" x14ac:dyDescent="0.3">
      <c r="E792" s="34">
        <f t="shared" si="163"/>
        <v>791</v>
      </c>
      <c r="F792" s="35">
        <v>44610.291666666664</v>
      </c>
      <c r="G792" s="6">
        <v>285.66000000000003</v>
      </c>
      <c r="H792" s="40">
        <f t="shared" si="164"/>
        <v>292.11669999999998</v>
      </c>
      <c r="I792" s="12">
        <f t="shared" si="165"/>
        <v>-6.4566999999999553</v>
      </c>
      <c r="J792" s="12">
        <f t="shared" si="166"/>
        <v>41.688974889999422</v>
      </c>
      <c r="K792" s="12">
        <f t="shared" si="167"/>
        <v>6.4566999999999553</v>
      </c>
      <c r="L792" s="36">
        <f t="shared" si="168"/>
        <v>2.2602744521458919E-2</v>
      </c>
      <c r="M792" s="12">
        <f t="shared" ca="1" si="157"/>
        <v>302.46336666666667</v>
      </c>
      <c r="N792" s="12">
        <f t="shared" ca="1" si="159"/>
        <v>-16.803366666666648</v>
      </c>
      <c r="O792" s="12">
        <f t="shared" ca="1" si="160"/>
        <v>282.35313133444379</v>
      </c>
      <c r="P792" s="12">
        <f t="shared" ca="1" si="161"/>
        <v>16.803366666666648</v>
      </c>
      <c r="Q792" s="36">
        <f t="shared" ca="1" si="162"/>
        <v>5.8822959695675442E-2</v>
      </c>
      <c r="R792" s="37">
        <f t="shared" ca="1" si="158"/>
        <v>-17.121022532334905</v>
      </c>
      <c r="S792" s="38">
        <f t="shared" ca="1" si="169"/>
        <v>0</v>
      </c>
    </row>
    <row r="793" spans="5:19" x14ac:dyDescent="0.3">
      <c r="E793" s="34">
        <f t="shared" si="163"/>
        <v>792</v>
      </c>
      <c r="F793" s="39">
        <v>44614.291666666664</v>
      </c>
      <c r="G793" s="10">
        <v>273.8433</v>
      </c>
      <c r="H793" s="40">
        <f t="shared" si="164"/>
        <v>285.66000000000003</v>
      </c>
      <c r="I793" s="12">
        <f t="shared" si="165"/>
        <v>-11.816700000000026</v>
      </c>
      <c r="J793" s="12">
        <f t="shared" si="166"/>
        <v>139.6343988900006</v>
      </c>
      <c r="K793" s="12">
        <f t="shared" si="167"/>
        <v>11.816700000000026</v>
      </c>
      <c r="L793" s="36">
        <f t="shared" si="168"/>
        <v>4.3151320481457922E-2</v>
      </c>
      <c r="M793" s="12">
        <f t="shared" ca="1" si="157"/>
        <v>295.19113333333331</v>
      </c>
      <c r="N793" s="12">
        <f t="shared" ca="1" si="159"/>
        <v>-21.347833333333313</v>
      </c>
      <c r="O793" s="12">
        <f t="shared" ca="1" si="160"/>
        <v>455.72998802777687</v>
      </c>
      <c r="P793" s="12">
        <f t="shared" ca="1" si="161"/>
        <v>21.347833333333313</v>
      </c>
      <c r="Q793" s="36">
        <f t="shared" ca="1" si="162"/>
        <v>7.7956383571675156E-2</v>
      </c>
      <c r="R793" s="37">
        <f t="shared" ca="1" si="158"/>
        <v>-21.66548919900157</v>
      </c>
      <c r="S793" s="38">
        <f t="shared" ca="1" si="169"/>
        <v>0</v>
      </c>
    </row>
    <row r="794" spans="5:19" x14ac:dyDescent="0.3">
      <c r="E794" s="34">
        <f t="shared" si="163"/>
        <v>793</v>
      </c>
      <c r="F794" s="35">
        <v>44615.291666666664</v>
      </c>
      <c r="G794" s="6">
        <v>254.68</v>
      </c>
      <c r="H794" s="40">
        <f t="shared" si="164"/>
        <v>273.8433</v>
      </c>
      <c r="I794" s="12">
        <f t="shared" si="165"/>
        <v>-19.163299999999992</v>
      </c>
      <c r="J794" s="12">
        <f t="shared" si="166"/>
        <v>367.23206688999971</v>
      </c>
      <c r="K794" s="12">
        <f t="shared" si="167"/>
        <v>19.163299999999992</v>
      </c>
      <c r="L794" s="36">
        <f t="shared" si="168"/>
        <v>7.5244620700486847E-2</v>
      </c>
      <c r="M794" s="12">
        <f t="shared" ca="1" si="157"/>
        <v>283.87333333333333</v>
      </c>
      <c r="N794" s="12">
        <f t="shared" ca="1" si="159"/>
        <v>-29.193333333333328</v>
      </c>
      <c r="O794" s="12">
        <f t="shared" ca="1" si="160"/>
        <v>852.25071111111083</v>
      </c>
      <c r="P794" s="12">
        <f t="shared" ca="1" si="161"/>
        <v>29.193333333333328</v>
      </c>
      <c r="Q794" s="36">
        <f t="shared" ca="1" si="162"/>
        <v>0.11462750641327676</v>
      </c>
      <c r="R794" s="37">
        <f t="shared" ca="1" si="158"/>
        <v>-29.510989199001585</v>
      </c>
      <c r="S794" s="38">
        <f t="shared" ca="1" si="169"/>
        <v>0</v>
      </c>
    </row>
    <row r="795" spans="5:19" x14ac:dyDescent="0.3">
      <c r="E795" s="34">
        <f t="shared" si="163"/>
        <v>794</v>
      </c>
      <c r="F795" s="39">
        <v>44616.291666666664</v>
      </c>
      <c r="G795" s="10">
        <v>266.92329999999998</v>
      </c>
      <c r="H795" s="40">
        <f t="shared" si="164"/>
        <v>254.68</v>
      </c>
      <c r="I795" s="12">
        <f t="shared" si="165"/>
        <v>12.243299999999977</v>
      </c>
      <c r="J795" s="12">
        <f t="shared" si="166"/>
        <v>149.89839488999942</v>
      </c>
      <c r="K795" s="12">
        <f t="shared" si="167"/>
        <v>12.243299999999977</v>
      </c>
      <c r="L795" s="36">
        <f t="shared" si="168"/>
        <v>4.5868232559690282E-2</v>
      </c>
      <c r="M795" s="12">
        <f t="shared" ca="1" si="157"/>
        <v>271.39443333333338</v>
      </c>
      <c r="N795" s="12">
        <f t="shared" ca="1" si="159"/>
        <v>-4.4711333333333982</v>
      </c>
      <c r="O795" s="12">
        <f t="shared" ca="1" si="160"/>
        <v>19.991033284445024</v>
      </c>
      <c r="P795" s="12">
        <f t="shared" ca="1" si="161"/>
        <v>4.4711333333333982</v>
      </c>
      <c r="Q795" s="36">
        <f t="shared" ca="1" si="162"/>
        <v>1.6750629612826601E-2</v>
      </c>
      <c r="R795" s="37">
        <f t="shared" ca="1" si="158"/>
        <v>-4.7887891990016547</v>
      </c>
      <c r="S795" s="38">
        <f t="shared" ca="1" si="169"/>
        <v>0</v>
      </c>
    </row>
    <row r="796" spans="5:19" x14ac:dyDescent="0.3">
      <c r="E796" s="34">
        <f t="shared" si="163"/>
        <v>795</v>
      </c>
      <c r="F796" s="35">
        <v>44617.291666666664</v>
      </c>
      <c r="G796" s="6">
        <v>269.95670000000001</v>
      </c>
      <c r="H796" s="40">
        <f t="shared" si="164"/>
        <v>266.92329999999998</v>
      </c>
      <c r="I796" s="12">
        <f t="shared" si="165"/>
        <v>3.0334000000000287</v>
      </c>
      <c r="J796" s="12">
        <f t="shared" si="166"/>
        <v>9.2015155600001748</v>
      </c>
      <c r="K796" s="12">
        <f t="shared" si="167"/>
        <v>3.0334000000000287</v>
      </c>
      <c r="L796" s="36">
        <f t="shared" si="168"/>
        <v>1.1236616835218495E-2</v>
      </c>
      <c r="M796" s="12">
        <f t="shared" ca="1" si="157"/>
        <v>265.14886666666666</v>
      </c>
      <c r="N796" s="12">
        <f t="shared" ca="1" si="159"/>
        <v>4.8078333333333489</v>
      </c>
      <c r="O796" s="12">
        <f t="shared" ca="1" si="160"/>
        <v>23.115261361111262</v>
      </c>
      <c r="P796" s="12">
        <f t="shared" ca="1" si="161"/>
        <v>4.8078333333333489</v>
      </c>
      <c r="Q796" s="36">
        <f t="shared" ca="1" si="162"/>
        <v>1.7809646263024212E-2</v>
      </c>
      <c r="R796" s="37">
        <f t="shared" ca="1" si="158"/>
        <v>4.4901774676650925</v>
      </c>
      <c r="S796" s="38">
        <f t="shared" ca="1" si="169"/>
        <v>1</v>
      </c>
    </row>
    <row r="797" spans="5:19" x14ac:dyDescent="0.3">
      <c r="E797" s="34">
        <f t="shared" si="163"/>
        <v>796</v>
      </c>
      <c r="F797" s="39">
        <v>44620.291666666664</v>
      </c>
      <c r="G797" s="10">
        <v>290.14330000000001</v>
      </c>
      <c r="H797" s="40">
        <f t="shared" si="164"/>
        <v>269.95670000000001</v>
      </c>
      <c r="I797" s="12">
        <f t="shared" si="165"/>
        <v>20.186599999999999</v>
      </c>
      <c r="J797" s="12">
        <f t="shared" si="166"/>
        <v>407.49881955999996</v>
      </c>
      <c r="K797" s="12">
        <f t="shared" si="167"/>
        <v>20.186599999999999</v>
      </c>
      <c r="L797" s="36">
        <f t="shared" si="168"/>
        <v>6.9574586075225583E-2</v>
      </c>
      <c r="M797" s="12">
        <f t="shared" ca="1" si="157"/>
        <v>263.8533333333333</v>
      </c>
      <c r="N797" s="12">
        <f t="shared" ca="1" si="159"/>
        <v>26.289966666666714</v>
      </c>
      <c r="O797" s="12">
        <f t="shared" ca="1" si="160"/>
        <v>691.16234733444696</v>
      </c>
      <c r="P797" s="12">
        <f t="shared" ca="1" si="161"/>
        <v>26.289966666666714</v>
      </c>
      <c r="Q797" s="36">
        <f t="shared" ca="1" si="162"/>
        <v>9.0610283493248733E-2</v>
      </c>
      <c r="R797" s="37">
        <f t="shared" ca="1" si="158"/>
        <v>25.972310800998457</v>
      </c>
      <c r="S797" s="38">
        <f t="shared" ca="1" si="169"/>
        <v>0</v>
      </c>
    </row>
    <row r="798" spans="5:19" x14ac:dyDescent="0.3">
      <c r="E798" s="34">
        <f t="shared" si="163"/>
        <v>797</v>
      </c>
      <c r="F798" s="35">
        <v>44621.291666666664</v>
      </c>
      <c r="G798" s="6">
        <v>288.12329999999997</v>
      </c>
      <c r="H798" s="40">
        <f t="shared" si="164"/>
        <v>290.14330000000001</v>
      </c>
      <c r="I798" s="12">
        <f t="shared" si="165"/>
        <v>-2.0200000000000387</v>
      </c>
      <c r="J798" s="12">
        <f t="shared" si="166"/>
        <v>4.0804000000001563</v>
      </c>
      <c r="K798" s="12">
        <f t="shared" si="167"/>
        <v>2.0200000000000387</v>
      </c>
      <c r="L798" s="36">
        <f t="shared" si="168"/>
        <v>7.0108873527411318E-3</v>
      </c>
      <c r="M798" s="12">
        <f t="shared" ca="1" si="157"/>
        <v>275.67443333333335</v>
      </c>
      <c r="N798" s="12">
        <f t="shared" ca="1" si="159"/>
        <v>12.448866666666618</v>
      </c>
      <c r="O798" s="12">
        <f t="shared" ca="1" si="160"/>
        <v>154.97428128444324</v>
      </c>
      <c r="P798" s="12">
        <f t="shared" ca="1" si="161"/>
        <v>12.448866666666618</v>
      </c>
      <c r="Q798" s="36">
        <f t="shared" ca="1" si="162"/>
        <v>4.320673359865939E-2</v>
      </c>
      <c r="R798" s="37">
        <f t="shared" ca="1" si="158"/>
        <v>12.131210800998362</v>
      </c>
      <c r="S798" s="38">
        <f t="shared" ca="1" si="169"/>
        <v>0</v>
      </c>
    </row>
    <row r="799" spans="5:19" x14ac:dyDescent="0.3">
      <c r="E799" s="34">
        <f t="shared" si="163"/>
        <v>798</v>
      </c>
      <c r="F799" s="39">
        <v>44622.291666666664</v>
      </c>
      <c r="G799" s="10">
        <v>293.29669999999999</v>
      </c>
      <c r="H799" s="40">
        <f t="shared" si="164"/>
        <v>288.12329999999997</v>
      </c>
      <c r="I799" s="12">
        <f t="shared" si="165"/>
        <v>5.1734000000000151</v>
      </c>
      <c r="J799" s="12">
        <f t="shared" si="166"/>
        <v>26.764067560000157</v>
      </c>
      <c r="K799" s="12">
        <f t="shared" si="167"/>
        <v>5.1734000000000151</v>
      </c>
      <c r="L799" s="36">
        <f t="shared" si="168"/>
        <v>1.7638793753901819E-2</v>
      </c>
      <c r="M799" s="12">
        <f t="shared" ca="1" si="157"/>
        <v>282.74110000000002</v>
      </c>
      <c r="N799" s="12">
        <f t="shared" ca="1" si="159"/>
        <v>10.55559999999997</v>
      </c>
      <c r="O799" s="12">
        <f t="shared" ca="1" si="160"/>
        <v>111.42069135999937</v>
      </c>
      <c r="P799" s="12">
        <f t="shared" ca="1" si="161"/>
        <v>10.55559999999997</v>
      </c>
      <c r="Q799" s="36">
        <f t="shared" ca="1" si="162"/>
        <v>3.5989494597109241E-2</v>
      </c>
      <c r="R799" s="37">
        <f t="shared" ca="1" si="158"/>
        <v>10.237944134331714</v>
      </c>
      <c r="S799" s="38">
        <f t="shared" ca="1" si="169"/>
        <v>0</v>
      </c>
    </row>
    <row r="800" spans="5:19" x14ac:dyDescent="0.3">
      <c r="E800" s="34">
        <f t="shared" si="163"/>
        <v>799</v>
      </c>
      <c r="F800" s="35">
        <v>44623.291666666664</v>
      </c>
      <c r="G800" s="6">
        <v>279.76330000000002</v>
      </c>
      <c r="H800" s="40">
        <f t="shared" si="164"/>
        <v>293.29669999999999</v>
      </c>
      <c r="I800" s="12">
        <f t="shared" si="165"/>
        <v>-13.533399999999972</v>
      </c>
      <c r="J800" s="12">
        <f t="shared" si="166"/>
        <v>183.15291555999923</v>
      </c>
      <c r="K800" s="12">
        <f t="shared" si="167"/>
        <v>13.533399999999972</v>
      </c>
      <c r="L800" s="36">
        <f t="shared" si="168"/>
        <v>4.8374465128199345E-2</v>
      </c>
      <c r="M800" s="12">
        <f t="shared" ca="1" si="157"/>
        <v>290.52109999999999</v>
      </c>
      <c r="N800" s="12">
        <f t="shared" ca="1" si="159"/>
        <v>-10.757799999999975</v>
      </c>
      <c r="O800" s="12">
        <f t="shared" ca="1" si="160"/>
        <v>115.73026083999946</v>
      </c>
      <c r="P800" s="12">
        <f t="shared" ca="1" si="161"/>
        <v>10.757799999999975</v>
      </c>
      <c r="Q800" s="36">
        <f t="shared" ca="1" si="162"/>
        <v>3.8453220990744587E-2</v>
      </c>
      <c r="R800" s="37">
        <f t="shared" ca="1" si="158"/>
        <v>-11.07545586566823</v>
      </c>
      <c r="S800" s="38">
        <f t="shared" ca="1" si="169"/>
        <v>1</v>
      </c>
    </row>
    <row r="801" spans="5:19" x14ac:dyDescent="0.3">
      <c r="E801" s="34">
        <f t="shared" si="163"/>
        <v>800</v>
      </c>
      <c r="F801" s="39">
        <v>44624.291666666664</v>
      </c>
      <c r="G801" s="10">
        <v>279.43</v>
      </c>
      <c r="H801" s="40">
        <f t="shared" si="164"/>
        <v>279.76330000000002</v>
      </c>
      <c r="I801" s="12">
        <f t="shared" si="165"/>
        <v>-0.33330000000000837</v>
      </c>
      <c r="J801" s="12">
        <f t="shared" si="166"/>
        <v>0.11108889000000557</v>
      </c>
      <c r="K801" s="12">
        <f t="shared" si="167"/>
        <v>0.33330000000000837</v>
      </c>
      <c r="L801" s="36">
        <f t="shared" si="168"/>
        <v>1.1927853129585525E-3</v>
      </c>
      <c r="M801" s="12">
        <f t="shared" ca="1" si="157"/>
        <v>287.06109999999995</v>
      </c>
      <c r="N801" s="12">
        <f t="shared" ca="1" si="159"/>
        <v>-7.6310999999999467</v>
      </c>
      <c r="O801" s="12">
        <f t="shared" ca="1" si="160"/>
        <v>58.233687209999189</v>
      </c>
      <c r="P801" s="12">
        <f t="shared" ca="1" si="161"/>
        <v>7.6310999999999467</v>
      </c>
      <c r="Q801" s="36">
        <f t="shared" ca="1" si="162"/>
        <v>2.7309522957448901E-2</v>
      </c>
      <c r="R801" s="37">
        <f t="shared" ca="1" si="158"/>
        <v>-7.9487558656682031</v>
      </c>
      <c r="S801" s="38">
        <f t="shared" ca="1" si="169"/>
        <v>0</v>
      </c>
    </row>
    <row r="802" spans="5:19" x14ac:dyDescent="0.3">
      <c r="E802" s="34">
        <f t="shared" si="163"/>
        <v>801</v>
      </c>
      <c r="F802" s="35">
        <v>44627.291666666664</v>
      </c>
      <c r="G802" s="6">
        <v>268.19330000000002</v>
      </c>
      <c r="H802" s="40">
        <f t="shared" si="164"/>
        <v>279.43</v>
      </c>
      <c r="I802" s="12">
        <f t="shared" si="165"/>
        <v>-11.236699999999985</v>
      </c>
      <c r="J802" s="12">
        <f t="shared" si="166"/>
        <v>126.26342688999966</v>
      </c>
      <c r="K802" s="12">
        <f t="shared" si="167"/>
        <v>11.236699999999985</v>
      </c>
      <c r="L802" s="36">
        <f t="shared" si="168"/>
        <v>4.1897765529563875E-2</v>
      </c>
      <c r="M802" s="12">
        <f t="shared" ca="1" si="157"/>
        <v>284.16333333333336</v>
      </c>
      <c r="N802" s="12">
        <f t="shared" ca="1" si="159"/>
        <v>-15.970033333333333</v>
      </c>
      <c r="O802" s="12">
        <f t="shared" ca="1" si="160"/>
        <v>255.04196466777779</v>
      </c>
      <c r="P802" s="12">
        <f t="shared" ca="1" si="161"/>
        <v>15.970033333333333</v>
      </c>
      <c r="Q802" s="36">
        <f t="shared" ca="1" si="162"/>
        <v>5.954672742881098E-2</v>
      </c>
      <c r="R802" s="37">
        <f t="shared" ca="1" si="158"/>
        <v>-16.287689199001591</v>
      </c>
      <c r="S802" s="38">
        <f t="shared" ca="1" si="169"/>
        <v>0</v>
      </c>
    </row>
    <row r="803" spans="5:19" x14ac:dyDescent="0.3">
      <c r="E803" s="34">
        <f t="shared" si="163"/>
        <v>802</v>
      </c>
      <c r="F803" s="39">
        <v>44628.291666666664</v>
      </c>
      <c r="G803" s="10">
        <v>274.8</v>
      </c>
      <c r="H803" s="40">
        <f t="shared" si="164"/>
        <v>268.19330000000002</v>
      </c>
      <c r="I803" s="12">
        <f t="shared" si="165"/>
        <v>6.6066999999999894</v>
      </c>
      <c r="J803" s="12">
        <f t="shared" si="166"/>
        <v>43.648484889999857</v>
      </c>
      <c r="K803" s="12">
        <f t="shared" si="167"/>
        <v>6.6066999999999894</v>
      </c>
      <c r="L803" s="36">
        <f t="shared" si="168"/>
        <v>2.4041848617176089E-2</v>
      </c>
      <c r="M803" s="12">
        <f t="shared" ca="1" si="157"/>
        <v>275.79553333333337</v>
      </c>
      <c r="N803" s="12">
        <f t="shared" ca="1" si="159"/>
        <v>-0.99553333333335559</v>
      </c>
      <c r="O803" s="12">
        <f t="shared" ca="1" si="160"/>
        <v>0.99108661777782203</v>
      </c>
      <c r="P803" s="12">
        <f t="shared" ca="1" si="161"/>
        <v>0.99553333333335559</v>
      </c>
      <c r="Q803" s="36">
        <f t="shared" ca="1" si="162"/>
        <v>3.6227559437167233E-3</v>
      </c>
      <c r="R803" s="37">
        <f t="shared" ca="1" si="158"/>
        <v>-1.313189199001612</v>
      </c>
      <c r="S803" s="38">
        <f t="shared" ca="1" si="169"/>
        <v>0</v>
      </c>
    </row>
    <row r="804" spans="5:19" x14ac:dyDescent="0.3">
      <c r="E804" s="34">
        <f t="shared" si="163"/>
        <v>803</v>
      </c>
      <c r="F804" s="35">
        <v>44629.291666666664</v>
      </c>
      <c r="G804" s="6">
        <v>286.32330000000002</v>
      </c>
      <c r="H804" s="40">
        <f t="shared" si="164"/>
        <v>274.8</v>
      </c>
      <c r="I804" s="12">
        <f t="shared" si="165"/>
        <v>11.523300000000006</v>
      </c>
      <c r="J804" s="12">
        <f t="shared" si="166"/>
        <v>132.78644289000013</v>
      </c>
      <c r="K804" s="12">
        <f t="shared" si="167"/>
        <v>11.523300000000006</v>
      </c>
      <c r="L804" s="36">
        <f t="shared" si="168"/>
        <v>4.0245764141444325E-2</v>
      </c>
      <c r="M804" s="12">
        <f t="shared" ca="1" si="157"/>
        <v>274.14109999999999</v>
      </c>
      <c r="N804" s="12">
        <f t="shared" ca="1" si="159"/>
        <v>12.182200000000023</v>
      </c>
      <c r="O804" s="12">
        <f t="shared" ca="1" si="160"/>
        <v>148.40599684000057</v>
      </c>
      <c r="P804" s="12">
        <f t="shared" ca="1" si="161"/>
        <v>12.182200000000023</v>
      </c>
      <c r="Q804" s="36">
        <f t="shared" ca="1" si="162"/>
        <v>4.2547008923129979E-2</v>
      </c>
      <c r="R804" s="37">
        <f t="shared" ca="1" si="158"/>
        <v>11.864544134331767</v>
      </c>
      <c r="S804" s="38">
        <f t="shared" ca="1" si="169"/>
        <v>1</v>
      </c>
    </row>
    <row r="805" spans="5:19" x14ac:dyDescent="0.3">
      <c r="E805" s="34">
        <f t="shared" si="163"/>
        <v>804</v>
      </c>
      <c r="F805" s="39">
        <v>44630.291666666664</v>
      </c>
      <c r="G805" s="10">
        <v>279.43329999999997</v>
      </c>
      <c r="H805" s="40">
        <f t="shared" si="164"/>
        <v>286.32330000000002</v>
      </c>
      <c r="I805" s="12">
        <f t="shared" si="165"/>
        <v>-6.8900000000000432</v>
      </c>
      <c r="J805" s="12">
        <f t="shared" si="166"/>
        <v>47.472100000000594</v>
      </c>
      <c r="K805" s="12">
        <f t="shared" si="167"/>
        <v>6.8900000000000432</v>
      </c>
      <c r="L805" s="36">
        <f t="shared" si="168"/>
        <v>2.4657046958970329E-2</v>
      </c>
      <c r="M805" s="12">
        <f t="shared" ca="1" si="157"/>
        <v>276.43886666666668</v>
      </c>
      <c r="N805" s="12">
        <f t="shared" ca="1" si="159"/>
        <v>2.9944333333332906</v>
      </c>
      <c r="O805" s="12">
        <f t="shared" ca="1" si="160"/>
        <v>8.9666309877775223</v>
      </c>
      <c r="P805" s="12">
        <f t="shared" ca="1" si="161"/>
        <v>2.9944333333332906</v>
      </c>
      <c r="Q805" s="36">
        <f t="shared" ca="1" si="162"/>
        <v>1.0716093369449136E-2</v>
      </c>
      <c r="R805" s="37">
        <f t="shared" ca="1" si="158"/>
        <v>2.6767774676650342</v>
      </c>
      <c r="S805" s="38">
        <f t="shared" ca="1" si="169"/>
        <v>0</v>
      </c>
    </row>
    <row r="806" spans="5:19" x14ac:dyDescent="0.3">
      <c r="E806" s="34">
        <f t="shared" si="163"/>
        <v>805</v>
      </c>
      <c r="F806" s="35">
        <v>44631.291666666664</v>
      </c>
      <c r="G806" s="6">
        <v>265.11669999999998</v>
      </c>
      <c r="H806" s="40">
        <f t="shared" si="164"/>
        <v>279.43329999999997</v>
      </c>
      <c r="I806" s="12">
        <f t="shared" si="165"/>
        <v>-14.316599999999994</v>
      </c>
      <c r="J806" s="12">
        <f t="shared" si="166"/>
        <v>204.96503555999982</v>
      </c>
      <c r="K806" s="12">
        <f t="shared" si="167"/>
        <v>14.316599999999994</v>
      </c>
      <c r="L806" s="36">
        <f t="shared" si="168"/>
        <v>5.4001124787687815E-2</v>
      </c>
      <c r="M806" s="12">
        <f t="shared" ca="1" si="157"/>
        <v>280.1855333333333</v>
      </c>
      <c r="N806" s="12">
        <f t="shared" ca="1" si="159"/>
        <v>-15.068833333333316</v>
      </c>
      <c r="O806" s="12">
        <f t="shared" ca="1" si="160"/>
        <v>227.06973802777725</v>
      </c>
      <c r="P806" s="12">
        <f t="shared" ca="1" si="161"/>
        <v>15.068833333333316</v>
      </c>
      <c r="Q806" s="36">
        <f t="shared" ca="1" si="162"/>
        <v>5.6838491627774927E-2</v>
      </c>
      <c r="R806" s="37">
        <f t="shared" ca="1" si="158"/>
        <v>-15.386489199001572</v>
      </c>
      <c r="S806" s="38">
        <f t="shared" ca="1" si="169"/>
        <v>1</v>
      </c>
    </row>
    <row r="807" spans="5:19" x14ac:dyDescent="0.3">
      <c r="E807" s="34">
        <f t="shared" si="163"/>
        <v>806</v>
      </c>
      <c r="F807" s="39">
        <v>44634.291666666664</v>
      </c>
      <c r="G807" s="10">
        <v>255.45670000000001</v>
      </c>
      <c r="H807" s="40">
        <f t="shared" si="164"/>
        <v>265.11669999999998</v>
      </c>
      <c r="I807" s="12">
        <f t="shared" si="165"/>
        <v>-9.6599999999999682</v>
      </c>
      <c r="J807" s="12">
        <f t="shared" si="166"/>
        <v>93.315599999999378</v>
      </c>
      <c r="K807" s="12">
        <f t="shared" si="167"/>
        <v>9.6599999999999682</v>
      </c>
      <c r="L807" s="36">
        <f t="shared" si="168"/>
        <v>3.7814627684456772E-2</v>
      </c>
      <c r="M807" s="12">
        <f t="shared" ca="1" si="157"/>
        <v>276.95776666666666</v>
      </c>
      <c r="N807" s="12">
        <f t="shared" ca="1" si="159"/>
        <v>-21.501066666666645</v>
      </c>
      <c r="O807" s="12">
        <f t="shared" ca="1" si="160"/>
        <v>462.2958678044435</v>
      </c>
      <c r="P807" s="12">
        <f t="shared" ca="1" si="161"/>
        <v>21.501066666666645</v>
      </c>
      <c r="Q807" s="36">
        <f t="shared" ca="1" si="162"/>
        <v>8.416716675141675E-2</v>
      </c>
      <c r="R807" s="37">
        <f t="shared" ca="1" si="158"/>
        <v>-21.818722532334903</v>
      </c>
      <c r="S807" s="38">
        <f t="shared" ca="1" si="169"/>
        <v>0</v>
      </c>
    </row>
    <row r="808" spans="5:19" x14ac:dyDescent="0.3">
      <c r="E808" s="34">
        <f t="shared" si="163"/>
        <v>807</v>
      </c>
      <c r="F808" s="35">
        <v>44635.291666666664</v>
      </c>
      <c r="G808" s="6">
        <v>267.29669999999999</v>
      </c>
      <c r="H808" s="40">
        <f t="shared" si="164"/>
        <v>255.45670000000001</v>
      </c>
      <c r="I808" s="12">
        <f t="shared" si="165"/>
        <v>11.839999999999975</v>
      </c>
      <c r="J808" s="12">
        <f t="shared" si="166"/>
        <v>140.1855999999994</v>
      </c>
      <c r="K808" s="12">
        <f t="shared" si="167"/>
        <v>11.839999999999975</v>
      </c>
      <c r="L808" s="36">
        <f t="shared" si="168"/>
        <v>4.4295346706487493E-2</v>
      </c>
      <c r="M808" s="12">
        <f t="shared" ca="1" si="157"/>
        <v>266.66889999999995</v>
      </c>
      <c r="N808" s="12">
        <f t="shared" ca="1" si="159"/>
        <v>0.62780000000003611</v>
      </c>
      <c r="O808" s="12">
        <f t="shared" ca="1" si="160"/>
        <v>0.39413284000004534</v>
      </c>
      <c r="P808" s="12">
        <f t="shared" ca="1" si="161"/>
        <v>0.62780000000003611</v>
      </c>
      <c r="Q808" s="36">
        <f t="shared" ca="1" si="162"/>
        <v>2.348700900535009E-3</v>
      </c>
      <c r="R808" s="37">
        <f t="shared" ca="1" si="158"/>
        <v>0.31014413433177979</v>
      </c>
      <c r="S808" s="38">
        <f t="shared" ca="1" si="169"/>
        <v>1</v>
      </c>
    </row>
    <row r="809" spans="5:19" x14ac:dyDescent="0.3">
      <c r="E809" s="34">
        <f t="shared" si="163"/>
        <v>808</v>
      </c>
      <c r="F809" s="39">
        <v>44636.291666666664</v>
      </c>
      <c r="G809" s="10">
        <v>280.07670000000002</v>
      </c>
      <c r="H809" s="40">
        <f t="shared" si="164"/>
        <v>267.29669999999999</v>
      </c>
      <c r="I809" s="12">
        <f t="shared" si="165"/>
        <v>12.78000000000003</v>
      </c>
      <c r="J809" s="12">
        <f t="shared" si="166"/>
        <v>163.32840000000076</v>
      </c>
      <c r="K809" s="12">
        <f t="shared" si="167"/>
        <v>12.78000000000003</v>
      </c>
      <c r="L809" s="36">
        <f t="shared" si="168"/>
        <v>4.5630357684163049E-2</v>
      </c>
      <c r="M809" s="12">
        <f t="shared" ca="1" si="157"/>
        <v>262.62336666666664</v>
      </c>
      <c r="N809" s="12">
        <f t="shared" ca="1" si="159"/>
        <v>17.453333333333376</v>
      </c>
      <c r="O809" s="12">
        <f t="shared" ca="1" si="160"/>
        <v>304.61884444444593</v>
      </c>
      <c r="P809" s="12">
        <f t="shared" ca="1" si="161"/>
        <v>17.453333333333376</v>
      </c>
      <c r="Q809" s="36">
        <f t="shared" ca="1" si="162"/>
        <v>6.2316263128397949E-2</v>
      </c>
      <c r="R809" s="37">
        <f t="shared" ca="1" si="158"/>
        <v>17.135677467665118</v>
      </c>
      <c r="S809" s="38">
        <f t="shared" ca="1" si="169"/>
        <v>0</v>
      </c>
    </row>
    <row r="810" spans="5:19" x14ac:dyDescent="0.3">
      <c r="E810" s="34">
        <f t="shared" si="163"/>
        <v>809</v>
      </c>
      <c r="F810" s="35">
        <v>44637.291666666664</v>
      </c>
      <c r="G810" s="6">
        <v>290.5333</v>
      </c>
      <c r="H810" s="40">
        <f t="shared" si="164"/>
        <v>280.07670000000002</v>
      </c>
      <c r="I810" s="12">
        <f t="shared" si="165"/>
        <v>10.45659999999998</v>
      </c>
      <c r="J810" s="12">
        <f t="shared" si="166"/>
        <v>109.34048355999958</v>
      </c>
      <c r="K810" s="12">
        <f t="shared" si="167"/>
        <v>10.45659999999998</v>
      </c>
      <c r="L810" s="36">
        <f t="shared" si="168"/>
        <v>3.5991055070107213E-2</v>
      </c>
      <c r="M810" s="12">
        <f t="shared" ca="1" si="157"/>
        <v>267.61003333333338</v>
      </c>
      <c r="N810" s="12">
        <f t="shared" ca="1" si="159"/>
        <v>22.92326666666662</v>
      </c>
      <c r="O810" s="12">
        <f t="shared" ca="1" si="160"/>
        <v>525.47615467110904</v>
      </c>
      <c r="P810" s="12">
        <f t="shared" ca="1" si="161"/>
        <v>22.92326666666662</v>
      </c>
      <c r="Q810" s="36">
        <f t="shared" ca="1" si="162"/>
        <v>7.8900651548950221E-2</v>
      </c>
      <c r="R810" s="37">
        <f t="shared" ca="1" si="158"/>
        <v>22.605610800998363</v>
      </c>
      <c r="S810" s="38">
        <f t="shared" ca="1" si="169"/>
        <v>0</v>
      </c>
    </row>
    <row r="811" spans="5:19" x14ac:dyDescent="0.3">
      <c r="E811" s="34">
        <f t="shared" si="163"/>
        <v>810</v>
      </c>
      <c r="F811" s="39">
        <v>44638.291666666664</v>
      </c>
      <c r="G811" s="10">
        <v>301.79669999999999</v>
      </c>
      <c r="H811" s="40">
        <f t="shared" si="164"/>
        <v>290.5333</v>
      </c>
      <c r="I811" s="12">
        <f t="shared" si="165"/>
        <v>11.26339999999999</v>
      </c>
      <c r="J811" s="12">
        <f t="shared" si="166"/>
        <v>126.86417955999978</v>
      </c>
      <c r="K811" s="12">
        <f t="shared" si="167"/>
        <v>11.26339999999999</v>
      </c>
      <c r="L811" s="36">
        <f t="shared" si="168"/>
        <v>3.7321150297534703E-2</v>
      </c>
      <c r="M811" s="12">
        <f t="shared" ca="1" si="157"/>
        <v>279.30223333333333</v>
      </c>
      <c r="N811" s="12">
        <f t="shared" ca="1" si="159"/>
        <v>22.494466666666654</v>
      </c>
      <c r="O811" s="12">
        <f t="shared" ca="1" si="160"/>
        <v>506.00103061777719</v>
      </c>
      <c r="P811" s="12">
        <f t="shared" ca="1" si="161"/>
        <v>22.494466666666654</v>
      </c>
      <c r="Q811" s="36">
        <f t="shared" ca="1" si="162"/>
        <v>7.4535164455630742E-2</v>
      </c>
      <c r="R811" s="37">
        <f t="shared" ca="1" si="158"/>
        <v>22.176810800998396</v>
      </c>
      <c r="S811" s="38">
        <f t="shared" ca="1" si="169"/>
        <v>0</v>
      </c>
    </row>
    <row r="812" spans="5:19" x14ac:dyDescent="0.3">
      <c r="E812" s="34">
        <f t="shared" si="163"/>
        <v>811</v>
      </c>
      <c r="F812" s="35">
        <v>44641.291666666664</v>
      </c>
      <c r="G812" s="6">
        <v>307.05329999999998</v>
      </c>
      <c r="H812" s="40">
        <f t="shared" si="164"/>
        <v>301.79669999999999</v>
      </c>
      <c r="I812" s="12">
        <f t="shared" si="165"/>
        <v>5.2565999999999917</v>
      </c>
      <c r="J812" s="12">
        <f t="shared" si="166"/>
        <v>27.631843559999911</v>
      </c>
      <c r="K812" s="12">
        <f t="shared" si="167"/>
        <v>5.2565999999999917</v>
      </c>
      <c r="L812" s="36">
        <f t="shared" si="168"/>
        <v>1.7119503356583344E-2</v>
      </c>
      <c r="M812" s="12">
        <f t="shared" ca="1" si="157"/>
        <v>290.80223333333333</v>
      </c>
      <c r="N812" s="12">
        <f t="shared" ca="1" si="159"/>
        <v>16.251066666666645</v>
      </c>
      <c r="O812" s="12">
        <f t="shared" ca="1" si="160"/>
        <v>264.09716780444376</v>
      </c>
      <c r="P812" s="12">
        <f t="shared" ca="1" si="161"/>
        <v>16.251066666666645</v>
      </c>
      <c r="Q812" s="36">
        <f t="shared" ca="1" si="162"/>
        <v>5.2925881814872684E-2</v>
      </c>
      <c r="R812" s="37">
        <f t="shared" ca="1" si="158"/>
        <v>15.93341080099839</v>
      </c>
      <c r="S812" s="38">
        <f t="shared" ca="1" si="169"/>
        <v>0</v>
      </c>
    </row>
    <row r="813" spans="5:19" x14ac:dyDescent="0.3">
      <c r="E813" s="34">
        <f t="shared" si="163"/>
        <v>812</v>
      </c>
      <c r="F813" s="39">
        <v>44642.291666666664</v>
      </c>
      <c r="G813" s="10">
        <v>331.32670000000002</v>
      </c>
      <c r="H813" s="40">
        <f t="shared" si="164"/>
        <v>307.05329999999998</v>
      </c>
      <c r="I813" s="12">
        <f t="shared" si="165"/>
        <v>24.273400000000038</v>
      </c>
      <c r="J813" s="12">
        <f t="shared" si="166"/>
        <v>589.19794756000181</v>
      </c>
      <c r="K813" s="12">
        <f t="shared" si="167"/>
        <v>24.273400000000038</v>
      </c>
      <c r="L813" s="36">
        <f t="shared" si="168"/>
        <v>7.3261225249881878E-2</v>
      </c>
      <c r="M813" s="12">
        <f t="shared" ca="1" si="157"/>
        <v>299.7944333333333</v>
      </c>
      <c r="N813" s="12">
        <f t="shared" ca="1" si="159"/>
        <v>31.532266666666715</v>
      </c>
      <c r="O813" s="12">
        <f t="shared" ca="1" si="160"/>
        <v>994.28384113778077</v>
      </c>
      <c r="P813" s="12">
        <f t="shared" ca="1" si="161"/>
        <v>31.532266666666715</v>
      </c>
      <c r="Q813" s="36">
        <f t="shared" ca="1" si="162"/>
        <v>9.5169712150172961E-2</v>
      </c>
      <c r="R813" s="37">
        <f t="shared" ca="1" si="158"/>
        <v>31.214610800998457</v>
      </c>
      <c r="S813" s="38">
        <f t="shared" ca="1" si="169"/>
        <v>0</v>
      </c>
    </row>
    <row r="814" spans="5:19" x14ac:dyDescent="0.3">
      <c r="E814" s="34">
        <f t="shared" si="163"/>
        <v>813</v>
      </c>
      <c r="F814" s="35">
        <v>44643.291666666664</v>
      </c>
      <c r="G814" s="6">
        <v>333.0367</v>
      </c>
      <c r="H814" s="40">
        <f t="shared" si="164"/>
        <v>331.32670000000002</v>
      </c>
      <c r="I814" s="12">
        <f t="shared" si="165"/>
        <v>1.7099999999999795</v>
      </c>
      <c r="J814" s="12">
        <f t="shared" si="166"/>
        <v>2.92409999999993</v>
      </c>
      <c r="K814" s="12">
        <f t="shared" si="167"/>
        <v>1.7099999999999795</v>
      </c>
      <c r="L814" s="36">
        <f t="shared" si="168"/>
        <v>5.1345692531783423E-3</v>
      </c>
      <c r="M814" s="12">
        <f t="shared" ca="1" si="157"/>
        <v>313.39223333333331</v>
      </c>
      <c r="N814" s="12">
        <f t="shared" ca="1" si="159"/>
        <v>19.644466666666688</v>
      </c>
      <c r="O814" s="12">
        <f t="shared" ca="1" si="160"/>
        <v>385.90507061777862</v>
      </c>
      <c r="P814" s="12">
        <f t="shared" ca="1" si="161"/>
        <v>19.644466666666688</v>
      </c>
      <c r="Q814" s="36">
        <f t="shared" ca="1" si="162"/>
        <v>5.8985891544885857E-2</v>
      </c>
      <c r="R814" s="37">
        <f t="shared" ca="1" si="158"/>
        <v>19.32681080099843</v>
      </c>
      <c r="S814" s="38">
        <f t="shared" ca="1" si="169"/>
        <v>0</v>
      </c>
    </row>
    <row r="815" spans="5:19" x14ac:dyDescent="0.3">
      <c r="E815" s="34">
        <f t="shared" si="163"/>
        <v>814</v>
      </c>
      <c r="F815" s="39">
        <v>44644.291666666664</v>
      </c>
      <c r="G815" s="10">
        <v>337.97329999999999</v>
      </c>
      <c r="H815" s="40">
        <f t="shared" si="164"/>
        <v>333.0367</v>
      </c>
      <c r="I815" s="12">
        <f t="shared" si="165"/>
        <v>4.9365999999999985</v>
      </c>
      <c r="J815" s="12">
        <f t="shared" si="166"/>
        <v>24.370019559999985</v>
      </c>
      <c r="K815" s="12">
        <f t="shared" si="167"/>
        <v>4.9365999999999985</v>
      </c>
      <c r="L815" s="36">
        <f t="shared" si="168"/>
        <v>1.4606479269220375E-2</v>
      </c>
      <c r="M815" s="12">
        <f t="shared" ca="1" si="157"/>
        <v>323.80556666666666</v>
      </c>
      <c r="N815" s="12">
        <f t="shared" ca="1" si="159"/>
        <v>14.167733333333331</v>
      </c>
      <c r="O815" s="12">
        <f t="shared" ca="1" si="160"/>
        <v>200.72466780444438</v>
      </c>
      <c r="P815" s="12">
        <f t="shared" ca="1" si="161"/>
        <v>14.167733333333331</v>
      </c>
      <c r="Q815" s="36">
        <f t="shared" ca="1" si="162"/>
        <v>4.1919682215528067E-2</v>
      </c>
      <c r="R815" s="37">
        <f t="shared" ca="1" si="158"/>
        <v>13.850077467665075</v>
      </c>
      <c r="S815" s="38">
        <f t="shared" ca="1" si="169"/>
        <v>0</v>
      </c>
    </row>
    <row r="816" spans="5:19" x14ac:dyDescent="0.3">
      <c r="E816" s="34">
        <f t="shared" si="163"/>
        <v>815</v>
      </c>
      <c r="F816" s="35">
        <v>44645.291666666664</v>
      </c>
      <c r="G816" s="6">
        <v>336.88</v>
      </c>
      <c r="H816" s="40">
        <f t="shared" si="164"/>
        <v>337.97329999999999</v>
      </c>
      <c r="I816" s="12">
        <f t="shared" si="165"/>
        <v>-1.0932999999999993</v>
      </c>
      <c r="J816" s="12">
        <f t="shared" si="166"/>
        <v>1.1953048899999985</v>
      </c>
      <c r="K816" s="12">
        <f t="shared" si="167"/>
        <v>1.0932999999999993</v>
      </c>
      <c r="L816" s="36">
        <f t="shared" si="168"/>
        <v>3.2453692709570152E-3</v>
      </c>
      <c r="M816" s="12">
        <f t="shared" ca="1" si="157"/>
        <v>334.11223333333334</v>
      </c>
      <c r="N816" s="12">
        <f t="shared" ca="1" si="159"/>
        <v>2.7677666666666596</v>
      </c>
      <c r="O816" s="12">
        <f t="shared" ca="1" si="160"/>
        <v>7.6605323211110719</v>
      </c>
      <c r="P816" s="12">
        <f t="shared" ca="1" si="161"/>
        <v>2.7677666666666596</v>
      </c>
      <c r="Q816" s="36">
        <f t="shared" ca="1" si="162"/>
        <v>8.215883004828603E-3</v>
      </c>
      <c r="R816" s="37">
        <f t="shared" ca="1" si="158"/>
        <v>2.4501108009984032</v>
      </c>
      <c r="S816" s="38">
        <f t="shared" ca="1" si="169"/>
        <v>0</v>
      </c>
    </row>
    <row r="817" spans="5:19" x14ac:dyDescent="0.3">
      <c r="E817" s="34">
        <f t="shared" si="163"/>
        <v>816</v>
      </c>
      <c r="F817" s="39">
        <v>44648.291666666664</v>
      </c>
      <c r="G817" s="10">
        <v>363.94670000000002</v>
      </c>
      <c r="H817" s="40">
        <f t="shared" si="164"/>
        <v>336.88</v>
      </c>
      <c r="I817" s="12">
        <f t="shared" si="165"/>
        <v>27.066700000000026</v>
      </c>
      <c r="J817" s="12">
        <f t="shared" si="166"/>
        <v>732.60624889000144</v>
      </c>
      <c r="K817" s="12">
        <f t="shared" si="167"/>
        <v>27.066700000000026</v>
      </c>
      <c r="L817" s="36">
        <f t="shared" si="168"/>
        <v>7.4369955820453998E-2</v>
      </c>
      <c r="M817" s="12">
        <f t="shared" ca="1" si="157"/>
        <v>335.96333333333331</v>
      </c>
      <c r="N817" s="12">
        <f t="shared" ca="1" si="159"/>
        <v>27.983366666666711</v>
      </c>
      <c r="O817" s="12">
        <f t="shared" ca="1" si="160"/>
        <v>783.06881000111366</v>
      </c>
      <c r="P817" s="12">
        <f t="shared" ca="1" si="161"/>
        <v>27.983366666666711</v>
      </c>
      <c r="Q817" s="36">
        <f t="shared" ca="1" si="162"/>
        <v>7.6888639646043533E-2</v>
      </c>
      <c r="R817" s="37">
        <f t="shared" ca="1" si="158"/>
        <v>27.665710800998454</v>
      </c>
      <c r="S817" s="38">
        <f t="shared" ca="1" si="169"/>
        <v>0</v>
      </c>
    </row>
    <row r="818" spans="5:19" x14ac:dyDescent="0.3">
      <c r="E818" s="34">
        <f t="shared" si="163"/>
        <v>817</v>
      </c>
      <c r="F818" s="35">
        <v>44649.291666666664</v>
      </c>
      <c r="G818" s="6">
        <v>366.52330000000001</v>
      </c>
      <c r="H818" s="40">
        <f t="shared" si="164"/>
        <v>363.94670000000002</v>
      </c>
      <c r="I818" s="12">
        <f t="shared" si="165"/>
        <v>2.5765999999999849</v>
      </c>
      <c r="J818" s="12">
        <f t="shared" si="166"/>
        <v>6.6388675599999223</v>
      </c>
      <c r="K818" s="12">
        <f t="shared" si="167"/>
        <v>2.5765999999999849</v>
      </c>
      <c r="L818" s="36">
        <f t="shared" si="168"/>
        <v>7.0298395763652268E-3</v>
      </c>
      <c r="M818" s="12">
        <f t="shared" ca="1" si="157"/>
        <v>346.26666666666665</v>
      </c>
      <c r="N818" s="12">
        <f t="shared" ca="1" si="159"/>
        <v>20.256633333333355</v>
      </c>
      <c r="O818" s="12">
        <f t="shared" ca="1" si="160"/>
        <v>410.33119400111195</v>
      </c>
      <c r="P818" s="12">
        <f t="shared" ca="1" si="161"/>
        <v>20.256633333333355</v>
      </c>
      <c r="Q818" s="36">
        <f t="shared" ca="1" si="162"/>
        <v>5.5266973022815614E-2</v>
      </c>
      <c r="R818" s="37">
        <f t="shared" ca="1" si="158"/>
        <v>19.938977467665097</v>
      </c>
      <c r="S818" s="38">
        <f t="shared" ca="1" si="169"/>
        <v>0</v>
      </c>
    </row>
    <row r="819" spans="5:19" x14ac:dyDescent="0.3">
      <c r="E819" s="34">
        <f t="shared" si="163"/>
        <v>818</v>
      </c>
      <c r="F819" s="39">
        <v>44650.291666666664</v>
      </c>
      <c r="G819" s="10">
        <v>364.66329999999999</v>
      </c>
      <c r="H819" s="40">
        <f t="shared" si="164"/>
        <v>366.52330000000001</v>
      </c>
      <c r="I819" s="12">
        <f t="shared" si="165"/>
        <v>-1.8600000000000136</v>
      </c>
      <c r="J819" s="12">
        <f t="shared" si="166"/>
        <v>3.4596000000000506</v>
      </c>
      <c r="K819" s="12">
        <f t="shared" si="167"/>
        <v>1.8600000000000136</v>
      </c>
      <c r="L819" s="36">
        <f t="shared" si="168"/>
        <v>5.1005955356626612E-3</v>
      </c>
      <c r="M819" s="12">
        <f t="shared" ca="1" si="157"/>
        <v>355.78333333333336</v>
      </c>
      <c r="N819" s="12">
        <f t="shared" ca="1" si="159"/>
        <v>8.8799666666666326</v>
      </c>
      <c r="O819" s="12">
        <f t="shared" ca="1" si="160"/>
        <v>78.853808001110508</v>
      </c>
      <c r="P819" s="12">
        <f t="shared" ca="1" si="161"/>
        <v>8.8799666666666326</v>
      </c>
      <c r="Q819" s="36">
        <f t="shared" ca="1" si="162"/>
        <v>2.4351138890770289E-2</v>
      </c>
      <c r="R819" s="37">
        <f t="shared" ca="1" si="158"/>
        <v>8.562310800998377</v>
      </c>
      <c r="S819" s="38">
        <f t="shared" ca="1" si="169"/>
        <v>0</v>
      </c>
    </row>
    <row r="820" spans="5:19" x14ac:dyDescent="0.3">
      <c r="E820" s="34">
        <f t="shared" si="163"/>
        <v>819</v>
      </c>
      <c r="F820" s="35">
        <v>44651.291666666664</v>
      </c>
      <c r="G820" s="6">
        <v>359.2</v>
      </c>
      <c r="H820" s="40">
        <f t="shared" si="164"/>
        <v>364.66329999999999</v>
      </c>
      <c r="I820" s="12">
        <f t="shared" si="165"/>
        <v>-5.4633000000000038</v>
      </c>
      <c r="J820" s="12">
        <f t="shared" si="166"/>
        <v>29.847646890000043</v>
      </c>
      <c r="K820" s="12">
        <f t="shared" si="167"/>
        <v>5.4633000000000038</v>
      </c>
      <c r="L820" s="36">
        <f t="shared" si="168"/>
        <v>1.5209632516703797E-2</v>
      </c>
      <c r="M820" s="12">
        <f t="shared" ca="1" si="157"/>
        <v>365.0444333333333</v>
      </c>
      <c r="N820" s="12">
        <f t="shared" ca="1" si="159"/>
        <v>-5.8444333333333134</v>
      </c>
      <c r="O820" s="12">
        <f t="shared" ca="1" si="160"/>
        <v>34.157400987777542</v>
      </c>
      <c r="P820" s="12">
        <f t="shared" ca="1" si="161"/>
        <v>5.8444333333333134</v>
      </c>
      <c r="Q820" s="36">
        <f t="shared" ca="1" si="162"/>
        <v>1.6270694135115015E-2</v>
      </c>
      <c r="R820" s="37">
        <f t="shared" ca="1" si="158"/>
        <v>-6.1620891990015698</v>
      </c>
      <c r="S820" s="38">
        <f t="shared" ca="1" si="169"/>
        <v>1</v>
      </c>
    </row>
    <row r="821" spans="5:19" x14ac:dyDescent="0.3">
      <c r="E821" s="34">
        <f t="shared" si="163"/>
        <v>820</v>
      </c>
      <c r="F821" s="39">
        <v>44652.291666666664</v>
      </c>
      <c r="G821" s="10">
        <v>361.53</v>
      </c>
      <c r="H821" s="40">
        <f t="shared" si="164"/>
        <v>359.2</v>
      </c>
      <c r="I821" s="12">
        <f t="shared" si="165"/>
        <v>2.3299999999999841</v>
      </c>
      <c r="J821" s="12">
        <f t="shared" si="166"/>
        <v>5.4288999999999259</v>
      </c>
      <c r="K821" s="12">
        <f t="shared" si="167"/>
        <v>2.3299999999999841</v>
      </c>
      <c r="L821" s="36">
        <f t="shared" si="168"/>
        <v>6.4448316875500905E-3</v>
      </c>
      <c r="M821" s="12">
        <f t="shared" ca="1" si="157"/>
        <v>363.4622</v>
      </c>
      <c r="N821" s="12">
        <f t="shared" ca="1" si="159"/>
        <v>-1.932200000000023</v>
      </c>
      <c r="O821" s="12">
        <f t="shared" ca="1" si="160"/>
        <v>3.733396840000089</v>
      </c>
      <c r="P821" s="12">
        <f t="shared" ca="1" si="161"/>
        <v>1.932200000000023</v>
      </c>
      <c r="Q821" s="36">
        <f t="shared" ca="1" si="162"/>
        <v>5.3445080629547287E-3</v>
      </c>
      <c r="R821" s="37">
        <f t="shared" ca="1" si="158"/>
        <v>-2.2498558656682794</v>
      </c>
      <c r="S821" s="38">
        <f t="shared" ca="1" si="169"/>
        <v>0</v>
      </c>
    </row>
    <row r="822" spans="5:19" x14ac:dyDescent="0.3">
      <c r="E822" s="34">
        <f t="shared" si="163"/>
        <v>821</v>
      </c>
      <c r="F822" s="35">
        <v>44655.291666666664</v>
      </c>
      <c r="G822" s="6">
        <v>381.81670000000003</v>
      </c>
      <c r="H822" s="40">
        <f t="shared" si="164"/>
        <v>361.53</v>
      </c>
      <c r="I822" s="12">
        <f t="shared" si="165"/>
        <v>20.286700000000053</v>
      </c>
      <c r="J822" s="12">
        <f t="shared" si="166"/>
        <v>411.55019689000216</v>
      </c>
      <c r="K822" s="12">
        <f t="shared" si="167"/>
        <v>20.286700000000053</v>
      </c>
      <c r="L822" s="36">
        <f t="shared" si="168"/>
        <v>5.3132039536248815E-2</v>
      </c>
      <c r="M822" s="12">
        <f t="shared" ca="1" si="157"/>
        <v>361.79776666666663</v>
      </c>
      <c r="N822" s="12">
        <f t="shared" ca="1" si="159"/>
        <v>20.018933333333393</v>
      </c>
      <c r="O822" s="12">
        <f t="shared" ca="1" si="160"/>
        <v>400.75769180444684</v>
      </c>
      <c r="P822" s="12">
        <f t="shared" ca="1" si="161"/>
        <v>20.018933333333393</v>
      </c>
      <c r="Q822" s="36">
        <f t="shared" ca="1" si="162"/>
        <v>5.243074316375735E-2</v>
      </c>
      <c r="R822" s="37">
        <f t="shared" ca="1" si="158"/>
        <v>19.701277467665136</v>
      </c>
      <c r="S822" s="38">
        <f t="shared" ca="1" si="169"/>
        <v>1</v>
      </c>
    </row>
    <row r="823" spans="5:19" x14ac:dyDescent="0.3">
      <c r="E823" s="34">
        <f t="shared" si="163"/>
        <v>822</v>
      </c>
      <c r="F823" s="39">
        <v>44656.291666666664</v>
      </c>
      <c r="G823" s="10">
        <v>363.75330000000002</v>
      </c>
      <c r="H823" s="40">
        <f t="shared" si="164"/>
        <v>381.81670000000003</v>
      </c>
      <c r="I823" s="12">
        <f t="shared" si="165"/>
        <v>-18.063400000000001</v>
      </c>
      <c r="J823" s="12">
        <f t="shared" si="166"/>
        <v>326.28641956000007</v>
      </c>
      <c r="K823" s="12">
        <f t="shared" si="167"/>
        <v>18.063400000000001</v>
      </c>
      <c r="L823" s="36">
        <f t="shared" si="168"/>
        <v>4.9658381106095807E-2</v>
      </c>
      <c r="M823" s="12">
        <f t="shared" ca="1" si="157"/>
        <v>367.5155666666667</v>
      </c>
      <c r="N823" s="12">
        <f t="shared" ca="1" si="159"/>
        <v>-3.762266666666676</v>
      </c>
      <c r="O823" s="12">
        <f t="shared" ca="1" si="160"/>
        <v>14.15465047111118</v>
      </c>
      <c r="P823" s="12">
        <f t="shared" ca="1" si="161"/>
        <v>3.762266666666676</v>
      </c>
      <c r="Q823" s="36">
        <f t="shared" ca="1" si="162"/>
        <v>1.0342907312914209E-2</v>
      </c>
      <c r="R823" s="37">
        <f t="shared" ca="1" si="158"/>
        <v>-4.0799225323349324</v>
      </c>
      <c r="S823" s="38">
        <f t="shared" ca="1" si="169"/>
        <v>1</v>
      </c>
    </row>
    <row r="824" spans="5:19" x14ac:dyDescent="0.3">
      <c r="E824" s="34">
        <f t="shared" si="163"/>
        <v>823</v>
      </c>
      <c r="F824" s="35">
        <v>44657.291666666664</v>
      </c>
      <c r="G824" s="6">
        <v>348.58670000000001</v>
      </c>
      <c r="H824" s="40">
        <f t="shared" si="164"/>
        <v>363.75330000000002</v>
      </c>
      <c r="I824" s="12">
        <f t="shared" si="165"/>
        <v>-15.166600000000017</v>
      </c>
      <c r="J824" s="12">
        <f t="shared" si="166"/>
        <v>230.0257555600005</v>
      </c>
      <c r="K824" s="12">
        <f t="shared" si="167"/>
        <v>15.166600000000017</v>
      </c>
      <c r="L824" s="36">
        <f t="shared" si="168"/>
        <v>4.3508831518815884E-2</v>
      </c>
      <c r="M824" s="12">
        <f t="shared" ca="1" si="157"/>
        <v>369.03333333333336</v>
      </c>
      <c r="N824" s="12">
        <f t="shared" ca="1" si="159"/>
        <v>-20.446633333333352</v>
      </c>
      <c r="O824" s="12">
        <f t="shared" ca="1" si="160"/>
        <v>418.06481466777853</v>
      </c>
      <c r="P824" s="12">
        <f t="shared" ca="1" si="161"/>
        <v>20.446633333333352</v>
      </c>
      <c r="Q824" s="36">
        <f t="shared" ca="1" si="162"/>
        <v>5.8655804519602589E-2</v>
      </c>
      <c r="R824" s="37">
        <f t="shared" ca="1" si="158"/>
        <v>-20.76428919900161</v>
      </c>
      <c r="S824" s="38">
        <f t="shared" ca="1" si="169"/>
        <v>0</v>
      </c>
    </row>
    <row r="825" spans="5:19" x14ac:dyDescent="0.3">
      <c r="E825" s="34">
        <f t="shared" si="163"/>
        <v>824</v>
      </c>
      <c r="F825" s="39">
        <v>44658.291666666664</v>
      </c>
      <c r="G825" s="10">
        <v>352.42</v>
      </c>
      <c r="H825" s="40">
        <f t="shared" si="164"/>
        <v>348.58670000000001</v>
      </c>
      <c r="I825" s="12">
        <f t="shared" si="165"/>
        <v>3.8333000000000084</v>
      </c>
      <c r="J825" s="12">
        <f t="shared" si="166"/>
        <v>14.694188890000063</v>
      </c>
      <c r="K825" s="12">
        <f t="shared" si="167"/>
        <v>3.8333000000000084</v>
      </c>
      <c r="L825" s="36">
        <f t="shared" si="168"/>
        <v>1.0877078485897532E-2</v>
      </c>
      <c r="M825" s="12">
        <f t="shared" ca="1" si="157"/>
        <v>364.71890000000002</v>
      </c>
      <c r="N825" s="12">
        <f t="shared" ca="1" si="159"/>
        <v>-12.298900000000003</v>
      </c>
      <c r="O825" s="12">
        <f t="shared" ca="1" si="160"/>
        <v>151.26294121000009</v>
      </c>
      <c r="P825" s="12">
        <f t="shared" ca="1" si="161"/>
        <v>12.298900000000003</v>
      </c>
      <c r="Q825" s="36">
        <f t="shared" ca="1" si="162"/>
        <v>3.4898416661937472E-2</v>
      </c>
      <c r="R825" s="37">
        <f t="shared" ca="1" si="158"/>
        <v>-12.616555865668259</v>
      </c>
      <c r="S825" s="38">
        <f t="shared" ca="1" si="169"/>
        <v>0</v>
      </c>
    </row>
    <row r="826" spans="5:19" x14ac:dyDescent="0.3">
      <c r="E826" s="34">
        <f t="shared" si="163"/>
        <v>825</v>
      </c>
      <c r="F826" s="35">
        <v>44659.291666666664</v>
      </c>
      <c r="G826" s="6">
        <v>341.83</v>
      </c>
      <c r="H826" s="40">
        <f t="shared" si="164"/>
        <v>352.42</v>
      </c>
      <c r="I826" s="12">
        <f t="shared" si="165"/>
        <v>-10.590000000000032</v>
      </c>
      <c r="J826" s="12">
        <f t="shared" si="166"/>
        <v>112.14810000000067</v>
      </c>
      <c r="K826" s="12">
        <f t="shared" si="167"/>
        <v>10.590000000000032</v>
      </c>
      <c r="L826" s="36">
        <f t="shared" si="168"/>
        <v>3.0980311850920143E-2</v>
      </c>
      <c r="M826" s="12">
        <f t="shared" ca="1" si="157"/>
        <v>354.92</v>
      </c>
      <c r="N826" s="12">
        <f t="shared" ca="1" si="159"/>
        <v>-13.090000000000032</v>
      </c>
      <c r="O826" s="12">
        <f t="shared" ca="1" si="160"/>
        <v>171.34810000000084</v>
      </c>
      <c r="P826" s="12">
        <f t="shared" ca="1" si="161"/>
        <v>13.090000000000032</v>
      </c>
      <c r="Q826" s="36">
        <f t="shared" ca="1" si="162"/>
        <v>3.8293888775122228E-2</v>
      </c>
      <c r="R826" s="37">
        <f t="shared" ca="1" si="158"/>
        <v>-13.407655865668287</v>
      </c>
      <c r="S826" s="38">
        <f t="shared" ca="1" si="169"/>
        <v>0</v>
      </c>
    </row>
    <row r="827" spans="5:19" x14ac:dyDescent="0.3">
      <c r="E827" s="34">
        <f t="shared" si="163"/>
        <v>826</v>
      </c>
      <c r="F827" s="39">
        <v>44662.291666666664</v>
      </c>
      <c r="G827" s="10">
        <v>325.31</v>
      </c>
      <c r="H827" s="40">
        <f t="shared" si="164"/>
        <v>341.83</v>
      </c>
      <c r="I827" s="12">
        <f t="shared" si="165"/>
        <v>-16.519999999999982</v>
      </c>
      <c r="J827" s="12">
        <f t="shared" si="166"/>
        <v>272.91039999999941</v>
      </c>
      <c r="K827" s="12">
        <f t="shared" si="167"/>
        <v>16.519999999999982</v>
      </c>
      <c r="L827" s="36">
        <f t="shared" si="168"/>
        <v>5.0782330699947684E-2</v>
      </c>
      <c r="M827" s="12">
        <f t="shared" ca="1" si="157"/>
        <v>347.61223333333334</v>
      </c>
      <c r="N827" s="12">
        <f t="shared" ca="1" si="159"/>
        <v>-22.302233333333334</v>
      </c>
      <c r="O827" s="12">
        <f t="shared" ca="1" si="160"/>
        <v>497.38961165444448</v>
      </c>
      <c r="P827" s="12">
        <f t="shared" ca="1" si="161"/>
        <v>22.302233333333334</v>
      </c>
      <c r="Q827" s="36">
        <f t="shared" ca="1" si="162"/>
        <v>6.8556863709487367E-2</v>
      </c>
      <c r="R827" s="37">
        <f t="shared" ca="1" si="158"/>
        <v>-22.619889199001591</v>
      </c>
      <c r="S827" s="38">
        <f t="shared" ca="1" si="169"/>
        <v>0</v>
      </c>
    </row>
    <row r="828" spans="5:19" x14ac:dyDescent="0.3">
      <c r="E828" s="34">
        <f t="shared" si="163"/>
        <v>827</v>
      </c>
      <c r="F828" s="35">
        <v>44663.291666666664</v>
      </c>
      <c r="G828" s="6">
        <v>328.98329999999999</v>
      </c>
      <c r="H828" s="40">
        <f t="shared" si="164"/>
        <v>325.31</v>
      </c>
      <c r="I828" s="12">
        <f t="shared" si="165"/>
        <v>3.6732999999999834</v>
      </c>
      <c r="J828" s="12">
        <f t="shared" si="166"/>
        <v>13.493132889999877</v>
      </c>
      <c r="K828" s="12">
        <f t="shared" si="167"/>
        <v>3.6732999999999834</v>
      </c>
      <c r="L828" s="36">
        <f t="shared" si="168"/>
        <v>1.116561235783088E-2</v>
      </c>
      <c r="M828" s="12">
        <f t="shared" ca="1" si="157"/>
        <v>339.8533333333333</v>
      </c>
      <c r="N828" s="12">
        <f t="shared" ca="1" si="159"/>
        <v>-10.870033333333311</v>
      </c>
      <c r="O828" s="12">
        <f t="shared" ca="1" si="160"/>
        <v>118.15762466777728</v>
      </c>
      <c r="P828" s="12">
        <f t="shared" ca="1" si="161"/>
        <v>10.870033333333311</v>
      </c>
      <c r="Q828" s="36">
        <f t="shared" ca="1" si="162"/>
        <v>3.3041292166907286E-2</v>
      </c>
      <c r="R828" s="37">
        <f t="shared" ca="1" si="158"/>
        <v>-11.187689199001566</v>
      </c>
      <c r="S828" s="38">
        <f t="shared" ca="1" si="169"/>
        <v>0</v>
      </c>
    </row>
    <row r="829" spans="5:19" x14ac:dyDescent="0.3">
      <c r="E829" s="34">
        <f t="shared" si="163"/>
        <v>828</v>
      </c>
      <c r="F829" s="39">
        <v>44664.291666666664</v>
      </c>
      <c r="G829" s="10">
        <v>340.79</v>
      </c>
      <c r="H829" s="40">
        <f t="shared" si="164"/>
        <v>328.98329999999999</v>
      </c>
      <c r="I829" s="12">
        <f t="shared" si="165"/>
        <v>11.806700000000035</v>
      </c>
      <c r="J829" s="12">
        <f t="shared" si="166"/>
        <v>139.39816489000083</v>
      </c>
      <c r="K829" s="12">
        <f t="shared" si="167"/>
        <v>11.806700000000035</v>
      </c>
      <c r="L829" s="36">
        <f t="shared" si="168"/>
        <v>3.4645089351213458E-2</v>
      </c>
      <c r="M829" s="12">
        <f t="shared" ca="1" si="157"/>
        <v>332.04109999999997</v>
      </c>
      <c r="N829" s="12">
        <f t="shared" ca="1" si="159"/>
        <v>8.7489000000000487</v>
      </c>
      <c r="O829" s="12">
        <f t="shared" ca="1" si="160"/>
        <v>76.543251210000847</v>
      </c>
      <c r="P829" s="12">
        <f t="shared" ca="1" si="161"/>
        <v>8.7489000000000487</v>
      </c>
      <c r="Q829" s="36">
        <f t="shared" ca="1" si="162"/>
        <v>2.5672408227941101E-2</v>
      </c>
      <c r="R829" s="37">
        <f t="shared" ca="1" si="158"/>
        <v>8.4312441343317932</v>
      </c>
      <c r="S829" s="38">
        <f t="shared" ca="1" si="169"/>
        <v>1</v>
      </c>
    </row>
    <row r="830" spans="5:19" x14ac:dyDescent="0.3">
      <c r="E830" s="34">
        <f t="shared" si="163"/>
        <v>829</v>
      </c>
      <c r="F830" s="35">
        <v>44665.291666666664</v>
      </c>
      <c r="G830" s="6">
        <v>328.33330000000001</v>
      </c>
      <c r="H830" s="40">
        <f t="shared" si="164"/>
        <v>340.79</v>
      </c>
      <c r="I830" s="12">
        <f t="shared" si="165"/>
        <v>-12.456700000000012</v>
      </c>
      <c r="J830" s="12">
        <f t="shared" si="166"/>
        <v>155.16937489000031</v>
      </c>
      <c r="K830" s="12">
        <f t="shared" si="167"/>
        <v>12.456700000000012</v>
      </c>
      <c r="L830" s="36">
        <f t="shared" si="168"/>
        <v>3.7939191668953508E-2</v>
      </c>
      <c r="M830" s="12">
        <f t="shared" ca="1" si="157"/>
        <v>331.69443333333334</v>
      </c>
      <c r="N830" s="12">
        <f t="shared" ca="1" si="159"/>
        <v>-3.3611333333333278</v>
      </c>
      <c r="O830" s="12">
        <f t="shared" ca="1" si="160"/>
        <v>11.297217284444407</v>
      </c>
      <c r="P830" s="12">
        <f t="shared" ca="1" si="161"/>
        <v>3.3611333333333278</v>
      </c>
      <c r="Q830" s="36">
        <f t="shared" ca="1" si="162"/>
        <v>1.0236955354005602E-2</v>
      </c>
      <c r="R830" s="37">
        <f t="shared" ca="1" si="158"/>
        <v>-3.6787891990015842</v>
      </c>
      <c r="S830" s="38">
        <f t="shared" ca="1" si="169"/>
        <v>1</v>
      </c>
    </row>
    <row r="831" spans="5:19" x14ac:dyDescent="0.3">
      <c r="E831" s="34">
        <f t="shared" si="163"/>
        <v>830</v>
      </c>
      <c r="F831" s="39">
        <v>44669.291666666664</v>
      </c>
      <c r="G831" s="10">
        <v>334.76330000000002</v>
      </c>
      <c r="H831" s="40">
        <f t="shared" si="164"/>
        <v>328.33330000000001</v>
      </c>
      <c r="I831" s="12">
        <f t="shared" si="165"/>
        <v>6.4300000000000068</v>
      </c>
      <c r="J831" s="12">
        <f t="shared" si="166"/>
        <v>41.344900000000088</v>
      </c>
      <c r="K831" s="12">
        <f t="shared" si="167"/>
        <v>6.4300000000000068</v>
      </c>
      <c r="L831" s="36">
        <f t="shared" si="168"/>
        <v>1.9207601311135379E-2</v>
      </c>
      <c r="M831" s="12">
        <f t="shared" ca="1" si="157"/>
        <v>332.7022</v>
      </c>
      <c r="N831" s="12">
        <f t="shared" ca="1" si="159"/>
        <v>2.0611000000000104</v>
      </c>
      <c r="O831" s="12">
        <f t="shared" ca="1" si="160"/>
        <v>4.2481332100000424</v>
      </c>
      <c r="P831" s="12">
        <f t="shared" ca="1" si="161"/>
        <v>2.0611000000000104</v>
      </c>
      <c r="Q831" s="36">
        <f t="shared" ca="1" si="162"/>
        <v>6.156887568021973E-3</v>
      </c>
      <c r="R831" s="37">
        <f t="shared" ca="1" si="158"/>
        <v>1.7434441343317539</v>
      </c>
      <c r="S831" s="38">
        <f t="shared" ca="1" si="169"/>
        <v>1</v>
      </c>
    </row>
    <row r="832" spans="5:19" x14ac:dyDescent="0.3">
      <c r="E832" s="34">
        <f t="shared" si="163"/>
        <v>831</v>
      </c>
      <c r="F832" s="35">
        <v>44670.291666666664</v>
      </c>
      <c r="G832" s="6">
        <v>342.7167</v>
      </c>
      <c r="H832" s="40">
        <f t="shared" si="164"/>
        <v>334.76330000000002</v>
      </c>
      <c r="I832" s="12">
        <f t="shared" si="165"/>
        <v>7.9533999999999878</v>
      </c>
      <c r="J832" s="12">
        <f t="shared" si="166"/>
        <v>63.256571559999806</v>
      </c>
      <c r="K832" s="12">
        <f t="shared" si="167"/>
        <v>7.9533999999999878</v>
      </c>
      <c r="L832" s="36">
        <f t="shared" si="168"/>
        <v>2.3206922802419573E-2</v>
      </c>
      <c r="M832" s="12">
        <f t="shared" ca="1" si="157"/>
        <v>334.62886666666668</v>
      </c>
      <c r="N832" s="12">
        <f t="shared" ca="1" si="159"/>
        <v>8.0878333333333217</v>
      </c>
      <c r="O832" s="12">
        <f t="shared" ca="1" si="160"/>
        <v>65.413048027777592</v>
      </c>
      <c r="P832" s="12">
        <f t="shared" ca="1" si="161"/>
        <v>8.0878333333333217</v>
      </c>
      <c r="Q832" s="36">
        <f t="shared" ca="1" si="162"/>
        <v>2.3599180703284438E-2</v>
      </c>
      <c r="R832" s="37">
        <f t="shared" ca="1" si="158"/>
        <v>7.7701774676650652</v>
      </c>
      <c r="S832" s="38">
        <f t="shared" ca="1" si="169"/>
        <v>0</v>
      </c>
    </row>
    <row r="833" spans="5:19" x14ac:dyDescent="0.3">
      <c r="E833" s="34">
        <f t="shared" si="163"/>
        <v>832</v>
      </c>
      <c r="F833" s="39">
        <v>44671.291666666664</v>
      </c>
      <c r="G833" s="10">
        <v>325.73329999999999</v>
      </c>
      <c r="H833" s="40">
        <f t="shared" si="164"/>
        <v>342.7167</v>
      </c>
      <c r="I833" s="12">
        <f t="shared" si="165"/>
        <v>-16.983400000000017</v>
      </c>
      <c r="J833" s="12">
        <f t="shared" si="166"/>
        <v>288.43587556000057</v>
      </c>
      <c r="K833" s="12">
        <f t="shared" si="167"/>
        <v>16.983400000000017</v>
      </c>
      <c r="L833" s="36">
        <f t="shared" si="168"/>
        <v>5.2138973816923284E-2</v>
      </c>
      <c r="M833" s="12">
        <f t="shared" ca="1" si="157"/>
        <v>335.27109999999999</v>
      </c>
      <c r="N833" s="12">
        <f t="shared" ca="1" si="159"/>
        <v>-9.5378000000000043</v>
      </c>
      <c r="O833" s="12">
        <f t="shared" ca="1" si="160"/>
        <v>90.969628840000084</v>
      </c>
      <c r="P833" s="12">
        <f t="shared" ca="1" si="161"/>
        <v>9.5378000000000043</v>
      </c>
      <c r="Q833" s="36">
        <f t="shared" ca="1" si="162"/>
        <v>2.9281009955076761E-2</v>
      </c>
      <c r="R833" s="37">
        <f t="shared" ca="1" si="158"/>
        <v>-9.8554558656682598</v>
      </c>
      <c r="S833" s="38">
        <f t="shared" ca="1" si="169"/>
        <v>1</v>
      </c>
    </row>
    <row r="834" spans="5:19" x14ac:dyDescent="0.3">
      <c r="E834" s="34">
        <f t="shared" si="163"/>
        <v>833</v>
      </c>
      <c r="F834" s="35">
        <v>44672.291666666664</v>
      </c>
      <c r="G834" s="6">
        <v>336.26</v>
      </c>
      <c r="H834" s="40">
        <f t="shared" si="164"/>
        <v>325.73329999999999</v>
      </c>
      <c r="I834" s="12">
        <f t="shared" si="165"/>
        <v>10.526700000000005</v>
      </c>
      <c r="J834" s="12">
        <f t="shared" si="166"/>
        <v>110.81141289000011</v>
      </c>
      <c r="K834" s="12">
        <f t="shared" si="167"/>
        <v>10.526700000000005</v>
      </c>
      <c r="L834" s="36">
        <f t="shared" si="168"/>
        <v>3.130523999286268E-2</v>
      </c>
      <c r="M834" s="12">
        <f t="shared" ref="M834:M897" ca="1" si="170">IF(E834&lt;=span,G834,AVERAGE(OFFSET(G834,-span,0,span,1)))</f>
        <v>334.40443333333332</v>
      </c>
      <c r="N834" s="12">
        <f t="shared" ca="1" si="159"/>
        <v>1.8555666666666752</v>
      </c>
      <c r="O834" s="12">
        <f t="shared" ca="1" si="160"/>
        <v>3.4431276544444764</v>
      </c>
      <c r="P834" s="12">
        <f t="shared" ca="1" si="161"/>
        <v>1.8555666666666752</v>
      </c>
      <c r="Q834" s="36">
        <f t="shared" ca="1" si="162"/>
        <v>5.5182497670453676E-3</v>
      </c>
      <c r="R834" s="37">
        <f t="shared" ref="R834:R897" ca="1" si="171">N834-AVERAGE(ErorrMA)</f>
        <v>1.5379108009984188</v>
      </c>
      <c r="S834" s="38">
        <f t="shared" ca="1" si="169"/>
        <v>1</v>
      </c>
    </row>
    <row r="835" spans="5:19" x14ac:dyDescent="0.3">
      <c r="E835" s="34">
        <f t="shared" si="163"/>
        <v>834</v>
      </c>
      <c r="F835" s="39">
        <v>44673.291666666664</v>
      </c>
      <c r="G835" s="10">
        <v>335.01670000000001</v>
      </c>
      <c r="H835" s="40">
        <f t="shared" si="164"/>
        <v>336.26</v>
      </c>
      <c r="I835" s="12">
        <f t="shared" si="165"/>
        <v>-1.2432999999999765</v>
      </c>
      <c r="J835" s="12">
        <f t="shared" si="166"/>
        <v>1.5457948899999416</v>
      </c>
      <c r="K835" s="12">
        <f t="shared" si="167"/>
        <v>1.2432999999999765</v>
      </c>
      <c r="L835" s="36">
        <f t="shared" si="168"/>
        <v>3.7111582795722616E-3</v>
      </c>
      <c r="M835" s="12">
        <f t="shared" ca="1" si="170"/>
        <v>334.90333333333336</v>
      </c>
      <c r="N835" s="12">
        <f t="shared" ref="N835:N898" ca="1" si="172">G835-M835</f>
        <v>0.11336666666664996</v>
      </c>
      <c r="O835" s="12">
        <f t="shared" ref="O835:O898" ca="1" si="173">N835^2</f>
        <v>1.2852001111107323E-2</v>
      </c>
      <c r="P835" s="12">
        <f t="shared" ref="P835:P898" ca="1" si="174">ABS(N835)</f>
        <v>0.11336666666664996</v>
      </c>
      <c r="Q835" s="36">
        <f t="shared" ref="Q835:Q898" ca="1" si="175">P835/G835</f>
        <v>3.383910911505306E-4</v>
      </c>
      <c r="R835" s="37">
        <f t="shared" ca="1" si="171"/>
        <v>-0.20428919900160636</v>
      </c>
      <c r="S835" s="38">
        <f t="shared" ca="1" si="169"/>
        <v>0</v>
      </c>
    </row>
    <row r="836" spans="5:19" x14ac:dyDescent="0.3">
      <c r="E836" s="34">
        <f t="shared" ref="E836:E899" si="176">E835+1</f>
        <v>835</v>
      </c>
      <c r="F836" s="35">
        <v>44676.291666666664</v>
      </c>
      <c r="G836" s="6">
        <v>332.67329999999998</v>
      </c>
      <c r="H836" s="40">
        <f t="shared" ref="H836:H899" si="177">G835</f>
        <v>335.01670000000001</v>
      </c>
      <c r="I836" s="12">
        <f t="shared" ref="I836:I899" si="178">(G836-H836)</f>
        <v>-2.343400000000031</v>
      </c>
      <c r="J836" s="12">
        <f t="shared" ref="J836:J899" si="179">I836^2</f>
        <v>5.4915235600001457</v>
      </c>
      <c r="K836" s="12">
        <f t="shared" ref="K836:K899" si="180">ABS(I836)</f>
        <v>2.343400000000031</v>
      </c>
      <c r="L836" s="36">
        <f t="shared" ref="L836:L899" si="181">K836/G836</f>
        <v>7.0441481176879272E-3</v>
      </c>
      <c r="M836" s="12">
        <f t="shared" ca="1" si="170"/>
        <v>332.33666666666664</v>
      </c>
      <c r="N836" s="12">
        <f t="shared" ca="1" si="172"/>
        <v>0.33663333333333867</v>
      </c>
      <c r="O836" s="12">
        <f t="shared" ca="1" si="173"/>
        <v>0.11332200111111471</v>
      </c>
      <c r="P836" s="12">
        <f t="shared" ca="1" si="174"/>
        <v>0.33663333333333867</v>
      </c>
      <c r="Q836" s="36">
        <f t="shared" ca="1" si="175"/>
        <v>1.0119036704578897E-3</v>
      </c>
      <c r="R836" s="37">
        <f t="shared" ca="1" si="171"/>
        <v>1.8977467665082348E-2</v>
      </c>
      <c r="S836" s="38">
        <f t="shared" ref="S836:S899" ca="1" si="182">IF(N835*N836&lt;0,1,0)</f>
        <v>0</v>
      </c>
    </row>
    <row r="837" spans="5:19" x14ac:dyDescent="0.3">
      <c r="E837" s="34">
        <f t="shared" si="176"/>
        <v>836</v>
      </c>
      <c r="F837" s="39">
        <v>44677.291666666664</v>
      </c>
      <c r="G837" s="10">
        <v>292.14</v>
      </c>
      <c r="H837" s="40">
        <f t="shared" si="177"/>
        <v>332.67329999999998</v>
      </c>
      <c r="I837" s="12">
        <f t="shared" si="178"/>
        <v>-40.533299999999997</v>
      </c>
      <c r="J837" s="12">
        <f t="shared" si="179"/>
        <v>1642.9484088899997</v>
      </c>
      <c r="K837" s="12">
        <f t="shared" si="180"/>
        <v>40.533299999999997</v>
      </c>
      <c r="L837" s="36">
        <f t="shared" si="181"/>
        <v>0.13874614910659272</v>
      </c>
      <c r="M837" s="12">
        <f t="shared" ca="1" si="170"/>
        <v>334.65000000000003</v>
      </c>
      <c r="N837" s="12">
        <f t="shared" ca="1" si="172"/>
        <v>-42.510000000000048</v>
      </c>
      <c r="O837" s="12">
        <f t="shared" ca="1" si="173"/>
        <v>1807.100100000004</v>
      </c>
      <c r="P837" s="12">
        <f t="shared" ca="1" si="174"/>
        <v>42.510000000000048</v>
      </c>
      <c r="Q837" s="36">
        <f t="shared" ca="1" si="175"/>
        <v>0.14551242554939431</v>
      </c>
      <c r="R837" s="37">
        <f t="shared" ca="1" si="171"/>
        <v>-42.827655865668305</v>
      </c>
      <c r="S837" s="38">
        <f t="shared" ca="1" si="182"/>
        <v>1</v>
      </c>
    </row>
    <row r="838" spans="5:19" x14ac:dyDescent="0.3">
      <c r="E838" s="34">
        <f t="shared" si="176"/>
        <v>837</v>
      </c>
      <c r="F838" s="35">
        <v>44678.291666666664</v>
      </c>
      <c r="G838" s="6">
        <v>293.83670000000001</v>
      </c>
      <c r="H838" s="40">
        <f t="shared" si="177"/>
        <v>292.14</v>
      </c>
      <c r="I838" s="12">
        <f t="shared" si="178"/>
        <v>1.6967000000000212</v>
      </c>
      <c r="J838" s="12">
        <f t="shared" si="179"/>
        <v>2.8787908900000718</v>
      </c>
      <c r="K838" s="12">
        <f t="shared" si="180"/>
        <v>1.6967000000000212</v>
      </c>
      <c r="L838" s="36">
        <f t="shared" si="181"/>
        <v>5.7742957227603668E-3</v>
      </c>
      <c r="M838" s="12">
        <f t="shared" ca="1" si="170"/>
        <v>319.94333333333333</v>
      </c>
      <c r="N838" s="12">
        <f t="shared" ca="1" si="172"/>
        <v>-26.10663333333332</v>
      </c>
      <c r="O838" s="12">
        <f t="shared" ca="1" si="173"/>
        <v>681.55630400111045</v>
      </c>
      <c r="P838" s="12">
        <f t="shared" ca="1" si="174"/>
        <v>26.10663333333332</v>
      </c>
      <c r="Q838" s="36">
        <f t="shared" ca="1" si="175"/>
        <v>8.8847422167936549E-2</v>
      </c>
      <c r="R838" s="37">
        <f t="shared" ca="1" si="171"/>
        <v>-26.424289199001578</v>
      </c>
      <c r="S838" s="38">
        <f t="shared" ca="1" si="182"/>
        <v>0</v>
      </c>
    </row>
    <row r="839" spans="5:19" x14ac:dyDescent="0.3">
      <c r="E839" s="34">
        <f t="shared" si="176"/>
        <v>838</v>
      </c>
      <c r="F839" s="39">
        <v>44679.291666666664</v>
      </c>
      <c r="G839" s="10">
        <v>292.50330000000002</v>
      </c>
      <c r="H839" s="40">
        <f t="shared" si="177"/>
        <v>293.83670000000001</v>
      </c>
      <c r="I839" s="12">
        <f t="shared" si="178"/>
        <v>-1.3333999999999833</v>
      </c>
      <c r="J839" s="12">
        <f t="shared" si="179"/>
        <v>1.7779555599999555</v>
      </c>
      <c r="K839" s="12">
        <f t="shared" si="180"/>
        <v>1.3333999999999833</v>
      </c>
      <c r="L839" s="36">
        <f t="shared" si="181"/>
        <v>4.5585810484872584E-3</v>
      </c>
      <c r="M839" s="12">
        <f t="shared" ca="1" si="170"/>
        <v>306.2166666666667</v>
      </c>
      <c r="N839" s="12">
        <f t="shared" ca="1" si="172"/>
        <v>-13.713366666666673</v>
      </c>
      <c r="O839" s="12">
        <f t="shared" ca="1" si="173"/>
        <v>188.05642533444461</v>
      </c>
      <c r="P839" s="12">
        <f t="shared" ca="1" si="174"/>
        <v>13.713366666666673</v>
      </c>
      <c r="Q839" s="36">
        <f t="shared" ca="1" si="175"/>
        <v>4.6882775909422802E-2</v>
      </c>
      <c r="R839" s="37">
        <f t="shared" ca="1" si="171"/>
        <v>-14.031022532334928</v>
      </c>
      <c r="S839" s="38">
        <f t="shared" ca="1" si="182"/>
        <v>0</v>
      </c>
    </row>
    <row r="840" spans="5:19" x14ac:dyDescent="0.3">
      <c r="E840" s="34">
        <f t="shared" si="176"/>
        <v>839</v>
      </c>
      <c r="F840" s="35">
        <v>44680.291666666664</v>
      </c>
      <c r="G840" s="6">
        <v>290.25330000000002</v>
      </c>
      <c r="H840" s="40">
        <f t="shared" si="177"/>
        <v>292.50330000000002</v>
      </c>
      <c r="I840" s="12">
        <f t="shared" si="178"/>
        <v>-2.25</v>
      </c>
      <c r="J840" s="12">
        <f t="shared" si="179"/>
        <v>5.0625</v>
      </c>
      <c r="K840" s="12">
        <f t="shared" si="180"/>
        <v>2.25</v>
      </c>
      <c r="L840" s="36">
        <f t="shared" si="181"/>
        <v>7.751849849769149E-3</v>
      </c>
      <c r="M840" s="12">
        <f t="shared" ca="1" si="170"/>
        <v>292.82666666666665</v>
      </c>
      <c r="N840" s="12">
        <f t="shared" ca="1" si="172"/>
        <v>-2.5733666666666295</v>
      </c>
      <c r="O840" s="12">
        <f t="shared" ca="1" si="173"/>
        <v>6.6222160011109201</v>
      </c>
      <c r="P840" s="12">
        <f t="shared" ca="1" si="174"/>
        <v>2.5733666666666295</v>
      </c>
      <c r="Q840" s="36">
        <f t="shared" ca="1" si="175"/>
        <v>8.8659342259558432E-3</v>
      </c>
      <c r="R840" s="37">
        <f t="shared" ca="1" si="171"/>
        <v>-2.8910225323348859</v>
      </c>
      <c r="S840" s="38">
        <f t="shared" ca="1" si="182"/>
        <v>0</v>
      </c>
    </row>
    <row r="841" spans="5:19" x14ac:dyDescent="0.3">
      <c r="E841" s="34">
        <f t="shared" si="176"/>
        <v>840</v>
      </c>
      <c r="F841" s="39">
        <v>44683.291666666664</v>
      </c>
      <c r="G841" s="10">
        <v>300.98</v>
      </c>
      <c r="H841" s="40">
        <f t="shared" si="177"/>
        <v>290.25330000000002</v>
      </c>
      <c r="I841" s="12">
        <f t="shared" si="178"/>
        <v>10.726699999999994</v>
      </c>
      <c r="J841" s="12">
        <f t="shared" si="179"/>
        <v>115.06209288999987</v>
      </c>
      <c r="K841" s="12">
        <f t="shared" si="180"/>
        <v>10.726699999999994</v>
      </c>
      <c r="L841" s="36">
        <f t="shared" si="181"/>
        <v>3.5639245132566923E-2</v>
      </c>
      <c r="M841" s="12">
        <f t="shared" ca="1" si="170"/>
        <v>292.19776666666667</v>
      </c>
      <c r="N841" s="12">
        <f t="shared" ca="1" si="172"/>
        <v>8.7822333333333518</v>
      </c>
      <c r="O841" s="12">
        <f t="shared" ca="1" si="173"/>
        <v>77.127622321111431</v>
      </c>
      <c r="P841" s="12">
        <f t="shared" ca="1" si="174"/>
        <v>8.7822333333333518</v>
      </c>
      <c r="Q841" s="36">
        <f t="shared" ca="1" si="175"/>
        <v>2.9178793718298065E-2</v>
      </c>
      <c r="R841" s="37">
        <f t="shared" ca="1" si="171"/>
        <v>8.4645774676650962</v>
      </c>
      <c r="S841" s="38">
        <f t="shared" ca="1" si="182"/>
        <v>1</v>
      </c>
    </row>
    <row r="842" spans="5:19" x14ac:dyDescent="0.3">
      <c r="E842" s="34">
        <f t="shared" si="176"/>
        <v>841</v>
      </c>
      <c r="F842" s="35">
        <v>44684.291666666664</v>
      </c>
      <c r="G842" s="6">
        <v>303.08330000000001</v>
      </c>
      <c r="H842" s="40">
        <f t="shared" si="177"/>
        <v>300.98</v>
      </c>
      <c r="I842" s="12">
        <f t="shared" si="178"/>
        <v>2.1032999999999902</v>
      </c>
      <c r="J842" s="12">
        <f t="shared" si="179"/>
        <v>4.423870889999959</v>
      </c>
      <c r="K842" s="12">
        <f t="shared" si="180"/>
        <v>2.1032999999999902</v>
      </c>
      <c r="L842" s="36">
        <f t="shared" si="181"/>
        <v>6.9396763200083615E-3</v>
      </c>
      <c r="M842" s="12">
        <f t="shared" ca="1" si="170"/>
        <v>294.57886666666667</v>
      </c>
      <c r="N842" s="12">
        <f t="shared" ca="1" si="172"/>
        <v>8.5044333333333384</v>
      </c>
      <c r="O842" s="12">
        <f t="shared" ca="1" si="173"/>
        <v>72.325386321111196</v>
      </c>
      <c r="P842" s="12">
        <f t="shared" ca="1" si="174"/>
        <v>8.5044333333333384</v>
      </c>
      <c r="Q842" s="36">
        <f t="shared" ca="1" si="175"/>
        <v>2.805972263510836E-2</v>
      </c>
      <c r="R842" s="37">
        <f t="shared" ca="1" si="171"/>
        <v>8.1867774676650829</v>
      </c>
      <c r="S842" s="38">
        <f t="shared" ca="1" si="182"/>
        <v>0</v>
      </c>
    </row>
    <row r="843" spans="5:19" x14ac:dyDescent="0.3">
      <c r="E843" s="34">
        <f t="shared" si="176"/>
        <v>842</v>
      </c>
      <c r="F843" s="39">
        <v>44685.291666666664</v>
      </c>
      <c r="G843" s="10">
        <v>317.54000000000002</v>
      </c>
      <c r="H843" s="40">
        <f t="shared" si="177"/>
        <v>303.08330000000001</v>
      </c>
      <c r="I843" s="12">
        <f t="shared" si="178"/>
        <v>14.456700000000012</v>
      </c>
      <c r="J843" s="12">
        <f t="shared" si="179"/>
        <v>208.99617489000036</v>
      </c>
      <c r="K843" s="12">
        <f t="shared" si="180"/>
        <v>14.456700000000012</v>
      </c>
      <c r="L843" s="36">
        <f t="shared" si="181"/>
        <v>4.5527177678402753E-2</v>
      </c>
      <c r="M843" s="12">
        <f t="shared" ca="1" si="170"/>
        <v>298.10553333333337</v>
      </c>
      <c r="N843" s="12">
        <f t="shared" ca="1" si="172"/>
        <v>19.434466666666651</v>
      </c>
      <c r="O843" s="12">
        <f t="shared" ca="1" si="173"/>
        <v>377.69849461777716</v>
      </c>
      <c r="P843" s="12">
        <f t="shared" ca="1" si="174"/>
        <v>19.434466666666651</v>
      </c>
      <c r="Q843" s="36">
        <f t="shared" ca="1" si="175"/>
        <v>6.1203207994793257E-2</v>
      </c>
      <c r="R843" s="37">
        <f t="shared" ca="1" si="171"/>
        <v>19.116810800998394</v>
      </c>
      <c r="S843" s="38">
        <f t="shared" ca="1" si="182"/>
        <v>0</v>
      </c>
    </row>
    <row r="844" spans="5:19" x14ac:dyDescent="0.3">
      <c r="E844" s="34">
        <f t="shared" si="176"/>
        <v>843</v>
      </c>
      <c r="F844" s="35">
        <v>44686.291666666664</v>
      </c>
      <c r="G844" s="6">
        <v>291.0933</v>
      </c>
      <c r="H844" s="40">
        <f t="shared" si="177"/>
        <v>317.54000000000002</v>
      </c>
      <c r="I844" s="12">
        <f t="shared" si="178"/>
        <v>-26.446700000000021</v>
      </c>
      <c r="J844" s="12">
        <f t="shared" si="179"/>
        <v>699.42794089000108</v>
      </c>
      <c r="K844" s="12">
        <f t="shared" si="180"/>
        <v>26.446700000000021</v>
      </c>
      <c r="L844" s="36">
        <f t="shared" si="181"/>
        <v>9.0853001426003346E-2</v>
      </c>
      <c r="M844" s="12">
        <f t="shared" ca="1" si="170"/>
        <v>307.2011</v>
      </c>
      <c r="N844" s="12">
        <f t="shared" ca="1" si="172"/>
        <v>-16.107799999999997</v>
      </c>
      <c r="O844" s="12">
        <f t="shared" ca="1" si="173"/>
        <v>259.4612208399999</v>
      </c>
      <c r="P844" s="12">
        <f t="shared" ca="1" si="174"/>
        <v>16.107799999999997</v>
      </c>
      <c r="Q844" s="36">
        <f t="shared" ca="1" si="175"/>
        <v>5.5335523009289456E-2</v>
      </c>
      <c r="R844" s="37">
        <f t="shared" ca="1" si="171"/>
        <v>-16.425455865668255</v>
      </c>
      <c r="S844" s="38">
        <f t="shared" ca="1" si="182"/>
        <v>1</v>
      </c>
    </row>
    <row r="845" spans="5:19" x14ac:dyDescent="0.3">
      <c r="E845" s="34">
        <f t="shared" si="176"/>
        <v>844</v>
      </c>
      <c r="F845" s="39">
        <v>44687.291666666664</v>
      </c>
      <c r="G845" s="10">
        <v>288.55</v>
      </c>
      <c r="H845" s="40">
        <f t="shared" si="177"/>
        <v>291.0933</v>
      </c>
      <c r="I845" s="12">
        <f t="shared" si="178"/>
        <v>-2.5432999999999879</v>
      </c>
      <c r="J845" s="12">
        <f t="shared" si="179"/>
        <v>6.4683748899999385</v>
      </c>
      <c r="K845" s="12">
        <f t="shared" si="180"/>
        <v>2.5432999999999879</v>
      </c>
      <c r="L845" s="36">
        <f t="shared" si="181"/>
        <v>8.8140703517587508E-3</v>
      </c>
      <c r="M845" s="12">
        <f t="shared" ca="1" si="170"/>
        <v>303.90553333333332</v>
      </c>
      <c r="N845" s="12">
        <f t="shared" ca="1" si="172"/>
        <v>-15.355533333333312</v>
      </c>
      <c r="O845" s="12">
        <f t="shared" ca="1" si="173"/>
        <v>235.79240395111046</v>
      </c>
      <c r="P845" s="12">
        <f t="shared" ca="1" si="174"/>
        <v>15.355533333333312</v>
      </c>
      <c r="Q845" s="36">
        <f t="shared" ca="1" si="175"/>
        <v>5.3216195922139359E-2</v>
      </c>
      <c r="R845" s="37">
        <f t="shared" ca="1" si="171"/>
        <v>-15.673189199001568</v>
      </c>
      <c r="S845" s="38">
        <f t="shared" ca="1" si="182"/>
        <v>0</v>
      </c>
    </row>
    <row r="846" spans="5:19" x14ac:dyDescent="0.3">
      <c r="E846" s="34">
        <f t="shared" si="176"/>
        <v>845</v>
      </c>
      <c r="F846" s="35">
        <v>44690.291666666664</v>
      </c>
      <c r="G846" s="6">
        <v>262.37</v>
      </c>
      <c r="H846" s="40">
        <f t="shared" si="177"/>
        <v>288.55</v>
      </c>
      <c r="I846" s="12">
        <f t="shared" si="178"/>
        <v>-26.180000000000007</v>
      </c>
      <c r="J846" s="12">
        <f t="shared" si="179"/>
        <v>685.39240000000041</v>
      </c>
      <c r="K846" s="12">
        <f t="shared" si="180"/>
        <v>26.180000000000007</v>
      </c>
      <c r="L846" s="36">
        <f t="shared" si="181"/>
        <v>9.9782749552159183E-2</v>
      </c>
      <c r="M846" s="12">
        <f t="shared" ca="1" si="170"/>
        <v>299.06109999999995</v>
      </c>
      <c r="N846" s="12">
        <f t="shared" ca="1" si="172"/>
        <v>-36.691099999999949</v>
      </c>
      <c r="O846" s="12">
        <f t="shared" ca="1" si="173"/>
        <v>1346.2368192099962</v>
      </c>
      <c r="P846" s="12">
        <f t="shared" ca="1" si="174"/>
        <v>36.691099999999949</v>
      </c>
      <c r="Q846" s="36">
        <f t="shared" ca="1" si="175"/>
        <v>0.1398448755574187</v>
      </c>
      <c r="R846" s="37">
        <f t="shared" ca="1" si="171"/>
        <v>-37.008755865668206</v>
      </c>
      <c r="S846" s="38">
        <f t="shared" ca="1" si="182"/>
        <v>0</v>
      </c>
    </row>
    <row r="847" spans="5:19" x14ac:dyDescent="0.3">
      <c r="E847" s="34">
        <f t="shared" si="176"/>
        <v>846</v>
      </c>
      <c r="F847" s="39">
        <v>44691.291666666664</v>
      </c>
      <c r="G847" s="10">
        <v>266.68</v>
      </c>
      <c r="H847" s="40">
        <f t="shared" si="177"/>
        <v>262.37</v>
      </c>
      <c r="I847" s="12">
        <f t="shared" si="178"/>
        <v>4.3100000000000023</v>
      </c>
      <c r="J847" s="12">
        <f t="shared" si="179"/>
        <v>18.576100000000018</v>
      </c>
      <c r="K847" s="12">
        <f t="shared" si="180"/>
        <v>4.3100000000000023</v>
      </c>
      <c r="L847" s="36">
        <f t="shared" si="181"/>
        <v>1.6161691915404237E-2</v>
      </c>
      <c r="M847" s="12">
        <f t="shared" ca="1" si="170"/>
        <v>280.67109999999997</v>
      </c>
      <c r="N847" s="12">
        <f t="shared" ca="1" si="172"/>
        <v>-13.99109999999996</v>
      </c>
      <c r="O847" s="12">
        <f t="shared" ca="1" si="173"/>
        <v>195.75087920999889</v>
      </c>
      <c r="P847" s="12">
        <f t="shared" ca="1" si="174"/>
        <v>13.99109999999996</v>
      </c>
      <c r="Q847" s="36">
        <f t="shared" ca="1" si="175"/>
        <v>5.2464001799909857E-2</v>
      </c>
      <c r="R847" s="37">
        <f t="shared" ca="1" si="171"/>
        <v>-14.308755865668216</v>
      </c>
      <c r="S847" s="38">
        <f t="shared" ca="1" si="182"/>
        <v>0</v>
      </c>
    </row>
    <row r="848" spans="5:19" x14ac:dyDescent="0.3">
      <c r="E848" s="34">
        <f t="shared" si="176"/>
        <v>847</v>
      </c>
      <c r="F848" s="35">
        <v>44692.291666666664</v>
      </c>
      <c r="G848" s="6">
        <v>244.66669999999999</v>
      </c>
      <c r="H848" s="40">
        <f t="shared" si="177"/>
        <v>266.68</v>
      </c>
      <c r="I848" s="12">
        <f t="shared" si="178"/>
        <v>-22.013300000000015</v>
      </c>
      <c r="J848" s="12">
        <f t="shared" si="179"/>
        <v>484.58537689000065</v>
      </c>
      <c r="K848" s="12">
        <f t="shared" si="180"/>
        <v>22.013300000000015</v>
      </c>
      <c r="L848" s="36">
        <f t="shared" si="181"/>
        <v>8.9972603545966881E-2</v>
      </c>
      <c r="M848" s="12">
        <f t="shared" ca="1" si="170"/>
        <v>272.53333333333336</v>
      </c>
      <c r="N848" s="12">
        <f t="shared" ca="1" si="172"/>
        <v>-27.866633333333368</v>
      </c>
      <c r="O848" s="12">
        <f t="shared" ca="1" si="173"/>
        <v>776.54925333444635</v>
      </c>
      <c r="P848" s="12">
        <f t="shared" ca="1" si="174"/>
        <v>27.866633333333368</v>
      </c>
      <c r="Q848" s="36">
        <f t="shared" ca="1" si="175"/>
        <v>0.1138963060086778</v>
      </c>
      <c r="R848" s="37">
        <f t="shared" ca="1" si="171"/>
        <v>-28.184289199001626</v>
      </c>
      <c r="S848" s="38">
        <f t="shared" ca="1" si="182"/>
        <v>0</v>
      </c>
    </row>
    <row r="849" spans="5:19" x14ac:dyDescent="0.3">
      <c r="E849" s="34">
        <f t="shared" si="176"/>
        <v>848</v>
      </c>
      <c r="F849" s="39">
        <v>44693.291666666664</v>
      </c>
      <c r="G849" s="10">
        <v>242.66669999999999</v>
      </c>
      <c r="H849" s="40">
        <f t="shared" si="177"/>
        <v>244.66669999999999</v>
      </c>
      <c r="I849" s="12">
        <f t="shared" si="178"/>
        <v>-2</v>
      </c>
      <c r="J849" s="12">
        <f t="shared" si="179"/>
        <v>4</v>
      </c>
      <c r="K849" s="12">
        <f t="shared" si="180"/>
        <v>2</v>
      </c>
      <c r="L849" s="36">
        <f t="shared" si="181"/>
        <v>8.241757109648749E-3</v>
      </c>
      <c r="M849" s="12">
        <f t="shared" ca="1" si="170"/>
        <v>257.90556666666663</v>
      </c>
      <c r="N849" s="12">
        <f t="shared" ca="1" si="172"/>
        <v>-15.238866666666638</v>
      </c>
      <c r="O849" s="12">
        <f t="shared" ca="1" si="173"/>
        <v>232.22305728444357</v>
      </c>
      <c r="P849" s="12">
        <f t="shared" ca="1" si="174"/>
        <v>15.238866666666638</v>
      </c>
      <c r="Q849" s="36">
        <f t="shared" ca="1" si="175"/>
        <v>6.2797518846494552E-2</v>
      </c>
      <c r="R849" s="37">
        <f t="shared" ca="1" si="171"/>
        <v>-15.556522532334894</v>
      </c>
      <c r="S849" s="38">
        <f t="shared" ca="1" si="182"/>
        <v>0</v>
      </c>
    </row>
    <row r="850" spans="5:19" x14ac:dyDescent="0.3">
      <c r="E850" s="34">
        <f t="shared" si="176"/>
        <v>849</v>
      </c>
      <c r="F850" s="35">
        <v>44694.291666666664</v>
      </c>
      <c r="G850" s="6">
        <v>256.52999999999997</v>
      </c>
      <c r="H850" s="40">
        <f t="shared" si="177"/>
        <v>242.66669999999999</v>
      </c>
      <c r="I850" s="12">
        <f t="shared" si="178"/>
        <v>13.863299999999981</v>
      </c>
      <c r="J850" s="12">
        <f t="shared" si="179"/>
        <v>192.19108688999947</v>
      </c>
      <c r="K850" s="12">
        <f t="shared" si="180"/>
        <v>13.863299999999981</v>
      </c>
      <c r="L850" s="36">
        <f t="shared" si="181"/>
        <v>5.4041632557595531E-2</v>
      </c>
      <c r="M850" s="12">
        <f t="shared" ca="1" si="170"/>
        <v>251.33780000000002</v>
      </c>
      <c r="N850" s="12">
        <f t="shared" ca="1" si="172"/>
        <v>5.1921999999999571</v>
      </c>
      <c r="O850" s="12">
        <f t="shared" ca="1" si="173"/>
        <v>26.958940839999553</v>
      </c>
      <c r="P850" s="12">
        <f t="shared" ca="1" si="174"/>
        <v>5.1921999999999571</v>
      </c>
      <c r="Q850" s="36">
        <f t="shared" ca="1" si="175"/>
        <v>2.024012786028908E-2</v>
      </c>
      <c r="R850" s="37">
        <f t="shared" ca="1" si="171"/>
        <v>4.8745441343317006</v>
      </c>
      <c r="S850" s="38">
        <f t="shared" ca="1" si="182"/>
        <v>1</v>
      </c>
    </row>
    <row r="851" spans="5:19" x14ac:dyDescent="0.3">
      <c r="E851" s="34">
        <f t="shared" si="176"/>
        <v>850</v>
      </c>
      <c r="F851" s="39">
        <v>44697.291666666664</v>
      </c>
      <c r="G851" s="10">
        <v>241.45670000000001</v>
      </c>
      <c r="H851" s="40">
        <f t="shared" si="177"/>
        <v>256.52999999999997</v>
      </c>
      <c r="I851" s="12">
        <f t="shared" si="178"/>
        <v>-15.073299999999961</v>
      </c>
      <c r="J851" s="12">
        <f t="shared" si="179"/>
        <v>227.20437288999881</v>
      </c>
      <c r="K851" s="12">
        <f t="shared" si="180"/>
        <v>15.073299999999961</v>
      </c>
      <c r="L851" s="36">
        <f t="shared" si="181"/>
        <v>6.2426513739316243E-2</v>
      </c>
      <c r="M851" s="12">
        <f t="shared" ca="1" si="170"/>
        <v>247.95446666666666</v>
      </c>
      <c r="N851" s="12">
        <f t="shared" ca="1" si="172"/>
        <v>-6.4977666666666494</v>
      </c>
      <c r="O851" s="12">
        <f t="shared" ca="1" si="173"/>
        <v>42.22097165444422</v>
      </c>
      <c r="P851" s="12">
        <f t="shared" ca="1" si="174"/>
        <v>6.4977666666666494</v>
      </c>
      <c r="Q851" s="36">
        <f t="shared" ca="1" si="175"/>
        <v>2.6910691095615277E-2</v>
      </c>
      <c r="R851" s="37">
        <f t="shared" ca="1" si="171"/>
        <v>-6.8154225323349058</v>
      </c>
      <c r="S851" s="38">
        <f t="shared" ca="1" si="182"/>
        <v>1</v>
      </c>
    </row>
    <row r="852" spans="5:19" x14ac:dyDescent="0.3">
      <c r="E852" s="34">
        <f t="shared" si="176"/>
        <v>851</v>
      </c>
      <c r="F852" s="35">
        <v>44698.291666666664</v>
      </c>
      <c r="G852" s="6">
        <v>253.87</v>
      </c>
      <c r="H852" s="40">
        <f t="shared" si="177"/>
        <v>241.45670000000001</v>
      </c>
      <c r="I852" s="12">
        <f t="shared" si="178"/>
        <v>12.413299999999992</v>
      </c>
      <c r="J852" s="12">
        <f t="shared" si="179"/>
        <v>154.09001688999982</v>
      </c>
      <c r="K852" s="12">
        <f t="shared" si="180"/>
        <v>12.413299999999992</v>
      </c>
      <c r="L852" s="36">
        <f t="shared" si="181"/>
        <v>4.8896285500452955E-2</v>
      </c>
      <c r="M852" s="12">
        <f t="shared" ca="1" si="170"/>
        <v>246.88446666666664</v>
      </c>
      <c r="N852" s="12">
        <f t="shared" ca="1" si="172"/>
        <v>6.9855333333333647</v>
      </c>
      <c r="O852" s="12">
        <f t="shared" ca="1" si="173"/>
        <v>48.79767595111155</v>
      </c>
      <c r="P852" s="12">
        <f t="shared" ca="1" si="174"/>
        <v>6.9855333333333647</v>
      </c>
      <c r="Q852" s="36">
        <f t="shared" ca="1" si="175"/>
        <v>2.7516182823229859E-2</v>
      </c>
      <c r="R852" s="37">
        <f t="shared" ca="1" si="171"/>
        <v>6.6678774676651082</v>
      </c>
      <c r="S852" s="38">
        <f t="shared" ca="1" si="182"/>
        <v>1</v>
      </c>
    </row>
    <row r="853" spans="5:19" x14ac:dyDescent="0.3">
      <c r="E853" s="34">
        <f t="shared" si="176"/>
        <v>852</v>
      </c>
      <c r="F853" s="39">
        <v>44699.291666666664</v>
      </c>
      <c r="G853" s="10">
        <v>236.60329999999999</v>
      </c>
      <c r="H853" s="40">
        <f t="shared" si="177"/>
        <v>253.87</v>
      </c>
      <c r="I853" s="12">
        <f t="shared" si="178"/>
        <v>-17.266700000000014</v>
      </c>
      <c r="J853" s="12">
        <f t="shared" si="179"/>
        <v>298.1389288900005</v>
      </c>
      <c r="K853" s="12">
        <f t="shared" si="180"/>
        <v>17.266700000000014</v>
      </c>
      <c r="L853" s="36">
        <f t="shared" si="181"/>
        <v>7.2977426772999426E-2</v>
      </c>
      <c r="M853" s="12">
        <f t="shared" ca="1" si="170"/>
        <v>250.61890000000002</v>
      </c>
      <c r="N853" s="12">
        <f t="shared" ca="1" si="172"/>
        <v>-14.015600000000035</v>
      </c>
      <c r="O853" s="12">
        <f t="shared" ca="1" si="173"/>
        <v>196.43704336000098</v>
      </c>
      <c r="P853" s="12">
        <f t="shared" ca="1" si="174"/>
        <v>14.015600000000035</v>
      </c>
      <c r="Q853" s="36">
        <f t="shared" ca="1" si="175"/>
        <v>5.9236705489737612E-2</v>
      </c>
      <c r="R853" s="37">
        <f t="shared" ca="1" si="171"/>
        <v>-14.33325586566829</v>
      </c>
      <c r="S853" s="38">
        <f t="shared" ca="1" si="182"/>
        <v>1</v>
      </c>
    </row>
    <row r="854" spans="5:19" x14ac:dyDescent="0.3">
      <c r="E854" s="34">
        <f t="shared" si="176"/>
        <v>853</v>
      </c>
      <c r="F854" s="35">
        <v>44700.291666666664</v>
      </c>
      <c r="G854" s="6">
        <v>236.47329999999999</v>
      </c>
      <c r="H854" s="40">
        <f t="shared" si="177"/>
        <v>236.60329999999999</v>
      </c>
      <c r="I854" s="12">
        <f t="shared" si="178"/>
        <v>-0.12999999999999545</v>
      </c>
      <c r="J854" s="12">
        <f t="shared" si="179"/>
        <v>1.6899999999998819E-2</v>
      </c>
      <c r="K854" s="12">
        <f t="shared" si="180"/>
        <v>0.12999999999999545</v>
      </c>
      <c r="L854" s="36">
        <f t="shared" si="181"/>
        <v>5.4974493949209253E-4</v>
      </c>
      <c r="M854" s="12">
        <f t="shared" ca="1" si="170"/>
        <v>243.97666666666669</v>
      </c>
      <c r="N854" s="12">
        <f t="shared" ca="1" si="172"/>
        <v>-7.5033666666666932</v>
      </c>
      <c r="O854" s="12">
        <f t="shared" ca="1" si="173"/>
        <v>56.300511334444842</v>
      </c>
      <c r="P854" s="12">
        <f t="shared" ca="1" si="174"/>
        <v>7.5033666666666932</v>
      </c>
      <c r="Q854" s="36">
        <f t="shared" ca="1" si="175"/>
        <v>3.1730291185798537E-2</v>
      </c>
      <c r="R854" s="37">
        <f t="shared" ca="1" si="171"/>
        <v>-7.8210225323349496</v>
      </c>
      <c r="S854" s="38">
        <f t="shared" ca="1" si="182"/>
        <v>0</v>
      </c>
    </row>
    <row r="855" spans="5:19" x14ac:dyDescent="0.3">
      <c r="E855" s="34">
        <f t="shared" si="176"/>
        <v>854</v>
      </c>
      <c r="F855" s="39">
        <v>44701.291666666664</v>
      </c>
      <c r="G855" s="10">
        <v>221.3</v>
      </c>
      <c r="H855" s="40">
        <f t="shared" si="177"/>
        <v>236.47329999999999</v>
      </c>
      <c r="I855" s="12">
        <f t="shared" si="178"/>
        <v>-15.173299999999983</v>
      </c>
      <c r="J855" s="12">
        <f t="shared" si="179"/>
        <v>230.2290328899995</v>
      </c>
      <c r="K855" s="12">
        <f t="shared" si="180"/>
        <v>15.173299999999983</v>
      </c>
      <c r="L855" s="36">
        <f t="shared" si="181"/>
        <v>6.8564392227745061E-2</v>
      </c>
      <c r="M855" s="12">
        <f t="shared" ca="1" si="170"/>
        <v>242.31553333333332</v>
      </c>
      <c r="N855" s="12">
        <f t="shared" ca="1" si="172"/>
        <v>-21.015533333333309</v>
      </c>
      <c r="O855" s="12">
        <f t="shared" ca="1" si="173"/>
        <v>441.6526412844434</v>
      </c>
      <c r="P855" s="12">
        <f t="shared" ca="1" si="174"/>
        <v>21.015533333333309</v>
      </c>
      <c r="Q855" s="36">
        <f t="shared" ca="1" si="175"/>
        <v>9.4964000602500265E-2</v>
      </c>
      <c r="R855" s="37">
        <f t="shared" ca="1" si="171"/>
        <v>-21.333189199001566</v>
      </c>
      <c r="S855" s="38">
        <f t="shared" ca="1" si="182"/>
        <v>0</v>
      </c>
    </row>
    <row r="856" spans="5:19" x14ac:dyDescent="0.3">
      <c r="E856" s="34">
        <f t="shared" si="176"/>
        <v>855</v>
      </c>
      <c r="F856" s="35">
        <v>44704.291666666664</v>
      </c>
      <c r="G856" s="6">
        <v>224.9667</v>
      </c>
      <c r="H856" s="40">
        <f t="shared" si="177"/>
        <v>221.3</v>
      </c>
      <c r="I856" s="12">
        <f t="shared" si="178"/>
        <v>3.6666999999999916</v>
      </c>
      <c r="J856" s="12">
        <f t="shared" si="179"/>
        <v>13.444688889999938</v>
      </c>
      <c r="K856" s="12">
        <f t="shared" si="180"/>
        <v>3.6666999999999916</v>
      </c>
      <c r="L856" s="36">
        <f t="shared" si="181"/>
        <v>1.6298856675232343E-2</v>
      </c>
      <c r="M856" s="12">
        <f t="shared" ca="1" si="170"/>
        <v>231.45886666666669</v>
      </c>
      <c r="N856" s="12">
        <f t="shared" ca="1" si="172"/>
        <v>-6.4921666666666908</v>
      </c>
      <c r="O856" s="12">
        <f t="shared" ca="1" si="173"/>
        <v>42.148228027778089</v>
      </c>
      <c r="P856" s="12">
        <f t="shared" ca="1" si="174"/>
        <v>6.4921666666666908</v>
      </c>
      <c r="Q856" s="36">
        <f t="shared" ca="1" si="175"/>
        <v>2.8858345109150335E-2</v>
      </c>
      <c r="R856" s="37">
        <f t="shared" ca="1" si="171"/>
        <v>-6.8098225323349473</v>
      </c>
      <c r="S856" s="38">
        <f t="shared" ca="1" si="182"/>
        <v>0</v>
      </c>
    </row>
    <row r="857" spans="5:19" x14ac:dyDescent="0.3">
      <c r="E857" s="34">
        <f t="shared" si="176"/>
        <v>856</v>
      </c>
      <c r="F857" s="39">
        <v>44705.291666666664</v>
      </c>
      <c r="G857" s="10">
        <v>209.38669999999999</v>
      </c>
      <c r="H857" s="40">
        <f t="shared" si="177"/>
        <v>224.9667</v>
      </c>
      <c r="I857" s="12">
        <f t="shared" si="178"/>
        <v>-15.580000000000013</v>
      </c>
      <c r="J857" s="12">
        <f t="shared" si="179"/>
        <v>242.7364000000004</v>
      </c>
      <c r="K857" s="12">
        <f t="shared" si="180"/>
        <v>15.580000000000013</v>
      </c>
      <c r="L857" s="36">
        <f t="shared" si="181"/>
        <v>7.4407782347207407E-2</v>
      </c>
      <c r="M857" s="12">
        <f t="shared" ca="1" si="170"/>
        <v>227.58</v>
      </c>
      <c r="N857" s="12">
        <f t="shared" ca="1" si="172"/>
        <v>-18.193300000000022</v>
      </c>
      <c r="O857" s="12">
        <f t="shared" ca="1" si="173"/>
        <v>330.99616489000078</v>
      </c>
      <c r="P857" s="12">
        <f t="shared" ca="1" si="174"/>
        <v>18.193300000000022</v>
      </c>
      <c r="Q857" s="36">
        <f t="shared" ca="1" si="175"/>
        <v>8.6888517752082742E-2</v>
      </c>
      <c r="R857" s="37">
        <f t="shared" ca="1" si="171"/>
        <v>-18.510955865668279</v>
      </c>
      <c r="S857" s="38">
        <f t="shared" ca="1" si="182"/>
        <v>0</v>
      </c>
    </row>
    <row r="858" spans="5:19" x14ac:dyDescent="0.3">
      <c r="E858" s="34">
        <f t="shared" si="176"/>
        <v>857</v>
      </c>
      <c r="F858" s="35">
        <v>44706.291666666664</v>
      </c>
      <c r="G858" s="6">
        <v>219.6</v>
      </c>
      <c r="H858" s="40">
        <f t="shared" si="177"/>
        <v>209.38669999999999</v>
      </c>
      <c r="I858" s="12">
        <f t="shared" si="178"/>
        <v>10.213300000000004</v>
      </c>
      <c r="J858" s="12">
        <f t="shared" si="179"/>
        <v>104.31149689000007</v>
      </c>
      <c r="K858" s="12">
        <f t="shared" si="180"/>
        <v>10.213300000000004</v>
      </c>
      <c r="L858" s="36">
        <f t="shared" si="181"/>
        <v>4.650865209471769E-2</v>
      </c>
      <c r="M858" s="12">
        <f t="shared" ca="1" si="170"/>
        <v>218.55113333333335</v>
      </c>
      <c r="N858" s="12">
        <f t="shared" ca="1" si="172"/>
        <v>1.0488666666666404</v>
      </c>
      <c r="O858" s="12">
        <f t="shared" ca="1" si="173"/>
        <v>1.1001212844443893</v>
      </c>
      <c r="P858" s="12">
        <f t="shared" ca="1" si="174"/>
        <v>1.0488666666666404</v>
      </c>
      <c r="Q858" s="36">
        <f t="shared" ca="1" si="175"/>
        <v>4.7762598664236816E-3</v>
      </c>
      <c r="R858" s="37">
        <f t="shared" ca="1" si="171"/>
        <v>0.73121080099838409</v>
      </c>
      <c r="S858" s="38">
        <f t="shared" ca="1" si="182"/>
        <v>1</v>
      </c>
    </row>
    <row r="859" spans="5:19" x14ac:dyDescent="0.3">
      <c r="E859" s="34">
        <f t="shared" si="176"/>
        <v>858</v>
      </c>
      <c r="F859" s="39">
        <v>44707.291666666664</v>
      </c>
      <c r="G859" s="10">
        <v>235.91</v>
      </c>
      <c r="H859" s="40">
        <f t="shared" si="177"/>
        <v>219.6</v>
      </c>
      <c r="I859" s="12">
        <f t="shared" si="178"/>
        <v>16.310000000000002</v>
      </c>
      <c r="J859" s="12">
        <f t="shared" si="179"/>
        <v>266.01610000000005</v>
      </c>
      <c r="K859" s="12">
        <f t="shared" si="180"/>
        <v>16.310000000000002</v>
      </c>
      <c r="L859" s="36">
        <f t="shared" si="181"/>
        <v>6.9136535119325174E-2</v>
      </c>
      <c r="M859" s="12">
        <f t="shared" ca="1" si="170"/>
        <v>217.98446666666666</v>
      </c>
      <c r="N859" s="12">
        <f t="shared" ca="1" si="172"/>
        <v>17.925533333333334</v>
      </c>
      <c r="O859" s="12">
        <f t="shared" ca="1" si="173"/>
        <v>321.32474528444448</v>
      </c>
      <c r="P859" s="12">
        <f t="shared" ca="1" si="174"/>
        <v>17.925533333333334</v>
      </c>
      <c r="Q859" s="36">
        <f t="shared" ca="1" si="175"/>
        <v>7.5984626905740899E-2</v>
      </c>
      <c r="R859" s="37">
        <f t="shared" ca="1" si="171"/>
        <v>17.607877467665077</v>
      </c>
      <c r="S859" s="38">
        <f t="shared" ca="1" si="182"/>
        <v>0</v>
      </c>
    </row>
    <row r="860" spans="5:19" x14ac:dyDescent="0.3">
      <c r="E860" s="34">
        <f t="shared" si="176"/>
        <v>859</v>
      </c>
      <c r="F860" s="35">
        <v>44708.291666666664</v>
      </c>
      <c r="G860" s="6">
        <v>253.21</v>
      </c>
      <c r="H860" s="40">
        <f t="shared" si="177"/>
        <v>235.91</v>
      </c>
      <c r="I860" s="12">
        <f t="shared" si="178"/>
        <v>17.300000000000011</v>
      </c>
      <c r="J860" s="12">
        <f t="shared" si="179"/>
        <v>299.29000000000042</v>
      </c>
      <c r="K860" s="12">
        <f t="shared" si="180"/>
        <v>17.300000000000011</v>
      </c>
      <c r="L860" s="36">
        <f t="shared" si="181"/>
        <v>6.8322736068875678E-2</v>
      </c>
      <c r="M860" s="12">
        <f t="shared" ca="1" si="170"/>
        <v>221.63223333333335</v>
      </c>
      <c r="N860" s="12">
        <f t="shared" ca="1" si="172"/>
        <v>31.577766666666662</v>
      </c>
      <c r="O860" s="12">
        <f t="shared" ca="1" si="173"/>
        <v>997.15534765444409</v>
      </c>
      <c r="P860" s="12">
        <f t="shared" ca="1" si="174"/>
        <v>31.577766666666662</v>
      </c>
      <c r="Q860" s="36">
        <f t="shared" ca="1" si="175"/>
        <v>0.12470979292550319</v>
      </c>
      <c r="R860" s="37">
        <f t="shared" ca="1" si="171"/>
        <v>31.260110800998405</v>
      </c>
      <c r="S860" s="38">
        <f t="shared" ca="1" si="182"/>
        <v>0</v>
      </c>
    </row>
    <row r="861" spans="5:19" x14ac:dyDescent="0.3">
      <c r="E861" s="34">
        <f t="shared" si="176"/>
        <v>860</v>
      </c>
      <c r="F861" s="39">
        <v>44712.291666666664</v>
      </c>
      <c r="G861" s="10">
        <v>252.7533</v>
      </c>
      <c r="H861" s="40">
        <f t="shared" si="177"/>
        <v>253.21</v>
      </c>
      <c r="I861" s="12">
        <f t="shared" si="178"/>
        <v>-0.4567000000000121</v>
      </c>
      <c r="J861" s="12">
        <f t="shared" si="179"/>
        <v>0.20857489000001106</v>
      </c>
      <c r="K861" s="12">
        <f t="shared" si="180"/>
        <v>0.4567000000000121</v>
      </c>
      <c r="L861" s="36">
        <f t="shared" si="181"/>
        <v>1.8069002462085049E-3</v>
      </c>
      <c r="M861" s="12">
        <f t="shared" ca="1" si="170"/>
        <v>236.24</v>
      </c>
      <c r="N861" s="12">
        <f t="shared" ca="1" si="172"/>
        <v>16.513299999999987</v>
      </c>
      <c r="O861" s="12">
        <f t="shared" ca="1" si="173"/>
        <v>272.68907688999957</v>
      </c>
      <c r="P861" s="12">
        <f t="shared" ca="1" si="174"/>
        <v>16.513299999999987</v>
      </c>
      <c r="Q861" s="36">
        <f t="shared" ca="1" si="175"/>
        <v>6.5333667255778605E-2</v>
      </c>
      <c r="R861" s="37">
        <f t="shared" ca="1" si="171"/>
        <v>16.195644134331729</v>
      </c>
      <c r="S861" s="38">
        <f t="shared" ca="1" si="182"/>
        <v>0</v>
      </c>
    </row>
    <row r="862" spans="5:19" x14ac:dyDescent="0.3">
      <c r="E862" s="34">
        <f t="shared" si="176"/>
        <v>861</v>
      </c>
      <c r="F862" s="35">
        <v>44713.291666666664</v>
      </c>
      <c r="G862" s="6">
        <v>246.79</v>
      </c>
      <c r="H862" s="40">
        <f t="shared" si="177"/>
        <v>252.7533</v>
      </c>
      <c r="I862" s="12">
        <f t="shared" si="178"/>
        <v>-5.9633000000000038</v>
      </c>
      <c r="J862" s="12">
        <f t="shared" si="179"/>
        <v>35.560946890000046</v>
      </c>
      <c r="K862" s="12">
        <f t="shared" si="180"/>
        <v>5.9633000000000038</v>
      </c>
      <c r="L862" s="36">
        <f t="shared" si="181"/>
        <v>2.4163458811134988E-2</v>
      </c>
      <c r="M862" s="12">
        <f t="shared" ca="1" si="170"/>
        <v>247.2911</v>
      </c>
      <c r="N862" s="12">
        <f t="shared" ca="1" si="172"/>
        <v>-0.50110000000000809</v>
      </c>
      <c r="O862" s="12">
        <f t="shared" ca="1" si="173"/>
        <v>0.25110121000000812</v>
      </c>
      <c r="P862" s="12">
        <f t="shared" ca="1" si="174"/>
        <v>0.50110000000000809</v>
      </c>
      <c r="Q862" s="36">
        <f t="shared" ca="1" si="175"/>
        <v>2.0304712508610887E-3</v>
      </c>
      <c r="R862" s="37">
        <f t="shared" ca="1" si="171"/>
        <v>-0.81875586566826442</v>
      </c>
      <c r="S862" s="38">
        <f t="shared" ca="1" si="182"/>
        <v>1</v>
      </c>
    </row>
    <row r="863" spans="5:19" x14ac:dyDescent="0.3">
      <c r="E863" s="34">
        <f t="shared" si="176"/>
        <v>862</v>
      </c>
      <c r="F863" s="39">
        <v>44714.291666666664</v>
      </c>
      <c r="G863" s="10">
        <v>258.33330000000001</v>
      </c>
      <c r="H863" s="40">
        <f t="shared" si="177"/>
        <v>246.79</v>
      </c>
      <c r="I863" s="12">
        <f t="shared" si="178"/>
        <v>11.543300000000016</v>
      </c>
      <c r="J863" s="12">
        <f t="shared" si="179"/>
        <v>133.24777489000039</v>
      </c>
      <c r="K863" s="12">
        <f t="shared" si="180"/>
        <v>11.543300000000016</v>
      </c>
      <c r="L863" s="36">
        <f t="shared" si="181"/>
        <v>4.4683747701128797E-2</v>
      </c>
      <c r="M863" s="12">
        <f t="shared" ca="1" si="170"/>
        <v>250.91776666666667</v>
      </c>
      <c r="N863" s="12">
        <f t="shared" ca="1" si="172"/>
        <v>7.4155333333333431</v>
      </c>
      <c r="O863" s="12">
        <f t="shared" ca="1" si="173"/>
        <v>54.990134617777919</v>
      </c>
      <c r="P863" s="12">
        <f t="shared" ca="1" si="174"/>
        <v>7.4155333333333431</v>
      </c>
      <c r="Q863" s="36">
        <f t="shared" ca="1" si="175"/>
        <v>2.8705294026489588E-2</v>
      </c>
      <c r="R863" s="37">
        <f t="shared" ca="1" si="171"/>
        <v>7.0978774676650866</v>
      </c>
      <c r="S863" s="38">
        <f t="shared" ca="1" si="182"/>
        <v>1</v>
      </c>
    </row>
    <row r="864" spans="5:19" x14ac:dyDescent="0.3">
      <c r="E864" s="34">
        <f t="shared" si="176"/>
        <v>863</v>
      </c>
      <c r="F864" s="35">
        <v>44715.291666666664</v>
      </c>
      <c r="G864" s="6">
        <v>234.51669999999999</v>
      </c>
      <c r="H864" s="40">
        <f t="shared" si="177"/>
        <v>258.33330000000001</v>
      </c>
      <c r="I864" s="12">
        <f t="shared" si="178"/>
        <v>-23.816600000000022</v>
      </c>
      <c r="J864" s="12">
        <f t="shared" si="179"/>
        <v>567.23043556000107</v>
      </c>
      <c r="K864" s="12">
        <f t="shared" si="180"/>
        <v>23.816600000000022</v>
      </c>
      <c r="L864" s="36">
        <f t="shared" si="181"/>
        <v>0.10155609387305904</v>
      </c>
      <c r="M864" s="12">
        <f t="shared" ca="1" si="170"/>
        <v>252.62553333333335</v>
      </c>
      <c r="N864" s="12">
        <f t="shared" ca="1" si="172"/>
        <v>-18.108833333333365</v>
      </c>
      <c r="O864" s="12">
        <f t="shared" ca="1" si="173"/>
        <v>327.92984469444559</v>
      </c>
      <c r="P864" s="12">
        <f t="shared" ca="1" si="174"/>
        <v>18.108833333333365</v>
      </c>
      <c r="Q864" s="36">
        <f t="shared" ca="1" si="175"/>
        <v>7.7217670781370221E-2</v>
      </c>
      <c r="R864" s="37">
        <f t="shared" ca="1" si="171"/>
        <v>-18.426489199001622</v>
      </c>
      <c r="S864" s="38">
        <f t="shared" ca="1" si="182"/>
        <v>1</v>
      </c>
    </row>
    <row r="865" spans="5:19" x14ac:dyDescent="0.3">
      <c r="E865" s="34">
        <f t="shared" si="176"/>
        <v>864</v>
      </c>
      <c r="F865" s="39">
        <v>44718.291666666664</v>
      </c>
      <c r="G865" s="10">
        <v>238.28</v>
      </c>
      <c r="H865" s="40">
        <f t="shared" si="177"/>
        <v>234.51669999999999</v>
      </c>
      <c r="I865" s="12">
        <f t="shared" si="178"/>
        <v>3.7633000000000152</v>
      </c>
      <c r="J865" s="12">
        <f t="shared" si="179"/>
        <v>14.162426890000114</v>
      </c>
      <c r="K865" s="12">
        <f t="shared" si="180"/>
        <v>3.7633000000000152</v>
      </c>
      <c r="L865" s="36">
        <f t="shared" si="181"/>
        <v>1.5793604163169443E-2</v>
      </c>
      <c r="M865" s="12">
        <f t="shared" ca="1" si="170"/>
        <v>246.54666666666665</v>
      </c>
      <c r="N865" s="12">
        <f t="shared" ca="1" si="172"/>
        <v>-8.2666666666666515</v>
      </c>
      <c r="O865" s="12">
        <f t="shared" ca="1" si="173"/>
        <v>68.337777777777532</v>
      </c>
      <c r="P865" s="12">
        <f t="shared" ca="1" si="174"/>
        <v>8.2666666666666515</v>
      </c>
      <c r="Q865" s="36">
        <f t="shared" ca="1" si="175"/>
        <v>3.469307817133898E-2</v>
      </c>
      <c r="R865" s="37">
        <f t="shared" ca="1" si="171"/>
        <v>-8.5843225323349071</v>
      </c>
      <c r="S865" s="38">
        <f t="shared" ca="1" si="182"/>
        <v>0</v>
      </c>
    </row>
    <row r="866" spans="5:19" x14ac:dyDescent="0.3">
      <c r="E866" s="34">
        <f t="shared" si="176"/>
        <v>865</v>
      </c>
      <c r="F866" s="35">
        <v>44719.291666666664</v>
      </c>
      <c r="G866" s="6">
        <v>238.88669999999999</v>
      </c>
      <c r="H866" s="40">
        <f t="shared" si="177"/>
        <v>238.28</v>
      </c>
      <c r="I866" s="12">
        <f t="shared" si="178"/>
        <v>0.60669999999998936</v>
      </c>
      <c r="J866" s="12">
        <f t="shared" si="179"/>
        <v>0.36808488999998706</v>
      </c>
      <c r="K866" s="12">
        <f t="shared" si="180"/>
        <v>0.60669999999998936</v>
      </c>
      <c r="L866" s="36">
        <f t="shared" si="181"/>
        <v>2.5396976893229694E-3</v>
      </c>
      <c r="M866" s="12">
        <f t="shared" ca="1" si="170"/>
        <v>243.71</v>
      </c>
      <c r="N866" s="12">
        <f t="shared" ca="1" si="172"/>
        <v>-4.8233000000000175</v>
      </c>
      <c r="O866" s="12">
        <f t="shared" ca="1" si="173"/>
        <v>23.26422289000017</v>
      </c>
      <c r="P866" s="12">
        <f t="shared" ca="1" si="174"/>
        <v>4.8233000000000175</v>
      </c>
      <c r="Q866" s="36">
        <f t="shared" ca="1" si="175"/>
        <v>2.019074314308841E-2</v>
      </c>
      <c r="R866" s="37">
        <f t="shared" ca="1" si="171"/>
        <v>-5.1409558656682739</v>
      </c>
      <c r="S866" s="38">
        <f t="shared" ca="1" si="182"/>
        <v>0</v>
      </c>
    </row>
    <row r="867" spans="5:19" x14ac:dyDescent="0.3">
      <c r="E867" s="34">
        <f t="shared" si="176"/>
        <v>866</v>
      </c>
      <c r="F867" s="39">
        <v>44720.291666666664</v>
      </c>
      <c r="G867" s="10">
        <v>241.86670000000001</v>
      </c>
      <c r="H867" s="40">
        <f t="shared" si="177"/>
        <v>238.88669999999999</v>
      </c>
      <c r="I867" s="12">
        <f t="shared" si="178"/>
        <v>2.9800000000000182</v>
      </c>
      <c r="J867" s="12">
        <f t="shared" si="179"/>
        <v>8.8804000000001082</v>
      </c>
      <c r="K867" s="12">
        <f t="shared" si="180"/>
        <v>2.9800000000000182</v>
      </c>
      <c r="L867" s="36">
        <f t="shared" si="181"/>
        <v>1.2320836229212281E-2</v>
      </c>
      <c r="M867" s="12">
        <f t="shared" ca="1" si="170"/>
        <v>237.2278</v>
      </c>
      <c r="N867" s="12">
        <f t="shared" ca="1" si="172"/>
        <v>4.6389000000000067</v>
      </c>
      <c r="O867" s="12">
        <f t="shared" ca="1" si="173"/>
        <v>21.519393210000061</v>
      </c>
      <c r="P867" s="12">
        <f t="shared" ca="1" si="174"/>
        <v>4.6389000000000067</v>
      </c>
      <c r="Q867" s="36">
        <f t="shared" ca="1" si="175"/>
        <v>1.9179572880433753E-2</v>
      </c>
      <c r="R867" s="37">
        <f t="shared" ca="1" si="171"/>
        <v>4.3212441343317503</v>
      </c>
      <c r="S867" s="38">
        <f t="shared" ca="1" si="182"/>
        <v>1</v>
      </c>
    </row>
    <row r="868" spans="5:19" x14ac:dyDescent="0.3">
      <c r="E868" s="34">
        <f t="shared" si="176"/>
        <v>867</v>
      </c>
      <c r="F868" s="35">
        <v>44721.291666666664</v>
      </c>
      <c r="G868" s="6">
        <v>239.70670000000001</v>
      </c>
      <c r="H868" s="40">
        <f t="shared" si="177"/>
        <v>241.86670000000001</v>
      </c>
      <c r="I868" s="12">
        <f t="shared" si="178"/>
        <v>-2.1599999999999966</v>
      </c>
      <c r="J868" s="12">
        <f t="shared" si="179"/>
        <v>4.6655999999999853</v>
      </c>
      <c r="K868" s="12">
        <f t="shared" si="180"/>
        <v>2.1599999999999966</v>
      </c>
      <c r="L868" s="36">
        <f t="shared" si="181"/>
        <v>9.0110122078356451E-3</v>
      </c>
      <c r="M868" s="12">
        <f t="shared" ca="1" si="170"/>
        <v>239.67780000000002</v>
      </c>
      <c r="N868" s="12">
        <f t="shared" ca="1" si="172"/>
        <v>2.8899999999993042E-2</v>
      </c>
      <c r="O868" s="12">
        <f t="shared" ca="1" si="173"/>
        <v>8.3520999999959784E-4</v>
      </c>
      <c r="P868" s="12">
        <f t="shared" ca="1" si="174"/>
        <v>2.8899999999993042E-2</v>
      </c>
      <c r="Q868" s="36">
        <f t="shared" ca="1" si="175"/>
        <v>1.2056400592888326E-4</v>
      </c>
      <c r="R868" s="37">
        <f t="shared" ca="1" si="171"/>
        <v>-0.28875586566826328</v>
      </c>
      <c r="S868" s="38">
        <f t="shared" ca="1" si="182"/>
        <v>0</v>
      </c>
    </row>
    <row r="869" spans="5:19" x14ac:dyDescent="0.3">
      <c r="E869" s="34">
        <f t="shared" si="176"/>
        <v>868</v>
      </c>
      <c r="F869" s="39">
        <v>44722.291666666664</v>
      </c>
      <c r="G869" s="10">
        <v>232.23</v>
      </c>
      <c r="H869" s="40">
        <f t="shared" si="177"/>
        <v>239.70670000000001</v>
      </c>
      <c r="I869" s="12">
        <f t="shared" si="178"/>
        <v>-7.4767000000000223</v>
      </c>
      <c r="J869" s="12">
        <f t="shared" si="179"/>
        <v>55.901042890000333</v>
      </c>
      <c r="K869" s="12">
        <f t="shared" si="180"/>
        <v>7.4767000000000223</v>
      </c>
      <c r="L869" s="36">
        <f t="shared" si="181"/>
        <v>3.2195237480084495E-2</v>
      </c>
      <c r="M869" s="12">
        <f t="shared" ca="1" si="170"/>
        <v>240.15336666666667</v>
      </c>
      <c r="N869" s="12">
        <f t="shared" ca="1" si="172"/>
        <v>-7.9233666666666807</v>
      </c>
      <c r="O869" s="12">
        <f t="shared" ca="1" si="173"/>
        <v>62.779739334444663</v>
      </c>
      <c r="P869" s="12">
        <f t="shared" ca="1" si="174"/>
        <v>7.9233666666666807</v>
      </c>
      <c r="Q869" s="36">
        <f t="shared" ca="1" si="175"/>
        <v>3.4118618036716536E-2</v>
      </c>
      <c r="R869" s="37">
        <f t="shared" ca="1" si="171"/>
        <v>-8.2410225323349362</v>
      </c>
      <c r="S869" s="38">
        <f t="shared" ca="1" si="182"/>
        <v>1</v>
      </c>
    </row>
    <row r="870" spans="5:19" x14ac:dyDescent="0.3">
      <c r="E870" s="34">
        <f t="shared" si="176"/>
        <v>869</v>
      </c>
      <c r="F870" s="35">
        <v>44725.291666666664</v>
      </c>
      <c r="G870" s="6">
        <v>215.73670000000001</v>
      </c>
      <c r="H870" s="40">
        <f t="shared" si="177"/>
        <v>232.23</v>
      </c>
      <c r="I870" s="12">
        <f t="shared" si="178"/>
        <v>-16.493299999999977</v>
      </c>
      <c r="J870" s="12">
        <f t="shared" si="179"/>
        <v>272.02894488999925</v>
      </c>
      <c r="K870" s="12">
        <f t="shared" si="180"/>
        <v>16.493299999999977</v>
      </c>
      <c r="L870" s="36">
        <f t="shared" si="181"/>
        <v>7.6451062800163228E-2</v>
      </c>
      <c r="M870" s="12">
        <f t="shared" ca="1" si="170"/>
        <v>237.93446666666668</v>
      </c>
      <c r="N870" s="12">
        <f t="shared" ca="1" si="172"/>
        <v>-22.197766666666666</v>
      </c>
      <c r="O870" s="12">
        <f t="shared" ca="1" si="173"/>
        <v>492.74084498777779</v>
      </c>
      <c r="P870" s="12">
        <f t="shared" ca="1" si="174"/>
        <v>22.197766666666666</v>
      </c>
      <c r="Q870" s="36">
        <f t="shared" ca="1" si="175"/>
        <v>0.10289286276589317</v>
      </c>
      <c r="R870" s="37">
        <f t="shared" ca="1" si="171"/>
        <v>-22.515422532334924</v>
      </c>
      <c r="S870" s="38">
        <f t="shared" ca="1" si="182"/>
        <v>0</v>
      </c>
    </row>
    <row r="871" spans="5:19" x14ac:dyDescent="0.3">
      <c r="E871" s="34">
        <f t="shared" si="176"/>
        <v>870</v>
      </c>
      <c r="F871" s="39">
        <v>44726.291666666664</v>
      </c>
      <c r="G871" s="10">
        <v>220.89</v>
      </c>
      <c r="H871" s="40">
        <f t="shared" si="177"/>
        <v>215.73670000000001</v>
      </c>
      <c r="I871" s="12">
        <f t="shared" si="178"/>
        <v>5.1532999999999731</v>
      </c>
      <c r="J871" s="12">
        <f t="shared" si="179"/>
        <v>26.556500889999722</v>
      </c>
      <c r="K871" s="12">
        <f t="shared" si="180"/>
        <v>5.1532999999999731</v>
      </c>
      <c r="L871" s="36">
        <f t="shared" si="181"/>
        <v>2.3329711621168786E-2</v>
      </c>
      <c r="M871" s="12">
        <f t="shared" ca="1" si="170"/>
        <v>229.22446666666667</v>
      </c>
      <c r="N871" s="12">
        <f t="shared" ca="1" si="172"/>
        <v>-8.3344666666666853</v>
      </c>
      <c r="O871" s="12">
        <f t="shared" ca="1" si="173"/>
        <v>69.463334617778088</v>
      </c>
      <c r="P871" s="12">
        <f t="shared" ca="1" si="174"/>
        <v>8.3344666666666853</v>
      </c>
      <c r="Q871" s="36">
        <f t="shared" ca="1" si="175"/>
        <v>3.7731299138334402E-2</v>
      </c>
      <c r="R871" s="37">
        <f t="shared" ca="1" si="171"/>
        <v>-8.6521225323349409</v>
      </c>
      <c r="S871" s="38">
        <f t="shared" ca="1" si="182"/>
        <v>0</v>
      </c>
    </row>
    <row r="872" spans="5:19" x14ac:dyDescent="0.3">
      <c r="E872" s="34">
        <f t="shared" si="176"/>
        <v>871</v>
      </c>
      <c r="F872" s="35">
        <v>44727.291666666664</v>
      </c>
      <c r="G872" s="6">
        <v>233</v>
      </c>
      <c r="H872" s="40">
        <f t="shared" si="177"/>
        <v>220.89</v>
      </c>
      <c r="I872" s="12">
        <f t="shared" si="178"/>
        <v>12.110000000000014</v>
      </c>
      <c r="J872" s="12">
        <f t="shared" si="179"/>
        <v>146.65210000000033</v>
      </c>
      <c r="K872" s="12">
        <f t="shared" si="180"/>
        <v>12.110000000000014</v>
      </c>
      <c r="L872" s="36">
        <f t="shared" si="181"/>
        <v>5.1974248927038683E-2</v>
      </c>
      <c r="M872" s="12">
        <f t="shared" ca="1" si="170"/>
        <v>222.95223333333334</v>
      </c>
      <c r="N872" s="12">
        <f t="shared" ca="1" si="172"/>
        <v>10.047766666666661</v>
      </c>
      <c r="O872" s="12">
        <f t="shared" ca="1" si="173"/>
        <v>100.95761498777766</v>
      </c>
      <c r="P872" s="12">
        <f t="shared" ca="1" si="174"/>
        <v>10.047766666666661</v>
      </c>
      <c r="Q872" s="36">
        <f t="shared" ca="1" si="175"/>
        <v>4.3123462088698113E-2</v>
      </c>
      <c r="R872" s="37">
        <f t="shared" ca="1" si="171"/>
        <v>9.7301108009984052</v>
      </c>
      <c r="S872" s="38">
        <f t="shared" ca="1" si="182"/>
        <v>1</v>
      </c>
    </row>
    <row r="873" spans="5:19" x14ac:dyDescent="0.3">
      <c r="E873" s="34">
        <f t="shared" si="176"/>
        <v>872</v>
      </c>
      <c r="F873" s="39">
        <v>44728.291666666664</v>
      </c>
      <c r="G873" s="10">
        <v>213.1</v>
      </c>
      <c r="H873" s="40">
        <f t="shared" si="177"/>
        <v>233</v>
      </c>
      <c r="I873" s="12">
        <f t="shared" si="178"/>
        <v>-19.900000000000006</v>
      </c>
      <c r="J873" s="12">
        <f t="shared" si="179"/>
        <v>396.01000000000022</v>
      </c>
      <c r="K873" s="12">
        <f t="shared" si="180"/>
        <v>19.900000000000006</v>
      </c>
      <c r="L873" s="36">
        <f t="shared" si="181"/>
        <v>9.3383388080713309E-2</v>
      </c>
      <c r="M873" s="12">
        <f t="shared" ca="1" si="170"/>
        <v>223.2089</v>
      </c>
      <c r="N873" s="12">
        <f t="shared" ca="1" si="172"/>
        <v>-10.108900000000006</v>
      </c>
      <c r="O873" s="12">
        <f t="shared" ca="1" si="173"/>
        <v>102.18985921000011</v>
      </c>
      <c r="P873" s="12">
        <f t="shared" ca="1" si="174"/>
        <v>10.108900000000006</v>
      </c>
      <c r="Q873" s="36">
        <f t="shared" ca="1" si="175"/>
        <v>4.743735335523231E-2</v>
      </c>
      <c r="R873" s="37">
        <f t="shared" ca="1" si="171"/>
        <v>-10.426555865668261</v>
      </c>
      <c r="S873" s="38">
        <f t="shared" ca="1" si="182"/>
        <v>1</v>
      </c>
    </row>
    <row r="874" spans="5:19" x14ac:dyDescent="0.3">
      <c r="E874" s="34">
        <f t="shared" si="176"/>
        <v>873</v>
      </c>
      <c r="F874" s="35">
        <v>44729.291666666664</v>
      </c>
      <c r="G874" s="6">
        <v>216.76</v>
      </c>
      <c r="H874" s="40">
        <f t="shared" si="177"/>
        <v>213.1</v>
      </c>
      <c r="I874" s="12">
        <f t="shared" si="178"/>
        <v>3.6599999999999966</v>
      </c>
      <c r="J874" s="12">
        <f t="shared" si="179"/>
        <v>13.395599999999975</v>
      </c>
      <c r="K874" s="12">
        <f t="shared" si="180"/>
        <v>3.6599999999999966</v>
      </c>
      <c r="L874" s="36">
        <f t="shared" si="181"/>
        <v>1.6885034139140047E-2</v>
      </c>
      <c r="M874" s="12">
        <f t="shared" ca="1" si="170"/>
        <v>222.33</v>
      </c>
      <c r="N874" s="12">
        <f t="shared" ca="1" si="172"/>
        <v>-5.5700000000000216</v>
      </c>
      <c r="O874" s="12">
        <f t="shared" ca="1" si="173"/>
        <v>31.02490000000024</v>
      </c>
      <c r="P874" s="12">
        <f t="shared" ca="1" si="174"/>
        <v>5.5700000000000216</v>
      </c>
      <c r="Q874" s="36">
        <f t="shared" ca="1" si="175"/>
        <v>2.5696622993172272E-2</v>
      </c>
      <c r="R874" s="37">
        <f t="shared" ca="1" si="171"/>
        <v>-5.887655865668278</v>
      </c>
      <c r="S874" s="38">
        <f t="shared" ca="1" si="182"/>
        <v>0</v>
      </c>
    </row>
    <row r="875" spans="5:19" x14ac:dyDescent="0.3">
      <c r="E875" s="34">
        <f t="shared" si="176"/>
        <v>874</v>
      </c>
      <c r="F875" s="39">
        <v>44733.291666666664</v>
      </c>
      <c r="G875" s="10">
        <v>237.0367</v>
      </c>
      <c r="H875" s="40">
        <f t="shared" si="177"/>
        <v>216.76</v>
      </c>
      <c r="I875" s="12">
        <f t="shared" si="178"/>
        <v>20.276700000000005</v>
      </c>
      <c r="J875" s="12">
        <f t="shared" si="179"/>
        <v>411.1445628900002</v>
      </c>
      <c r="K875" s="12">
        <f t="shared" si="180"/>
        <v>20.276700000000005</v>
      </c>
      <c r="L875" s="36">
        <f t="shared" si="181"/>
        <v>8.5542449755670769E-2</v>
      </c>
      <c r="M875" s="12">
        <f t="shared" ca="1" si="170"/>
        <v>220.95333333333335</v>
      </c>
      <c r="N875" s="12">
        <f t="shared" ca="1" si="172"/>
        <v>16.083366666666649</v>
      </c>
      <c r="O875" s="12">
        <f t="shared" ca="1" si="173"/>
        <v>258.6746833344439</v>
      </c>
      <c r="P875" s="12">
        <f t="shared" ca="1" si="174"/>
        <v>16.083366666666649</v>
      </c>
      <c r="Q875" s="36">
        <f t="shared" ca="1" si="175"/>
        <v>6.7851799601777479E-2</v>
      </c>
      <c r="R875" s="37">
        <f t="shared" ca="1" si="171"/>
        <v>15.765710800998393</v>
      </c>
      <c r="S875" s="38">
        <f t="shared" ca="1" si="182"/>
        <v>1</v>
      </c>
    </row>
    <row r="876" spans="5:19" x14ac:dyDescent="0.3">
      <c r="E876" s="34">
        <f t="shared" si="176"/>
        <v>875</v>
      </c>
      <c r="F876" s="35">
        <v>44734.291666666664</v>
      </c>
      <c r="G876" s="6">
        <v>236.08670000000001</v>
      </c>
      <c r="H876" s="40">
        <f t="shared" si="177"/>
        <v>237.0367</v>
      </c>
      <c r="I876" s="12">
        <f t="shared" si="178"/>
        <v>-0.94999999999998863</v>
      </c>
      <c r="J876" s="12">
        <f t="shared" si="179"/>
        <v>0.90249999999997843</v>
      </c>
      <c r="K876" s="12">
        <f t="shared" si="180"/>
        <v>0.94999999999998863</v>
      </c>
      <c r="L876" s="36">
        <f t="shared" si="181"/>
        <v>4.0239454403826584E-3</v>
      </c>
      <c r="M876" s="12">
        <f t="shared" ca="1" si="170"/>
        <v>222.2989</v>
      </c>
      <c r="N876" s="12">
        <f t="shared" ca="1" si="172"/>
        <v>13.787800000000004</v>
      </c>
      <c r="O876" s="12">
        <f t="shared" ca="1" si="173"/>
        <v>190.10342884000011</v>
      </c>
      <c r="P876" s="12">
        <f t="shared" ca="1" si="174"/>
        <v>13.787800000000004</v>
      </c>
      <c r="Q876" s="36">
        <f t="shared" ca="1" si="175"/>
        <v>5.8401426255693369E-2</v>
      </c>
      <c r="R876" s="37">
        <f t="shared" ca="1" si="171"/>
        <v>13.470144134331749</v>
      </c>
      <c r="S876" s="38">
        <f t="shared" ca="1" si="182"/>
        <v>0</v>
      </c>
    </row>
    <row r="877" spans="5:19" x14ac:dyDescent="0.3">
      <c r="E877" s="34">
        <f t="shared" si="176"/>
        <v>876</v>
      </c>
      <c r="F877" s="39">
        <v>44735.291666666664</v>
      </c>
      <c r="G877" s="10">
        <v>235.07</v>
      </c>
      <c r="H877" s="40">
        <f t="shared" si="177"/>
        <v>236.08670000000001</v>
      </c>
      <c r="I877" s="12">
        <f t="shared" si="178"/>
        <v>-1.0167000000000144</v>
      </c>
      <c r="J877" s="12">
        <f t="shared" si="179"/>
        <v>1.0336788900000293</v>
      </c>
      <c r="K877" s="12">
        <f t="shared" si="180"/>
        <v>1.0167000000000144</v>
      </c>
      <c r="L877" s="36">
        <f t="shared" si="181"/>
        <v>4.3250946526567167E-3</v>
      </c>
      <c r="M877" s="12">
        <f t="shared" ca="1" si="170"/>
        <v>229.96113333333332</v>
      </c>
      <c r="N877" s="12">
        <f t="shared" ca="1" si="172"/>
        <v>5.1088666666666711</v>
      </c>
      <c r="O877" s="12">
        <f t="shared" ca="1" si="173"/>
        <v>26.100518617777823</v>
      </c>
      <c r="P877" s="12">
        <f t="shared" ca="1" si="174"/>
        <v>5.1088666666666711</v>
      </c>
      <c r="Q877" s="36">
        <f t="shared" ca="1" si="175"/>
        <v>2.1733384381957169E-2</v>
      </c>
      <c r="R877" s="37">
        <f t="shared" ca="1" si="171"/>
        <v>4.7912108009984147</v>
      </c>
      <c r="S877" s="38">
        <f t="shared" ca="1" si="182"/>
        <v>0</v>
      </c>
    </row>
    <row r="878" spans="5:19" x14ac:dyDescent="0.3">
      <c r="E878" s="34">
        <f t="shared" si="176"/>
        <v>877</v>
      </c>
      <c r="F878" s="35">
        <v>44736.291666666664</v>
      </c>
      <c r="G878" s="6">
        <v>245.70670000000001</v>
      </c>
      <c r="H878" s="40">
        <f t="shared" si="177"/>
        <v>235.07</v>
      </c>
      <c r="I878" s="12">
        <f t="shared" si="178"/>
        <v>10.636700000000019</v>
      </c>
      <c r="J878" s="12">
        <f t="shared" si="179"/>
        <v>113.13938689000041</v>
      </c>
      <c r="K878" s="12">
        <f t="shared" si="180"/>
        <v>10.636700000000019</v>
      </c>
      <c r="L878" s="36">
        <f t="shared" si="181"/>
        <v>4.3290231808900688E-2</v>
      </c>
      <c r="M878" s="12">
        <f t="shared" ca="1" si="170"/>
        <v>236.06446666666668</v>
      </c>
      <c r="N878" s="12">
        <f t="shared" ca="1" si="172"/>
        <v>9.642233333333337</v>
      </c>
      <c r="O878" s="12">
        <f t="shared" ca="1" si="173"/>
        <v>92.972663654444517</v>
      </c>
      <c r="P878" s="12">
        <f t="shared" ca="1" si="174"/>
        <v>9.642233333333337</v>
      </c>
      <c r="Q878" s="36">
        <f t="shared" ca="1" si="175"/>
        <v>3.9242858796008966E-2</v>
      </c>
      <c r="R878" s="37">
        <f t="shared" ca="1" si="171"/>
        <v>9.3245774676650814</v>
      </c>
      <c r="S878" s="38">
        <f t="shared" ca="1" si="182"/>
        <v>0</v>
      </c>
    </row>
    <row r="879" spans="5:19" x14ac:dyDescent="0.3">
      <c r="E879" s="34">
        <f t="shared" si="176"/>
        <v>878</v>
      </c>
      <c r="F879" s="39">
        <v>44739.291666666664</v>
      </c>
      <c r="G879" s="10">
        <v>244.92</v>
      </c>
      <c r="H879" s="40">
        <f t="shared" si="177"/>
        <v>245.70670000000001</v>
      </c>
      <c r="I879" s="12">
        <f t="shared" si="178"/>
        <v>-0.7867000000000246</v>
      </c>
      <c r="J879" s="12">
        <f t="shared" si="179"/>
        <v>0.61889689000003867</v>
      </c>
      <c r="K879" s="12">
        <f t="shared" si="180"/>
        <v>0.7867000000000246</v>
      </c>
      <c r="L879" s="36">
        <f t="shared" si="181"/>
        <v>3.2120692471011947E-3</v>
      </c>
      <c r="M879" s="12">
        <f t="shared" ca="1" si="170"/>
        <v>238.95446666666666</v>
      </c>
      <c r="N879" s="12">
        <f t="shared" ca="1" si="172"/>
        <v>5.965533333333326</v>
      </c>
      <c r="O879" s="12">
        <f t="shared" ca="1" si="173"/>
        <v>35.587587951111026</v>
      </c>
      <c r="P879" s="12">
        <f t="shared" ca="1" si="174"/>
        <v>5.965533333333326</v>
      </c>
      <c r="Q879" s="36">
        <f t="shared" ca="1" si="175"/>
        <v>2.4357068974903341E-2</v>
      </c>
      <c r="R879" s="37">
        <f t="shared" ca="1" si="171"/>
        <v>5.6478774676650696</v>
      </c>
      <c r="S879" s="38">
        <f t="shared" ca="1" si="182"/>
        <v>0</v>
      </c>
    </row>
    <row r="880" spans="5:19" x14ac:dyDescent="0.3">
      <c r="E880" s="34">
        <f t="shared" si="176"/>
        <v>879</v>
      </c>
      <c r="F880" s="35">
        <v>44740.291666666664</v>
      </c>
      <c r="G880" s="6">
        <v>232.66329999999999</v>
      </c>
      <c r="H880" s="40">
        <f t="shared" si="177"/>
        <v>244.92</v>
      </c>
      <c r="I880" s="12">
        <f t="shared" si="178"/>
        <v>-12.256699999999995</v>
      </c>
      <c r="J880" s="12">
        <f t="shared" si="179"/>
        <v>150.22669488999989</v>
      </c>
      <c r="K880" s="12">
        <f t="shared" si="180"/>
        <v>12.256699999999995</v>
      </c>
      <c r="L880" s="36">
        <f t="shared" si="181"/>
        <v>5.2679988635938695E-2</v>
      </c>
      <c r="M880" s="12">
        <f t="shared" ca="1" si="170"/>
        <v>241.8989</v>
      </c>
      <c r="N880" s="12">
        <f t="shared" ca="1" si="172"/>
        <v>-9.2356000000000051</v>
      </c>
      <c r="O880" s="12">
        <f t="shared" ca="1" si="173"/>
        <v>85.2963073600001</v>
      </c>
      <c r="P880" s="12">
        <f t="shared" ca="1" si="174"/>
        <v>9.2356000000000051</v>
      </c>
      <c r="Q880" s="36">
        <f t="shared" ca="1" si="175"/>
        <v>3.9695130259048188E-2</v>
      </c>
      <c r="R880" s="37">
        <f t="shared" ca="1" si="171"/>
        <v>-9.5532558656682607</v>
      </c>
      <c r="S880" s="38">
        <f t="shared" ca="1" si="182"/>
        <v>1</v>
      </c>
    </row>
    <row r="881" spans="5:19" x14ac:dyDescent="0.3">
      <c r="E881" s="34">
        <f t="shared" si="176"/>
        <v>880</v>
      </c>
      <c r="F881" s="39">
        <v>44741.291666666664</v>
      </c>
      <c r="G881" s="10">
        <v>228.49</v>
      </c>
      <c r="H881" s="40">
        <f t="shared" si="177"/>
        <v>232.66329999999999</v>
      </c>
      <c r="I881" s="12">
        <f t="shared" si="178"/>
        <v>-4.1732999999999834</v>
      </c>
      <c r="J881" s="12">
        <f t="shared" si="179"/>
        <v>17.416432889999861</v>
      </c>
      <c r="K881" s="12">
        <f t="shared" si="180"/>
        <v>4.1732999999999834</v>
      </c>
      <c r="L881" s="36">
        <f t="shared" si="181"/>
        <v>1.8264694297343356E-2</v>
      </c>
      <c r="M881" s="12">
        <f t="shared" ca="1" si="170"/>
        <v>241.09666666666666</v>
      </c>
      <c r="N881" s="12">
        <f t="shared" ca="1" si="172"/>
        <v>-12.606666666666655</v>
      </c>
      <c r="O881" s="12">
        <f t="shared" ca="1" si="173"/>
        <v>158.92804444444414</v>
      </c>
      <c r="P881" s="12">
        <f t="shared" ca="1" si="174"/>
        <v>12.606666666666655</v>
      </c>
      <c r="Q881" s="36">
        <f t="shared" ca="1" si="175"/>
        <v>5.5173822340875547E-2</v>
      </c>
      <c r="R881" s="37">
        <f t="shared" ca="1" si="171"/>
        <v>-12.92432253233491</v>
      </c>
      <c r="S881" s="38">
        <f t="shared" ca="1" si="182"/>
        <v>0</v>
      </c>
    </row>
    <row r="882" spans="5:19" x14ac:dyDescent="0.3">
      <c r="E882" s="34">
        <f t="shared" si="176"/>
        <v>881</v>
      </c>
      <c r="F882" s="35">
        <v>44742.291666666664</v>
      </c>
      <c r="G882" s="6">
        <v>224.47329999999999</v>
      </c>
      <c r="H882" s="40">
        <f t="shared" si="177"/>
        <v>228.49</v>
      </c>
      <c r="I882" s="12">
        <f t="shared" si="178"/>
        <v>-4.0167000000000144</v>
      </c>
      <c r="J882" s="12">
        <f t="shared" si="179"/>
        <v>16.133878890000116</v>
      </c>
      <c r="K882" s="12">
        <f t="shared" si="180"/>
        <v>4.0167000000000144</v>
      </c>
      <c r="L882" s="36">
        <f t="shared" si="181"/>
        <v>1.7893887602668176E-2</v>
      </c>
      <c r="M882" s="12">
        <f t="shared" ca="1" si="170"/>
        <v>235.35776666666666</v>
      </c>
      <c r="N882" s="12">
        <f t="shared" ca="1" si="172"/>
        <v>-10.884466666666668</v>
      </c>
      <c r="O882" s="12">
        <f t="shared" ca="1" si="173"/>
        <v>118.47161461777782</v>
      </c>
      <c r="P882" s="12">
        <f t="shared" ca="1" si="174"/>
        <v>10.884466666666668</v>
      </c>
      <c r="Q882" s="36">
        <f t="shared" ca="1" si="175"/>
        <v>4.8488914568755696E-2</v>
      </c>
      <c r="R882" s="37">
        <f t="shared" ca="1" si="171"/>
        <v>-11.202122532334924</v>
      </c>
      <c r="S882" s="38">
        <f t="shared" ca="1" si="182"/>
        <v>0</v>
      </c>
    </row>
    <row r="883" spans="5:19" x14ac:dyDescent="0.3">
      <c r="E883" s="34">
        <f t="shared" si="176"/>
        <v>882</v>
      </c>
      <c r="F883" s="39">
        <v>44743.291666666664</v>
      </c>
      <c r="G883" s="10">
        <v>227.26329999999999</v>
      </c>
      <c r="H883" s="40">
        <f t="shared" si="177"/>
        <v>224.47329999999999</v>
      </c>
      <c r="I883" s="12">
        <f t="shared" si="178"/>
        <v>2.789999999999992</v>
      </c>
      <c r="J883" s="12">
        <f t="shared" si="179"/>
        <v>7.7840999999999552</v>
      </c>
      <c r="K883" s="12">
        <f t="shared" si="180"/>
        <v>2.789999999999992</v>
      </c>
      <c r="L883" s="36">
        <f t="shared" si="181"/>
        <v>1.227650922960281E-2</v>
      </c>
      <c r="M883" s="12">
        <f t="shared" ca="1" si="170"/>
        <v>228.54220000000001</v>
      </c>
      <c r="N883" s="12">
        <f t="shared" ca="1" si="172"/>
        <v>-1.2789000000000215</v>
      </c>
      <c r="O883" s="12">
        <f t="shared" ca="1" si="173"/>
        <v>1.635585210000055</v>
      </c>
      <c r="P883" s="12">
        <f t="shared" ca="1" si="174"/>
        <v>1.2789000000000215</v>
      </c>
      <c r="Q883" s="36">
        <f t="shared" ca="1" si="175"/>
        <v>5.6273934242793335E-3</v>
      </c>
      <c r="R883" s="37">
        <f t="shared" ca="1" si="171"/>
        <v>-1.5965558656682779</v>
      </c>
      <c r="S883" s="38">
        <f t="shared" ca="1" si="182"/>
        <v>0</v>
      </c>
    </row>
    <row r="884" spans="5:19" x14ac:dyDescent="0.3">
      <c r="E884" s="34">
        <f t="shared" si="176"/>
        <v>883</v>
      </c>
      <c r="F884" s="35">
        <v>44747.291666666664</v>
      </c>
      <c r="G884" s="6">
        <v>233.0667</v>
      </c>
      <c r="H884" s="40">
        <f t="shared" si="177"/>
        <v>227.26329999999999</v>
      </c>
      <c r="I884" s="12">
        <f t="shared" si="178"/>
        <v>5.8034000000000106</v>
      </c>
      <c r="J884" s="12">
        <f t="shared" si="179"/>
        <v>33.679451560000125</v>
      </c>
      <c r="K884" s="12">
        <f t="shared" si="180"/>
        <v>5.8034000000000106</v>
      </c>
      <c r="L884" s="36">
        <f t="shared" si="181"/>
        <v>2.4900168063477154E-2</v>
      </c>
      <c r="M884" s="12">
        <f t="shared" ca="1" si="170"/>
        <v>226.7422</v>
      </c>
      <c r="N884" s="12">
        <f t="shared" ca="1" si="172"/>
        <v>6.3245000000000005</v>
      </c>
      <c r="O884" s="12">
        <f t="shared" ca="1" si="173"/>
        <v>39.999300250000005</v>
      </c>
      <c r="P884" s="12">
        <f t="shared" ca="1" si="174"/>
        <v>6.3245000000000005</v>
      </c>
      <c r="Q884" s="36">
        <f t="shared" ca="1" si="175"/>
        <v>2.7136008704804249E-2</v>
      </c>
      <c r="R884" s="37">
        <f t="shared" ca="1" si="171"/>
        <v>6.006844134331744</v>
      </c>
      <c r="S884" s="38">
        <f t="shared" ca="1" si="182"/>
        <v>1</v>
      </c>
    </row>
    <row r="885" spans="5:19" x14ac:dyDescent="0.3">
      <c r="E885" s="34">
        <f t="shared" si="176"/>
        <v>884</v>
      </c>
      <c r="F885" s="39">
        <v>44748.291666666664</v>
      </c>
      <c r="G885" s="10">
        <v>231.73330000000001</v>
      </c>
      <c r="H885" s="40">
        <f t="shared" si="177"/>
        <v>233.0667</v>
      </c>
      <c r="I885" s="12">
        <f t="shared" si="178"/>
        <v>-1.3333999999999833</v>
      </c>
      <c r="J885" s="12">
        <f t="shared" si="179"/>
        <v>1.7779555599999555</v>
      </c>
      <c r="K885" s="12">
        <f t="shared" si="180"/>
        <v>1.3333999999999833</v>
      </c>
      <c r="L885" s="36">
        <f t="shared" si="181"/>
        <v>5.7540284456311765E-3</v>
      </c>
      <c r="M885" s="12">
        <f t="shared" ca="1" si="170"/>
        <v>228.26776666666663</v>
      </c>
      <c r="N885" s="12">
        <f t="shared" ca="1" si="172"/>
        <v>3.4655333333333829</v>
      </c>
      <c r="O885" s="12">
        <f t="shared" ca="1" si="173"/>
        <v>12.009921284444788</v>
      </c>
      <c r="P885" s="12">
        <f t="shared" ca="1" si="174"/>
        <v>3.4655333333333829</v>
      </c>
      <c r="Q885" s="36">
        <f t="shared" ca="1" si="175"/>
        <v>1.4954835292698039E-2</v>
      </c>
      <c r="R885" s="37">
        <f t="shared" ca="1" si="171"/>
        <v>3.1478774676651264</v>
      </c>
      <c r="S885" s="38">
        <f t="shared" ca="1" si="182"/>
        <v>0</v>
      </c>
    </row>
    <row r="886" spans="5:19" x14ac:dyDescent="0.3">
      <c r="E886" s="34">
        <f t="shared" si="176"/>
        <v>885</v>
      </c>
      <c r="F886" s="35">
        <v>44749.291666666664</v>
      </c>
      <c r="G886" s="6">
        <v>244.54329999999999</v>
      </c>
      <c r="H886" s="40">
        <f t="shared" si="177"/>
        <v>231.73330000000001</v>
      </c>
      <c r="I886" s="12">
        <f t="shared" si="178"/>
        <v>12.809999999999974</v>
      </c>
      <c r="J886" s="12">
        <f t="shared" si="179"/>
        <v>164.09609999999932</v>
      </c>
      <c r="K886" s="12">
        <f t="shared" si="180"/>
        <v>12.809999999999974</v>
      </c>
      <c r="L886" s="36">
        <f t="shared" si="181"/>
        <v>5.2383361147085097E-2</v>
      </c>
      <c r="M886" s="12">
        <f t="shared" ca="1" si="170"/>
        <v>230.68776666666668</v>
      </c>
      <c r="N886" s="12">
        <f t="shared" ca="1" si="172"/>
        <v>13.855533333333312</v>
      </c>
      <c r="O886" s="12">
        <f t="shared" ca="1" si="173"/>
        <v>191.97580395111052</v>
      </c>
      <c r="P886" s="12">
        <f t="shared" ca="1" si="174"/>
        <v>13.855533333333312</v>
      </c>
      <c r="Q886" s="36">
        <f t="shared" ca="1" si="175"/>
        <v>5.6658813933292439E-2</v>
      </c>
      <c r="R886" s="37">
        <f t="shared" ca="1" si="171"/>
        <v>13.537877467665057</v>
      </c>
      <c r="S886" s="38">
        <f t="shared" ca="1" si="182"/>
        <v>0</v>
      </c>
    </row>
    <row r="887" spans="5:19" x14ac:dyDescent="0.3">
      <c r="E887" s="34">
        <f t="shared" si="176"/>
        <v>886</v>
      </c>
      <c r="F887" s="39">
        <v>44750.291666666664</v>
      </c>
      <c r="G887" s="10">
        <v>250.76329999999999</v>
      </c>
      <c r="H887" s="40">
        <f t="shared" si="177"/>
        <v>244.54329999999999</v>
      </c>
      <c r="I887" s="12">
        <f t="shared" si="178"/>
        <v>6.2199999999999989</v>
      </c>
      <c r="J887" s="12">
        <f t="shared" si="179"/>
        <v>38.688399999999987</v>
      </c>
      <c r="K887" s="12">
        <f t="shared" si="180"/>
        <v>6.2199999999999989</v>
      </c>
      <c r="L887" s="36">
        <f t="shared" si="181"/>
        <v>2.4804267610132741E-2</v>
      </c>
      <c r="M887" s="12">
        <f t="shared" ca="1" si="170"/>
        <v>236.44776666666667</v>
      </c>
      <c r="N887" s="12">
        <f t="shared" ca="1" si="172"/>
        <v>14.31553333333332</v>
      </c>
      <c r="O887" s="12">
        <f t="shared" ca="1" si="173"/>
        <v>204.9344946177774</v>
      </c>
      <c r="P887" s="12">
        <f t="shared" ca="1" si="174"/>
        <v>14.31553333333332</v>
      </c>
      <c r="Q887" s="36">
        <f t="shared" ca="1" si="175"/>
        <v>5.7087832762343298E-2</v>
      </c>
      <c r="R887" s="37">
        <f t="shared" ca="1" si="171"/>
        <v>13.997877467665065</v>
      </c>
      <c r="S887" s="38">
        <f t="shared" ca="1" si="182"/>
        <v>0</v>
      </c>
    </row>
    <row r="888" spans="5:19" x14ac:dyDescent="0.3">
      <c r="E888" s="34">
        <f t="shared" si="176"/>
        <v>887</v>
      </c>
      <c r="F888" s="35">
        <v>44753.291666666664</v>
      </c>
      <c r="G888" s="6">
        <v>234.3433</v>
      </c>
      <c r="H888" s="40">
        <f t="shared" si="177"/>
        <v>250.76329999999999</v>
      </c>
      <c r="I888" s="12">
        <f t="shared" si="178"/>
        <v>-16.419999999999987</v>
      </c>
      <c r="J888" s="12">
        <f t="shared" si="179"/>
        <v>269.6163999999996</v>
      </c>
      <c r="K888" s="12">
        <f t="shared" si="180"/>
        <v>16.419999999999987</v>
      </c>
      <c r="L888" s="36">
        <f t="shared" si="181"/>
        <v>7.0068143616651243E-2</v>
      </c>
      <c r="M888" s="12">
        <f t="shared" ca="1" si="170"/>
        <v>242.34663333333333</v>
      </c>
      <c r="N888" s="12">
        <f t="shared" ca="1" si="172"/>
        <v>-8.0033333333333303</v>
      </c>
      <c r="O888" s="12">
        <f t="shared" ca="1" si="173"/>
        <v>64.053344444444392</v>
      </c>
      <c r="P888" s="12">
        <f t="shared" ca="1" si="174"/>
        <v>8.0033333333333303</v>
      </c>
      <c r="Q888" s="36">
        <f t="shared" ca="1" si="175"/>
        <v>3.4152174751031203E-2</v>
      </c>
      <c r="R888" s="37">
        <f t="shared" ca="1" si="171"/>
        <v>-8.3209891990015858</v>
      </c>
      <c r="S888" s="38">
        <f t="shared" ca="1" si="182"/>
        <v>1</v>
      </c>
    </row>
    <row r="889" spans="5:19" x14ac:dyDescent="0.3">
      <c r="E889" s="34">
        <f t="shared" si="176"/>
        <v>888</v>
      </c>
      <c r="F889" s="39">
        <v>44754.291666666664</v>
      </c>
      <c r="G889" s="10">
        <v>233.07</v>
      </c>
      <c r="H889" s="40">
        <f t="shared" si="177"/>
        <v>234.3433</v>
      </c>
      <c r="I889" s="12">
        <f t="shared" si="178"/>
        <v>-1.2733000000000061</v>
      </c>
      <c r="J889" s="12">
        <f t="shared" si="179"/>
        <v>1.6212928900000154</v>
      </c>
      <c r="K889" s="12">
        <f t="shared" si="180"/>
        <v>1.2733000000000061</v>
      </c>
      <c r="L889" s="36">
        <f t="shared" si="181"/>
        <v>5.4631655725747895E-3</v>
      </c>
      <c r="M889" s="12">
        <f t="shared" ca="1" si="170"/>
        <v>243.21663333333333</v>
      </c>
      <c r="N889" s="12">
        <f t="shared" ca="1" si="172"/>
        <v>-10.146633333333341</v>
      </c>
      <c r="O889" s="12">
        <f t="shared" ca="1" si="173"/>
        <v>102.95416800111127</v>
      </c>
      <c r="P889" s="12">
        <f t="shared" ca="1" si="174"/>
        <v>10.146633333333341</v>
      </c>
      <c r="Q889" s="36">
        <f t="shared" ca="1" si="175"/>
        <v>4.3534703451037632E-2</v>
      </c>
      <c r="R889" s="37">
        <f t="shared" ca="1" si="171"/>
        <v>-10.464289199001596</v>
      </c>
      <c r="S889" s="38">
        <f t="shared" ca="1" si="182"/>
        <v>0</v>
      </c>
    </row>
    <row r="890" spans="5:19" x14ac:dyDescent="0.3">
      <c r="E890" s="34">
        <f t="shared" si="176"/>
        <v>889</v>
      </c>
      <c r="F890" s="35">
        <v>44755.291666666664</v>
      </c>
      <c r="G890" s="6">
        <v>237.04</v>
      </c>
      <c r="H890" s="40">
        <f t="shared" si="177"/>
        <v>233.07</v>
      </c>
      <c r="I890" s="12">
        <f t="shared" si="178"/>
        <v>3.9699999999999989</v>
      </c>
      <c r="J890" s="12">
        <f t="shared" si="179"/>
        <v>15.760899999999991</v>
      </c>
      <c r="K890" s="12">
        <f t="shared" si="180"/>
        <v>3.9699999999999989</v>
      </c>
      <c r="L890" s="36">
        <f t="shared" si="181"/>
        <v>1.6748228147148155E-2</v>
      </c>
      <c r="M890" s="12">
        <f t="shared" ca="1" si="170"/>
        <v>239.3922</v>
      </c>
      <c r="N890" s="12">
        <f t="shared" ca="1" si="172"/>
        <v>-2.3522000000000105</v>
      </c>
      <c r="O890" s="12">
        <f t="shared" ca="1" si="173"/>
        <v>5.5328448400000498</v>
      </c>
      <c r="P890" s="12">
        <f t="shared" ca="1" si="174"/>
        <v>2.3522000000000105</v>
      </c>
      <c r="Q890" s="36">
        <f t="shared" ca="1" si="175"/>
        <v>9.923219709753673E-3</v>
      </c>
      <c r="R890" s="37">
        <f t="shared" ca="1" si="171"/>
        <v>-2.6698558656682669</v>
      </c>
      <c r="S890" s="38">
        <f t="shared" ca="1" si="182"/>
        <v>0</v>
      </c>
    </row>
    <row r="891" spans="5:19" x14ac:dyDescent="0.3">
      <c r="E891" s="34">
        <f t="shared" si="176"/>
        <v>890</v>
      </c>
      <c r="F891" s="39">
        <v>44756.291666666664</v>
      </c>
      <c r="G891" s="10">
        <v>238.3133</v>
      </c>
      <c r="H891" s="40">
        <f t="shared" si="177"/>
        <v>237.04</v>
      </c>
      <c r="I891" s="12">
        <f t="shared" si="178"/>
        <v>1.2733000000000061</v>
      </c>
      <c r="J891" s="12">
        <f t="shared" si="179"/>
        <v>1.6212928900000154</v>
      </c>
      <c r="K891" s="12">
        <f t="shared" si="180"/>
        <v>1.2733000000000061</v>
      </c>
      <c r="L891" s="36">
        <f t="shared" si="181"/>
        <v>5.3429665906183418E-3</v>
      </c>
      <c r="M891" s="12">
        <f t="shared" ca="1" si="170"/>
        <v>234.81776666666667</v>
      </c>
      <c r="N891" s="12">
        <f t="shared" ca="1" si="172"/>
        <v>3.4955333333333272</v>
      </c>
      <c r="O891" s="12">
        <f t="shared" ca="1" si="173"/>
        <v>12.218753284444402</v>
      </c>
      <c r="P891" s="12">
        <f t="shared" ca="1" si="174"/>
        <v>3.4955333333333272</v>
      </c>
      <c r="Q891" s="36">
        <f t="shared" ca="1" si="175"/>
        <v>1.4667806342882781E-2</v>
      </c>
      <c r="R891" s="37">
        <f t="shared" ca="1" si="171"/>
        <v>3.1778774676650707</v>
      </c>
      <c r="S891" s="38">
        <f t="shared" ca="1" si="182"/>
        <v>1</v>
      </c>
    </row>
    <row r="892" spans="5:19" x14ac:dyDescent="0.3">
      <c r="E892" s="34">
        <f t="shared" si="176"/>
        <v>891</v>
      </c>
      <c r="F892" s="35">
        <v>44757.291666666664</v>
      </c>
      <c r="G892" s="6">
        <v>240.0667</v>
      </c>
      <c r="H892" s="40">
        <f t="shared" si="177"/>
        <v>238.3133</v>
      </c>
      <c r="I892" s="12">
        <f t="shared" si="178"/>
        <v>1.7533999999999992</v>
      </c>
      <c r="J892" s="12">
        <f t="shared" si="179"/>
        <v>3.074411559999997</v>
      </c>
      <c r="K892" s="12">
        <f t="shared" si="180"/>
        <v>1.7533999999999992</v>
      </c>
      <c r="L892" s="36">
        <f t="shared" si="181"/>
        <v>7.303803484614897E-3</v>
      </c>
      <c r="M892" s="12">
        <f t="shared" ca="1" si="170"/>
        <v>236.14110000000002</v>
      </c>
      <c r="N892" s="12">
        <f t="shared" ca="1" si="172"/>
        <v>3.9255999999999744</v>
      </c>
      <c r="O892" s="12">
        <f t="shared" ca="1" si="173"/>
        <v>15.410335359999799</v>
      </c>
      <c r="P892" s="12">
        <f t="shared" ca="1" si="174"/>
        <v>3.9255999999999744</v>
      </c>
      <c r="Q892" s="36">
        <f t="shared" ca="1" si="175"/>
        <v>1.6352122139388654E-2</v>
      </c>
      <c r="R892" s="37">
        <f t="shared" ca="1" si="171"/>
        <v>3.607944134331718</v>
      </c>
      <c r="S892" s="38">
        <f t="shared" ca="1" si="182"/>
        <v>0</v>
      </c>
    </row>
    <row r="893" spans="5:19" x14ac:dyDescent="0.3">
      <c r="E893" s="34">
        <f t="shared" si="176"/>
        <v>892</v>
      </c>
      <c r="F893" s="39">
        <v>44760.291666666664</v>
      </c>
      <c r="G893" s="10">
        <v>240.54669999999999</v>
      </c>
      <c r="H893" s="40">
        <f t="shared" si="177"/>
        <v>240.0667</v>
      </c>
      <c r="I893" s="12">
        <f t="shared" si="178"/>
        <v>0.47999999999998977</v>
      </c>
      <c r="J893" s="12">
        <f t="shared" si="179"/>
        <v>0.23039999999999017</v>
      </c>
      <c r="K893" s="12">
        <f t="shared" si="180"/>
        <v>0.47999999999998977</v>
      </c>
      <c r="L893" s="36">
        <f t="shared" si="181"/>
        <v>1.9954545208892486E-3</v>
      </c>
      <c r="M893" s="12">
        <f t="shared" ca="1" si="170"/>
        <v>238.47333333333333</v>
      </c>
      <c r="N893" s="12">
        <f t="shared" ca="1" si="172"/>
        <v>2.0733666666666579</v>
      </c>
      <c r="O893" s="12">
        <f t="shared" ca="1" si="173"/>
        <v>4.2988493344444079</v>
      </c>
      <c r="P893" s="12">
        <f t="shared" ca="1" si="174"/>
        <v>2.0733666666666579</v>
      </c>
      <c r="Q893" s="36">
        <f t="shared" ca="1" si="175"/>
        <v>8.6193935176273797E-3</v>
      </c>
      <c r="R893" s="37">
        <f t="shared" ca="1" si="171"/>
        <v>1.7557108009984015</v>
      </c>
      <c r="S893" s="38">
        <f t="shared" ca="1" si="182"/>
        <v>0</v>
      </c>
    </row>
    <row r="894" spans="5:19" x14ac:dyDescent="0.3">
      <c r="E894" s="34">
        <f t="shared" si="176"/>
        <v>893</v>
      </c>
      <c r="F894" s="35">
        <v>44761.291666666664</v>
      </c>
      <c r="G894" s="6">
        <v>245.53</v>
      </c>
      <c r="H894" s="40">
        <f t="shared" si="177"/>
        <v>240.54669999999999</v>
      </c>
      <c r="I894" s="12">
        <f t="shared" si="178"/>
        <v>4.9833000000000141</v>
      </c>
      <c r="J894" s="12">
        <f t="shared" si="179"/>
        <v>24.833278890000141</v>
      </c>
      <c r="K894" s="12">
        <f t="shared" si="180"/>
        <v>4.9833000000000141</v>
      </c>
      <c r="L894" s="36">
        <f t="shared" si="181"/>
        <v>2.0296094163646049E-2</v>
      </c>
      <c r="M894" s="12">
        <f t="shared" ca="1" si="170"/>
        <v>239.64223333333334</v>
      </c>
      <c r="N894" s="12">
        <f t="shared" ca="1" si="172"/>
        <v>5.8877666666666642</v>
      </c>
      <c r="O894" s="12">
        <f t="shared" ca="1" si="173"/>
        <v>34.665796321111081</v>
      </c>
      <c r="P894" s="12">
        <f t="shared" ca="1" si="174"/>
        <v>5.8877666666666642</v>
      </c>
      <c r="Q894" s="36">
        <f t="shared" ca="1" si="175"/>
        <v>2.3979825954737362E-2</v>
      </c>
      <c r="R894" s="37">
        <f t="shared" ca="1" si="171"/>
        <v>5.5701108009984077</v>
      </c>
      <c r="S894" s="38">
        <f t="shared" ca="1" si="182"/>
        <v>0</v>
      </c>
    </row>
    <row r="895" spans="5:19" x14ac:dyDescent="0.3">
      <c r="E895" s="34">
        <f t="shared" si="176"/>
        <v>894</v>
      </c>
      <c r="F895" s="39">
        <v>44762.291666666664</v>
      </c>
      <c r="G895" s="10">
        <v>247.5</v>
      </c>
      <c r="H895" s="40">
        <f t="shared" si="177"/>
        <v>245.53</v>
      </c>
      <c r="I895" s="12">
        <f t="shared" si="178"/>
        <v>1.9699999999999989</v>
      </c>
      <c r="J895" s="12">
        <f t="shared" si="179"/>
        <v>3.8808999999999956</v>
      </c>
      <c r="K895" s="12">
        <f t="shared" si="180"/>
        <v>1.9699999999999989</v>
      </c>
      <c r="L895" s="36">
        <f t="shared" si="181"/>
        <v>7.9595959595959546E-3</v>
      </c>
      <c r="M895" s="12">
        <f t="shared" ca="1" si="170"/>
        <v>242.04779999999997</v>
      </c>
      <c r="N895" s="12">
        <f t="shared" ca="1" si="172"/>
        <v>5.4522000000000332</v>
      </c>
      <c r="O895" s="12">
        <f t="shared" ca="1" si="173"/>
        <v>29.726484840000364</v>
      </c>
      <c r="P895" s="12">
        <f t="shared" ca="1" si="174"/>
        <v>5.4522000000000332</v>
      </c>
      <c r="Q895" s="36">
        <f t="shared" ca="1" si="175"/>
        <v>2.2029090909091043E-2</v>
      </c>
      <c r="R895" s="37">
        <f t="shared" ca="1" si="171"/>
        <v>5.1345441343317768</v>
      </c>
      <c r="S895" s="38">
        <f t="shared" ca="1" si="182"/>
        <v>0</v>
      </c>
    </row>
    <row r="896" spans="5:19" x14ac:dyDescent="0.3">
      <c r="E896" s="34">
        <f t="shared" si="176"/>
        <v>895</v>
      </c>
      <c r="F896" s="35">
        <v>44763.291666666664</v>
      </c>
      <c r="G896" s="6">
        <v>271.70670000000001</v>
      </c>
      <c r="H896" s="40">
        <f t="shared" si="177"/>
        <v>247.5</v>
      </c>
      <c r="I896" s="12">
        <f t="shared" si="178"/>
        <v>24.206700000000012</v>
      </c>
      <c r="J896" s="12">
        <f t="shared" si="179"/>
        <v>585.96432489000063</v>
      </c>
      <c r="K896" s="12">
        <f t="shared" si="180"/>
        <v>24.206700000000012</v>
      </c>
      <c r="L896" s="36">
        <f t="shared" si="181"/>
        <v>8.9091288510736069E-2</v>
      </c>
      <c r="M896" s="12">
        <f t="shared" ca="1" si="170"/>
        <v>244.52556666666666</v>
      </c>
      <c r="N896" s="12">
        <f t="shared" ca="1" si="172"/>
        <v>27.181133333333349</v>
      </c>
      <c r="O896" s="12">
        <f t="shared" ca="1" si="173"/>
        <v>738.81400928444532</v>
      </c>
      <c r="P896" s="12">
        <f t="shared" ca="1" si="174"/>
        <v>27.181133333333349</v>
      </c>
      <c r="Q896" s="36">
        <f t="shared" ca="1" si="175"/>
        <v>0.10003850966256389</v>
      </c>
      <c r="R896" s="37">
        <f t="shared" ca="1" si="171"/>
        <v>26.863477467665092</v>
      </c>
      <c r="S896" s="38">
        <f t="shared" ca="1" si="182"/>
        <v>0</v>
      </c>
    </row>
    <row r="897" spans="5:19" x14ac:dyDescent="0.3">
      <c r="E897" s="34">
        <f t="shared" si="176"/>
        <v>896</v>
      </c>
      <c r="F897" s="39">
        <v>44764.291666666664</v>
      </c>
      <c r="G897" s="10">
        <v>272.24329999999998</v>
      </c>
      <c r="H897" s="40">
        <f t="shared" si="177"/>
        <v>271.70670000000001</v>
      </c>
      <c r="I897" s="12">
        <f t="shared" si="178"/>
        <v>0.53659999999996444</v>
      </c>
      <c r="J897" s="12">
        <f t="shared" si="179"/>
        <v>0.28793955999996185</v>
      </c>
      <c r="K897" s="12">
        <f t="shared" si="180"/>
        <v>0.53659999999996444</v>
      </c>
      <c r="L897" s="36">
        <f t="shared" si="181"/>
        <v>1.9710310593500906E-3</v>
      </c>
      <c r="M897" s="12">
        <f t="shared" ca="1" si="170"/>
        <v>254.91223333333332</v>
      </c>
      <c r="N897" s="12">
        <f t="shared" ca="1" si="172"/>
        <v>17.331066666666658</v>
      </c>
      <c r="O897" s="12">
        <f t="shared" ca="1" si="173"/>
        <v>300.36587180444411</v>
      </c>
      <c r="P897" s="12">
        <f t="shared" ca="1" si="174"/>
        <v>17.331066666666658</v>
      </c>
      <c r="Q897" s="36">
        <f t="shared" ca="1" si="175"/>
        <v>6.3660213737736282E-2</v>
      </c>
      <c r="R897" s="37">
        <f t="shared" ca="1" si="171"/>
        <v>17.0134108009984</v>
      </c>
      <c r="S897" s="38">
        <f t="shared" ca="1" si="182"/>
        <v>0</v>
      </c>
    </row>
    <row r="898" spans="5:19" x14ac:dyDescent="0.3">
      <c r="E898" s="34">
        <f t="shared" si="176"/>
        <v>897</v>
      </c>
      <c r="F898" s="35">
        <v>44767.291666666664</v>
      </c>
      <c r="G898" s="6">
        <v>268.43329999999997</v>
      </c>
      <c r="H898" s="40">
        <f t="shared" si="177"/>
        <v>272.24329999999998</v>
      </c>
      <c r="I898" s="12">
        <f t="shared" si="178"/>
        <v>-3.8100000000000023</v>
      </c>
      <c r="J898" s="12">
        <f t="shared" si="179"/>
        <v>14.516100000000018</v>
      </c>
      <c r="K898" s="12">
        <f t="shared" si="180"/>
        <v>3.8100000000000023</v>
      </c>
      <c r="L898" s="36">
        <f t="shared" si="181"/>
        <v>1.4193470035200561E-2</v>
      </c>
      <c r="M898" s="12">
        <f t="shared" ref="M898:M961" ca="1" si="183">IF(E898&lt;=span,G898,AVERAGE(OFFSET(G898,-span,0,span,1)))</f>
        <v>263.81666666666666</v>
      </c>
      <c r="N898" s="12">
        <f t="shared" ca="1" si="172"/>
        <v>4.6166333333333114</v>
      </c>
      <c r="O898" s="12">
        <f t="shared" ca="1" si="173"/>
        <v>21.313303334444242</v>
      </c>
      <c r="P898" s="12">
        <f t="shared" ca="1" si="174"/>
        <v>4.6166333333333114</v>
      </c>
      <c r="Q898" s="36">
        <f t="shared" ca="1" si="175"/>
        <v>1.7198437501358108E-2</v>
      </c>
      <c r="R898" s="37">
        <f t="shared" ref="R898:R961" ca="1" si="184">N898-AVERAGE(ErorrMA)</f>
        <v>4.298977467665055</v>
      </c>
      <c r="S898" s="38">
        <f t="shared" ca="1" si="182"/>
        <v>0</v>
      </c>
    </row>
    <row r="899" spans="5:19" x14ac:dyDescent="0.3">
      <c r="E899" s="34">
        <f t="shared" si="176"/>
        <v>898</v>
      </c>
      <c r="F899" s="39">
        <v>44768.291666666664</v>
      </c>
      <c r="G899" s="10">
        <v>258.86</v>
      </c>
      <c r="H899" s="40">
        <f t="shared" si="177"/>
        <v>268.43329999999997</v>
      </c>
      <c r="I899" s="12">
        <f t="shared" si="178"/>
        <v>-9.5732999999999606</v>
      </c>
      <c r="J899" s="12">
        <f t="shared" si="179"/>
        <v>91.648072889999241</v>
      </c>
      <c r="K899" s="12">
        <f t="shared" si="180"/>
        <v>9.5732999999999606</v>
      </c>
      <c r="L899" s="36">
        <f t="shared" si="181"/>
        <v>3.6982538824074637E-2</v>
      </c>
      <c r="M899" s="12">
        <f t="shared" ca="1" si="183"/>
        <v>270.7944333333333</v>
      </c>
      <c r="N899" s="12">
        <f t="shared" ref="N899:N962" ca="1" si="185">G899-M899</f>
        <v>-11.934433333333288</v>
      </c>
      <c r="O899" s="12">
        <f t="shared" ref="O899:O962" ca="1" si="186">N899^2</f>
        <v>142.43069898777671</v>
      </c>
      <c r="P899" s="12">
        <f t="shared" ref="P899:P962" ca="1" si="187">ABS(N899)</f>
        <v>11.934433333333288</v>
      </c>
      <c r="Q899" s="36">
        <f t="shared" ref="Q899:Q962" ca="1" si="188">P899/G899</f>
        <v>4.6103814159519772E-2</v>
      </c>
      <c r="R899" s="37">
        <f t="shared" ca="1" si="184"/>
        <v>-12.252089199001544</v>
      </c>
      <c r="S899" s="38">
        <f t="shared" ca="1" si="182"/>
        <v>1</v>
      </c>
    </row>
    <row r="900" spans="5:19" x14ac:dyDescent="0.3">
      <c r="E900" s="34">
        <f t="shared" ref="E900:E963" si="189">E899+1</f>
        <v>899</v>
      </c>
      <c r="F900" s="35">
        <v>44769.291666666664</v>
      </c>
      <c r="G900" s="6">
        <v>274.82</v>
      </c>
      <c r="H900" s="40">
        <f t="shared" ref="H900:H963" si="190">G899</f>
        <v>258.86</v>
      </c>
      <c r="I900" s="12">
        <f t="shared" ref="I900:I963" si="191">(G900-H900)</f>
        <v>15.95999999999998</v>
      </c>
      <c r="J900" s="12">
        <f t="shared" ref="J900:J963" si="192">I900^2</f>
        <v>254.72159999999934</v>
      </c>
      <c r="K900" s="12">
        <f t="shared" ref="K900:K963" si="193">ABS(I900)</f>
        <v>15.95999999999998</v>
      </c>
      <c r="L900" s="36">
        <f t="shared" ref="L900:L963" si="194">K900/G900</f>
        <v>5.8074375955170586E-2</v>
      </c>
      <c r="M900" s="12">
        <f t="shared" ca="1" si="183"/>
        <v>266.51220000000001</v>
      </c>
      <c r="N900" s="12">
        <f t="shared" ca="1" si="185"/>
        <v>8.3077999999999861</v>
      </c>
      <c r="O900" s="12">
        <f t="shared" ca="1" si="186"/>
        <v>69.019540839999763</v>
      </c>
      <c r="P900" s="12">
        <f t="shared" ca="1" si="187"/>
        <v>8.3077999999999861</v>
      </c>
      <c r="Q900" s="36">
        <f t="shared" ca="1" si="188"/>
        <v>3.0229968706789848E-2</v>
      </c>
      <c r="R900" s="37">
        <f t="shared" ca="1" si="184"/>
        <v>7.9901441343317297</v>
      </c>
      <c r="S900" s="38">
        <f t="shared" ref="S900:S963" ca="1" si="195">IF(N899*N900&lt;0,1,0)</f>
        <v>1</v>
      </c>
    </row>
    <row r="901" spans="5:19" x14ac:dyDescent="0.3">
      <c r="E901" s="34">
        <f t="shared" si="189"/>
        <v>900</v>
      </c>
      <c r="F901" s="39">
        <v>44770.291666666664</v>
      </c>
      <c r="G901" s="10">
        <v>280.89999999999998</v>
      </c>
      <c r="H901" s="40">
        <f t="shared" si="190"/>
        <v>274.82</v>
      </c>
      <c r="I901" s="12">
        <f t="shared" si="191"/>
        <v>6.0799999999999841</v>
      </c>
      <c r="J901" s="12">
        <f t="shared" si="192"/>
        <v>36.966399999999808</v>
      </c>
      <c r="K901" s="12">
        <f t="shared" si="193"/>
        <v>6.0799999999999841</v>
      </c>
      <c r="L901" s="36">
        <f t="shared" si="194"/>
        <v>2.164471342114626E-2</v>
      </c>
      <c r="M901" s="12">
        <f t="shared" ca="1" si="183"/>
        <v>267.37110000000001</v>
      </c>
      <c r="N901" s="12">
        <f t="shared" ca="1" si="185"/>
        <v>13.528899999999965</v>
      </c>
      <c r="O901" s="12">
        <f t="shared" ca="1" si="186"/>
        <v>183.03113520999904</v>
      </c>
      <c r="P901" s="12">
        <f t="shared" ca="1" si="187"/>
        <v>13.528899999999965</v>
      </c>
      <c r="Q901" s="36">
        <f t="shared" ca="1" si="188"/>
        <v>4.8162691349234482E-2</v>
      </c>
      <c r="R901" s="37">
        <f t="shared" ca="1" si="184"/>
        <v>13.211244134331709</v>
      </c>
      <c r="S901" s="38">
        <f t="shared" ca="1" si="195"/>
        <v>0</v>
      </c>
    </row>
    <row r="902" spans="5:19" x14ac:dyDescent="0.3">
      <c r="E902" s="34">
        <f t="shared" si="189"/>
        <v>901</v>
      </c>
      <c r="F902" s="35">
        <v>44771.291666666664</v>
      </c>
      <c r="G902" s="6">
        <v>297.14999999999998</v>
      </c>
      <c r="H902" s="40">
        <f t="shared" si="190"/>
        <v>280.89999999999998</v>
      </c>
      <c r="I902" s="12">
        <f t="shared" si="191"/>
        <v>16.25</v>
      </c>
      <c r="J902" s="12">
        <f t="shared" si="192"/>
        <v>264.0625</v>
      </c>
      <c r="K902" s="12">
        <f t="shared" si="193"/>
        <v>16.25</v>
      </c>
      <c r="L902" s="36">
        <f t="shared" si="194"/>
        <v>5.4686185428234904E-2</v>
      </c>
      <c r="M902" s="12">
        <f t="shared" ca="1" si="183"/>
        <v>271.5266666666667</v>
      </c>
      <c r="N902" s="12">
        <f t="shared" ca="1" si="185"/>
        <v>25.623333333333278</v>
      </c>
      <c r="O902" s="12">
        <f t="shared" ca="1" si="186"/>
        <v>656.55521111110829</v>
      </c>
      <c r="P902" s="12">
        <f t="shared" ca="1" si="187"/>
        <v>25.623333333333278</v>
      </c>
      <c r="Q902" s="36">
        <f t="shared" ca="1" si="188"/>
        <v>8.6230298951146825E-2</v>
      </c>
      <c r="R902" s="37">
        <f t="shared" ca="1" si="184"/>
        <v>25.305677467665021</v>
      </c>
      <c r="S902" s="38">
        <f t="shared" ca="1" si="195"/>
        <v>0</v>
      </c>
    </row>
    <row r="903" spans="5:19" x14ac:dyDescent="0.3">
      <c r="E903" s="34">
        <f t="shared" si="189"/>
        <v>902</v>
      </c>
      <c r="F903" s="39">
        <v>44774.291666666664</v>
      </c>
      <c r="G903" s="10">
        <v>297.27670000000001</v>
      </c>
      <c r="H903" s="40">
        <f t="shared" si="190"/>
        <v>297.14999999999998</v>
      </c>
      <c r="I903" s="12">
        <f t="shared" si="191"/>
        <v>0.12670000000002801</v>
      </c>
      <c r="J903" s="12">
        <f t="shared" si="192"/>
        <v>1.6052890000007099E-2</v>
      </c>
      <c r="K903" s="12">
        <f t="shared" si="193"/>
        <v>0.12670000000002801</v>
      </c>
      <c r="L903" s="36">
        <f t="shared" si="194"/>
        <v>4.2620225533998465E-4</v>
      </c>
      <c r="M903" s="12">
        <f t="shared" ca="1" si="183"/>
        <v>284.29000000000002</v>
      </c>
      <c r="N903" s="12">
        <f t="shared" ca="1" si="185"/>
        <v>12.986699999999985</v>
      </c>
      <c r="O903" s="12">
        <f t="shared" ca="1" si="186"/>
        <v>168.65437688999961</v>
      </c>
      <c r="P903" s="12">
        <f t="shared" ca="1" si="187"/>
        <v>12.986699999999985</v>
      </c>
      <c r="Q903" s="36">
        <f t="shared" ca="1" si="188"/>
        <v>4.3685562978867783E-2</v>
      </c>
      <c r="R903" s="37">
        <f t="shared" ca="1" si="184"/>
        <v>12.669044134331729</v>
      </c>
      <c r="S903" s="38">
        <f t="shared" ca="1" si="195"/>
        <v>0</v>
      </c>
    </row>
    <row r="904" spans="5:19" x14ac:dyDescent="0.3">
      <c r="E904" s="34">
        <f t="shared" si="189"/>
        <v>903</v>
      </c>
      <c r="F904" s="35">
        <v>44775.291666666664</v>
      </c>
      <c r="G904" s="6">
        <v>300.58670000000001</v>
      </c>
      <c r="H904" s="40">
        <f t="shared" si="190"/>
        <v>297.27670000000001</v>
      </c>
      <c r="I904" s="12">
        <f t="shared" si="191"/>
        <v>3.3100000000000023</v>
      </c>
      <c r="J904" s="12">
        <f t="shared" si="192"/>
        <v>10.956100000000015</v>
      </c>
      <c r="K904" s="12">
        <f t="shared" si="193"/>
        <v>3.3100000000000023</v>
      </c>
      <c r="L904" s="36">
        <f t="shared" si="194"/>
        <v>1.1011797927187072E-2</v>
      </c>
      <c r="M904" s="12">
        <f t="shared" ca="1" si="183"/>
        <v>291.77556666666663</v>
      </c>
      <c r="N904" s="12">
        <f t="shared" ca="1" si="185"/>
        <v>8.8111333333333732</v>
      </c>
      <c r="O904" s="12">
        <f t="shared" ca="1" si="186"/>
        <v>77.636070617778486</v>
      </c>
      <c r="P904" s="12">
        <f t="shared" ca="1" si="187"/>
        <v>8.8111333333333732</v>
      </c>
      <c r="Q904" s="36">
        <f t="shared" ca="1" si="188"/>
        <v>2.9313117757150842E-2</v>
      </c>
      <c r="R904" s="37">
        <f t="shared" ca="1" si="184"/>
        <v>8.4934774676651177</v>
      </c>
      <c r="S904" s="38">
        <f t="shared" ca="1" si="195"/>
        <v>0</v>
      </c>
    </row>
    <row r="905" spans="5:19" x14ac:dyDescent="0.3">
      <c r="E905" s="34">
        <f t="shared" si="189"/>
        <v>904</v>
      </c>
      <c r="F905" s="39">
        <v>44776.291666666664</v>
      </c>
      <c r="G905" s="10">
        <v>307.39670000000001</v>
      </c>
      <c r="H905" s="40">
        <f t="shared" si="190"/>
        <v>300.58670000000001</v>
      </c>
      <c r="I905" s="12">
        <f t="shared" si="191"/>
        <v>6.8100000000000023</v>
      </c>
      <c r="J905" s="12">
        <f t="shared" si="192"/>
        <v>46.376100000000029</v>
      </c>
      <c r="K905" s="12">
        <f t="shared" si="193"/>
        <v>6.8100000000000023</v>
      </c>
      <c r="L905" s="36">
        <f t="shared" si="194"/>
        <v>2.2153783693839271E-2</v>
      </c>
      <c r="M905" s="12">
        <f t="shared" ca="1" si="183"/>
        <v>298.33780000000002</v>
      </c>
      <c r="N905" s="12">
        <f t="shared" ca="1" si="185"/>
        <v>9.0588999999999942</v>
      </c>
      <c r="O905" s="12">
        <f t="shared" ca="1" si="186"/>
        <v>82.063669209999901</v>
      </c>
      <c r="P905" s="12">
        <f t="shared" ca="1" si="187"/>
        <v>9.0588999999999942</v>
      </c>
      <c r="Q905" s="36">
        <f t="shared" ca="1" si="188"/>
        <v>2.9469737313380377E-2</v>
      </c>
      <c r="R905" s="37">
        <f t="shared" ca="1" si="184"/>
        <v>8.7412441343317386</v>
      </c>
      <c r="S905" s="38">
        <f t="shared" ca="1" si="195"/>
        <v>0</v>
      </c>
    </row>
    <row r="906" spans="5:19" x14ac:dyDescent="0.3">
      <c r="E906" s="34">
        <f t="shared" si="189"/>
        <v>905</v>
      </c>
      <c r="F906" s="35">
        <v>44777.291666666664</v>
      </c>
      <c r="G906" s="6">
        <v>308.63330000000002</v>
      </c>
      <c r="H906" s="40">
        <f t="shared" si="190"/>
        <v>307.39670000000001</v>
      </c>
      <c r="I906" s="12">
        <f t="shared" si="191"/>
        <v>1.2366000000000099</v>
      </c>
      <c r="J906" s="12">
        <f t="shared" si="192"/>
        <v>1.5291795600000244</v>
      </c>
      <c r="K906" s="12">
        <f t="shared" si="193"/>
        <v>1.2366000000000099</v>
      </c>
      <c r="L906" s="36">
        <f t="shared" si="194"/>
        <v>4.0066966202286329E-3</v>
      </c>
      <c r="M906" s="12">
        <f t="shared" ca="1" si="183"/>
        <v>301.75336666666664</v>
      </c>
      <c r="N906" s="12">
        <f t="shared" ca="1" si="185"/>
        <v>6.8799333333333834</v>
      </c>
      <c r="O906" s="12">
        <f t="shared" ca="1" si="186"/>
        <v>47.333482671111803</v>
      </c>
      <c r="P906" s="12">
        <f t="shared" ca="1" si="187"/>
        <v>6.8799333333333834</v>
      </c>
      <c r="Q906" s="36">
        <f t="shared" ca="1" si="188"/>
        <v>2.2291610572590135E-2</v>
      </c>
      <c r="R906" s="37">
        <f t="shared" ca="1" si="184"/>
        <v>6.562277467665127</v>
      </c>
      <c r="S906" s="38">
        <f t="shared" ca="1" si="195"/>
        <v>0</v>
      </c>
    </row>
    <row r="907" spans="5:19" x14ac:dyDescent="0.3">
      <c r="E907" s="34">
        <f t="shared" si="189"/>
        <v>906</v>
      </c>
      <c r="F907" s="39">
        <v>44778.291666666664</v>
      </c>
      <c r="G907" s="10">
        <v>288.17</v>
      </c>
      <c r="H907" s="40">
        <f t="shared" si="190"/>
        <v>308.63330000000002</v>
      </c>
      <c r="I907" s="12">
        <f t="shared" si="191"/>
        <v>-20.463300000000004</v>
      </c>
      <c r="J907" s="12">
        <f t="shared" si="192"/>
        <v>418.74664689000014</v>
      </c>
      <c r="K907" s="12">
        <f t="shared" si="193"/>
        <v>20.463300000000004</v>
      </c>
      <c r="L907" s="36">
        <f t="shared" si="194"/>
        <v>7.1011208661553957E-2</v>
      </c>
      <c r="M907" s="12">
        <f t="shared" ca="1" si="183"/>
        <v>305.53890000000001</v>
      </c>
      <c r="N907" s="12">
        <f t="shared" ca="1" si="185"/>
        <v>-17.368899999999996</v>
      </c>
      <c r="O907" s="12">
        <f t="shared" ca="1" si="186"/>
        <v>301.67868720999985</v>
      </c>
      <c r="P907" s="12">
        <f t="shared" ca="1" si="187"/>
        <v>17.368899999999996</v>
      </c>
      <c r="Q907" s="36">
        <f t="shared" ca="1" si="188"/>
        <v>6.0273102682444374E-2</v>
      </c>
      <c r="R907" s="37">
        <f t="shared" ca="1" si="184"/>
        <v>-17.686555865668254</v>
      </c>
      <c r="S907" s="38">
        <f t="shared" ca="1" si="195"/>
        <v>1</v>
      </c>
    </row>
    <row r="908" spans="5:19" x14ac:dyDescent="0.3">
      <c r="E908" s="34">
        <f t="shared" si="189"/>
        <v>907</v>
      </c>
      <c r="F908" s="35">
        <v>44781.291666666664</v>
      </c>
      <c r="G908" s="6">
        <v>290.42329999999998</v>
      </c>
      <c r="H908" s="40">
        <f t="shared" si="190"/>
        <v>288.17</v>
      </c>
      <c r="I908" s="12">
        <f t="shared" si="191"/>
        <v>2.2532999999999674</v>
      </c>
      <c r="J908" s="12">
        <f t="shared" si="192"/>
        <v>5.077360889999853</v>
      </c>
      <c r="K908" s="12">
        <f t="shared" si="193"/>
        <v>2.2532999999999674</v>
      </c>
      <c r="L908" s="36">
        <f t="shared" si="194"/>
        <v>7.7586750098906235E-3</v>
      </c>
      <c r="M908" s="12">
        <f t="shared" ca="1" si="183"/>
        <v>301.40000000000003</v>
      </c>
      <c r="N908" s="12">
        <f t="shared" ca="1" si="185"/>
        <v>-10.976700000000051</v>
      </c>
      <c r="O908" s="12">
        <f t="shared" ca="1" si="186"/>
        <v>120.48794289000111</v>
      </c>
      <c r="P908" s="12">
        <f t="shared" ca="1" si="187"/>
        <v>10.976700000000051</v>
      </c>
      <c r="Q908" s="36">
        <f t="shared" ca="1" si="188"/>
        <v>3.779552122711935E-2</v>
      </c>
      <c r="R908" s="37">
        <f t="shared" ca="1" si="184"/>
        <v>-11.294355865668306</v>
      </c>
      <c r="S908" s="38">
        <f t="shared" ca="1" si="195"/>
        <v>0</v>
      </c>
    </row>
    <row r="909" spans="5:19" x14ac:dyDescent="0.3">
      <c r="E909" s="34">
        <f t="shared" si="189"/>
        <v>908</v>
      </c>
      <c r="F909" s="39">
        <v>44782.291666666664</v>
      </c>
      <c r="G909" s="10">
        <v>283.33330000000001</v>
      </c>
      <c r="H909" s="40">
        <f t="shared" si="190"/>
        <v>290.42329999999998</v>
      </c>
      <c r="I909" s="12">
        <f t="shared" si="191"/>
        <v>-7.089999999999975</v>
      </c>
      <c r="J909" s="12">
        <f t="shared" si="192"/>
        <v>50.268099999999649</v>
      </c>
      <c r="K909" s="12">
        <f t="shared" si="193"/>
        <v>7.089999999999975</v>
      </c>
      <c r="L909" s="36">
        <f t="shared" si="194"/>
        <v>2.5023532355709598E-2</v>
      </c>
      <c r="M909" s="12">
        <f t="shared" ca="1" si="183"/>
        <v>295.74219999999997</v>
      </c>
      <c r="N909" s="12">
        <f t="shared" ca="1" si="185"/>
        <v>-12.40889999999996</v>
      </c>
      <c r="O909" s="12">
        <f t="shared" ca="1" si="186"/>
        <v>153.98079920999902</v>
      </c>
      <c r="P909" s="12">
        <f t="shared" ca="1" si="187"/>
        <v>12.40889999999996</v>
      </c>
      <c r="Q909" s="36">
        <f t="shared" ca="1" si="188"/>
        <v>4.3796122799543716E-2</v>
      </c>
      <c r="R909" s="37">
        <f t="shared" ca="1" si="184"/>
        <v>-12.726555865668216</v>
      </c>
      <c r="S909" s="38">
        <f t="shared" ca="1" si="195"/>
        <v>0</v>
      </c>
    </row>
    <row r="910" spans="5:19" x14ac:dyDescent="0.3">
      <c r="E910" s="34">
        <f t="shared" si="189"/>
        <v>909</v>
      </c>
      <c r="F910" s="35">
        <v>44783.291666666664</v>
      </c>
      <c r="G910" s="6">
        <v>294.35669999999999</v>
      </c>
      <c r="H910" s="40">
        <f t="shared" si="190"/>
        <v>283.33330000000001</v>
      </c>
      <c r="I910" s="12">
        <f t="shared" si="191"/>
        <v>11.023399999999981</v>
      </c>
      <c r="J910" s="12">
        <f t="shared" si="192"/>
        <v>121.51534755999958</v>
      </c>
      <c r="K910" s="12">
        <f t="shared" si="193"/>
        <v>11.023399999999981</v>
      </c>
      <c r="L910" s="36">
        <f t="shared" si="194"/>
        <v>3.7449122102537438E-2</v>
      </c>
      <c r="M910" s="12">
        <f t="shared" ca="1" si="183"/>
        <v>287.30886666666669</v>
      </c>
      <c r="N910" s="12">
        <f t="shared" ca="1" si="185"/>
        <v>7.0478333333333012</v>
      </c>
      <c r="O910" s="12">
        <f t="shared" ca="1" si="186"/>
        <v>49.67195469444399</v>
      </c>
      <c r="P910" s="12">
        <f t="shared" ca="1" si="187"/>
        <v>7.0478333333333012</v>
      </c>
      <c r="Q910" s="36">
        <f t="shared" ca="1" si="188"/>
        <v>2.394317280134375E-2</v>
      </c>
      <c r="R910" s="37">
        <f t="shared" ca="1" si="184"/>
        <v>6.7301774676650448</v>
      </c>
      <c r="S910" s="38">
        <f t="shared" ca="1" si="195"/>
        <v>1</v>
      </c>
    </row>
    <row r="911" spans="5:19" x14ac:dyDescent="0.3">
      <c r="E911" s="34">
        <f t="shared" si="189"/>
        <v>910</v>
      </c>
      <c r="F911" s="39">
        <v>44784.291666666664</v>
      </c>
      <c r="G911" s="10">
        <v>286.63</v>
      </c>
      <c r="H911" s="40">
        <f t="shared" si="190"/>
        <v>294.35669999999999</v>
      </c>
      <c r="I911" s="12">
        <f t="shared" si="191"/>
        <v>-7.7266999999999939</v>
      </c>
      <c r="J911" s="12">
        <f t="shared" si="192"/>
        <v>59.701892889999904</v>
      </c>
      <c r="K911" s="12">
        <f t="shared" si="193"/>
        <v>7.7266999999999939</v>
      </c>
      <c r="L911" s="36">
        <f t="shared" si="194"/>
        <v>2.6957052646268687E-2</v>
      </c>
      <c r="M911" s="12">
        <f t="shared" ca="1" si="183"/>
        <v>289.37110000000001</v>
      </c>
      <c r="N911" s="12">
        <f t="shared" ca="1" si="185"/>
        <v>-2.7411000000000172</v>
      </c>
      <c r="O911" s="12">
        <f t="shared" ca="1" si="186"/>
        <v>7.5136292100000945</v>
      </c>
      <c r="P911" s="12">
        <f t="shared" ca="1" si="187"/>
        <v>2.7411000000000172</v>
      </c>
      <c r="Q911" s="36">
        <f t="shared" ca="1" si="188"/>
        <v>9.5631999441789673E-3</v>
      </c>
      <c r="R911" s="37">
        <f t="shared" ca="1" si="184"/>
        <v>-3.0587558656682736</v>
      </c>
      <c r="S911" s="38">
        <f t="shared" ca="1" si="195"/>
        <v>1</v>
      </c>
    </row>
    <row r="912" spans="5:19" x14ac:dyDescent="0.3">
      <c r="E912" s="34">
        <f t="shared" si="189"/>
        <v>911</v>
      </c>
      <c r="F912" s="35">
        <v>44785.291666666664</v>
      </c>
      <c r="G912" s="6">
        <v>300.02999999999997</v>
      </c>
      <c r="H912" s="40">
        <f t="shared" si="190"/>
        <v>286.63</v>
      </c>
      <c r="I912" s="12">
        <f t="shared" si="191"/>
        <v>13.399999999999977</v>
      </c>
      <c r="J912" s="12">
        <f t="shared" si="192"/>
        <v>179.55999999999938</v>
      </c>
      <c r="K912" s="12">
        <f t="shared" si="193"/>
        <v>13.399999999999977</v>
      </c>
      <c r="L912" s="36">
        <f t="shared" si="194"/>
        <v>4.4662200446621933E-2</v>
      </c>
      <c r="M912" s="12">
        <f t="shared" ca="1" si="183"/>
        <v>288.10666666666668</v>
      </c>
      <c r="N912" s="12">
        <f t="shared" ca="1" si="185"/>
        <v>11.923333333333289</v>
      </c>
      <c r="O912" s="12">
        <f t="shared" ca="1" si="186"/>
        <v>142.16587777777673</v>
      </c>
      <c r="P912" s="12">
        <f t="shared" ca="1" si="187"/>
        <v>11.923333333333289</v>
      </c>
      <c r="Q912" s="36">
        <f t="shared" ca="1" si="188"/>
        <v>3.9740470397404561E-2</v>
      </c>
      <c r="R912" s="37">
        <f t="shared" ca="1" si="184"/>
        <v>11.605677467665034</v>
      </c>
      <c r="S912" s="38">
        <f t="shared" ca="1" si="195"/>
        <v>1</v>
      </c>
    </row>
    <row r="913" spans="5:19" x14ac:dyDescent="0.3">
      <c r="E913" s="34">
        <f t="shared" si="189"/>
        <v>912</v>
      </c>
      <c r="F913" s="39">
        <v>44788.291666666664</v>
      </c>
      <c r="G913" s="10">
        <v>309.32</v>
      </c>
      <c r="H913" s="40">
        <f t="shared" si="190"/>
        <v>300.02999999999997</v>
      </c>
      <c r="I913" s="12">
        <f t="shared" si="191"/>
        <v>9.2900000000000205</v>
      </c>
      <c r="J913" s="12">
        <f t="shared" si="192"/>
        <v>86.304100000000375</v>
      </c>
      <c r="K913" s="12">
        <f t="shared" si="193"/>
        <v>9.2900000000000205</v>
      </c>
      <c r="L913" s="36">
        <f t="shared" si="194"/>
        <v>3.0033622138885364E-2</v>
      </c>
      <c r="M913" s="12">
        <f t="shared" ca="1" si="183"/>
        <v>293.67223333333328</v>
      </c>
      <c r="N913" s="12">
        <f t="shared" ca="1" si="185"/>
        <v>15.647766666666712</v>
      </c>
      <c r="O913" s="12">
        <f t="shared" ca="1" si="186"/>
        <v>244.85260165444586</v>
      </c>
      <c r="P913" s="12">
        <f t="shared" ca="1" si="187"/>
        <v>15.647766666666712</v>
      </c>
      <c r="Q913" s="36">
        <f t="shared" ca="1" si="188"/>
        <v>5.0587633087633234E-2</v>
      </c>
      <c r="R913" s="37">
        <f t="shared" ca="1" si="184"/>
        <v>15.330110800998456</v>
      </c>
      <c r="S913" s="38">
        <f t="shared" ca="1" si="195"/>
        <v>0</v>
      </c>
    </row>
    <row r="914" spans="5:19" x14ac:dyDescent="0.3">
      <c r="E914" s="34">
        <f t="shared" si="189"/>
        <v>913</v>
      </c>
      <c r="F914" s="35">
        <v>44789.291666666664</v>
      </c>
      <c r="G914" s="6">
        <v>306.56330000000003</v>
      </c>
      <c r="H914" s="40">
        <f t="shared" si="190"/>
        <v>309.32</v>
      </c>
      <c r="I914" s="12">
        <f t="shared" si="191"/>
        <v>-2.7566999999999666</v>
      </c>
      <c r="J914" s="12">
        <f t="shared" si="192"/>
        <v>7.5993948899998163</v>
      </c>
      <c r="K914" s="12">
        <f t="shared" si="193"/>
        <v>2.7566999999999666</v>
      </c>
      <c r="L914" s="36">
        <f t="shared" si="194"/>
        <v>8.9922701119147866E-3</v>
      </c>
      <c r="M914" s="12">
        <f t="shared" ca="1" si="183"/>
        <v>298.66000000000003</v>
      </c>
      <c r="N914" s="12">
        <f t="shared" ca="1" si="185"/>
        <v>7.9033000000000015</v>
      </c>
      <c r="O914" s="12">
        <f t="shared" ca="1" si="186"/>
        <v>62.462150890000025</v>
      </c>
      <c r="P914" s="12">
        <f t="shared" ca="1" si="187"/>
        <v>7.9033000000000015</v>
      </c>
      <c r="Q914" s="36">
        <f t="shared" ca="1" si="188"/>
        <v>2.5780320083976134E-2</v>
      </c>
      <c r="R914" s="37">
        <f t="shared" ca="1" si="184"/>
        <v>7.5856441343317451</v>
      </c>
      <c r="S914" s="38">
        <f t="shared" ca="1" si="195"/>
        <v>0</v>
      </c>
    </row>
    <row r="915" spans="5:19" x14ac:dyDescent="0.3">
      <c r="E915" s="34">
        <f t="shared" si="189"/>
        <v>914</v>
      </c>
      <c r="F915" s="39">
        <v>44790.291666666664</v>
      </c>
      <c r="G915" s="10">
        <v>303.99669999999998</v>
      </c>
      <c r="H915" s="40">
        <f t="shared" si="190"/>
        <v>306.56330000000003</v>
      </c>
      <c r="I915" s="12">
        <f t="shared" si="191"/>
        <v>-2.5666000000000508</v>
      </c>
      <c r="J915" s="12">
        <f t="shared" si="192"/>
        <v>6.5874355600002605</v>
      </c>
      <c r="K915" s="12">
        <f t="shared" si="193"/>
        <v>2.5666000000000508</v>
      </c>
      <c r="L915" s="36">
        <f t="shared" si="194"/>
        <v>8.4428548073056421E-3</v>
      </c>
      <c r="M915" s="12">
        <f t="shared" ca="1" si="183"/>
        <v>305.30443333333329</v>
      </c>
      <c r="N915" s="12">
        <f t="shared" ca="1" si="185"/>
        <v>-1.3077333333333172</v>
      </c>
      <c r="O915" s="12">
        <f t="shared" ca="1" si="186"/>
        <v>1.7101664711110689</v>
      </c>
      <c r="P915" s="12">
        <f t="shared" ca="1" si="187"/>
        <v>1.3077333333333172</v>
      </c>
      <c r="Q915" s="36">
        <f t="shared" ca="1" si="188"/>
        <v>4.3018010831476702E-3</v>
      </c>
      <c r="R915" s="37">
        <f t="shared" ca="1" si="184"/>
        <v>-1.6253891990015736</v>
      </c>
      <c r="S915" s="38">
        <f t="shared" ca="1" si="195"/>
        <v>1</v>
      </c>
    </row>
    <row r="916" spans="5:19" x14ac:dyDescent="0.3">
      <c r="E916" s="34">
        <f t="shared" si="189"/>
        <v>915</v>
      </c>
      <c r="F916" s="35">
        <v>44791.291666666664</v>
      </c>
      <c r="G916" s="6">
        <v>302.87</v>
      </c>
      <c r="H916" s="40">
        <f t="shared" si="190"/>
        <v>303.99669999999998</v>
      </c>
      <c r="I916" s="12">
        <f t="shared" si="191"/>
        <v>-1.1266999999999712</v>
      </c>
      <c r="J916" s="12">
        <f t="shared" si="192"/>
        <v>1.2694528899999351</v>
      </c>
      <c r="K916" s="12">
        <f t="shared" si="193"/>
        <v>1.1266999999999712</v>
      </c>
      <c r="L916" s="36">
        <f t="shared" si="194"/>
        <v>3.7200779212202303E-3</v>
      </c>
      <c r="M916" s="12">
        <f t="shared" ca="1" si="183"/>
        <v>306.62666666666661</v>
      </c>
      <c r="N916" s="12">
        <f t="shared" ca="1" si="185"/>
        <v>-3.7566666666666038</v>
      </c>
      <c r="O916" s="12">
        <f t="shared" ca="1" si="186"/>
        <v>14.112544444443971</v>
      </c>
      <c r="P916" s="12">
        <f t="shared" ca="1" si="187"/>
        <v>3.7566666666666038</v>
      </c>
      <c r="Q916" s="36">
        <f t="shared" ca="1" si="188"/>
        <v>1.2403561484024841E-2</v>
      </c>
      <c r="R916" s="37">
        <f t="shared" ca="1" si="184"/>
        <v>-4.0743225323348602</v>
      </c>
      <c r="S916" s="38">
        <f t="shared" ca="1" si="195"/>
        <v>0</v>
      </c>
    </row>
    <row r="917" spans="5:19" x14ac:dyDescent="0.3">
      <c r="E917" s="34">
        <f t="shared" si="189"/>
        <v>916</v>
      </c>
      <c r="F917" s="39">
        <v>44792.291666666664</v>
      </c>
      <c r="G917" s="10">
        <v>296.66669999999999</v>
      </c>
      <c r="H917" s="40">
        <f t="shared" si="190"/>
        <v>302.87</v>
      </c>
      <c r="I917" s="12">
        <f t="shared" si="191"/>
        <v>-6.2033000000000129</v>
      </c>
      <c r="J917" s="12">
        <f t="shared" si="192"/>
        <v>38.48093089000016</v>
      </c>
      <c r="K917" s="12">
        <f t="shared" si="193"/>
        <v>6.2033000000000129</v>
      </c>
      <c r="L917" s="36">
        <f t="shared" si="194"/>
        <v>2.0909997650562107E-2</v>
      </c>
      <c r="M917" s="12">
        <f t="shared" ca="1" si="183"/>
        <v>304.47666666666663</v>
      </c>
      <c r="N917" s="12">
        <f t="shared" ca="1" si="185"/>
        <v>-7.8099666666666394</v>
      </c>
      <c r="O917" s="12">
        <f t="shared" ca="1" si="186"/>
        <v>60.995579334444017</v>
      </c>
      <c r="P917" s="12">
        <f t="shared" ca="1" si="187"/>
        <v>7.8099666666666394</v>
      </c>
      <c r="Q917" s="36">
        <f t="shared" ca="1" si="188"/>
        <v>2.6325727379131664E-2</v>
      </c>
      <c r="R917" s="37">
        <f t="shared" ca="1" si="184"/>
        <v>-8.127622532334895</v>
      </c>
      <c r="S917" s="38">
        <f t="shared" ca="1" si="195"/>
        <v>0</v>
      </c>
    </row>
    <row r="918" spans="5:19" x14ac:dyDescent="0.3">
      <c r="E918" s="34">
        <f t="shared" si="189"/>
        <v>917</v>
      </c>
      <c r="F918" s="35">
        <v>44795.291666666664</v>
      </c>
      <c r="G918" s="6">
        <v>289.91329999999999</v>
      </c>
      <c r="H918" s="40">
        <f t="shared" si="190"/>
        <v>296.66669999999999</v>
      </c>
      <c r="I918" s="12">
        <f t="shared" si="191"/>
        <v>-6.7533999999999992</v>
      </c>
      <c r="J918" s="12">
        <f t="shared" si="192"/>
        <v>45.608411559999986</v>
      </c>
      <c r="K918" s="12">
        <f t="shared" si="193"/>
        <v>6.7533999999999992</v>
      </c>
      <c r="L918" s="36">
        <f t="shared" si="194"/>
        <v>2.3294550474227984E-2</v>
      </c>
      <c r="M918" s="12">
        <f t="shared" ca="1" si="183"/>
        <v>301.17779999999999</v>
      </c>
      <c r="N918" s="12">
        <f t="shared" ca="1" si="185"/>
        <v>-11.264499999999998</v>
      </c>
      <c r="O918" s="12">
        <f t="shared" ca="1" si="186"/>
        <v>126.88896024999995</v>
      </c>
      <c r="P918" s="12">
        <f t="shared" ca="1" si="187"/>
        <v>11.264499999999998</v>
      </c>
      <c r="Q918" s="36">
        <f t="shared" ca="1" si="188"/>
        <v>3.8854719669639159E-2</v>
      </c>
      <c r="R918" s="37">
        <f t="shared" ca="1" si="184"/>
        <v>-11.582155865668254</v>
      </c>
      <c r="S918" s="38">
        <f t="shared" ca="1" si="195"/>
        <v>0</v>
      </c>
    </row>
    <row r="919" spans="5:19" x14ac:dyDescent="0.3">
      <c r="E919" s="34">
        <f t="shared" si="189"/>
        <v>918</v>
      </c>
      <c r="F919" s="39">
        <v>44796.291666666664</v>
      </c>
      <c r="G919" s="10">
        <v>296.45330000000001</v>
      </c>
      <c r="H919" s="40">
        <f t="shared" si="190"/>
        <v>289.91329999999999</v>
      </c>
      <c r="I919" s="12">
        <f t="shared" si="191"/>
        <v>6.5400000000000205</v>
      </c>
      <c r="J919" s="12">
        <f t="shared" si="192"/>
        <v>42.771600000000269</v>
      </c>
      <c r="K919" s="12">
        <f t="shared" si="193"/>
        <v>6.5400000000000205</v>
      </c>
      <c r="L919" s="36">
        <f t="shared" si="194"/>
        <v>2.2060810252407446E-2</v>
      </c>
      <c r="M919" s="12">
        <f t="shared" ca="1" si="183"/>
        <v>296.48333333333335</v>
      </c>
      <c r="N919" s="12">
        <f t="shared" ca="1" si="185"/>
        <v>-3.0033333333335577E-2</v>
      </c>
      <c r="O919" s="12">
        <f t="shared" ca="1" si="186"/>
        <v>9.0200111111124589E-4</v>
      </c>
      <c r="P919" s="12">
        <f t="shared" ca="1" si="187"/>
        <v>3.0033333333335577E-2</v>
      </c>
      <c r="Q919" s="36">
        <f t="shared" ca="1" si="188"/>
        <v>1.0130881772385591E-4</v>
      </c>
      <c r="R919" s="37">
        <f t="shared" ca="1" si="184"/>
        <v>-0.3476891990015919</v>
      </c>
      <c r="S919" s="38">
        <f t="shared" ca="1" si="195"/>
        <v>0</v>
      </c>
    </row>
    <row r="920" spans="5:19" x14ac:dyDescent="0.3">
      <c r="E920" s="34">
        <f t="shared" si="189"/>
        <v>919</v>
      </c>
      <c r="F920" s="35">
        <v>44797.291666666664</v>
      </c>
      <c r="G920" s="6">
        <v>297.0967</v>
      </c>
      <c r="H920" s="40">
        <f t="shared" si="190"/>
        <v>296.45330000000001</v>
      </c>
      <c r="I920" s="12">
        <f t="shared" si="191"/>
        <v>0.64339999999998554</v>
      </c>
      <c r="J920" s="12">
        <f t="shared" si="192"/>
        <v>0.41396355999998141</v>
      </c>
      <c r="K920" s="12">
        <f t="shared" si="193"/>
        <v>0.64339999999998554</v>
      </c>
      <c r="L920" s="36">
        <f t="shared" si="194"/>
        <v>2.1656248622081145E-3</v>
      </c>
      <c r="M920" s="12">
        <f t="shared" ca="1" si="183"/>
        <v>294.34443333333331</v>
      </c>
      <c r="N920" s="12">
        <f t="shared" ca="1" si="185"/>
        <v>2.7522666666666851</v>
      </c>
      <c r="O920" s="12">
        <f t="shared" ca="1" si="186"/>
        <v>7.5749718044445453</v>
      </c>
      <c r="P920" s="12">
        <f t="shared" ca="1" si="187"/>
        <v>2.7522666666666851</v>
      </c>
      <c r="Q920" s="36">
        <f t="shared" ca="1" si="188"/>
        <v>9.2638749156981042E-3</v>
      </c>
      <c r="R920" s="37">
        <f t="shared" ca="1" si="184"/>
        <v>2.4346108009984286</v>
      </c>
      <c r="S920" s="38">
        <f t="shared" ca="1" si="195"/>
        <v>1</v>
      </c>
    </row>
    <row r="921" spans="5:19" x14ac:dyDescent="0.3">
      <c r="E921" s="34">
        <f t="shared" si="189"/>
        <v>920</v>
      </c>
      <c r="F921" s="39">
        <v>44798.291666666664</v>
      </c>
      <c r="G921" s="10">
        <v>296.07</v>
      </c>
      <c r="H921" s="40">
        <f t="shared" si="190"/>
        <v>297.0967</v>
      </c>
      <c r="I921" s="12">
        <f t="shared" si="191"/>
        <v>-1.0267000000000053</v>
      </c>
      <c r="J921" s="12">
        <f t="shared" si="192"/>
        <v>1.0541128900000107</v>
      </c>
      <c r="K921" s="12">
        <f t="shared" si="193"/>
        <v>1.0267000000000053</v>
      </c>
      <c r="L921" s="36">
        <f t="shared" si="194"/>
        <v>3.4677610024656511E-3</v>
      </c>
      <c r="M921" s="12">
        <f t="shared" ca="1" si="183"/>
        <v>294.48776666666669</v>
      </c>
      <c r="N921" s="12">
        <f t="shared" ca="1" si="185"/>
        <v>1.5822333333333063</v>
      </c>
      <c r="O921" s="12">
        <f t="shared" ca="1" si="186"/>
        <v>2.5034623211110256</v>
      </c>
      <c r="P921" s="12">
        <f t="shared" ca="1" si="187"/>
        <v>1.5822333333333063</v>
      </c>
      <c r="Q921" s="36">
        <f t="shared" ca="1" si="188"/>
        <v>5.3441190709403391E-3</v>
      </c>
      <c r="R921" s="37">
        <f t="shared" ca="1" si="184"/>
        <v>1.2645774676650499</v>
      </c>
      <c r="S921" s="38">
        <f t="shared" ca="1" si="195"/>
        <v>0</v>
      </c>
    </row>
    <row r="922" spans="5:19" x14ac:dyDescent="0.3">
      <c r="E922" s="34">
        <f t="shared" si="189"/>
        <v>921</v>
      </c>
      <c r="F922" s="35">
        <v>44799.291666666664</v>
      </c>
      <c r="G922" s="6">
        <v>288.08999999999997</v>
      </c>
      <c r="H922" s="40">
        <f t="shared" si="190"/>
        <v>296.07</v>
      </c>
      <c r="I922" s="12">
        <f t="shared" si="191"/>
        <v>-7.9800000000000182</v>
      </c>
      <c r="J922" s="12">
        <f t="shared" si="192"/>
        <v>63.68040000000029</v>
      </c>
      <c r="K922" s="12">
        <f t="shared" si="193"/>
        <v>7.9800000000000182</v>
      </c>
      <c r="L922" s="36">
        <f t="shared" si="194"/>
        <v>2.7699677184213331E-2</v>
      </c>
      <c r="M922" s="12">
        <f t="shared" ca="1" si="183"/>
        <v>296.53999999999996</v>
      </c>
      <c r="N922" s="12">
        <f t="shared" ca="1" si="185"/>
        <v>-8.4499999999999886</v>
      </c>
      <c r="O922" s="12">
        <f t="shared" ca="1" si="186"/>
        <v>71.402499999999804</v>
      </c>
      <c r="P922" s="12">
        <f t="shared" ca="1" si="187"/>
        <v>8.4499999999999886</v>
      </c>
      <c r="Q922" s="36">
        <f t="shared" ca="1" si="188"/>
        <v>2.9331111805338574E-2</v>
      </c>
      <c r="R922" s="37">
        <f t="shared" ca="1" si="184"/>
        <v>-8.7676558656682442</v>
      </c>
      <c r="S922" s="38">
        <f t="shared" ca="1" si="195"/>
        <v>1</v>
      </c>
    </row>
    <row r="923" spans="5:19" x14ac:dyDescent="0.3">
      <c r="E923" s="34">
        <f t="shared" si="189"/>
        <v>922</v>
      </c>
      <c r="F923" s="39">
        <v>44802.291666666664</v>
      </c>
      <c r="G923" s="10">
        <v>284.82</v>
      </c>
      <c r="H923" s="40">
        <f t="shared" si="190"/>
        <v>288.08999999999997</v>
      </c>
      <c r="I923" s="12">
        <f t="shared" si="191"/>
        <v>-3.2699999999999818</v>
      </c>
      <c r="J923" s="12">
        <f t="shared" si="192"/>
        <v>10.692899999999881</v>
      </c>
      <c r="K923" s="12">
        <f t="shared" si="193"/>
        <v>3.2699999999999818</v>
      </c>
      <c r="L923" s="36">
        <f t="shared" si="194"/>
        <v>1.1480935327575248E-2</v>
      </c>
      <c r="M923" s="12">
        <f t="shared" ca="1" si="183"/>
        <v>293.75223333333332</v>
      </c>
      <c r="N923" s="12">
        <f t="shared" ca="1" si="185"/>
        <v>-8.932233333333329</v>
      </c>
      <c r="O923" s="12">
        <f t="shared" ca="1" si="186"/>
        <v>79.784792321111041</v>
      </c>
      <c r="P923" s="12">
        <f t="shared" ca="1" si="187"/>
        <v>8.932233333333329</v>
      </c>
      <c r="Q923" s="36">
        <f t="shared" ca="1" si="188"/>
        <v>3.1360976523184217E-2</v>
      </c>
      <c r="R923" s="37">
        <f t="shared" ca="1" si="184"/>
        <v>-9.2498891990015846</v>
      </c>
      <c r="S923" s="38">
        <f t="shared" ca="1" si="195"/>
        <v>0</v>
      </c>
    </row>
    <row r="924" spans="5:19" x14ac:dyDescent="0.3">
      <c r="E924" s="34">
        <f t="shared" si="189"/>
        <v>923</v>
      </c>
      <c r="F924" s="35">
        <v>44803.291666666664</v>
      </c>
      <c r="G924" s="6">
        <v>277.7</v>
      </c>
      <c r="H924" s="40">
        <f t="shared" si="190"/>
        <v>284.82</v>
      </c>
      <c r="I924" s="12">
        <f t="shared" si="191"/>
        <v>-7.1200000000000045</v>
      </c>
      <c r="J924" s="12">
        <f t="shared" si="192"/>
        <v>50.694400000000066</v>
      </c>
      <c r="K924" s="12">
        <f t="shared" si="193"/>
        <v>7.1200000000000045</v>
      </c>
      <c r="L924" s="36">
        <f t="shared" si="194"/>
        <v>2.5639178970111649E-2</v>
      </c>
      <c r="M924" s="12">
        <f t="shared" ca="1" si="183"/>
        <v>289.66000000000003</v>
      </c>
      <c r="N924" s="12">
        <f t="shared" ca="1" si="185"/>
        <v>-11.960000000000036</v>
      </c>
      <c r="O924" s="12">
        <f t="shared" ca="1" si="186"/>
        <v>143.04160000000087</v>
      </c>
      <c r="P924" s="12">
        <f t="shared" ca="1" si="187"/>
        <v>11.960000000000036</v>
      </c>
      <c r="Q924" s="36">
        <f t="shared" ca="1" si="188"/>
        <v>4.3068059056535962E-2</v>
      </c>
      <c r="R924" s="37">
        <f t="shared" ca="1" si="184"/>
        <v>-12.277655865668292</v>
      </c>
      <c r="S924" s="38">
        <f t="shared" ca="1" si="195"/>
        <v>0</v>
      </c>
    </row>
    <row r="925" spans="5:19" x14ac:dyDescent="0.3">
      <c r="E925" s="34">
        <f t="shared" si="189"/>
        <v>924</v>
      </c>
      <c r="F925" s="39">
        <v>44804.291666666664</v>
      </c>
      <c r="G925" s="10">
        <v>275.61</v>
      </c>
      <c r="H925" s="40">
        <f t="shared" si="190"/>
        <v>277.7</v>
      </c>
      <c r="I925" s="12">
        <f t="shared" si="191"/>
        <v>-2.089999999999975</v>
      </c>
      <c r="J925" s="12">
        <f t="shared" si="192"/>
        <v>4.3680999999998953</v>
      </c>
      <c r="K925" s="12">
        <f t="shared" si="193"/>
        <v>2.089999999999975</v>
      </c>
      <c r="L925" s="36">
        <f t="shared" si="194"/>
        <v>7.5831791299298826E-3</v>
      </c>
      <c r="M925" s="12">
        <f t="shared" ca="1" si="183"/>
        <v>283.53666666666663</v>
      </c>
      <c r="N925" s="12">
        <f t="shared" ca="1" si="185"/>
        <v>-7.9266666666666197</v>
      </c>
      <c r="O925" s="12">
        <f t="shared" ca="1" si="186"/>
        <v>62.832044444443703</v>
      </c>
      <c r="P925" s="12">
        <f t="shared" ca="1" si="187"/>
        <v>7.9266666666666197</v>
      </c>
      <c r="Q925" s="36">
        <f t="shared" ca="1" si="188"/>
        <v>2.8760446524678421E-2</v>
      </c>
      <c r="R925" s="37">
        <f t="shared" ca="1" si="184"/>
        <v>-8.2443225323348752</v>
      </c>
      <c r="S925" s="38">
        <f t="shared" ca="1" si="195"/>
        <v>0</v>
      </c>
    </row>
    <row r="926" spans="5:19" x14ac:dyDescent="0.3">
      <c r="E926" s="34">
        <f t="shared" si="189"/>
        <v>925</v>
      </c>
      <c r="F926" s="35">
        <v>44805.291666666664</v>
      </c>
      <c r="G926" s="6">
        <v>277.16000000000003</v>
      </c>
      <c r="H926" s="40">
        <f t="shared" si="190"/>
        <v>275.61</v>
      </c>
      <c r="I926" s="12">
        <f t="shared" si="191"/>
        <v>1.5500000000000114</v>
      </c>
      <c r="J926" s="12">
        <f t="shared" si="192"/>
        <v>2.4025000000000354</v>
      </c>
      <c r="K926" s="12">
        <f t="shared" si="193"/>
        <v>1.5500000000000114</v>
      </c>
      <c r="L926" s="36">
        <f t="shared" si="194"/>
        <v>5.5924375811805859E-3</v>
      </c>
      <c r="M926" s="12">
        <f t="shared" ca="1" si="183"/>
        <v>279.37666666666667</v>
      </c>
      <c r="N926" s="12">
        <f t="shared" ca="1" si="185"/>
        <v>-2.2166666666666401</v>
      </c>
      <c r="O926" s="12">
        <f t="shared" ca="1" si="186"/>
        <v>4.9136111111109937</v>
      </c>
      <c r="P926" s="12">
        <f t="shared" ca="1" si="187"/>
        <v>2.2166666666666401</v>
      </c>
      <c r="Q926" s="36">
        <f t="shared" ca="1" si="188"/>
        <v>7.9977870784624042E-3</v>
      </c>
      <c r="R926" s="37">
        <f t="shared" ca="1" si="184"/>
        <v>-2.5343225323348966</v>
      </c>
      <c r="S926" s="38">
        <f t="shared" ca="1" si="195"/>
        <v>0</v>
      </c>
    </row>
    <row r="927" spans="5:19" x14ac:dyDescent="0.3">
      <c r="E927" s="34">
        <f t="shared" si="189"/>
        <v>926</v>
      </c>
      <c r="F927" s="39">
        <v>44806.291666666664</v>
      </c>
      <c r="G927" s="10">
        <v>270.20999999999998</v>
      </c>
      <c r="H927" s="40">
        <f t="shared" si="190"/>
        <v>277.16000000000003</v>
      </c>
      <c r="I927" s="12">
        <f t="shared" si="191"/>
        <v>-6.9500000000000455</v>
      </c>
      <c r="J927" s="12">
        <f t="shared" si="192"/>
        <v>48.302500000000634</v>
      </c>
      <c r="K927" s="12">
        <f t="shared" si="193"/>
        <v>6.9500000000000455</v>
      </c>
      <c r="L927" s="36">
        <f t="shared" si="194"/>
        <v>2.5720735724066638E-2</v>
      </c>
      <c r="M927" s="12">
        <f t="shared" ca="1" si="183"/>
        <v>276.82333333333332</v>
      </c>
      <c r="N927" s="12">
        <f t="shared" ca="1" si="185"/>
        <v>-6.6133333333333439</v>
      </c>
      <c r="O927" s="12">
        <f t="shared" ca="1" si="186"/>
        <v>43.736177777777918</v>
      </c>
      <c r="P927" s="12">
        <f t="shared" ca="1" si="187"/>
        <v>6.6133333333333439</v>
      </c>
      <c r="Q927" s="36">
        <f t="shared" ca="1" si="188"/>
        <v>2.4474791211773601E-2</v>
      </c>
      <c r="R927" s="37">
        <f t="shared" ca="1" si="184"/>
        <v>-6.9309891990016004</v>
      </c>
      <c r="S927" s="38">
        <f t="shared" ca="1" si="195"/>
        <v>0</v>
      </c>
    </row>
    <row r="928" spans="5:19" x14ac:dyDescent="0.3">
      <c r="E928" s="34">
        <f t="shared" si="189"/>
        <v>927</v>
      </c>
      <c r="F928" s="35">
        <v>44810.291666666664</v>
      </c>
      <c r="G928" s="6">
        <v>274.42</v>
      </c>
      <c r="H928" s="40">
        <f t="shared" si="190"/>
        <v>270.20999999999998</v>
      </c>
      <c r="I928" s="12">
        <f t="shared" si="191"/>
        <v>4.2100000000000364</v>
      </c>
      <c r="J928" s="12">
        <f t="shared" si="192"/>
        <v>17.724100000000305</v>
      </c>
      <c r="K928" s="12">
        <f t="shared" si="193"/>
        <v>4.2100000000000364</v>
      </c>
      <c r="L928" s="36">
        <f t="shared" si="194"/>
        <v>1.5341447416369201E-2</v>
      </c>
      <c r="M928" s="12">
        <f t="shared" ca="1" si="183"/>
        <v>274.32666666666665</v>
      </c>
      <c r="N928" s="12">
        <f t="shared" ca="1" si="185"/>
        <v>9.3333333333362134E-2</v>
      </c>
      <c r="O928" s="12">
        <f t="shared" ca="1" si="186"/>
        <v>8.7111111111164881E-3</v>
      </c>
      <c r="P928" s="12">
        <f t="shared" ca="1" si="187"/>
        <v>9.3333333333362134E-2</v>
      </c>
      <c r="Q928" s="36">
        <f t="shared" ca="1" si="188"/>
        <v>3.4011126497107398E-4</v>
      </c>
      <c r="R928" s="37">
        <f t="shared" ca="1" si="184"/>
        <v>-0.22432253233489419</v>
      </c>
      <c r="S928" s="38">
        <f t="shared" ca="1" si="195"/>
        <v>1</v>
      </c>
    </row>
    <row r="929" spans="5:19" x14ac:dyDescent="0.3">
      <c r="E929" s="34">
        <f t="shared" si="189"/>
        <v>928</v>
      </c>
      <c r="F929" s="39">
        <v>44811.291666666664</v>
      </c>
      <c r="G929" s="10">
        <v>283.7</v>
      </c>
      <c r="H929" s="40">
        <f t="shared" si="190"/>
        <v>274.42</v>
      </c>
      <c r="I929" s="12">
        <f t="shared" si="191"/>
        <v>9.2799999999999727</v>
      </c>
      <c r="J929" s="12">
        <f t="shared" si="192"/>
        <v>86.118399999999497</v>
      </c>
      <c r="K929" s="12">
        <f t="shared" si="193"/>
        <v>9.2799999999999727</v>
      </c>
      <c r="L929" s="36">
        <f t="shared" si="194"/>
        <v>3.2710609799083447E-2</v>
      </c>
      <c r="M929" s="12">
        <f t="shared" ca="1" si="183"/>
        <v>273.93</v>
      </c>
      <c r="N929" s="12">
        <f t="shared" ca="1" si="185"/>
        <v>9.7699999999999818</v>
      </c>
      <c r="O929" s="12">
        <f t="shared" ca="1" si="186"/>
        <v>95.452899999999644</v>
      </c>
      <c r="P929" s="12">
        <f t="shared" ca="1" si="187"/>
        <v>9.7699999999999818</v>
      </c>
      <c r="Q929" s="36">
        <f t="shared" ca="1" si="188"/>
        <v>3.4437786394078192E-2</v>
      </c>
      <c r="R929" s="37">
        <f t="shared" ca="1" si="184"/>
        <v>9.4523441343317263</v>
      </c>
      <c r="S929" s="38">
        <f t="shared" ca="1" si="195"/>
        <v>0</v>
      </c>
    </row>
    <row r="930" spans="5:19" x14ac:dyDescent="0.3">
      <c r="E930" s="34">
        <f t="shared" si="189"/>
        <v>929</v>
      </c>
      <c r="F930" s="35">
        <v>44812.291666666664</v>
      </c>
      <c r="G930" s="6">
        <v>289.26</v>
      </c>
      <c r="H930" s="40">
        <f t="shared" si="190"/>
        <v>283.7</v>
      </c>
      <c r="I930" s="12">
        <f t="shared" si="191"/>
        <v>5.5600000000000023</v>
      </c>
      <c r="J930" s="12">
        <f t="shared" si="192"/>
        <v>30.913600000000024</v>
      </c>
      <c r="K930" s="12">
        <f t="shared" si="193"/>
        <v>5.5600000000000023</v>
      </c>
      <c r="L930" s="36">
        <f t="shared" si="194"/>
        <v>1.9221461660789609E-2</v>
      </c>
      <c r="M930" s="12">
        <f t="shared" ca="1" si="183"/>
        <v>276.10999999999996</v>
      </c>
      <c r="N930" s="12">
        <f t="shared" ca="1" si="185"/>
        <v>13.150000000000034</v>
      </c>
      <c r="O930" s="12">
        <f t="shared" ca="1" si="186"/>
        <v>172.92250000000089</v>
      </c>
      <c r="P930" s="12">
        <f t="shared" ca="1" si="187"/>
        <v>13.150000000000034</v>
      </c>
      <c r="Q930" s="36">
        <f t="shared" ca="1" si="188"/>
        <v>4.5460831086220128E-2</v>
      </c>
      <c r="R930" s="37">
        <f t="shared" ca="1" si="184"/>
        <v>12.832344134331779</v>
      </c>
      <c r="S930" s="38">
        <f t="shared" ca="1" si="195"/>
        <v>0</v>
      </c>
    </row>
    <row r="931" spans="5:19" x14ac:dyDescent="0.3">
      <c r="E931" s="34">
        <f t="shared" si="189"/>
        <v>930</v>
      </c>
      <c r="F931" s="39">
        <v>44813.291666666664</v>
      </c>
      <c r="G931" s="10">
        <v>299.68</v>
      </c>
      <c r="H931" s="40">
        <f t="shared" si="190"/>
        <v>289.26</v>
      </c>
      <c r="I931" s="12">
        <f t="shared" si="191"/>
        <v>10.420000000000016</v>
      </c>
      <c r="J931" s="12">
        <f t="shared" si="192"/>
        <v>108.57640000000033</v>
      </c>
      <c r="K931" s="12">
        <f t="shared" si="193"/>
        <v>10.420000000000016</v>
      </c>
      <c r="L931" s="36">
        <f t="shared" si="194"/>
        <v>3.47704217832355E-2</v>
      </c>
      <c r="M931" s="12">
        <f t="shared" ca="1" si="183"/>
        <v>282.45999999999998</v>
      </c>
      <c r="N931" s="12">
        <f t="shared" ca="1" si="185"/>
        <v>17.220000000000027</v>
      </c>
      <c r="O931" s="12">
        <f t="shared" ca="1" si="186"/>
        <v>296.52840000000094</v>
      </c>
      <c r="P931" s="12">
        <f t="shared" ca="1" si="187"/>
        <v>17.220000000000027</v>
      </c>
      <c r="Q931" s="36">
        <f t="shared" ca="1" si="188"/>
        <v>5.7461292044847928E-2</v>
      </c>
      <c r="R931" s="37">
        <f t="shared" ca="1" si="184"/>
        <v>16.90234413433177</v>
      </c>
      <c r="S931" s="38">
        <f t="shared" ca="1" si="195"/>
        <v>0</v>
      </c>
    </row>
    <row r="932" spans="5:19" x14ac:dyDescent="0.3">
      <c r="E932" s="34">
        <f t="shared" si="189"/>
        <v>931</v>
      </c>
      <c r="F932" s="35">
        <v>44816.291666666664</v>
      </c>
      <c r="G932" s="6">
        <v>304.42</v>
      </c>
      <c r="H932" s="40">
        <f t="shared" si="190"/>
        <v>299.68</v>
      </c>
      <c r="I932" s="12">
        <f t="shared" si="191"/>
        <v>4.7400000000000091</v>
      </c>
      <c r="J932" s="12">
        <f t="shared" si="192"/>
        <v>22.467600000000086</v>
      </c>
      <c r="K932" s="12">
        <f t="shared" si="193"/>
        <v>4.7400000000000091</v>
      </c>
      <c r="L932" s="36">
        <f t="shared" si="194"/>
        <v>1.557059325931282E-2</v>
      </c>
      <c r="M932" s="12">
        <f t="shared" ca="1" si="183"/>
        <v>290.88000000000005</v>
      </c>
      <c r="N932" s="12">
        <f t="shared" ca="1" si="185"/>
        <v>13.539999999999964</v>
      </c>
      <c r="O932" s="12">
        <f t="shared" ca="1" si="186"/>
        <v>183.33159999999901</v>
      </c>
      <c r="P932" s="12">
        <f t="shared" ca="1" si="187"/>
        <v>13.539999999999964</v>
      </c>
      <c r="Q932" s="36">
        <f t="shared" ca="1" si="188"/>
        <v>4.4478023782931357E-2</v>
      </c>
      <c r="R932" s="37">
        <f t="shared" ca="1" si="184"/>
        <v>13.222344134331708</v>
      </c>
      <c r="S932" s="38">
        <f t="shared" ca="1" si="195"/>
        <v>0</v>
      </c>
    </row>
    <row r="933" spans="5:19" x14ac:dyDescent="0.3">
      <c r="E933" s="34">
        <f t="shared" si="189"/>
        <v>932</v>
      </c>
      <c r="F933" s="39">
        <v>44817.291666666664</v>
      </c>
      <c r="G933" s="10">
        <v>292.13</v>
      </c>
      <c r="H933" s="40">
        <f t="shared" si="190"/>
        <v>304.42</v>
      </c>
      <c r="I933" s="12">
        <f t="shared" si="191"/>
        <v>-12.29000000000002</v>
      </c>
      <c r="J933" s="12">
        <f t="shared" si="192"/>
        <v>151.0441000000005</v>
      </c>
      <c r="K933" s="12">
        <f t="shared" si="193"/>
        <v>12.29000000000002</v>
      </c>
      <c r="L933" s="36">
        <f t="shared" si="194"/>
        <v>4.2070311162838533E-2</v>
      </c>
      <c r="M933" s="12">
        <f t="shared" ca="1" si="183"/>
        <v>297.78666666666669</v>
      </c>
      <c r="N933" s="12">
        <f t="shared" ca="1" si="185"/>
        <v>-5.6566666666666947</v>
      </c>
      <c r="O933" s="12">
        <f t="shared" ca="1" si="186"/>
        <v>31.997877777778093</v>
      </c>
      <c r="P933" s="12">
        <f t="shared" ca="1" si="187"/>
        <v>5.6566666666666947</v>
      </c>
      <c r="Q933" s="36">
        <f t="shared" ca="1" si="188"/>
        <v>1.9363525371124825E-2</v>
      </c>
      <c r="R933" s="37">
        <f t="shared" ca="1" si="184"/>
        <v>-5.9743225323349511</v>
      </c>
      <c r="S933" s="38">
        <f t="shared" ca="1" si="195"/>
        <v>1</v>
      </c>
    </row>
    <row r="934" spans="5:19" x14ac:dyDescent="0.3">
      <c r="E934" s="34">
        <f t="shared" si="189"/>
        <v>933</v>
      </c>
      <c r="F934" s="35">
        <v>44818.291666666664</v>
      </c>
      <c r="G934" s="6">
        <v>302.61</v>
      </c>
      <c r="H934" s="40">
        <f t="shared" si="190"/>
        <v>292.13</v>
      </c>
      <c r="I934" s="12">
        <f t="shared" si="191"/>
        <v>10.480000000000018</v>
      </c>
      <c r="J934" s="12">
        <f t="shared" si="192"/>
        <v>109.83040000000038</v>
      </c>
      <c r="K934" s="12">
        <f t="shared" si="193"/>
        <v>10.480000000000018</v>
      </c>
      <c r="L934" s="36">
        <f t="shared" si="194"/>
        <v>3.4632034632034688E-2</v>
      </c>
      <c r="M934" s="12">
        <f t="shared" ca="1" si="183"/>
        <v>298.74333333333334</v>
      </c>
      <c r="N934" s="12">
        <f t="shared" ca="1" si="185"/>
        <v>3.8666666666666742</v>
      </c>
      <c r="O934" s="12">
        <f t="shared" ca="1" si="186"/>
        <v>14.951111111111169</v>
      </c>
      <c r="P934" s="12">
        <f t="shared" ca="1" si="187"/>
        <v>3.8666666666666742</v>
      </c>
      <c r="Q934" s="36">
        <f t="shared" ca="1" si="188"/>
        <v>1.2777722701386848E-2</v>
      </c>
      <c r="R934" s="37">
        <f t="shared" ca="1" si="184"/>
        <v>3.5490108009984178</v>
      </c>
      <c r="S934" s="38">
        <f t="shared" ca="1" si="195"/>
        <v>1</v>
      </c>
    </row>
    <row r="935" spans="5:19" x14ac:dyDescent="0.3">
      <c r="E935" s="34">
        <f t="shared" si="189"/>
        <v>934</v>
      </c>
      <c r="F935" s="39">
        <v>44819.291666666664</v>
      </c>
      <c r="G935" s="10">
        <v>303.75</v>
      </c>
      <c r="H935" s="40">
        <f t="shared" si="190"/>
        <v>302.61</v>
      </c>
      <c r="I935" s="12">
        <f t="shared" si="191"/>
        <v>1.1399999999999864</v>
      </c>
      <c r="J935" s="12">
        <f t="shared" si="192"/>
        <v>1.299599999999969</v>
      </c>
      <c r="K935" s="12">
        <f t="shared" si="193"/>
        <v>1.1399999999999864</v>
      </c>
      <c r="L935" s="36">
        <f t="shared" si="194"/>
        <v>3.7530864197530414E-3</v>
      </c>
      <c r="M935" s="12">
        <f t="shared" ca="1" si="183"/>
        <v>299.71999999999997</v>
      </c>
      <c r="N935" s="12">
        <f t="shared" ca="1" si="185"/>
        <v>4.0300000000000296</v>
      </c>
      <c r="O935" s="12">
        <f t="shared" ca="1" si="186"/>
        <v>16.240900000000238</v>
      </c>
      <c r="P935" s="12">
        <f t="shared" ca="1" si="187"/>
        <v>4.0300000000000296</v>
      </c>
      <c r="Q935" s="36">
        <f t="shared" ca="1" si="188"/>
        <v>1.3267489711934253E-2</v>
      </c>
      <c r="R935" s="37">
        <f t="shared" ca="1" si="184"/>
        <v>3.7123441343317731</v>
      </c>
      <c r="S935" s="38">
        <f t="shared" ca="1" si="195"/>
        <v>0</v>
      </c>
    </row>
    <row r="936" spans="5:19" x14ac:dyDescent="0.3">
      <c r="E936" s="34">
        <f t="shared" si="189"/>
        <v>935</v>
      </c>
      <c r="F936" s="35">
        <v>44820.291666666664</v>
      </c>
      <c r="G936" s="6">
        <v>303.35000000000002</v>
      </c>
      <c r="H936" s="40">
        <f t="shared" si="190"/>
        <v>303.75</v>
      </c>
      <c r="I936" s="12">
        <f t="shared" si="191"/>
        <v>-0.39999999999997726</v>
      </c>
      <c r="J936" s="12">
        <f t="shared" si="192"/>
        <v>0.15999999999998182</v>
      </c>
      <c r="K936" s="12">
        <f t="shared" si="193"/>
        <v>0.39999999999997726</v>
      </c>
      <c r="L936" s="36">
        <f t="shared" si="194"/>
        <v>1.3186088676445599E-3</v>
      </c>
      <c r="M936" s="12">
        <f t="shared" ca="1" si="183"/>
        <v>299.49666666666667</v>
      </c>
      <c r="N936" s="12">
        <f t="shared" ca="1" si="185"/>
        <v>3.853333333333353</v>
      </c>
      <c r="O936" s="12">
        <f t="shared" ca="1" si="186"/>
        <v>14.848177777777929</v>
      </c>
      <c r="P936" s="12">
        <f t="shared" ca="1" si="187"/>
        <v>3.853333333333353</v>
      </c>
      <c r="Q936" s="36">
        <f t="shared" ca="1" si="188"/>
        <v>1.2702598758310047E-2</v>
      </c>
      <c r="R936" s="37">
        <f t="shared" ca="1" si="184"/>
        <v>3.5356774676650966</v>
      </c>
      <c r="S936" s="38">
        <f t="shared" ca="1" si="195"/>
        <v>0</v>
      </c>
    </row>
    <row r="937" spans="5:19" x14ac:dyDescent="0.3">
      <c r="E937" s="34">
        <f t="shared" si="189"/>
        <v>936</v>
      </c>
      <c r="F937" s="39">
        <v>44823.291666666664</v>
      </c>
      <c r="G937" s="10">
        <v>309.07</v>
      </c>
      <c r="H937" s="40">
        <f t="shared" si="190"/>
        <v>303.35000000000002</v>
      </c>
      <c r="I937" s="12">
        <f t="shared" si="191"/>
        <v>5.7199999999999704</v>
      </c>
      <c r="J937" s="12">
        <f t="shared" si="192"/>
        <v>32.718399999999662</v>
      </c>
      <c r="K937" s="12">
        <f t="shared" si="193"/>
        <v>5.7199999999999704</v>
      </c>
      <c r="L937" s="36">
        <f t="shared" si="194"/>
        <v>1.8507134306144143E-2</v>
      </c>
      <c r="M937" s="12">
        <f t="shared" ca="1" si="183"/>
        <v>303.23666666666668</v>
      </c>
      <c r="N937" s="12">
        <f t="shared" ca="1" si="185"/>
        <v>5.8333333333333144</v>
      </c>
      <c r="O937" s="12">
        <f t="shared" ca="1" si="186"/>
        <v>34.027777777777558</v>
      </c>
      <c r="P937" s="12">
        <f t="shared" ca="1" si="187"/>
        <v>5.8333333333333144</v>
      </c>
      <c r="Q937" s="36">
        <f t="shared" ca="1" si="188"/>
        <v>1.8873825778410441E-2</v>
      </c>
      <c r="R937" s="37">
        <f t="shared" ca="1" si="184"/>
        <v>5.515677467665058</v>
      </c>
      <c r="S937" s="38">
        <f t="shared" ca="1" si="195"/>
        <v>0</v>
      </c>
    </row>
    <row r="938" spans="5:19" x14ac:dyDescent="0.3">
      <c r="E938" s="34">
        <f t="shared" si="189"/>
        <v>937</v>
      </c>
      <c r="F938" s="35">
        <v>44824.291666666664</v>
      </c>
      <c r="G938" s="6">
        <v>308.73</v>
      </c>
      <c r="H938" s="40">
        <f t="shared" si="190"/>
        <v>309.07</v>
      </c>
      <c r="I938" s="12">
        <f t="shared" si="191"/>
        <v>-0.33999999999997499</v>
      </c>
      <c r="J938" s="12">
        <f t="shared" si="192"/>
        <v>0.11559999999998299</v>
      </c>
      <c r="K938" s="12">
        <f t="shared" si="193"/>
        <v>0.33999999999997499</v>
      </c>
      <c r="L938" s="36">
        <f t="shared" si="194"/>
        <v>1.101285913257458E-3</v>
      </c>
      <c r="M938" s="12">
        <f t="shared" ca="1" si="183"/>
        <v>305.39000000000004</v>
      </c>
      <c r="N938" s="12">
        <f t="shared" ca="1" si="185"/>
        <v>3.339999999999975</v>
      </c>
      <c r="O938" s="12">
        <f t="shared" ca="1" si="186"/>
        <v>11.155599999999833</v>
      </c>
      <c r="P938" s="12">
        <f t="shared" ca="1" si="187"/>
        <v>3.339999999999975</v>
      </c>
      <c r="Q938" s="36">
        <f t="shared" ca="1" si="188"/>
        <v>1.0818514559647507E-2</v>
      </c>
      <c r="R938" s="37">
        <f t="shared" ca="1" si="184"/>
        <v>3.0223441343317186</v>
      </c>
      <c r="S938" s="38">
        <f t="shared" ca="1" si="195"/>
        <v>0</v>
      </c>
    </row>
    <row r="939" spans="5:19" x14ac:dyDescent="0.3">
      <c r="E939" s="34">
        <f t="shared" si="189"/>
        <v>938</v>
      </c>
      <c r="F939" s="39">
        <v>44825.291666666664</v>
      </c>
      <c r="G939" s="10">
        <v>300.8</v>
      </c>
      <c r="H939" s="40">
        <f t="shared" si="190"/>
        <v>308.73</v>
      </c>
      <c r="I939" s="12">
        <f t="shared" si="191"/>
        <v>-7.9300000000000068</v>
      </c>
      <c r="J939" s="12">
        <f t="shared" si="192"/>
        <v>62.884900000000108</v>
      </c>
      <c r="K939" s="12">
        <f t="shared" si="193"/>
        <v>7.9300000000000068</v>
      </c>
      <c r="L939" s="36">
        <f t="shared" si="194"/>
        <v>2.6363031914893639E-2</v>
      </c>
      <c r="M939" s="12">
        <f t="shared" ca="1" si="183"/>
        <v>307.05</v>
      </c>
      <c r="N939" s="12">
        <f t="shared" ca="1" si="185"/>
        <v>-6.25</v>
      </c>
      <c r="O939" s="12">
        <f t="shared" ca="1" si="186"/>
        <v>39.0625</v>
      </c>
      <c r="P939" s="12">
        <f t="shared" ca="1" si="187"/>
        <v>6.25</v>
      </c>
      <c r="Q939" s="36">
        <f t="shared" ca="1" si="188"/>
        <v>2.0777925531914893E-2</v>
      </c>
      <c r="R939" s="37">
        <f t="shared" ca="1" si="184"/>
        <v>-6.5676558656682564</v>
      </c>
      <c r="S939" s="38">
        <f t="shared" ca="1" si="195"/>
        <v>1</v>
      </c>
    </row>
    <row r="940" spans="5:19" x14ac:dyDescent="0.3">
      <c r="E940" s="34">
        <f t="shared" si="189"/>
        <v>939</v>
      </c>
      <c r="F940" s="35">
        <v>44826.291666666664</v>
      </c>
      <c r="G940" s="6">
        <v>288.58999999999997</v>
      </c>
      <c r="H940" s="40">
        <f t="shared" si="190"/>
        <v>300.8</v>
      </c>
      <c r="I940" s="12">
        <f t="shared" si="191"/>
        <v>-12.210000000000036</v>
      </c>
      <c r="J940" s="12">
        <f t="shared" si="192"/>
        <v>149.08410000000089</v>
      </c>
      <c r="K940" s="12">
        <f t="shared" si="193"/>
        <v>12.210000000000036</v>
      </c>
      <c r="L940" s="36">
        <f t="shared" si="194"/>
        <v>4.2309158321494289E-2</v>
      </c>
      <c r="M940" s="12">
        <f t="shared" ca="1" si="183"/>
        <v>306.2</v>
      </c>
      <c r="N940" s="12">
        <f t="shared" ca="1" si="185"/>
        <v>-17.610000000000014</v>
      </c>
      <c r="O940" s="12">
        <f t="shared" ca="1" si="186"/>
        <v>310.11210000000045</v>
      </c>
      <c r="P940" s="12">
        <f t="shared" ca="1" si="187"/>
        <v>17.610000000000014</v>
      </c>
      <c r="Q940" s="36">
        <f t="shared" ca="1" si="188"/>
        <v>6.1020825392425294E-2</v>
      </c>
      <c r="R940" s="37">
        <f t="shared" ca="1" si="184"/>
        <v>-17.927655865668271</v>
      </c>
      <c r="S940" s="38">
        <f t="shared" ca="1" si="195"/>
        <v>0</v>
      </c>
    </row>
    <row r="941" spans="5:19" x14ac:dyDescent="0.3">
      <c r="E941" s="34">
        <f t="shared" si="189"/>
        <v>940</v>
      </c>
      <c r="F941" s="39">
        <v>44827.291666666664</v>
      </c>
      <c r="G941" s="10">
        <v>275.33</v>
      </c>
      <c r="H941" s="40">
        <f t="shared" si="190"/>
        <v>288.58999999999997</v>
      </c>
      <c r="I941" s="12">
        <f t="shared" si="191"/>
        <v>-13.259999999999991</v>
      </c>
      <c r="J941" s="12">
        <f t="shared" si="192"/>
        <v>175.82759999999976</v>
      </c>
      <c r="K941" s="12">
        <f t="shared" si="193"/>
        <v>13.259999999999991</v>
      </c>
      <c r="L941" s="36">
        <f t="shared" si="194"/>
        <v>4.8160389350960633E-2</v>
      </c>
      <c r="M941" s="12">
        <f t="shared" ca="1" si="183"/>
        <v>299.37333333333328</v>
      </c>
      <c r="N941" s="12">
        <f t="shared" ca="1" si="185"/>
        <v>-24.043333333333294</v>
      </c>
      <c r="O941" s="12">
        <f t="shared" ca="1" si="186"/>
        <v>578.08187777777584</v>
      </c>
      <c r="P941" s="12">
        <f t="shared" ca="1" si="187"/>
        <v>24.043333333333294</v>
      </c>
      <c r="Q941" s="36">
        <f t="shared" ca="1" si="188"/>
        <v>8.7325512415404413E-2</v>
      </c>
      <c r="R941" s="37">
        <f t="shared" ca="1" si="184"/>
        <v>-24.360989199001551</v>
      </c>
      <c r="S941" s="38">
        <f t="shared" ca="1" si="195"/>
        <v>0</v>
      </c>
    </row>
    <row r="942" spans="5:19" x14ac:dyDescent="0.3">
      <c r="E942" s="34">
        <f t="shared" si="189"/>
        <v>941</v>
      </c>
      <c r="F942" s="35">
        <v>44830.291666666664</v>
      </c>
      <c r="G942" s="6">
        <v>276.01</v>
      </c>
      <c r="H942" s="40">
        <f t="shared" si="190"/>
        <v>275.33</v>
      </c>
      <c r="I942" s="12">
        <f t="shared" si="191"/>
        <v>0.68000000000000682</v>
      </c>
      <c r="J942" s="12">
        <f t="shared" si="192"/>
        <v>0.4624000000000093</v>
      </c>
      <c r="K942" s="12">
        <f t="shared" si="193"/>
        <v>0.68000000000000682</v>
      </c>
      <c r="L942" s="36">
        <f t="shared" si="194"/>
        <v>2.4636788522155242E-3</v>
      </c>
      <c r="M942" s="12">
        <f t="shared" ca="1" si="183"/>
        <v>288.24</v>
      </c>
      <c r="N942" s="12">
        <f t="shared" ca="1" si="185"/>
        <v>-12.230000000000018</v>
      </c>
      <c r="O942" s="12">
        <f t="shared" ca="1" si="186"/>
        <v>149.57290000000046</v>
      </c>
      <c r="P942" s="12">
        <f t="shared" ca="1" si="187"/>
        <v>12.230000000000018</v>
      </c>
      <c r="Q942" s="36">
        <f t="shared" ca="1" si="188"/>
        <v>4.4309988768522948E-2</v>
      </c>
      <c r="R942" s="37">
        <f t="shared" ca="1" si="184"/>
        <v>-12.547655865668274</v>
      </c>
      <c r="S942" s="38">
        <f t="shared" ca="1" si="195"/>
        <v>0</v>
      </c>
    </row>
    <row r="943" spans="5:19" x14ac:dyDescent="0.3">
      <c r="E943" s="34">
        <f t="shared" si="189"/>
        <v>942</v>
      </c>
      <c r="F943" s="39">
        <v>44831.291666666664</v>
      </c>
      <c r="G943" s="10">
        <v>282.94</v>
      </c>
      <c r="H943" s="40">
        <f t="shared" si="190"/>
        <v>276.01</v>
      </c>
      <c r="I943" s="12">
        <f t="shared" si="191"/>
        <v>6.9300000000000068</v>
      </c>
      <c r="J943" s="12">
        <f t="shared" si="192"/>
        <v>48.024900000000095</v>
      </c>
      <c r="K943" s="12">
        <f t="shared" si="193"/>
        <v>6.9300000000000068</v>
      </c>
      <c r="L943" s="36">
        <f t="shared" si="194"/>
        <v>2.4492825333993096E-2</v>
      </c>
      <c r="M943" s="12">
        <f t="shared" ca="1" si="183"/>
        <v>279.97666666666663</v>
      </c>
      <c r="N943" s="12">
        <f t="shared" ca="1" si="185"/>
        <v>2.9633333333333667</v>
      </c>
      <c r="O943" s="12">
        <f t="shared" ca="1" si="186"/>
        <v>8.7813444444446418</v>
      </c>
      <c r="P943" s="12">
        <f t="shared" ca="1" si="187"/>
        <v>2.9633333333333667</v>
      </c>
      <c r="Q943" s="36">
        <f t="shared" ca="1" si="188"/>
        <v>1.0473363021606584E-2</v>
      </c>
      <c r="R943" s="37">
        <f t="shared" ca="1" si="184"/>
        <v>2.6456774676651102</v>
      </c>
      <c r="S943" s="38">
        <f t="shared" ca="1" si="195"/>
        <v>1</v>
      </c>
    </row>
    <row r="944" spans="5:19" x14ac:dyDescent="0.3">
      <c r="E944" s="34">
        <f t="shared" si="189"/>
        <v>943</v>
      </c>
      <c r="F944" s="35">
        <v>44832.291666666664</v>
      </c>
      <c r="G944" s="6">
        <v>287.81</v>
      </c>
      <c r="H944" s="40">
        <f t="shared" si="190"/>
        <v>282.94</v>
      </c>
      <c r="I944" s="12">
        <f t="shared" si="191"/>
        <v>4.8700000000000045</v>
      </c>
      <c r="J944" s="12">
        <f t="shared" si="192"/>
        <v>23.716900000000045</v>
      </c>
      <c r="K944" s="12">
        <f t="shared" si="193"/>
        <v>4.8700000000000045</v>
      </c>
      <c r="L944" s="36">
        <f t="shared" si="194"/>
        <v>1.6920885306278464E-2</v>
      </c>
      <c r="M944" s="12">
        <f t="shared" ca="1" si="183"/>
        <v>278.09333333333331</v>
      </c>
      <c r="N944" s="12">
        <f t="shared" ca="1" si="185"/>
        <v>9.716666666666697</v>
      </c>
      <c r="O944" s="12">
        <f t="shared" ca="1" si="186"/>
        <v>94.413611111111706</v>
      </c>
      <c r="P944" s="12">
        <f t="shared" ca="1" si="187"/>
        <v>9.716666666666697</v>
      </c>
      <c r="Q944" s="36">
        <f t="shared" ca="1" si="188"/>
        <v>3.376069860903616E-2</v>
      </c>
      <c r="R944" s="37">
        <f t="shared" ca="1" si="184"/>
        <v>9.3990108009984414</v>
      </c>
      <c r="S944" s="38">
        <f t="shared" ca="1" si="195"/>
        <v>0</v>
      </c>
    </row>
    <row r="945" spans="5:19" x14ac:dyDescent="0.3">
      <c r="E945" s="34">
        <f t="shared" si="189"/>
        <v>944</v>
      </c>
      <c r="F945" s="39">
        <v>44833.291666666664</v>
      </c>
      <c r="G945" s="10">
        <v>268.20999999999998</v>
      </c>
      <c r="H945" s="40">
        <f t="shared" si="190"/>
        <v>287.81</v>
      </c>
      <c r="I945" s="12">
        <f t="shared" si="191"/>
        <v>-19.600000000000023</v>
      </c>
      <c r="J945" s="12">
        <f t="shared" si="192"/>
        <v>384.16000000000088</v>
      </c>
      <c r="K945" s="12">
        <f t="shared" si="193"/>
        <v>19.600000000000023</v>
      </c>
      <c r="L945" s="36">
        <f t="shared" si="194"/>
        <v>7.307706647776005E-2</v>
      </c>
      <c r="M945" s="12">
        <f t="shared" ca="1" si="183"/>
        <v>282.25333333333333</v>
      </c>
      <c r="N945" s="12">
        <f t="shared" ca="1" si="185"/>
        <v>-14.043333333333351</v>
      </c>
      <c r="O945" s="12">
        <f t="shared" ca="1" si="186"/>
        <v>197.21521111111161</v>
      </c>
      <c r="P945" s="12">
        <f t="shared" ca="1" si="187"/>
        <v>14.043333333333351</v>
      </c>
      <c r="Q945" s="36">
        <f t="shared" ca="1" si="188"/>
        <v>5.2359469569864481E-2</v>
      </c>
      <c r="R945" s="37">
        <f t="shared" ca="1" si="184"/>
        <v>-14.360989199001606</v>
      </c>
      <c r="S945" s="38">
        <f t="shared" ca="1" si="195"/>
        <v>1</v>
      </c>
    </row>
    <row r="946" spans="5:19" x14ac:dyDescent="0.3">
      <c r="E946" s="34">
        <f t="shared" si="189"/>
        <v>945</v>
      </c>
      <c r="F946" s="35">
        <v>44834.291666666664</v>
      </c>
      <c r="G946" s="6">
        <v>265.25</v>
      </c>
      <c r="H946" s="40">
        <f t="shared" si="190"/>
        <v>268.20999999999998</v>
      </c>
      <c r="I946" s="12">
        <f t="shared" si="191"/>
        <v>-2.9599999999999795</v>
      </c>
      <c r="J946" s="12">
        <f t="shared" si="192"/>
        <v>8.7615999999998788</v>
      </c>
      <c r="K946" s="12">
        <f t="shared" si="193"/>
        <v>2.9599999999999795</v>
      </c>
      <c r="L946" s="36">
        <f t="shared" si="194"/>
        <v>1.1159283694627632E-2</v>
      </c>
      <c r="M946" s="12">
        <f t="shared" ca="1" si="183"/>
        <v>279.65333333333336</v>
      </c>
      <c r="N946" s="12">
        <f t="shared" ca="1" si="185"/>
        <v>-14.403333333333364</v>
      </c>
      <c r="O946" s="12">
        <f t="shared" ca="1" si="186"/>
        <v>207.45601111111202</v>
      </c>
      <c r="P946" s="12">
        <f t="shared" ca="1" si="187"/>
        <v>14.403333333333364</v>
      </c>
      <c r="Q946" s="36">
        <f t="shared" ca="1" si="188"/>
        <v>5.4300973923971214E-2</v>
      </c>
      <c r="R946" s="37">
        <f t="shared" ca="1" si="184"/>
        <v>-14.72098919900162</v>
      </c>
      <c r="S946" s="38">
        <f t="shared" ca="1" si="195"/>
        <v>0</v>
      </c>
    </row>
    <row r="947" spans="5:19" x14ac:dyDescent="0.3">
      <c r="E947" s="34">
        <f t="shared" si="189"/>
        <v>946</v>
      </c>
      <c r="F947" s="39">
        <v>44837.291666666664</v>
      </c>
      <c r="G947" s="10">
        <v>242.4</v>
      </c>
      <c r="H947" s="40">
        <f t="shared" si="190"/>
        <v>265.25</v>
      </c>
      <c r="I947" s="12">
        <f t="shared" si="191"/>
        <v>-22.849999999999994</v>
      </c>
      <c r="J947" s="12">
        <f t="shared" si="192"/>
        <v>522.12249999999972</v>
      </c>
      <c r="K947" s="12">
        <f t="shared" si="193"/>
        <v>22.849999999999994</v>
      </c>
      <c r="L947" s="36">
        <f t="shared" si="194"/>
        <v>9.4265676567656734E-2</v>
      </c>
      <c r="M947" s="12">
        <f t="shared" ca="1" si="183"/>
        <v>273.75666666666666</v>
      </c>
      <c r="N947" s="12">
        <f t="shared" ca="1" si="185"/>
        <v>-31.356666666666655</v>
      </c>
      <c r="O947" s="12">
        <f t="shared" ca="1" si="186"/>
        <v>983.24054444444369</v>
      </c>
      <c r="P947" s="12">
        <f t="shared" ca="1" si="187"/>
        <v>31.356666666666655</v>
      </c>
      <c r="Q947" s="36">
        <f t="shared" ca="1" si="188"/>
        <v>0.1293591859185918</v>
      </c>
      <c r="R947" s="37">
        <f t="shared" ca="1" si="184"/>
        <v>-31.674322532334912</v>
      </c>
      <c r="S947" s="38">
        <f t="shared" ca="1" si="195"/>
        <v>0</v>
      </c>
    </row>
    <row r="948" spans="5:19" x14ac:dyDescent="0.3">
      <c r="E948" s="34">
        <f t="shared" si="189"/>
        <v>947</v>
      </c>
      <c r="F948" s="35">
        <v>44838.291666666664</v>
      </c>
      <c r="G948" s="6">
        <v>249.44</v>
      </c>
      <c r="H948" s="40">
        <f t="shared" si="190"/>
        <v>242.4</v>
      </c>
      <c r="I948" s="12">
        <f t="shared" si="191"/>
        <v>7.039999999999992</v>
      </c>
      <c r="J948" s="12">
        <f t="shared" si="192"/>
        <v>49.561599999999885</v>
      </c>
      <c r="K948" s="12">
        <f t="shared" si="193"/>
        <v>7.039999999999992</v>
      </c>
      <c r="L948" s="36">
        <f t="shared" si="194"/>
        <v>2.8223220012828704E-2</v>
      </c>
      <c r="M948" s="12">
        <f t="shared" ca="1" si="183"/>
        <v>258.62</v>
      </c>
      <c r="N948" s="12">
        <f t="shared" ca="1" si="185"/>
        <v>-9.1800000000000068</v>
      </c>
      <c r="O948" s="12">
        <f t="shared" ca="1" si="186"/>
        <v>84.272400000000118</v>
      </c>
      <c r="P948" s="12">
        <f t="shared" ca="1" si="187"/>
        <v>9.1800000000000068</v>
      </c>
      <c r="Q948" s="36">
        <f t="shared" ca="1" si="188"/>
        <v>3.6802437459910228E-2</v>
      </c>
      <c r="R948" s="37">
        <f t="shared" ca="1" si="184"/>
        <v>-9.4976558656682624</v>
      </c>
      <c r="S948" s="38">
        <f t="shared" ca="1" si="195"/>
        <v>0</v>
      </c>
    </row>
    <row r="949" spans="5:19" x14ac:dyDescent="0.3">
      <c r="E949" s="34">
        <f t="shared" si="189"/>
        <v>948</v>
      </c>
      <c r="F949" s="39">
        <v>44839.291666666664</v>
      </c>
      <c r="G949" s="10">
        <v>240.81</v>
      </c>
      <c r="H949" s="40">
        <f t="shared" si="190"/>
        <v>249.44</v>
      </c>
      <c r="I949" s="12">
        <f t="shared" si="191"/>
        <v>-8.6299999999999955</v>
      </c>
      <c r="J949" s="12">
        <f t="shared" si="192"/>
        <v>74.476899999999915</v>
      </c>
      <c r="K949" s="12">
        <f t="shared" si="193"/>
        <v>8.6299999999999955</v>
      </c>
      <c r="L949" s="36">
        <f t="shared" si="194"/>
        <v>3.5837382168514578E-2</v>
      </c>
      <c r="M949" s="12">
        <f t="shared" ca="1" si="183"/>
        <v>252.36333333333332</v>
      </c>
      <c r="N949" s="12">
        <f t="shared" ca="1" si="185"/>
        <v>-11.553333333333313</v>
      </c>
      <c r="O949" s="12">
        <f t="shared" ca="1" si="186"/>
        <v>133.47951111111064</v>
      </c>
      <c r="P949" s="12">
        <f t="shared" ca="1" si="187"/>
        <v>11.553333333333313</v>
      </c>
      <c r="Q949" s="36">
        <f t="shared" ca="1" si="188"/>
        <v>4.7976966626524287E-2</v>
      </c>
      <c r="R949" s="37">
        <f t="shared" ca="1" si="184"/>
        <v>-11.870989199001569</v>
      </c>
      <c r="S949" s="38">
        <f t="shared" ca="1" si="195"/>
        <v>0</v>
      </c>
    </row>
    <row r="950" spans="5:19" x14ac:dyDescent="0.3">
      <c r="E950" s="34">
        <f t="shared" si="189"/>
        <v>949</v>
      </c>
      <c r="F950" s="35">
        <v>44840.291666666664</v>
      </c>
      <c r="G950" s="6">
        <v>238.13</v>
      </c>
      <c r="H950" s="40">
        <f t="shared" si="190"/>
        <v>240.81</v>
      </c>
      <c r="I950" s="12">
        <f t="shared" si="191"/>
        <v>-2.6800000000000068</v>
      </c>
      <c r="J950" s="12">
        <f t="shared" si="192"/>
        <v>7.1824000000000368</v>
      </c>
      <c r="K950" s="12">
        <f t="shared" si="193"/>
        <v>2.6800000000000068</v>
      </c>
      <c r="L950" s="36">
        <f t="shared" si="194"/>
        <v>1.1254356863897899E-2</v>
      </c>
      <c r="M950" s="12">
        <f t="shared" ca="1" si="183"/>
        <v>244.2166666666667</v>
      </c>
      <c r="N950" s="12">
        <f t="shared" ca="1" si="185"/>
        <v>-6.0866666666667015</v>
      </c>
      <c r="O950" s="12">
        <f t="shared" ca="1" si="186"/>
        <v>37.047511111111533</v>
      </c>
      <c r="P950" s="12">
        <f t="shared" ca="1" si="187"/>
        <v>6.0866666666667015</v>
      </c>
      <c r="Q950" s="36">
        <f t="shared" ca="1" si="188"/>
        <v>2.5560268200842826E-2</v>
      </c>
      <c r="R950" s="37">
        <f t="shared" ca="1" si="184"/>
        <v>-6.404322532334958</v>
      </c>
      <c r="S950" s="38">
        <f t="shared" ca="1" si="195"/>
        <v>0</v>
      </c>
    </row>
    <row r="951" spans="5:19" x14ac:dyDescent="0.3">
      <c r="E951" s="34">
        <f t="shared" si="189"/>
        <v>950</v>
      </c>
      <c r="F951" s="39">
        <v>44841.291666666664</v>
      </c>
      <c r="G951" s="10">
        <v>223.07</v>
      </c>
      <c r="H951" s="40">
        <f t="shared" si="190"/>
        <v>238.13</v>
      </c>
      <c r="I951" s="12">
        <f t="shared" si="191"/>
        <v>-15.060000000000002</v>
      </c>
      <c r="J951" s="12">
        <f t="shared" si="192"/>
        <v>226.80360000000007</v>
      </c>
      <c r="K951" s="12">
        <f t="shared" si="193"/>
        <v>15.060000000000002</v>
      </c>
      <c r="L951" s="36">
        <f t="shared" si="194"/>
        <v>6.7512440041242669E-2</v>
      </c>
      <c r="M951" s="12">
        <f t="shared" ca="1" si="183"/>
        <v>242.79333333333332</v>
      </c>
      <c r="N951" s="12">
        <f t="shared" ca="1" si="185"/>
        <v>-19.723333333333329</v>
      </c>
      <c r="O951" s="12">
        <f t="shared" ca="1" si="186"/>
        <v>389.0098777777776</v>
      </c>
      <c r="P951" s="12">
        <f t="shared" ca="1" si="187"/>
        <v>19.723333333333329</v>
      </c>
      <c r="Q951" s="36">
        <f t="shared" ca="1" si="188"/>
        <v>8.8417686525903663E-2</v>
      </c>
      <c r="R951" s="37">
        <f t="shared" ca="1" si="184"/>
        <v>-20.040989199001586</v>
      </c>
      <c r="S951" s="38">
        <f t="shared" ca="1" si="195"/>
        <v>0</v>
      </c>
    </row>
    <row r="952" spans="5:19" x14ac:dyDescent="0.3">
      <c r="E952" s="34">
        <f t="shared" si="189"/>
        <v>951</v>
      </c>
      <c r="F952" s="35">
        <v>44844.291666666664</v>
      </c>
      <c r="G952" s="6">
        <v>222.96</v>
      </c>
      <c r="H952" s="40">
        <f t="shared" si="190"/>
        <v>223.07</v>
      </c>
      <c r="I952" s="12">
        <f t="shared" si="191"/>
        <v>-0.10999999999998522</v>
      </c>
      <c r="J952" s="12">
        <f t="shared" si="192"/>
        <v>1.2099999999996749E-2</v>
      </c>
      <c r="K952" s="12">
        <f t="shared" si="193"/>
        <v>0.10999999999998522</v>
      </c>
      <c r="L952" s="36">
        <f t="shared" si="194"/>
        <v>4.9336203803366173E-4</v>
      </c>
      <c r="M952" s="12">
        <f t="shared" ca="1" si="183"/>
        <v>234.00333333333333</v>
      </c>
      <c r="N952" s="12">
        <f t="shared" ca="1" si="185"/>
        <v>-11.043333333333322</v>
      </c>
      <c r="O952" s="12">
        <f t="shared" ca="1" si="186"/>
        <v>121.95521111111087</v>
      </c>
      <c r="P952" s="12">
        <f t="shared" ca="1" si="187"/>
        <v>11.043333333333322</v>
      </c>
      <c r="Q952" s="36">
        <f t="shared" ca="1" si="188"/>
        <v>4.9530558545628461E-2</v>
      </c>
      <c r="R952" s="37">
        <f t="shared" ca="1" si="184"/>
        <v>-11.360989199001578</v>
      </c>
      <c r="S952" s="38">
        <f t="shared" ca="1" si="195"/>
        <v>0</v>
      </c>
    </row>
    <row r="953" spans="5:19" x14ac:dyDescent="0.3">
      <c r="E953" s="34">
        <f t="shared" si="189"/>
        <v>952</v>
      </c>
      <c r="F953" s="39">
        <v>44845.291666666664</v>
      </c>
      <c r="G953" s="10">
        <v>216.5</v>
      </c>
      <c r="H953" s="40">
        <f t="shared" si="190"/>
        <v>222.96</v>
      </c>
      <c r="I953" s="12">
        <f t="shared" si="191"/>
        <v>-6.460000000000008</v>
      </c>
      <c r="J953" s="12">
        <f t="shared" si="192"/>
        <v>41.7316000000001</v>
      </c>
      <c r="K953" s="12">
        <f t="shared" si="193"/>
        <v>6.460000000000008</v>
      </c>
      <c r="L953" s="36">
        <f t="shared" si="194"/>
        <v>2.9838337182448074E-2</v>
      </c>
      <c r="M953" s="12">
        <f t="shared" ca="1" si="183"/>
        <v>228.05333333333331</v>
      </c>
      <c r="N953" s="12">
        <f t="shared" ca="1" si="185"/>
        <v>-11.553333333333313</v>
      </c>
      <c r="O953" s="12">
        <f t="shared" ca="1" si="186"/>
        <v>133.47951111111064</v>
      </c>
      <c r="P953" s="12">
        <f t="shared" ca="1" si="187"/>
        <v>11.553333333333313</v>
      </c>
      <c r="Q953" s="36">
        <f t="shared" ca="1" si="188"/>
        <v>5.3364126250962186E-2</v>
      </c>
      <c r="R953" s="37">
        <f t="shared" ca="1" si="184"/>
        <v>-11.870989199001569</v>
      </c>
      <c r="S953" s="38">
        <f t="shared" ca="1" si="195"/>
        <v>0</v>
      </c>
    </row>
    <row r="954" spans="5:19" x14ac:dyDescent="0.3">
      <c r="E954" s="34">
        <f t="shared" si="189"/>
        <v>953</v>
      </c>
      <c r="F954" s="35">
        <v>44846.291666666664</v>
      </c>
      <c r="G954" s="6">
        <v>217.24</v>
      </c>
      <c r="H954" s="40">
        <f t="shared" si="190"/>
        <v>216.5</v>
      </c>
      <c r="I954" s="12">
        <f t="shared" si="191"/>
        <v>0.74000000000000909</v>
      </c>
      <c r="J954" s="12">
        <f t="shared" si="192"/>
        <v>0.54760000000001341</v>
      </c>
      <c r="K954" s="12">
        <f t="shared" si="193"/>
        <v>0.74000000000000909</v>
      </c>
      <c r="L954" s="36">
        <f t="shared" si="194"/>
        <v>3.4063708341005756E-3</v>
      </c>
      <c r="M954" s="12">
        <f t="shared" ca="1" si="183"/>
        <v>220.84333333333333</v>
      </c>
      <c r="N954" s="12">
        <f t="shared" ca="1" si="185"/>
        <v>-3.6033333333333246</v>
      </c>
      <c r="O954" s="12">
        <f t="shared" ca="1" si="186"/>
        <v>12.984011111111048</v>
      </c>
      <c r="P954" s="12">
        <f t="shared" ca="1" si="187"/>
        <v>3.6033333333333246</v>
      </c>
      <c r="Q954" s="36">
        <f t="shared" ca="1" si="188"/>
        <v>1.6586877800282288E-2</v>
      </c>
      <c r="R954" s="37">
        <f t="shared" ca="1" si="184"/>
        <v>-3.920989199001581</v>
      </c>
      <c r="S954" s="38">
        <f t="shared" ca="1" si="195"/>
        <v>0</v>
      </c>
    </row>
    <row r="955" spans="5:19" x14ac:dyDescent="0.3">
      <c r="E955" s="34">
        <f t="shared" si="189"/>
        <v>954</v>
      </c>
      <c r="F955" s="39">
        <v>44847.291666666664</v>
      </c>
      <c r="G955" s="10">
        <v>221.72</v>
      </c>
      <c r="H955" s="40">
        <f t="shared" si="190"/>
        <v>217.24</v>
      </c>
      <c r="I955" s="12">
        <f t="shared" si="191"/>
        <v>4.4799999999999898</v>
      </c>
      <c r="J955" s="12">
        <f t="shared" si="192"/>
        <v>20.070399999999907</v>
      </c>
      <c r="K955" s="12">
        <f t="shared" si="193"/>
        <v>4.4799999999999898</v>
      </c>
      <c r="L955" s="36">
        <f t="shared" si="194"/>
        <v>2.0205664802453498E-2</v>
      </c>
      <c r="M955" s="12">
        <f t="shared" ca="1" si="183"/>
        <v>218.9</v>
      </c>
      <c r="N955" s="12">
        <f t="shared" ca="1" si="185"/>
        <v>2.8199999999999932</v>
      </c>
      <c r="O955" s="12">
        <f t="shared" ca="1" si="186"/>
        <v>7.9523999999999617</v>
      </c>
      <c r="P955" s="12">
        <f t="shared" ca="1" si="187"/>
        <v>2.8199999999999932</v>
      </c>
      <c r="Q955" s="36">
        <f t="shared" ca="1" si="188"/>
        <v>1.2718744362258673E-2</v>
      </c>
      <c r="R955" s="37">
        <f t="shared" ca="1" si="184"/>
        <v>2.5023441343317367</v>
      </c>
      <c r="S955" s="38">
        <f t="shared" ca="1" si="195"/>
        <v>1</v>
      </c>
    </row>
    <row r="956" spans="5:19" x14ac:dyDescent="0.3">
      <c r="E956" s="34">
        <f t="shared" si="189"/>
        <v>955</v>
      </c>
      <c r="F956" s="35">
        <v>44848.291666666664</v>
      </c>
      <c r="G956" s="6">
        <v>204.99</v>
      </c>
      <c r="H956" s="40">
        <f t="shared" si="190"/>
        <v>221.72</v>
      </c>
      <c r="I956" s="12">
        <f t="shared" si="191"/>
        <v>-16.72999999999999</v>
      </c>
      <c r="J956" s="12">
        <f t="shared" si="192"/>
        <v>279.89289999999966</v>
      </c>
      <c r="K956" s="12">
        <f t="shared" si="193"/>
        <v>16.72999999999999</v>
      </c>
      <c r="L956" s="36">
        <f t="shared" si="194"/>
        <v>8.1613737255475827E-2</v>
      </c>
      <c r="M956" s="12">
        <f t="shared" ca="1" si="183"/>
        <v>218.48666666666668</v>
      </c>
      <c r="N956" s="12">
        <f t="shared" ca="1" si="185"/>
        <v>-13.49666666666667</v>
      </c>
      <c r="O956" s="12">
        <f t="shared" ca="1" si="186"/>
        <v>182.1600111111112</v>
      </c>
      <c r="P956" s="12">
        <f t="shared" ca="1" si="187"/>
        <v>13.49666666666667</v>
      </c>
      <c r="Q956" s="36">
        <f t="shared" ca="1" si="188"/>
        <v>6.5840610111062334E-2</v>
      </c>
      <c r="R956" s="37">
        <f t="shared" ca="1" si="184"/>
        <v>-13.814322532334925</v>
      </c>
      <c r="S956" s="38">
        <f t="shared" ca="1" si="195"/>
        <v>1</v>
      </c>
    </row>
    <row r="957" spans="5:19" x14ac:dyDescent="0.3">
      <c r="E957" s="34">
        <f t="shared" si="189"/>
        <v>956</v>
      </c>
      <c r="F957" s="39">
        <v>44851.291666666664</v>
      </c>
      <c r="G957" s="10">
        <v>219.35</v>
      </c>
      <c r="H957" s="40">
        <f t="shared" si="190"/>
        <v>204.99</v>
      </c>
      <c r="I957" s="12">
        <f t="shared" si="191"/>
        <v>14.359999999999985</v>
      </c>
      <c r="J957" s="12">
        <f t="shared" si="192"/>
        <v>206.20959999999957</v>
      </c>
      <c r="K957" s="12">
        <f t="shared" si="193"/>
        <v>14.359999999999985</v>
      </c>
      <c r="L957" s="36">
        <f t="shared" si="194"/>
        <v>6.5466149988602618E-2</v>
      </c>
      <c r="M957" s="12">
        <f t="shared" ca="1" si="183"/>
        <v>214.65</v>
      </c>
      <c r="N957" s="12">
        <f t="shared" ca="1" si="185"/>
        <v>4.6999999999999886</v>
      </c>
      <c r="O957" s="12">
        <f t="shared" ca="1" si="186"/>
        <v>22.089999999999893</v>
      </c>
      <c r="P957" s="12">
        <f t="shared" ca="1" si="187"/>
        <v>4.6999999999999886</v>
      </c>
      <c r="Q957" s="36">
        <f t="shared" ca="1" si="188"/>
        <v>2.1426943241394981E-2</v>
      </c>
      <c r="R957" s="37">
        <f t="shared" ca="1" si="184"/>
        <v>4.3823441343317322</v>
      </c>
      <c r="S957" s="38">
        <f t="shared" ca="1" si="195"/>
        <v>1</v>
      </c>
    </row>
    <row r="958" spans="5:19" x14ac:dyDescent="0.3">
      <c r="E958" s="34">
        <f t="shared" si="189"/>
        <v>957</v>
      </c>
      <c r="F958" s="35">
        <v>44852.291666666664</v>
      </c>
      <c r="G958" s="6">
        <v>220.19</v>
      </c>
      <c r="H958" s="40">
        <f t="shared" si="190"/>
        <v>219.35</v>
      </c>
      <c r="I958" s="12">
        <f t="shared" si="191"/>
        <v>0.84000000000000341</v>
      </c>
      <c r="J958" s="12">
        <f t="shared" si="192"/>
        <v>0.70560000000000578</v>
      </c>
      <c r="K958" s="12">
        <f t="shared" si="193"/>
        <v>0.84000000000000341</v>
      </c>
      <c r="L958" s="36">
        <f t="shared" si="194"/>
        <v>3.8148871429220374E-3</v>
      </c>
      <c r="M958" s="12">
        <f t="shared" ca="1" si="183"/>
        <v>215.35333333333335</v>
      </c>
      <c r="N958" s="12">
        <f t="shared" ca="1" si="185"/>
        <v>4.8366666666666447</v>
      </c>
      <c r="O958" s="12">
        <f t="shared" ca="1" si="186"/>
        <v>23.393344444444232</v>
      </c>
      <c r="P958" s="12">
        <f t="shared" ca="1" si="187"/>
        <v>4.8366666666666447</v>
      </c>
      <c r="Q958" s="36">
        <f t="shared" ca="1" si="188"/>
        <v>2.196587795388821E-2</v>
      </c>
      <c r="R958" s="37">
        <f t="shared" ca="1" si="184"/>
        <v>4.5190108009983883</v>
      </c>
      <c r="S958" s="38">
        <f t="shared" ca="1" si="195"/>
        <v>0</v>
      </c>
    </row>
    <row r="959" spans="5:19" x14ac:dyDescent="0.3">
      <c r="E959" s="34">
        <f t="shared" si="189"/>
        <v>958</v>
      </c>
      <c r="F959" s="39">
        <v>44853.291666666664</v>
      </c>
      <c r="G959" s="10">
        <v>222.04</v>
      </c>
      <c r="H959" s="40">
        <f t="shared" si="190"/>
        <v>220.19</v>
      </c>
      <c r="I959" s="12">
        <f t="shared" si="191"/>
        <v>1.8499999999999943</v>
      </c>
      <c r="J959" s="12">
        <f t="shared" si="192"/>
        <v>3.422499999999979</v>
      </c>
      <c r="K959" s="12">
        <f t="shared" si="193"/>
        <v>1.8499999999999943</v>
      </c>
      <c r="L959" s="36">
        <f t="shared" si="194"/>
        <v>8.3318321023238811E-3</v>
      </c>
      <c r="M959" s="12">
        <f t="shared" ca="1" si="183"/>
        <v>214.84333333333333</v>
      </c>
      <c r="N959" s="12">
        <f t="shared" ca="1" si="185"/>
        <v>7.1966666666666583</v>
      </c>
      <c r="O959" s="12">
        <f t="shared" ca="1" si="186"/>
        <v>51.792011111110995</v>
      </c>
      <c r="P959" s="12">
        <f t="shared" ca="1" si="187"/>
        <v>7.1966666666666583</v>
      </c>
      <c r="Q959" s="36">
        <f t="shared" ca="1" si="188"/>
        <v>3.2411577493544667E-2</v>
      </c>
      <c r="R959" s="37">
        <f t="shared" ca="1" si="184"/>
        <v>6.8790108009984019</v>
      </c>
      <c r="S959" s="38">
        <f t="shared" ca="1" si="195"/>
        <v>0</v>
      </c>
    </row>
    <row r="960" spans="5:19" x14ac:dyDescent="0.3">
      <c r="E960" s="34">
        <f t="shared" si="189"/>
        <v>959</v>
      </c>
      <c r="F960" s="35">
        <v>44854.291666666664</v>
      </c>
      <c r="G960" s="6">
        <v>207.28</v>
      </c>
      <c r="H960" s="40">
        <f t="shared" si="190"/>
        <v>222.04</v>
      </c>
      <c r="I960" s="12">
        <f t="shared" si="191"/>
        <v>-14.759999999999991</v>
      </c>
      <c r="J960" s="12">
        <f t="shared" si="192"/>
        <v>217.85759999999974</v>
      </c>
      <c r="K960" s="12">
        <f t="shared" si="193"/>
        <v>14.759999999999991</v>
      </c>
      <c r="L960" s="36">
        <f t="shared" si="194"/>
        <v>7.1208027788498607E-2</v>
      </c>
      <c r="M960" s="12">
        <f t="shared" ca="1" si="183"/>
        <v>220.52666666666664</v>
      </c>
      <c r="N960" s="12">
        <f t="shared" ca="1" si="185"/>
        <v>-13.246666666666641</v>
      </c>
      <c r="O960" s="12">
        <f t="shared" ca="1" si="186"/>
        <v>175.4741777777771</v>
      </c>
      <c r="P960" s="12">
        <f t="shared" ca="1" si="187"/>
        <v>13.246666666666641</v>
      </c>
      <c r="Q960" s="36">
        <f t="shared" ca="1" si="188"/>
        <v>6.3907114370255896E-2</v>
      </c>
      <c r="R960" s="37">
        <f t="shared" ca="1" si="184"/>
        <v>-13.564322532334897</v>
      </c>
      <c r="S960" s="38">
        <f t="shared" ca="1" si="195"/>
        <v>1</v>
      </c>
    </row>
    <row r="961" spans="5:19" x14ac:dyDescent="0.3">
      <c r="E961" s="34">
        <f t="shared" si="189"/>
        <v>960</v>
      </c>
      <c r="F961" s="39">
        <v>44855.291666666664</v>
      </c>
      <c r="G961" s="10">
        <v>214.44</v>
      </c>
      <c r="H961" s="40">
        <f t="shared" si="190"/>
        <v>207.28</v>
      </c>
      <c r="I961" s="12">
        <f t="shared" si="191"/>
        <v>7.1599999999999966</v>
      </c>
      <c r="J961" s="12">
        <f t="shared" si="192"/>
        <v>51.265599999999949</v>
      </c>
      <c r="K961" s="12">
        <f t="shared" si="193"/>
        <v>7.1599999999999966</v>
      </c>
      <c r="L961" s="36">
        <f t="shared" si="194"/>
        <v>3.3389293042342831E-2</v>
      </c>
      <c r="M961" s="12">
        <f t="shared" ca="1" si="183"/>
        <v>216.50333333333333</v>
      </c>
      <c r="N961" s="12">
        <f t="shared" ca="1" si="185"/>
        <v>-2.0633333333333326</v>
      </c>
      <c r="O961" s="12">
        <f t="shared" ca="1" si="186"/>
        <v>4.257344444444441</v>
      </c>
      <c r="P961" s="12">
        <f t="shared" ca="1" si="187"/>
        <v>2.0633333333333326</v>
      </c>
      <c r="Q961" s="36">
        <f t="shared" ca="1" si="188"/>
        <v>9.6219610769135069E-3</v>
      </c>
      <c r="R961" s="37">
        <f t="shared" ca="1" si="184"/>
        <v>-2.380989199001589</v>
      </c>
      <c r="S961" s="38">
        <f t="shared" ca="1" si="195"/>
        <v>0</v>
      </c>
    </row>
    <row r="962" spans="5:19" x14ac:dyDescent="0.3">
      <c r="E962" s="34">
        <f t="shared" si="189"/>
        <v>961</v>
      </c>
      <c r="F962" s="35">
        <v>44858.291666666664</v>
      </c>
      <c r="G962" s="6">
        <v>211.25</v>
      </c>
      <c r="H962" s="40">
        <f t="shared" si="190"/>
        <v>214.44</v>
      </c>
      <c r="I962" s="12">
        <f t="shared" si="191"/>
        <v>-3.1899999999999977</v>
      </c>
      <c r="J962" s="12">
        <f t="shared" si="192"/>
        <v>10.176099999999986</v>
      </c>
      <c r="K962" s="12">
        <f t="shared" si="193"/>
        <v>3.1899999999999977</v>
      </c>
      <c r="L962" s="36">
        <f t="shared" si="194"/>
        <v>1.510059171597632E-2</v>
      </c>
      <c r="M962" s="12">
        <f t="shared" ref="M962:M1025" ca="1" si="196">IF(E962&lt;=span,G962,AVERAGE(OFFSET(G962,-span,0,span,1)))</f>
        <v>214.58666666666667</v>
      </c>
      <c r="N962" s="12">
        <f t="shared" ca="1" si="185"/>
        <v>-3.3366666666666731</v>
      </c>
      <c r="O962" s="12">
        <f t="shared" ca="1" si="186"/>
        <v>11.133344444444488</v>
      </c>
      <c r="P962" s="12">
        <f t="shared" ca="1" si="187"/>
        <v>3.3366666666666731</v>
      </c>
      <c r="Q962" s="36">
        <f t="shared" ca="1" si="188"/>
        <v>1.5794871794871827E-2</v>
      </c>
      <c r="R962" s="37">
        <f t="shared" ref="R962:R1025" ca="1" si="197">N962-AVERAGE(ErorrMA)</f>
        <v>-3.6543225323349295</v>
      </c>
      <c r="S962" s="38">
        <f t="shared" ca="1" si="195"/>
        <v>0</v>
      </c>
    </row>
    <row r="963" spans="5:19" x14ac:dyDescent="0.3">
      <c r="E963" s="34">
        <f t="shared" si="189"/>
        <v>962</v>
      </c>
      <c r="F963" s="39">
        <v>44859.291666666664</v>
      </c>
      <c r="G963" s="10">
        <v>222.42</v>
      </c>
      <c r="H963" s="40">
        <f t="shared" si="190"/>
        <v>211.25</v>
      </c>
      <c r="I963" s="12">
        <f t="shared" si="191"/>
        <v>11.169999999999987</v>
      </c>
      <c r="J963" s="12">
        <f t="shared" si="192"/>
        <v>124.76889999999972</v>
      </c>
      <c r="K963" s="12">
        <f t="shared" si="193"/>
        <v>11.169999999999987</v>
      </c>
      <c r="L963" s="36">
        <f t="shared" si="194"/>
        <v>5.0220303929502691E-2</v>
      </c>
      <c r="M963" s="12">
        <f t="shared" ca="1" si="196"/>
        <v>210.99</v>
      </c>
      <c r="N963" s="12">
        <f t="shared" ref="N963:N1026" ca="1" si="198">G963-M963</f>
        <v>11.429999999999978</v>
      </c>
      <c r="O963" s="12">
        <f t="shared" ref="O963:O1026" ca="1" si="199">N963^2</f>
        <v>130.6448999999995</v>
      </c>
      <c r="P963" s="12">
        <f t="shared" ref="P963:P1026" ca="1" si="200">ABS(N963)</f>
        <v>11.429999999999978</v>
      </c>
      <c r="Q963" s="36">
        <f t="shared" ref="Q963:Q1026" ca="1" si="201">P963/G963</f>
        <v>5.138926355543557E-2</v>
      </c>
      <c r="R963" s="37">
        <f t="shared" ca="1" si="197"/>
        <v>11.112344134331723</v>
      </c>
      <c r="S963" s="38">
        <f t="shared" ca="1" si="195"/>
        <v>1</v>
      </c>
    </row>
    <row r="964" spans="5:19" x14ac:dyDescent="0.3">
      <c r="E964" s="34">
        <f t="shared" ref="E964:E1027" si="202">E963+1</f>
        <v>963</v>
      </c>
      <c r="F964" s="35">
        <v>44860.291666666664</v>
      </c>
      <c r="G964" s="6">
        <v>224.64</v>
      </c>
      <c r="H964" s="40">
        <f t="shared" ref="H964:H1027" si="203">G963</f>
        <v>222.42</v>
      </c>
      <c r="I964" s="12">
        <f t="shared" ref="I964:I1027" si="204">(G964-H964)</f>
        <v>2.2199999999999989</v>
      </c>
      <c r="J964" s="12">
        <f t="shared" ref="J964:J1027" si="205">I964^2</f>
        <v>4.9283999999999946</v>
      </c>
      <c r="K964" s="12">
        <f t="shared" ref="K964:K1027" si="206">ABS(I964)</f>
        <v>2.2199999999999989</v>
      </c>
      <c r="L964" s="36">
        <f t="shared" ref="L964:L1027" si="207">K964/G964</f>
        <v>9.8824786324786286E-3</v>
      </c>
      <c r="M964" s="12">
        <f t="shared" ca="1" si="196"/>
        <v>216.03666666666666</v>
      </c>
      <c r="N964" s="12">
        <f t="shared" ca="1" si="198"/>
        <v>8.6033333333333246</v>
      </c>
      <c r="O964" s="12">
        <f t="shared" ca="1" si="199"/>
        <v>74.017344444444291</v>
      </c>
      <c r="P964" s="12">
        <f t="shared" ca="1" si="200"/>
        <v>8.6033333333333246</v>
      </c>
      <c r="Q964" s="36">
        <f t="shared" ca="1" si="201"/>
        <v>3.8298314339980967E-2</v>
      </c>
      <c r="R964" s="37">
        <f t="shared" ca="1" si="197"/>
        <v>8.2856774676650691</v>
      </c>
      <c r="S964" s="38">
        <f t="shared" ref="S964:S1027" ca="1" si="208">IF(N963*N964&lt;0,1,0)</f>
        <v>0</v>
      </c>
    </row>
    <row r="965" spans="5:19" x14ac:dyDescent="0.3">
      <c r="E965" s="34">
        <f t="shared" si="202"/>
        <v>964</v>
      </c>
      <c r="F965" s="39">
        <v>44861.291666666664</v>
      </c>
      <c r="G965" s="10">
        <v>225.09</v>
      </c>
      <c r="H965" s="40">
        <f t="shared" si="203"/>
        <v>224.64</v>
      </c>
      <c r="I965" s="12">
        <f t="shared" si="204"/>
        <v>0.45000000000001705</v>
      </c>
      <c r="J965" s="12">
        <f t="shared" si="205"/>
        <v>0.20250000000001533</v>
      </c>
      <c r="K965" s="12">
        <f t="shared" si="206"/>
        <v>0.45000000000001705</v>
      </c>
      <c r="L965" s="36">
        <f t="shared" si="207"/>
        <v>1.9992003198721271E-3</v>
      </c>
      <c r="M965" s="12">
        <f t="shared" ca="1" si="196"/>
        <v>219.43666666666664</v>
      </c>
      <c r="N965" s="12">
        <f t="shared" ca="1" si="198"/>
        <v>5.6533333333333644</v>
      </c>
      <c r="O965" s="12">
        <f t="shared" ca="1" si="199"/>
        <v>31.960177777778128</v>
      </c>
      <c r="P965" s="12">
        <f t="shared" ca="1" si="200"/>
        <v>5.6533333333333644</v>
      </c>
      <c r="Q965" s="36">
        <f t="shared" ca="1" si="201"/>
        <v>2.5115879574096424E-2</v>
      </c>
      <c r="R965" s="37">
        <f t="shared" ca="1" si="197"/>
        <v>5.335677467665108</v>
      </c>
      <c r="S965" s="38">
        <f t="shared" ca="1" si="208"/>
        <v>0</v>
      </c>
    </row>
    <row r="966" spans="5:19" x14ac:dyDescent="0.3">
      <c r="E966" s="34">
        <f t="shared" si="202"/>
        <v>965</v>
      </c>
      <c r="F966" s="35">
        <v>44862.291666666664</v>
      </c>
      <c r="G966" s="6">
        <v>228.52</v>
      </c>
      <c r="H966" s="40">
        <f t="shared" si="203"/>
        <v>225.09</v>
      </c>
      <c r="I966" s="12">
        <f t="shared" si="204"/>
        <v>3.4300000000000068</v>
      </c>
      <c r="J966" s="12">
        <f t="shared" si="205"/>
        <v>11.764900000000047</v>
      </c>
      <c r="K966" s="12">
        <f t="shared" si="206"/>
        <v>3.4300000000000068</v>
      </c>
      <c r="L966" s="36">
        <f t="shared" si="207"/>
        <v>1.5009627166112404E-2</v>
      </c>
      <c r="M966" s="12">
        <f t="shared" ca="1" si="196"/>
        <v>224.04999999999998</v>
      </c>
      <c r="N966" s="12">
        <f t="shared" ca="1" si="198"/>
        <v>4.4700000000000273</v>
      </c>
      <c r="O966" s="12">
        <f t="shared" ca="1" si="199"/>
        <v>19.980900000000243</v>
      </c>
      <c r="P966" s="12">
        <f t="shared" ca="1" si="200"/>
        <v>4.4700000000000273</v>
      </c>
      <c r="Q966" s="36">
        <f t="shared" ca="1" si="201"/>
        <v>1.9560651146508082E-2</v>
      </c>
      <c r="R966" s="37">
        <f t="shared" ca="1" si="197"/>
        <v>4.1523441343317709</v>
      </c>
      <c r="S966" s="38">
        <f t="shared" ca="1" si="208"/>
        <v>0</v>
      </c>
    </row>
    <row r="967" spans="5:19" x14ac:dyDescent="0.3">
      <c r="E967" s="34">
        <f t="shared" si="202"/>
        <v>966</v>
      </c>
      <c r="F967" s="39">
        <v>44865.291666666664</v>
      </c>
      <c r="G967" s="10">
        <v>227.54</v>
      </c>
      <c r="H967" s="40">
        <f t="shared" si="203"/>
        <v>228.52</v>
      </c>
      <c r="I967" s="12">
        <f t="shared" si="204"/>
        <v>-0.98000000000001819</v>
      </c>
      <c r="J967" s="12">
        <f t="shared" si="205"/>
        <v>0.96040000000003567</v>
      </c>
      <c r="K967" s="12">
        <f t="shared" si="206"/>
        <v>0.98000000000001819</v>
      </c>
      <c r="L967" s="36">
        <f t="shared" si="207"/>
        <v>4.3069350443878801E-3</v>
      </c>
      <c r="M967" s="12">
        <f t="shared" ca="1" si="196"/>
        <v>226.08333333333334</v>
      </c>
      <c r="N967" s="12">
        <f t="shared" ca="1" si="198"/>
        <v>1.4566666666666492</v>
      </c>
      <c r="O967" s="12">
        <f t="shared" ca="1" si="199"/>
        <v>2.1218777777777271</v>
      </c>
      <c r="P967" s="12">
        <f t="shared" ca="1" si="200"/>
        <v>1.4566666666666492</v>
      </c>
      <c r="Q967" s="36">
        <f t="shared" ca="1" si="201"/>
        <v>6.4018048108756675E-3</v>
      </c>
      <c r="R967" s="37">
        <f t="shared" ca="1" si="197"/>
        <v>1.1390108009983928</v>
      </c>
      <c r="S967" s="38">
        <f t="shared" ca="1" si="208"/>
        <v>0</v>
      </c>
    </row>
    <row r="968" spans="5:19" x14ac:dyDescent="0.3">
      <c r="E968" s="34">
        <f t="shared" si="202"/>
        <v>967</v>
      </c>
      <c r="F968" s="35">
        <v>44866.291666666664</v>
      </c>
      <c r="G968" s="6">
        <v>227.82</v>
      </c>
      <c r="H968" s="40">
        <f t="shared" si="203"/>
        <v>227.54</v>
      </c>
      <c r="I968" s="12">
        <f t="shared" si="204"/>
        <v>0.28000000000000114</v>
      </c>
      <c r="J968" s="12">
        <f t="shared" si="205"/>
        <v>7.8400000000000636E-2</v>
      </c>
      <c r="K968" s="12">
        <f t="shared" si="206"/>
        <v>0.28000000000000114</v>
      </c>
      <c r="L968" s="36">
        <f t="shared" si="207"/>
        <v>1.2290404705469281E-3</v>
      </c>
      <c r="M968" s="12">
        <f t="shared" ca="1" si="196"/>
        <v>227.04999999999998</v>
      </c>
      <c r="N968" s="12">
        <f t="shared" ca="1" si="198"/>
        <v>0.77000000000001023</v>
      </c>
      <c r="O968" s="12">
        <f t="shared" ca="1" si="199"/>
        <v>0.59290000000001575</v>
      </c>
      <c r="P968" s="12">
        <f t="shared" ca="1" si="200"/>
        <v>0.77000000000001023</v>
      </c>
      <c r="Q968" s="36">
        <f t="shared" ca="1" si="201"/>
        <v>3.3798612940040833E-3</v>
      </c>
      <c r="R968" s="37">
        <f t="shared" ca="1" si="197"/>
        <v>0.45234413433175391</v>
      </c>
      <c r="S968" s="38">
        <f t="shared" ca="1" si="208"/>
        <v>0</v>
      </c>
    </row>
    <row r="969" spans="5:19" x14ac:dyDescent="0.3">
      <c r="E969" s="34">
        <f t="shared" si="202"/>
        <v>968</v>
      </c>
      <c r="F969" s="39">
        <v>44867.291666666664</v>
      </c>
      <c r="G969" s="10">
        <v>214.98</v>
      </c>
      <c r="H969" s="40">
        <f t="shared" si="203"/>
        <v>227.82</v>
      </c>
      <c r="I969" s="12">
        <f t="shared" si="204"/>
        <v>-12.840000000000003</v>
      </c>
      <c r="J969" s="12">
        <f t="shared" si="205"/>
        <v>164.86560000000009</v>
      </c>
      <c r="K969" s="12">
        <f t="shared" si="206"/>
        <v>12.840000000000003</v>
      </c>
      <c r="L969" s="36">
        <f t="shared" si="207"/>
        <v>5.9726486184761389E-2</v>
      </c>
      <c r="M969" s="12">
        <f t="shared" ca="1" si="196"/>
        <v>227.96</v>
      </c>
      <c r="N969" s="12">
        <f t="shared" ca="1" si="198"/>
        <v>-12.980000000000018</v>
      </c>
      <c r="O969" s="12">
        <f t="shared" ca="1" si="199"/>
        <v>168.48040000000049</v>
      </c>
      <c r="P969" s="12">
        <f t="shared" ca="1" si="200"/>
        <v>12.980000000000018</v>
      </c>
      <c r="Q969" s="36">
        <f t="shared" ca="1" si="201"/>
        <v>6.037770955437724E-2</v>
      </c>
      <c r="R969" s="37">
        <f t="shared" ca="1" si="197"/>
        <v>-13.297655865668274</v>
      </c>
      <c r="S969" s="38">
        <f t="shared" ca="1" si="208"/>
        <v>1</v>
      </c>
    </row>
    <row r="970" spans="5:19" x14ac:dyDescent="0.3">
      <c r="E970" s="34">
        <f t="shared" si="202"/>
        <v>969</v>
      </c>
      <c r="F970" s="35">
        <v>44868.291666666664</v>
      </c>
      <c r="G970" s="6">
        <v>215.31</v>
      </c>
      <c r="H970" s="40">
        <f t="shared" si="203"/>
        <v>214.98</v>
      </c>
      <c r="I970" s="12">
        <f t="shared" si="204"/>
        <v>0.33000000000001251</v>
      </c>
      <c r="J970" s="12">
        <f t="shared" si="205"/>
        <v>0.10890000000000825</v>
      </c>
      <c r="K970" s="12">
        <f t="shared" si="206"/>
        <v>0.33000000000001251</v>
      </c>
      <c r="L970" s="36">
        <f t="shared" si="207"/>
        <v>1.5326738191445474E-3</v>
      </c>
      <c r="M970" s="12">
        <f t="shared" ca="1" si="196"/>
        <v>223.44666666666669</v>
      </c>
      <c r="N970" s="12">
        <f t="shared" ca="1" si="198"/>
        <v>-8.1366666666666845</v>
      </c>
      <c r="O970" s="12">
        <f t="shared" ca="1" si="199"/>
        <v>66.205344444444734</v>
      </c>
      <c r="P970" s="12">
        <f t="shared" ca="1" si="200"/>
        <v>8.1366666666666845</v>
      </c>
      <c r="Q970" s="36">
        <f t="shared" ca="1" si="201"/>
        <v>3.7790472651835418E-2</v>
      </c>
      <c r="R970" s="37">
        <f t="shared" ca="1" si="197"/>
        <v>-8.45432253233494</v>
      </c>
      <c r="S970" s="38">
        <f t="shared" ca="1" si="208"/>
        <v>0</v>
      </c>
    </row>
    <row r="971" spans="5:19" x14ac:dyDescent="0.3">
      <c r="E971" s="34">
        <f t="shared" si="202"/>
        <v>970</v>
      </c>
      <c r="F971" s="39">
        <v>44869.291666666664</v>
      </c>
      <c r="G971" s="10">
        <v>207.47</v>
      </c>
      <c r="H971" s="40">
        <f t="shared" si="203"/>
        <v>215.31</v>
      </c>
      <c r="I971" s="12">
        <f t="shared" si="204"/>
        <v>-7.8400000000000034</v>
      </c>
      <c r="J971" s="12">
        <f t="shared" si="205"/>
        <v>61.465600000000052</v>
      </c>
      <c r="K971" s="12">
        <f t="shared" si="206"/>
        <v>7.8400000000000034</v>
      </c>
      <c r="L971" s="36">
        <f t="shared" si="207"/>
        <v>3.7788595941581932E-2</v>
      </c>
      <c r="M971" s="12">
        <f t="shared" ca="1" si="196"/>
        <v>219.36999999999998</v>
      </c>
      <c r="N971" s="12">
        <f t="shared" ca="1" si="198"/>
        <v>-11.899999999999977</v>
      </c>
      <c r="O971" s="12">
        <f t="shared" ca="1" si="199"/>
        <v>141.60999999999945</v>
      </c>
      <c r="P971" s="12">
        <f t="shared" ca="1" si="200"/>
        <v>11.899999999999977</v>
      </c>
      <c r="Q971" s="36">
        <f t="shared" ca="1" si="201"/>
        <v>5.7357690268472442E-2</v>
      </c>
      <c r="R971" s="37">
        <f t="shared" ca="1" si="197"/>
        <v>-12.217655865668233</v>
      </c>
      <c r="S971" s="38">
        <f t="shared" ca="1" si="208"/>
        <v>0</v>
      </c>
    </row>
    <row r="972" spans="5:19" x14ac:dyDescent="0.3">
      <c r="E972" s="34">
        <f t="shared" si="202"/>
        <v>971</v>
      </c>
      <c r="F972" s="35">
        <v>44872.291666666664</v>
      </c>
      <c r="G972" s="6">
        <v>197.08</v>
      </c>
      <c r="H972" s="40">
        <f t="shared" si="203"/>
        <v>207.47</v>
      </c>
      <c r="I972" s="12">
        <f t="shared" si="204"/>
        <v>-10.389999999999986</v>
      </c>
      <c r="J972" s="12">
        <f t="shared" si="205"/>
        <v>107.95209999999972</v>
      </c>
      <c r="K972" s="12">
        <f t="shared" si="206"/>
        <v>10.389999999999986</v>
      </c>
      <c r="L972" s="36">
        <f t="shared" si="207"/>
        <v>5.2719707732900273E-2</v>
      </c>
      <c r="M972" s="12">
        <f t="shared" ca="1" si="196"/>
        <v>212.58666666666667</v>
      </c>
      <c r="N972" s="12">
        <f t="shared" ca="1" si="198"/>
        <v>-15.506666666666661</v>
      </c>
      <c r="O972" s="12">
        <f t="shared" ca="1" si="199"/>
        <v>240.45671111111093</v>
      </c>
      <c r="P972" s="12">
        <f t="shared" ca="1" si="200"/>
        <v>15.506666666666661</v>
      </c>
      <c r="Q972" s="36">
        <f t="shared" ca="1" si="201"/>
        <v>7.8682091874703972E-2</v>
      </c>
      <c r="R972" s="37">
        <f t="shared" ca="1" si="197"/>
        <v>-15.824322532334916</v>
      </c>
      <c r="S972" s="38">
        <f t="shared" ca="1" si="208"/>
        <v>0</v>
      </c>
    </row>
    <row r="973" spans="5:19" x14ac:dyDescent="0.3">
      <c r="E973" s="34">
        <f t="shared" si="202"/>
        <v>972</v>
      </c>
      <c r="F973" s="39">
        <v>44873.291666666664</v>
      </c>
      <c r="G973" s="10">
        <v>191.3</v>
      </c>
      <c r="H973" s="40">
        <f t="shared" si="203"/>
        <v>197.08</v>
      </c>
      <c r="I973" s="12">
        <f t="shared" si="204"/>
        <v>-5.7800000000000011</v>
      </c>
      <c r="J973" s="12">
        <f t="shared" si="205"/>
        <v>33.408400000000015</v>
      </c>
      <c r="K973" s="12">
        <f t="shared" si="206"/>
        <v>5.7800000000000011</v>
      </c>
      <c r="L973" s="36">
        <f t="shared" si="207"/>
        <v>3.0214323052796657E-2</v>
      </c>
      <c r="M973" s="12">
        <f t="shared" ca="1" si="196"/>
        <v>206.62</v>
      </c>
      <c r="N973" s="12">
        <f t="shared" ca="1" si="198"/>
        <v>-15.319999999999993</v>
      </c>
      <c r="O973" s="12">
        <f t="shared" ca="1" si="199"/>
        <v>234.70239999999978</v>
      </c>
      <c r="P973" s="12">
        <f t="shared" ca="1" si="200"/>
        <v>15.319999999999993</v>
      </c>
      <c r="Q973" s="36">
        <f t="shared" ca="1" si="201"/>
        <v>8.0083638264505971E-2</v>
      </c>
      <c r="R973" s="37">
        <f t="shared" ca="1" si="197"/>
        <v>-15.637655865668249</v>
      </c>
      <c r="S973" s="38">
        <f t="shared" ca="1" si="208"/>
        <v>0</v>
      </c>
    </row>
    <row r="974" spans="5:19" x14ac:dyDescent="0.3">
      <c r="E974" s="34">
        <f t="shared" si="202"/>
        <v>973</v>
      </c>
      <c r="F974" s="35">
        <v>44874.291666666664</v>
      </c>
      <c r="G974" s="6">
        <v>177.59</v>
      </c>
      <c r="H974" s="40">
        <f t="shared" si="203"/>
        <v>191.3</v>
      </c>
      <c r="I974" s="12">
        <f t="shared" si="204"/>
        <v>-13.710000000000008</v>
      </c>
      <c r="J974" s="12">
        <f t="shared" si="205"/>
        <v>187.96410000000023</v>
      </c>
      <c r="K974" s="12">
        <f t="shared" si="206"/>
        <v>13.710000000000008</v>
      </c>
      <c r="L974" s="36">
        <f t="shared" si="207"/>
        <v>7.7200292809279841E-2</v>
      </c>
      <c r="M974" s="12">
        <f t="shared" ca="1" si="196"/>
        <v>198.61666666666667</v>
      </c>
      <c r="N974" s="12">
        <f t="shared" ca="1" si="198"/>
        <v>-21.026666666666671</v>
      </c>
      <c r="O974" s="12">
        <f t="shared" ca="1" si="199"/>
        <v>442.12071111111129</v>
      </c>
      <c r="P974" s="12">
        <f t="shared" ca="1" si="200"/>
        <v>21.026666666666671</v>
      </c>
      <c r="Q974" s="36">
        <f t="shared" ca="1" si="201"/>
        <v>0.11840006006344203</v>
      </c>
      <c r="R974" s="37">
        <f t="shared" ca="1" si="197"/>
        <v>-21.344322532334928</v>
      </c>
      <c r="S974" s="38">
        <f t="shared" ca="1" si="208"/>
        <v>0</v>
      </c>
    </row>
    <row r="975" spans="5:19" x14ac:dyDescent="0.3">
      <c r="E975" s="34">
        <f t="shared" si="202"/>
        <v>974</v>
      </c>
      <c r="F975" s="39">
        <v>44875.291666666664</v>
      </c>
      <c r="G975" s="10">
        <v>190.72</v>
      </c>
      <c r="H975" s="40">
        <f t="shared" si="203"/>
        <v>177.59</v>
      </c>
      <c r="I975" s="12">
        <f t="shared" si="204"/>
        <v>13.129999999999995</v>
      </c>
      <c r="J975" s="12">
        <f t="shared" si="205"/>
        <v>172.39689999999987</v>
      </c>
      <c r="K975" s="12">
        <f t="shared" si="206"/>
        <v>13.129999999999995</v>
      </c>
      <c r="L975" s="36">
        <f t="shared" si="207"/>
        <v>6.884437919463085E-2</v>
      </c>
      <c r="M975" s="12">
        <f t="shared" ca="1" si="196"/>
        <v>188.65666666666667</v>
      </c>
      <c r="N975" s="12">
        <f t="shared" ca="1" si="198"/>
        <v>2.0633333333333326</v>
      </c>
      <c r="O975" s="12">
        <f t="shared" ca="1" si="199"/>
        <v>4.257344444444441</v>
      </c>
      <c r="P975" s="12">
        <f t="shared" ca="1" si="200"/>
        <v>2.0633333333333326</v>
      </c>
      <c r="Q975" s="36">
        <f t="shared" ca="1" si="201"/>
        <v>1.0818652125279639E-2</v>
      </c>
      <c r="R975" s="37">
        <f t="shared" ca="1" si="197"/>
        <v>1.7456774676650761</v>
      </c>
      <c r="S975" s="38">
        <f t="shared" ca="1" si="208"/>
        <v>1</v>
      </c>
    </row>
    <row r="976" spans="5:19" x14ac:dyDescent="0.3">
      <c r="E976" s="34">
        <f t="shared" si="202"/>
        <v>975</v>
      </c>
      <c r="F976" s="35">
        <v>44876.291666666664</v>
      </c>
      <c r="G976" s="6">
        <v>195.97</v>
      </c>
      <c r="H976" s="40">
        <f t="shared" si="203"/>
        <v>190.72</v>
      </c>
      <c r="I976" s="12">
        <f t="shared" si="204"/>
        <v>5.25</v>
      </c>
      <c r="J976" s="12">
        <f t="shared" si="205"/>
        <v>27.5625</v>
      </c>
      <c r="K976" s="12">
        <f t="shared" si="206"/>
        <v>5.25</v>
      </c>
      <c r="L976" s="36">
        <f t="shared" si="207"/>
        <v>2.6789814767566464E-2</v>
      </c>
      <c r="M976" s="12">
        <f t="shared" ca="1" si="196"/>
        <v>186.53666666666666</v>
      </c>
      <c r="N976" s="12">
        <f t="shared" ca="1" si="198"/>
        <v>9.4333333333333371</v>
      </c>
      <c r="O976" s="12">
        <f t="shared" ca="1" si="199"/>
        <v>88.98777777777785</v>
      </c>
      <c r="P976" s="12">
        <f t="shared" ca="1" si="200"/>
        <v>9.4333333333333371</v>
      </c>
      <c r="Q976" s="36">
        <f t="shared" ca="1" si="201"/>
        <v>4.8136619550611506E-2</v>
      </c>
      <c r="R976" s="37">
        <f t="shared" ca="1" si="197"/>
        <v>9.1156774676650816</v>
      </c>
      <c r="S976" s="38">
        <f t="shared" ca="1" si="208"/>
        <v>0</v>
      </c>
    </row>
    <row r="977" spans="5:19" x14ac:dyDescent="0.3">
      <c r="E977" s="34">
        <f t="shared" si="202"/>
        <v>976</v>
      </c>
      <c r="F977" s="39">
        <v>44879.291666666664</v>
      </c>
      <c r="G977" s="10">
        <v>190.95</v>
      </c>
      <c r="H977" s="40">
        <f t="shared" si="203"/>
        <v>195.97</v>
      </c>
      <c r="I977" s="12">
        <f t="shared" si="204"/>
        <v>-5.0200000000000102</v>
      </c>
      <c r="J977" s="12">
        <f t="shared" si="205"/>
        <v>25.200400000000101</v>
      </c>
      <c r="K977" s="12">
        <f t="shared" si="206"/>
        <v>5.0200000000000102</v>
      </c>
      <c r="L977" s="36">
        <f t="shared" si="207"/>
        <v>2.628960460853632E-2</v>
      </c>
      <c r="M977" s="12">
        <f t="shared" ca="1" si="196"/>
        <v>188.09333333333333</v>
      </c>
      <c r="N977" s="12">
        <f t="shared" ca="1" si="198"/>
        <v>2.8566666666666549</v>
      </c>
      <c r="O977" s="12">
        <f t="shared" ca="1" si="199"/>
        <v>8.160544444444378</v>
      </c>
      <c r="P977" s="12">
        <f t="shared" ca="1" si="200"/>
        <v>2.8566666666666549</v>
      </c>
      <c r="Q977" s="36">
        <f t="shared" ca="1" si="201"/>
        <v>1.4960286287858891E-2</v>
      </c>
      <c r="R977" s="37">
        <f t="shared" ca="1" si="197"/>
        <v>2.5390108009983985</v>
      </c>
      <c r="S977" s="38">
        <f t="shared" ca="1" si="208"/>
        <v>0</v>
      </c>
    </row>
    <row r="978" spans="5:19" x14ac:dyDescent="0.3">
      <c r="E978" s="34">
        <f t="shared" si="202"/>
        <v>977</v>
      </c>
      <c r="F978" s="35">
        <v>44880.291666666664</v>
      </c>
      <c r="G978" s="6">
        <v>194.42</v>
      </c>
      <c r="H978" s="40">
        <f t="shared" si="203"/>
        <v>190.95</v>
      </c>
      <c r="I978" s="12">
        <f t="shared" si="204"/>
        <v>3.4699999999999989</v>
      </c>
      <c r="J978" s="12">
        <f t="shared" si="205"/>
        <v>12.040899999999992</v>
      </c>
      <c r="K978" s="12">
        <f t="shared" si="206"/>
        <v>3.4699999999999989</v>
      </c>
      <c r="L978" s="36">
        <f t="shared" si="207"/>
        <v>1.7847958029009358E-2</v>
      </c>
      <c r="M978" s="12">
        <f t="shared" ca="1" si="196"/>
        <v>192.54666666666665</v>
      </c>
      <c r="N978" s="12">
        <f t="shared" ca="1" si="198"/>
        <v>1.8733333333333348</v>
      </c>
      <c r="O978" s="12">
        <f t="shared" ca="1" si="199"/>
        <v>3.5093777777777833</v>
      </c>
      <c r="P978" s="12">
        <f t="shared" ca="1" si="200"/>
        <v>1.8733333333333348</v>
      </c>
      <c r="Q978" s="36">
        <f t="shared" ca="1" si="201"/>
        <v>9.6354970339128428E-3</v>
      </c>
      <c r="R978" s="37">
        <f t="shared" ca="1" si="197"/>
        <v>1.5556774676650784</v>
      </c>
      <c r="S978" s="38">
        <f t="shared" ca="1" si="208"/>
        <v>0</v>
      </c>
    </row>
    <row r="979" spans="5:19" x14ac:dyDescent="0.3">
      <c r="E979" s="34">
        <f t="shared" si="202"/>
        <v>978</v>
      </c>
      <c r="F979" s="39">
        <v>44881.291666666664</v>
      </c>
      <c r="G979" s="10">
        <v>186.92</v>
      </c>
      <c r="H979" s="40">
        <f t="shared" si="203"/>
        <v>194.42</v>
      </c>
      <c r="I979" s="12">
        <f t="shared" si="204"/>
        <v>-7.5</v>
      </c>
      <c r="J979" s="12">
        <f t="shared" si="205"/>
        <v>56.25</v>
      </c>
      <c r="K979" s="12">
        <f t="shared" si="206"/>
        <v>7.5</v>
      </c>
      <c r="L979" s="36">
        <f t="shared" si="207"/>
        <v>4.0124117269420077E-2</v>
      </c>
      <c r="M979" s="12">
        <f t="shared" ca="1" si="196"/>
        <v>193.77999999999997</v>
      </c>
      <c r="N979" s="12">
        <f t="shared" ca="1" si="198"/>
        <v>-6.8599999999999852</v>
      </c>
      <c r="O979" s="12">
        <f t="shared" ca="1" si="199"/>
        <v>47.059599999999797</v>
      </c>
      <c r="P979" s="12">
        <f t="shared" ca="1" si="200"/>
        <v>6.8599999999999852</v>
      </c>
      <c r="Q979" s="36">
        <f t="shared" ca="1" si="201"/>
        <v>3.6700192595762814E-2</v>
      </c>
      <c r="R979" s="37">
        <f t="shared" ca="1" si="197"/>
        <v>-7.1776558656682417</v>
      </c>
      <c r="S979" s="38">
        <f t="shared" ca="1" si="208"/>
        <v>1</v>
      </c>
    </row>
    <row r="980" spans="5:19" x14ac:dyDescent="0.3">
      <c r="E980" s="34">
        <f t="shared" si="202"/>
        <v>979</v>
      </c>
      <c r="F980" s="35">
        <v>44882.291666666664</v>
      </c>
      <c r="G980" s="6">
        <v>183.17</v>
      </c>
      <c r="H980" s="40">
        <f t="shared" si="203"/>
        <v>186.92</v>
      </c>
      <c r="I980" s="12">
        <f t="shared" si="204"/>
        <v>-3.75</v>
      </c>
      <c r="J980" s="12">
        <f t="shared" si="205"/>
        <v>14.0625</v>
      </c>
      <c r="K980" s="12">
        <f t="shared" si="206"/>
        <v>3.75</v>
      </c>
      <c r="L980" s="36">
        <f t="shared" si="207"/>
        <v>2.0472784844679806E-2</v>
      </c>
      <c r="M980" s="12">
        <f t="shared" ca="1" si="196"/>
        <v>190.76333333333332</v>
      </c>
      <c r="N980" s="12">
        <f t="shared" ca="1" si="198"/>
        <v>-7.5933333333333337</v>
      </c>
      <c r="O980" s="12">
        <f t="shared" ca="1" si="199"/>
        <v>57.658711111111117</v>
      </c>
      <c r="P980" s="12">
        <f t="shared" ca="1" si="200"/>
        <v>7.5933333333333337</v>
      </c>
      <c r="Q980" s="36">
        <f t="shared" ca="1" si="201"/>
        <v>4.1455114556604979E-2</v>
      </c>
      <c r="R980" s="37">
        <f t="shared" ca="1" si="197"/>
        <v>-7.9109891990015901</v>
      </c>
      <c r="S980" s="38">
        <f t="shared" ca="1" si="208"/>
        <v>0</v>
      </c>
    </row>
    <row r="981" spans="5:19" x14ac:dyDescent="0.3">
      <c r="E981" s="34">
        <f t="shared" si="202"/>
        <v>980</v>
      </c>
      <c r="F981" s="39">
        <v>44883.291666666664</v>
      </c>
      <c r="G981" s="10">
        <v>180.19</v>
      </c>
      <c r="H981" s="40">
        <f t="shared" si="203"/>
        <v>183.17</v>
      </c>
      <c r="I981" s="12">
        <f t="shared" si="204"/>
        <v>-2.9799999999999898</v>
      </c>
      <c r="J981" s="12">
        <f t="shared" si="205"/>
        <v>8.8803999999999395</v>
      </c>
      <c r="K981" s="12">
        <f t="shared" si="206"/>
        <v>2.9799999999999898</v>
      </c>
      <c r="L981" s="36">
        <f t="shared" si="207"/>
        <v>1.6538098673622232E-2</v>
      </c>
      <c r="M981" s="12">
        <f t="shared" ca="1" si="196"/>
        <v>188.17</v>
      </c>
      <c r="N981" s="12">
        <f t="shared" ca="1" si="198"/>
        <v>-7.9799999999999898</v>
      </c>
      <c r="O981" s="12">
        <f t="shared" ca="1" si="199"/>
        <v>63.680399999999835</v>
      </c>
      <c r="P981" s="12">
        <f t="shared" ca="1" si="200"/>
        <v>7.9799999999999898</v>
      </c>
      <c r="Q981" s="36">
        <f t="shared" ca="1" si="201"/>
        <v>4.428658638104218E-2</v>
      </c>
      <c r="R981" s="37">
        <f t="shared" ca="1" si="197"/>
        <v>-8.2976558656682453</v>
      </c>
      <c r="S981" s="38">
        <f t="shared" ca="1" si="208"/>
        <v>0</v>
      </c>
    </row>
    <row r="982" spans="5:19" x14ac:dyDescent="0.3">
      <c r="E982" s="34">
        <f t="shared" si="202"/>
        <v>981</v>
      </c>
      <c r="F982" s="35">
        <v>44886.291666666664</v>
      </c>
      <c r="G982" s="6">
        <v>167.87</v>
      </c>
      <c r="H982" s="40">
        <f t="shared" si="203"/>
        <v>180.19</v>
      </c>
      <c r="I982" s="12">
        <f t="shared" si="204"/>
        <v>-12.319999999999993</v>
      </c>
      <c r="J982" s="12">
        <f t="shared" si="205"/>
        <v>151.78239999999983</v>
      </c>
      <c r="K982" s="12">
        <f t="shared" si="206"/>
        <v>12.319999999999993</v>
      </c>
      <c r="L982" s="36">
        <f t="shared" si="207"/>
        <v>7.3390123309703889E-2</v>
      </c>
      <c r="M982" s="12">
        <f t="shared" ca="1" si="196"/>
        <v>183.42666666666665</v>
      </c>
      <c r="N982" s="12">
        <f t="shared" ca="1" si="198"/>
        <v>-15.556666666666644</v>
      </c>
      <c r="O982" s="12">
        <f t="shared" ca="1" si="199"/>
        <v>242.00987777777706</v>
      </c>
      <c r="P982" s="12">
        <f t="shared" ca="1" si="200"/>
        <v>15.556666666666644</v>
      </c>
      <c r="Q982" s="36">
        <f t="shared" ca="1" si="201"/>
        <v>9.2670915986576771E-2</v>
      </c>
      <c r="R982" s="37">
        <f t="shared" ca="1" si="197"/>
        <v>-15.874322532334899</v>
      </c>
      <c r="S982" s="38">
        <f t="shared" ca="1" si="208"/>
        <v>0</v>
      </c>
    </row>
    <row r="983" spans="5:19" x14ac:dyDescent="0.3">
      <c r="E983" s="34">
        <f t="shared" si="202"/>
        <v>982</v>
      </c>
      <c r="F983" s="39">
        <v>44887.291666666664</v>
      </c>
      <c r="G983" s="10">
        <v>169.91</v>
      </c>
      <c r="H983" s="40">
        <f t="shared" si="203"/>
        <v>167.87</v>
      </c>
      <c r="I983" s="12">
        <f t="shared" si="204"/>
        <v>2.039999999999992</v>
      </c>
      <c r="J983" s="12">
        <f t="shared" si="205"/>
        <v>4.1615999999999671</v>
      </c>
      <c r="K983" s="12">
        <f t="shared" si="206"/>
        <v>2.039999999999992</v>
      </c>
      <c r="L983" s="36">
        <f t="shared" si="207"/>
        <v>1.2006356306279749E-2</v>
      </c>
      <c r="M983" s="12">
        <f t="shared" ca="1" si="196"/>
        <v>177.07666666666668</v>
      </c>
      <c r="N983" s="12">
        <f t="shared" ca="1" si="198"/>
        <v>-7.1666666666666856</v>
      </c>
      <c r="O983" s="12">
        <f t="shared" ca="1" si="199"/>
        <v>51.361111111111384</v>
      </c>
      <c r="P983" s="12">
        <f t="shared" ca="1" si="200"/>
        <v>7.1666666666666856</v>
      </c>
      <c r="Q983" s="36">
        <f t="shared" ca="1" si="201"/>
        <v>4.2179192906048414E-2</v>
      </c>
      <c r="R983" s="37">
        <f t="shared" ca="1" si="197"/>
        <v>-7.484322532334942</v>
      </c>
      <c r="S983" s="38">
        <f t="shared" ca="1" si="208"/>
        <v>0</v>
      </c>
    </row>
    <row r="984" spans="5:19" x14ac:dyDescent="0.3">
      <c r="E984" s="34">
        <f t="shared" si="202"/>
        <v>983</v>
      </c>
      <c r="F984" s="35">
        <v>44888.291666666664</v>
      </c>
      <c r="G984" s="6">
        <v>183.2</v>
      </c>
      <c r="H984" s="40">
        <f t="shared" si="203"/>
        <v>169.91</v>
      </c>
      <c r="I984" s="12">
        <f t="shared" si="204"/>
        <v>13.289999999999992</v>
      </c>
      <c r="J984" s="12">
        <f t="shared" si="205"/>
        <v>176.6240999999998</v>
      </c>
      <c r="K984" s="12">
        <f t="shared" si="206"/>
        <v>13.289999999999992</v>
      </c>
      <c r="L984" s="36">
        <f t="shared" si="207"/>
        <v>7.2543668122270699E-2</v>
      </c>
      <c r="M984" s="12">
        <f t="shared" ca="1" si="196"/>
        <v>172.65666666666667</v>
      </c>
      <c r="N984" s="12">
        <f t="shared" ca="1" si="198"/>
        <v>10.543333333333322</v>
      </c>
      <c r="O984" s="12">
        <f t="shared" ca="1" si="199"/>
        <v>111.16187777777755</v>
      </c>
      <c r="P984" s="12">
        <f t="shared" ca="1" si="200"/>
        <v>10.543333333333322</v>
      </c>
      <c r="Q984" s="36">
        <f t="shared" ca="1" si="201"/>
        <v>5.7550946142649141E-2</v>
      </c>
      <c r="R984" s="37">
        <f t="shared" ca="1" si="197"/>
        <v>10.225677467665067</v>
      </c>
      <c r="S984" s="38">
        <f t="shared" ca="1" si="208"/>
        <v>1</v>
      </c>
    </row>
    <row r="985" spans="5:19" x14ac:dyDescent="0.3">
      <c r="E985" s="34">
        <f t="shared" si="202"/>
        <v>984</v>
      </c>
      <c r="F985" s="39">
        <v>44890.291666666664</v>
      </c>
      <c r="G985" s="10">
        <v>182.86</v>
      </c>
      <c r="H985" s="40">
        <f t="shared" si="203"/>
        <v>183.2</v>
      </c>
      <c r="I985" s="12">
        <f t="shared" si="204"/>
        <v>-0.33999999999997499</v>
      </c>
      <c r="J985" s="12">
        <f t="shared" si="205"/>
        <v>0.11559999999998299</v>
      </c>
      <c r="K985" s="12">
        <f t="shared" si="206"/>
        <v>0.33999999999997499</v>
      </c>
      <c r="L985" s="36">
        <f t="shared" si="207"/>
        <v>1.8593459477194299E-3</v>
      </c>
      <c r="M985" s="12">
        <f t="shared" ca="1" si="196"/>
        <v>173.66</v>
      </c>
      <c r="N985" s="12">
        <f t="shared" ca="1" si="198"/>
        <v>9.2000000000000171</v>
      </c>
      <c r="O985" s="12">
        <f t="shared" ca="1" si="199"/>
        <v>84.640000000000313</v>
      </c>
      <c r="P985" s="12">
        <f t="shared" ca="1" si="200"/>
        <v>9.2000000000000171</v>
      </c>
      <c r="Q985" s="36">
        <f t="shared" ca="1" si="201"/>
        <v>5.0311713879470719E-2</v>
      </c>
      <c r="R985" s="37">
        <f t="shared" ca="1" si="197"/>
        <v>8.8823441343317615</v>
      </c>
      <c r="S985" s="38">
        <f t="shared" ca="1" si="208"/>
        <v>0</v>
      </c>
    </row>
    <row r="986" spans="5:19" x14ac:dyDescent="0.3">
      <c r="E986" s="34">
        <f t="shared" si="202"/>
        <v>985</v>
      </c>
      <c r="F986" s="35">
        <v>44893.291666666664</v>
      </c>
      <c r="G986" s="6">
        <v>182.92</v>
      </c>
      <c r="H986" s="40">
        <f t="shared" si="203"/>
        <v>182.86</v>
      </c>
      <c r="I986" s="12">
        <f t="shared" si="204"/>
        <v>5.9999999999973852E-2</v>
      </c>
      <c r="J986" s="12">
        <f t="shared" si="205"/>
        <v>3.5999999999968622E-3</v>
      </c>
      <c r="K986" s="12">
        <f t="shared" si="206"/>
        <v>5.9999999999973852E-2</v>
      </c>
      <c r="L986" s="36">
        <f t="shared" si="207"/>
        <v>3.2801224579036661E-4</v>
      </c>
      <c r="M986" s="12">
        <f t="shared" ca="1" si="196"/>
        <v>178.65666666666667</v>
      </c>
      <c r="N986" s="12">
        <f t="shared" ca="1" si="198"/>
        <v>4.2633333333333212</v>
      </c>
      <c r="O986" s="12">
        <f t="shared" ca="1" si="199"/>
        <v>18.176011111111009</v>
      </c>
      <c r="P986" s="12">
        <f t="shared" ca="1" si="200"/>
        <v>4.2633333333333212</v>
      </c>
      <c r="Q986" s="36">
        <f t="shared" ca="1" si="201"/>
        <v>2.3307092353670029E-2</v>
      </c>
      <c r="R986" s="37">
        <f t="shared" ca="1" si="197"/>
        <v>3.9456774676650648</v>
      </c>
      <c r="S986" s="38">
        <f t="shared" ca="1" si="208"/>
        <v>0</v>
      </c>
    </row>
    <row r="987" spans="5:19" x14ac:dyDescent="0.3">
      <c r="E987" s="34">
        <f t="shared" si="202"/>
        <v>986</v>
      </c>
      <c r="F987" s="39">
        <v>44894.291666666664</v>
      </c>
      <c r="G987" s="10">
        <v>180.83</v>
      </c>
      <c r="H987" s="40">
        <f t="shared" si="203"/>
        <v>182.92</v>
      </c>
      <c r="I987" s="12">
        <f t="shared" si="204"/>
        <v>-2.089999999999975</v>
      </c>
      <c r="J987" s="12">
        <f t="shared" si="205"/>
        <v>4.3680999999998953</v>
      </c>
      <c r="K987" s="12">
        <f t="shared" si="206"/>
        <v>2.089999999999975</v>
      </c>
      <c r="L987" s="36">
        <f t="shared" si="207"/>
        <v>1.1557816733948874E-2</v>
      </c>
      <c r="M987" s="12">
        <f t="shared" ca="1" si="196"/>
        <v>182.99333333333334</v>
      </c>
      <c r="N987" s="12">
        <f t="shared" ca="1" si="198"/>
        <v>-2.1633333333333269</v>
      </c>
      <c r="O987" s="12">
        <f t="shared" ca="1" si="199"/>
        <v>4.6800111111110834</v>
      </c>
      <c r="P987" s="12">
        <f t="shared" ca="1" si="200"/>
        <v>2.1633333333333269</v>
      </c>
      <c r="Q987" s="36">
        <f t="shared" ca="1" si="201"/>
        <v>1.1963354163210345E-2</v>
      </c>
      <c r="R987" s="37">
        <f t="shared" ca="1" si="197"/>
        <v>-2.4809891990015833</v>
      </c>
      <c r="S987" s="38">
        <f t="shared" ca="1" si="208"/>
        <v>1</v>
      </c>
    </row>
    <row r="988" spans="5:19" x14ac:dyDescent="0.3">
      <c r="E988" s="34">
        <f t="shared" si="202"/>
        <v>987</v>
      </c>
      <c r="F988" s="35">
        <v>44895.291666666664</v>
      </c>
      <c r="G988" s="6">
        <v>194.7</v>
      </c>
      <c r="H988" s="40">
        <f t="shared" si="203"/>
        <v>180.83</v>
      </c>
      <c r="I988" s="12">
        <f t="shared" si="204"/>
        <v>13.869999999999976</v>
      </c>
      <c r="J988" s="12">
        <f t="shared" si="205"/>
        <v>192.37689999999932</v>
      </c>
      <c r="K988" s="12">
        <f t="shared" si="206"/>
        <v>13.869999999999976</v>
      </c>
      <c r="L988" s="36">
        <f t="shared" si="207"/>
        <v>7.1237801746276211E-2</v>
      </c>
      <c r="M988" s="12">
        <f t="shared" ca="1" si="196"/>
        <v>182.20333333333335</v>
      </c>
      <c r="N988" s="12">
        <f t="shared" ca="1" si="198"/>
        <v>12.496666666666641</v>
      </c>
      <c r="O988" s="12">
        <f t="shared" ca="1" si="199"/>
        <v>156.16667777777715</v>
      </c>
      <c r="P988" s="12">
        <f t="shared" ca="1" si="200"/>
        <v>12.496666666666641</v>
      </c>
      <c r="Q988" s="36">
        <f t="shared" ca="1" si="201"/>
        <v>6.4184215031672529E-2</v>
      </c>
      <c r="R988" s="37">
        <f t="shared" ca="1" si="197"/>
        <v>12.179010800998386</v>
      </c>
      <c r="S988" s="38">
        <f t="shared" ca="1" si="208"/>
        <v>1</v>
      </c>
    </row>
    <row r="989" spans="5:19" x14ac:dyDescent="0.3">
      <c r="E989" s="34">
        <f t="shared" si="202"/>
        <v>988</v>
      </c>
      <c r="F989" s="39">
        <v>44896.291666666664</v>
      </c>
      <c r="G989" s="10">
        <v>194.7</v>
      </c>
      <c r="H989" s="40">
        <f t="shared" si="203"/>
        <v>194.7</v>
      </c>
      <c r="I989" s="12">
        <f t="shared" si="204"/>
        <v>0</v>
      </c>
      <c r="J989" s="12">
        <f t="shared" si="205"/>
        <v>0</v>
      </c>
      <c r="K989" s="12">
        <f t="shared" si="206"/>
        <v>0</v>
      </c>
      <c r="L989" s="36">
        <f t="shared" si="207"/>
        <v>0</v>
      </c>
      <c r="M989" s="12">
        <f t="shared" ca="1" si="196"/>
        <v>186.15</v>
      </c>
      <c r="N989" s="12">
        <f t="shared" ca="1" si="198"/>
        <v>8.5499999999999829</v>
      </c>
      <c r="O989" s="12">
        <f t="shared" ca="1" si="199"/>
        <v>73.102499999999708</v>
      </c>
      <c r="P989" s="12">
        <f t="shared" ca="1" si="200"/>
        <v>8.5499999999999829</v>
      </c>
      <c r="Q989" s="36">
        <f t="shared" ca="1" si="201"/>
        <v>4.3913713405238745E-2</v>
      </c>
      <c r="R989" s="37">
        <f t="shared" ca="1" si="197"/>
        <v>8.2323441343317274</v>
      </c>
      <c r="S989" s="38">
        <f t="shared" ca="1" si="208"/>
        <v>0</v>
      </c>
    </row>
    <row r="990" spans="5:19" x14ac:dyDescent="0.3">
      <c r="E990" s="34">
        <f t="shared" si="202"/>
        <v>989</v>
      </c>
      <c r="F990" s="35">
        <v>44897.291666666664</v>
      </c>
      <c r="G990" s="6">
        <v>194.86</v>
      </c>
      <c r="H990" s="40">
        <f t="shared" si="203"/>
        <v>194.7</v>
      </c>
      <c r="I990" s="12">
        <f t="shared" si="204"/>
        <v>0.16000000000002501</v>
      </c>
      <c r="J990" s="12">
        <f t="shared" si="205"/>
        <v>2.5600000000008005E-2</v>
      </c>
      <c r="K990" s="12">
        <f t="shared" si="206"/>
        <v>0.16000000000002501</v>
      </c>
      <c r="L990" s="36">
        <f t="shared" si="207"/>
        <v>8.2110232987798928E-4</v>
      </c>
      <c r="M990" s="12">
        <f t="shared" ca="1" si="196"/>
        <v>190.07666666666668</v>
      </c>
      <c r="N990" s="12">
        <f t="shared" ca="1" si="198"/>
        <v>4.7833333333333314</v>
      </c>
      <c r="O990" s="12">
        <f t="shared" ca="1" si="199"/>
        <v>22.88027777777776</v>
      </c>
      <c r="P990" s="12">
        <f t="shared" ca="1" si="200"/>
        <v>4.7833333333333314</v>
      </c>
      <c r="Q990" s="36">
        <f t="shared" ca="1" si="201"/>
        <v>2.4547538403640209E-2</v>
      </c>
      <c r="R990" s="37">
        <f t="shared" ca="1" si="197"/>
        <v>4.465677467665075</v>
      </c>
      <c r="S990" s="38">
        <f t="shared" ca="1" si="208"/>
        <v>0</v>
      </c>
    </row>
    <row r="991" spans="5:19" x14ac:dyDescent="0.3">
      <c r="E991" s="34">
        <f t="shared" si="202"/>
        <v>990</v>
      </c>
      <c r="F991" s="39">
        <v>44900.291666666664</v>
      </c>
      <c r="G991" s="10">
        <v>182.45</v>
      </c>
      <c r="H991" s="40">
        <f t="shared" si="203"/>
        <v>194.86</v>
      </c>
      <c r="I991" s="12">
        <f t="shared" si="204"/>
        <v>-12.410000000000025</v>
      </c>
      <c r="J991" s="12">
        <f t="shared" si="205"/>
        <v>154.00810000000061</v>
      </c>
      <c r="K991" s="12">
        <f t="shared" si="206"/>
        <v>12.410000000000025</v>
      </c>
      <c r="L991" s="36">
        <f t="shared" si="207"/>
        <v>6.8018635242532335E-2</v>
      </c>
      <c r="M991" s="12">
        <f t="shared" ca="1" si="196"/>
        <v>194.75333333333333</v>
      </c>
      <c r="N991" s="12">
        <f t="shared" ca="1" si="198"/>
        <v>-12.303333333333342</v>
      </c>
      <c r="O991" s="12">
        <f t="shared" ca="1" si="199"/>
        <v>151.37201111111131</v>
      </c>
      <c r="P991" s="12">
        <f t="shared" ca="1" si="200"/>
        <v>12.303333333333342</v>
      </c>
      <c r="Q991" s="36">
        <f t="shared" ca="1" si="201"/>
        <v>6.7434000182698503E-2</v>
      </c>
      <c r="R991" s="37">
        <f t="shared" ca="1" si="197"/>
        <v>-12.620989199001597</v>
      </c>
      <c r="S991" s="38">
        <f t="shared" ca="1" si="208"/>
        <v>1</v>
      </c>
    </row>
    <row r="992" spans="5:19" x14ac:dyDescent="0.3">
      <c r="E992" s="34">
        <f t="shared" si="202"/>
        <v>991</v>
      </c>
      <c r="F992" s="35">
        <v>44901.291666666664</v>
      </c>
      <c r="G992" s="6">
        <v>179.82</v>
      </c>
      <c r="H992" s="40">
        <f t="shared" si="203"/>
        <v>182.45</v>
      </c>
      <c r="I992" s="12">
        <f t="shared" si="204"/>
        <v>-2.6299999999999955</v>
      </c>
      <c r="J992" s="12">
        <f t="shared" si="205"/>
        <v>6.9168999999999761</v>
      </c>
      <c r="K992" s="12">
        <f t="shared" si="206"/>
        <v>2.6299999999999955</v>
      </c>
      <c r="L992" s="36">
        <f t="shared" si="207"/>
        <v>1.4625736847959045E-2</v>
      </c>
      <c r="M992" s="12">
        <f t="shared" ca="1" si="196"/>
        <v>190.67</v>
      </c>
      <c r="N992" s="12">
        <f t="shared" ca="1" si="198"/>
        <v>-10.849999999999994</v>
      </c>
      <c r="O992" s="12">
        <f t="shared" ca="1" si="199"/>
        <v>117.72249999999988</v>
      </c>
      <c r="P992" s="12">
        <f t="shared" ca="1" si="200"/>
        <v>10.849999999999994</v>
      </c>
      <c r="Q992" s="36">
        <f t="shared" ca="1" si="201"/>
        <v>6.0338115893671419E-2</v>
      </c>
      <c r="R992" s="37">
        <f t="shared" ca="1" si="197"/>
        <v>-11.16765586566825</v>
      </c>
      <c r="S992" s="38">
        <f t="shared" ca="1" si="208"/>
        <v>0</v>
      </c>
    </row>
    <row r="993" spans="5:19" x14ac:dyDescent="0.3">
      <c r="E993" s="34">
        <f t="shared" si="202"/>
        <v>992</v>
      </c>
      <c r="F993" s="39">
        <v>44902.291666666664</v>
      </c>
      <c r="G993" s="10">
        <v>174.04</v>
      </c>
      <c r="H993" s="40">
        <f t="shared" si="203"/>
        <v>179.82</v>
      </c>
      <c r="I993" s="12">
        <f t="shared" si="204"/>
        <v>-5.7800000000000011</v>
      </c>
      <c r="J993" s="12">
        <f t="shared" si="205"/>
        <v>33.408400000000015</v>
      </c>
      <c r="K993" s="12">
        <f t="shared" si="206"/>
        <v>5.7800000000000011</v>
      </c>
      <c r="L993" s="36">
        <f t="shared" si="207"/>
        <v>3.3210756148011958E-2</v>
      </c>
      <c r="M993" s="12">
        <f t="shared" ca="1" si="196"/>
        <v>185.71</v>
      </c>
      <c r="N993" s="12">
        <f t="shared" ca="1" si="198"/>
        <v>-11.670000000000016</v>
      </c>
      <c r="O993" s="12">
        <f t="shared" ca="1" si="199"/>
        <v>136.18890000000036</v>
      </c>
      <c r="P993" s="12">
        <f t="shared" ca="1" si="200"/>
        <v>11.670000000000016</v>
      </c>
      <c r="Q993" s="36">
        <f t="shared" ca="1" si="201"/>
        <v>6.7053550907837378E-2</v>
      </c>
      <c r="R993" s="37">
        <f t="shared" ca="1" si="197"/>
        <v>-11.987655865668271</v>
      </c>
      <c r="S993" s="38">
        <f t="shared" ca="1" si="208"/>
        <v>0</v>
      </c>
    </row>
    <row r="994" spans="5:19" x14ac:dyDescent="0.3">
      <c r="E994" s="34">
        <f t="shared" si="202"/>
        <v>993</v>
      </c>
      <c r="F994" s="35">
        <v>44903.291666666664</v>
      </c>
      <c r="G994" s="6">
        <v>173.44</v>
      </c>
      <c r="H994" s="40">
        <f t="shared" si="203"/>
        <v>174.04</v>
      </c>
      <c r="I994" s="12">
        <f t="shared" si="204"/>
        <v>-0.59999999999999432</v>
      </c>
      <c r="J994" s="12">
        <f t="shared" si="205"/>
        <v>0.35999999999999316</v>
      </c>
      <c r="K994" s="12">
        <f t="shared" si="206"/>
        <v>0.59999999999999432</v>
      </c>
      <c r="L994" s="36">
        <f t="shared" si="207"/>
        <v>3.4594095940959084E-3</v>
      </c>
      <c r="M994" s="12">
        <f t="shared" ca="1" si="196"/>
        <v>178.76999999999998</v>
      </c>
      <c r="N994" s="12">
        <f t="shared" ca="1" si="198"/>
        <v>-5.3299999999999841</v>
      </c>
      <c r="O994" s="12">
        <f t="shared" ca="1" si="199"/>
        <v>28.408899999999829</v>
      </c>
      <c r="P994" s="12">
        <f t="shared" ca="1" si="200"/>
        <v>5.3299999999999841</v>
      </c>
      <c r="Q994" s="36">
        <f t="shared" ca="1" si="201"/>
        <v>3.0731088560885519E-2</v>
      </c>
      <c r="R994" s="37">
        <f t="shared" ca="1" si="197"/>
        <v>-5.6476558656682405</v>
      </c>
      <c r="S994" s="38">
        <f t="shared" ca="1" si="208"/>
        <v>0</v>
      </c>
    </row>
    <row r="995" spans="5:19" x14ac:dyDescent="0.3">
      <c r="E995" s="34">
        <f t="shared" si="202"/>
        <v>994</v>
      </c>
      <c r="F995" s="39">
        <v>44904.291666666664</v>
      </c>
      <c r="G995" s="10">
        <v>179.05</v>
      </c>
      <c r="H995" s="40">
        <f t="shared" si="203"/>
        <v>173.44</v>
      </c>
      <c r="I995" s="12">
        <f t="shared" si="204"/>
        <v>5.6100000000000136</v>
      </c>
      <c r="J995" s="12">
        <f t="shared" si="205"/>
        <v>31.472100000000154</v>
      </c>
      <c r="K995" s="12">
        <f t="shared" si="206"/>
        <v>5.6100000000000136</v>
      </c>
      <c r="L995" s="36">
        <f t="shared" si="207"/>
        <v>3.1332030159173491E-2</v>
      </c>
      <c r="M995" s="12">
        <f t="shared" ca="1" si="196"/>
        <v>175.76666666666665</v>
      </c>
      <c r="N995" s="12">
        <f t="shared" ca="1" si="198"/>
        <v>3.2833333333333599</v>
      </c>
      <c r="O995" s="12">
        <f t="shared" ca="1" si="199"/>
        <v>10.780277777777952</v>
      </c>
      <c r="P995" s="12">
        <f t="shared" ca="1" si="200"/>
        <v>3.2833333333333599</v>
      </c>
      <c r="Q995" s="36">
        <f t="shared" ca="1" si="201"/>
        <v>1.833752210741893E-2</v>
      </c>
      <c r="R995" s="37">
        <f t="shared" ca="1" si="197"/>
        <v>2.9656774676651034</v>
      </c>
      <c r="S995" s="38">
        <f t="shared" ca="1" si="208"/>
        <v>1</v>
      </c>
    </row>
    <row r="996" spans="5:19" x14ac:dyDescent="0.3">
      <c r="E996" s="34">
        <f t="shared" si="202"/>
        <v>995</v>
      </c>
      <c r="F996" s="35">
        <v>44907.291666666664</v>
      </c>
      <c r="G996" s="6">
        <v>167.82</v>
      </c>
      <c r="H996" s="40">
        <f t="shared" si="203"/>
        <v>179.05</v>
      </c>
      <c r="I996" s="12">
        <f t="shared" si="204"/>
        <v>-11.230000000000018</v>
      </c>
      <c r="J996" s="12">
        <f t="shared" si="205"/>
        <v>126.11290000000041</v>
      </c>
      <c r="K996" s="12">
        <f t="shared" si="206"/>
        <v>11.230000000000018</v>
      </c>
      <c r="L996" s="36">
        <f t="shared" si="207"/>
        <v>6.6916934811107248E-2</v>
      </c>
      <c r="M996" s="12">
        <f t="shared" ca="1" si="196"/>
        <v>175.51</v>
      </c>
      <c r="N996" s="12">
        <f t="shared" ca="1" si="198"/>
        <v>-7.6899999999999977</v>
      </c>
      <c r="O996" s="12">
        <f t="shared" ca="1" si="199"/>
        <v>59.136099999999963</v>
      </c>
      <c r="P996" s="12">
        <f t="shared" ca="1" si="200"/>
        <v>7.6899999999999977</v>
      </c>
      <c r="Q996" s="36">
        <f t="shared" ca="1" si="201"/>
        <v>4.5822905493981637E-2</v>
      </c>
      <c r="R996" s="37">
        <f t="shared" ca="1" si="197"/>
        <v>-8.0076558656682533</v>
      </c>
      <c r="S996" s="38">
        <f t="shared" ca="1" si="208"/>
        <v>1</v>
      </c>
    </row>
    <row r="997" spans="5:19" x14ac:dyDescent="0.3">
      <c r="E997" s="34">
        <f t="shared" si="202"/>
        <v>996</v>
      </c>
      <c r="F997" s="39">
        <v>44908.291666666664</v>
      </c>
      <c r="G997" s="10">
        <v>160.94999999999999</v>
      </c>
      <c r="H997" s="40">
        <f t="shared" si="203"/>
        <v>167.82</v>
      </c>
      <c r="I997" s="12">
        <f t="shared" si="204"/>
        <v>-6.8700000000000045</v>
      </c>
      <c r="J997" s="12">
        <f t="shared" si="205"/>
        <v>47.196900000000063</v>
      </c>
      <c r="K997" s="12">
        <f t="shared" si="206"/>
        <v>6.8700000000000045</v>
      </c>
      <c r="L997" s="36">
        <f t="shared" si="207"/>
        <v>4.2684063373718578E-2</v>
      </c>
      <c r="M997" s="12">
        <f t="shared" ca="1" si="196"/>
        <v>173.43666666666664</v>
      </c>
      <c r="N997" s="12">
        <f t="shared" ca="1" si="198"/>
        <v>-12.48666666666665</v>
      </c>
      <c r="O997" s="12">
        <f t="shared" ca="1" si="199"/>
        <v>155.91684444444402</v>
      </c>
      <c r="P997" s="12">
        <f t="shared" ca="1" si="200"/>
        <v>12.48666666666665</v>
      </c>
      <c r="Q997" s="36">
        <f t="shared" ca="1" si="201"/>
        <v>7.7581029305167137E-2</v>
      </c>
      <c r="R997" s="37">
        <f t="shared" ca="1" si="197"/>
        <v>-12.804322532334906</v>
      </c>
      <c r="S997" s="38">
        <f t="shared" ca="1" si="208"/>
        <v>0</v>
      </c>
    </row>
    <row r="998" spans="5:19" x14ac:dyDescent="0.3">
      <c r="E998" s="34">
        <f t="shared" si="202"/>
        <v>997</v>
      </c>
      <c r="F998" s="35">
        <v>44909.291666666664</v>
      </c>
      <c r="G998" s="6">
        <v>156.80000000000001</v>
      </c>
      <c r="H998" s="40">
        <f t="shared" si="203"/>
        <v>160.94999999999999</v>
      </c>
      <c r="I998" s="12">
        <f t="shared" si="204"/>
        <v>-4.1499999999999773</v>
      </c>
      <c r="J998" s="12">
        <f t="shared" si="205"/>
        <v>17.222499999999812</v>
      </c>
      <c r="K998" s="12">
        <f t="shared" si="206"/>
        <v>4.1499999999999773</v>
      </c>
      <c r="L998" s="36">
        <f t="shared" si="207"/>
        <v>2.646683673469373E-2</v>
      </c>
      <c r="M998" s="12">
        <f t="shared" ca="1" si="196"/>
        <v>169.27333333333334</v>
      </c>
      <c r="N998" s="12">
        <f t="shared" ca="1" si="198"/>
        <v>-12.473333333333329</v>
      </c>
      <c r="O998" s="12">
        <f t="shared" ca="1" si="199"/>
        <v>155.58404444444434</v>
      </c>
      <c r="P998" s="12">
        <f t="shared" ca="1" si="200"/>
        <v>12.473333333333329</v>
      </c>
      <c r="Q998" s="36">
        <f t="shared" ca="1" si="201"/>
        <v>7.954931972789113E-2</v>
      </c>
      <c r="R998" s="37">
        <f t="shared" ca="1" si="197"/>
        <v>-12.790989199001585</v>
      </c>
      <c r="S998" s="38">
        <f t="shared" ca="1" si="208"/>
        <v>0</v>
      </c>
    </row>
    <row r="999" spans="5:19" x14ac:dyDescent="0.3">
      <c r="E999" s="34">
        <f t="shared" si="202"/>
        <v>998</v>
      </c>
      <c r="F999" s="39">
        <v>44910.291666666664</v>
      </c>
      <c r="G999" s="10">
        <v>157.66999999999999</v>
      </c>
      <c r="H999" s="40">
        <f t="shared" si="203"/>
        <v>156.80000000000001</v>
      </c>
      <c r="I999" s="12">
        <f t="shared" si="204"/>
        <v>0.86999999999997613</v>
      </c>
      <c r="J999" s="12">
        <f t="shared" si="205"/>
        <v>0.75689999999995849</v>
      </c>
      <c r="K999" s="12">
        <f t="shared" si="206"/>
        <v>0.86999999999997613</v>
      </c>
      <c r="L999" s="36">
        <f t="shared" si="207"/>
        <v>5.5178537451637992E-3</v>
      </c>
      <c r="M999" s="12">
        <f t="shared" ca="1" si="196"/>
        <v>161.85666666666665</v>
      </c>
      <c r="N999" s="12">
        <f t="shared" ca="1" si="198"/>
        <v>-4.1866666666666674</v>
      </c>
      <c r="O999" s="12">
        <f t="shared" ca="1" si="199"/>
        <v>17.528177777777785</v>
      </c>
      <c r="P999" s="12">
        <f t="shared" ca="1" si="200"/>
        <v>4.1866666666666674</v>
      </c>
      <c r="Q999" s="36">
        <f t="shared" ca="1" si="201"/>
        <v>2.6553349823470969E-2</v>
      </c>
      <c r="R999" s="37">
        <f t="shared" ca="1" si="197"/>
        <v>-4.5043225323349239</v>
      </c>
      <c r="S999" s="38">
        <f t="shared" ca="1" si="208"/>
        <v>0</v>
      </c>
    </row>
    <row r="1000" spans="5:19" x14ac:dyDescent="0.3">
      <c r="E1000" s="34">
        <f t="shared" si="202"/>
        <v>999</v>
      </c>
      <c r="F1000" s="35">
        <v>44911.291666666664</v>
      </c>
      <c r="G1000" s="6">
        <v>150.22999999999999</v>
      </c>
      <c r="H1000" s="40">
        <f t="shared" si="203"/>
        <v>157.66999999999999</v>
      </c>
      <c r="I1000" s="12">
        <f t="shared" si="204"/>
        <v>-7.4399999999999977</v>
      </c>
      <c r="J1000" s="12">
        <f t="shared" si="205"/>
        <v>55.353599999999965</v>
      </c>
      <c r="K1000" s="12">
        <f t="shared" si="206"/>
        <v>7.4399999999999977</v>
      </c>
      <c r="L1000" s="36">
        <f t="shared" si="207"/>
        <v>4.9524063103241686E-2</v>
      </c>
      <c r="M1000" s="12">
        <f t="shared" ca="1" si="196"/>
        <v>158.47333333333333</v>
      </c>
      <c r="N1000" s="12">
        <f t="shared" ca="1" si="198"/>
        <v>-8.2433333333333394</v>
      </c>
      <c r="O1000" s="12">
        <f t="shared" ca="1" si="199"/>
        <v>67.952544444444541</v>
      </c>
      <c r="P1000" s="12">
        <f t="shared" ca="1" si="200"/>
        <v>8.2433333333333394</v>
      </c>
      <c r="Q1000" s="36">
        <f t="shared" ca="1" si="201"/>
        <v>5.4871419379174197E-2</v>
      </c>
      <c r="R1000" s="37">
        <f t="shared" ca="1" si="197"/>
        <v>-8.5609891990015949</v>
      </c>
      <c r="S1000" s="38">
        <f t="shared" ca="1" si="208"/>
        <v>0</v>
      </c>
    </row>
    <row r="1001" spans="5:19" x14ac:dyDescent="0.3">
      <c r="E1001" s="34">
        <f t="shared" si="202"/>
        <v>1000</v>
      </c>
      <c r="F1001" s="39">
        <v>44914.291666666664</v>
      </c>
      <c r="G1001" s="10">
        <v>149.87</v>
      </c>
      <c r="H1001" s="40">
        <f t="shared" si="203"/>
        <v>150.22999999999999</v>
      </c>
      <c r="I1001" s="12">
        <f t="shared" si="204"/>
        <v>-0.35999999999998522</v>
      </c>
      <c r="J1001" s="12">
        <f t="shared" si="205"/>
        <v>0.12959999999998936</v>
      </c>
      <c r="K1001" s="12">
        <f t="shared" si="206"/>
        <v>0.35999999999998522</v>
      </c>
      <c r="L1001" s="36">
        <f t="shared" si="207"/>
        <v>2.4020818042302344E-3</v>
      </c>
      <c r="M1001" s="12">
        <f t="shared" ca="1" si="196"/>
        <v>154.9</v>
      </c>
      <c r="N1001" s="12">
        <f t="shared" ca="1" si="198"/>
        <v>-5.0300000000000011</v>
      </c>
      <c r="O1001" s="12">
        <f t="shared" ca="1" si="199"/>
        <v>25.300900000000013</v>
      </c>
      <c r="P1001" s="12">
        <f t="shared" ca="1" si="200"/>
        <v>5.0300000000000011</v>
      </c>
      <c r="Q1001" s="36">
        <f t="shared" ca="1" si="201"/>
        <v>3.3562420764662718E-2</v>
      </c>
      <c r="R1001" s="37">
        <f t="shared" ca="1" si="197"/>
        <v>-5.3476558656682576</v>
      </c>
      <c r="S1001" s="38">
        <f t="shared" ca="1" si="208"/>
        <v>0</v>
      </c>
    </row>
    <row r="1002" spans="5:19" x14ac:dyDescent="0.3">
      <c r="E1002" s="34">
        <f t="shared" si="202"/>
        <v>1001</v>
      </c>
      <c r="F1002" s="35">
        <v>44915.291666666664</v>
      </c>
      <c r="G1002" s="6">
        <v>137.80000000000001</v>
      </c>
      <c r="H1002" s="40">
        <f t="shared" si="203"/>
        <v>149.87</v>
      </c>
      <c r="I1002" s="12">
        <f t="shared" si="204"/>
        <v>-12.069999999999993</v>
      </c>
      <c r="J1002" s="12">
        <f t="shared" si="205"/>
        <v>145.68489999999983</v>
      </c>
      <c r="K1002" s="12">
        <f t="shared" si="206"/>
        <v>12.069999999999993</v>
      </c>
      <c r="L1002" s="36">
        <f t="shared" si="207"/>
        <v>8.7590711175616773E-2</v>
      </c>
      <c r="M1002" s="12">
        <f t="shared" ca="1" si="196"/>
        <v>152.59</v>
      </c>
      <c r="N1002" s="12">
        <f t="shared" ca="1" si="198"/>
        <v>-14.789999999999992</v>
      </c>
      <c r="O1002" s="12">
        <f t="shared" ca="1" si="199"/>
        <v>218.74409999999978</v>
      </c>
      <c r="P1002" s="12">
        <f t="shared" ca="1" si="200"/>
        <v>14.789999999999992</v>
      </c>
      <c r="Q1002" s="36">
        <f t="shared" ca="1" si="201"/>
        <v>0.10732946298984028</v>
      </c>
      <c r="R1002" s="37">
        <f t="shared" ca="1" si="197"/>
        <v>-15.107655865668248</v>
      </c>
      <c r="S1002" s="38">
        <f t="shared" ca="1" si="208"/>
        <v>0</v>
      </c>
    </row>
    <row r="1003" spans="5:19" x14ac:dyDescent="0.3">
      <c r="E1003" s="34">
        <f t="shared" si="202"/>
        <v>1002</v>
      </c>
      <c r="F1003" s="39">
        <v>44916.291666666664</v>
      </c>
      <c r="G1003" s="10">
        <v>137.57</v>
      </c>
      <c r="H1003" s="40">
        <f t="shared" si="203"/>
        <v>137.80000000000001</v>
      </c>
      <c r="I1003" s="12">
        <f t="shared" si="204"/>
        <v>-0.23000000000001819</v>
      </c>
      <c r="J1003" s="12">
        <f t="shared" si="205"/>
        <v>5.2900000000008364E-2</v>
      </c>
      <c r="K1003" s="12">
        <f t="shared" si="206"/>
        <v>0.23000000000001819</v>
      </c>
      <c r="L1003" s="36">
        <f t="shared" si="207"/>
        <v>1.6718761357855506E-3</v>
      </c>
      <c r="M1003" s="12">
        <f t="shared" ca="1" si="196"/>
        <v>145.96666666666667</v>
      </c>
      <c r="N1003" s="12">
        <f t="shared" ca="1" si="198"/>
        <v>-8.3966666666666754</v>
      </c>
      <c r="O1003" s="12">
        <f t="shared" ca="1" si="199"/>
        <v>70.504011111111254</v>
      </c>
      <c r="P1003" s="12">
        <f t="shared" ca="1" si="200"/>
        <v>8.3966666666666754</v>
      </c>
      <c r="Q1003" s="36">
        <f t="shared" ca="1" si="201"/>
        <v>6.103559400063005E-2</v>
      </c>
      <c r="R1003" s="37">
        <f t="shared" ca="1" si="197"/>
        <v>-8.7143225323349309</v>
      </c>
      <c r="S1003" s="38">
        <f t="shared" ca="1" si="208"/>
        <v>0</v>
      </c>
    </row>
    <row r="1004" spans="5:19" x14ac:dyDescent="0.3">
      <c r="E1004" s="34">
        <f t="shared" si="202"/>
        <v>1003</v>
      </c>
      <c r="F1004" s="35">
        <v>44917.291666666664</v>
      </c>
      <c r="G1004" s="6">
        <v>125.35</v>
      </c>
      <c r="H1004" s="40">
        <f t="shared" si="203"/>
        <v>137.57</v>
      </c>
      <c r="I1004" s="12">
        <f t="shared" si="204"/>
        <v>-12.219999999999999</v>
      </c>
      <c r="J1004" s="12">
        <f t="shared" si="205"/>
        <v>149.32839999999996</v>
      </c>
      <c r="K1004" s="12">
        <f t="shared" si="206"/>
        <v>12.219999999999999</v>
      </c>
      <c r="L1004" s="36">
        <f t="shared" si="207"/>
        <v>9.7487036298364568E-2</v>
      </c>
      <c r="M1004" s="12">
        <f t="shared" ca="1" si="196"/>
        <v>141.74666666666667</v>
      </c>
      <c r="N1004" s="12">
        <f t="shared" ca="1" si="198"/>
        <v>-16.396666666666675</v>
      </c>
      <c r="O1004" s="12">
        <f t="shared" ca="1" si="199"/>
        <v>268.85067777777806</v>
      </c>
      <c r="P1004" s="12">
        <f t="shared" ca="1" si="200"/>
        <v>16.396666666666675</v>
      </c>
      <c r="Q1004" s="36">
        <f t="shared" ca="1" si="201"/>
        <v>0.13080707352745652</v>
      </c>
      <c r="R1004" s="37">
        <f t="shared" ca="1" si="197"/>
        <v>-16.714322532334933</v>
      </c>
      <c r="S1004" s="38">
        <f t="shared" ca="1" si="208"/>
        <v>0</v>
      </c>
    </row>
    <row r="1005" spans="5:19" x14ac:dyDescent="0.3">
      <c r="E1005" s="34">
        <f t="shared" si="202"/>
        <v>1004</v>
      </c>
      <c r="F1005" s="39">
        <v>44918.291666666664</v>
      </c>
      <c r="G1005" s="10">
        <v>123.15</v>
      </c>
      <c r="H1005" s="40">
        <f t="shared" si="203"/>
        <v>125.35</v>
      </c>
      <c r="I1005" s="12">
        <f t="shared" si="204"/>
        <v>-2.1999999999999886</v>
      </c>
      <c r="J1005" s="12">
        <f t="shared" si="205"/>
        <v>4.8399999999999501</v>
      </c>
      <c r="K1005" s="12">
        <f t="shared" si="206"/>
        <v>2.1999999999999886</v>
      </c>
      <c r="L1005" s="36">
        <f t="shared" si="207"/>
        <v>1.7864393016646274E-2</v>
      </c>
      <c r="M1005" s="12">
        <f t="shared" ca="1" si="196"/>
        <v>133.57333333333335</v>
      </c>
      <c r="N1005" s="12">
        <f t="shared" ca="1" si="198"/>
        <v>-10.423333333333346</v>
      </c>
      <c r="O1005" s="12">
        <f t="shared" ca="1" si="199"/>
        <v>108.64587777777804</v>
      </c>
      <c r="P1005" s="12">
        <f t="shared" ca="1" si="200"/>
        <v>10.423333333333346</v>
      </c>
      <c r="Q1005" s="36">
        <f t="shared" ca="1" si="201"/>
        <v>8.4639328731898875E-2</v>
      </c>
      <c r="R1005" s="37">
        <f t="shared" ca="1" si="197"/>
        <v>-10.740989199001602</v>
      </c>
      <c r="S1005" s="38">
        <f t="shared" ca="1" si="208"/>
        <v>0</v>
      </c>
    </row>
    <row r="1006" spans="5:19" x14ac:dyDescent="0.3">
      <c r="E1006" s="34">
        <f t="shared" si="202"/>
        <v>1005</v>
      </c>
      <c r="F1006" s="35">
        <v>44922.291666666664</v>
      </c>
      <c r="G1006" s="6">
        <v>109.1</v>
      </c>
      <c r="H1006" s="40">
        <f t="shared" si="203"/>
        <v>123.15</v>
      </c>
      <c r="I1006" s="12">
        <f t="shared" si="204"/>
        <v>-14.050000000000011</v>
      </c>
      <c r="J1006" s="12">
        <f t="shared" si="205"/>
        <v>197.40250000000032</v>
      </c>
      <c r="K1006" s="12">
        <f t="shared" si="206"/>
        <v>14.050000000000011</v>
      </c>
      <c r="L1006" s="36">
        <f t="shared" si="207"/>
        <v>0.12878093492208995</v>
      </c>
      <c r="M1006" s="12">
        <f t="shared" ca="1" si="196"/>
        <v>128.68999999999997</v>
      </c>
      <c r="N1006" s="12">
        <f t="shared" ca="1" si="198"/>
        <v>-19.589999999999975</v>
      </c>
      <c r="O1006" s="12">
        <f t="shared" ca="1" si="199"/>
        <v>383.76809999999904</v>
      </c>
      <c r="P1006" s="12">
        <f t="shared" ca="1" si="200"/>
        <v>19.589999999999975</v>
      </c>
      <c r="Q1006" s="36">
        <f t="shared" ca="1" si="201"/>
        <v>0.17956003666361114</v>
      </c>
      <c r="R1006" s="37">
        <f t="shared" ca="1" si="197"/>
        <v>-19.907655865668232</v>
      </c>
      <c r="S1006" s="38">
        <f t="shared" ca="1" si="208"/>
        <v>0</v>
      </c>
    </row>
    <row r="1007" spans="5:19" x14ac:dyDescent="0.3">
      <c r="E1007" s="34">
        <f t="shared" si="202"/>
        <v>1006</v>
      </c>
      <c r="F1007" s="39">
        <v>44923.291666666664</v>
      </c>
      <c r="G1007" s="10">
        <v>112.71</v>
      </c>
      <c r="H1007" s="40">
        <f t="shared" si="203"/>
        <v>109.1</v>
      </c>
      <c r="I1007" s="12">
        <f t="shared" si="204"/>
        <v>3.6099999999999994</v>
      </c>
      <c r="J1007" s="12">
        <f t="shared" si="205"/>
        <v>13.032099999999996</v>
      </c>
      <c r="K1007" s="12">
        <f t="shared" si="206"/>
        <v>3.6099999999999994</v>
      </c>
      <c r="L1007" s="36">
        <f t="shared" si="207"/>
        <v>3.2029101233253476E-2</v>
      </c>
      <c r="M1007" s="12">
        <f t="shared" ca="1" si="196"/>
        <v>119.2</v>
      </c>
      <c r="N1007" s="12">
        <f t="shared" ca="1" si="198"/>
        <v>-6.4900000000000091</v>
      </c>
      <c r="O1007" s="12">
        <f t="shared" ca="1" si="199"/>
        <v>42.120100000000122</v>
      </c>
      <c r="P1007" s="12">
        <f t="shared" ca="1" si="200"/>
        <v>6.4900000000000091</v>
      </c>
      <c r="Q1007" s="36">
        <f t="shared" ca="1" si="201"/>
        <v>5.7581403602164932E-2</v>
      </c>
      <c r="R1007" s="37">
        <f t="shared" ca="1" si="197"/>
        <v>-6.8076558656682655</v>
      </c>
      <c r="S1007" s="38">
        <f t="shared" ca="1" si="208"/>
        <v>0</v>
      </c>
    </row>
    <row r="1008" spans="5:19" x14ac:dyDescent="0.3">
      <c r="E1008" s="34">
        <f t="shared" si="202"/>
        <v>1007</v>
      </c>
      <c r="F1008" s="35">
        <v>44924.291666666664</v>
      </c>
      <c r="G1008" s="6">
        <v>121.82</v>
      </c>
      <c r="H1008" s="40">
        <f t="shared" si="203"/>
        <v>112.71</v>
      </c>
      <c r="I1008" s="12">
        <f t="shared" si="204"/>
        <v>9.11</v>
      </c>
      <c r="J1008" s="12">
        <f t="shared" si="205"/>
        <v>82.992099999999994</v>
      </c>
      <c r="K1008" s="12">
        <f t="shared" si="206"/>
        <v>9.11</v>
      </c>
      <c r="L1008" s="36">
        <f t="shared" si="207"/>
        <v>7.4782465933344283E-2</v>
      </c>
      <c r="M1008" s="12">
        <f t="shared" ca="1" si="196"/>
        <v>114.98666666666666</v>
      </c>
      <c r="N1008" s="12">
        <f t="shared" ca="1" si="198"/>
        <v>6.8333333333333286</v>
      </c>
      <c r="O1008" s="12">
        <f t="shared" ca="1" si="199"/>
        <v>46.694444444444379</v>
      </c>
      <c r="P1008" s="12">
        <f t="shared" ca="1" si="200"/>
        <v>6.8333333333333286</v>
      </c>
      <c r="Q1008" s="36">
        <f t="shared" ca="1" si="201"/>
        <v>5.6093690143928163E-2</v>
      </c>
      <c r="R1008" s="37">
        <f t="shared" ca="1" si="197"/>
        <v>6.5156774676650722</v>
      </c>
      <c r="S1008" s="38">
        <f t="shared" ca="1" si="208"/>
        <v>1</v>
      </c>
    </row>
    <row r="1009" spans="5:19" x14ac:dyDescent="0.3">
      <c r="E1009" s="34">
        <f t="shared" si="202"/>
        <v>1008</v>
      </c>
      <c r="F1009" s="39">
        <v>44925.291666666664</v>
      </c>
      <c r="G1009" s="10">
        <v>123.18</v>
      </c>
      <c r="H1009" s="40">
        <f t="shared" si="203"/>
        <v>121.82</v>
      </c>
      <c r="I1009" s="12">
        <f t="shared" si="204"/>
        <v>1.3600000000000136</v>
      </c>
      <c r="J1009" s="12">
        <f t="shared" si="205"/>
        <v>1.8496000000000372</v>
      </c>
      <c r="K1009" s="12">
        <f t="shared" si="206"/>
        <v>1.3600000000000136</v>
      </c>
      <c r="L1009" s="36">
        <f t="shared" si="207"/>
        <v>1.1040753369053528E-2</v>
      </c>
      <c r="M1009" s="12">
        <f t="shared" ca="1" si="196"/>
        <v>114.54333333333334</v>
      </c>
      <c r="N1009" s="12">
        <f t="shared" ca="1" si="198"/>
        <v>8.6366666666666703</v>
      </c>
      <c r="O1009" s="12">
        <f t="shared" ca="1" si="199"/>
        <v>74.592011111111177</v>
      </c>
      <c r="P1009" s="12">
        <f t="shared" ca="1" si="200"/>
        <v>8.6366666666666703</v>
      </c>
      <c r="Q1009" s="36">
        <f t="shared" ca="1" si="201"/>
        <v>7.0114196027493664E-2</v>
      </c>
      <c r="R1009" s="37">
        <f t="shared" ca="1" si="197"/>
        <v>8.3190108009984147</v>
      </c>
      <c r="S1009" s="38">
        <f t="shared" ca="1" si="208"/>
        <v>0</v>
      </c>
    </row>
    <row r="1010" spans="5:19" x14ac:dyDescent="0.3">
      <c r="E1010" s="34">
        <f t="shared" si="202"/>
        <v>1009</v>
      </c>
      <c r="F1010" s="35">
        <v>44929.291666666664</v>
      </c>
      <c r="G1010" s="6">
        <v>108.1</v>
      </c>
      <c r="H1010" s="40">
        <f t="shared" si="203"/>
        <v>123.18</v>
      </c>
      <c r="I1010" s="12">
        <f t="shared" si="204"/>
        <v>-15.080000000000013</v>
      </c>
      <c r="J1010" s="12">
        <f t="shared" si="205"/>
        <v>227.40640000000039</v>
      </c>
      <c r="K1010" s="12">
        <f t="shared" si="206"/>
        <v>15.080000000000013</v>
      </c>
      <c r="L1010" s="36">
        <f t="shared" si="207"/>
        <v>0.13950046253469023</v>
      </c>
      <c r="M1010" s="12">
        <f t="shared" ca="1" si="196"/>
        <v>119.23666666666666</v>
      </c>
      <c r="N1010" s="12">
        <f t="shared" ca="1" si="198"/>
        <v>-11.13666666666667</v>
      </c>
      <c r="O1010" s="12">
        <f t="shared" ca="1" si="199"/>
        <v>124.02534444444453</v>
      </c>
      <c r="P1010" s="12">
        <f t="shared" ca="1" si="200"/>
        <v>11.13666666666667</v>
      </c>
      <c r="Q1010" s="36">
        <f t="shared" ca="1" si="201"/>
        <v>0.10302189330866486</v>
      </c>
      <c r="R1010" s="37">
        <f t="shared" ca="1" si="197"/>
        <v>-11.454322532334926</v>
      </c>
      <c r="S1010" s="38">
        <f t="shared" ca="1" si="208"/>
        <v>1</v>
      </c>
    </row>
    <row r="1011" spans="5:19" x14ac:dyDescent="0.3">
      <c r="E1011" s="34">
        <f t="shared" si="202"/>
        <v>1010</v>
      </c>
      <c r="F1011" s="39">
        <v>44930.291666666664</v>
      </c>
      <c r="G1011" s="10">
        <v>113.64</v>
      </c>
      <c r="H1011" s="40">
        <f t="shared" si="203"/>
        <v>108.1</v>
      </c>
      <c r="I1011" s="12">
        <f t="shared" si="204"/>
        <v>5.5400000000000063</v>
      </c>
      <c r="J1011" s="12">
        <f t="shared" si="205"/>
        <v>30.691600000000069</v>
      </c>
      <c r="K1011" s="12">
        <f t="shared" si="206"/>
        <v>5.5400000000000063</v>
      </c>
      <c r="L1011" s="36">
        <f t="shared" si="207"/>
        <v>4.8750439985920505E-2</v>
      </c>
      <c r="M1011" s="12">
        <f t="shared" ca="1" si="196"/>
        <v>117.7</v>
      </c>
      <c r="N1011" s="12">
        <f t="shared" ca="1" si="198"/>
        <v>-4.0600000000000023</v>
      </c>
      <c r="O1011" s="12">
        <f t="shared" ca="1" si="199"/>
        <v>16.483600000000017</v>
      </c>
      <c r="P1011" s="12">
        <f t="shared" ca="1" si="200"/>
        <v>4.0600000000000023</v>
      </c>
      <c r="Q1011" s="36">
        <f t="shared" ca="1" si="201"/>
        <v>3.5726856740584324E-2</v>
      </c>
      <c r="R1011" s="37">
        <f t="shared" ca="1" si="197"/>
        <v>-4.3776558656682587</v>
      </c>
      <c r="S1011" s="38">
        <f t="shared" ca="1" si="208"/>
        <v>0</v>
      </c>
    </row>
    <row r="1012" spans="5:19" x14ac:dyDescent="0.3">
      <c r="E1012" s="34">
        <f t="shared" si="202"/>
        <v>1011</v>
      </c>
      <c r="F1012" s="35">
        <v>44931.291666666664</v>
      </c>
      <c r="G1012" s="6">
        <v>110.34</v>
      </c>
      <c r="H1012" s="40">
        <f t="shared" si="203"/>
        <v>113.64</v>
      </c>
      <c r="I1012" s="12">
        <f t="shared" si="204"/>
        <v>-3.2999999999999972</v>
      </c>
      <c r="J1012" s="12">
        <f t="shared" si="205"/>
        <v>10.889999999999981</v>
      </c>
      <c r="K1012" s="12">
        <f t="shared" si="206"/>
        <v>3.2999999999999972</v>
      </c>
      <c r="L1012" s="36">
        <f t="shared" si="207"/>
        <v>2.9907558455682409E-2</v>
      </c>
      <c r="M1012" s="12">
        <f t="shared" ca="1" si="196"/>
        <v>114.97333333333334</v>
      </c>
      <c r="N1012" s="12">
        <f t="shared" ca="1" si="198"/>
        <v>-4.63333333333334</v>
      </c>
      <c r="O1012" s="12">
        <f t="shared" ca="1" si="199"/>
        <v>21.46777777777784</v>
      </c>
      <c r="P1012" s="12">
        <f t="shared" ca="1" si="200"/>
        <v>4.63333333333334</v>
      </c>
      <c r="Q1012" s="36">
        <f t="shared" ca="1" si="201"/>
        <v>4.1991420457978428E-2</v>
      </c>
      <c r="R1012" s="37">
        <f t="shared" ca="1" si="197"/>
        <v>-4.9509891990015964</v>
      </c>
      <c r="S1012" s="38">
        <f t="shared" ca="1" si="208"/>
        <v>0</v>
      </c>
    </row>
    <row r="1013" spans="5:19" x14ac:dyDescent="0.3">
      <c r="E1013" s="34">
        <f t="shared" si="202"/>
        <v>1012</v>
      </c>
      <c r="F1013" s="39">
        <v>44932.291666666664</v>
      </c>
      <c r="G1013" s="10">
        <v>113.06</v>
      </c>
      <c r="H1013" s="40">
        <f t="shared" si="203"/>
        <v>110.34</v>
      </c>
      <c r="I1013" s="12">
        <f t="shared" si="204"/>
        <v>2.7199999999999989</v>
      </c>
      <c r="J1013" s="12">
        <f t="shared" si="205"/>
        <v>7.3983999999999934</v>
      </c>
      <c r="K1013" s="12">
        <f t="shared" si="206"/>
        <v>2.7199999999999989</v>
      </c>
      <c r="L1013" s="36">
        <f t="shared" si="207"/>
        <v>2.4058022289050053E-2</v>
      </c>
      <c r="M1013" s="12">
        <f t="shared" ca="1" si="196"/>
        <v>110.69333333333334</v>
      </c>
      <c r="N1013" s="12">
        <f t="shared" ca="1" si="198"/>
        <v>2.36666666666666</v>
      </c>
      <c r="O1013" s="12">
        <f t="shared" ca="1" si="199"/>
        <v>5.6011111111110798</v>
      </c>
      <c r="P1013" s="12">
        <f t="shared" ca="1" si="200"/>
        <v>2.36666666666666</v>
      </c>
      <c r="Q1013" s="36">
        <f t="shared" ca="1" si="201"/>
        <v>2.0932838021109675E-2</v>
      </c>
      <c r="R1013" s="37">
        <f t="shared" ca="1" si="197"/>
        <v>2.0490108009984036</v>
      </c>
      <c r="S1013" s="38">
        <f t="shared" ca="1" si="208"/>
        <v>1</v>
      </c>
    </row>
    <row r="1014" spans="5:19" x14ac:dyDescent="0.3">
      <c r="E1014" s="34">
        <f t="shared" si="202"/>
        <v>1013</v>
      </c>
      <c r="F1014" s="35">
        <v>44935.291666666664</v>
      </c>
      <c r="G1014" s="6">
        <v>119.77</v>
      </c>
      <c r="H1014" s="40">
        <f t="shared" si="203"/>
        <v>113.06</v>
      </c>
      <c r="I1014" s="12">
        <f t="shared" si="204"/>
        <v>6.7099999999999937</v>
      </c>
      <c r="J1014" s="12">
        <f t="shared" si="205"/>
        <v>45.024099999999919</v>
      </c>
      <c r="K1014" s="12">
        <f t="shared" si="206"/>
        <v>6.7099999999999937</v>
      </c>
      <c r="L1014" s="36">
        <f t="shared" si="207"/>
        <v>5.602404608833593E-2</v>
      </c>
      <c r="M1014" s="12">
        <f t="shared" ca="1" si="196"/>
        <v>112.34666666666668</v>
      </c>
      <c r="N1014" s="12">
        <f t="shared" ca="1" si="198"/>
        <v>7.4233333333333178</v>
      </c>
      <c r="O1014" s="12">
        <f t="shared" ca="1" si="199"/>
        <v>55.10587777777755</v>
      </c>
      <c r="P1014" s="12">
        <f t="shared" ca="1" si="200"/>
        <v>7.4233333333333178</v>
      </c>
      <c r="Q1014" s="36">
        <f t="shared" ca="1" si="201"/>
        <v>6.1979905930811707E-2</v>
      </c>
      <c r="R1014" s="37">
        <f t="shared" ca="1" si="197"/>
        <v>7.1056774676650614</v>
      </c>
      <c r="S1014" s="38">
        <f t="shared" ca="1" si="208"/>
        <v>0</v>
      </c>
    </row>
    <row r="1015" spans="5:19" x14ac:dyDescent="0.3">
      <c r="E1015" s="34">
        <f t="shared" si="202"/>
        <v>1014</v>
      </c>
      <c r="F1015" s="39">
        <v>44936.291666666664</v>
      </c>
      <c r="G1015" s="10">
        <v>118.85</v>
      </c>
      <c r="H1015" s="40">
        <f t="shared" si="203"/>
        <v>119.77</v>
      </c>
      <c r="I1015" s="12">
        <f t="shared" si="204"/>
        <v>-0.92000000000000171</v>
      </c>
      <c r="J1015" s="12">
        <f t="shared" si="205"/>
        <v>0.84640000000000315</v>
      </c>
      <c r="K1015" s="12">
        <f t="shared" si="206"/>
        <v>0.92000000000000171</v>
      </c>
      <c r="L1015" s="36">
        <f t="shared" si="207"/>
        <v>7.7408498106857531E-3</v>
      </c>
      <c r="M1015" s="12">
        <f t="shared" ca="1" si="196"/>
        <v>114.39</v>
      </c>
      <c r="N1015" s="12">
        <f t="shared" ca="1" si="198"/>
        <v>4.4599999999999937</v>
      </c>
      <c r="O1015" s="12">
        <f t="shared" ca="1" si="199"/>
        <v>19.891599999999944</v>
      </c>
      <c r="P1015" s="12">
        <f t="shared" ca="1" si="200"/>
        <v>4.4599999999999937</v>
      </c>
      <c r="Q1015" s="36">
        <f t="shared" ca="1" si="201"/>
        <v>3.7526293647454724E-2</v>
      </c>
      <c r="R1015" s="37">
        <f t="shared" ca="1" si="197"/>
        <v>4.1423441343317373</v>
      </c>
      <c r="S1015" s="38">
        <f t="shared" ca="1" si="208"/>
        <v>0</v>
      </c>
    </row>
    <row r="1016" spans="5:19" x14ac:dyDescent="0.3">
      <c r="E1016" s="34">
        <f t="shared" si="202"/>
        <v>1015</v>
      </c>
      <c r="F1016" s="35">
        <v>44937.291666666664</v>
      </c>
      <c r="G1016" s="6">
        <v>123.22</v>
      </c>
      <c r="H1016" s="40">
        <f t="shared" si="203"/>
        <v>118.85</v>
      </c>
      <c r="I1016" s="12">
        <f t="shared" si="204"/>
        <v>4.3700000000000045</v>
      </c>
      <c r="J1016" s="12">
        <f t="shared" si="205"/>
        <v>19.096900000000041</v>
      </c>
      <c r="K1016" s="12">
        <f t="shared" si="206"/>
        <v>4.3700000000000045</v>
      </c>
      <c r="L1016" s="36">
        <f t="shared" si="207"/>
        <v>3.5465021912027307E-2</v>
      </c>
      <c r="M1016" s="12">
        <f t="shared" ca="1" si="196"/>
        <v>117.22666666666665</v>
      </c>
      <c r="N1016" s="12">
        <f t="shared" ca="1" si="198"/>
        <v>5.9933333333333536</v>
      </c>
      <c r="O1016" s="12">
        <f t="shared" ca="1" si="199"/>
        <v>35.920044444444684</v>
      </c>
      <c r="P1016" s="12">
        <f t="shared" ca="1" si="200"/>
        <v>5.9933333333333536</v>
      </c>
      <c r="Q1016" s="36">
        <f t="shared" ca="1" si="201"/>
        <v>4.8639290158524216E-2</v>
      </c>
      <c r="R1016" s="37">
        <f t="shared" ca="1" si="197"/>
        <v>5.6756774676650972</v>
      </c>
      <c r="S1016" s="38">
        <f t="shared" ca="1" si="208"/>
        <v>0</v>
      </c>
    </row>
    <row r="1017" spans="5:19" x14ac:dyDescent="0.3">
      <c r="E1017" s="34">
        <f t="shared" si="202"/>
        <v>1016</v>
      </c>
      <c r="F1017" s="39">
        <v>44938.291666666664</v>
      </c>
      <c r="G1017" s="10">
        <v>123.56</v>
      </c>
      <c r="H1017" s="40">
        <f t="shared" si="203"/>
        <v>123.22</v>
      </c>
      <c r="I1017" s="12">
        <f t="shared" si="204"/>
        <v>0.34000000000000341</v>
      </c>
      <c r="J1017" s="12">
        <f t="shared" si="205"/>
        <v>0.11560000000000233</v>
      </c>
      <c r="K1017" s="12">
        <f t="shared" si="206"/>
        <v>0.34000000000000341</v>
      </c>
      <c r="L1017" s="36">
        <f t="shared" si="207"/>
        <v>2.7516995791518565E-3</v>
      </c>
      <c r="M1017" s="12">
        <f t="shared" ca="1" si="196"/>
        <v>120.61333333333334</v>
      </c>
      <c r="N1017" s="12">
        <f t="shared" ca="1" si="198"/>
        <v>2.9466666666666583</v>
      </c>
      <c r="O1017" s="12">
        <f t="shared" ca="1" si="199"/>
        <v>8.6828444444443953</v>
      </c>
      <c r="P1017" s="12">
        <f t="shared" ca="1" si="200"/>
        <v>2.9466666666666583</v>
      </c>
      <c r="Q1017" s="36">
        <f t="shared" ca="1" si="201"/>
        <v>2.3848063019315784E-2</v>
      </c>
      <c r="R1017" s="37">
        <f t="shared" ca="1" si="197"/>
        <v>2.6290108009984019</v>
      </c>
      <c r="S1017" s="38">
        <f t="shared" ca="1" si="208"/>
        <v>0</v>
      </c>
    </row>
    <row r="1018" spans="5:19" x14ac:dyDescent="0.3">
      <c r="E1018" s="34">
        <f t="shared" si="202"/>
        <v>1017</v>
      </c>
      <c r="F1018" s="35">
        <v>44939.291666666664</v>
      </c>
      <c r="G1018" s="6">
        <v>122.4</v>
      </c>
      <c r="H1018" s="40">
        <f t="shared" si="203"/>
        <v>123.56</v>
      </c>
      <c r="I1018" s="12">
        <f t="shared" si="204"/>
        <v>-1.1599999999999966</v>
      </c>
      <c r="J1018" s="12">
        <f t="shared" si="205"/>
        <v>1.3455999999999921</v>
      </c>
      <c r="K1018" s="12">
        <f t="shared" si="206"/>
        <v>1.1599999999999966</v>
      </c>
      <c r="L1018" s="36">
        <f t="shared" si="207"/>
        <v>9.4771241830065075E-3</v>
      </c>
      <c r="M1018" s="12">
        <f t="shared" ca="1" si="196"/>
        <v>121.87666666666667</v>
      </c>
      <c r="N1018" s="12">
        <f t="shared" ca="1" si="198"/>
        <v>0.52333333333334053</v>
      </c>
      <c r="O1018" s="12">
        <f t="shared" ca="1" si="199"/>
        <v>0.27387777777778533</v>
      </c>
      <c r="P1018" s="12">
        <f t="shared" ca="1" si="200"/>
        <v>0.52333333333334053</v>
      </c>
      <c r="Q1018" s="36">
        <f t="shared" ca="1" si="201"/>
        <v>4.2755991285403638E-3</v>
      </c>
      <c r="R1018" s="37">
        <f t="shared" ca="1" si="197"/>
        <v>0.20567746766508421</v>
      </c>
      <c r="S1018" s="38">
        <f t="shared" ca="1" si="208"/>
        <v>0</v>
      </c>
    </row>
    <row r="1019" spans="5:19" x14ac:dyDescent="0.3">
      <c r="E1019" s="34">
        <f t="shared" si="202"/>
        <v>1018</v>
      </c>
      <c r="F1019" s="39">
        <v>44943.291666666664</v>
      </c>
      <c r="G1019" s="10">
        <v>131.49</v>
      </c>
      <c r="H1019" s="40">
        <f t="shared" si="203"/>
        <v>122.4</v>
      </c>
      <c r="I1019" s="12">
        <f t="shared" si="204"/>
        <v>9.0900000000000034</v>
      </c>
      <c r="J1019" s="12">
        <f t="shared" si="205"/>
        <v>82.62810000000006</v>
      </c>
      <c r="K1019" s="12">
        <f t="shared" si="206"/>
        <v>9.0900000000000034</v>
      </c>
      <c r="L1019" s="36">
        <f t="shared" si="207"/>
        <v>6.9130732375085574E-2</v>
      </c>
      <c r="M1019" s="12">
        <f t="shared" ca="1" si="196"/>
        <v>123.06</v>
      </c>
      <c r="N1019" s="12">
        <f t="shared" ca="1" si="198"/>
        <v>8.4300000000000068</v>
      </c>
      <c r="O1019" s="12">
        <f t="shared" ca="1" si="199"/>
        <v>71.064900000000108</v>
      </c>
      <c r="P1019" s="12">
        <f t="shared" ca="1" si="200"/>
        <v>8.4300000000000068</v>
      </c>
      <c r="Q1019" s="36">
        <f t="shared" ca="1" si="201"/>
        <v>6.4111339265343417E-2</v>
      </c>
      <c r="R1019" s="37">
        <f t="shared" ca="1" si="197"/>
        <v>8.1123441343317513</v>
      </c>
      <c r="S1019" s="38">
        <f t="shared" ca="1" si="208"/>
        <v>0</v>
      </c>
    </row>
    <row r="1020" spans="5:19" x14ac:dyDescent="0.3">
      <c r="E1020" s="34">
        <f t="shared" si="202"/>
        <v>1019</v>
      </c>
      <c r="F1020" s="35">
        <v>44944.291666666664</v>
      </c>
      <c r="G1020" s="6">
        <v>128.78</v>
      </c>
      <c r="H1020" s="40">
        <f t="shared" si="203"/>
        <v>131.49</v>
      </c>
      <c r="I1020" s="12">
        <f t="shared" si="204"/>
        <v>-2.710000000000008</v>
      </c>
      <c r="J1020" s="12">
        <f t="shared" si="205"/>
        <v>7.3441000000000427</v>
      </c>
      <c r="K1020" s="12">
        <f t="shared" si="206"/>
        <v>2.710000000000008</v>
      </c>
      <c r="L1020" s="36">
        <f t="shared" si="207"/>
        <v>2.1043640316819445E-2</v>
      </c>
      <c r="M1020" s="12">
        <f t="shared" ca="1" si="196"/>
        <v>125.81666666666668</v>
      </c>
      <c r="N1020" s="12">
        <f t="shared" ca="1" si="198"/>
        <v>2.963333333333324</v>
      </c>
      <c r="O1020" s="12">
        <f t="shared" ca="1" si="199"/>
        <v>8.7813444444443896</v>
      </c>
      <c r="P1020" s="12">
        <f t="shared" ca="1" si="200"/>
        <v>2.963333333333324</v>
      </c>
      <c r="Q1020" s="36">
        <f t="shared" ca="1" si="201"/>
        <v>2.3010819485427273E-2</v>
      </c>
      <c r="R1020" s="37">
        <f t="shared" ca="1" si="197"/>
        <v>2.6456774676650676</v>
      </c>
      <c r="S1020" s="38">
        <f t="shared" ca="1" si="208"/>
        <v>0</v>
      </c>
    </row>
    <row r="1021" spans="5:19" x14ac:dyDescent="0.3">
      <c r="E1021" s="34">
        <f t="shared" si="202"/>
        <v>1020</v>
      </c>
      <c r="F1021" s="39">
        <v>44945.291666666664</v>
      </c>
      <c r="G1021" s="10">
        <v>127.17</v>
      </c>
      <c r="H1021" s="40">
        <f t="shared" si="203"/>
        <v>128.78</v>
      </c>
      <c r="I1021" s="12">
        <f t="shared" si="204"/>
        <v>-1.6099999999999994</v>
      </c>
      <c r="J1021" s="12">
        <f t="shared" si="205"/>
        <v>2.5920999999999981</v>
      </c>
      <c r="K1021" s="12">
        <f t="shared" si="206"/>
        <v>1.6099999999999994</v>
      </c>
      <c r="L1021" s="36">
        <f t="shared" si="207"/>
        <v>1.2660218605016902E-2</v>
      </c>
      <c r="M1021" s="12">
        <f t="shared" ca="1" si="196"/>
        <v>127.55666666666667</v>
      </c>
      <c r="N1021" s="12">
        <f t="shared" ca="1" si="198"/>
        <v>-0.38666666666667027</v>
      </c>
      <c r="O1021" s="12">
        <f t="shared" ca="1" si="199"/>
        <v>0.1495111111111139</v>
      </c>
      <c r="P1021" s="12">
        <f t="shared" ca="1" si="200"/>
        <v>0.38666666666667027</v>
      </c>
      <c r="Q1021" s="36">
        <f t="shared" ca="1" si="201"/>
        <v>3.040549395821894E-3</v>
      </c>
      <c r="R1021" s="37">
        <f t="shared" ca="1" si="197"/>
        <v>-0.70432253233492659</v>
      </c>
      <c r="S1021" s="38">
        <f t="shared" ca="1" si="208"/>
        <v>1</v>
      </c>
    </row>
    <row r="1022" spans="5:19" x14ac:dyDescent="0.3">
      <c r="E1022" s="34">
        <f t="shared" si="202"/>
        <v>1021</v>
      </c>
      <c r="F1022" s="35">
        <v>44946.291666666664</v>
      </c>
      <c r="G1022" s="6">
        <v>133.41999999999999</v>
      </c>
      <c r="H1022" s="40">
        <f t="shared" si="203"/>
        <v>127.17</v>
      </c>
      <c r="I1022" s="12">
        <f t="shared" si="204"/>
        <v>6.2499999999999858</v>
      </c>
      <c r="J1022" s="12">
        <f t="shared" si="205"/>
        <v>39.062499999999822</v>
      </c>
      <c r="K1022" s="12">
        <f t="shared" si="206"/>
        <v>6.2499999999999858</v>
      </c>
      <c r="L1022" s="36">
        <f t="shared" si="207"/>
        <v>4.684455104182271E-2</v>
      </c>
      <c r="M1022" s="12">
        <f t="shared" ca="1" si="196"/>
        <v>129.14666666666668</v>
      </c>
      <c r="N1022" s="12">
        <f t="shared" ca="1" si="198"/>
        <v>4.2733333333333121</v>
      </c>
      <c r="O1022" s="12">
        <f t="shared" ca="1" si="199"/>
        <v>18.261377777777597</v>
      </c>
      <c r="P1022" s="12">
        <f t="shared" ca="1" si="200"/>
        <v>4.2733333333333121</v>
      </c>
      <c r="Q1022" s="36">
        <f t="shared" ca="1" si="201"/>
        <v>3.2029181032328831E-2</v>
      </c>
      <c r="R1022" s="37">
        <f t="shared" ca="1" si="197"/>
        <v>3.9556774676650557</v>
      </c>
      <c r="S1022" s="38">
        <f t="shared" ca="1" si="208"/>
        <v>1</v>
      </c>
    </row>
    <row r="1023" spans="5:19" x14ac:dyDescent="0.3">
      <c r="E1023" s="34">
        <f t="shared" si="202"/>
        <v>1022</v>
      </c>
      <c r="F1023" s="39">
        <v>44949.291666666664</v>
      </c>
      <c r="G1023" s="10">
        <v>143.75</v>
      </c>
      <c r="H1023" s="40">
        <f t="shared" si="203"/>
        <v>133.41999999999999</v>
      </c>
      <c r="I1023" s="12">
        <f t="shared" si="204"/>
        <v>10.330000000000013</v>
      </c>
      <c r="J1023" s="12">
        <f t="shared" si="205"/>
        <v>106.70890000000026</v>
      </c>
      <c r="K1023" s="12">
        <f t="shared" si="206"/>
        <v>10.330000000000013</v>
      </c>
      <c r="L1023" s="36">
        <f t="shared" si="207"/>
        <v>7.1860869565217478E-2</v>
      </c>
      <c r="M1023" s="12">
        <f t="shared" ca="1" si="196"/>
        <v>129.79</v>
      </c>
      <c r="N1023" s="12">
        <f t="shared" ca="1" si="198"/>
        <v>13.960000000000008</v>
      </c>
      <c r="O1023" s="12">
        <f t="shared" ca="1" si="199"/>
        <v>194.88160000000022</v>
      </c>
      <c r="P1023" s="12">
        <f t="shared" ca="1" si="200"/>
        <v>13.960000000000008</v>
      </c>
      <c r="Q1023" s="36">
        <f t="shared" ca="1" si="201"/>
        <v>9.7113043478260927E-2</v>
      </c>
      <c r="R1023" s="37">
        <f t="shared" ca="1" si="197"/>
        <v>13.642344134331752</v>
      </c>
      <c r="S1023" s="38">
        <f t="shared" ca="1" si="208"/>
        <v>0</v>
      </c>
    </row>
    <row r="1024" spans="5:19" x14ac:dyDescent="0.3">
      <c r="E1024" s="34">
        <f t="shared" si="202"/>
        <v>1023</v>
      </c>
      <c r="F1024" s="35">
        <v>44950.291666666664</v>
      </c>
      <c r="G1024" s="6">
        <v>143.88999999999999</v>
      </c>
      <c r="H1024" s="40">
        <f t="shared" si="203"/>
        <v>143.75</v>
      </c>
      <c r="I1024" s="12">
        <f t="shared" si="204"/>
        <v>0.13999999999998636</v>
      </c>
      <c r="J1024" s="12">
        <f t="shared" si="205"/>
        <v>1.959999999999618E-2</v>
      </c>
      <c r="K1024" s="12">
        <f t="shared" si="206"/>
        <v>0.13999999999998636</v>
      </c>
      <c r="L1024" s="36">
        <f t="shared" si="207"/>
        <v>9.7296545972608501E-4</v>
      </c>
      <c r="M1024" s="12">
        <f t="shared" ca="1" si="196"/>
        <v>134.78</v>
      </c>
      <c r="N1024" s="12">
        <f t="shared" ca="1" si="198"/>
        <v>9.1099999999999852</v>
      </c>
      <c r="O1024" s="12">
        <f t="shared" ca="1" si="199"/>
        <v>82.992099999999738</v>
      </c>
      <c r="P1024" s="12">
        <f t="shared" ca="1" si="200"/>
        <v>9.1099999999999852</v>
      </c>
      <c r="Q1024" s="36">
        <f t="shared" ca="1" si="201"/>
        <v>6.3312252415039169E-2</v>
      </c>
      <c r="R1024" s="37">
        <f t="shared" ca="1" si="197"/>
        <v>8.7923441343317297</v>
      </c>
      <c r="S1024" s="38">
        <f t="shared" ca="1" si="208"/>
        <v>0</v>
      </c>
    </row>
    <row r="1025" spans="5:19" x14ac:dyDescent="0.3">
      <c r="E1025" s="34">
        <f t="shared" si="202"/>
        <v>1024</v>
      </c>
      <c r="F1025" s="39">
        <v>44951.291666666664</v>
      </c>
      <c r="G1025" s="10">
        <v>144.43</v>
      </c>
      <c r="H1025" s="40">
        <f t="shared" si="203"/>
        <v>143.88999999999999</v>
      </c>
      <c r="I1025" s="12">
        <f t="shared" si="204"/>
        <v>0.54000000000002046</v>
      </c>
      <c r="J1025" s="12">
        <f t="shared" si="205"/>
        <v>0.29160000000002212</v>
      </c>
      <c r="K1025" s="12">
        <f t="shared" si="206"/>
        <v>0.54000000000002046</v>
      </c>
      <c r="L1025" s="36">
        <f t="shared" si="207"/>
        <v>3.7388354220038804E-3</v>
      </c>
      <c r="M1025" s="12">
        <f t="shared" ca="1" si="196"/>
        <v>140.35333333333332</v>
      </c>
      <c r="N1025" s="12">
        <f t="shared" ca="1" si="198"/>
        <v>4.0766666666666822</v>
      </c>
      <c r="O1025" s="12">
        <f t="shared" ca="1" si="199"/>
        <v>16.619211111111237</v>
      </c>
      <c r="P1025" s="12">
        <f t="shared" ca="1" si="200"/>
        <v>4.0766666666666822</v>
      </c>
      <c r="Q1025" s="36">
        <f t="shared" ca="1" si="201"/>
        <v>2.8225899513028334E-2</v>
      </c>
      <c r="R1025" s="37">
        <f t="shared" ca="1" si="197"/>
        <v>3.7590108009984258</v>
      </c>
      <c r="S1025" s="38">
        <f t="shared" ca="1" si="208"/>
        <v>0</v>
      </c>
    </row>
    <row r="1026" spans="5:19" x14ac:dyDescent="0.3">
      <c r="E1026" s="34">
        <f t="shared" si="202"/>
        <v>1025</v>
      </c>
      <c r="F1026" s="35">
        <v>44952.291666666664</v>
      </c>
      <c r="G1026" s="6">
        <v>160.27000000000001</v>
      </c>
      <c r="H1026" s="40">
        <f t="shared" si="203"/>
        <v>144.43</v>
      </c>
      <c r="I1026" s="12">
        <f t="shared" si="204"/>
        <v>15.840000000000003</v>
      </c>
      <c r="J1026" s="12">
        <f t="shared" si="205"/>
        <v>250.90560000000011</v>
      </c>
      <c r="K1026" s="12">
        <f t="shared" si="206"/>
        <v>15.840000000000003</v>
      </c>
      <c r="L1026" s="36">
        <f t="shared" si="207"/>
        <v>9.8833218943033652E-2</v>
      </c>
      <c r="M1026" s="12">
        <f t="shared" ref="M1026:M1089" ca="1" si="209">IF(E1026&lt;=span,G1026,AVERAGE(OFFSET(G1026,-span,0,span,1)))</f>
        <v>144.02333333333334</v>
      </c>
      <c r="N1026" s="12">
        <f t="shared" ca="1" si="198"/>
        <v>16.24666666666667</v>
      </c>
      <c r="O1026" s="12">
        <f t="shared" ca="1" si="199"/>
        <v>263.95417777777789</v>
      </c>
      <c r="P1026" s="12">
        <f t="shared" ca="1" si="200"/>
        <v>16.24666666666667</v>
      </c>
      <c r="Q1026" s="36">
        <f t="shared" ca="1" si="201"/>
        <v>0.10137060377280008</v>
      </c>
      <c r="R1026" s="37">
        <f t="shared" ref="R1026:R1089" ca="1" si="210">N1026-AVERAGE(ErorrMA)</f>
        <v>15.929010800998414</v>
      </c>
      <c r="S1026" s="38">
        <f t="shared" ca="1" si="208"/>
        <v>0</v>
      </c>
    </row>
    <row r="1027" spans="5:19" x14ac:dyDescent="0.3">
      <c r="E1027" s="34">
        <f t="shared" si="202"/>
        <v>1026</v>
      </c>
      <c r="F1027" s="39">
        <v>44953.291666666664</v>
      </c>
      <c r="G1027" s="10">
        <v>177.9</v>
      </c>
      <c r="H1027" s="40">
        <f t="shared" si="203"/>
        <v>160.27000000000001</v>
      </c>
      <c r="I1027" s="12">
        <f t="shared" si="204"/>
        <v>17.629999999999995</v>
      </c>
      <c r="J1027" s="12">
        <f t="shared" si="205"/>
        <v>310.81689999999986</v>
      </c>
      <c r="K1027" s="12">
        <f t="shared" si="206"/>
        <v>17.629999999999995</v>
      </c>
      <c r="L1027" s="36">
        <f t="shared" si="207"/>
        <v>9.9100618324901607E-2</v>
      </c>
      <c r="M1027" s="12">
        <f t="shared" ca="1" si="209"/>
        <v>149.53</v>
      </c>
      <c r="N1027" s="12">
        <f t="shared" ref="N1027:N1090" ca="1" si="211">G1027-M1027</f>
        <v>28.370000000000005</v>
      </c>
      <c r="O1027" s="12">
        <f t="shared" ref="O1027:O1090" ca="1" si="212">N1027^2</f>
        <v>804.85690000000022</v>
      </c>
      <c r="P1027" s="12">
        <f t="shared" ref="P1027:P1090" ca="1" si="213">ABS(N1027)</f>
        <v>28.370000000000005</v>
      </c>
      <c r="Q1027" s="36">
        <f t="shared" ref="Q1027:Q1090" ca="1" si="214">P1027/G1027</f>
        <v>0.15947161326587972</v>
      </c>
      <c r="R1027" s="37">
        <f t="shared" ca="1" si="210"/>
        <v>28.052344134331747</v>
      </c>
      <c r="S1027" s="38">
        <f t="shared" ca="1" si="208"/>
        <v>0</v>
      </c>
    </row>
    <row r="1028" spans="5:19" x14ac:dyDescent="0.3">
      <c r="E1028" s="34">
        <f t="shared" ref="E1028:E1091" si="215">E1027+1</f>
        <v>1027</v>
      </c>
      <c r="F1028" s="35">
        <v>44956.291666666664</v>
      </c>
      <c r="G1028" s="6">
        <v>166.66</v>
      </c>
      <c r="H1028" s="40">
        <f t="shared" ref="H1028:H1091" si="216">G1027</f>
        <v>177.9</v>
      </c>
      <c r="I1028" s="12">
        <f t="shared" ref="I1028:I1091" si="217">(G1028-H1028)</f>
        <v>-11.240000000000009</v>
      </c>
      <c r="J1028" s="12">
        <f t="shared" ref="J1028:J1091" si="218">I1028^2</f>
        <v>126.33760000000021</v>
      </c>
      <c r="K1028" s="12">
        <f t="shared" ref="K1028:K1091" si="219">ABS(I1028)</f>
        <v>11.240000000000009</v>
      </c>
      <c r="L1028" s="36">
        <f t="shared" ref="L1028:L1091" si="220">K1028/G1028</f>
        <v>6.7442697707908367E-2</v>
      </c>
      <c r="M1028" s="12">
        <f t="shared" ca="1" si="209"/>
        <v>160.86666666666667</v>
      </c>
      <c r="N1028" s="12">
        <f t="shared" ca="1" si="211"/>
        <v>5.7933333333333223</v>
      </c>
      <c r="O1028" s="12">
        <f t="shared" ca="1" si="212"/>
        <v>33.562711111110985</v>
      </c>
      <c r="P1028" s="12">
        <f t="shared" ca="1" si="213"/>
        <v>5.7933333333333223</v>
      </c>
      <c r="Q1028" s="36">
        <f t="shared" ca="1" si="214"/>
        <v>3.4761390455618157E-2</v>
      </c>
      <c r="R1028" s="37">
        <f t="shared" ca="1" si="210"/>
        <v>5.4756774676650659</v>
      </c>
      <c r="S1028" s="38">
        <f t="shared" ref="S1028:S1091" ca="1" si="221">IF(N1027*N1028&lt;0,1,0)</f>
        <v>0</v>
      </c>
    </row>
    <row r="1029" spans="5:19" x14ac:dyDescent="0.3">
      <c r="E1029" s="34">
        <f t="shared" si="215"/>
        <v>1028</v>
      </c>
      <c r="F1029" s="39">
        <v>44957.291666666664</v>
      </c>
      <c r="G1029" s="10">
        <v>173.22</v>
      </c>
      <c r="H1029" s="40">
        <f t="shared" si="216"/>
        <v>166.66</v>
      </c>
      <c r="I1029" s="12">
        <f t="shared" si="217"/>
        <v>6.5600000000000023</v>
      </c>
      <c r="J1029" s="12">
        <f t="shared" si="218"/>
        <v>43.033600000000028</v>
      </c>
      <c r="K1029" s="12">
        <f t="shared" si="219"/>
        <v>6.5600000000000023</v>
      </c>
      <c r="L1029" s="36">
        <f t="shared" si="220"/>
        <v>3.7870915598660675E-2</v>
      </c>
      <c r="M1029" s="12">
        <f t="shared" ca="1" si="209"/>
        <v>168.27666666666667</v>
      </c>
      <c r="N1029" s="12">
        <f t="shared" ca="1" si="211"/>
        <v>4.943333333333328</v>
      </c>
      <c r="O1029" s="12">
        <f t="shared" ca="1" si="212"/>
        <v>24.43654444444439</v>
      </c>
      <c r="P1029" s="12">
        <f t="shared" ca="1" si="213"/>
        <v>4.943333333333328</v>
      </c>
      <c r="Q1029" s="36">
        <f t="shared" ca="1" si="214"/>
        <v>2.8537890158950051E-2</v>
      </c>
      <c r="R1029" s="37">
        <f t="shared" ca="1" si="210"/>
        <v>4.6256774676650716</v>
      </c>
      <c r="S1029" s="38">
        <f t="shared" ca="1" si="221"/>
        <v>0</v>
      </c>
    </row>
    <row r="1030" spans="5:19" x14ac:dyDescent="0.3">
      <c r="E1030" s="34">
        <f t="shared" si="215"/>
        <v>1029</v>
      </c>
      <c r="F1030" s="35">
        <v>44958.291666666664</v>
      </c>
      <c r="G1030" s="6">
        <v>181.41</v>
      </c>
      <c r="H1030" s="40">
        <f t="shared" si="216"/>
        <v>173.22</v>
      </c>
      <c r="I1030" s="12">
        <f t="shared" si="217"/>
        <v>8.1899999999999977</v>
      </c>
      <c r="J1030" s="12">
        <f t="shared" si="218"/>
        <v>67.076099999999968</v>
      </c>
      <c r="K1030" s="12">
        <f t="shared" si="219"/>
        <v>8.1899999999999977</v>
      </c>
      <c r="L1030" s="36">
        <f t="shared" si="220"/>
        <v>4.5146353563750609E-2</v>
      </c>
      <c r="M1030" s="12">
        <f t="shared" ca="1" si="209"/>
        <v>172.59333333333333</v>
      </c>
      <c r="N1030" s="12">
        <f t="shared" ca="1" si="211"/>
        <v>8.8166666666666629</v>
      </c>
      <c r="O1030" s="12">
        <f t="shared" ca="1" si="212"/>
        <v>77.733611111111045</v>
      </c>
      <c r="P1030" s="12">
        <f t="shared" ca="1" si="213"/>
        <v>8.8166666666666629</v>
      </c>
      <c r="Q1030" s="36">
        <f t="shared" ca="1" si="214"/>
        <v>4.8600775407456387E-2</v>
      </c>
      <c r="R1030" s="37">
        <f t="shared" ca="1" si="210"/>
        <v>8.4990108009984073</v>
      </c>
      <c r="S1030" s="38">
        <f t="shared" ca="1" si="221"/>
        <v>0</v>
      </c>
    </row>
    <row r="1031" spans="5:19" x14ac:dyDescent="0.3">
      <c r="E1031" s="34">
        <f t="shared" si="215"/>
        <v>1030</v>
      </c>
      <c r="F1031" s="39">
        <v>44959.291666666664</v>
      </c>
      <c r="G1031" s="10">
        <v>188.27</v>
      </c>
      <c r="H1031" s="40">
        <f t="shared" si="216"/>
        <v>181.41</v>
      </c>
      <c r="I1031" s="12">
        <f t="shared" si="217"/>
        <v>6.8600000000000136</v>
      </c>
      <c r="J1031" s="12">
        <f t="shared" si="218"/>
        <v>47.059600000000188</v>
      </c>
      <c r="K1031" s="12">
        <f t="shared" si="219"/>
        <v>6.8600000000000136</v>
      </c>
      <c r="L1031" s="36">
        <f t="shared" si="220"/>
        <v>3.6437031922239405E-2</v>
      </c>
      <c r="M1031" s="12">
        <f t="shared" ca="1" si="209"/>
        <v>173.76333333333332</v>
      </c>
      <c r="N1031" s="12">
        <f t="shared" ca="1" si="211"/>
        <v>14.506666666666689</v>
      </c>
      <c r="O1031" s="12">
        <f t="shared" ca="1" si="212"/>
        <v>210.44337777777844</v>
      </c>
      <c r="P1031" s="12">
        <f t="shared" ca="1" si="213"/>
        <v>14.506666666666689</v>
      </c>
      <c r="Q1031" s="36">
        <f t="shared" ca="1" si="214"/>
        <v>7.7052460119332283E-2</v>
      </c>
      <c r="R1031" s="37">
        <f t="shared" ca="1" si="210"/>
        <v>14.189010800998433</v>
      </c>
      <c r="S1031" s="38">
        <f t="shared" ca="1" si="221"/>
        <v>0</v>
      </c>
    </row>
    <row r="1032" spans="5:19" x14ac:dyDescent="0.3">
      <c r="E1032" s="34">
        <f t="shared" si="215"/>
        <v>1031</v>
      </c>
      <c r="F1032" s="35">
        <v>44960.291666666664</v>
      </c>
      <c r="G1032" s="6">
        <v>189.98</v>
      </c>
      <c r="H1032" s="40">
        <f t="shared" si="216"/>
        <v>188.27</v>
      </c>
      <c r="I1032" s="12">
        <f t="shared" si="217"/>
        <v>1.7099999999999795</v>
      </c>
      <c r="J1032" s="12">
        <f t="shared" si="218"/>
        <v>2.92409999999993</v>
      </c>
      <c r="K1032" s="12">
        <f t="shared" si="219"/>
        <v>1.7099999999999795</v>
      </c>
      <c r="L1032" s="36">
        <f t="shared" si="220"/>
        <v>9.0009474681544358E-3</v>
      </c>
      <c r="M1032" s="12">
        <f t="shared" ca="1" si="209"/>
        <v>180.96666666666667</v>
      </c>
      <c r="N1032" s="12">
        <f t="shared" ca="1" si="211"/>
        <v>9.0133333333333212</v>
      </c>
      <c r="O1032" s="12">
        <f t="shared" ca="1" si="212"/>
        <v>81.240177777777561</v>
      </c>
      <c r="P1032" s="12">
        <f t="shared" ca="1" si="213"/>
        <v>9.0133333333333212</v>
      </c>
      <c r="Q1032" s="36">
        <f t="shared" ca="1" si="214"/>
        <v>4.7443590553391521E-2</v>
      </c>
      <c r="R1032" s="37">
        <f t="shared" ca="1" si="210"/>
        <v>8.6956774676650657</v>
      </c>
      <c r="S1032" s="38">
        <f t="shared" ca="1" si="221"/>
        <v>0</v>
      </c>
    </row>
    <row r="1033" spans="5:19" x14ac:dyDescent="0.3">
      <c r="E1033" s="34">
        <f t="shared" si="215"/>
        <v>1032</v>
      </c>
      <c r="F1033" s="39">
        <v>44963.291666666664</v>
      </c>
      <c r="G1033" s="10">
        <v>194.76</v>
      </c>
      <c r="H1033" s="40">
        <f t="shared" si="216"/>
        <v>189.98</v>
      </c>
      <c r="I1033" s="12">
        <f t="shared" si="217"/>
        <v>4.7800000000000011</v>
      </c>
      <c r="J1033" s="12">
        <f t="shared" si="218"/>
        <v>22.848400000000012</v>
      </c>
      <c r="K1033" s="12">
        <f t="shared" si="219"/>
        <v>4.7800000000000011</v>
      </c>
      <c r="L1033" s="36">
        <f t="shared" si="220"/>
        <v>2.4543027315670575E-2</v>
      </c>
      <c r="M1033" s="12">
        <f t="shared" ca="1" si="209"/>
        <v>186.55333333333331</v>
      </c>
      <c r="N1033" s="12">
        <f t="shared" ca="1" si="211"/>
        <v>8.2066666666666777</v>
      </c>
      <c r="O1033" s="12">
        <f t="shared" ca="1" si="212"/>
        <v>67.34937777777796</v>
      </c>
      <c r="P1033" s="12">
        <f t="shared" ca="1" si="213"/>
        <v>8.2066666666666777</v>
      </c>
      <c r="Q1033" s="36">
        <f t="shared" ca="1" si="214"/>
        <v>4.2137331416444226E-2</v>
      </c>
      <c r="R1033" s="37">
        <f t="shared" ca="1" si="210"/>
        <v>7.8890108009984212</v>
      </c>
      <c r="S1033" s="38">
        <f t="shared" ca="1" si="221"/>
        <v>0</v>
      </c>
    </row>
    <row r="1034" spans="5:19" x14ac:dyDescent="0.3">
      <c r="E1034" s="34">
        <f t="shared" si="215"/>
        <v>1033</v>
      </c>
      <c r="F1034" s="35">
        <v>44964.291666666664</v>
      </c>
      <c r="G1034" s="6">
        <v>196.81</v>
      </c>
      <c r="H1034" s="40">
        <f t="shared" si="216"/>
        <v>194.76</v>
      </c>
      <c r="I1034" s="12">
        <f t="shared" si="217"/>
        <v>2.0500000000000114</v>
      </c>
      <c r="J1034" s="12">
        <f t="shared" si="218"/>
        <v>4.2025000000000468</v>
      </c>
      <c r="K1034" s="12">
        <f t="shared" si="219"/>
        <v>2.0500000000000114</v>
      </c>
      <c r="L1034" s="36">
        <f t="shared" si="220"/>
        <v>1.0416137391392771E-2</v>
      </c>
      <c r="M1034" s="12">
        <f t="shared" ca="1" si="209"/>
        <v>191.00333333333333</v>
      </c>
      <c r="N1034" s="12">
        <f t="shared" ca="1" si="211"/>
        <v>5.806666666666672</v>
      </c>
      <c r="O1034" s="12">
        <f t="shared" ca="1" si="212"/>
        <v>33.717377777777841</v>
      </c>
      <c r="P1034" s="12">
        <f t="shared" ca="1" si="213"/>
        <v>5.806666666666672</v>
      </c>
      <c r="Q1034" s="36">
        <f t="shared" ca="1" si="214"/>
        <v>2.950392087122947E-2</v>
      </c>
      <c r="R1034" s="37">
        <f t="shared" ca="1" si="210"/>
        <v>5.4890108009984155</v>
      </c>
      <c r="S1034" s="38">
        <f t="shared" ca="1" si="221"/>
        <v>0</v>
      </c>
    </row>
    <row r="1035" spans="5:19" x14ac:dyDescent="0.3">
      <c r="E1035" s="34">
        <f t="shared" si="215"/>
        <v>1034</v>
      </c>
      <c r="F1035" s="39">
        <v>44965.291666666664</v>
      </c>
      <c r="G1035" s="10">
        <v>201.29</v>
      </c>
      <c r="H1035" s="40">
        <f t="shared" si="216"/>
        <v>196.81</v>
      </c>
      <c r="I1035" s="12">
        <f t="shared" si="217"/>
        <v>4.4799999999999898</v>
      </c>
      <c r="J1035" s="12">
        <f t="shared" si="218"/>
        <v>20.070399999999907</v>
      </c>
      <c r="K1035" s="12">
        <f t="shared" si="219"/>
        <v>4.4799999999999898</v>
      </c>
      <c r="L1035" s="36">
        <f t="shared" si="220"/>
        <v>2.2256445923791494E-2</v>
      </c>
      <c r="M1035" s="12">
        <f t="shared" ca="1" si="209"/>
        <v>193.85</v>
      </c>
      <c r="N1035" s="12">
        <f t="shared" ca="1" si="211"/>
        <v>7.4399999999999977</v>
      </c>
      <c r="O1035" s="12">
        <f t="shared" ca="1" si="212"/>
        <v>55.353599999999965</v>
      </c>
      <c r="P1035" s="12">
        <f t="shared" ca="1" si="213"/>
        <v>7.4399999999999977</v>
      </c>
      <c r="Q1035" s="36">
        <f t="shared" ca="1" si="214"/>
        <v>3.6961597694868092E-2</v>
      </c>
      <c r="R1035" s="37">
        <f t="shared" ca="1" si="210"/>
        <v>7.1223441343317413</v>
      </c>
      <c r="S1035" s="38">
        <f t="shared" ca="1" si="221"/>
        <v>0</v>
      </c>
    </row>
    <row r="1036" spans="5:19" x14ac:dyDescent="0.3">
      <c r="E1036" s="34">
        <f t="shared" si="215"/>
        <v>1035</v>
      </c>
      <c r="F1036" s="35">
        <v>44966.291666666664</v>
      </c>
      <c r="G1036" s="6">
        <v>207.32</v>
      </c>
      <c r="H1036" s="40">
        <f t="shared" si="216"/>
        <v>201.29</v>
      </c>
      <c r="I1036" s="12">
        <f t="shared" si="217"/>
        <v>6.0300000000000011</v>
      </c>
      <c r="J1036" s="12">
        <f t="shared" si="218"/>
        <v>36.360900000000015</v>
      </c>
      <c r="K1036" s="12">
        <f t="shared" si="219"/>
        <v>6.0300000000000011</v>
      </c>
      <c r="L1036" s="36">
        <f t="shared" si="220"/>
        <v>2.9085471734516696E-2</v>
      </c>
      <c r="M1036" s="12">
        <f t="shared" ca="1" si="209"/>
        <v>197.62</v>
      </c>
      <c r="N1036" s="12">
        <f t="shared" ca="1" si="211"/>
        <v>9.6999999999999886</v>
      </c>
      <c r="O1036" s="12">
        <f t="shared" ca="1" si="212"/>
        <v>94.089999999999776</v>
      </c>
      <c r="P1036" s="12">
        <f t="shared" ca="1" si="213"/>
        <v>9.6999999999999886</v>
      </c>
      <c r="Q1036" s="36">
        <f t="shared" ca="1" si="214"/>
        <v>4.6787574763650343E-2</v>
      </c>
      <c r="R1036" s="37">
        <f t="shared" ca="1" si="210"/>
        <v>9.3823441343317331</v>
      </c>
      <c r="S1036" s="38">
        <f t="shared" ca="1" si="221"/>
        <v>0</v>
      </c>
    </row>
    <row r="1037" spans="5:19" x14ac:dyDescent="0.3">
      <c r="E1037" s="34">
        <f t="shared" si="215"/>
        <v>1036</v>
      </c>
      <c r="F1037" s="39">
        <v>44967.291666666664</v>
      </c>
      <c r="G1037" s="10">
        <v>196.89</v>
      </c>
      <c r="H1037" s="40">
        <f t="shared" si="216"/>
        <v>207.32</v>
      </c>
      <c r="I1037" s="12">
        <f t="shared" si="217"/>
        <v>-10.430000000000007</v>
      </c>
      <c r="J1037" s="12">
        <f t="shared" si="218"/>
        <v>108.78490000000014</v>
      </c>
      <c r="K1037" s="12">
        <f t="shared" si="219"/>
        <v>10.430000000000007</v>
      </c>
      <c r="L1037" s="36">
        <f t="shared" si="220"/>
        <v>5.2973741683173384E-2</v>
      </c>
      <c r="M1037" s="12">
        <f t="shared" ca="1" si="209"/>
        <v>201.8066666666667</v>
      </c>
      <c r="N1037" s="12">
        <f t="shared" ca="1" si="211"/>
        <v>-4.916666666666714</v>
      </c>
      <c r="O1037" s="12">
        <f t="shared" ca="1" si="212"/>
        <v>24.173611111111576</v>
      </c>
      <c r="P1037" s="12">
        <f t="shared" ca="1" si="213"/>
        <v>4.916666666666714</v>
      </c>
      <c r="Q1037" s="36">
        <f t="shared" ca="1" si="214"/>
        <v>2.4971642372221617E-2</v>
      </c>
      <c r="R1037" s="37">
        <f t="shared" ca="1" si="210"/>
        <v>-5.2343225323349705</v>
      </c>
      <c r="S1037" s="38">
        <f t="shared" ca="1" si="221"/>
        <v>1</v>
      </c>
    </row>
    <row r="1038" spans="5:19" x14ac:dyDescent="0.3">
      <c r="E1038" s="34">
        <f t="shared" si="215"/>
        <v>1037</v>
      </c>
      <c r="F1038" s="35">
        <v>44970.291666666664</v>
      </c>
      <c r="G1038" s="6">
        <v>194.64</v>
      </c>
      <c r="H1038" s="40">
        <f t="shared" si="216"/>
        <v>196.89</v>
      </c>
      <c r="I1038" s="12">
        <f t="shared" si="217"/>
        <v>-2.25</v>
      </c>
      <c r="J1038" s="12">
        <f t="shared" si="218"/>
        <v>5.0625</v>
      </c>
      <c r="K1038" s="12">
        <f t="shared" si="219"/>
        <v>2.25</v>
      </c>
      <c r="L1038" s="36">
        <f t="shared" si="220"/>
        <v>1.155980271270037E-2</v>
      </c>
      <c r="M1038" s="12">
        <f t="shared" ca="1" si="209"/>
        <v>201.83333333333334</v>
      </c>
      <c r="N1038" s="12">
        <f t="shared" ca="1" si="211"/>
        <v>-7.1933333333333564</v>
      </c>
      <c r="O1038" s="12">
        <f t="shared" ca="1" si="212"/>
        <v>51.744044444444775</v>
      </c>
      <c r="P1038" s="12">
        <f t="shared" ca="1" si="213"/>
        <v>7.1933333333333564</v>
      </c>
      <c r="Q1038" s="36">
        <f t="shared" ca="1" si="214"/>
        <v>3.6957117413344412E-2</v>
      </c>
      <c r="R1038" s="37">
        <f t="shared" ca="1" si="210"/>
        <v>-7.5109891990016129</v>
      </c>
      <c r="S1038" s="38">
        <f t="shared" ca="1" si="221"/>
        <v>0</v>
      </c>
    </row>
    <row r="1039" spans="5:19" x14ac:dyDescent="0.3">
      <c r="E1039" s="34">
        <f t="shared" si="215"/>
        <v>1038</v>
      </c>
      <c r="F1039" s="39">
        <v>44971.291666666664</v>
      </c>
      <c r="G1039" s="10">
        <v>209.25</v>
      </c>
      <c r="H1039" s="40">
        <f t="shared" si="216"/>
        <v>194.64</v>
      </c>
      <c r="I1039" s="12">
        <f t="shared" si="217"/>
        <v>14.610000000000014</v>
      </c>
      <c r="J1039" s="12">
        <f t="shared" si="218"/>
        <v>213.4521000000004</v>
      </c>
      <c r="K1039" s="12">
        <f t="shared" si="219"/>
        <v>14.610000000000014</v>
      </c>
      <c r="L1039" s="36">
        <f t="shared" si="220"/>
        <v>6.9820788530466013E-2</v>
      </c>
      <c r="M1039" s="12">
        <f t="shared" ca="1" si="209"/>
        <v>199.61666666666665</v>
      </c>
      <c r="N1039" s="12">
        <f t="shared" ca="1" si="211"/>
        <v>9.6333333333333542</v>
      </c>
      <c r="O1039" s="12">
        <f t="shared" ca="1" si="212"/>
        <v>92.80111111111151</v>
      </c>
      <c r="P1039" s="12">
        <f t="shared" ca="1" si="213"/>
        <v>9.6333333333333542</v>
      </c>
      <c r="Q1039" s="36">
        <f t="shared" ca="1" si="214"/>
        <v>4.6037435284747213E-2</v>
      </c>
      <c r="R1039" s="37">
        <f t="shared" ca="1" si="210"/>
        <v>9.3156774676650986</v>
      </c>
      <c r="S1039" s="38">
        <f t="shared" ca="1" si="221"/>
        <v>1</v>
      </c>
    </row>
    <row r="1040" spans="5:19" x14ac:dyDescent="0.3">
      <c r="E1040" s="34">
        <f t="shared" si="215"/>
        <v>1039</v>
      </c>
      <c r="F1040" s="35">
        <v>44972.291666666664</v>
      </c>
      <c r="G1040" s="6">
        <v>214.24</v>
      </c>
      <c r="H1040" s="40">
        <f t="shared" si="216"/>
        <v>209.25</v>
      </c>
      <c r="I1040" s="12">
        <f t="shared" si="217"/>
        <v>4.9900000000000091</v>
      </c>
      <c r="J1040" s="12">
        <f t="shared" si="218"/>
        <v>24.900100000000091</v>
      </c>
      <c r="K1040" s="12">
        <f t="shared" si="219"/>
        <v>4.9900000000000091</v>
      </c>
      <c r="L1040" s="36">
        <f t="shared" si="220"/>
        <v>2.3291635548917142E-2</v>
      </c>
      <c r="M1040" s="12">
        <f t="shared" ca="1" si="209"/>
        <v>200.26</v>
      </c>
      <c r="N1040" s="12">
        <f t="shared" ca="1" si="211"/>
        <v>13.980000000000018</v>
      </c>
      <c r="O1040" s="12">
        <f t="shared" ca="1" si="212"/>
        <v>195.44040000000052</v>
      </c>
      <c r="P1040" s="12">
        <f t="shared" ca="1" si="213"/>
        <v>13.980000000000018</v>
      </c>
      <c r="Q1040" s="36">
        <f t="shared" ca="1" si="214"/>
        <v>6.5253920836445184E-2</v>
      </c>
      <c r="R1040" s="37">
        <f t="shared" ca="1" si="210"/>
        <v>13.662344134331763</v>
      </c>
      <c r="S1040" s="38">
        <f t="shared" ca="1" si="221"/>
        <v>0</v>
      </c>
    </row>
    <row r="1041" spans="5:19" x14ac:dyDescent="0.3">
      <c r="E1041" s="34">
        <f t="shared" si="215"/>
        <v>1040</v>
      </c>
      <c r="F1041" s="39">
        <v>44973.291666666664</v>
      </c>
      <c r="G1041" s="10">
        <v>202.04</v>
      </c>
      <c r="H1041" s="40">
        <f t="shared" si="216"/>
        <v>214.24</v>
      </c>
      <c r="I1041" s="12">
        <f t="shared" si="217"/>
        <v>-12.200000000000017</v>
      </c>
      <c r="J1041" s="12">
        <f t="shared" si="218"/>
        <v>148.84000000000043</v>
      </c>
      <c r="K1041" s="12">
        <f t="shared" si="219"/>
        <v>12.200000000000017</v>
      </c>
      <c r="L1041" s="36">
        <f t="shared" si="220"/>
        <v>6.0384082359928815E-2</v>
      </c>
      <c r="M1041" s="12">
        <f t="shared" ca="1" si="209"/>
        <v>206.04333333333332</v>
      </c>
      <c r="N1041" s="12">
        <f t="shared" ca="1" si="211"/>
        <v>-4.0033333333333303</v>
      </c>
      <c r="O1041" s="12">
        <f t="shared" ca="1" si="212"/>
        <v>16.026677777777753</v>
      </c>
      <c r="P1041" s="12">
        <f t="shared" ca="1" si="213"/>
        <v>4.0033333333333303</v>
      </c>
      <c r="Q1041" s="36">
        <f t="shared" ca="1" si="214"/>
        <v>1.9814558173299003E-2</v>
      </c>
      <c r="R1041" s="37">
        <f t="shared" ca="1" si="210"/>
        <v>-4.3209891990015867</v>
      </c>
      <c r="S1041" s="38">
        <f t="shared" ca="1" si="221"/>
        <v>1</v>
      </c>
    </row>
    <row r="1042" spans="5:19" x14ac:dyDescent="0.3">
      <c r="E1042" s="34">
        <f t="shared" si="215"/>
        <v>1041</v>
      </c>
      <c r="F1042" s="35">
        <v>44974.291666666664</v>
      </c>
      <c r="G1042" s="6">
        <v>208.31</v>
      </c>
      <c r="H1042" s="40">
        <f t="shared" si="216"/>
        <v>202.04</v>
      </c>
      <c r="I1042" s="12">
        <f t="shared" si="217"/>
        <v>6.2700000000000102</v>
      </c>
      <c r="J1042" s="12">
        <f t="shared" si="218"/>
        <v>39.312900000000127</v>
      </c>
      <c r="K1042" s="12">
        <f t="shared" si="219"/>
        <v>6.2700000000000102</v>
      </c>
      <c r="L1042" s="36">
        <f t="shared" si="220"/>
        <v>3.0099371129566559E-2</v>
      </c>
      <c r="M1042" s="12">
        <f t="shared" ca="1" si="209"/>
        <v>208.51</v>
      </c>
      <c r="N1042" s="12">
        <f t="shared" ca="1" si="211"/>
        <v>-0.19999999999998863</v>
      </c>
      <c r="O1042" s="12">
        <f t="shared" ca="1" si="212"/>
        <v>3.9999999999995456E-2</v>
      </c>
      <c r="P1042" s="12">
        <f t="shared" ca="1" si="213"/>
        <v>0.19999999999998863</v>
      </c>
      <c r="Q1042" s="36">
        <f t="shared" ca="1" si="214"/>
        <v>9.6010753204353431E-4</v>
      </c>
      <c r="R1042" s="37">
        <f t="shared" ca="1" si="210"/>
        <v>-0.51765586566824495</v>
      </c>
      <c r="S1042" s="38">
        <f t="shared" ca="1" si="221"/>
        <v>0</v>
      </c>
    </row>
    <row r="1043" spans="5:19" x14ac:dyDescent="0.3">
      <c r="E1043" s="34">
        <f t="shared" si="215"/>
        <v>1042</v>
      </c>
      <c r="F1043" s="39">
        <v>44978.291666666664</v>
      </c>
      <c r="G1043" s="10">
        <v>197.37</v>
      </c>
      <c r="H1043" s="40">
        <f t="shared" si="216"/>
        <v>208.31</v>
      </c>
      <c r="I1043" s="12">
        <f t="shared" si="217"/>
        <v>-10.939999999999998</v>
      </c>
      <c r="J1043" s="12">
        <f t="shared" si="218"/>
        <v>119.68359999999996</v>
      </c>
      <c r="K1043" s="12">
        <f t="shared" si="219"/>
        <v>10.939999999999998</v>
      </c>
      <c r="L1043" s="36">
        <f t="shared" si="220"/>
        <v>5.5428889902214104E-2</v>
      </c>
      <c r="M1043" s="12">
        <f t="shared" ca="1" si="209"/>
        <v>208.19666666666663</v>
      </c>
      <c r="N1043" s="12">
        <f t="shared" ca="1" si="211"/>
        <v>-10.826666666666625</v>
      </c>
      <c r="O1043" s="12">
        <f t="shared" ca="1" si="212"/>
        <v>117.21671111111021</v>
      </c>
      <c r="P1043" s="12">
        <f t="shared" ca="1" si="213"/>
        <v>10.826666666666625</v>
      </c>
      <c r="Q1043" s="36">
        <f t="shared" ca="1" si="214"/>
        <v>5.485467227373271E-2</v>
      </c>
      <c r="R1043" s="37">
        <f t="shared" ca="1" si="210"/>
        <v>-11.144322532334881</v>
      </c>
      <c r="S1043" s="38">
        <f t="shared" ca="1" si="221"/>
        <v>0</v>
      </c>
    </row>
    <row r="1044" spans="5:19" x14ac:dyDescent="0.3">
      <c r="E1044" s="34">
        <f t="shared" si="215"/>
        <v>1043</v>
      </c>
      <c r="F1044" s="35">
        <v>44979.291666666664</v>
      </c>
      <c r="G1044" s="6">
        <v>200.86</v>
      </c>
      <c r="H1044" s="40">
        <f t="shared" si="216"/>
        <v>197.37</v>
      </c>
      <c r="I1044" s="12">
        <f t="shared" si="217"/>
        <v>3.4900000000000091</v>
      </c>
      <c r="J1044" s="12">
        <f t="shared" si="218"/>
        <v>12.180100000000063</v>
      </c>
      <c r="K1044" s="12">
        <f t="shared" si="219"/>
        <v>3.4900000000000091</v>
      </c>
      <c r="L1044" s="36">
        <f t="shared" si="220"/>
        <v>1.7375286269043159E-2</v>
      </c>
      <c r="M1044" s="12">
        <f t="shared" ca="1" si="209"/>
        <v>202.57333333333335</v>
      </c>
      <c r="N1044" s="12">
        <f t="shared" ca="1" si="211"/>
        <v>-1.7133333333333383</v>
      </c>
      <c r="O1044" s="12">
        <f t="shared" ca="1" si="212"/>
        <v>2.9355111111111278</v>
      </c>
      <c r="P1044" s="12">
        <f t="shared" ca="1" si="213"/>
        <v>1.7133333333333383</v>
      </c>
      <c r="Q1044" s="36">
        <f t="shared" ca="1" si="214"/>
        <v>8.5299877194729562E-3</v>
      </c>
      <c r="R1044" s="37">
        <f t="shared" ca="1" si="210"/>
        <v>-2.0309891990015947</v>
      </c>
      <c r="S1044" s="38">
        <f t="shared" ca="1" si="221"/>
        <v>0</v>
      </c>
    </row>
    <row r="1045" spans="5:19" x14ac:dyDescent="0.3">
      <c r="E1045" s="34">
        <f t="shared" si="215"/>
        <v>1044</v>
      </c>
      <c r="F1045" s="39">
        <v>44980.291666666664</v>
      </c>
      <c r="G1045" s="10">
        <v>202.07</v>
      </c>
      <c r="H1045" s="40">
        <f t="shared" si="216"/>
        <v>200.86</v>
      </c>
      <c r="I1045" s="12">
        <f t="shared" si="217"/>
        <v>1.2099999999999795</v>
      </c>
      <c r="J1045" s="12">
        <f t="shared" si="218"/>
        <v>1.4640999999999504</v>
      </c>
      <c r="K1045" s="12">
        <f t="shared" si="219"/>
        <v>1.2099999999999795</v>
      </c>
      <c r="L1045" s="36">
        <f t="shared" si="220"/>
        <v>5.9880239520957073E-3</v>
      </c>
      <c r="M1045" s="12">
        <f t="shared" ca="1" si="209"/>
        <v>202.17999999999998</v>
      </c>
      <c r="N1045" s="12">
        <f t="shared" ca="1" si="211"/>
        <v>-0.10999999999998522</v>
      </c>
      <c r="O1045" s="12">
        <f t="shared" ca="1" si="212"/>
        <v>1.2099999999996749E-2</v>
      </c>
      <c r="P1045" s="12">
        <f t="shared" ca="1" si="213"/>
        <v>0.10999999999998522</v>
      </c>
      <c r="Q1045" s="36">
        <f t="shared" ca="1" si="214"/>
        <v>5.4436581382681854E-4</v>
      </c>
      <c r="R1045" s="37">
        <f t="shared" ca="1" si="210"/>
        <v>-0.42765586566824154</v>
      </c>
      <c r="S1045" s="38">
        <f t="shared" ca="1" si="221"/>
        <v>0</v>
      </c>
    </row>
    <row r="1046" spans="5:19" x14ac:dyDescent="0.3">
      <c r="E1046" s="34">
        <f t="shared" si="215"/>
        <v>1045</v>
      </c>
      <c r="F1046" s="35">
        <v>44981.291666666664</v>
      </c>
      <c r="G1046" s="6">
        <v>196.88</v>
      </c>
      <c r="H1046" s="40">
        <f t="shared" si="216"/>
        <v>202.07</v>
      </c>
      <c r="I1046" s="12">
        <f t="shared" si="217"/>
        <v>-5.1899999999999977</v>
      </c>
      <c r="J1046" s="12">
        <f t="shared" si="218"/>
        <v>26.936099999999975</v>
      </c>
      <c r="K1046" s="12">
        <f t="shared" si="219"/>
        <v>5.1899999999999977</v>
      </c>
      <c r="L1046" s="36">
        <f t="shared" si="220"/>
        <v>2.636123527021535E-2</v>
      </c>
      <c r="M1046" s="12">
        <f t="shared" ca="1" si="209"/>
        <v>200.1</v>
      </c>
      <c r="N1046" s="12">
        <f t="shared" ca="1" si="211"/>
        <v>-3.2199999999999989</v>
      </c>
      <c r="O1046" s="12">
        <f t="shared" ca="1" si="212"/>
        <v>10.368399999999992</v>
      </c>
      <c r="P1046" s="12">
        <f t="shared" ca="1" si="213"/>
        <v>3.2199999999999989</v>
      </c>
      <c r="Q1046" s="36">
        <f t="shared" ca="1" si="214"/>
        <v>1.6355140186915883E-2</v>
      </c>
      <c r="R1046" s="37">
        <f t="shared" ca="1" si="210"/>
        <v>-3.5376558656682553</v>
      </c>
      <c r="S1046" s="38">
        <f t="shared" ca="1" si="221"/>
        <v>0</v>
      </c>
    </row>
    <row r="1047" spans="5:19" x14ac:dyDescent="0.3">
      <c r="E1047" s="34">
        <f t="shared" si="215"/>
        <v>1046</v>
      </c>
      <c r="F1047" s="39">
        <v>44984.291666666664</v>
      </c>
      <c r="G1047" s="10">
        <v>207.63</v>
      </c>
      <c r="H1047" s="40">
        <f t="shared" si="216"/>
        <v>196.88</v>
      </c>
      <c r="I1047" s="12">
        <f t="shared" si="217"/>
        <v>10.75</v>
      </c>
      <c r="J1047" s="12">
        <f t="shared" si="218"/>
        <v>115.5625</v>
      </c>
      <c r="K1047" s="12">
        <f t="shared" si="219"/>
        <v>10.75</v>
      </c>
      <c r="L1047" s="36">
        <f t="shared" si="220"/>
        <v>5.1774791696768289E-2</v>
      </c>
      <c r="M1047" s="12">
        <f t="shared" ca="1" si="209"/>
        <v>199.93666666666664</v>
      </c>
      <c r="N1047" s="12">
        <f t="shared" ca="1" si="211"/>
        <v>7.6933333333333564</v>
      </c>
      <c r="O1047" s="12">
        <f t="shared" ca="1" si="212"/>
        <v>59.187377777778131</v>
      </c>
      <c r="P1047" s="12">
        <f t="shared" ca="1" si="213"/>
        <v>7.6933333333333564</v>
      </c>
      <c r="Q1047" s="36">
        <f t="shared" ca="1" si="214"/>
        <v>3.7053091236012893E-2</v>
      </c>
      <c r="R1047" s="37">
        <f t="shared" ca="1" si="210"/>
        <v>7.3756774676651</v>
      </c>
      <c r="S1047" s="38">
        <f t="shared" ca="1" si="221"/>
        <v>1</v>
      </c>
    </row>
    <row r="1048" spans="5:19" x14ac:dyDescent="0.3">
      <c r="E1048" s="34">
        <f t="shared" si="215"/>
        <v>1047</v>
      </c>
      <c r="F1048" s="35">
        <v>44985.291666666664</v>
      </c>
      <c r="G1048" s="6">
        <v>205.71</v>
      </c>
      <c r="H1048" s="40">
        <f t="shared" si="216"/>
        <v>207.63</v>
      </c>
      <c r="I1048" s="12">
        <f t="shared" si="217"/>
        <v>-1.9199999999999875</v>
      </c>
      <c r="J1048" s="12">
        <f t="shared" si="218"/>
        <v>3.6863999999999519</v>
      </c>
      <c r="K1048" s="12">
        <f t="shared" si="219"/>
        <v>1.9199999999999875</v>
      </c>
      <c r="L1048" s="36">
        <f t="shared" si="220"/>
        <v>9.3335277818287262E-3</v>
      </c>
      <c r="M1048" s="12">
        <f t="shared" ca="1" si="209"/>
        <v>202.1933333333333</v>
      </c>
      <c r="N1048" s="12">
        <f t="shared" ca="1" si="211"/>
        <v>3.5166666666667084</v>
      </c>
      <c r="O1048" s="12">
        <f t="shared" ca="1" si="212"/>
        <v>12.366944444444737</v>
      </c>
      <c r="P1048" s="12">
        <f t="shared" ca="1" si="213"/>
        <v>3.5166666666667084</v>
      </c>
      <c r="Q1048" s="36">
        <f t="shared" ca="1" si="214"/>
        <v>1.7095263558731751E-2</v>
      </c>
      <c r="R1048" s="37">
        <f t="shared" ca="1" si="210"/>
        <v>3.1990108009984519</v>
      </c>
      <c r="S1048" s="38">
        <f t="shared" ca="1" si="221"/>
        <v>0</v>
      </c>
    </row>
    <row r="1049" spans="5:19" x14ac:dyDescent="0.3">
      <c r="E1049" s="34">
        <f t="shared" si="215"/>
        <v>1048</v>
      </c>
      <c r="F1049" s="39">
        <v>44986.291666666664</v>
      </c>
      <c r="G1049" s="10">
        <v>202.77</v>
      </c>
      <c r="H1049" s="40">
        <f t="shared" si="216"/>
        <v>205.71</v>
      </c>
      <c r="I1049" s="12">
        <f t="shared" si="217"/>
        <v>-2.9399999999999977</v>
      </c>
      <c r="J1049" s="12">
        <f t="shared" si="218"/>
        <v>8.6435999999999868</v>
      </c>
      <c r="K1049" s="12">
        <f t="shared" si="219"/>
        <v>2.9399999999999977</v>
      </c>
      <c r="L1049" s="36">
        <f t="shared" si="220"/>
        <v>1.4499186270158296E-2</v>
      </c>
      <c r="M1049" s="12">
        <f t="shared" ca="1" si="209"/>
        <v>203.40666666666667</v>
      </c>
      <c r="N1049" s="12">
        <f t="shared" ca="1" si="211"/>
        <v>-0.63666666666665606</v>
      </c>
      <c r="O1049" s="12">
        <f t="shared" ca="1" si="212"/>
        <v>0.40534444444443091</v>
      </c>
      <c r="P1049" s="12">
        <f t="shared" ca="1" si="213"/>
        <v>0.63666666666665606</v>
      </c>
      <c r="Q1049" s="36">
        <f t="shared" ca="1" si="214"/>
        <v>3.1398464598641615E-3</v>
      </c>
      <c r="R1049" s="37">
        <f t="shared" ca="1" si="210"/>
        <v>-0.95432253233491238</v>
      </c>
      <c r="S1049" s="38">
        <f t="shared" ca="1" si="221"/>
        <v>1</v>
      </c>
    </row>
    <row r="1050" spans="5:19" x14ac:dyDescent="0.3">
      <c r="E1050" s="34">
        <f t="shared" si="215"/>
        <v>1049</v>
      </c>
      <c r="F1050" s="35">
        <v>44987.291666666664</v>
      </c>
      <c r="G1050" s="6">
        <v>190.9</v>
      </c>
      <c r="H1050" s="40">
        <f t="shared" si="216"/>
        <v>202.77</v>
      </c>
      <c r="I1050" s="12">
        <f t="shared" si="217"/>
        <v>-11.870000000000005</v>
      </c>
      <c r="J1050" s="12">
        <f t="shared" si="218"/>
        <v>140.8969000000001</v>
      </c>
      <c r="K1050" s="12">
        <f t="shared" si="219"/>
        <v>11.870000000000005</v>
      </c>
      <c r="L1050" s="36">
        <f t="shared" si="220"/>
        <v>6.2179151388161366E-2</v>
      </c>
      <c r="M1050" s="12">
        <f t="shared" ca="1" si="209"/>
        <v>205.37</v>
      </c>
      <c r="N1050" s="12">
        <f t="shared" ca="1" si="211"/>
        <v>-14.469999999999999</v>
      </c>
      <c r="O1050" s="12">
        <f t="shared" ca="1" si="212"/>
        <v>209.38089999999997</v>
      </c>
      <c r="P1050" s="12">
        <f t="shared" ca="1" si="213"/>
        <v>14.469999999999999</v>
      </c>
      <c r="Q1050" s="36">
        <f t="shared" ca="1" si="214"/>
        <v>7.5798847564169713E-2</v>
      </c>
      <c r="R1050" s="37">
        <f t="shared" ca="1" si="210"/>
        <v>-14.787655865668254</v>
      </c>
      <c r="S1050" s="38">
        <f t="shared" ca="1" si="221"/>
        <v>0</v>
      </c>
    </row>
    <row r="1051" spans="5:19" x14ac:dyDescent="0.3">
      <c r="E1051" s="34">
        <f t="shared" si="215"/>
        <v>1050</v>
      </c>
      <c r="F1051" s="39">
        <v>44988.291666666664</v>
      </c>
      <c r="G1051" s="10">
        <v>197.79</v>
      </c>
      <c r="H1051" s="40">
        <f t="shared" si="216"/>
        <v>190.9</v>
      </c>
      <c r="I1051" s="12">
        <f t="shared" si="217"/>
        <v>6.8899999999999864</v>
      </c>
      <c r="J1051" s="12">
        <f t="shared" si="218"/>
        <v>47.472099999999813</v>
      </c>
      <c r="K1051" s="12">
        <f t="shared" si="219"/>
        <v>6.8899999999999864</v>
      </c>
      <c r="L1051" s="36">
        <f t="shared" si="220"/>
        <v>3.4834925931543491E-2</v>
      </c>
      <c r="M1051" s="12">
        <f t="shared" ca="1" si="209"/>
        <v>199.79333333333332</v>
      </c>
      <c r="N1051" s="12">
        <f t="shared" ca="1" si="211"/>
        <v>-2.0033333333333303</v>
      </c>
      <c r="O1051" s="12">
        <f t="shared" ca="1" si="212"/>
        <v>4.0133444444444324</v>
      </c>
      <c r="P1051" s="12">
        <f t="shared" ca="1" si="213"/>
        <v>2.0033333333333303</v>
      </c>
      <c r="Q1051" s="36">
        <f t="shared" ca="1" si="214"/>
        <v>1.0128587559195766E-2</v>
      </c>
      <c r="R1051" s="37">
        <f t="shared" ca="1" si="210"/>
        <v>-2.3209891990015867</v>
      </c>
      <c r="S1051" s="38">
        <f t="shared" ca="1" si="221"/>
        <v>0</v>
      </c>
    </row>
    <row r="1052" spans="5:19" x14ac:dyDescent="0.3">
      <c r="E1052" s="34">
        <f t="shared" si="215"/>
        <v>1051</v>
      </c>
      <c r="F1052" s="35">
        <v>44991.291666666664</v>
      </c>
      <c r="G1052" s="6">
        <v>193.81</v>
      </c>
      <c r="H1052" s="40">
        <f t="shared" si="216"/>
        <v>197.79</v>
      </c>
      <c r="I1052" s="12">
        <f t="shared" si="217"/>
        <v>-3.9799999999999898</v>
      </c>
      <c r="J1052" s="12">
        <f t="shared" si="218"/>
        <v>15.840399999999919</v>
      </c>
      <c r="K1052" s="12">
        <f t="shared" si="219"/>
        <v>3.9799999999999898</v>
      </c>
      <c r="L1052" s="36">
        <f t="shared" si="220"/>
        <v>2.05355760796656E-2</v>
      </c>
      <c r="M1052" s="12">
        <f t="shared" ca="1" si="209"/>
        <v>197.15333333333334</v>
      </c>
      <c r="N1052" s="12">
        <f t="shared" ca="1" si="211"/>
        <v>-3.3433333333333337</v>
      </c>
      <c r="O1052" s="12">
        <f t="shared" ca="1" si="212"/>
        <v>11.17787777777778</v>
      </c>
      <c r="P1052" s="12">
        <f t="shared" ca="1" si="213"/>
        <v>3.3433333333333337</v>
      </c>
      <c r="Q1052" s="36">
        <f t="shared" ca="1" si="214"/>
        <v>1.7250571865916792E-2</v>
      </c>
      <c r="R1052" s="37">
        <f t="shared" ca="1" si="210"/>
        <v>-3.6609891990015901</v>
      </c>
      <c r="S1052" s="38">
        <f t="shared" ca="1" si="221"/>
        <v>0</v>
      </c>
    </row>
    <row r="1053" spans="5:19" x14ac:dyDescent="0.3">
      <c r="E1053" s="34">
        <f t="shared" si="215"/>
        <v>1052</v>
      </c>
      <c r="F1053" s="39">
        <v>44992.291666666664</v>
      </c>
      <c r="G1053" s="10">
        <v>187.71</v>
      </c>
      <c r="H1053" s="40">
        <f t="shared" si="216"/>
        <v>193.81</v>
      </c>
      <c r="I1053" s="12">
        <f t="shared" si="217"/>
        <v>-6.0999999999999943</v>
      </c>
      <c r="J1053" s="12">
        <f t="shared" si="218"/>
        <v>37.20999999999993</v>
      </c>
      <c r="K1053" s="12">
        <f t="shared" si="219"/>
        <v>6.0999999999999943</v>
      </c>
      <c r="L1053" s="36">
        <f t="shared" si="220"/>
        <v>3.2496936764157443E-2</v>
      </c>
      <c r="M1053" s="12">
        <f t="shared" ca="1" si="209"/>
        <v>194.16666666666666</v>
      </c>
      <c r="N1053" s="12">
        <f t="shared" ca="1" si="211"/>
        <v>-6.4566666666666492</v>
      </c>
      <c r="O1053" s="12">
        <f t="shared" ca="1" si="212"/>
        <v>41.688544444444219</v>
      </c>
      <c r="P1053" s="12">
        <f t="shared" ca="1" si="213"/>
        <v>6.4566666666666492</v>
      </c>
      <c r="Q1053" s="36">
        <f t="shared" ca="1" si="214"/>
        <v>3.4397030880968779E-2</v>
      </c>
      <c r="R1053" s="37">
        <f t="shared" ca="1" si="210"/>
        <v>-6.7743225323349057</v>
      </c>
      <c r="S1053" s="38">
        <f t="shared" ca="1" si="221"/>
        <v>0</v>
      </c>
    </row>
    <row r="1054" spans="5:19" x14ac:dyDescent="0.3">
      <c r="E1054" s="34">
        <f t="shared" si="215"/>
        <v>1053</v>
      </c>
      <c r="F1054" s="35">
        <v>44993.291666666664</v>
      </c>
      <c r="G1054" s="6">
        <v>182</v>
      </c>
      <c r="H1054" s="40">
        <f t="shared" si="216"/>
        <v>187.71</v>
      </c>
      <c r="I1054" s="12">
        <f t="shared" si="217"/>
        <v>-5.710000000000008</v>
      </c>
      <c r="J1054" s="12">
        <f t="shared" si="218"/>
        <v>32.604100000000088</v>
      </c>
      <c r="K1054" s="12">
        <f t="shared" si="219"/>
        <v>5.710000000000008</v>
      </c>
      <c r="L1054" s="36">
        <f t="shared" si="220"/>
        <v>3.1373626373626416E-2</v>
      </c>
      <c r="M1054" s="12">
        <f t="shared" ca="1" si="209"/>
        <v>193.10333333333335</v>
      </c>
      <c r="N1054" s="12">
        <f t="shared" ca="1" si="211"/>
        <v>-11.103333333333353</v>
      </c>
      <c r="O1054" s="12">
        <f t="shared" ca="1" si="212"/>
        <v>123.28401111111155</v>
      </c>
      <c r="P1054" s="12">
        <f t="shared" ca="1" si="213"/>
        <v>11.103333333333353</v>
      </c>
      <c r="Q1054" s="36">
        <f t="shared" ca="1" si="214"/>
        <v>6.1007326007326113E-2</v>
      </c>
      <c r="R1054" s="37">
        <f t="shared" ca="1" si="210"/>
        <v>-11.420989199001609</v>
      </c>
      <c r="S1054" s="38">
        <f t="shared" ca="1" si="221"/>
        <v>0</v>
      </c>
    </row>
    <row r="1055" spans="5:19" x14ac:dyDescent="0.3">
      <c r="E1055" s="34">
        <f t="shared" si="215"/>
        <v>1054</v>
      </c>
      <c r="F1055" s="39">
        <v>44994.291666666664</v>
      </c>
      <c r="G1055" s="10">
        <v>172.92</v>
      </c>
      <c r="H1055" s="40">
        <f t="shared" si="216"/>
        <v>182</v>
      </c>
      <c r="I1055" s="12">
        <f t="shared" si="217"/>
        <v>-9.0800000000000125</v>
      </c>
      <c r="J1055" s="12">
        <f t="shared" si="218"/>
        <v>82.446400000000224</v>
      </c>
      <c r="K1055" s="12">
        <f t="shared" si="219"/>
        <v>9.0800000000000125</v>
      </c>
      <c r="L1055" s="36">
        <f t="shared" si="220"/>
        <v>5.2509831135785411E-2</v>
      </c>
      <c r="M1055" s="12">
        <f t="shared" ca="1" si="209"/>
        <v>187.84</v>
      </c>
      <c r="N1055" s="12">
        <f t="shared" ca="1" si="211"/>
        <v>-14.920000000000016</v>
      </c>
      <c r="O1055" s="12">
        <f t="shared" ca="1" si="212"/>
        <v>222.60640000000046</v>
      </c>
      <c r="P1055" s="12">
        <f t="shared" ca="1" si="213"/>
        <v>14.920000000000016</v>
      </c>
      <c r="Q1055" s="36">
        <f t="shared" ca="1" si="214"/>
        <v>8.628267406893371E-2</v>
      </c>
      <c r="R1055" s="37">
        <f t="shared" ca="1" si="210"/>
        <v>-15.237655865668271</v>
      </c>
      <c r="S1055" s="38">
        <f t="shared" ca="1" si="221"/>
        <v>0</v>
      </c>
    </row>
    <row r="1056" spans="5:19" x14ac:dyDescent="0.3">
      <c r="E1056" s="34">
        <f t="shared" si="215"/>
        <v>1055</v>
      </c>
      <c r="F1056" s="35">
        <v>44995.291666666664</v>
      </c>
      <c r="G1056" s="6">
        <v>173.44</v>
      </c>
      <c r="H1056" s="40">
        <f t="shared" si="216"/>
        <v>172.92</v>
      </c>
      <c r="I1056" s="12">
        <f t="shared" si="217"/>
        <v>0.52000000000001023</v>
      </c>
      <c r="J1056" s="12">
        <f t="shared" si="218"/>
        <v>0.27040000000001063</v>
      </c>
      <c r="K1056" s="12">
        <f t="shared" si="219"/>
        <v>0.52000000000001023</v>
      </c>
      <c r="L1056" s="36">
        <f t="shared" si="220"/>
        <v>2.9981549815498746E-3</v>
      </c>
      <c r="M1056" s="12">
        <f t="shared" ca="1" si="209"/>
        <v>180.87666666666667</v>
      </c>
      <c r="N1056" s="12">
        <f t="shared" ca="1" si="211"/>
        <v>-7.4366666666666674</v>
      </c>
      <c r="O1056" s="12">
        <f t="shared" ca="1" si="212"/>
        <v>55.304011111111123</v>
      </c>
      <c r="P1056" s="12">
        <f t="shared" ca="1" si="213"/>
        <v>7.4366666666666674</v>
      </c>
      <c r="Q1056" s="36">
        <f t="shared" ca="1" si="214"/>
        <v>4.2877460024600252E-2</v>
      </c>
      <c r="R1056" s="37">
        <f t="shared" ca="1" si="210"/>
        <v>-7.7543225323349239</v>
      </c>
      <c r="S1056" s="38">
        <f t="shared" ca="1" si="221"/>
        <v>0</v>
      </c>
    </row>
    <row r="1057" spans="5:19" x14ac:dyDescent="0.3">
      <c r="E1057" s="34">
        <f t="shared" si="215"/>
        <v>1056</v>
      </c>
      <c r="F1057" s="39">
        <v>44998.291666666664</v>
      </c>
      <c r="G1057" s="10">
        <v>174.48</v>
      </c>
      <c r="H1057" s="40">
        <f t="shared" si="216"/>
        <v>173.44</v>
      </c>
      <c r="I1057" s="12">
        <f t="shared" si="217"/>
        <v>1.039999999999992</v>
      </c>
      <c r="J1057" s="12">
        <f t="shared" si="218"/>
        <v>1.0815999999999835</v>
      </c>
      <c r="K1057" s="12">
        <f t="shared" si="219"/>
        <v>1.039999999999992</v>
      </c>
      <c r="L1057" s="36">
        <f t="shared" si="220"/>
        <v>5.9605685465382403E-3</v>
      </c>
      <c r="M1057" s="12">
        <f t="shared" ca="1" si="209"/>
        <v>176.11999999999998</v>
      </c>
      <c r="N1057" s="12">
        <f t="shared" ca="1" si="211"/>
        <v>-1.6399999999999864</v>
      </c>
      <c r="O1057" s="12">
        <f t="shared" ca="1" si="212"/>
        <v>2.6895999999999551</v>
      </c>
      <c r="P1057" s="12">
        <f t="shared" ca="1" si="213"/>
        <v>1.6399999999999864</v>
      </c>
      <c r="Q1057" s="36">
        <f t="shared" ca="1" si="214"/>
        <v>9.399358092617988E-3</v>
      </c>
      <c r="R1057" s="37">
        <f t="shared" ca="1" si="210"/>
        <v>-1.9576558656682428</v>
      </c>
      <c r="S1057" s="38">
        <f t="shared" ca="1" si="221"/>
        <v>0</v>
      </c>
    </row>
    <row r="1058" spans="5:19" x14ac:dyDescent="0.3">
      <c r="E1058" s="34">
        <f t="shared" si="215"/>
        <v>1057</v>
      </c>
      <c r="F1058" s="35">
        <v>44999.291666666664</v>
      </c>
      <c r="G1058" s="6">
        <v>183.26</v>
      </c>
      <c r="H1058" s="40">
        <f t="shared" si="216"/>
        <v>174.48</v>
      </c>
      <c r="I1058" s="12">
        <f t="shared" si="217"/>
        <v>8.7800000000000011</v>
      </c>
      <c r="J1058" s="12">
        <f t="shared" si="218"/>
        <v>77.088400000000021</v>
      </c>
      <c r="K1058" s="12">
        <f t="shared" si="219"/>
        <v>8.7800000000000011</v>
      </c>
      <c r="L1058" s="36">
        <f t="shared" si="220"/>
        <v>4.7910073120157159E-2</v>
      </c>
      <c r="M1058" s="12">
        <f t="shared" ca="1" si="209"/>
        <v>173.61333333333334</v>
      </c>
      <c r="N1058" s="12">
        <f t="shared" ca="1" si="211"/>
        <v>9.646666666666647</v>
      </c>
      <c r="O1058" s="12">
        <f t="shared" ca="1" si="212"/>
        <v>93.058177777777402</v>
      </c>
      <c r="P1058" s="12">
        <f t="shared" ca="1" si="213"/>
        <v>9.646666666666647</v>
      </c>
      <c r="Q1058" s="36">
        <f t="shared" ca="1" si="214"/>
        <v>5.2639237513186991E-2</v>
      </c>
      <c r="R1058" s="37">
        <f t="shared" ca="1" si="210"/>
        <v>9.3290108009983914</v>
      </c>
      <c r="S1058" s="38">
        <f t="shared" ca="1" si="221"/>
        <v>1</v>
      </c>
    </row>
    <row r="1059" spans="5:19" x14ac:dyDescent="0.3">
      <c r="E1059" s="34">
        <f t="shared" si="215"/>
        <v>1058</v>
      </c>
      <c r="F1059" s="39">
        <v>45000.291666666664</v>
      </c>
      <c r="G1059" s="10">
        <v>180.45</v>
      </c>
      <c r="H1059" s="40">
        <f t="shared" si="216"/>
        <v>183.26</v>
      </c>
      <c r="I1059" s="12">
        <f t="shared" si="217"/>
        <v>-2.8100000000000023</v>
      </c>
      <c r="J1059" s="12">
        <f t="shared" si="218"/>
        <v>7.896100000000013</v>
      </c>
      <c r="K1059" s="12">
        <f t="shared" si="219"/>
        <v>2.8100000000000023</v>
      </c>
      <c r="L1059" s="36">
        <f t="shared" si="220"/>
        <v>1.5572180659462469E-2</v>
      </c>
      <c r="M1059" s="12">
        <f t="shared" ca="1" si="209"/>
        <v>177.05999999999997</v>
      </c>
      <c r="N1059" s="12">
        <f t="shared" ca="1" si="211"/>
        <v>3.3900000000000148</v>
      </c>
      <c r="O1059" s="12">
        <f t="shared" ca="1" si="212"/>
        <v>11.4921000000001</v>
      </c>
      <c r="P1059" s="12">
        <f t="shared" ca="1" si="213"/>
        <v>3.3900000000000148</v>
      </c>
      <c r="Q1059" s="36">
        <f t="shared" ca="1" si="214"/>
        <v>1.8786367414796425E-2</v>
      </c>
      <c r="R1059" s="37">
        <f t="shared" ca="1" si="210"/>
        <v>3.0723441343317583</v>
      </c>
      <c r="S1059" s="38">
        <f t="shared" ca="1" si="221"/>
        <v>0</v>
      </c>
    </row>
    <row r="1060" spans="5:19" x14ac:dyDescent="0.3">
      <c r="E1060" s="34">
        <f t="shared" si="215"/>
        <v>1059</v>
      </c>
      <c r="F1060" s="35">
        <v>45001.291666666664</v>
      </c>
      <c r="G1060" s="6">
        <v>184.13</v>
      </c>
      <c r="H1060" s="40">
        <f t="shared" si="216"/>
        <v>180.45</v>
      </c>
      <c r="I1060" s="12">
        <f t="shared" si="217"/>
        <v>3.6800000000000068</v>
      </c>
      <c r="J1060" s="12">
        <f t="shared" si="218"/>
        <v>13.54240000000005</v>
      </c>
      <c r="K1060" s="12">
        <f t="shared" si="219"/>
        <v>3.6800000000000068</v>
      </c>
      <c r="L1060" s="36">
        <f t="shared" si="220"/>
        <v>1.9985879541628233E-2</v>
      </c>
      <c r="M1060" s="12">
        <f t="shared" ca="1" si="209"/>
        <v>179.39666666666668</v>
      </c>
      <c r="N1060" s="12">
        <f t="shared" ca="1" si="211"/>
        <v>4.7333333333333201</v>
      </c>
      <c r="O1060" s="12">
        <f t="shared" ca="1" si="212"/>
        <v>22.404444444444319</v>
      </c>
      <c r="P1060" s="12">
        <f t="shared" ca="1" si="213"/>
        <v>4.7333333333333201</v>
      </c>
      <c r="Q1060" s="36">
        <f t="shared" ca="1" si="214"/>
        <v>2.5706475497384022E-2</v>
      </c>
      <c r="R1060" s="37">
        <f t="shared" ca="1" si="210"/>
        <v>4.4156774676650636</v>
      </c>
      <c r="S1060" s="38">
        <f t="shared" ca="1" si="221"/>
        <v>0</v>
      </c>
    </row>
    <row r="1061" spans="5:19" x14ac:dyDescent="0.3">
      <c r="E1061" s="34">
        <f t="shared" si="215"/>
        <v>1060</v>
      </c>
      <c r="F1061" s="39">
        <v>45002.291666666664</v>
      </c>
      <c r="G1061" s="10">
        <v>180.13</v>
      </c>
      <c r="H1061" s="40">
        <f t="shared" si="216"/>
        <v>184.13</v>
      </c>
      <c r="I1061" s="12">
        <f t="shared" si="217"/>
        <v>-4</v>
      </c>
      <c r="J1061" s="12">
        <f t="shared" si="218"/>
        <v>16</v>
      </c>
      <c r="K1061" s="12">
        <f t="shared" si="219"/>
        <v>4</v>
      </c>
      <c r="L1061" s="36">
        <f t="shared" si="220"/>
        <v>2.2206184422361629E-2</v>
      </c>
      <c r="M1061" s="12">
        <f t="shared" ca="1" si="209"/>
        <v>182.61333333333332</v>
      </c>
      <c r="N1061" s="12">
        <f t="shared" ca="1" si="211"/>
        <v>-2.4833333333333201</v>
      </c>
      <c r="O1061" s="12">
        <f t="shared" ca="1" si="212"/>
        <v>6.1669444444443782</v>
      </c>
      <c r="P1061" s="12">
        <f t="shared" ca="1" si="213"/>
        <v>2.4833333333333201</v>
      </c>
      <c r="Q1061" s="36">
        <f t="shared" ca="1" si="214"/>
        <v>1.3786339495549436E-2</v>
      </c>
      <c r="R1061" s="37">
        <f t="shared" ca="1" si="210"/>
        <v>-2.8009891990015765</v>
      </c>
      <c r="S1061" s="38">
        <f t="shared" ca="1" si="221"/>
        <v>1</v>
      </c>
    </row>
    <row r="1062" spans="5:19" x14ac:dyDescent="0.3">
      <c r="E1062" s="34">
        <f t="shared" si="215"/>
        <v>1061</v>
      </c>
      <c r="F1062" s="35">
        <v>45005.291666666664</v>
      </c>
      <c r="G1062" s="6">
        <v>183.25</v>
      </c>
      <c r="H1062" s="40">
        <f t="shared" si="216"/>
        <v>180.13</v>
      </c>
      <c r="I1062" s="12">
        <f t="shared" si="217"/>
        <v>3.1200000000000045</v>
      </c>
      <c r="J1062" s="12">
        <f t="shared" si="218"/>
        <v>9.7344000000000293</v>
      </c>
      <c r="K1062" s="12">
        <f t="shared" si="219"/>
        <v>3.1200000000000045</v>
      </c>
      <c r="L1062" s="36">
        <f t="shared" si="220"/>
        <v>1.7025920873124174E-2</v>
      </c>
      <c r="M1062" s="12">
        <f t="shared" ca="1" si="209"/>
        <v>181.57000000000002</v>
      </c>
      <c r="N1062" s="12">
        <f t="shared" ca="1" si="211"/>
        <v>1.6799999999999784</v>
      </c>
      <c r="O1062" s="12">
        <f t="shared" ca="1" si="212"/>
        <v>2.8223999999999276</v>
      </c>
      <c r="P1062" s="12">
        <f t="shared" ca="1" si="213"/>
        <v>1.6799999999999784</v>
      </c>
      <c r="Q1062" s="36">
        <f t="shared" ca="1" si="214"/>
        <v>9.1678035470667309E-3</v>
      </c>
      <c r="R1062" s="37">
        <f t="shared" ca="1" si="210"/>
        <v>1.362344134331722</v>
      </c>
      <c r="S1062" s="38">
        <f t="shared" ca="1" si="221"/>
        <v>1</v>
      </c>
    </row>
    <row r="1063" spans="5:19" x14ac:dyDescent="0.3">
      <c r="E1063" s="34">
        <f t="shared" si="215"/>
        <v>1062</v>
      </c>
      <c r="F1063" s="39">
        <v>45006.291666666664</v>
      </c>
      <c r="G1063" s="10">
        <v>197.58</v>
      </c>
      <c r="H1063" s="40">
        <f t="shared" si="216"/>
        <v>183.25</v>
      </c>
      <c r="I1063" s="12">
        <f t="shared" si="217"/>
        <v>14.330000000000013</v>
      </c>
      <c r="J1063" s="12">
        <f t="shared" si="218"/>
        <v>205.34890000000036</v>
      </c>
      <c r="K1063" s="12">
        <f t="shared" si="219"/>
        <v>14.330000000000013</v>
      </c>
      <c r="L1063" s="36">
        <f t="shared" si="220"/>
        <v>7.2527583763538878E-2</v>
      </c>
      <c r="M1063" s="12">
        <f t="shared" ca="1" si="209"/>
        <v>182.50333333333333</v>
      </c>
      <c r="N1063" s="12">
        <f t="shared" ca="1" si="211"/>
        <v>15.076666666666682</v>
      </c>
      <c r="O1063" s="12">
        <f t="shared" ca="1" si="212"/>
        <v>227.30587777777825</v>
      </c>
      <c r="P1063" s="12">
        <f t="shared" ca="1" si="213"/>
        <v>15.076666666666682</v>
      </c>
      <c r="Q1063" s="36">
        <f t="shared" ca="1" si="214"/>
        <v>7.630664372237414E-2</v>
      </c>
      <c r="R1063" s="37">
        <f t="shared" ca="1" si="210"/>
        <v>14.759010800998427</v>
      </c>
      <c r="S1063" s="38">
        <f t="shared" ca="1" si="221"/>
        <v>0</v>
      </c>
    </row>
    <row r="1064" spans="5:19" x14ac:dyDescent="0.3">
      <c r="E1064" s="34">
        <f t="shared" si="215"/>
        <v>1063</v>
      </c>
      <c r="F1064" s="35">
        <v>45007.291666666664</v>
      </c>
      <c r="G1064" s="6">
        <v>191.15</v>
      </c>
      <c r="H1064" s="40">
        <f t="shared" si="216"/>
        <v>197.58</v>
      </c>
      <c r="I1064" s="12">
        <f t="shared" si="217"/>
        <v>-6.4300000000000068</v>
      </c>
      <c r="J1064" s="12">
        <f t="shared" si="218"/>
        <v>41.344900000000088</v>
      </c>
      <c r="K1064" s="12">
        <f t="shared" si="219"/>
        <v>6.4300000000000068</v>
      </c>
      <c r="L1064" s="36">
        <f t="shared" si="220"/>
        <v>3.363850379283289E-2</v>
      </c>
      <c r="M1064" s="12">
        <f t="shared" ca="1" si="209"/>
        <v>186.98666666666668</v>
      </c>
      <c r="N1064" s="12">
        <f t="shared" ca="1" si="211"/>
        <v>4.1633333333333269</v>
      </c>
      <c r="O1064" s="12">
        <f t="shared" ca="1" si="212"/>
        <v>17.333344444444389</v>
      </c>
      <c r="P1064" s="12">
        <f t="shared" ca="1" si="213"/>
        <v>4.1633333333333269</v>
      </c>
      <c r="Q1064" s="36">
        <f t="shared" ca="1" si="214"/>
        <v>2.1780451652280024E-2</v>
      </c>
      <c r="R1064" s="37">
        <f t="shared" ca="1" si="210"/>
        <v>3.8456774676650705</v>
      </c>
      <c r="S1064" s="38">
        <f t="shared" ca="1" si="221"/>
        <v>0</v>
      </c>
    </row>
    <row r="1065" spans="5:19" x14ac:dyDescent="0.3">
      <c r="E1065" s="34">
        <f t="shared" si="215"/>
        <v>1064</v>
      </c>
      <c r="F1065" s="39">
        <v>45008.291666666664</v>
      </c>
      <c r="G1065" s="10">
        <v>192.22</v>
      </c>
      <c r="H1065" s="40">
        <f t="shared" si="216"/>
        <v>191.15</v>
      </c>
      <c r="I1065" s="12">
        <f t="shared" si="217"/>
        <v>1.0699999999999932</v>
      </c>
      <c r="J1065" s="12">
        <f t="shared" si="218"/>
        <v>1.1448999999999854</v>
      </c>
      <c r="K1065" s="12">
        <f t="shared" si="219"/>
        <v>1.0699999999999932</v>
      </c>
      <c r="L1065" s="36">
        <f t="shared" si="220"/>
        <v>5.566538341483681E-3</v>
      </c>
      <c r="M1065" s="12">
        <f t="shared" ca="1" si="209"/>
        <v>190.66</v>
      </c>
      <c r="N1065" s="12">
        <f t="shared" ca="1" si="211"/>
        <v>1.5600000000000023</v>
      </c>
      <c r="O1065" s="12">
        <f t="shared" ca="1" si="212"/>
        <v>2.4336000000000073</v>
      </c>
      <c r="P1065" s="12">
        <f t="shared" ca="1" si="213"/>
        <v>1.5600000000000023</v>
      </c>
      <c r="Q1065" s="36">
        <f t="shared" ca="1" si="214"/>
        <v>8.115700759546365E-3</v>
      </c>
      <c r="R1065" s="37">
        <f t="shared" ca="1" si="210"/>
        <v>1.2423441343317458</v>
      </c>
      <c r="S1065" s="38">
        <f t="shared" ca="1" si="221"/>
        <v>0</v>
      </c>
    </row>
    <row r="1066" spans="5:19" x14ac:dyDescent="0.3">
      <c r="E1066" s="34">
        <f t="shared" si="215"/>
        <v>1065</v>
      </c>
      <c r="F1066" s="35">
        <v>45009.291666666664</v>
      </c>
      <c r="G1066" s="6">
        <v>190.41</v>
      </c>
      <c r="H1066" s="40">
        <f t="shared" si="216"/>
        <v>192.22</v>
      </c>
      <c r="I1066" s="12">
        <f t="shared" si="217"/>
        <v>-1.8100000000000023</v>
      </c>
      <c r="J1066" s="12">
        <f t="shared" si="218"/>
        <v>3.2761000000000084</v>
      </c>
      <c r="K1066" s="12">
        <f t="shared" si="219"/>
        <v>1.8100000000000023</v>
      </c>
      <c r="L1066" s="36">
        <f t="shared" si="220"/>
        <v>9.5058032666351672E-3</v>
      </c>
      <c r="M1066" s="12">
        <f t="shared" ca="1" si="209"/>
        <v>193.65</v>
      </c>
      <c r="N1066" s="12">
        <f t="shared" ca="1" si="211"/>
        <v>-3.2400000000000091</v>
      </c>
      <c r="O1066" s="12">
        <f t="shared" ca="1" si="212"/>
        <v>10.497600000000059</v>
      </c>
      <c r="P1066" s="12">
        <f t="shared" ca="1" si="213"/>
        <v>3.2400000000000091</v>
      </c>
      <c r="Q1066" s="36">
        <f t="shared" ca="1" si="214"/>
        <v>1.7015913029777896E-2</v>
      </c>
      <c r="R1066" s="37">
        <f t="shared" ca="1" si="210"/>
        <v>-3.5576558656682655</v>
      </c>
      <c r="S1066" s="38">
        <f t="shared" ca="1" si="221"/>
        <v>1</v>
      </c>
    </row>
    <row r="1067" spans="5:19" x14ac:dyDescent="0.3">
      <c r="E1067" s="34">
        <f t="shared" si="215"/>
        <v>1066</v>
      </c>
      <c r="F1067" s="39">
        <v>45012.291666666664</v>
      </c>
      <c r="G1067" s="10">
        <v>191.81</v>
      </c>
      <c r="H1067" s="40">
        <f t="shared" si="216"/>
        <v>190.41</v>
      </c>
      <c r="I1067" s="12">
        <f t="shared" si="217"/>
        <v>1.4000000000000057</v>
      </c>
      <c r="J1067" s="12">
        <f t="shared" si="218"/>
        <v>1.960000000000016</v>
      </c>
      <c r="K1067" s="12">
        <f t="shared" si="219"/>
        <v>1.4000000000000057</v>
      </c>
      <c r="L1067" s="36">
        <f t="shared" si="220"/>
        <v>7.2988895260935596E-3</v>
      </c>
      <c r="M1067" s="12">
        <f t="shared" ca="1" si="209"/>
        <v>191.26</v>
      </c>
      <c r="N1067" s="12">
        <f t="shared" ca="1" si="211"/>
        <v>0.55000000000001137</v>
      </c>
      <c r="O1067" s="12">
        <f t="shared" ca="1" si="212"/>
        <v>0.30250000000001248</v>
      </c>
      <c r="P1067" s="12">
        <f t="shared" ca="1" si="213"/>
        <v>0.55000000000001137</v>
      </c>
      <c r="Q1067" s="36">
        <f t="shared" ca="1" si="214"/>
        <v>2.8674208852510889E-3</v>
      </c>
      <c r="R1067" s="37">
        <f t="shared" ca="1" si="210"/>
        <v>0.23234413433175505</v>
      </c>
      <c r="S1067" s="38">
        <f t="shared" ca="1" si="221"/>
        <v>1</v>
      </c>
    </row>
    <row r="1068" spans="5:19" x14ac:dyDescent="0.3">
      <c r="E1068" s="34">
        <f t="shared" si="215"/>
        <v>1067</v>
      </c>
      <c r="F1068" s="35">
        <v>45013.291666666664</v>
      </c>
      <c r="G1068" s="6">
        <v>189.19</v>
      </c>
      <c r="H1068" s="40">
        <f t="shared" si="216"/>
        <v>191.81</v>
      </c>
      <c r="I1068" s="12">
        <f t="shared" si="217"/>
        <v>-2.6200000000000045</v>
      </c>
      <c r="J1068" s="12">
        <f t="shared" si="218"/>
        <v>6.8644000000000238</v>
      </c>
      <c r="K1068" s="12">
        <f t="shared" si="219"/>
        <v>2.6200000000000045</v>
      </c>
      <c r="L1068" s="36">
        <f t="shared" si="220"/>
        <v>1.3848512077805405E-2</v>
      </c>
      <c r="M1068" s="12">
        <f t="shared" ca="1" si="209"/>
        <v>191.48000000000002</v>
      </c>
      <c r="N1068" s="12">
        <f t="shared" ca="1" si="211"/>
        <v>-2.2900000000000205</v>
      </c>
      <c r="O1068" s="12">
        <f t="shared" ca="1" si="212"/>
        <v>5.2441000000000937</v>
      </c>
      <c r="P1068" s="12">
        <f t="shared" ca="1" si="213"/>
        <v>2.2900000000000205</v>
      </c>
      <c r="Q1068" s="36">
        <f t="shared" ca="1" si="214"/>
        <v>1.2104233838997941E-2</v>
      </c>
      <c r="R1068" s="37">
        <f t="shared" ca="1" si="210"/>
        <v>-2.6076558656682769</v>
      </c>
      <c r="S1068" s="38">
        <f t="shared" ca="1" si="221"/>
        <v>1</v>
      </c>
    </row>
    <row r="1069" spans="5:19" x14ac:dyDescent="0.3">
      <c r="E1069" s="34">
        <f t="shared" si="215"/>
        <v>1068</v>
      </c>
      <c r="F1069" s="39">
        <v>45014.291666666664</v>
      </c>
      <c r="G1069" s="10">
        <v>193.88</v>
      </c>
      <c r="H1069" s="40">
        <f t="shared" si="216"/>
        <v>189.19</v>
      </c>
      <c r="I1069" s="12">
        <f t="shared" si="217"/>
        <v>4.6899999999999977</v>
      </c>
      <c r="J1069" s="12">
        <f t="shared" si="218"/>
        <v>21.996099999999977</v>
      </c>
      <c r="K1069" s="12">
        <f t="shared" si="219"/>
        <v>4.6899999999999977</v>
      </c>
      <c r="L1069" s="36">
        <f t="shared" si="220"/>
        <v>2.419022075510624E-2</v>
      </c>
      <c r="M1069" s="12">
        <f t="shared" ca="1" si="209"/>
        <v>190.47000000000003</v>
      </c>
      <c r="N1069" s="12">
        <f t="shared" ca="1" si="211"/>
        <v>3.4099999999999682</v>
      </c>
      <c r="O1069" s="12">
        <f t="shared" ca="1" si="212"/>
        <v>11.628099999999783</v>
      </c>
      <c r="P1069" s="12">
        <f t="shared" ca="1" si="213"/>
        <v>3.4099999999999682</v>
      </c>
      <c r="Q1069" s="36">
        <f t="shared" ca="1" si="214"/>
        <v>1.7588198885908644E-2</v>
      </c>
      <c r="R1069" s="37">
        <f t="shared" ca="1" si="210"/>
        <v>3.0923441343317117</v>
      </c>
      <c r="S1069" s="38">
        <f t="shared" ca="1" si="221"/>
        <v>1</v>
      </c>
    </row>
    <row r="1070" spans="5:19" x14ac:dyDescent="0.3">
      <c r="E1070" s="34">
        <f t="shared" si="215"/>
        <v>1069</v>
      </c>
      <c r="F1070" s="35">
        <v>45015.291666666664</v>
      </c>
      <c r="G1070" s="6">
        <v>195.28</v>
      </c>
      <c r="H1070" s="40">
        <f t="shared" si="216"/>
        <v>193.88</v>
      </c>
      <c r="I1070" s="12">
        <f t="shared" si="217"/>
        <v>1.4000000000000057</v>
      </c>
      <c r="J1070" s="12">
        <f t="shared" si="218"/>
        <v>1.960000000000016</v>
      </c>
      <c r="K1070" s="12">
        <f t="shared" si="219"/>
        <v>1.4000000000000057</v>
      </c>
      <c r="L1070" s="36">
        <f t="shared" si="220"/>
        <v>7.1691929537075257E-3</v>
      </c>
      <c r="M1070" s="12">
        <f t="shared" ca="1" si="209"/>
        <v>191.62666666666667</v>
      </c>
      <c r="N1070" s="12">
        <f t="shared" ca="1" si="211"/>
        <v>3.653333333333336</v>
      </c>
      <c r="O1070" s="12">
        <f t="shared" ca="1" si="212"/>
        <v>13.346844444444464</v>
      </c>
      <c r="P1070" s="12">
        <f t="shared" ca="1" si="213"/>
        <v>3.653333333333336</v>
      </c>
      <c r="Q1070" s="36">
        <f t="shared" ca="1" si="214"/>
        <v>1.8708179707770053E-2</v>
      </c>
      <c r="R1070" s="37">
        <f t="shared" ca="1" si="210"/>
        <v>3.3356774676650796</v>
      </c>
      <c r="S1070" s="38">
        <f t="shared" ca="1" si="221"/>
        <v>0</v>
      </c>
    </row>
    <row r="1071" spans="5:19" x14ac:dyDescent="0.3">
      <c r="E1071" s="34">
        <f t="shared" si="215"/>
        <v>1070</v>
      </c>
      <c r="F1071" s="39">
        <v>45016.291666666664</v>
      </c>
      <c r="G1071" s="10">
        <v>207.46</v>
      </c>
      <c r="H1071" s="40">
        <f t="shared" si="216"/>
        <v>195.28</v>
      </c>
      <c r="I1071" s="12">
        <f t="shared" si="217"/>
        <v>12.180000000000007</v>
      </c>
      <c r="J1071" s="12">
        <f t="shared" si="218"/>
        <v>148.35240000000016</v>
      </c>
      <c r="K1071" s="12">
        <f t="shared" si="219"/>
        <v>12.180000000000007</v>
      </c>
      <c r="L1071" s="36">
        <f t="shared" si="220"/>
        <v>5.8710112792827562E-2</v>
      </c>
      <c r="M1071" s="12">
        <f t="shared" ca="1" si="209"/>
        <v>192.78333333333333</v>
      </c>
      <c r="N1071" s="12">
        <f t="shared" ca="1" si="211"/>
        <v>14.676666666666677</v>
      </c>
      <c r="O1071" s="12">
        <f t="shared" ca="1" si="212"/>
        <v>215.40454444444472</v>
      </c>
      <c r="P1071" s="12">
        <f t="shared" ca="1" si="213"/>
        <v>14.676666666666677</v>
      </c>
      <c r="Q1071" s="36">
        <f t="shared" ca="1" si="214"/>
        <v>7.0744561200552766E-2</v>
      </c>
      <c r="R1071" s="37">
        <f t="shared" ca="1" si="210"/>
        <v>14.359010800998421</v>
      </c>
      <c r="S1071" s="38">
        <f t="shared" ca="1" si="221"/>
        <v>0</v>
      </c>
    </row>
    <row r="1072" spans="5:19" x14ac:dyDescent="0.3">
      <c r="E1072" s="34">
        <f t="shared" si="215"/>
        <v>1071</v>
      </c>
      <c r="F1072" s="35">
        <v>45019.291666666664</v>
      </c>
      <c r="G1072" s="6">
        <v>194.77</v>
      </c>
      <c r="H1072" s="40">
        <f t="shared" si="216"/>
        <v>207.46</v>
      </c>
      <c r="I1072" s="12">
        <f t="shared" si="217"/>
        <v>-12.689999999999998</v>
      </c>
      <c r="J1072" s="12">
        <f t="shared" si="218"/>
        <v>161.03609999999995</v>
      </c>
      <c r="K1072" s="12">
        <f t="shared" si="219"/>
        <v>12.689999999999998</v>
      </c>
      <c r="L1072" s="36">
        <f t="shared" si="220"/>
        <v>6.5153771114648026E-2</v>
      </c>
      <c r="M1072" s="12">
        <f t="shared" ca="1" si="209"/>
        <v>198.87333333333333</v>
      </c>
      <c r="N1072" s="12">
        <f t="shared" ca="1" si="211"/>
        <v>-4.1033333333333246</v>
      </c>
      <c r="O1072" s="12">
        <f t="shared" ca="1" si="212"/>
        <v>16.837344444444373</v>
      </c>
      <c r="P1072" s="12">
        <f t="shared" ca="1" si="213"/>
        <v>4.1033333333333246</v>
      </c>
      <c r="Q1072" s="36">
        <f t="shared" ca="1" si="214"/>
        <v>2.1067583987951555E-2</v>
      </c>
      <c r="R1072" s="37">
        <f t="shared" ca="1" si="210"/>
        <v>-4.420989199001581</v>
      </c>
      <c r="S1072" s="38">
        <f t="shared" ca="1" si="221"/>
        <v>1</v>
      </c>
    </row>
    <row r="1073" spans="5:19" x14ac:dyDescent="0.3">
      <c r="E1073" s="34">
        <f t="shared" si="215"/>
        <v>1072</v>
      </c>
      <c r="F1073" s="39">
        <v>45020.291666666664</v>
      </c>
      <c r="G1073" s="10">
        <v>192.58</v>
      </c>
      <c r="H1073" s="40">
        <f t="shared" si="216"/>
        <v>194.77</v>
      </c>
      <c r="I1073" s="12">
        <f t="shared" si="217"/>
        <v>-2.1899999999999977</v>
      </c>
      <c r="J1073" s="12">
        <f t="shared" si="218"/>
        <v>4.7960999999999903</v>
      </c>
      <c r="K1073" s="12">
        <f t="shared" si="219"/>
        <v>2.1899999999999977</v>
      </c>
      <c r="L1073" s="36">
        <f t="shared" si="220"/>
        <v>1.1371897393291088E-2</v>
      </c>
      <c r="M1073" s="12">
        <f t="shared" ca="1" si="209"/>
        <v>199.17</v>
      </c>
      <c r="N1073" s="12">
        <f t="shared" ca="1" si="211"/>
        <v>-6.589999999999975</v>
      </c>
      <c r="O1073" s="12">
        <f t="shared" ca="1" si="212"/>
        <v>43.428099999999674</v>
      </c>
      <c r="P1073" s="12">
        <f t="shared" ca="1" si="213"/>
        <v>6.589999999999975</v>
      </c>
      <c r="Q1073" s="36">
        <f t="shared" ca="1" si="214"/>
        <v>3.4219545124104134E-2</v>
      </c>
      <c r="R1073" s="37">
        <f t="shared" ca="1" si="210"/>
        <v>-6.9076558656682314</v>
      </c>
      <c r="S1073" s="38">
        <f t="shared" ca="1" si="221"/>
        <v>0</v>
      </c>
    </row>
    <row r="1074" spans="5:19" x14ac:dyDescent="0.3">
      <c r="E1074" s="34">
        <f t="shared" si="215"/>
        <v>1073</v>
      </c>
      <c r="F1074" s="35">
        <v>45021.291666666664</v>
      </c>
      <c r="G1074" s="6">
        <v>185.52</v>
      </c>
      <c r="H1074" s="40">
        <f t="shared" si="216"/>
        <v>192.58</v>
      </c>
      <c r="I1074" s="12">
        <f t="shared" si="217"/>
        <v>-7.0600000000000023</v>
      </c>
      <c r="J1074" s="12">
        <f t="shared" si="218"/>
        <v>49.843600000000031</v>
      </c>
      <c r="K1074" s="12">
        <f t="shared" si="219"/>
        <v>7.0600000000000023</v>
      </c>
      <c r="L1074" s="36">
        <f t="shared" si="220"/>
        <v>3.8055196205260898E-2</v>
      </c>
      <c r="M1074" s="12">
        <f t="shared" ca="1" si="209"/>
        <v>198.27</v>
      </c>
      <c r="N1074" s="12">
        <f t="shared" ca="1" si="211"/>
        <v>-12.75</v>
      </c>
      <c r="O1074" s="12">
        <f t="shared" ca="1" si="212"/>
        <v>162.5625</v>
      </c>
      <c r="P1074" s="12">
        <f t="shared" ca="1" si="213"/>
        <v>12.75</v>
      </c>
      <c r="Q1074" s="36">
        <f t="shared" ca="1" si="214"/>
        <v>6.8725743855109961E-2</v>
      </c>
      <c r="R1074" s="37">
        <f t="shared" ca="1" si="210"/>
        <v>-13.067655865668256</v>
      </c>
      <c r="S1074" s="38">
        <f t="shared" ca="1" si="221"/>
        <v>0</v>
      </c>
    </row>
    <row r="1075" spans="5:19" x14ac:dyDescent="0.3">
      <c r="E1075" s="34">
        <f t="shared" si="215"/>
        <v>1074</v>
      </c>
      <c r="F1075" s="39">
        <v>45022.291666666664</v>
      </c>
      <c r="G1075" s="10">
        <v>185.06</v>
      </c>
      <c r="H1075" s="40">
        <f t="shared" si="216"/>
        <v>185.52</v>
      </c>
      <c r="I1075" s="12">
        <f t="shared" si="217"/>
        <v>-0.46000000000000796</v>
      </c>
      <c r="J1075" s="12">
        <f t="shared" si="218"/>
        <v>0.21160000000000731</v>
      </c>
      <c r="K1075" s="12">
        <f t="shared" si="219"/>
        <v>0.46000000000000796</v>
      </c>
      <c r="L1075" s="36">
        <f t="shared" si="220"/>
        <v>2.4856803198962927E-3</v>
      </c>
      <c r="M1075" s="12">
        <f t="shared" ca="1" si="209"/>
        <v>190.95666666666668</v>
      </c>
      <c r="N1075" s="12">
        <f t="shared" ca="1" si="211"/>
        <v>-5.8966666666666754</v>
      </c>
      <c r="O1075" s="12">
        <f t="shared" ca="1" si="212"/>
        <v>34.770677777777884</v>
      </c>
      <c r="P1075" s="12">
        <f t="shared" ca="1" si="213"/>
        <v>5.8966666666666754</v>
      </c>
      <c r="Q1075" s="36">
        <f t="shared" ca="1" si="214"/>
        <v>3.1863539752872989E-2</v>
      </c>
      <c r="R1075" s="37">
        <f t="shared" ca="1" si="210"/>
        <v>-6.2143225323349318</v>
      </c>
      <c r="S1075" s="38">
        <f t="shared" ca="1" si="221"/>
        <v>0</v>
      </c>
    </row>
    <row r="1076" spans="5:19" x14ac:dyDescent="0.3">
      <c r="E1076" s="34">
        <f t="shared" si="215"/>
        <v>1075</v>
      </c>
      <c r="F1076" s="35">
        <v>45026.291666666664</v>
      </c>
      <c r="G1076" s="6">
        <v>184.51</v>
      </c>
      <c r="H1076" s="40">
        <f t="shared" si="216"/>
        <v>185.06</v>
      </c>
      <c r="I1076" s="12">
        <f t="shared" si="217"/>
        <v>-0.55000000000001137</v>
      </c>
      <c r="J1076" s="12">
        <f t="shared" si="218"/>
        <v>0.30250000000001248</v>
      </c>
      <c r="K1076" s="12">
        <f t="shared" si="219"/>
        <v>0.55000000000001137</v>
      </c>
      <c r="L1076" s="36">
        <f t="shared" si="220"/>
        <v>2.980868245623605E-3</v>
      </c>
      <c r="M1076" s="12">
        <f t="shared" ca="1" si="209"/>
        <v>187.72000000000003</v>
      </c>
      <c r="N1076" s="12">
        <f t="shared" ca="1" si="211"/>
        <v>-3.2100000000000364</v>
      </c>
      <c r="O1076" s="12">
        <f t="shared" ca="1" si="212"/>
        <v>10.304100000000233</v>
      </c>
      <c r="P1076" s="12">
        <f t="shared" ca="1" si="213"/>
        <v>3.2100000000000364</v>
      </c>
      <c r="Q1076" s="36">
        <f t="shared" ca="1" si="214"/>
        <v>1.7397431033548516E-2</v>
      </c>
      <c r="R1076" s="37">
        <f t="shared" ca="1" si="210"/>
        <v>-3.5276558656682928</v>
      </c>
      <c r="S1076" s="38">
        <f t="shared" ca="1" si="221"/>
        <v>0</v>
      </c>
    </row>
    <row r="1077" spans="5:19" x14ac:dyDescent="0.3">
      <c r="E1077" s="34">
        <f t="shared" si="215"/>
        <v>1076</v>
      </c>
      <c r="F1077" s="39">
        <v>45027.291666666664</v>
      </c>
      <c r="G1077" s="10">
        <v>186.79</v>
      </c>
      <c r="H1077" s="40">
        <f t="shared" si="216"/>
        <v>184.51</v>
      </c>
      <c r="I1077" s="12">
        <f t="shared" si="217"/>
        <v>2.2800000000000011</v>
      </c>
      <c r="J1077" s="12">
        <f t="shared" si="218"/>
        <v>5.1984000000000048</v>
      </c>
      <c r="K1077" s="12">
        <f t="shared" si="219"/>
        <v>2.2800000000000011</v>
      </c>
      <c r="L1077" s="36">
        <f t="shared" si="220"/>
        <v>1.2206220889769265E-2</v>
      </c>
      <c r="M1077" s="12">
        <f t="shared" ca="1" si="209"/>
        <v>185.03</v>
      </c>
      <c r="N1077" s="12">
        <f t="shared" ca="1" si="211"/>
        <v>1.7599999999999909</v>
      </c>
      <c r="O1077" s="12">
        <f t="shared" ca="1" si="212"/>
        <v>3.0975999999999679</v>
      </c>
      <c r="P1077" s="12">
        <f t="shared" ca="1" si="213"/>
        <v>1.7599999999999909</v>
      </c>
      <c r="Q1077" s="36">
        <f t="shared" ca="1" si="214"/>
        <v>9.4223459499972757E-3</v>
      </c>
      <c r="R1077" s="37">
        <f t="shared" ca="1" si="210"/>
        <v>1.4423441343317345</v>
      </c>
      <c r="S1077" s="38">
        <f t="shared" ca="1" si="221"/>
        <v>1</v>
      </c>
    </row>
    <row r="1078" spans="5:19" x14ac:dyDescent="0.3">
      <c r="E1078" s="34">
        <f t="shared" si="215"/>
        <v>1077</v>
      </c>
      <c r="F1078" s="35">
        <v>45028.291666666664</v>
      </c>
      <c r="G1078" s="6">
        <v>180.54</v>
      </c>
      <c r="H1078" s="40">
        <f t="shared" si="216"/>
        <v>186.79</v>
      </c>
      <c r="I1078" s="12">
        <f t="shared" si="217"/>
        <v>-6.25</v>
      </c>
      <c r="J1078" s="12">
        <f t="shared" si="218"/>
        <v>39.0625</v>
      </c>
      <c r="K1078" s="12">
        <f t="shared" si="219"/>
        <v>6.25</v>
      </c>
      <c r="L1078" s="36">
        <f t="shared" si="220"/>
        <v>3.4618367120859646E-2</v>
      </c>
      <c r="M1078" s="12">
        <f t="shared" ca="1" si="209"/>
        <v>185.45333333333335</v>
      </c>
      <c r="N1078" s="12">
        <f t="shared" ca="1" si="211"/>
        <v>-4.9133333333333553</v>
      </c>
      <c r="O1078" s="12">
        <f t="shared" ca="1" si="212"/>
        <v>24.14084444444466</v>
      </c>
      <c r="P1078" s="12">
        <f t="shared" ca="1" si="213"/>
        <v>4.9133333333333553</v>
      </c>
      <c r="Q1078" s="36">
        <f t="shared" ca="1" si="214"/>
        <v>2.7214652339278583E-2</v>
      </c>
      <c r="R1078" s="37">
        <f t="shared" ca="1" si="210"/>
        <v>-5.2309891990016117</v>
      </c>
      <c r="S1078" s="38">
        <f t="shared" ca="1" si="221"/>
        <v>1</v>
      </c>
    </row>
    <row r="1079" spans="5:19" x14ac:dyDescent="0.3">
      <c r="E1079" s="34">
        <f t="shared" si="215"/>
        <v>1078</v>
      </c>
      <c r="F1079" s="39">
        <v>45029.291666666664</v>
      </c>
      <c r="G1079" s="10">
        <v>185.9</v>
      </c>
      <c r="H1079" s="40">
        <f t="shared" si="216"/>
        <v>180.54</v>
      </c>
      <c r="I1079" s="12">
        <f t="shared" si="217"/>
        <v>5.3600000000000136</v>
      </c>
      <c r="J1079" s="12">
        <f t="shared" si="218"/>
        <v>28.729600000000147</v>
      </c>
      <c r="K1079" s="12">
        <f t="shared" si="219"/>
        <v>5.3600000000000136</v>
      </c>
      <c r="L1079" s="36">
        <f t="shared" si="220"/>
        <v>2.8832705755782752E-2</v>
      </c>
      <c r="M1079" s="12">
        <f t="shared" ca="1" si="209"/>
        <v>183.94666666666663</v>
      </c>
      <c r="N1079" s="12">
        <f t="shared" ca="1" si="211"/>
        <v>1.9533333333333758</v>
      </c>
      <c r="O1079" s="12">
        <f t="shared" ca="1" si="212"/>
        <v>3.8155111111112769</v>
      </c>
      <c r="P1079" s="12">
        <f t="shared" ca="1" si="213"/>
        <v>1.9533333333333758</v>
      </c>
      <c r="Q1079" s="36">
        <f t="shared" ca="1" si="214"/>
        <v>1.0507441276672275E-2</v>
      </c>
      <c r="R1079" s="37">
        <f t="shared" ca="1" si="210"/>
        <v>1.6356774676651193</v>
      </c>
      <c r="S1079" s="38">
        <f t="shared" ca="1" si="221"/>
        <v>1</v>
      </c>
    </row>
    <row r="1080" spans="5:19" x14ac:dyDescent="0.3">
      <c r="E1080" s="34">
        <f t="shared" si="215"/>
        <v>1079</v>
      </c>
      <c r="F1080" s="35">
        <v>45030.291666666664</v>
      </c>
      <c r="G1080" s="6">
        <v>185</v>
      </c>
      <c r="H1080" s="40">
        <f t="shared" si="216"/>
        <v>185.9</v>
      </c>
      <c r="I1080" s="12">
        <f t="shared" si="217"/>
        <v>-0.90000000000000568</v>
      </c>
      <c r="J1080" s="12">
        <f t="shared" si="218"/>
        <v>0.81000000000001027</v>
      </c>
      <c r="K1080" s="12">
        <f t="shared" si="219"/>
        <v>0.90000000000000568</v>
      </c>
      <c r="L1080" s="36">
        <f t="shared" si="220"/>
        <v>4.8648648648648958E-3</v>
      </c>
      <c r="M1080" s="12">
        <f t="shared" ca="1" si="209"/>
        <v>184.41</v>
      </c>
      <c r="N1080" s="12">
        <f t="shared" ca="1" si="211"/>
        <v>0.59000000000000341</v>
      </c>
      <c r="O1080" s="12">
        <f t="shared" ca="1" si="212"/>
        <v>0.34810000000000402</v>
      </c>
      <c r="P1080" s="12">
        <f t="shared" ca="1" si="213"/>
        <v>0.59000000000000341</v>
      </c>
      <c r="Q1080" s="36">
        <f t="shared" ca="1" si="214"/>
        <v>3.1891891891892075E-3</v>
      </c>
      <c r="R1080" s="37">
        <f t="shared" ca="1" si="210"/>
        <v>0.27234413433174709</v>
      </c>
      <c r="S1080" s="38">
        <f t="shared" ca="1" si="221"/>
        <v>0</v>
      </c>
    </row>
    <row r="1081" spans="5:19" x14ac:dyDescent="0.3">
      <c r="E1081" s="34">
        <f t="shared" si="215"/>
        <v>1080</v>
      </c>
      <c r="F1081" s="39">
        <v>45033.291666666664</v>
      </c>
      <c r="G1081" s="10">
        <v>187.04</v>
      </c>
      <c r="H1081" s="40">
        <f t="shared" si="216"/>
        <v>185</v>
      </c>
      <c r="I1081" s="12">
        <f t="shared" si="217"/>
        <v>2.039999999999992</v>
      </c>
      <c r="J1081" s="12">
        <f t="shared" si="218"/>
        <v>4.1615999999999671</v>
      </c>
      <c r="K1081" s="12">
        <f t="shared" si="219"/>
        <v>2.039999999999992</v>
      </c>
      <c r="L1081" s="36">
        <f t="shared" si="220"/>
        <v>1.0906757912745894E-2</v>
      </c>
      <c r="M1081" s="12">
        <f t="shared" ca="1" si="209"/>
        <v>183.81333333333336</v>
      </c>
      <c r="N1081" s="12">
        <f t="shared" ca="1" si="211"/>
        <v>3.226666666666631</v>
      </c>
      <c r="O1081" s="12">
        <f t="shared" ca="1" si="212"/>
        <v>10.411377777777547</v>
      </c>
      <c r="P1081" s="12">
        <f t="shared" ca="1" si="213"/>
        <v>3.226666666666631</v>
      </c>
      <c r="Q1081" s="36">
        <f t="shared" ca="1" si="214"/>
        <v>1.7251211861990117E-2</v>
      </c>
      <c r="R1081" s="37">
        <f t="shared" ca="1" si="210"/>
        <v>2.9090108009983746</v>
      </c>
      <c r="S1081" s="38">
        <f t="shared" ca="1" si="221"/>
        <v>0</v>
      </c>
    </row>
    <row r="1082" spans="5:19" x14ac:dyDescent="0.3">
      <c r="E1082" s="34">
        <f t="shared" si="215"/>
        <v>1081</v>
      </c>
      <c r="F1082" s="35">
        <v>45034.291666666664</v>
      </c>
      <c r="G1082" s="6">
        <v>184.31</v>
      </c>
      <c r="H1082" s="40">
        <f t="shared" si="216"/>
        <v>187.04</v>
      </c>
      <c r="I1082" s="12">
        <f t="shared" si="217"/>
        <v>-2.7299999999999898</v>
      </c>
      <c r="J1082" s="12">
        <f t="shared" si="218"/>
        <v>7.4528999999999446</v>
      </c>
      <c r="K1082" s="12">
        <f t="shared" si="219"/>
        <v>2.7299999999999898</v>
      </c>
      <c r="L1082" s="36">
        <f t="shared" si="220"/>
        <v>1.4812001519179586E-2</v>
      </c>
      <c r="M1082" s="12">
        <f t="shared" ca="1" si="209"/>
        <v>185.98</v>
      </c>
      <c r="N1082" s="12">
        <f t="shared" ca="1" si="211"/>
        <v>-1.6699999999999875</v>
      </c>
      <c r="O1082" s="12">
        <f t="shared" ca="1" si="212"/>
        <v>2.7888999999999582</v>
      </c>
      <c r="P1082" s="12">
        <f t="shared" ca="1" si="213"/>
        <v>1.6699999999999875</v>
      </c>
      <c r="Q1082" s="36">
        <f t="shared" ca="1" si="214"/>
        <v>9.0608214421354638E-3</v>
      </c>
      <c r="R1082" s="37">
        <f t="shared" ca="1" si="210"/>
        <v>-1.9876558656682439</v>
      </c>
      <c r="S1082" s="38">
        <f t="shared" ca="1" si="221"/>
        <v>1</v>
      </c>
    </row>
    <row r="1083" spans="5:19" x14ac:dyDescent="0.3">
      <c r="E1083" s="34">
        <f t="shared" si="215"/>
        <v>1082</v>
      </c>
      <c r="F1083" s="39">
        <v>45035.291666666664</v>
      </c>
      <c r="G1083" s="10">
        <v>180.59</v>
      </c>
      <c r="H1083" s="40">
        <f t="shared" si="216"/>
        <v>184.31</v>
      </c>
      <c r="I1083" s="12">
        <f t="shared" si="217"/>
        <v>-3.7199999999999989</v>
      </c>
      <c r="J1083" s="12">
        <f t="shared" si="218"/>
        <v>13.838399999999991</v>
      </c>
      <c r="K1083" s="12">
        <f t="shared" si="219"/>
        <v>3.7199999999999989</v>
      </c>
      <c r="L1083" s="36">
        <f t="shared" si="220"/>
        <v>2.0599147239603516E-2</v>
      </c>
      <c r="M1083" s="12">
        <f t="shared" ca="1" si="209"/>
        <v>185.44999999999996</v>
      </c>
      <c r="N1083" s="12">
        <f t="shared" ca="1" si="211"/>
        <v>-4.8599999999999568</v>
      </c>
      <c r="O1083" s="12">
        <f t="shared" ca="1" si="212"/>
        <v>23.619599999999579</v>
      </c>
      <c r="P1083" s="12">
        <f t="shared" ca="1" si="213"/>
        <v>4.8599999999999568</v>
      </c>
      <c r="Q1083" s="36">
        <f t="shared" ca="1" si="214"/>
        <v>2.6911789135610813E-2</v>
      </c>
      <c r="R1083" s="37">
        <f t="shared" ca="1" si="210"/>
        <v>-5.1776558656682132</v>
      </c>
      <c r="S1083" s="38">
        <f t="shared" ca="1" si="221"/>
        <v>0</v>
      </c>
    </row>
    <row r="1084" spans="5:19" x14ac:dyDescent="0.3">
      <c r="E1084" s="34">
        <f t="shared" si="215"/>
        <v>1083</v>
      </c>
      <c r="F1084" s="35">
        <v>45036.291666666664</v>
      </c>
      <c r="G1084" s="6">
        <v>162.99</v>
      </c>
      <c r="H1084" s="40">
        <f t="shared" si="216"/>
        <v>180.59</v>
      </c>
      <c r="I1084" s="12">
        <f t="shared" si="217"/>
        <v>-17.599999999999994</v>
      </c>
      <c r="J1084" s="12">
        <f t="shared" si="218"/>
        <v>309.75999999999982</v>
      </c>
      <c r="K1084" s="12">
        <f t="shared" si="219"/>
        <v>17.599999999999994</v>
      </c>
      <c r="L1084" s="36">
        <f t="shared" si="220"/>
        <v>0.1079820847904779</v>
      </c>
      <c r="M1084" s="12">
        <f t="shared" ca="1" si="209"/>
        <v>183.98000000000002</v>
      </c>
      <c r="N1084" s="12">
        <f t="shared" ca="1" si="211"/>
        <v>-20.990000000000009</v>
      </c>
      <c r="O1084" s="12">
        <f t="shared" ca="1" si="212"/>
        <v>440.58010000000036</v>
      </c>
      <c r="P1084" s="12">
        <f t="shared" ca="1" si="213"/>
        <v>20.990000000000009</v>
      </c>
      <c r="Q1084" s="36">
        <f t="shared" ca="1" si="214"/>
        <v>0.12878090680409846</v>
      </c>
      <c r="R1084" s="37">
        <f t="shared" ca="1" si="210"/>
        <v>-21.307655865668266</v>
      </c>
      <c r="S1084" s="38">
        <f t="shared" ca="1" si="221"/>
        <v>0</v>
      </c>
    </row>
    <row r="1085" spans="5:19" x14ac:dyDescent="0.3">
      <c r="E1085" s="34">
        <f t="shared" si="215"/>
        <v>1084</v>
      </c>
      <c r="F1085" s="39">
        <v>45037.291666666664</v>
      </c>
      <c r="G1085" s="10">
        <v>165.08</v>
      </c>
      <c r="H1085" s="40">
        <f t="shared" si="216"/>
        <v>162.99</v>
      </c>
      <c r="I1085" s="12">
        <f t="shared" si="217"/>
        <v>2.0900000000000034</v>
      </c>
      <c r="J1085" s="12">
        <f t="shared" si="218"/>
        <v>4.3681000000000143</v>
      </c>
      <c r="K1085" s="12">
        <f t="shared" si="219"/>
        <v>2.0900000000000034</v>
      </c>
      <c r="L1085" s="36">
        <f t="shared" si="220"/>
        <v>1.2660528228737601E-2</v>
      </c>
      <c r="M1085" s="12">
        <f t="shared" ca="1" si="209"/>
        <v>175.96333333333334</v>
      </c>
      <c r="N1085" s="12">
        <f t="shared" ca="1" si="211"/>
        <v>-10.883333333333326</v>
      </c>
      <c r="O1085" s="12">
        <f t="shared" ca="1" si="212"/>
        <v>118.44694444444428</v>
      </c>
      <c r="P1085" s="12">
        <f t="shared" ca="1" si="213"/>
        <v>10.883333333333326</v>
      </c>
      <c r="Q1085" s="36">
        <f t="shared" ca="1" si="214"/>
        <v>6.5927631047572849E-2</v>
      </c>
      <c r="R1085" s="37">
        <f t="shared" ca="1" si="210"/>
        <v>-11.200989199001581</v>
      </c>
      <c r="S1085" s="38">
        <f t="shared" ca="1" si="221"/>
        <v>0</v>
      </c>
    </row>
    <row r="1086" spans="5:19" x14ac:dyDescent="0.3">
      <c r="E1086" s="34">
        <f t="shared" si="215"/>
        <v>1085</v>
      </c>
      <c r="F1086" s="35">
        <v>45040.291666666664</v>
      </c>
      <c r="G1086" s="6">
        <v>162.55000000000001</v>
      </c>
      <c r="H1086" s="40">
        <f t="shared" si="216"/>
        <v>165.08</v>
      </c>
      <c r="I1086" s="12">
        <f t="shared" si="217"/>
        <v>-2.5300000000000011</v>
      </c>
      <c r="J1086" s="12">
        <f t="shared" si="218"/>
        <v>6.4009000000000054</v>
      </c>
      <c r="K1086" s="12">
        <f t="shared" si="219"/>
        <v>2.5300000000000011</v>
      </c>
      <c r="L1086" s="36">
        <f t="shared" si="220"/>
        <v>1.5564441710243009E-2</v>
      </c>
      <c r="M1086" s="12">
        <f t="shared" ca="1" si="209"/>
        <v>169.55333333333337</v>
      </c>
      <c r="N1086" s="12">
        <f t="shared" ca="1" si="211"/>
        <v>-7.0033333333333587</v>
      </c>
      <c r="O1086" s="12">
        <f t="shared" ca="1" si="212"/>
        <v>49.046677777778136</v>
      </c>
      <c r="P1086" s="12">
        <f t="shared" ca="1" si="213"/>
        <v>7.0033333333333587</v>
      </c>
      <c r="Q1086" s="36">
        <f t="shared" ca="1" si="214"/>
        <v>4.3084179226904697E-2</v>
      </c>
      <c r="R1086" s="37">
        <f t="shared" ca="1" si="210"/>
        <v>-7.3209891990016152</v>
      </c>
      <c r="S1086" s="38">
        <f t="shared" ca="1" si="221"/>
        <v>0</v>
      </c>
    </row>
    <row r="1087" spans="5:19" x14ac:dyDescent="0.3">
      <c r="E1087" s="34">
        <f t="shared" si="215"/>
        <v>1086</v>
      </c>
      <c r="F1087" s="39">
        <v>45041.291666666664</v>
      </c>
      <c r="G1087" s="10">
        <v>160.66999999999999</v>
      </c>
      <c r="H1087" s="40">
        <f t="shared" si="216"/>
        <v>162.55000000000001</v>
      </c>
      <c r="I1087" s="12">
        <f t="shared" si="217"/>
        <v>-1.8800000000000239</v>
      </c>
      <c r="J1087" s="12">
        <f t="shared" si="218"/>
        <v>3.5344000000000899</v>
      </c>
      <c r="K1087" s="12">
        <f t="shared" si="219"/>
        <v>1.8800000000000239</v>
      </c>
      <c r="L1087" s="36">
        <f t="shared" si="220"/>
        <v>1.1701002053899446E-2</v>
      </c>
      <c r="M1087" s="12">
        <f t="shared" ca="1" si="209"/>
        <v>163.54000000000002</v>
      </c>
      <c r="N1087" s="12">
        <f t="shared" ca="1" si="211"/>
        <v>-2.870000000000033</v>
      </c>
      <c r="O1087" s="12">
        <f t="shared" ca="1" si="212"/>
        <v>8.2369000000001886</v>
      </c>
      <c r="P1087" s="12">
        <f t="shared" ca="1" si="213"/>
        <v>2.870000000000033</v>
      </c>
      <c r="Q1087" s="36">
        <f t="shared" ca="1" si="214"/>
        <v>1.7862699943984772E-2</v>
      </c>
      <c r="R1087" s="37">
        <f t="shared" ca="1" si="210"/>
        <v>-3.1876558656682894</v>
      </c>
      <c r="S1087" s="38">
        <f t="shared" ca="1" si="221"/>
        <v>0</v>
      </c>
    </row>
    <row r="1088" spans="5:19" x14ac:dyDescent="0.3">
      <c r="E1088" s="34">
        <f t="shared" si="215"/>
        <v>1087</v>
      </c>
      <c r="F1088" s="35">
        <v>45042.291666666664</v>
      </c>
      <c r="G1088" s="6">
        <v>153.75</v>
      </c>
      <c r="H1088" s="40">
        <f t="shared" si="216"/>
        <v>160.66999999999999</v>
      </c>
      <c r="I1088" s="12">
        <f t="shared" si="217"/>
        <v>-6.9199999999999875</v>
      </c>
      <c r="J1088" s="12">
        <f t="shared" si="218"/>
        <v>47.886399999999824</v>
      </c>
      <c r="K1088" s="12">
        <f t="shared" si="219"/>
        <v>6.9199999999999875</v>
      </c>
      <c r="L1088" s="36">
        <f t="shared" si="220"/>
        <v>4.500813008130073E-2</v>
      </c>
      <c r="M1088" s="12">
        <f t="shared" ca="1" si="209"/>
        <v>162.76666666666665</v>
      </c>
      <c r="N1088" s="12">
        <f t="shared" ca="1" si="211"/>
        <v>-9.0166666666666515</v>
      </c>
      <c r="O1088" s="12">
        <f t="shared" ca="1" si="212"/>
        <v>81.300277777777509</v>
      </c>
      <c r="P1088" s="12">
        <f t="shared" ca="1" si="213"/>
        <v>9.0166666666666515</v>
      </c>
      <c r="Q1088" s="36">
        <f t="shared" ca="1" si="214"/>
        <v>5.8644986449864399E-2</v>
      </c>
      <c r="R1088" s="37">
        <f t="shared" ca="1" si="210"/>
        <v>-9.3343225323349071</v>
      </c>
      <c r="S1088" s="38">
        <f t="shared" ca="1" si="221"/>
        <v>0</v>
      </c>
    </row>
    <row r="1089" spans="5:19" x14ac:dyDescent="0.3">
      <c r="E1089" s="34">
        <f t="shared" si="215"/>
        <v>1088</v>
      </c>
      <c r="F1089" s="39">
        <v>45043.291666666664</v>
      </c>
      <c r="G1089" s="10">
        <v>160.19</v>
      </c>
      <c r="H1089" s="40">
        <f t="shared" si="216"/>
        <v>153.75</v>
      </c>
      <c r="I1089" s="12">
        <f t="shared" si="217"/>
        <v>6.4399999999999977</v>
      </c>
      <c r="J1089" s="12">
        <f t="shared" si="218"/>
        <v>41.473599999999969</v>
      </c>
      <c r="K1089" s="12">
        <f t="shared" si="219"/>
        <v>6.4399999999999977</v>
      </c>
      <c r="L1089" s="36">
        <f t="shared" si="220"/>
        <v>4.0202259816467932E-2</v>
      </c>
      <c r="M1089" s="12">
        <f t="shared" ca="1" si="209"/>
        <v>158.99</v>
      </c>
      <c r="N1089" s="12">
        <f t="shared" ca="1" si="211"/>
        <v>1.1999999999999886</v>
      </c>
      <c r="O1089" s="12">
        <f t="shared" ca="1" si="212"/>
        <v>1.4399999999999726</v>
      </c>
      <c r="P1089" s="12">
        <f t="shared" ca="1" si="213"/>
        <v>1.1999999999999886</v>
      </c>
      <c r="Q1089" s="36">
        <f t="shared" ca="1" si="214"/>
        <v>7.4911043136274965E-3</v>
      </c>
      <c r="R1089" s="37">
        <f t="shared" ca="1" si="210"/>
        <v>0.88234413433173231</v>
      </c>
      <c r="S1089" s="38">
        <f t="shared" ca="1" si="221"/>
        <v>1</v>
      </c>
    </row>
    <row r="1090" spans="5:19" x14ac:dyDescent="0.3">
      <c r="E1090" s="34">
        <f t="shared" si="215"/>
        <v>1089</v>
      </c>
      <c r="F1090" s="35">
        <v>45044.291666666664</v>
      </c>
      <c r="G1090" s="6">
        <v>164.31</v>
      </c>
      <c r="H1090" s="40">
        <f t="shared" si="216"/>
        <v>160.19</v>
      </c>
      <c r="I1090" s="12">
        <f t="shared" si="217"/>
        <v>4.1200000000000045</v>
      </c>
      <c r="J1090" s="12">
        <f t="shared" si="218"/>
        <v>16.974400000000038</v>
      </c>
      <c r="K1090" s="12">
        <f t="shared" si="219"/>
        <v>4.1200000000000045</v>
      </c>
      <c r="L1090" s="36">
        <f t="shared" si="220"/>
        <v>2.507455419633622E-2</v>
      </c>
      <c r="M1090" s="12">
        <f t="shared" ref="M1090:M1153" ca="1" si="222">IF(E1090&lt;=span,G1090,AVERAGE(OFFSET(G1090,-span,0,span,1)))</f>
        <v>158.20333333333332</v>
      </c>
      <c r="N1090" s="12">
        <f t="shared" ca="1" si="211"/>
        <v>6.1066666666666833</v>
      </c>
      <c r="O1090" s="12">
        <f t="shared" ca="1" si="212"/>
        <v>37.291377777777981</v>
      </c>
      <c r="P1090" s="12">
        <f t="shared" ca="1" si="213"/>
        <v>6.1066666666666833</v>
      </c>
      <c r="Q1090" s="36">
        <f t="shared" ca="1" si="214"/>
        <v>3.7165520459294527E-2</v>
      </c>
      <c r="R1090" s="37">
        <f t="shared" ref="R1090:R1153" ca="1" si="223">N1090-AVERAGE(ErorrMA)</f>
        <v>5.7890108009984269</v>
      </c>
      <c r="S1090" s="38">
        <f t="shared" ca="1" si="221"/>
        <v>0</v>
      </c>
    </row>
    <row r="1091" spans="5:19" x14ac:dyDescent="0.3">
      <c r="E1091" s="34">
        <f t="shared" si="215"/>
        <v>1090</v>
      </c>
      <c r="F1091" s="39">
        <v>45047.291666666664</v>
      </c>
      <c r="G1091" s="10">
        <v>161.83000000000001</v>
      </c>
      <c r="H1091" s="40">
        <f t="shared" si="216"/>
        <v>164.31</v>
      </c>
      <c r="I1091" s="12">
        <f t="shared" si="217"/>
        <v>-2.4799999999999898</v>
      </c>
      <c r="J1091" s="12">
        <f t="shared" si="218"/>
        <v>6.1503999999999497</v>
      </c>
      <c r="K1091" s="12">
        <f t="shared" si="219"/>
        <v>2.4799999999999898</v>
      </c>
      <c r="L1091" s="36">
        <f t="shared" si="220"/>
        <v>1.5324723475251743E-2</v>
      </c>
      <c r="M1091" s="12">
        <f t="shared" ca="1" si="222"/>
        <v>159.41666666666666</v>
      </c>
      <c r="N1091" s="12">
        <f t="shared" ref="N1091:N1154" ca="1" si="224">G1091-M1091</f>
        <v>2.4133333333333553</v>
      </c>
      <c r="O1091" s="12">
        <f t="shared" ref="O1091:O1154" ca="1" si="225">N1091^2</f>
        <v>5.8241777777778836</v>
      </c>
      <c r="P1091" s="12">
        <f t="shared" ref="P1091:P1154" ca="1" si="226">ABS(N1091)</f>
        <v>2.4133333333333553</v>
      </c>
      <c r="Q1091" s="36">
        <f t="shared" ref="Q1091:Q1154" ca="1" si="227">P1091/G1091</f>
        <v>1.4912768543121516E-2</v>
      </c>
      <c r="R1091" s="37">
        <f t="shared" ca="1" si="223"/>
        <v>2.0956774676650989</v>
      </c>
      <c r="S1091" s="38">
        <f t="shared" ca="1" si="221"/>
        <v>0</v>
      </c>
    </row>
    <row r="1092" spans="5:19" x14ac:dyDescent="0.3">
      <c r="E1092" s="34">
        <f t="shared" ref="E1092:E1155" si="228">E1091+1</f>
        <v>1091</v>
      </c>
      <c r="F1092" s="35">
        <v>45048.291666666664</v>
      </c>
      <c r="G1092" s="6">
        <v>160.31</v>
      </c>
      <c r="H1092" s="40">
        <f t="shared" ref="H1092:H1155" si="229">G1091</f>
        <v>161.83000000000001</v>
      </c>
      <c r="I1092" s="12">
        <f t="shared" ref="I1092:I1155" si="230">(G1092-H1092)</f>
        <v>-1.5200000000000102</v>
      </c>
      <c r="J1092" s="12">
        <f t="shared" ref="J1092:J1155" si="231">I1092^2</f>
        <v>2.3104000000000311</v>
      </c>
      <c r="K1092" s="12">
        <f t="shared" ref="K1092:K1155" si="232">ABS(I1092)</f>
        <v>1.5200000000000102</v>
      </c>
      <c r="L1092" s="36">
        <f t="shared" ref="L1092:L1155" si="233">K1092/G1092</f>
        <v>9.4816293431477152E-3</v>
      </c>
      <c r="M1092" s="12">
        <f t="shared" ca="1" si="222"/>
        <v>162.11000000000001</v>
      </c>
      <c r="N1092" s="12">
        <f t="shared" ca="1" si="224"/>
        <v>-1.8000000000000114</v>
      </c>
      <c r="O1092" s="12">
        <f t="shared" ca="1" si="225"/>
        <v>3.2400000000000411</v>
      </c>
      <c r="P1092" s="12">
        <f t="shared" ca="1" si="226"/>
        <v>1.8000000000000114</v>
      </c>
      <c r="Q1092" s="36">
        <f t="shared" ca="1" si="227"/>
        <v>1.1228245274780184E-2</v>
      </c>
      <c r="R1092" s="37">
        <f t="shared" ca="1" si="223"/>
        <v>-2.1176558656682678</v>
      </c>
      <c r="S1092" s="38">
        <f t="shared" ref="S1092:S1155" ca="1" si="234">IF(N1091*N1092&lt;0,1,0)</f>
        <v>1</v>
      </c>
    </row>
    <row r="1093" spans="5:19" x14ac:dyDescent="0.3">
      <c r="E1093" s="34">
        <f t="shared" si="228"/>
        <v>1092</v>
      </c>
      <c r="F1093" s="39">
        <v>45049.291666666664</v>
      </c>
      <c r="G1093" s="10">
        <v>160.61000000000001</v>
      </c>
      <c r="H1093" s="40">
        <f t="shared" si="229"/>
        <v>160.31</v>
      </c>
      <c r="I1093" s="12">
        <f t="shared" si="230"/>
        <v>0.30000000000001137</v>
      </c>
      <c r="J1093" s="12">
        <f t="shared" si="231"/>
        <v>9.0000000000006825E-2</v>
      </c>
      <c r="K1093" s="12">
        <f t="shared" si="232"/>
        <v>0.30000000000001137</v>
      </c>
      <c r="L1093" s="36">
        <f t="shared" si="233"/>
        <v>1.8678787124090115E-3</v>
      </c>
      <c r="M1093" s="12">
        <f t="shared" ca="1" si="222"/>
        <v>162.15</v>
      </c>
      <c r="N1093" s="12">
        <f t="shared" ca="1" si="224"/>
        <v>-1.539999999999992</v>
      </c>
      <c r="O1093" s="12">
        <f t="shared" ca="1" si="225"/>
        <v>2.3715999999999755</v>
      </c>
      <c r="P1093" s="12">
        <f t="shared" ca="1" si="226"/>
        <v>1.539999999999992</v>
      </c>
      <c r="Q1093" s="36">
        <f t="shared" ca="1" si="227"/>
        <v>9.5884440570325122E-3</v>
      </c>
      <c r="R1093" s="37">
        <f t="shared" ca="1" si="223"/>
        <v>-1.8576558656682485</v>
      </c>
      <c r="S1093" s="38">
        <f t="shared" ca="1" si="234"/>
        <v>0</v>
      </c>
    </row>
    <row r="1094" spans="5:19" x14ac:dyDescent="0.3">
      <c r="E1094" s="34">
        <f t="shared" si="228"/>
        <v>1093</v>
      </c>
      <c r="F1094" s="35">
        <v>45050.291666666664</v>
      </c>
      <c r="G1094" s="6">
        <v>161.19999999999999</v>
      </c>
      <c r="H1094" s="40">
        <f t="shared" si="229"/>
        <v>160.61000000000001</v>
      </c>
      <c r="I1094" s="12">
        <f t="shared" si="230"/>
        <v>0.58999999999997499</v>
      </c>
      <c r="J1094" s="12">
        <f t="shared" si="231"/>
        <v>0.34809999999997049</v>
      </c>
      <c r="K1094" s="12">
        <f t="shared" si="232"/>
        <v>0.58999999999997499</v>
      </c>
      <c r="L1094" s="36">
        <f t="shared" si="233"/>
        <v>3.6600496277914086E-3</v>
      </c>
      <c r="M1094" s="12">
        <f t="shared" ca="1" si="222"/>
        <v>160.91666666666666</v>
      </c>
      <c r="N1094" s="12">
        <f t="shared" ca="1" si="224"/>
        <v>0.28333333333333144</v>
      </c>
      <c r="O1094" s="12">
        <f t="shared" ca="1" si="225"/>
        <v>8.0277777777776699E-2</v>
      </c>
      <c r="P1094" s="12">
        <f t="shared" ca="1" si="226"/>
        <v>0.28333333333333144</v>
      </c>
      <c r="Q1094" s="36">
        <f t="shared" ca="1" si="227"/>
        <v>1.7576509511993267E-3</v>
      </c>
      <c r="R1094" s="37">
        <f t="shared" ca="1" si="223"/>
        <v>-3.4322532334924882E-2</v>
      </c>
      <c r="S1094" s="38">
        <f t="shared" ca="1" si="234"/>
        <v>1</v>
      </c>
    </row>
    <row r="1095" spans="5:19" x14ac:dyDescent="0.3">
      <c r="E1095" s="34">
        <f t="shared" si="228"/>
        <v>1094</v>
      </c>
      <c r="F1095" s="39">
        <v>45051.291666666664</v>
      </c>
      <c r="G1095" s="10">
        <v>170.06</v>
      </c>
      <c r="H1095" s="40">
        <f t="shared" si="229"/>
        <v>161.19999999999999</v>
      </c>
      <c r="I1095" s="12">
        <f t="shared" si="230"/>
        <v>8.8600000000000136</v>
      </c>
      <c r="J1095" s="12">
        <f t="shared" si="231"/>
        <v>78.499600000000243</v>
      </c>
      <c r="K1095" s="12">
        <f t="shared" si="232"/>
        <v>8.8600000000000136</v>
      </c>
      <c r="L1095" s="36">
        <f t="shared" si="233"/>
        <v>5.2099259085028896E-2</v>
      </c>
      <c r="M1095" s="12">
        <f t="shared" ca="1" si="222"/>
        <v>160.70666666666668</v>
      </c>
      <c r="N1095" s="12">
        <f t="shared" ca="1" si="224"/>
        <v>9.3533333333333246</v>
      </c>
      <c r="O1095" s="12">
        <f t="shared" ca="1" si="225"/>
        <v>87.484844444444278</v>
      </c>
      <c r="P1095" s="12">
        <f t="shared" ca="1" si="226"/>
        <v>9.3533333333333246</v>
      </c>
      <c r="Q1095" s="36">
        <f t="shared" ca="1" si="227"/>
        <v>5.5000196009251587E-2</v>
      </c>
      <c r="R1095" s="37">
        <f t="shared" ca="1" si="223"/>
        <v>9.0356774676650691</v>
      </c>
      <c r="S1095" s="38">
        <f t="shared" ca="1" si="234"/>
        <v>0</v>
      </c>
    </row>
    <row r="1096" spans="5:19" x14ac:dyDescent="0.3">
      <c r="E1096" s="34">
        <f t="shared" si="228"/>
        <v>1095</v>
      </c>
      <c r="F1096" s="35">
        <v>45054.291666666664</v>
      </c>
      <c r="G1096" s="6">
        <v>171.79</v>
      </c>
      <c r="H1096" s="40">
        <f t="shared" si="229"/>
        <v>170.06</v>
      </c>
      <c r="I1096" s="12">
        <f t="shared" si="230"/>
        <v>1.7299999999999898</v>
      </c>
      <c r="J1096" s="12">
        <f t="shared" si="231"/>
        <v>2.9928999999999646</v>
      </c>
      <c r="K1096" s="12">
        <f t="shared" si="232"/>
        <v>1.7299999999999898</v>
      </c>
      <c r="L1096" s="36">
        <f t="shared" si="233"/>
        <v>1.0070434833226555E-2</v>
      </c>
      <c r="M1096" s="12">
        <f t="shared" ca="1" si="222"/>
        <v>163.95666666666668</v>
      </c>
      <c r="N1096" s="12">
        <f t="shared" ca="1" si="224"/>
        <v>7.8333333333333144</v>
      </c>
      <c r="O1096" s="12">
        <f t="shared" ca="1" si="225"/>
        <v>61.361111111110816</v>
      </c>
      <c r="P1096" s="12">
        <f t="shared" ca="1" si="226"/>
        <v>7.8333333333333144</v>
      </c>
      <c r="Q1096" s="36">
        <f t="shared" ca="1" si="227"/>
        <v>4.5598308011719629E-2</v>
      </c>
      <c r="R1096" s="37">
        <f t="shared" ca="1" si="223"/>
        <v>7.515677467665058</v>
      </c>
      <c r="S1096" s="38">
        <f t="shared" ca="1" si="234"/>
        <v>0</v>
      </c>
    </row>
    <row r="1097" spans="5:19" x14ac:dyDescent="0.3">
      <c r="E1097" s="34">
        <f t="shared" si="228"/>
        <v>1096</v>
      </c>
      <c r="F1097" s="39">
        <v>45055.291666666664</v>
      </c>
      <c r="G1097" s="10">
        <v>169.15</v>
      </c>
      <c r="H1097" s="40">
        <f t="shared" si="229"/>
        <v>171.79</v>
      </c>
      <c r="I1097" s="12">
        <f t="shared" si="230"/>
        <v>-2.6399999999999864</v>
      </c>
      <c r="J1097" s="12">
        <f t="shared" si="231"/>
        <v>6.9695999999999279</v>
      </c>
      <c r="K1097" s="12">
        <f t="shared" si="232"/>
        <v>2.6399999999999864</v>
      </c>
      <c r="L1097" s="36">
        <f t="shared" si="233"/>
        <v>1.5607449009754575E-2</v>
      </c>
      <c r="M1097" s="12">
        <f t="shared" ca="1" si="222"/>
        <v>167.68333333333331</v>
      </c>
      <c r="N1097" s="12">
        <f t="shared" ca="1" si="224"/>
        <v>1.466666666666697</v>
      </c>
      <c r="O1097" s="12">
        <f t="shared" ca="1" si="225"/>
        <v>2.1511111111112</v>
      </c>
      <c r="P1097" s="12">
        <f t="shared" ca="1" si="226"/>
        <v>1.466666666666697</v>
      </c>
      <c r="Q1097" s="36">
        <f t="shared" ca="1" si="227"/>
        <v>8.6708050054194324E-3</v>
      </c>
      <c r="R1097" s="37">
        <f t="shared" ca="1" si="223"/>
        <v>1.1490108009984406</v>
      </c>
      <c r="S1097" s="38">
        <f t="shared" ca="1" si="234"/>
        <v>0</v>
      </c>
    </row>
    <row r="1098" spans="5:19" x14ac:dyDescent="0.3">
      <c r="E1098" s="34">
        <f t="shared" si="228"/>
        <v>1097</v>
      </c>
      <c r="F1098" s="35">
        <v>45056.291666666664</v>
      </c>
      <c r="G1098" s="6">
        <v>168.54</v>
      </c>
      <c r="H1098" s="40">
        <f t="shared" si="229"/>
        <v>169.15</v>
      </c>
      <c r="I1098" s="12">
        <f t="shared" si="230"/>
        <v>-0.61000000000001364</v>
      </c>
      <c r="J1098" s="12">
        <f t="shared" si="231"/>
        <v>0.37210000000001664</v>
      </c>
      <c r="K1098" s="12">
        <f t="shared" si="232"/>
        <v>0.61000000000001364</v>
      </c>
      <c r="L1098" s="36">
        <f t="shared" si="233"/>
        <v>3.6193188560579904E-3</v>
      </c>
      <c r="M1098" s="12">
        <f t="shared" ca="1" si="222"/>
        <v>170.33333333333334</v>
      </c>
      <c r="N1098" s="12">
        <f t="shared" ca="1" si="224"/>
        <v>-1.7933333333333508</v>
      </c>
      <c r="O1098" s="12">
        <f t="shared" ca="1" si="225"/>
        <v>3.2160444444445071</v>
      </c>
      <c r="P1098" s="12">
        <f t="shared" ca="1" si="226"/>
        <v>1.7933333333333508</v>
      </c>
      <c r="Q1098" s="36">
        <f t="shared" ca="1" si="227"/>
        <v>1.0640401882837018E-2</v>
      </c>
      <c r="R1098" s="37">
        <f t="shared" ca="1" si="223"/>
        <v>-2.1109891990016072</v>
      </c>
      <c r="S1098" s="38">
        <f t="shared" ca="1" si="234"/>
        <v>1</v>
      </c>
    </row>
    <row r="1099" spans="5:19" x14ac:dyDescent="0.3">
      <c r="E1099" s="34">
        <f t="shared" si="228"/>
        <v>1098</v>
      </c>
      <c r="F1099" s="39">
        <v>45057.291666666664</v>
      </c>
      <c r="G1099" s="10">
        <v>172.08</v>
      </c>
      <c r="H1099" s="40">
        <f t="shared" si="229"/>
        <v>168.54</v>
      </c>
      <c r="I1099" s="12">
        <f t="shared" si="230"/>
        <v>3.5400000000000205</v>
      </c>
      <c r="J1099" s="12">
        <f t="shared" si="231"/>
        <v>12.531600000000145</v>
      </c>
      <c r="K1099" s="12">
        <f t="shared" si="232"/>
        <v>3.5400000000000205</v>
      </c>
      <c r="L1099" s="36">
        <f t="shared" si="233"/>
        <v>2.0571827057182822E-2</v>
      </c>
      <c r="M1099" s="12">
        <f t="shared" ca="1" si="222"/>
        <v>169.82666666666668</v>
      </c>
      <c r="N1099" s="12">
        <f t="shared" ca="1" si="224"/>
        <v>2.2533333333333303</v>
      </c>
      <c r="O1099" s="12">
        <f t="shared" ca="1" si="225"/>
        <v>5.0775111111110975</v>
      </c>
      <c r="P1099" s="12">
        <f t="shared" ca="1" si="226"/>
        <v>2.2533333333333303</v>
      </c>
      <c r="Q1099" s="36">
        <f t="shared" ca="1" si="227"/>
        <v>1.3094684642801779E-2</v>
      </c>
      <c r="R1099" s="37">
        <f t="shared" ca="1" si="223"/>
        <v>1.9356774676650739</v>
      </c>
      <c r="S1099" s="38">
        <f t="shared" ca="1" si="234"/>
        <v>1</v>
      </c>
    </row>
    <row r="1100" spans="5:19" x14ac:dyDescent="0.3">
      <c r="E1100" s="34">
        <f t="shared" si="228"/>
        <v>1099</v>
      </c>
      <c r="F1100" s="35">
        <v>45058.291666666664</v>
      </c>
      <c r="G1100" s="6">
        <v>167.98</v>
      </c>
      <c r="H1100" s="40">
        <f t="shared" si="229"/>
        <v>172.08</v>
      </c>
      <c r="I1100" s="12">
        <f t="shared" si="230"/>
        <v>-4.1000000000000227</v>
      </c>
      <c r="J1100" s="12">
        <f t="shared" si="231"/>
        <v>16.810000000000187</v>
      </c>
      <c r="K1100" s="12">
        <f t="shared" si="232"/>
        <v>4.1000000000000227</v>
      </c>
      <c r="L1100" s="36">
        <f t="shared" si="233"/>
        <v>2.4407667579473883E-2</v>
      </c>
      <c r="M1100" s="12">
        <f t="shared" ca="1" si="222"/>
        <v>169.92333333333332</v>
      </c>
      <c r="N1100" s="12">
        <f t="shared" ca="1" si="224"/>
        <v>-1.943333333333328</v>
      </c>
      <c r="O1100" s="12">
        <f t="shared" ca="1" si="225"/>
        <v>3.7765444444444238</v>
      </c>
      <c r="P1100" s="12">
        <f t="shared" ca="1" si="226"/>
        <v>1.943333333333328</v>
      </c>
      <c r="Q1100" s="36">
        <f t="shared" ca="1" si="227"/>
        <v>1.1568837560026957E-2</v>
      </c>
      <c r="R1100" s="37">
        <f t="shared" ca="1" si="223"/>
        <v>-2.2609891990015845</v>
      </c>
      <c r="S1100" s="38">
        <f t="shared" ca="1" si="234"/>
        <v>1</v>
      </c>
    </row>
    <row r="1101" spans="5:19" x14ac:dyDescent="0.3">
      <c r="E1101" s="34">
        <f t="shared" si="228"/>
        <v>1100</v>
      </c>
      <c r="F1101" s="39">
        <v>45061.291666666664</v>
      </c>
      <c r="G1101" s="10">
        <v>166.35</v>
      </c>
      <c r="H1101" s="40">
        <f t="shared" si="229"/>
        <v>167.98</v>
      </c>
      <c r="I1101" s="12">
        <f t="shared" si="230"/>
        <v>-1.6299999999999955</v>
      </c>
      <c r="J1101" s="12">
        <f t="shared" si="231"/>
        <v>2.6568999999999852</v>
      </c>
      <c r="K1101" s="12">
        <f t="shared" si="232"/>
        <v>1.6299999999999955</v>
      </c>
      <c r="L1101" s="36">
        <f t="shared" si="233"/>
        <v>9.798617373008689E-3</v>
      </c>
      <c r="M1101" s="12">
        <f t="shared" ca="1" si="222"/>
        <v>169.53333333333333</v>
      </c>
      <c r="N1101" s="12">
        <f t="shared" ca="1" si="224"/>
        <v>-3.1833333333333371</v>
      </c>
      <c r="O1101" s="12">
        <f t="shared" ca="1" si="225"/>
        <v>10.133611111111135</v>
      </c>
      <c r="P1101" s="12">
        <f t="shared" ca="1" si="226"/>
        <v>3.1833333333333371</v>
      </c>
      <c r="Q1101" s="36">
        <f t="shared" ca="1" si="227"/>
        <v>1.9136359082256311E-2</v>
      </c>
      <c r="R1101" s="37">
        <f t="shared" ca="1" si="223"/>
        <v>-3.5009891990015936</v>
      </c>
      <c r="S1101" s="38">
        <f t="shared" ca="1" si="234"/>
        <v>0</v>
      </c>
    </row>
    <row r="1102" spans="5:19" x14ac:dyDescent="0.3">
      <c r="E1102" s="34">
        <f t="shared" si="228"/>
        <v>1101</v>
      </c>
      <c r="F1102" s="35">
        <v>45062.291666666664</v>
      </c>
      <c r="G1102" s="6">
        <v>166.52</v>
      </c>
      <c r="H1102" s="40">
        <f t="shared" si="229"/>
        <v>166.35</v>
      </c>
      <c r="I1102" s="12">
        <f t="shared" si="230"/>
        <v>0.17000000000001592</v>
      </c>
      <c r="J1102" s="12">
        <f t="shared" si="231"/>
        <v>2.8900000000005411E-2</v>
      </c>
      <c r="K1102" s="12">
        <f t="shared" si="232"/>
        <v>0.17000000000001592</v>
      </c>
      <c r="L1102" s="36">
        <f t="shared" si="233"/>
        <v>1.0208983905838091E-3</v>
      </c>
      <c r="M1102" s="12">
        <f t="shared" ca="1" si="222"/>
        <v>168.80333333333331</v>
      </c>
      <c r="N1102" s="12">
        <f t="shared" ca="1" si="224"/>
        <v>-2.283333333333303</v>
      </c>
      <c r="O1102" s="12">
        <f t="shared" ca="1" si="225"/>
        <v>5.2136111111109731</v>
      </c>
      <c r="P1102" s="12">
        <f t="shared" ca="1" si="226"/>
        <v>2.283333333333303</v>
      </c>
      <c r="Q1102" s="36">
        <f t="shared" ca="1" si="227"/>
        <v>1.3712066618624206E-2</v>
      </c>
      <c r="R1102" s="37">
        <f t="shared" ca="1" si="223"/>
        <v>-2.6009891990015594</v>
      </c>
      <c r="S1102" s="38">
        <f t="shared" ca="1" si="234"/>
        <v>0</v>
      </c>
    </row>
    <row r="1103" spans="5:19" x14ac:dyDescent="0.3">
      <c r="E1103" s="34">
        <f t="shared" si="228"/>
        <v>1102</v>
      </c>
      <c r="F1103" s="39">
        <v>45063.291666666664</v>
      </c>
      <c r="G1103" s="10">
        <v>173.86</v>
      </c>
      <c r="H1103" s="40">
        <f t="shared" si="229"/>
        <v>166.52</v>
      </c>
      <c r="I1103" s="12">
        <f t="shared" si="230"/>
        <v>7.3400000000000034</v>
      </c>
      <c r="J1103" s="12">
        <f t="shared" si="231"/>
        <v>53.875600000000048</v>
      </c>
      <c r="K1103" s="12">
        <f t="shared" si="232"/>
        <v>7.3400000000000034</v>
      </c>
      <c r="L1103" s="36">
        <f t="shared" si="233"/>
        <v>4.2217876452317976E-2</v>
      </c>
      <c r="M1103" s="12">
        <f t="shared" ca="1" si="222"/>
        <v>166.95000000000002</v>
      </c>
      <c r="N1103" s="12">
        <f t="shared" ca="1" si="224"/>
        <v>6.9099999999999966</v>
      </c>
      <c r="O1103" s="12">
        <f t="shared" ca="1" si="225"/>
        <v>47.748099999999951</v>
      </c>
      <c r="P1103" s="12">
        <f t="shared" ca="1" si="226"/>
        <v>6.9099999999999966</v>
      </c>
      <c r="Q1103" s="36">
        <f t="shared" ca="1" si="227"/>
        <v>3.9744622109743451E-2</v>
      </c>
      <c r="R1103" s="37">
        <f t="shared" ca="1" si="223"/>
        <v>6.5923441343317402</v>
      </c>
      <c r="S1103" s="38">
        <f t="shared" ca="1" si="234"/>
        <v>1</v>
      </c>
    </row>
    <row r="1104" spans="5:19" x14ac:dyDescent="0.3">
      <c r="E1104" s="34">
        <f t="shared" si="228"/>
        <v>1103</v>
      </c>
      <c r="F1104" s="35">
        <v>45064.291666666664</v>
      </c>
      <c r="G1104" s="6">
        <v>176.89</v>
      </c>
      <c r="H1104" s="40">
        <f t="shared" si="229"/>
        <v>173.86</v>
      </c>
      <c r="I1104" s="12">
        <f t="shared" si="230"/>
        <v>3.0299999999999727</v>
      </c>
      <c r="J1104" s="12">
        <f t="shared" si="231"/>
        <v>9.1808999999998342</v>
      </c>
      <c r="K1104" s="12">
        <f t="shared" si="232"/>
        <v>3.0299999999999727</v>
      </c>
      <c r="L1104" s="36">
        <f t="shared" si="233"/>
        <v>1.7129289388885596E-2</v>
      </c>
      <c r="M1104" s="12">
        <f t="shared" ca="1" si="222"/>
        <v>168.91</v>
      </c>
      <c r="N1104" s="12">
        <f t="shared" ca="1" si="224"/>
        <v>7.9799999999999898</v>
      </c>
      <c r="O1104" s="12">
        <f t="shared" ca="1" si="225"/>
        <v>63.680399999999835</v>
      </c>
      <c r="P1104" s="12">
        <f t="shared" ca="1" si="226"/>
        <v>7.9799999999999898</v>
      </c>
      <c r="Q1104" s="36">
        <f t="shared" ca="1" si="227"/>
        <v>4.5112781954887167E-2</v>
      </c>
      <c r="R1104" s="37">
        <f t="shared" ca="1" si="223"/>
        <v>7.6623441343317333</v>
      </c>
      <c r="S1104" s="38">
        <f t="shared" ca="1" si="234"/>
        <v>0</v>
      </c>
    </row>
    <row r="1105" spans="5:19" x14ac:dyDescent="0.3">
      <c r="E1105" s="34">
        <f t="shared" si="228"/>
        <v>1104</v>
      </c>
      <c r="F1105" s="39">
        <v>45065.291666666664</v>
      </c>
      <c r="G1105" s="10">
        <v>180.14</v>
      </c>
      <c r="H1105" s="40">
        <f t="shared" si="229"/>
        <v>176.89</v>
      </c>
      <c r="I1105" s="12">
        <f t="shared" si="230"/>
        <v>3.25</v>
      </c>
      <c r="J1105" s="12">
        <f t="shared" si="231"/>
        <v>10.5625</v>
      </c>
      <c r="K1105" s="12">
        <f t="shared" si="232"/>
        <v>3.25</v>
      </c>
      <c r="L1105" s="36">
        <f t="shared" si="233"/>
        <v>1.8041523259686911E-2</v>
      </c>
      <c r="M1105" s="12">
        <f t="shared" ca="1" si="222"/>
        <v>172.42333333333332</v>
      </c>
      <c r="N1105" s="12">
        <f t="shared" ca="1" si="224"/>
        <v>7.7166666666666686</v>
      </c>
      <c r="O1105" s="12">
        <f t="shared" ca="1" si="225"/>
        <v>59.54694444444447</v>
      </c>
      <c r="P1105" s="12">
        <f t="shared" ca="1" si="226"/>
        <v>7.7166666666666686</v>
      </c>
      <c r="Q1105" s="36">
        <f t="shared" ca="1" si="227"/>
        <v>4.2837052662743805E-2</v>
      </c>
      <c r="R1105" s="37">
        <f t="shared" ca="1" si="223"/>
        <v>7.3990108009984121</v>
      </c>
      <c r="S1105" s="38">
        <f t="shared" ca="1" si="234"/>
        <v>0</v>
      </c>
    </row>
    <row r="1106" spans="5:19" x14ac:dyDescent="0.3">
      <c r="E1106" s="34">
        <f t="shared" si="228"/>
        <v>1105</v>
      </c>
      <c r="F1106" s="35">
        <v>45068.291666666664</v>
      </c>
      <c r="G1106" s="6">
        <v>188.87</v>
      </c>
      <c r="H1106" s="40">
        <f t="shared" si="229"/>
        <v>180.14</v>
      </c>
      <c r="I1106" s="12">
        <f t="shared" si="230"/>
        <v>8.7300000000000182</v>
      </c>
      <c r="J1106" s="12">
        <f t="shared" si="231"/>
        <v>76.212900000000317</v>
      </c>
      <c r="K1106" s="12">
        <f t="shared" si="232"/>
        <v>8.7300000000000182</v>
      </c>
      <c r="L1106" s="36">
        <f t="shared" si="233"/>
        <v>4.6222269285752203E-2</v>
      </c>
      <c r="M1106" s="12">
        <f t="shared" ca="1" si="222"/>
        <v>176.96333333333334</v>
      </c>
      <c r="N1106" s="12">
        <f t="shared" ca="1" si="224"/>
        <v>11.906666666666666</v>
      </c>
      <c r="O1106" s="12">
        <f t="shared" ca="1" si="225"/>
        <v>141.76871111111109</v>
      </c>
      <c r="P1106" s="12">
        <f t="shared" ca="1" si="226"/>
        <v>11.906666666666666</v>
      </c>
      <c r="Q1106" s="36">
        <f t="shared" ca="1" si="227"/>
        <v>6.3041598277474797E-2</v>
      </c>
      <c r="R1106" s="37">
        <f t="shared" ca="1" si="223"/>
        <v>11.589010800998411</v>
      </c>
      <c r="S1106" s="38">
        <f t="shared" ca="1" si="234"/>
        <v>0</v>
      </c>
    </row>
    <row r="1107" spans="5:19" x14ac:dyDescent="0.3">
      <c r="E1107" s="34">
        <f t="shared" si="228"/>
        <v>1106</v>
      </c>
      <c r="F1107" s="39">
        <v>45069.291666666664</v>
      </c>
      <c r="G1107" s="10">
        <v>185.77</v>
      </c>
      <c r="H1107" s="40">
        <f t="shared" si="229"/>
        <v>188.87</v>
      </c>
      <c r="I1107" s="12">
        <f t="shared" si="230"/>
        <v>-3.0999999999999943</v>
      </c>
      <c r="J1107" s="12">
        <f t="shared" si="231"/>
        <v>9.6099999999999639</v>
      </c>
      <c r="K1107" s="12">
        <f t="shared" si="232"/>
        <v>3.0999999999999943</v>
      </c>
      <c r="L1107" s="36">
        <f t="shared" si="233"/>
        <v>1.6687301501857103E-2</v>
      </c>
      <c r="M1107" s="12">
        <f t="shared" ca="1" si="222"/>
        <v>181.96666666666667</v>
      </c>
      <c r="N1107" s="12">
        <f t="shared" ca="1" si="224"/>
        <v>3.8033333333333417</v>
      </c>
      <c r="O1107" s="12">
        <f t="shared" ca="1" si="225"/>
        <v>14.465344444444508</v>
      </c>
      <c r="P1107" s="12">
        <f t="shared" ca="1" si="226"/>
        <v>3.8033333333333417</v>
      </c>
      <c r="Q1107" s="36">
        <f t="shared" ca="1" si="227"/>
        <v>2.0473345175934445E-2</v>
      </c>
      <c r="R1107" s="37">
        <f t="shared" ca="1" si="223"/>
        <v>3.4856774676650852</v>
      </c>
      <c r="S1107" s="38">
        <f t="shared" ca="1" si="234"/>
        <v>0</v>
      </c>
    </row>
    <row r="1108" spans="5:19" x14ac:dyDescent="0.3">
      <c r="E1108" s="34">
        <f t="shared" si="228"/>
        <v>1107</v>
      </c>
      <c r="F1108" s="35">
        <v>45070.291666666664</v>
      </c>
      <c r="G1108" s="6">
        <v>182.9</v>
      </c>
      <c r="H1108" s="40">
        <f t="shared" si="229"/>
        <v>185.77</v>
      </c>
      <c r="I1108" s="12">
        <f t="shared" si="230"/>
        <v>-2.8700000000000045</v>
      </c>
      <c r="J1108" s="12">
        <f t="shared" si="231"/>
        <v>8.236900000000027</v>
      </c>
      <c r="K1108" s="12">
        <f t="shared" si="232"/>
        <v>2.8700000000000045</v>
      </c>
      <c r="L1108" s="36">
        <f t="shared" si="233"/>
        <v>1.569163477310008E-2</v>
      </c>
      <c r="M1108" s="12">
        <f t="shared" ca="1" si="222"/>
        <v>184.92666666666665</v>
      </c>
      <c r="N1108" s="12">
        <f t="shared" ca="1" si="224"/>
        <v>-2.0266666666666424</v>
      </c>
      <c r="O1108" s="12">
        <f t="shared" ca="1" si="225"/>
        <v>4.1073777777776792</v>
      </c>
      <c r="P1108" s="12">
        <f t="shared" ca="1" si="226"/>
        <v>2.0266666666666424</v>
      </c>
      <c r="Q1108" s="36">
        <f t="shared" ca="1" si="227"/>
        <v>1.1080736285766224E-2</v>
      </c>
      <c r="R1108" s="37">
        <f t="shared" ca="1" si="223"/>
        <v>-2.3443225323348988</v>
      </c>
      <c r="S1108" s="38">
        <f t="shared" ca="1" si="234"/>
        <v>1</v>
      </c>
    </row>
    <row r="1109" spans="5:19" x14ac:dyDescent="0.3">
      <c r="E1109" s="34">
        <f t="shared" si="228"/>
        <v>1108</v>
      </c>
      <c r="F1109" s="39">
        <v>45071.291666666664</v>
      </c>
      <c r="G1109" s="10">
        <v>184.47</v>
      </c>
      <c r="H1109" s="40">
        <f t="shared" si="229"/>
        <v>182.9</v>
      </c>
      <c r="I1109" s="12">
        <f t="shared" si="230"/>
        <v>1.5699999999999932</v>
      </c>
      <c r="J1109" s="12">
        <f t="shared" si="231"/>
        <v>2.4648999999999788</v>
      </c>
      <c r="K1109" s="12">
        <f t="shared" si="232"/>
        <v>1.5699999999999932</v>
      </c>
      <c r="L1109" s="36">
        <f t="shared" si="233"/>
        <v>8.5108689759852175E-3</v>
      </c>
      <c r="M1109" s="12">
        <f t="shared" ca="1" si="222"/>
        <v>185.84666666666666</v>
      </c>
      <c r="N1109" s="12">
        <f t="shared" ca="1" si="224"/>
        <v>-1.3766666666666652</v>
      </c>
      <c r="O1109" s="12">
        <f t="shared" ca="1" si="225"/>
        <v>1.895211111111107</v>
      </c>
      <c r="P1109" s="12">
        <f t="shared" ca="1" si="226"/>
        <v>1.3766666666666652</v>
      </c>
      <c r="Q1109" s="36">
        <f t="shared" ca="1" si="227"/>
        <v>7.4628214163097806E-3</v>
      </c>
      <c r="R1109" s="37">
        <f t="shared" ca="1" si="223"/>
        <v>-1.6943225323349216</v>
      </c>
      <c r="S1109" s="38">
        <f t="shared" ca="1" si="234"/>
        <v>0</v>
      </c>
    </row>
    <row r="1110" spans="5:19" x14ac:dyDescent="0.3">
      <c r="E1110" s="34">
        <f t="shared" si="228"/>
        <v>1109</v>
      </c>
      <c r="F1110" s="35">
        <v>45072.291666666664</v>
      </c>
      <c r="G1110" s="6">
        <v>193.17</v>
      </c>
      <c r="H1110" s="40">
        <f t="shared" si="229"/>
        <v>184.47</v>
      </c>
      <c r="I1110" s="12">
        <f t="shared" si="230"/>
        <v>8.6999999999999886</v>
      </c>
      <c r="J1110" s="12">
        <f t="shared" si="231"/>
        <v>75.689999999999799</v>
      </c>
      <c r="K1110" s="12">
        <f t="shared" si="232"/>
        <v>8.6999999999999886</v>
      </c>
      <c r="L1110" s="36">
        <f t="shared" si="233"/>
        <v>4.5038049386550649E-2</v>
      </c>
      <c r="M1110" s="12">
        <f t="shared" ca="1" si="222"/>
        <v>184.38</v>
      </c>
      <c r="N1110" s="12">
        <f t="shared" ca="1" si="224"/>
        <v>8.789999999999992</v>
      </c>
      <c r="O1110" s="12">
        <f t="shared" ca="1" si="225"/>
        <v>77.264099999999857</v>
      </c>
      <c r="P1110" s="12">
        <f t="shared" ca="1" si="226"/>
        <v>8.789999999999992</v>
      </c>
      <c r="Q1110" s="36">
        <f t="shared" ca="1" si="227"/>
        <v>4.5503960242273607E-2</v>
      </c>
      <c r="R1110" s="37">
        <f t="shared" ca="1" si="223"/>
        <v>8.4723441343317365</v>
      </c>
      <c r="S1110" s="38">
        <f t="shared" ca="1" si="234"/>
        <v>1</v>
      </c>
    </row>
    <row r="1111" spans="5:19" x14ac:dyDescent="0.3">
      <c r="E1111" s="34">
        <f t="shared" si="228"/>
        <v>1110</v>
      </c>
      <c r="F1111" s="39">
        <v>45076.291666666664</v>
      </c>
      <c r="G1111" s="10">
        <v>201.16</v>
      </c>
      <c r="H1111" s="40">
        <f t="shared" si="229"/>
        <v>193.17</v>
      </c>
      <c r="I1111" s="12">
        <f t="shared" si="230"/>
        <v>7.9900000000000091</v>
      </c>
      <c r="J1111" s="12">
        <f t="shared" si="231"/>
        <v>63.840100000000149</v>
      </c>
      <c r="K1111" s="12">
        <f t="shared" si="232"/>
        <v>7.9900000000000091</v>
      </c>
      <c r="L1111" s="36">
        <f t="shared" si="233"/>
        <v>3.9719626168224345E-2</v>
      </c>
      <c r="M1111" s="12">
        <f t="shared" ca="1" si="222"/>
        <v>186.84666666666666</v>
      </c>
      <c r="N1111" s="12">
        <f t="shared" ca="1" si="224"/>
        <v>14.313333333333333</v>
      </c>
      <c r="O1111" s="12">
        <f t="shared" ca="1" si="225"/>
        <v>204.87151111111109</v>
      </c>
      <c r="P1111" s="12">
        <f t="shared" ca="1" si="226"/>
        <v>14.313333333333333</v>
      </c>
      <c r="Q1111" s="36">
        <f t="shared" ca="1" si="227"/>
        <v>7.1153973619672559E-2</v>
      </c>
      <c r="R1111" s="37">
        <f t="shared" ca="1" si="223"/>
        <v>13.995677467665077</v>
      </c>
      <c r="S1111" s="38">
        <f t="shared" ca="1" si="234"/>
        <v>0</v>
      </c>
    </row>
    <row r="1112" spans="5:19" x14ac:dyDescent="0.3">
      <c r="E1112" s="34">
        <f t="shared" si="228"/>
        <v>1111</v>
      </c>
      <c r="F1112" s="35">
        <v>45077.291666666664</v>
      </c>
      <c r="G1112" s="6">
        <v>203.93</v>
      </c>
      <c r="H1112" s="40">
        <f t="shared" si="229"/>
        <v>201.16</v>
      </c>
      <c r="I1112" s="12">
        <f t="shared" si="230"/>
        <v>2.7700000000000102</v>
      </c>
      <c r="J1112" s="12">
        <f t="shared" si="231"/>
        <v>7.6729000000000571</v>
      </c>
      <c r="K1112" s="12">
        <f t="shared" si="232"/>
        <v>2.7700000000000102</v>
      </c>
      <c r="L1112" s="36">
        <f t="shared" si="233"/>
        <v>1.3583092237532537E-2</v>
      </c>
      <c r="M1112" s="12">
        <f t="shared" ca="1" si="222"/>
        <v>192.93333333333331</v>
      </c>
      <c r="N1112" s="12">
        <f t="shared" ca="1" si="224"/>
        <v>10.996666666666698</v>
      </c>
      <c r="O1112" s="12">
        <f t="shared" ca="1" si="225"/>
        <v>120.92667777777847</v>
      </c>
      <c r="P1112" s="12">
        <f t="shared" ca="1" si="226"/>
        <v>10.996666666666698</v>
      </c>
      <c r="Q1112" s="36">
        <f t="shared" ca="1" si="227"/>
        <v>5.3923731999542479E-2</v>
      </c>
      <c r="R1112" s="37">
        <f t="shared" ca="1" si="223"/>
        <v>10.679010800998443</v>
      </c>
      <c r="S1112" s="38">
        <f t="shared" ca="1" si="234"/>
        <v>0</v>
      </c>
    </row>
    <row r="1113" spans="5:19" x14ac:dyDescent="0.3">
      <c r="E1113" s="34">
        <f t="shared" si="228"/>
        <v>1112</v>
      </c>
      <c r="F1113" s="39">
        <v>45078.291666666664</v>
      </c>
      <c r="G1113" s="10">
        <v>207.52</v>
      </c>
      <c r="H1113" s="40">
        <f t="shared" si="229"/>
        <v>203.93</v>
      </c>
      <c r="I1113" s="12">
        <f t="shared" si="230"/>
        <v>3.5900000000000034</v>
      </c>
      <c r="J1113" s="12">
        <f t="shared" si="231"/>
        <v>12.888100000000025</v>
      </c>
      <c r="K1113" s="12">
        <f t="shared" si="232"/>
        <v>3.5900000000000034</v>
      </c>
      <c r="L1113" s="36">
        <f t="shared" si="233"/>
        <v>1.7299537393986139E-2</v>
      </c>
      <c r="M1113" s="12">
        <f t="shared" ca="1" si="222"/>
        <v>199.42</v>
      </c>
      <c r="N1113" s="12">
        <f t="shared" ca="1" si="224"/>
        <v>8.1000000000000227</v>
      </c>
      <c r="O1113" s="12">
        <f t="shared" ca="1" si="225"/>
        <v>65.610000000000369</v>
      </c>
      <c r="P1113" s="12">
        <f t="shared" ca="1" si="226"/>
        <v>8.1000000000000227</v>
      </c>
      <c r="Q1113" s="36">
        <f t="shared" ca="1" si="227"/>
        <v>3.9032382420971581E-2</v>
      </c>
      <c r="R1113" s="37">
        <f t="shared" ca="1" si="223"/>
        <v>7.7823441343317663</v>
      </c>
      <c r="S1113" s="38">
        <f t="shared" ca="1" si="234"/>
        <v>0</v>
      </c>
    </row>
    <row r="1114" spans="5:19" x14ac:dyDescent="0.3">
      <c r="E1114" s="34">
        <f t="shared" si="228"/>
        <v>1113</v>
      </c>
      <c r="F1114" s="35">
        <v>45079.291666666664</v>
      </c>
      <c r="G1114" s="6">
        <v>213.97</v>
      </c>
      <c r="H1114" s="40">
        <f t="shared" si="229"/>
        <v>207.52</v>
      </c>
      <c r="I1114" s="12">
        <f t="shared" si="230"/>
        <v>6.4499999999999886</v>
      </c>
      <c r="J1114" s="12">
        <f t="shared" si="231"/>
        <v>41.60249999999985</v>
      </c>
      <c r="K1114" s="12">
        <f t="shared" si="232"/>
        <v>6.4499999999999886</v>
      </c>
      <c r="L1114" s="36">
        <f t="shared" si="233"/>
        <v>3.0144412768145015E-2</v>
      </c>
      <c r="M1114" s="12">
        <f t="shared" ca="1" si="222"/>
        <v>204.20333333333335</v>
      </c>
      <c r="N1114" s="12">
        <f t="shared" ca="1" si="224"/>
        <v>9.7666666666666515</v>
      </c>
      <c r="O1114" s="12">
        <f t="shared" ca="1" si="225"/>
        <v>95.387777777777487</v>
      </c>
      <c r="P1114" s="12">
        <f t="shared" ca="1" si="226"/>
        <v>9.7666666666666515</v>
      </c>
      <c r="Q1114" s="36">
        <f t="shared" ca="1" si="227"/>
        <v>4.564502811920667E-2</v>
      </c>
      <c r="R1114" s="37">
        <f t="shared" ca="1" si="223"/>
        <v>9.449010800998396</v>
      </c>
      <c r="S1114" s="38">
        <f t="shared" ca="1" si="234"/>
        <v>0</v>
      </c>
    </row>
    <row r="1115" spans="5:19" x14ac:dyDescent="0.3">
      <c r="E1115" s="34">
        <f t="shared" si="228"/>
        <v>1114</v>
      </c>
      <c r="F1115" s="39">
        <v>45082.291666666664</v>
      </c>
      <c r="G1115" s="10">
        <v>217.61</v>
      </c>
      <c r="H1115" s="40">
        <f t="shared" si="229"/>
        <v>213.97</v>
      </c>
      <c r="I1115" s="12">
        <f t="shared" si="230"/>
        <v>3.6400000000000148</v>
      </c>
      <c r="J1115" s="12">
        <f t="shared" si="231"/>
        <v>13.249600000000108</v>
      </c>
      <c r="K1115" s="12">
        <f t="shared" si="232"/>
        <v>3.6400000000000148</v>
      </c>
      <c r="L1115" s="36">
        <f t="shared" si="233"/>
        <v>1.672717246450078E-2</v>
      </c>
      <c r="M1115" s="12">
        <f t="shared" ca="1" si="222"/>
        <v>208.47333333333336</v>
      </c>
      <c r="N1115" s="12">
        <f t="shared" ca="1" si="224"/>
        <v>9.1366666666666561</v>
      </c>
      <c r="O1115" s="12">
        <f t="shared" ca="1" si="225"/>
        <v>83.478677777777577</v>
      </c>
      <c r="P1115" s="12">
        <f t="shared" ca="1" si="226"/>
        <v>9.1366666666666561</v>
      </c>
      <c r="Q1115" s="36">
        <f t="shared" ca="1" si="227"/>
        <v>4.1986428319776919E-2</v>
      </c>
      <c r="R1115" s="37">
        <f t="shared" ca="1" si="223"/>
        <v>8.8190108009984005</v>
      </c>
      <c r="S1115" s="38">
        <f t="shared" ca="1" si="234"/>
        <v>0</v>
      </c>
    </row>
    <row r="1116" spans="5:19" x14ac:dyDescent="0.3">
      <c r="E1116" s="34">
        <f t="shared" si="228"/>
        <v>1115</v>
      </c>
      <c r="F1116" s="35">
        <v>45083.291666666664</v>
      </c>
      <c r="G1116" s="6">
        <v>221.31</v>
      </c>
      <c r="H1116" s="40">
        <f t="shared" si="229"/>
        <v>217.61</v>
      </c>
      <c r="I1116" s="12">
        <f t="shared" si="230"/>
        <v>3.6999999999999886</v>
      </c>
      <c r="J1116" s="12">
        <f t="shared" si="231"/>
        <v>13.689999999999916</v>
      </c>
      <c r="K1116" s="12">
        <f t="shared" si="232"/>
        <v>3.6999999999999886</v>
      </c>
      <c r="L1116" s="36">
        <f t="shared" si="233"/>
        <v>1.6718629976051641E-2</v>
      </c>
      <c r="M1116" s="12">
        <f t="shared" ca="1" si="222"/>
        <v>213.03333333333333</v>
      </c>
      <c r="N1116" s="12">
        <f t="shared" ca="1" si="224"/>
        <v>8.2766666666666708</v>
      </c>
      <c r="O1116" s="12">
        <f t="shared" ca="1" si="225"/>
        <v>68.503211111111185</v>
      </c>
      <c r="P1116" s="12">
        <f t="shared" ca="1" si="226"/>
        <v>8.2766666666666708</v>
      </c>
      <c r="Q1116" s="36">
        <f t="shared" ca="1" si="227"/>
        <v>3.7398520928411144E-2</v>
      </c>
      <c r="R1116" s="37">
        <f t="shared" ca="1" si="223"/>
        <v>7.9590108009984144</v>
      </c>
      <c r="S1116" s="38">
        <f t="shared" ca="1" si="234"/>
        <v>0</v>
      </c>
    </row>
    <row r="1117" spans="5:19" x14ac:dyDescent="0.3">
      <c r="E1117" s="34">
        <f t="shared" si="228"/>
        <v>1116</v>
      </c>
      <c r="F1117" s="39">
        <v>45084.291666666664</v>
      </c>
      <c r="G1117" s="10">
        <v>224.57</v>
      </c>
      <c r="H1117" s="40">
        <f t="shared" si="229"/>
        <v>221.31</v>
      </c>
      <c r="I1117" s="12">
        <f t="shared" si="230"/>
        <v>3.2599999999999909</v>
      </c>
      <c r="J1117" s="12">
        <f t="shared" si="231"/>
        <v>10.627599999999941</v>
      </c>
      <c r="K1117" s="12">
        <f t="shared" si="232"/>
        <v>3.2599999999999909</v>
      </c>
      <c r="L1117" s="36">
        <f t="shared" si="233"/>
        <v>1.4516631785189433E-2</v>
      </c>
      <c r="M1117" s="12">
        <f t="shared" ca="1" si="222"/>
        <v>217.63000000000002</v>
      </c>
      <c r="N1117" s="12">
        <f t="shared" ca="1" si="224"/>
        <v>6.9399999999999693</v>
      </c>
      <c r="O1117" s="12">
        <f t="shared" ca="1" si="225"/>
        <v>48.163599999999576</v>
      </c>
      <c r="P1117" s="12">
        <f t="shared" ca="1" si="226"/>
        <v>6.9399999999999693</v>
      </c>
      <c r="Q1117" s="36">
        <f t="shared" ca="1" si="227"/>
        <v>3.0903504475219171E-2</v>
      </c>
      <c r="R1117" s="37">
        <f t="shared" ca="1" si="223"/>
        <v>6.6223441343317129</v>
      </c>
      <c r="S1117" s="38">
        <f t="shared" ca="1" si="234"/>
        <v>0</v>
      </c>
    </row>
    <row r="1118" spans="5:19" x14ac:dyDescent="0.3">
      <c r="E1118" s="34">
        <f t="shared" si="228"/>
        <v>1117</v>
      </c>
      <c r="F1118" s="35">
        <v>45085.291666666664</v>
      </c>
      <c r="G1118" s="6">
        <v>234.86</v>
      </c>
      <c r="H1118" s="40">
        <f t="shared" si="229"/>
        <v>224.57</v>
      </c>
      <c r="I1118" s="12">
        <f t="shared" si="230"/>
        <v>10.29000000000002</v>
      </c>
      <c r="J1118" s="12">
        <f t="shared" si="231"/>
        <v>105.88410000000042</v>
      </c>
      <c r="K1118" s="12">
        <f t="shared" si="232"/>
        <v>10.29000000000002</v>
      </c>
      <c r="L1118" s="36">
        <f t="shared" si="233"/>
        <v>4.3813335604189818E-2</v>
      </c>
      <c r="M1118" s="12">
        <f t="shared" ca="1" si="222"/>
        <v>221.16333333333333</v>
      </c>
      <c r="N1118" s="12">
        <f t="shared" ca="1" si="224"/>
        <v>13.696666666666687</v>
      </c>
      <c r="O1118" s="12">
        <f t="shared" ca="1" si="225"/>
        <v>187.59867777777833</v>
      </c>
      <c r="P1118" s="12">
        <f t="shared" ca="1" si="226"/>
        <v>13.696666666666687</v>
      </c>
      <c r="Q1118" s="36">
        <f t="shared" ca="1" si="227"/>
        <v>5.8318430838229948E-2</v>
      </c>
      <c r="R1118" s="37">
        <f t="shared" ca="1" si="223"/>
        <v>13.379010800998431</v>
      </c>
      <c r="S1118" s="38">
        <f t="shared" ca="1" si="234"/>
        <v>0</v>
      </c>
    </row>
    <row r="1119" spans="5:19" x14ac:dyDescent="0.3">
      <c r="E1119" s="34">
        <f t="shared" si="228"/>
        <v>1118</v>
      </c>
      <c r="F1119" s="39">
        <v>45086.291666666664</v>
      </c>
      <c r="G1119" s="10">
        <v>244.4</v>
      </c>
      <c r="H1119" s="40">
        <f t="shared" si="229"/>
        <v>234.86</v>
      </c>
      <c r="I1119" s="12">
        <f t="shared" si="230"/>
        <v>9.539999999999992</v>
      </c>
      <c r="J1119" s="12">
        <f t="shared" si="231"/>
        <v>91.011599999999845</v>
      </c>
      <c r="K1119" s="12">
        <f t="shared" si="232"/>
        <v>9.539999999999992</v>
      </c>
      <c r="L1119" s="36">
        <f t="shared" si="233"/>
        <v>3.9034369885433684E-2</v>
      </c>
      <c r="M1119" s="12">
        <f t="shared" ca="1" si="222"/>
        <v>226.91333333333333</v>
      </c>
      <c r="N1119" s="12">
        <f t="shared" ca="1" si="224"/>
        <v>17.486666666666679</v>
      </c>
      <c r="O1119" s="12">
        <f t="shared" ca="1" si="225"/>
        <v>305.78351111111152</v>
      </c>
      <c r="P1119" s="12">
        <f t="shared" ca="1" si="226"/>
        <v>17.486666666666679</v>
      </c>
      <c r="Q1119" s="36">
        <f t="shared" ca="1" si="227"/>
        <v>7.1549372613202447E-2</v>
      </c>
      <c r="R1119" s="37">
        <f t="shared" ca="1" si="223"/>
        <v>17.169010800998421</v>
      </c>
      <c r="S1119" s="38">
        <f t="shared" ca="1" si="234"/>
        <v>0</v>
      </c>
    </row>
    <row r="1120" spans="5:19" x14ac:dyDescent="0.3">
      <c r="E1120" s="34">
        <f t="shared" si="228"/>
        <v>1119</v>
      </c>
      <c r="F1120" s="35">
        <v>45089.291666666664</v>
      </c>
      <c r="G1120" s="6">
        <v>249.83</v>
      </c>
      <c r="H1120" s="40">
        <f t="shared" si="229"/>
        <v>244.4</v>
      </c>
      <c r="I1120" s="12">
        <f t="shared" si="230"/>
        <v>5.4300000000000068</v>
      </c>
      <c r="J1120" s="12">
        <f t="shared" si="231"/>
        <v>29.484900000000074</v>
      </c>
      <c r="K1120" s="12">
        <f t="shared" si="232"/>
        <v>5.4300000000000068</v>
      </c>
      <c r="L1120" s="36">
        <f t="shared" si="233"/>
        <v>2.1734779650162135E-2</v>
      </c>
      <c r="M1120" s="12">
        <f t="shared" ca="1" si="222"/>
        <v>234.61</v>
      </c>
      <c r="N1120" s="12">
        <f t="shared" ca="1" si="224"/>
        <v>15.219999999999999</v>
      </c>
      <c r="O1120" s="12">
        <f t="shared" ca="1" si="225"/>
        <v>231.64839999999995</v>
      </c>
      <c r="P1120" s="12">
        <f t="shared" ca="1" si="226"/>
        <v>15.219999999999999</v>
      </c>
      <c r="Q1120" s="36">
        <f t="shared" ca="1" si="227"/>
        <v>6.092142657006764E-2</v>
      </c>
      <c r="R1120" s="37">
        <f t="shared" ca="1" si="223"/>
        <v>14.902344134331743</v>
      </c>
      <c r="S1120" s="38">
        <f t="shared" ca="1" si="234"/>
        <v>0</v>
      </c>
    </row>
    <row r="1121" spans="5:19" x14ac:dyDescent="0.3">
      <c r="E1121" s="34">
        <f t="shared" si="228"/>
        <v>1120</v>
      </c>
      <c r="F1121" s="39">
        <v>45090.291666666664</v>
      </c>
      <c r="G1121" s="10">
        <v>258.70999999999998</v>
      </c>
      <c r="H1121" s="40">
        <f t="shared" si="229"/>
        <v>249.83</v>
      </c>
      <c r="I1121" s="12">
        <f t="shared" si="230"/>
        <v>8.879999999999967</v>
      </c>
      <c r="J1121" s="12">
        <f t="shared" si="231"/>
        <v>78.854399999999416</v>
      </c>
      <c r="K1121" s="12">
        <f t="shared" si="232"/>
        <v>8.879999999999967</v>
      </c>
      <c r="L1121" s="36">
        <f t="shared" si="233"/>
        <v>3.4324146727996475E-2</v>
      </c>
      <c r="M1121" s="12">
        <f t="shared" ca="1" si="222"/>
        <v>243.03</v>
      </c>
      <c r="N1121" s="12">
        <f t="shared" ca="1" si="224"/>
        <v>15.679999999999978</v>
      </c>
      <c r="O1121" s="12">
        <f t="shared" ca="1" si="225"/>
        <v>245.86239999999933</v>
      </c>
      <c r="P1121" s="12">
        <f t="shared" ca="1" si="226"/>
        <v>15.679999999999978</v>
      </c>
      <c r="Q1121" s="36">
        <f t="shared" ca="1" si="227"/>
        <v>6.0608403231417342E-2</v>
      </c>
      <c r="R1121" s="37">
        <f t="shared" ca="1" si="223"/>
        <v>15.362344134331723</v>
      </c>
      <c r="S1121" s="38">
        <f t="shared" ca="1" si="234"/>
        <v>0</v>
      </c>
    </row>
    <row r="1122" spans="5:19" x14ac:dyDescent="0.3">
      <c r="E1122" s="34">
        <f t="shared" si="228"/>
        <v>1121</v>
      </c>
      <c r="F1122" s="35">
        <v>45091.291666666664</v>
      </c>
      <c r="G1122" s="6">
        <v>256.79000000000002</v>
      </c>
      <c r="H1122" s="40">
        <f t="shared" si="229"/>
        <v>258.70999999999998</v>
      </c>
      <c r="I1122" s="12">
        <f t="shared" si="230"/>
        <v>-1.9199999999999591</v>
      </c>
      <c r="J1122" s="12">
        <f t="shared" si="231"/>
        <v>3.6863999999998427</v>
      </c>
      <c r="K1122" s="12">
        <f t="shared" si="232"/>
        <v>1.9199999999999591</v>
      </c>
      <c r="L1122" s="36">
        <f t="shared" si="233"/>
        <v>7.4769266715992017E-3</v>
      </c>
      <c r="M1122" s="12">
        <f t="shared" ca="1" si="222"/>
        <v>250.98000000000002</v>
      </c>
      <c r="N1122" s="12">
        <f t="shared" ca="1" si="224"/>
        <v>5.8100000000000023</v>
      </c>
      <c r="O1122" s="12">
        <f t="shared" ca="1" si="225"/>
        <v>33.756100000000025</v>
      </c>
      <c r="P1122" s="12">
        <f t="shared" ca="1" si="226"/>
        <v>5.8100000000000023</v>
      </c>
      <c r="Q1122" s="36">
        <f t="shared" ca="1" si="227"/>
        <v>2.2625491646870992E-2</v>
      </c>
      <c r="R1122" s="37">
        <f t="shared" ca="1" si="223"/>
        <v>5.4923441343317458</v>
      </c>
      <c r="S1122" s="38">
        <f t="shared" ca="1" si="234"/>
        <v>0</v>
      </c>
    </row>
    <row r="1123" spans="5:19" x14ac:dyDescent="0.3">
      <c r="E1123" s="34">
        <f t="shared" si="228"/>
        <v>1122</v>
      </c>
      <c r="F1123" s="39">
        <v>45092.291666666664</v>
      </c>
      <c r="G1123" s="10">
        <v>255.9</v>
      </c>
      <c r="H1123" s="40">
        <f t="shared" si="229"/>
        <v>256.79000000000002</v>
      </c>
      <c r="I1123" s="12">
        <f t="shared" si="230"/>
        <v>-0.89000000000001478</v>
      </c>
      <c r="J1123" s="12">
        <f t="shared" si="231"/>
        <v>0.79210000000002634</v>
      </c>
      <c r="K1123" s="12">
        <f t="shared" si="232"/>
        <v>0.89000000000001478</v>
      </c>
      <c r="L1123" s="36">
        <f t="shared" si="233"/>
        <v>3.4779210629152591E-3</v>
      </c>
      <c r="M1123" s="12">
        <f t="shared" ca="1" si="222"/>
        <v>255.10999999999999</v>
      </c>
      <c r="N1123" s="12">
        <f t="shared" ca="1" si="224"/>
        <v>0.79000000000002046</v>
      </c>
      <c r="O1123" s="12">
        <f t="shared" ca="1" si="225"/>
        <v>0.6241000000000323</v>
      </c>
      <c r="P1123" s="12">
        <f t="shared" ca="1" si="226"/>
        <v>0.79000000000002046</v>
      </c>
      <c r="Q1123" s="36">
        <f t="shared" ca="1" si="227"/>
        <v>3.0871434153967193E-3</v>
      </c>
      <c r="R1123" s="37">
        <f t="shared" ca="1" si="223"/>
        <v>0.47234413433176414</v>
      </c>
      <c r="S1123" s="38">
        <f t="shared" ca="1" si="234"/>
        <v>0</v>
      </c>
    </row>
    <row r="1124" spans="5:19" x14ac:dyDescent="0.3">
      <c r="E1124" s="34">
        <f t="shared" si="228"/>
        <v>1123</v>
      </c>
      <c r="F1124" s="35">
        <v>45093.291666666664</v>
      </c>
      <c r="G1124" s="6">
        <v>260.54000000000002</v>
      </c>
      <c r="H1124" s="40">
        <f t="shared" si="229"/>
        <v>255.9</v>
      </c>
      <c r="I1124" s="12">
        <f t="shared" si="230"/>
        <v>4.6400000000000148</v>
      </c>
      <c r="J1124" s="12">
        <f t="shared" si="231"/>
        <v>21.529600000000137</v>
      </c>
      <c r="K1124" s="12">
        <f t="shared" si="232"/>
        <v>4.6400000000000148</v>
      </c>
      <c r="L1124" s="36">
        <f t="shared" si="233"/>
        <v>1.7809165579181756E-2</v>
      </c>
      <c r="M1124" s="12">
        <f t="shared" ca="1" si="222"/>
        <v>257.13333333333333</v>
      </c>
      <c r="N1124" s="12">
        <f t="shared" ca="1" si="224"/>
        <v>3.4066666666666947</v>
      </c>
      <c r="O1124" s="12">
        <f t="shared" ca="1" si="225"/>
        <v>11.605377777777969</v>
      </c>
      <c r="P1124" s="12">
        <f t="shared" ca="1" si="226"/>
        <v>3.4066666666666947</v>
      </c>
      <c r="Q1124" s="36">
        <f t="shared" ca="1" si="227"/>
        <v>1.3075407487014256E-2</v>
      </c>
      <c r="R1124" s="37">
        <f t="shared" ca="1" si="223"/>
        <v>3.0890108009984383</v>
      </c>
      <c r="S1124" s="38">
        <f t="shared" ca="1" si="234"/>
        <v>0</v>
      </c>
    </row>
    <row r="1125" spans="5:19" x14ac:dyDescent="0.3">
      <c r="E1125" s="34">
        <f t="shared" si="228"/>
        <v>1124</v>
      </c>
      <c r="F1125" s="39">
        <v>45097.291666666664</v>
      </c>
      <c r="G1125" s="10">
        <v>274.45</v>
      </c>
      <c r="H1125" s="40">
        <f t="shared" si="229"/>
        <v>260.54000000000002</v>
      </c>
      <c r="I1125" s="12">
        <f t="shared" si="230"/>
        <v>13.909999999999968</v>
      </c>
      <c r="J1125" s="12">
        <f t="shared" si="231"/>
        <v>193.48809999999912</v>
      </c>
      <c r="K1125" s="12">
        <f t="shared" si="232"/>
        <v>13.909999999999968</v>
      </c>
      <c r="L1125" s="36">
        <f t="shared" si="233"/>
        <v>5.0683184550919906E-2</v>
      </c>
      <c r="M1125" s="12">
        <f t="shared" ca="1" si="222"/>
        <v>257.74333333333334</v>
      </c>
      <c r="N1125" s="12">
        <f t="shared" ca="1" si="224"/>
        <v>16.706666666666649</v>
      </c>
      <c r="O1125" s="12">
        <f t="shared" ca="1" si="225"/>
        <v>279.11271111111051</v>
      </c>
      <c r="P1125" s="12">
        <f t="shared" ca="1" si="226"/>
        <v>16.706666666666649</v>
      </c>
      <c r="Q1125" s="36">
        <f t="shared" ca="1" si="227"/>
        <v>6.0873261674864822E-2</v>
      </c>
      <c r="R1125" s="37">
        <f t="shared" ca="1" si="223"/>
        <v>16.389010800998392</v>
      </c>
      <c r="S1125" s="38">
        <f t="shared" ca="1" si="234"/>
        <v>0</v>
      </c>
    </row>
    <row r="1126" spans="5:19" x14ac:dyDescent="0.3">
      <c r="E1126" s="34">
        <f t="shared" si="228"/>
        <v>1125</v>
      </c>
      <c r="F1126" s="35">
        <v>45098.291666666664</v>
      </c>
      <c r="G1126" s="6">
        <v>259.45999999999998</v>
      </c>
      <c r="H1126" s="40">
        <f t="shared" si="229"/>
        <v>274.45</v>
      </c>
      <c r="I1126" s="12">
        <f t="shared" si="230"/>
        <v>-14.990000000000009</v>
      </c>
      <c r="J1126" s="12">
        <f t="shared" si="231"/>
        <v>224.70010000000028</v>
      </c>
      <c r="K1126" s="12">
        <f t="shared" si="232"/>
        <v>14.990000000000009</v>
      </c>
      <c r="L1126" s="36">
        <f t="shared" si="233"/>
        <v>5.777383797117093E-2</v>
      </c>
      <c r="M1126" s="12">
        <f t="shared" ca="1" si="222"/>
        <v>263.63000000000005</v>
      </c>
      <c r="N1126" s="12">
        <f t="shared" ca="1" si="224"/>
        <v>-4.1700000000000728</v>
      </c>
      <c r="O1126" s="12">
        <f t="shared" ca="1" si="225"/>
        <v>17.388900000000607</v>
      </c>
      <c r="P1126" s="12">
        <f t="shared" ca="1" si="226"/>
        <v>4.1700000000000728</v>
      </c>
      <c r="Q1126" s="36">
        <f t="shared" ca="1" si="227"/>
        <v>1.6071841516997122E-2</v>
      </c>
      <c r="R1126" s="37">
        <f t="shared" ca="1" si="223"/>
        <v>-4.4876558656683292</v>
      </c>
      <c r="S1126" s="38">
        <f t="shared" ca="1" si="234"/>
        <v>1</v>
      </c>
    </row>
    <row r="1127" spans="5:19" x14ac:dyDescent="0.3">
      <c r="E1127" s="34">
        <f t="shared" si="228"/>
        <v>1126</v>
      </c>
      <c r="F1127" s="39">
        <v>45099.291666666664</v>
      </c>
      <c r="G1127" s="10">
        <v>264.61</v>
      </c>
      <c r="H1127" s="40">
        <f t="shared" si="229"/>
        <v>259.45999999999998</v>
      </c>
      <c r="I1127" s="12">
        <f t="shared" si="230"/>
        <v>5.1500000000000341</v>
      </c>
      <c r="J1127" s="12">
        <f t="shared" si="231"/>
        <v>26.522500000000353</v>
      </c>
      <c r="K1127" s="12">
        <f t="shared" si="232"/>
        <v>5.1500000000000341</v>
      </c>
      <c r="L1127" s="36">
        <f t="shared" si="233"/>
        <v>1.9462605343713517E-2</v>
      </c>
      <c r="M1127" s="12">
        <f t="shared" ca="1" si="222"/>
        <v>264.81666666666666</v>
      </c>
      <c r="N1127" s="12">
        <f t="shared" ca="1" si="224"/>
        <v>-0.20666666666664923</v>
      </c>
      <c r="O1127" s="12">
        <f t="shared" ca="1" si="225"/>
        <v>4.2711111111103907E-2</v>
      </c>
      <c r="P1127" s="12">
        <f t="shared" ca="1" si="226"/>
        <v>0.20666666666664923</v>
      </c>
      <c r="Q1127" s="36">
        <f t="shared" ca="1" si="227"/>
        <v>7.8102364486092447E-4</v>
      </c>
      <c r="R1127" s="37">
        <f t="shared" ca="1" si="223"/>
        <v>-0.52432253233490556</v>
      </c>
      <c r="S1127" s="38">
        <f t="shared" ca="1" si="234"/>
        <v>0</v>
      </c>
    </row>
    <row r="1128" spans="5:19" x14ac:dyDescent="0.3">
      <c r="E1128" s="34">
        <f t="shared" si="228"/>
        <v>1127</v>
      </c>
      <c r="F1128" s="35">
        <v>45100.291666666664</v>
      </c>
      <c r="G1128" s="6">
        <v>256.60000000000002</v>
      </c>
      <c r="H1128" s="40">
        <f t="shared" si="229"/>
        <v>264.61</v>
      </c>
      <c r="I1128" s="12">
        <f t="shared" si="230"/>
        <v>-8.0099999999999909</v>
      </c>
      <c r="J1128" s="12">
        <f t="shared" si="231"/>
        <v>64.160099999999858</v>
      </c>
      <c r="K1128" s="12">
        <f t="shared" si="232"/>
        <v>8.0099999999999909</v>
      </c>
      <c r="L1128" s="36">
        <f t="shared" si="233"/>
        <v>3.1215900233826931E-2</v>
      </c>
      <c r="M1128" s="12">
        <f t="shared" ca="1" si="222"/>
        <v>266.17333333333335</v>
      </c>
      <c r="N1128" s="12">
        <f t="shared" ca="1" si="224"/>
        <v>-9.5733333333333235</v>
      </c>
      <c r="O1128" s="12">
        <f t="shared" ca="1" si="225"/>
        <v>91.648711111110927</v>
      </c>
      <c r="P1128" s="12">
        <f t="shared" ca="1" si="226"/>
        <v>9.5733333333333235</v>
      </c>
      <c r="Q1128" s="36">
        <f t="shared" ca="1" si="227"/>
        <v>3.73083917900753E-2</v>
      </c>
      <c r="R1128" s="37">
        <f t="shared" ca="1" si="223"/>
        <v>-9.890989199001579</v>
      </c>
      <c r="S1128" s="38">
        <f t="shared" ca="1" si="234"/>
        <v>0</v>
      </c>
    </row>
    <row r="1129" spans="5:19" x14ac:dyDescent="0.3">
      <c r="E1129" s="34">
        <f t="shared" si="228"/>
        <v>1128</v>
      </c>
      <c r="F1129" s="39">
        <v>45103.291666666664</v>
      </c>
      <c r="G1129" s="10">
        <v>241.05</v>
      </c>
      <c r="H1129" s="40">
        <f t="shared" si="229"/>
        <v>256.60000000000002</v>
      </c>
      <c r="I1129" s="12">
        <f t="shared" si="230"/>
        <v>-15.550000000000011</v>
      </c>
      <c r="J1129" s="12">
        <f t="shared" si="231"/>
        <v>241.80250000000035</v>
      </c>
      <c r="K1129" s="12">
        <f t="shared" si="232"/>
        <v>15.550000000000011</v>
      </c>
      <c r="L1129" s="36">
        <f t="shared" si="233"/>
        <v>6.4509437875959391E-2</v>
      </c>
      <c r="M1129" s="12">
        <f t="shared" ca="1" si="222"/>
        <v>260.2233333333333</v>
      </c>
      <c r="N1129" s="12">
        <f t="shared" ca="1" si="224"/>
        <v>-19.173333333333289</v>
      </c>
      <c r="O1129" s="12">
        <f t="shared" ca="1" si="225"/>
        <v>367.61671111110945</v>
      </c>
      <c r="P1129" s="12">
        <f t="shared" ca="1" si="226"/>
        <v>19.173333333333289</v>
      </c>
      <c r="Q1129" s="36">
        <f t="shared" ca="1" si="227"/>
        <v>7.9540897462490309E-2</v>
      </c>
      <c r="R1129" s="37">
        <f t="shared" ca="1" si="223"/>
        <v>-19.490989199001547</v>
      </c>
      <c r="S1129" s="38">
        <f t="shared" ca="1" si="234"/>
        <v>0</v>
      </c>
    </row>
    <row r="1130" spans="5:19" x14ac:dyDescent="0.3">
      <c r="E1130" s="34">
        <f t="shared" si="228"/>
        <v>1129</v>
      </c>
      <c r="F1130" s="35">
        <v>45104.291666666664</v>
      </c>
      <c r="G1130" s="6">
        <v>250.21</v>
      </c>
      <c r="H1130" s="40">
        <f t="shared" si="229"/>
        <v>241.05</v>
      </c>
      <c r="I1130" s="12">
        <f t="shared" si="230"/>
        <v>9.1599999999999966</v>
      </c>
      <c r="J1130" s="12">
        <f t="shared" si="231"/>
        <v>83.905599999999936</v>
      </c>
      <c r="K1130" s="12">
        <f t="shared" si="232"/>
        <v>9.1599999999999966</v>
      </c>
      <c r="L1130" s="36">
        <f t="shared" si="233"/>
        <v>3.6609248231485536E-2</v>
      </c>
      <c r="M1130" s="12">
        <f t="shared" ca="1" si="222"/>
        <v>254.08666666666667</v>
      </c>
      <c r="N1130" s="12">
        <f t="shared" ca="1" si="224"/>
        <v>-3.8766666666666652</v>
      </c>
      <c r="O1130" s="12">
        <f t="shared" ca="1" si="225"/>
        <v>15.028544444444433</v>
      </c>
      <c r="P1130" s="12">
        <f t="shared" ca="1" si="226"/>
        <v>3.8766666666666652</v>
      </c>
      <c r="Q1130" s="36">
        <f t="shared" ca="1" si="227"/>
        <v>1.5493651998987511E-2</v>
      </c>
      <c r="R1130" s="37">
        <f t="shared" ca="1" si="223"/>
        <v>-4.1943225323349216</v>
      </c>
      <c r="S1130" s="38">
        <f t="shared" ca="1" si="234"/>
        <v>0</v>
      </c>
    </row>
    <row r="1131" spans="5:19" x14ac:dyDescent="0.3">
      <c r="E1131" s="34">
        <f t="shared" si="228"/>
        <v>1130</v>
      </c>
      <c r="F1131" s="39">
        <v>45105.291666666664</v>
      </c>
      <c r="G1131" s="10">
        <v>256.24</v>
      </c>
      <c r="H1131" s="40">
        <f t="shared" si="229"/>
        <v>250.21</v>
      </c>
      <c r="I1131" s="12">
        <f t="shared" si="230"/>
        <v>6.0300000000000011</v>
      </c>
      <c r="J1131" s="12">
        <f t="shared" si="231"/>
        <v>36.360900000000015</v>
      </c>
      <c r="K1131" s="12">
        <f t="shared" si="232"/>
        <v>6.0300000000000011</v>
      </c>
      <c r="L1131" s="36">
        <f t="shared" si="233"/>
        <v>2.353262566344053E-2</v>
      </c>
      <c r="M1131" s="12">
        <f t="shared" ca="1" si="222"/>
        <v>249.28666666666666</v>
      </c>
      <c r="N1131" s="12">
        <f t="shared" ca="1" si="224"/>
        <v>6.9533333333333474</v>
      </c>
      <c r="O1131" s="12">
        <f t="shared" ca="1" si="225"/>
        <v>48.348844444444637</v>
      </c>
      <c r="P1131" s="12">
        <f t="shared" ca="1" si="226"/>
        <v>6.9533333333333474</v>
      </c>
      <c r="Q1131" s="36">
        <f t="shared" ca="1" si="227"/>
        <v>2.7136018316161987E-2</v>
      </c>
      <c r="R1131" s="37">
        <f t="shared" ca="1" si="223"/>
        <v>6.6356774676650909</v>
      </c>
      <c r="S1131" s="38">
        <f t="shared" ca="1" si="234"/>
        <v>1</v>
      </c>
    </row>
    <row r="1132" spans="5:19" x14ac:dyDescent="0.3">
      <c r="E1132" s="34">
        <f t="shared" si="228"/>
        <v>1131</v>
      </c>
      <c r="F1132" s="35">
        <v>45106.291666666664</v>
      </c>
      <c r="G1132" s="6">
        <v>257.5</v>
      </c>
      <c r="H1132" s="40">
        <f t="shared" si="229"/>
        <v>256.24</v>
      </c>
      <c r="I1132" s="12">
        <f t="shared" si="230"/>
        <v>1.2599999999999909</v>
      </c>
      <c r="J1132" s="12">
        <f t="shared" si="231"/>
        <v>1.587599999999977</v>
      </c>
      <c r="K1132" s="12">
        <f t="shared" si="232"/>
        <v>1.2599999999999909</v>
      </c>
      <c r="L1132" s="36">
        <f t="shared" si="233"/>
        <v>4.89320388349511E-3</v>
      </c>
      <c r="M1132" s="12">
        <f t="shared" ca="1" si="222"/>
        <v>249.16666666666666</v>
      </c>
      <c r="N1132" s="12">
        <f t="shared" ca="1" si="224"/>
        <v>8.3333333333333428</v>
      </c>
      <c r="O1132" s="12">
        <f t="shared" ca="1" si="225"/>
        <v>69.444444444444599</v>
      </c>
      <c r="P1132" s="12">
        <f t="shared" ca="1" si="226"/>
        <v>8.3333333333333428</v>
      </c>
      <c r="Q1132" s="36">
        <f t="shared" ca="1" si="227"/>
        <v>3.2362459546925605E-2</v>
      </c>
      <c r="R1132" s="37">
        <f t="shared" ca="1" si="223"/>
        <v>8.0156774676650873</v>
      </c>
      <c r="S1132" s="38">
        <f t="shared" ca="1" si="234"/>
        <v>0</v>
      </c>
    </row>
    <row r="1133" spans="5:19" x14ac:dyDescent="0.3">
      <c r="E1133" s="34">
        <f t="shared" si="228"/>
        <v>1132</v>
      </c>
      <c r="F1133" s="39">
        <v>45107.291666666664</v>
      </c>
      <c r="G1133" s="10">
        <v>261.77</v>
      </c>
      <c r="H1133" s="40">
        <f t="shared" si="229"/>
        <v>257.5</v>
      </c>
      <c r="I1133" s="12">
        <f t="shared" si="230"/>
        <v>4.2699999999999818</v>
      </c>
      <c r="J1133" s="12">
        <f t="shared" si="231"/>
        <v>18.232899999999844</v>
      </c>
      <c r="K1133" s="12">
        <f t="shared" si="232"/>
        <v>4.2699999999999818</v>
      </c>
      <c r="L1133" s="36">
        <f t="shared" si="233"/>
        <v>1.6312029644344202E-2</v>
      </c>
      <c r="M1133" s="12">
        <f t="shared" ca="1" si="222"/>
        <v>254.65</v>
      </c>
      <c r="N1133" s="12">
        <f t="shared" ca="1" si="224"/>
        <v>7.1199999999999761</v>
      </c>
      <c r="O1133" s="12">
        <f t="shared" ca="1" si="225"/>
        <v>50.694399999999661</v>
      </c>
      <c r="P1133" s="12">
        <f t="shared" ca="1" si="226"/>
        <v>7.1199999999999761</v>
      </c>
      <c r="Q1133" s="36">
        <f t="shared" ca="1" si="227"/>
        <v>2.7199449898766003E-2</v>
      </c>
      <c r="R1133" s="37">
        <f t="shared" ca="1" si="223"/>
        <v>6.8023441343317197</v>
      </c>
      <c r="S1133" s="38">
        <f t="shared" ca="1" si="234"/>
        <v>0</v>
      </c>
    </row>
    <row r="1134" spans="5:19" x14ac:dyDescent="0.3">
      <c r="E1134" s="34">
        <f t="shared" si="228"/>
        <v>1133</v>
      </c>
      <c r="F1134" s="35">
        <v>45110.291666666664</v>
      </c>
      <c r="G1134" s="6">
        <v>279.82</v>
      </c>
      <c r="H1134" s="40">
        <f t="shared" si="229"/>
        <v>261.77</v>
      </c>
      <c r="I1134" s="12">
        <f t="shared" si="230"/>
        <v>18.050000000000011</v>
      </c>
      <c r="J1134" s="12">
        <f t="shared" si="231"/>
        <v>325.80250000000041</v>
      </c>
      <c r="K1134" s="12">
        <f t="shared" si="232"/>
        <v>18.050000000000011</v>
      </c>
      <c r="L1134" s="36">
        <f t="shared" si="233"/>
        <v>6.4505753698806415E-2</v>
      </c>
      <c r="M1134" s="12">
        <f t="shared" ca="1" si="222"/>
        <v>258.50333333333333</v>
      </c>
      <c r="N1134" s="12">
        <f t="shared" ca="1" si="224"/>
        <v>21.316666666666663</v>
      </c>
      <c r="O1134" s="12">
        <f t="shared" ca="1" si="225"/>
        <v>454.4002777777776</v>
      </c>
      <c r="P1134" s="12">
        <f t="shared" ca="1" si="226"/>
        <v>21.316666666666663</v>
      </c>
      <c r="Q1134" s="36">
        <f t="shared" ca="1" si="227"/>
        <v>7.6179925190003092E-2</v>
      </c>
      <c r="R1134" s="37">
        <f t="shared" ca="1" si="223"/>
        <v>20.999010800998406</v>
      </c>
      <c r="S1134" s="38">
        <f t="shared" ca="1" si="234"/>
        <v>0</v>
      </c>
    </row>
    <row r="1135" spans="5:19" x14ac:dyDescent="0.3">
      <c r="E1135" s="34">
        <f t="shared" si="228"/>
        <v>1134</v>
      </c>
      <c r="F1135" s="39">
        <v>45112.291666666664</v>
      </c>
      <c r="G1135" s="10">
        <v>282.48</v>
      </c>
      <c r="H1135" s="40">
        <f t="shared" si="229"/>
        <v>279.82</v>
      </c>
      <c r="I1135" s="12">
        <f t="shared" si="230"/>
        <v>2.660000000000025</v>
      </c>
      <c r="J1135" s="12">
        <f t="shared" si="231"/>
        <v>7.0756000000001329</v>
      </c>
      <c r="K1135" s="12">
        <f t="shared" si="232"/>
        <v>2.660000000000025</v>
      </c>
      <c r="L1135" s="36">
        <f t="shared" si="233"/>
        <v>9.4165958651940846E-3</v>
      </c>
      <c r="M1135" s="12">
        <f t="shared" ca="1" si="222"/>
        <v>266.36333333333329</v>
      </c>
      <c r="N1135" s="12">
        <f t="shared" ca="1" si="224"/>
        <v>16.116666666666731</v>
      </c>
      <c r="O1135" s="12">
        <f t="shared" ca="1" si="225"/>
        <v>259.74694444444651</v>
      </c>
      <c r="P1135" s="12">
        <f t="shared" ca="1" si="226"/>
        <v>16.116666666666731</v>
      </c>
      <c r="Q1135" s="36">
        <f t="shared" ca="1" si="227"/>
        <v>5.705418672708415E-2</v>
      </c>
      <c r="R1135" s="37">
        <f t="shared" ca="1" si="223"/>
        <v>15.799010800998476</v>
      </c>
      <c r="S1135" s="38">
        <f t="shared" ca="1" si="234"/>
        <v>0</v>
      </c>
    </row>
    <row r="1136" spans="5:19" x14ac:dyDescent="0.3">
      <c r="E1136" s="34">
        <f t="shared" si="228"/>
        <v>1135</v>
      </c>
      <c r="F1136" s="35">
        <v>45113.291666666664</v>
      </c>
      <c r="G1136" s="6">
        <v>276.54000000000002</v>
      </c>
      <c r="H1136" s="40">
        <f t="shared" si="229"/>
        <v>282.48</v>
      </c>
      <c r="I1136" s="12">
        <f t="shared" si="230"/>
        <v>-5.9399999999999977</v>
      </c>
      <c r="J1136" s="12">
        <f t="shared" si="231"/>
        <v>35.283599999999971</v>
      </c>
      <c r="K1136" s="12">
        <f t="shared" si="232"/>
        <v>5.9399999999999977</v>
      </c>
      <c r="L1136" s="36">
        <f t="shared" si="233"/>
        <v>2.1479713603818607E-2</v>
      </c>
      <c r="M1136" s="12">
        <f t="shared" ca="1" si="222"/>
        <v>274.69</v>
      </c>
      <c r="N1136" s="12">
        <f t="shared" ca="1" si="224"/>
        <v>1.8500000000000227</v>
      </c>
      <c r="O1136" s="12">
        <f t="shared" ca="1" si="225"/>
        <v>3.4225000000000843</v>
      </c>
      <c r="P1136" s="12">
        <f t="shared" ca="1" si="226"/>
        <v>1.8500000000000227</v>
      </c>
      <c r="Q1136" s="36">
        <f t="shared" ca="1" si="227"/>
        <v>6.6898097924351727E-3</v>
      </c>
      <c r="R1136" s="37">
        <f t="shared" ca="1" si="223"/>
        <v>1.5323441343317663</v>
      </c>
      <c r="S1136" s="38">
        <f t="shared" ca="1" si="234"/>
        <v>0</v>
      </c>
    </row>
    <row r="1137" spans="5:19" x14ac:dyDescent="0.3">
      <c r="E1137" s="34">
        <f t="shared" si="228"/>
        <v>1136</v>
      </c>
      <c r="F1137" s="39">
        <v>45114.291666666664</v>
      </c>
      <c r="G1137" s="10">
        <v>274.43</v>
      </c>
      <c r="H1137" s="40">
        <f t="shared" si="229"/>
        <v>276.54000000000002</v>
      </c>
      <c r="I1137" s="12">
        <f t="shared" si="230"/>
        <v>-2.1100000000000136</v>
      </c>
      <c r="J1137" s="12">
        <f t="shared" si="231"/>
        <v>4.4521000000000575</v>
      </c>
      <c r="K1137" s="12">
        <f t="shared" si="232"/>
        <v>2.1100000000000136</v>
      </c>
      <c r="L1137" s="36">
        <f t="shared" si="233"/>
        <v>7.6886637758263078E-3</v>
      </c>
      <c r="M1137" s="12">
        <f t="shared" ca="1" si="222"/>
        <v>279.61333333333329</v>
      </c>
      <c r="N1137" s="12">
        <f t="shared" ca="1" si="224"/>
        <v>-5.1833333333332803</v>
      </c>
      <c r="O1137" s="12">
        <f t="shared" ca="1" si="225"/>
        <v>26.866944444443895</v>
      </c>
      <c r="P1137" s="12">
        <f t="shared" ca="1" si="226"/>
        <v>5.1833333333332803</v>
      </c>
      <c r="Q1137" s="36">
        <f t="shared" ca="1" si="227"/>
        <v>1.8887633762100644E-2</v>
      </c>
      <c r="R1137" s="37">
        <f t="shared" ca="1" si="223"/>
        <v>-5.5009891990015367</v>
      </c>
      <c r="S1137" s="38">
        <f t="shared" ca="1" si="234"/>
        <v>1</v>
      </c>
    </row>
    <row r="1138" spans="5:19" x14ac:dyDescent="0.3">
      <c r="E1138" s="34">
        <f t="shared" si="228"/>
        <v>1137</v>
      </c>
      <c r="F1138" s="35">
        <v>45117.291666666664</v>
      </c>
      <c r="G1138" s="6">
        <v>269.61</v>
      </c>
      <c r="H1138" s="40">
        <f t="shared" si="229"/>
        <v>274.43</v>
      </c>
      <c r="I1138" s="12">
        <f t="shared" si="230"/>
        <v>-4.8199999999999932</v>
      </c>
      <c r="J1138" s="12">
        <f t="shared" si="231"/>
        <v>23.232399999999934</v>
      </c>
      <c r="K1138" s="12">
        <f t="shared" si="232"/>
        <v>4.8199999999999932</v>
      </c>
      <c r="L1138" s="36">
        <f t="shared" si="233"/>
        <v>1.7877675160416873E-2</v>
      </c>
      <c r="M1138" s="12">
        <f t="shared" ca="1" si="222"/>
        <v>277.81666666666666</v>
      </c>
      <c r="N1138" s="12">
        <f t="shared" ca="1" si="224"/>
        <v>-8.2066666666666492</v>
      </c>
      <c r="O1138" s="12">
        <f t="shared" ca="1" si="225"/>
        <v>67.349377777777491</v>
      </c>
      <c r="P1138" s="12">
        <f t="shared" ca="1" si="226"/>
        <v>8.2066666666666492</v>
      </c>
      <c r="Q1138" s="36">
        <f t="shared" ca="1" si="227"/>
        <v>3.0439029215038941E-2</v>
      </c>
      <c r="R1138" s="37">
        <f t="shared" ca="1" si="223"/>
        <v>-8.5243225323349048</v>
      </c>
      <c r="S1138" s="38">
        <f t="shared" ca="1" si="234"/>
        <v>0</v>
      </c>
    </row>
    <row r="1139" spans="5:19" x14ac:dyDescent="0.3">
      <c r="E1139" s="34">
        <f t="shared" si="228"/>
        <v>1138</v>
      </c>
      <c r="F1139" s="39">
        <v>45118.291666666664</v>
      </c>
      <c r="G1139" s="10">
        <v>269.79000000000002</v>
      </c>
      <c r="H1139" s="40">
        <f t="shared" si="229"/>
        <v>269.61</v>
      </c>
      <c r="I1139" s="12">
        <f t="shared" si="230"/>
        <v>0.18000000000000682</v>
      </c>
      <c r="J1139" s="12">
        <f t="shared" si="231"/>
        <v>3.2400000000002455E-2</v>
      </c>
      <c r="K1139" s="12">
        <f t="shared" si="232"/>
        <v>0.18000000000000682</v>
      </c>
      <c r="L1139" s="36">
        <f t="shared" si="233"/>
        <v>6.6718558879130731E-4</v>
      </c>
      <c r="M1139" s="12">
        <f t="shared" ca="1" si="222"/>
        <v>273.5266666666667</v>
      </c>
      <c r="N1139" s="12">
        <f t="shared" ca="1" si="224"/>
        <v>-3.7366666666666788</v>
      </c>
      <c r="O1139" s="12">
        <f t="shared" ca="1" si="225"/>
        <v>13.962677777777868</v>
      </c>
      <c r="P1139" s="12">
        <f t="shared" ca="1" si="226"/>
        <v>3.7366666666666788</v>
      </c>
      <c r="Q1139" s="36">
        <f t="shared" ca="1" si="227"/>
        <v>1.3850278611759808E-2</v>
      </c>
      <c r="R1139" s="37">
        <f t="shared" ca="1" si="223"/>
        <v>-4.0543225323349352</v>
      </c>
      <c r="S1139" s="38">
        <f t="shared" ca="1" si="234"/>
        <v>0</v>
      </c>
    </row>
    <row r="1140" spans="5:19" x14ac:dyDescent="0.3">
      <c r="E1140" s="34">
        <f t="shared" si="228"/>
        <v>1139</v>
      </c>
      <c r="F1140" s="35">
        <v>45119.291666666664</v>
      </c>
      <c r="G1140" s="6">
        <v>271.99</v>
      </c>
      <c r="H1140" s="40">
        <f t="shared" si="229"/>
        <v>269.79000000000002</v>
      </c>
      <c r="I1140" s="12">
        <f t="shared" si="230"/>
        <v>2.1999999999999886</v>
      </c>
      <c r="J1140" s="12">
        <f t="shared" si="231"/>
        <v>4.8399999999999501</v>
      </c>
      <c r="K1140" s="12">
        <f t="shared" si="232"/>
        <v>2.1999999999999886</v>
      </c>
      <c r="L1140" s="36">
        <f t="shared" si="233"/>
        <v>8.0885326666421137E-3</v>
      </c>
      <c r="M1140" s="12">
        <f t="shared" ca="1" si="222"/>
        <v>271.27666666666664</v>
      </c>
      <c r="N1140" s="12">
        <f t="shared" ca="1" si="224"/>
        <v>0.71333333333336668</v>
      </c>
      <c r="O1140" s="12">
        <f t="shared" ca="1" si="225"/>
        <v>0.50884444444449206</v>
      </c>
      <c r="P1140" s="12">
        <f t="shared" ca="1" si="226"/>
        <v>0.71333333333336668</v>
      </c>
      <c r="Q1140" s="36">
        <f t="shared" ca="1" si="227"/>
        <v>2.6226454403962154E-3</v>
      </c>
      <c r="R1140" s="37">
        <f t="shared" ca="1" si="223"/>
        <v>0.39567746766511036</v>
      </c>
      <c r="S1140" s="38">
        <f t="shared" ca="1" si="234"/>
        <v>1</v>
      </c>
    </row>
    <row r="1141" spans="5:19" x14ac:dyDescent="0.3">
      <c r="E1141" s="34">
        <f t="shared" si="228"/>
        <v>1140</v>
      </c>
      <c r="F1141" s="39">
        <v>45120.291666666664</v>
      </c>
      <c r="G1141" s="10">
        <v>277.89999999999998</v>
      </c>
      <c r="H1141" s="40">
        <f t="shared" si="229"/>
        <v>271.99</v>
      </c>
      <c r="I1141" s="12">
        <f t="shared" si="230"/>
        <v>5.9099999999999682</v>
      </c>
      <c r="J1141" s="12">
        <f t="shared" si="231"/>
        <v>34.928099999999624</v>
      </c>
      <c r="K1141" s="12">
        <f t="shared" si="232"/>
        <v>5.9099999999999682</v>
      </c>
      <c r="L1141" s="36">
        <f t="shared" si="233"/>
        <v>2.1266642677221909E-2</v>
      </c>
      <c r="M1141" s="12">
        <f t="shared" ca="1" si="222"/>
        <v>270.46333333333337</v>
      </c>
      <c r="N1141" s="12">
        <f t="shared" ca="1" si="224"/>
        <v>7.4366666666666106</v>
      </c>
      <c r="O1141" s="12">
        <f t="shared" ca="1" si="225"/>
        <v>55.304011111110277</v>
      </c>
      <c r="P1141" s="12">
        <f t="shared" ca="1" si="226"/>
        <v>7.4366666666666106</v>
      </c>
      <c r="Q1141" s="36">
        <f t="shared" ca="1" si="227"/>
        <v>2.6760225500779458E-2</v>
      </c>
      <c r="R1141" s="37">
        <f t="shared" ca="1" si="223"/>
        <v>7.1190108009983541</v>
      </c>
      <c r="S1141" s="38">
        <f t="shared" ca="1" si="234"/>
        <v>0</v>
      </c>
    </row>
    <row r="1142" spans="5:19" x14ac:dyDescent="0.3">
      <c r="E1142" s="34">
        <f t="shared" si="228"/>
        <v>1141</v>
      </c>
      <c r="F1142" s="35">
        <v>45121.291666666664</v>
      </c>
      <c r="G1142" s="6">
        <v>281.38</v>
      </c>
      <c r="H1142" s="40">
        <f t="shared" si="229"/>
        <v>277.89999999999998</v>
      </c>
      <c r="I1142" s="12">
        <f t="shared" si="230"/>
        <v>3.4800000000000182</v>
      </c>
      <c r="J1142" s="12">
        <f t="shared" si="231"/>
        <v>12.110400000000126</v>
      </c>
      <c r="K1142" s="12">
        <f t="shared" si="232"/>
        <v>3.4800000000000182</v>
      </c>
      <c r="L1142" s="36">
        <f t="shared" si="233"/>
        <v>1.2367616746037452E-2</v>
      </c>
      <c r="M1142" s="12">
        <f t="shared" ca="1" si="222"/>
        <v>273.22666666666663</v>
      </c>
      <c r="N1142" s="12">
        <f t="shared" ca="1" si="224"/>
        <v>8.1533333333333644</v>
      </c>
      <c r="O1142" s="12">
        <f t="shared" ca="1" si="225"/>
        <v>66.47684444444495</v>
      </c>
      <c r="P1142" s="12">
        <f t="shared" ca="1" si="226"/>
        <v>8.1533333333333644</v>
      </c>
      <c r="Q1142" s="36">
        <f t="shared" ca="1" si="227"/>
        <v>2.8976236169355903E-2</v>
      </c>
      <c r="R1142" s="37">
        <f t="shared" ca="1" si="223"/>
        <v>7.835677467665108</v>
      </c>
      <c r="S1142" s="38">
        <f t="shared" ca="1" si="234"/>
        <v>0</v>
      </c>
    </row>
    <row r="1143" spans="5:19" x14ac:dyDescent="0.3">
      <c r="E1143" s="34">
        <f t="shared" si="228"/>
        <v>1142</v>
      </c>
      <c r="F1143" s="39">
        <v>45124.291666666664</v>
      </c>
      <c r="G1143" s="10">
        <v>290.38</v>
      </c>
      <c r="H1143" s="40">
        <f t="shared" si="229"/>
        <v>281.38</v>
      </c>
      <c r="I1143" s="12">
        <f t="shared" si="230"/>
        <v>9</v>
      </c>
      <c r="J1143" s="12">
        <f t="shared" si="231"/>
        <v>81</v>
      </c>
      <c r="K1143" s="12">
        <f t="shared" si="232"/>
        <v>9</v>
      </c>
      <c r="L1143" s="36">
        <f t="shared" si="233"/>
        <v>3.0993870101246643E-2</v>
      </c>
      <c r="M1143" s="12">
        <f t="shared" ca="1" si="222"/>
        <v>277.08999999999997</v>
      </c>
      <c r="N1143" s="12">
        <f t="shared" ca="1" si="224"/>
        <v>13.29000000000002</v>
      </c>
      <c r="O1143" s="12">
        <f t="shared" ca="1" si="225"/>
        <v>176.62410000000054</v>
      </c>
      <c r="P1143" s="12">
        <f t="shared" ca="1" si="226"/>
        <v>13.29000000000002</v>
      </c>
      <c r="Q1143" s="36">
        <f t="shared" ca="1" si="227"/>
        <v>4.5767614849507615E-2</v>
      </c>
      <c r="R1143" s="37">
        <f t="shared" ca="1" si="223"/>
        <v>12.972344134331765</v>
      </c>
      <c r="S1143" s="38">
        <f t="shared" ca="1" si="234"/>
        <v>0</v>
      </c>
    </row>
    <row r="1144" spans="5:19" x14ac:dyDescent="0.3">
      <c r="E1144" s="34">
        <f t="shared" si="228"/>
        <v>1143</v>
      </c>
      <c r="F1144" s="35">
        <v>45125.291666666664</v>
      </c>
      <c r="G1144" s="6">
        <v>293.33999999999997</v>
      </c>
      <c r="H1144" s="40">
        <f t="shared" si="229"/>
        <v>290.38</v>
      </c>
      <c r="I1144" s="12">
        <f t="shared" si="230"/>
        <v>2.9599999999999795</v>
      </c>
      <c r="J1144" s="12">
        <f t="shared" si="231"/>
        <v>8.7615999999998788</v>
      </c>
      <c r="K1144" s="12">
        <f t="shared" si="232"/>
        <v>2.9599999999999795</v>
      </c>
      <c r="L1144" s="36">
        <f t="shared" si="233"/>
        <v>1.0090679757278174E-2</v>
      </c>
      <c r="M1144" s="12">
        <f t="shared" ca="1" si="222"/>
        <v>283.21999999999997</v>
      </c>
      <c r="N1144" s="12">
        <f t="shared" ca="1" si="224"/>
        <v>10.120000000000005</v>
      </c>
      <c r="O1144" s="12">
        <f t="shared" ca="1" si="225"/>
        <v>102.41440000000009</v>
      </c>
      <c r="P1144" s="12">
        <f t="shared" ca="1" si="226"/>
        <v>10.120000000000005</v>
      </c>
      <c r="Q1144" s="36">
        <f t="shared" ca="1" si="227"/>
        <v>3.449921592691077E-2</v>
      </c>
      <c r="R1144" s="37">
        <f t="shared" ca="1" si="223"/>
        <v>9.802344134331749</v>
      </c>
      <c r="S1144" s="38">
        <f t="shared" ca="1" si="234"/>
        <v>0</v>
      </c>
    </row>
    <row r="1145" spans="5:19" x14ac:dyDescent="0.3">
      <c r="E1145" s="34">
        <f t="shared" si="228"/>
        <v>1144</v>
      </c>
      <c r="F1145" s="39">
        <v>45126.291666666664</v>
      </c>
      <c r="G1145" s="10">
        <v>291.26</v>
      </c>
      <c r="H1145" s="40">
        <f t="shared" si="229"/>
        <v>293.33999999999997</v>
      </c>
      <c r="I1145" s="12">
        <f t="shared" si="230"/>
        <v>-2.0799999999999841</v>
      </c>
      <c r="J1145" s="12">
        <f t="shared" si="231"/>
        <v>4.3263999999999339</v>
      </c>
      <c r="K1145" s="12">
        <f t="shared" si="232"/>
        <v>2.0799999999999841</v>
      </c>
      <c r="L1145" s="36">
        <f t="shared" si="233"/>
        <v>7.1413857034951043E-3</v>
      </c>
      <c r="M1145" s="12">
        <f t="shared" ca="1" si="222"/>
        <v>288.36666666666662</v>
      </c>
      <c r="N1145" s="12">
        <f t="shared" ca="1" si="224"/>
        <v>2.8933333333333735</v>
      </c>
      <c r="O1145" s="12">
        <f t="shared" ca="1" si="225"/>
        <v>8.3713777777780098</v>
      </c>
      <c r="P1145" s="12">
        <f t="shared" ca="1" si="226"/>
        <v>2.8933333333333735</v>
      </c>
      <c r="Q1145" s="36">
        <f t="shared" ca="1" si="227"/>
        <v>9.9338506260158409E-3</v>
      </c>
      <c r="R1145" s="37">
        <f t="shared" ca="1" si="223"/>
        <v>2.5756774676651171</v>
      </c>
      <c r="S1145" s="38">
        <f t="shared" ca="1" si="234"/>
        <v>0</v>
      </c>
    </row>
    <row r="1146" spans="5:19" x14ac:dyDescent="0.3">
      <c r="E1146" s="34">
        <f t="shared" si="228"/>
        <v>1145</v>
      </c>
      <c r="F1146" s="35">
        <v>45127.291666666664</v>
      </c>
      <c r="G1146" s="6">
        <v>262.89999999999998</v>
      </c>
      <c r="H1146" s="40">
        <f t="shared" si="229"/>
        <v>291.26</v>
      </c>
      <c r="I1146" s="12">
        <f t="shared" si="230"/>
        <v>-28.360000000000014</v>
      </c>
      <c r="J1146" s="12">
        <f t="shared" si="231"/>
        <v>804.28960000000075</v>
      </c>
      <c r="K1146" s="12">
        <f t="shared" si="232"/>
        <v>28.360000000000014</v>
      </c>
      <c r="L1146" s="36">
        <f t="shared" si="233"/>
        <v>0.10787371624191713</v>
      </c>
      <c r="M1146" s="12">
        <f t="shared" ca="1" si="222"/>
        <v>291.66000000000003</v>
      </c>
      <c r="N1146" s="12">
        <f t="shared" ca="1" si="224"/>
        <v>-28.760000000000048</v>
      </c>
      <c r="O1146" s="12">
        <f t="shared" ca="1" si="225"/>
        <v>827.13760000000275</v>
      </c>
      <c r="P1146" s="12">
        <f t="shared" ca="1" si="226"/>
        <v>28.760000000000048</v>
      </c>
      <c r="Q1146" s="36">
        <f t="shared" ca="1" si="227"/>
        <v>0.10939520730315729</v>
      </c>
      <c r="R1146" s="37">
        <f t="shared" ca="1" si="223"/>
        <v>-29.077655865668305</v>
      </c>
      <c r="S1146" s="38">
        <f t="shared" ca="1" si="234"/>
        <v>1</v>
      </c>
    </row>
    <row r="1147" spans="5:19" x14ac:dyDescent="0.3">
      <c r="E1147" s="34">
        <f t="shared" si="228"/>
        <v>1146</v>
      </c>
      <c r="F1147" s="39">
        <v>45128.291666666664</v>
      </c>
      <c r="G1147" s="10">
        <v>260.02</v>
      </c>
      <c r="H1147" s="40">
        <f t="shared" si="229"/>
        <v>262.89999999999998</v>
      </c>
      <c r="I1147" s="12">
        <f t="shared" si="230"/>
        <v>-2.8799999999999955</v>
      </c>
      <c r="J1147" s="12">
        <f t="shared" si="231"/>
        <v>8.2943999999999747</v>
      </c>
      <c r="K1147" s="12">
        <f t="shared" si="232"/>
        <v>2.8799999999999955</v>
      </c>
      <c r="L1147" s="36">
        <f t="shared" si="233"/>
        <v>1.1076071071456025E-2</v>
      </c>
      <c r="M1147" s="12">
        <f t="shared" ca="1" si="222"/>
        <v>282.49999999999994</v>
      </c>
      <c r="N1147" s="12">
        <f t="shared" ca="1" si="224"/>
        <v>-22.479999999999961</v>
      </c>
      <c r="O1147" s="12">
        <f t="shared" ca="1" si="225"/>
        <v>505.35039999999827</v>
      </c>
      <c r="P1147" s="12">
        <f t="shared" ca="1" si="226"/>
        <v>22.479999999999961</v>
      </c>
      <c r="Q1147" s="36">
        <f t="shared" ca="1" si="227"/>
        <v>8.6454888085531742E-2</v>
      </c>
      <c r="R1147" s="37">
        <f t="shared" ca="1" si="223"/>
        <v>-22.797655865668219</v>
      </c>
      <c r="S1147" s="38">
        <f t="shared" ca="1" si="234"/>
        <v>0</v>
      </c>
    </row>
    <row r="1148" spans="5:19" x14ac:dyDescent="0.3">
      <c r="E1148" s="34">
        <f t="shared" si="228"/>
        <v>1147</v>
      </c>
      <c r="F1148" s="35">
        <v>45131.291666666664</v>
      </c>
      <c r="G1148" s="6">
        <v>269.06</v>
      </c>
      <c r="H1148" s="40">
        <f t="shared" si="229"/>
        <v>260.02</v>
      </c>
      <c r="I1148" s="12">
        <f t="shared" si="230"/>
        <v>9.0400000000000205</v>
      </c>
      <c r="J1148" s="12">
        <f t="shared" si="231"/>
        <v>81.721600000000365</v>
      </c>
      <c r="K1148" s="12">
        <f t="shared" si="232"/>
        <v>9.0400000000000205</v>
      </c>
      <c r="L1148" s="36">
        <f t="shared" si="233"/>
        <v>3.3598453876458857E-2</v>
      </c>
      <c r="M1148" s="12">
        <f t="shared" ca="1" si="222"/>
        <v>271.39333333333332</v>
      </c>
      <c r="N1148" s="12">
        <f t="shared" ca="1" si="224"/>
        <v>-2.3333333333333144</v>
      </c>
      <c r="O1148" s="12">
        <f t="shared" ca="1" si="225"/>
        <v>5.4444444444443558</v>
      </c>
      <c r="P1148" s="12">
        <f t="shared" ca="1" si="226"/>
        <v>2.3333333333333144</v>
      </c>
      <c r="Q1148" s="36">
        <f t="shared" ca="1" si="227"/>
        <v>8.6721672984959274E-3</v>
      </c>
      <c r="R1148" s="37">
        <f t="shared" ca="1" si="223"/>
        <v>-2.6509891990015708</v>
      </c>
      <c r="S1148" s="38">
        <f t="shared" ca="1" si="234"/>
        <v>0</v>
      </c>
    </row>
    <row r="1149" spans="5:19" x14ac:dyDescent="0.3">
      <c r="E1149" s="34">
        <f t="shared" si="228"/>
        <v>1148</v>
      </c>
      <c r="F1149" s="39">
        <v>45132.291666666664</v>
      </c>
      <c r="G1149" s="10">
        <v>265.27999999999997</v>
      </c>
      <c r="H1149" s="40">
        <f t="shared" si="229"/>
        <v>269.06</v>
      </c>
      <c r="I1149" s="12">
        <f t="shared" si="230"/>
        <v>-3.7800000000000296</v>
      </c>
      <c r="J1149" s="12">
        <f t="shared" si="231"/>
        <v>14.288400000000223</v>
      </c>
      <c r="K1149" s="12">
        <f t="shared" si="232"/>
        <v>3.7800000000000296</v>
      </c>
      <c r="L1149" s="36">
        <f t="shared" si="233"/>
        <v>1.4249095295536904E-2</v>
      </c>
      <c r="M1149" s="12">
        <f t="shared" ca="1" si="222"/>
        <v>263.99333333333334</v>
      </c>
      <c r="N1149" s="12">
        <f t="shared" ca="1" si="224"/>
        <v>1.2866666666666333</v>
      </c>
      <c r="O1149" s="12">
        <f t="shared" ca="1" si="225"/>
        <v>1.6555111111110252</v>
      </c>
      <c r="P1149" s="12">
        <f t="shared" ca="1" si="226"/>
        <v>1.2866666666666333</v>
      </c>
      <c r="Q1149" s="36">
        <f t="shared" ca="1" si="227"/>
        <v>4.85022114997977E-3</v>
      </c>
      <c r="R1149" s="37">
        <f t="shared" ca="1" si="223"/>
        <v>0.969010800998377</v>
      </c>
      <c r="S1149" s="38">
        <f t="shared" ca="1" si="234"/>
        <v>1</v>
      </c>
    </row>
    <row r="1150" spans="5:19" x14ac:dyDescent="0.3">
      <c r="E1150" s="34">
        <f t="shared" si="228"/>
        <v>1149</v>
      </c>
      <c r="F1150" s="35">
        <v>45133.291666666664</v>
      </c>
      <c r="G1150" s="6">
        <v>264.35000000000002</v>
      </c>
      <c r="H1150" s="40">
        <f t="shared" si="229"/>
        <v>265.27999999999997</v>
      </c>
      <c r="I1150" s="12">
        <f t="shared" si="230"/>
        <v>-0.92999999999994998</v>
      </c>
      <c r="J1150" s="12">
        <f t="shared" si="231"/>
        <v>0.86489999999990697</v>
      </c>
      <c r="K1150" s="12">
        <f t="shared" si="232"/>
        <v>0.92999999999994998</v>
      </c>
      <c r="L1150" s="36">
        <f t="shared" si="233"/>
        <v>3.5180631738223941E-3</v>
      </c>
      <c r="M1150" s="12">
        <f t="shared" ca="1" si="222"/>
        <v>264.78666666666663</v>
      </c>
      <c r="N1150" s="12">
        <f t="shared" ca="1" si="224"/>
        <v>-0.43666666666661058</v>
      </c>
      <c r="O1150" s="12">
        <f t="shared" ca="1" si="225"/>
        <v>0.19067777777772879</v>
      </c>
      <c r="P1150" s="12">
        <f t="shared" ca="1" si="226"/>
        <v>0.43666666666661058</v>
      </c>
      <c r="Q1150" s="36">
        <f t="shared" ca="1" si="227"/>
        <v>1.6518504507910367E-3</v>
      </c>
      <c r="R1150" s="37">
        <f t="shared" ca="1" si="223"/>
        <v>-0.7543225323348669</v>
      </c>
      <c r="S1150" s="38">
        <f t="shared" ca="1" si="234"/>
        <v>1</v>
      </c>
    </row>
    <row r="1151" spans="5:19" x14ac:dyDescent="0.3">
      <c r="E1151" s="34">
        <f t="shared" si="228"/>
        <v>1150</v>
      </c>
      <c r="F1151" s="39">
        <v>45134.291666666664</v>
      </c>
      <c r="G1151" s="10">
        <v>255.71</v>
      </c>
      <c r="H1151" s="40">
        <f t="shared" si="229"/>
        <v>264.35000000000002</v>
      </c>
      <c r="I1151" s="12">
        <f t="shared" si="230"/>
        <v>-8.6400000000000148</v>
      </c>
      <c r="J1151" s="12">
        <f t="shared" si="231"/>
        <v>74.649600000000262</v>
      </c>
      <c r="K1151" s="12">
        <f t="shared" si="232"/>
        <v>8.6400000000000148</v>
      </c>
      <c r="L1151" s="36">
        <f t="shared" si="233"/>
        <v>3.3788275781158401E-2</v>
      </c>
      <c r="M1151" s="12">
        <f t="shared" ca="1" si="222"/>
        <v>266.22999999999996</v>
      </c>
      <c r="N1151" s="12">
        <f t="shared" ca="1" si="224"/>
        <v>-10.519999999999953</v>
      </c>
      <c r="O1151" s="12">
        <f t="shared" ca="1" si="225"/>
        <v>110.67039999999902</v>
      </c>
      <c r="P1151" s="12">
        <f t="shared" ca="1" si="226"/>
        <v>10.519999999999953</v>
      </c>
      <c r="Q1151" s="36">
        <f t="shared" ca="1" si="227"/>
        <v>4.1140354307613911E-2</v>
      </c>
      <c r="R1151" s="37">
        <f t="shared" ca="1" si="223"/>
        <v>-10.837655865668209</v>
      </c>
      <c r="S1151" s="38">
        <f t="shared" ca="1" si="234"/>
        <v>0</v>
      </c>
    </row>
    <row r="1152" spans="5:19" x14ac:dyDescent="0.3">
      <c r="E1152" s="34">
        <f t="shared" si="228"/>
        <v>1151</v>
      </c>
      <c r="F1152" s="35">
        <v>45135.291666666664</v>
      </c>
      <c r="G1152" s="6">
        <v>266.44</v>
      </c>
      <c r="H1152" s="40">
        <f t="shared" si="229"/>
        <v>255.71</v>
      </c>
      <c r="I1152" s="12">
        <f t="shared" si="230"/>
        <v>10.72999999999999</v>
      </c>
      <c r="J1152" s="12">
        <f t="shared" si="231"/>
        <v>115.13289999999978</v>
      </c>
      <c r="K1152" s="12">
        <f t="shared" si="232"/>
        <v>10.72999999999999</v>
      </c>
      <c r="L1152" s="36">
        <f t="shared" si="233"/>
        <v>4.0271730971325588E-2</v>
      </c>
      <c r="M1152" s="12">
        <f t="shared" ca="1" si="222"/>
        <v>261.78000000000003</v>
      </c>
      <c r="N1152" s="12">
        <f t="shared" ca="1" si="224"/>
        <v>4.6599999999999682</v>
      </c>
      <c r="O1152" s="12">
        <f t="shared" ca="1" si="225"/>
        <v>21.715599999999704</v>
      </c>
      <c r="P1152" s="12">
        <f t="shared" ca="1" si="226"/>
        <v>4.6599999999999682</v>
      </c>
      <c r="Q1152" s="36">
        <f t="shared" ca="1" si="227"/>
        <v>1.7489866386428344E-2</v>
      </c>
      <c r="R1152" s="37">
        <f t="shared" ca="1" si="223"/>
        <v>4.3423441343317117</v>
      </c>
      <c r="S1152" s="38">
        <f t="shared" ca="1" si="234"/>
        <v>1</v>
      </c>
    </row>
    <row r="1153" spans="5:19" x14ac:dyDescent="0.3">
      <c r="E1153" s="34">
        <f t="shared" si="228"/>
        <v>1152</v>
      </c>
      <c r="F1153" s="39">
        <v>45138.291666666664</v>
      </c>
      <c r="G1153" s="10">
        <v>267.43</v>
      </c>
      <c r="H1153" s="40">
        <f t="shared" si="229"/>
        <v>266.44</v>
      </c>
      <c r="I1153" s="12">
        <f t="shared" si="230"/>
        <v>0.99000000000000909</v>
      </c>
      <c r="J1153" s="12">
        <f t="shared" si="231"/>
        <v>0.98010000000001796</v>
      </c>
      <c r="K1153" s="12">
        <f t="shared" si="232"/>
        <v>0.99000000000000909</v>
      </c>
      <c r="L1153" s="36">
        <f t="shared" si="233"/>
        <v>3.7019033017986354E-3</v>
      </c>
      <c r="M1153" s="12">
        <f t="shared" ca="1" si="222"/>
        <v>262.16666666666669</v>
      </c>
      <c r="N1153" s="12">
        <f t="shared" ca="1" si="224"/>
        <v>5.2633333333333212</v>
      </c>
      <c r="O1153" s="12">
        <f t="shared" ca="1" si="225"/>
        <v>27.702677777777652</v>
      </c>
      <c r="P1153" s="12">
        <f t="shared" ca="1" si="226"/>
        <v>5.2633333333333212</v>
      </c>
      <c r="Q1153" s="36">
        <f t="shared" ca="1" si="227"/>
        <v>1.9681162671851778E-2</v>
      </c>
      <c r="R1153" s="37">
        <f t="shared" ca="1" si="223"/>
        <v>4.9456774676650648</v>
      </c>
      <c r="S1153" s="38">
        <f t="shared" ca="1" si="234"/>
        <v>0</v>
      </c>
    </row>
    <row r="1154" spans="5:19" x14ac:dyDescent="0.3">
      <c r="E1154" s="34">
        <f t="shared" si="228"/>
        <v>1153</v>
      </c>
      <c r="F1154" s="35">
        <v>45139.291666666664</v>
      </c>
      <c r="G1154" s="6">
        <v>261.07</v>
      </c>
      <c r="H1154" s="40">
        <f t="shared" si="229"/>
        <v>267.43</v>
      </c>
      <c r="I1154" s="12">
        <f t="shared" si="230"/>
        <v>-6.3600000000000136</v>
      </c>
      <c r="J1154" s="12">
        <f t="shared" si="231"/>
        <v>40.449600000000174</v>
      </c>
      <c r="K1154" s="12">
        <f t="shared" si="232"/>
        <v>6.3600000000000136</v>
      </c>
      <c r="L1154" s="36">
        <f t="shared" si="233"/>
        <v>2.4361282414678109E-2</v>
      </c>
      <c r="M1154" s="12">
        <f t="shared" ref="M1154:M1217" ca="1" si="235">IF(E1154&lt;=span,G1154,AVERAGE(OFFSET(G1154,-span,0,span,1)))</f>
        <v>263.19333333333333</v>
      </c>
      <c r="N1154" s="12">
        <f t="shared" ca="1" si="224"/>
        <v>-2.1233333333333348</v>
      </c>
      <c r="O1154" s="12">
        <f t="shared" ca="1" si="225"/>
        <v>4.5085444444444507</v>
      </c>
      <c r="P1154" s="12">
        <f t="shared" ca="1" si="226"/>
        <v>2.1233333333333348</v>
      </c>
      <c r="Q1154" s="36">
        <f t="shared" ca="1" si="227"/>
        <v>8.1331954392819348E-3</v>
      </c>
      <c r="R1154" s="37">
        <f t="shared" ref="R1154:R1217" ca="1" si="236">N1154-AVERAGE(ErorrMA)</f>
        <v>-2.4409891990015913</v>
      </c>
      <c r="S1154" s="38">
        <f t="shared" ca="1" si="234"/>
        <v>1</v>
      </c>
    </row>
    <row r="1155" spans="5:19" x14ac:dyDescent="0.3">
      <c r="E1155" s="34">
        <f t="shared" si="228"/>
        <v>1154</v>
      </c>
      <c r="F1155" s="39">
        <v>45140.291666666664</v>
      </c>
      <c r="G1155" s="10">
        <v>254.11</v>
      </c>
      <c r="H1155" s="40">
        <f t="shared" si="229"/>
        <v>261.07</v>
      </c>
      <c r="I1155" s="12">
        <f t="shared" si="230"/>
        <v>-6.9599999999999795</v>
      </c>
      <c r="J1155" s="12">
        <f t="shared" si="231"/>
        <v>48.441599999999717</v>
      </c>
      <c r="K1155" s="12">
        <f t="shared" si="232"/>
        <v>6.9599999999999795</v>
      </c>
      <c r="L1155" s="36">
        <f t="shared" si="233"/>
        <v>2.7389713116366846E-2</v>
      </c>
      <c r="M1155" s="12">
        <f t="shared" ca="1" si="235"/>
        <v>264.98</v>
      </c>
      <c r="N1155" s="12">
        <f t="shared" ref="N1155:N1218" ca="1" si="237">G1155-M1155</f>
        <v>-10.870000000000005</v>
      </c>
      <c r="O1155" s="12">
        <f t="shared" ref="O1155:O1218" ca="1" si="238">N1155^2</f>
        <v>118.15690000000009</v>
      </c>
      <c r="P1155" s="12">
        <f t="shared" ref="P1155:P1218" ca="1" si="239">ABS(N1155)</f>
        <v>10.870000000000005</v>
      </c>
      <c r="Q1155" s="36">
        <f t="shared" ref="Q1155:Q1218" ca="1" si="240">P1155/G1155</f>
        <v>4.2776750226279976E-2</v>
      </c>
      <c r="R1155" s="37">
        <f t="shared" ca="1" si="236"/>
        <v>-11.18765586566826</v>
      </c>
      <c r="S1155" s="38">
        <f t="shared" ca="1" si="234"/>
        <v>0</v>
      </c>
    </row>
    <row r="1156" spans="5:19" x14ac:dyDescent="0.3">
      <c r="E1156" s="34">
        <f t="shared" ref="E1156:E1219" si="241">E1155+1</f>
        <v>1155</v>
      </c>
      <c r="F1156" s="35">
        <v>45141.291666666664</v>
      </c>
      <c r="G1156" s="6">
        <v>259.32</v>
      </c>
      <c r="H1156" s="40">
        <f t="shared" ref="H1156:H1219" si="242">G1155</f>
        <v>254.11</v>
      </c>
      <c r="I1156" s="12">
        <f t="shared" ref="I1156:I1219" si="243">(G1156-H1156)</f>
        <v>5.2099999999999795</v>
      </c>
      <c r="J1156" s="12">
        <f t="shared" ref="J1156:J1219" si="244">I1156^2</f>
        <v>27.144099999999789</v>
      </c>
      <c r="K1156" s="12">
        <f t="shared" ref="K1156:K1219" si="245">ABS(I1156)</f>
        <v>5.2099999999999795</v>
      </c>
      <c r="L1156" s="36">
        <f t="shared" ref="L1156:L1219" si="246">K1156/G1156</f>
        <v>2.0091007249729984E-2</v>
      </c>
      <c r="M1156" s="12">
        <f t="shared" ca="1" si="235"/>
        <v>260.87</v>
      </c>
      <c r="N1156" s="12">
        <f t="shared" ca="1" si="237"/>
        <v>-1.5500000000000114</v>
      </c>
      <c r="O1156" s="12">
        <f t="shared" ca="1" si="238"/>
        <v>2.4025000000000354</v>
      </c>
      <c r="P1156" s="12">
        <f t="shared" ca="1" si="239"/>
        <v>1.5500000000000114</v>
      </c>
      <c r="Q1156" s="36">
        <f t="shared" ca="1" si="240"/>
        <v>5.9771710627796217E-3</v>
      </c>
      <c r="R1156" s="37">
        <f t="shared" ca="1" si="236"/>
        <v>-1.8676558656682678</v>
      </c>
      <c r="S1156" s="38">
        <f t="shared" ref="S1156:S1219" ca="1" si="247">IF(N1155*N1156&lt;0,1,0)</f>
        <v>0</v>
      </c>
    </row>
    <row r="1157" spans="5:19" x14ac:dyDescent="0.3">
      <c r="E1157" s="34">
        <f t="shared" si="241"/>
        <v>1156</v>
      </c>
      <c r="F1157" s="39">
        <v>45142.291666666664</v>
      </c>
      <c r="G1157" s="10">
        <v>253.86</v>
      </c>
      <c r="H1157" s="40">
        <f t="shared" si="242"/>
        <v>259.32</v>
      </c>
      <c r="I1157" s="12">
        <f t="shared" si="243"/>
        <v>-5.4599999999999795</v>
      </c>
      <c r="J1157" s="12">
        <f t="shared" si="244"/>
        <v>29.811599999999778</v>
      </c>
      <c r="K1157" s="12">
        <f t="shared" si="245"/>
        <v>5.4599999999999795</v>
      </c>
      <c r="L1157" s="36">
        <f t="shared" si="246"/>
        <v>2.150791774994083E-2</v>
      </c>
      <c r="M1157" s="12">
        <f t="shared" ca="1" si="235"/>
        <v>258.16666666666669</v>
      </c>
      <c r="N1157" s="12">
        <f t="shared" ca="1" si="237"/>
        <v>-4.306666666666672</v>
      </c>
      <c r="O1157" s="12">
        <f t="shared" ca="1" si="238"/>
        <v>18.547377777777822</v>
      </c>
      <c r="P1157" s="12">
        <f t="shared" ca="1" si="239"/>
        <v>4.306666666666672</v>
      </c>
      <c r="Q1157" s="36">
        <f t="shared" ca="1" si="240"/>
        <v>1.6964731216681132E-2</v>
      </c>
      <c r="R1157" s="37">
        <f t="shared" ca="1" si="236"/>
        <v>-4.6243225323349284</v>
      </c>
      <c r="S1157" s="38">
        <f t="shared" ca="1" si="247"/>
        <v>0</v>
      </c>
    </row>
    <row r="1158" spans="5:19" x14ac:dyDescent="0.3">
      <c r="E1158" s="34">
        <f t="shared" si="241"/>
        <v>1157</v>
      </c>
      <c r="F1158" s="35">
        <v>45145.291666666664</v>
      </c>
      <c r="G1158" s="6">
        <v>251.45</v>
      </c>
      <c r="H1158" s="40">
        <f t="shared" si="242"/>
        <v>253.86</v>
      </c>
      <c r="I1158" s="12">
        <f t="shared" si="243"/>
        <v>-2.410000000000025</v>
      </c>
      <c r="J1158" s="12">
        <f t="shared" si="244"/>
        <v>5.8081000000001204</v>
      </c>
      <c r="K1158" s="12">
        <f t="shared" si="245"/>
        <v>2.410000000000025</v>
      </c>
      <c r="L1158" s="36">
        <f t="shared" si="246"/>
        <v>9.5844104195666139E-3</v>
      </c>
      <c r="M1158" s="12">
        <f t="shared" ca="1" si="235"/>
        <v>255.76333333333335</v>
      </c>
      <c r="N1158" s="12">
        <f t="shared" ca="1" si="237"/>
        <v>-4.313333333333361</v>
      </c>
      <c r="O1158" s="12">
        <f t="shared" ca="1" si="238"/>
        <v>18.604844444444684</v>
      </c>
      <c r="P1158" s="12">
        <f t="shared" ca="1" si="239"/>
        <v>4.313333333333361</v>
      </c>
      <c r="Q1158" s="36">
        <f t="shared" ca="1" si="240"/>
        <v>1.7153841055213209E-2</v>
      </c>
      <c r="R1158" s="37">
        <f t="shared" ca="1" si="236"/>
        <v>-4.6309891990016174</v>
      </c>
      <c r="S1158" s="38">
        <f t="shared" ca="1" si="247"/>
        <v>0</v>
      </c>
    </row>
    <row r="1159" spans="5:19" x14ac:dyDescent="0.3">
      <c r="E1159" s="34">
        <f t="shared" si="241"/>
        <v>1158</v>
      </c>
      <c r="F1159" s="39">
        <v>45146.291666666664</v>
      </c>
      <c r="G1159" s="10">
        <v>249.7</v>
      </c>
      <c r="H1159" s="40">
        <f t="shared" si="242"/>
        <v>251.45</v>
      </c>
      <c r="I1159" s="12">
        <f t="shared" si="243"/>
        <v>-1.75</v>
      </c>
      <c r="J1159" s="12">
        <f t="shared" si="244"/>
        <v>3.0625</v>
      </c>
      <c r="K1159" s="12">
        <f t="shared" si="245"/>
        <v>1.75</v>
      </c>
      <c r="L1159" s="36">
        <f t="shared" si="246"/>
        <v>7.0084100921105333E-3</v>
      </c>
      <c r="M1159" s="12">
        <f t="shared" ca="1" si="235"/>
        <v>254.87666666666669</v>
      </c>
      <c r="N1159" s="12">
        <f t="shared" ca="1" si="237"/>
        <v>-5.1766666666667049</v>
      </c>
      <c r="O1159" s="12">
        <f t="shared" ca="1" si="238"/>
        <v>26.797877777778176</v>
      </c>
      <c r="P1159" s="12">
        <f t="shared" ca="1" si="239"/>
        <v>5.1766666666667049</v>
      </c>
      <c r="Q1159" s="36">
        <f t="shared" ca="1" si="240"/>
        <v>2.073154452009093E-2</v>
      </c>
      <c r="R1159" s="37">
        <f t="shared" ca="1" si="236"/>
        <v>-5.4943225323349614</v>
      </c>
      <c r="S1159" s="38">
        <f t="shared" ca="1" si="247"/>
        <v>0</v>
      </c>
    </row>
    <row r="1160" spans="5:19" x14ac:dyDescent="0.3">
      <c r="E1160" s="34">
        <f t="shared" si="241"/>
        <v>1159</v>
      </c>
      <c r="F1160" s="35">
        <v>45147.291666666664</v>
      </c>
      <c r="G1160" s="6">
        <v>242.19</v>
      </c>
      <c r="H1160" s="40">
        <f t="shared" si="242"/>
        <v>249.7</v>
      </c>
      <c r="I1160" s="12">
        <f t="shared" si="243"/>
        <v>-7.5099999999999909</v>
      </c>
      <c r="J1160" s="12">
        <f t="shared" si="244"/>
        <v>56.400099999999867</v>
      </c>
      <c r="K1160" s="12">
        <f t="shared" si="245"/>
        <v>7.5099999999999909</v>
      </c>
      <c r="L1160" s="36">
        <f t="shared" si="246"/>
        <v>3.1008712168132422E-2</v>
      </c>
      <c r="M1160" s="12">
        <f t="shared" ca="1" si="235"/>
        <v>251.67</v>
      </c>
      <c r="N1160" s="12">
        <f t="shared" ca="1" si="237"/>
        <v>-9.4799999999999898</v>
      </c>
      <c r="O1160" s="12">
        <f t="shared" ca="1" si="238"/>
        <v>89.870399999999805</v>
      </c>
      <c r="P1160" s="12">
        <f t="shared" ca="1" si="239"/>
        <v>9.4799999999999898</v>
      </c>
      <c r="Q1160" s="36">
        <f t="shared" ca="1" si="240"/>
        <v>3.9142821751517363E-2</v>
      </c>
      <c r="R1160" s="37">
        <f t="shared" ca="1" si="236"/>
        <v>-9.7976558656682453</v>
      </c>
      <c r="S1160" s="38">
        <f t="shared" ca="1" si="247"/>
        <v>0</v>
      </c>
    </row>
    <row r="1161" spans="5:19" x14ac:dyDescent="0.3">
      <c r="E1161" s="34">
        <f t="shared" si="241"/>
        <v>1160</v>
      </c>
      <c r="F1161" s="39">
        <v>45148.291666666664</v>
      </c>
      <c r="G1161" s="10">
        <v>245.34</v>
      </c>
      <c r="H1161" s="40">
        <f t="shared" si="242"/>
        <v>242.19</v>
      </c>
      <c r="I1161" s="12">
        <f t="shared" si="243"/>
        <v>3.1500000000000057</v>
      </c>
      <c r="J1161" s="12">
        <f t="shared" si="244"/>
        <v>9.922500000000035</v>
      </c>
      <c r="K1161" s="12">
        <f t="shared" si="245"/>
        <v>3.1500000000000057</v>
      </c>
      <c r="L1161" s="36">
        <f t="shared" si="246"/>
        <v>1.2839325018341915E-2</v>
      </c>
      <c r="M1161" s="12">
        <f t="shared" ca="1" si="235"/>
        <v>247.77999999999997</v>
      </c>
      <c r="N1161" s="12">
        <f t="shared" ca="1" si="237"/>
        <v>-2.4399999999999693</v>
      </c>
      <c r="O1161" s="12">
        <f t="shared" ca="1" si="238"/>
        <v>5.9535999999998506</v>
      </c>
      <c r="P1161" s="12">
        <f t="shared" ca="1" si="239"/>
        <v>2.4399999999999693</v>
      </c>
      <c r="Q1161" s="36">
        <f t="shared" ca="1" si="240"/>
        <v>9.9453819189694679E-3</v>
      </c>
      <c r="R1161" s="37">
        <f t="shared" ca="1" si="236"/>
        <v>-2.7576558656682257</v>
      </c>
      <c r="S1161" s="38">
        <f t="shared" ca="1" si="247"/>
        <v>0</v>
      </c>
    </row>
    <row r="1162" spans="5:19" x14ac:dyDescent="0.3">
      <c r="E1162" s="34">
        <f t="shared" si="241"/>
        <v>1161</v>
      </c>
      <c r="F1162" s="35">
        <v>45149.291666666664</v>
      </c>
      <c r="G1162" s="6">
        <v>242.65</v>
      </c>
      <c r="H1162" s="40">
        <f t="shared" si="242"/>
        <v>245.34</v>
      </c>
      <c r="I1162" s="12">
        <f t="shared" si="243"/>
        <v>-2.6899999999999977</v>
      </c>
      <c r="J1162" s="12">
        <f t="shared" si="244"/>
        <v>7.236099999999988</v>
      </c>
      <c r="K1162" s="12">
        <f t="shared" si="245"/>
        <v>2.6899999999999977</v>
      </c>
      <c r="L1162" s="36">
        <f t="shared" si="246"/>
        <v>1.1085926231197188E-2</v>
      </c>
      <c r="M1162" s="12">
        <f t="shared" ca="1" si="235"/>
        <v>245.74333333333334</v>
      </c>
      <c r="N1162" s="12">
        <f t="shared" ca="1" si="237"/>
        <v>-3.0933333333333337</v>
      </c>
      <c r="O1162" s="12">
        <f t="shared" ca="1" si="238"/>
        <v>9.5687111111111136</v>
      </c>
      <c r="P1162" s="12">
        <f t="shared" ca="1" si="239"/>
        <v>3.0933333333333337</v>
      </c>
      <c r="Q1162" s="36">
        <f t="shared" ca="1" si="240"/>
        <v>1.2748128305515491E-2</v>
      </c>
      <c r="R1162" s="37">
        <f t="shared" ca="1" si="236"/>
        <v>-3.4109891990015901</v>
      </c>
      <c r="S1162" s="38">
        <f t="shared" ca="1" si="247"/>
        <v>0</v>
      </c>
    </row>
    <row r="1163" spans="5:19" x14ac:dyDescent="0.3">
      <c r="E1163" s="34">
        <f t="shared" si="241"/>
        <v>1162</v>
      </c>
      <c r="F1163" s="39">
        <v>45152.291666666664</v>
      </c>
      <c r="G1163" s="10">
        <v>239.76</v>
      </c>
      <c r="H1163" s="40">
        <f t="shared" si="242"/>
        <v>242.65</v>
      </c>
      <c r="I1163" s="12">
        <f t="shared" si="243"/>
        <v>-2.8900000000000148</v>
      </c>
      <c r="J1163" s="12">
        <f t="shared" si="244"/>
        <v>8.3521000000000853</v>
      </c>
      <c r="K1163" s="12">
        <f t="shared" si="245"/>
        <v>2.8900000000000148</v>
      </c>
      <c r="L1163" s="36">
        <f t="shared" si="246"/>
        <v>1.2053720387053782E-2</v>
      </c>
      <c r="M1163" s="12">
        <f t="shared" ca="1" si="235"/>
        <v>243.39333333333332</v>
      </c>
      <c r="N1163" s="12">
        <f t="shared" ca="1" si="237"/>
        <v>-3.6333333333333258</v>
      </c>
      <c r="O1163" s="12">
        <f t="shared" ca="1" si="238"/>
        <v>13.201111111111056</v>
      </c>
      <c r="P1163" s="12">
        <f t="shared" ca="1" si="239"/>
        <v>3.6333333333333258</v>
      </c>
      <c r="Q1163" s="36">
        <f t="shared" ca="1" si="240"/>
        <v>1.5154042931820679E-2</v>
      </c>
      <c r="R1163" s="37">
        <f t="shared" ca="1" si="236"/>
        <v>-3.9509891990015822</v>
      </c>
      <c r="S1163" s="38">
        <f t="shared" ca="1" si="247"/>
        <v>0</v>
      </c>
    </row>
    <row r="1164" spans="5:19" x14ac:dyDescent="0.3">
      <c r="E1164" s="34">
        <f t="shared" si="241"/>
        <v>1163</v>
      </c>
      <c r="F1164" s="35">
        <v>45153.291666666664</v>
      </c>
      <c r="G1164" s="6">
        <v>232.96</v>
      </c>
      <c r="H1164" s="40">
        <f t="shared" si="242"/>
        <v>239.76</v>
      </c>
      <c r="I1164" s="12">
        <f t="shared" si="243"/>
        <v>-6.7999999999999829</v>
      </c>
      <c r="J1164" s="12">
        <f t="shared" si="244"/>
        <v>46.239999999999768</v>
      </c>
      <c r="K1164" s="12">
        <f t="shared" si="245"/>
        <v>6.7999999999999829</v>
      </c>
      <c r="L1164" s="36">
        <f t="shared" si="246"/>
        <v>2.9189560439560367E-2</v>
      </c>
      <c r="M1164" s="12">
        <f t="shared" ca="1" si="235"/>
        <v>242.58333333333334</v>
      </c>
      <c r="N1164" s="12">
        <f t="shared" ca="1" si="237"/>
        <v>-9.6233333333333348</v>
      </c>
      <c r="O1164" s="12">
        <f t="shared" ca="1" si="238"/>
        <v>92.608544444444476</v>
      </c>
      <c r="P1164" s="12">
        <f t="shared" ca="1" si="239"/>
        <v>9.6233333333333348</v>
      </c>
      <c r="Q1164" s="36">
        <f t="shared" ca="1" si="240"/>
        <v>4.1308951465201471E-2</v>
      </c>
      <c r="R1164" s="37">
        <f t="shared" ca="1" si="236"/>
        <v>-9.9409891990015904</v>
      </c>
      <c r="S1164" s="38">
        <f t="shared" ca="1" si="247"/>
        <v>0</v>
      </c>
    </row>
    <row r="1165" spans="5:19" x14ac:dyDescent="0.3">
      <c r="E1165" s="34">
        <f t="shared" si="241"/>
        <v>1164</v>
      </c>
      <c r="F1165" s="39">
        <v>45154.291666666664</v>
      </c>
      <c r="G1165" s="10">
        <v>225.6</v>
      </c>
      <c r="H1165" s="40">
        <f t="shared" si="242"/>
        <v>232.96</v>
      </c>
      <c r="I1165" s="12">
        <f t="shared" si="243"/>
        <v>-7.3600000000000136</v>
      </c>
      <c r="J1165" s="12">
        <f t="shared" si="244"/>
        <v>54.169600000000202</v>
      </c>
      <c r="K1165" s="12">
        <f t="shared" si="245"/>
        <v>7.3600000000000136</v>
      </c>
      <c r="L1165" s="36">
        <f t="shared" si="246"/>
        <v>3.2624113475177366E-2</v>
      </c>
      <c r="M1165" s="12">
        <f t="shared" ca="1" si="235"/>
        <v>238.45666666666668</v>
      </c>
      <c r="N1165" s="12">
        <f t="shared" ca="1" si="237"/>
        <v>-12.856666666666683</v>
      </c>
      <c r="O1165" s="12">
        <f t="shared" ca="1" si="238"/>
        <v>165.29387777777822</v>
      </c>
      <c r="P1165" s="12">
        <f t="shared" ca="1" si="239"/>
        <v>12.856666666666683</v>
      </c>
      <c r="Q1165" s="36">
        <f t="shared" ca="1" si="240"/>
        <v>5.6988770685579275E-2</v>
      </c>
      <c r="R1165" s="37">
        <f t="shared" ca="1" si="236"/>
        <v>-13.174322532334939</v>
      </c>
      <c r="S1165" s="38">
        <f t="shared" ca="1" si="247"/>
        <v>0</v>
      </c>
    </row>
    <row r="1166" spans="5:19" x14ac:dyDescent="0.3">
      <c r="E1166" s="34">
        <f t="shared" si="241"/>
        <v>1165</v>
      </c>
      <c r="F1166" s="35">
        <v>45155.291666666664</v>
      </c>
      <c r="G1166" s="6">
        <v>219.22</v>
      </c>
      <c r="H1166" s="40">
        <f t="shared" si="242"/>
        <v>225.6</v>
      </c>
      <c r="I1166" s="12">
        <f t="shared" si="243"/>
        <v>-6.3799999999999955</v>
      </c>
      <c r="J1166" s="12">
        <f t="shared" si="244"/>
        <v>40.704399999999943</v>
      </c>
      <c r="K1166" s="12">
        <f t="shared" si="245"/>
        <v>6.3799999999999955</v>
      </c>
      <c r="L1166" s="36">
        <f t="shared" si="246"/>
        <v>2.910318401605691E-2</v>
      </c>
      <c r="M1166" s="12">
        <f t="shared" ca="1" si="235"/>
        <v>232.77333333333334</v>
      </c>
      <c r="N1166" s="12">
        <f t="shared" ca="1" si="237"/>
        <v>-13.553333333333342</v>
      </c>
      <c r="O1166" s="12">
        <f t="shared" ca="1" si="238"/>
        <v>183.69284444444466</v>
      </c>
      <c r="P1166" s="12">
        <f t="shared" ca="1" si="239"/>
        <v>13.553333333333342</v>
      </c>
      <c r="Q1166" s="36">
        <f t="shared" ca="1" si="240"/>
        <v>6.1825259252501333E-2</v>
      </c>
      <c r="R1166" s="37">
        <f t="shared" ca="1" si="236"/>
        <v>-13.870989199001597</v>
      </c>
      <c r="S1166" s="38">
        <f t="shared" ca="1" si="247"/>
        <v>0</v>
      </c>
    </row>
    <row r="1167" spans="5:19" x14ac:dyDescent="0.3">
      <c r="E1167" s="34">
        <f t="shared" si="241"/>
        <v>1166</v>
      </c>
      <c r="F1167" s="39">
        <v>45156.291666666664</v>
      </c>
      <c r="G1167" s="10">
        <v>215.49</v>
      </c>
      <c r="H1167" s="40">
        <f t="shared" si="242"/>
        <v>219.22</v>
      </c>
      <c r="I1167" s="12">
        <f t="shared" si="243"/>
        <v>-3.7299999999999898</v>
      </c>
      <c r="J1167" s="12">
        <f t="shared" si="244"/>
        <v>13.912899999999924</v>
      </c>
      <c r="K1167" s="12">
        <f t="shared" si="245"/>
        <v>3.7299999999999898</v>
      </c>
      <c r="L1167" s="36">
        <f t="shared" si="246"/>
        <v>1.7309387906631349E-2</v>
      </c>
      <c r="M1167" s="12">
        <f t="shared" ca="1" si="235"/>
        <v>225.92666666666665</v>
      </c>
      <c r="N1167" s="12">
        <f t="shared" ca="1" si="237"/>
        <v>-10.436666666666639</v>
      </c>
      <c r="O1167" s="12">
        <f t="shared" ca="1" si="238"/>
        <v>108.92401111111053</v>
      </c>
      <c r="P1167" s="12">
        <f t="shared" ca="1" si="239"/>
        <v>10.436666666666639</v>
      </c>
      <c r="Q1167" s="36">
        <f t="shared" ca="1" si="240"/>
        <v>4.843225517038674E-2</v>
      </c>
      <c r="R1167" s="37">
        <f t="shared" ca="1" si="236"/>
        <v>-10.754322532334895</v>
      </c>
      <c r="S1167" s="38">
        <f t="shared" ca="1" si="247"/>
        <v>0</v>
      </c>
    </row>
    <row r="1168" spans="5:19" x14ac:dyDescent="0.3">
      <c r="E1168" s="34">
        <f t="shared" si="241"/>
        <v>1167</v>
      </c>
      <c r="F1168" s="35">
        <v>45159.291666666664</v>
      </c>
      <c r="G1168" s="6">
        <v>231.28</v>
      </c>
      <c r="H1168" s="40">
        <f t="shared" si="242"/>
        <v>215.49</v>
      </c>
      <c r="I1168" s="12">
        <f t="shared" si="243"/>
        <v>15.789999999999992</v>
      </c>
      <c r="J1168" s="12">
        <f t="shared" si="244"/>
        <v>249.32409999999976</v>
      </c>
      <c r="K1168" s="12">
        <f t="shared" si="245"/>
        <v>15.789999999999992</v>
      </c>
      <c r="L1168" s="36">
        <f t="shared" si="246"/>
        <v>6.8272224143894805E-2</v>
      </c>
      <c r="M1168" s="12">
        <f t="shared" ca="1" si="235"/>
        <v>220.10333333333332</v>
      </c>
      <c r="N1168" s="12">
        <f t="shared" ca="1" si="237"/>
        <v>11.176666666666677</v>
      </c>
      <c r="O1168" s="12">
        <f t="shared" ca="1" si="238"/>
        <v>124.917877777778</v>
      </c>
      <c r="P1168" s="12">
        <f t="shared" ca="1" si="239"/>
        <v>11.176666666666677</v>
      </c>
      <c r="Q1168" s="36">
        <f t="shared" ca="1" si="240"/>
        <v>4.8325262308313195E-2</v>
      </c>
      <c r="R1168" s="37">
        <f t="shared" ca="1" si="236"/>
        <v>10.859010800998421</v>
      </c>
      <c r="S1168" s="38">
        <f t="shared" ca="1" si="247"/>
        <v>1</v>
      </c>
    </row>
    <row r="1169" spans="5:19" x14ac:dyDescent="0.3">
      <c r="E1169" s="34">
        <f t="shared" si="241"/>
        <v>1168</v>
      </c>
      <c r="F1169" s="39">
        <v>45160.291666666664</v>
      </c>
      <c r="G1169" s="10">
        <v>233.19</v>
      </c>
      <c r="H1169" s="40">
        <f t="shared" si="242"/>
        <v>231.28</v>
      </c>
      <c r="I1169" s="12">
        <f t="shared" si="243"/>
        <v>1.9099999999999966</v>
      </c>
      <c r="J1169" s="12">
        <f t="shared" si="244"/>
        <v>3.648099999999987</v>
      </c>
      <c r="K1169" s="12">
        <f t="shared" si="245"/>
        <v>1.9099999999999966</v>
      </c>
      <c r="L1169" s="36">
        <f t="shared" si="246"/>
        <v>8.1907457438140426E-3</v>
      </c>
      <c r="M1169" s="12">
        <f t="shared" ca="1" si="235"/>
        <v>221.99666666666667</v>
      </c>
      <c r="N1169" s="12">
        <f t="shared" ca="1" si="237"/>
        <v>11.193333333333328</v>
      </c>
      <c r="O1169" s="12">
        <f t="shared" ca="1" si="238"/>
        <v>125.29071111111099</v>
      </c>
      <c r="P1169" s="12">
        <f t="shared" ca="1" si="239"/>
        <v>11.193333333333328</v>
      </c>
      <c r="Q1169" s="36">
        <f t="shared" ca="1" si="240"/>
        <v>4.800091484769213E-2</v>
      </c>
      <c r="R1169" s="37">
        <f t="shared" ca="1" si="236"/>
        <v>10.875677467665072</v>
      </c>
      <c r="S1169" s="38">
        <f t="shared" ca="1" si="247"/>
        <v>0</v>
      </c>
    </row>
    <row r="1170" spans="5:19" x14ac:dyDescent="0.3">
      <c r="E1170" s="34">
        <f t="shared" si="241"/>
        <v>1169</v>
      </c>
      <c r="F1170" s="35">
        <v>45161.291666666664</v>
      </c>
      <c r="G1170" s="6">
        <v>236.86</v>
      </c>
      <c r="H1170" s="40">
        <f t="shared" si="242"/>
        <v>233.19</v>
      </c>
      <c r="I1170" s="12">
        <f t="shared" si="243"/>
        <v>3.6700000000000159</v>
      </c>
      <c r="J1170" s="12">
        <f t="shared" si="244"/>
        <v>13.468900000000117</v>
      </c>
      <c r="K1170" s="12">
        <f t="shared" si="245"/>
        <v>3.6700000000000159</v>
      </c>
      <c r="L1170" s="36">
        <f t="shared" si="246"/>
        <v>1.5494384868698875E-2</v>
      </c>
      <c r="M1170" s="12">
        <f t="shared" ca="1" si="235"/>
        <v>226.65333333333334</v>
      </c>
      <c r="N1170" s="12">
        <f t="shared" ca="1" si="237"/>
        <v>10.206666666666678</v>
      </c>
      <c r="O1170" s="12">
        <f t="shared" ca="1" si="238"/>
        <v>104.17604444444467</v>
      </c>
      <c r="P1170" s="12">
        <f t="shared" ca="1" si="239"/>
        <v>10.206666666666678</v>
      </c>
      <c r="Q1170" s="36">
        <f t="shared" ca="1" si="240"/>
        <v>4.3091559008134245E-2</v>
      </c>
      <c r="R1170" s="37">
        <f t="shared" ca="1" si="236"/>
        <v>9.8890108009984221</v>
      </c>
      <c r="S1170" s="38">
        <f t="shared" ca="1" si="247"/>
        <v>0</v>
      </c>
    </row>
    <row r="1171" spans="5:19" x14ac:dyDescent="0.3">
      <c r="E1171" s="34">
        <f t="shared" si="241"/>
        <v>1170</v>
      </c>
      <c r="F1171" s="39">
        <v>45162.291666666664</v>
      </c>
      <c r="G1171" s="10">
        <v>230.04</v>
      </c>
      <c r="H1171" s="40">
        <f t="shared" si="242"/>
        <v>236.86</v>
      </c>
      <c r="I1171" s="12">
        <f t="shared" si="243"/>
        <v>-6.8200000000000216</v>
      </c>
      <c r="J1171" s="12">
        <f t="shared" si="244"/>
        <v>46.512400000000298</v>
      </c>
      <c r="K1171" s="12">
        <f t="shared" si="245"/>
        <v>6.8200000000000216</v>
      </c>
      <c r="L1171" s="36">
        <f t="shared" si="246"/>
        <v>2.9647017909928804E-2</v>
      </c>
      <c r="M1171" s="12">
        <f t="shared" ca="1" si="235"/>
        <v>233.77666666666667</v>
      </c>
      <c r="N1171" s="12">
        <f t="shared" ca="1" si="237"/>
        <v>-3.7366666666666788</v>
      </c>
      <c r="O1171" s="12">
        <f t="shared" ca="1" si="238"/>
        <v>13.962677777777868</v>
      </c>
      <c r="P1171" s="12">
        <f t="shared" ca="1" si="239"/>
        <v>3.7366666666666788</v>
      </c>
      <c r="Q1171" s="36">
        <f t="shared" ca="1" si="240"/>
        <v>1.6243551846055811E-2</v>
      </c>
      <c r="R1171" s="37">
        <f t="shared" ca="1" si="236"/>
        <v>-4.0543225323349352</v>
      </c>
      <c r="S1171" s="38">
        <f t="shared" ca="1" si="247"/>
        <v>1</v>
      </c>
    </row>
    <row r="1172" spans="5:19" x14ac:dyDescent="0.3">
      <c r="E1172" s="34">
        <f t="shared" si="241"/>
        <v>1171</v>
      </c>
      <c r="F1172" s="35">
        <v>45163.291666666664</v>
      </c>
      <c r="G1172" s="6">
        <v>238.59</v>
      </c>
      <c r="H1172" s="40">
        <f t="shared" si="242"/>
        <v>230.04</v>
      </c>
      <c r="I1172" s="12">
        <f t="shared" si="243"/>
        <v>8.5500000000000114</v>
      </c>
      <c r="J1172" s="12">
        <f t="shared" si="244"/>
        <v>73.102500000000191</v>
      </c>
      <c r="K1172" s="12">
        <f t="shared" si="245"/>
        <v>8.5500000000000114</v>
      </c>
      <c r="L1172" s="36">
        <f t="shared" si="246"/>
        <v>3.5835533760845015E-2</v>
      </c>
      <c r="M1172" s="12">
        <f t="shared" ca="1" si="235"/>
        <v>233.36333333333334</v>
      </c>
      <c r="N1172" s="12">
        <f t="shared" ca="1" si="237"/>
        <v>5.2266666666666595</v>
      </c>
      <c r="O1172" s="12">
        <f t="shared" ca="1" si="238"/>
        <v>27.318044444444368</v>
      </c>
      <c r="P1172" s="12">
        <f t="shared" ca="1" si="239"/>
        <v>5.2266666666666595</v>
      </c>
      <c r="Q1172" s="36">
        <f t="shared" ca="1" si="240"/>
        <v>2.1906478338013576E-2</v>
      </c>
      <c r="R1172" s="37">
        <f t="shared" ca="1" si="236"/>
        <v>4.909010800998403</v>
      </c>
      <c r="S1172" s="38">
        <f t="shared" ca="1" si="247"/>
        <v>1</v>
      </c>
    </row>
    <row r="1173" spans="5:19" x14ac:dyDescent="0.3">
      <c r="E1173" s="34">
        <f t="shared" si="241"/>
        <v>1172</v>
      </c>
      <c r="F1173" s="39">
        <v>45166.291666666664</v>
      </c>
      <c r="G1173" s="10">
        <v>238.82</v>
      </c>
      <c r="H1173" s="40">
        <f t="shared" si="242"/>
        <v>238.59</v>
      </c>
      <c r="I1173" s="12">
        <f t="shared" si="243"/>
        <v>0.22999999999998977</v>
      </c>
      <c r="J1173" s="12">
        <f t="shared" si="244"/>
        <v>5.2899999999995291E-2</v>
      </c>
      <c r="K1173" s="12">
        <f t="shared" si="245"/>
        <v>0.22999999999998977</v>
      </c>
      <c r="L1173" s="36">
        <f t="shared" si="246"/>
        <v>9.6306841973029802E-4</v>
      </c>
      <c r="M1173" s="12">
        <f t="shared" ca="1" si="235"/>
        <v>235.16333333333333</v>
      </c>
      <c r="N1173" s="12">
        <f t="shared" ca="1" si="237"/>
        <v>3.6566666666666663</v>
      </c>
      <c r="O1173" s="12">
        <f t="shared" ca="1" si="238"/>
        <v>13.371211111111108</v>
      </c>
      <c r="P1173" s="12">
        <f t="shared" ca="1" si="239"/>
        <v>3.6566666666666663</v>
      </c>
      <c r="Q1173" s="36">
        <f t="shared" ca="1" si="240"/>
        <v>1.5311392122379476E-2</v>
      </c>
      <c r="R1173" s="37">
        <f t="shared" ca="1" si="236"/>
        <v>3.3390108009984099</v>
      </c>
      <c r="S1173" s="38">
        <f t="shared" ca="1" si="247"/>
        <v>0</v>
      </c>
    </row>
    <row r="1174" spans="5:19" x14ac:dyDescent="0.3">
      <c r="E1174" s="34">
        <f t="shared" si="241"/>
        <v>1173</v>
      </c>
      <c r="F1174" s="35">
        <v>45167.291666666664</v>
      </c>
      <c r="G1174" s="6">
        <v>257.18</v>
      </c>
      <c r="H1174" s="40">
        <f t="shared" si="242"/>
        <v>238.82</v>
      </c>
      <c r="I1174" s="12">
        <f t="shared" si="243"/>
        <v>18.360000000000014</v>
      </c>
      <c r="J1174" s="12">
        <f t="shared" si="244"/>
        <v>337.08960000000047</v>
      </c>
      <c r="K1174" s="12">
        <f t="shared" si="245"/>
        <v>18.360000000000014</v>
      </c>
      <c r="L1174" s="36">
        <f t="shared" si="246"/>
        <v>7.1389688156155276E-2</v>
      </c>
      <c r="M1174" s="12">
        <f t="shared" ca="1" si="235"/>
        <v>235.81666666666669</v>
      </c>
      <c r="N1174" s="12">
        <f t="shared" ca="1" si="237"/>
        <v>21.363333333333316</v>
      </c>
      <c r="O1174" s="12">
        <f t="shared" ca="1" si="238"/>
        <v>456.39201111111038</v>
      </c>
      <c r="P1174" s="12">
        <f t="shared" ca="1" si="239"/>
        <v>21.363333333333316</v>
      </c>
      <c r="Q1174" s="36">
        <f t="shared" ca="1" si="240"/>
        <v>8.3067630971822515E-2</v>
      </c>
      <c r="R1174" s="37">
        <f t="shared" ca="1" si="236"/>
        <v>21.045677467665058</v>
      </c>
      <c r="S1174" s="38">
        <f t="shared" ca="1" si="247"/>
        <v>0</v>
      </c>
    </row>
    <row r="1175" spans="5:19" x14ac:dyDescent="0.3">
      <c r="E1175" s="34">
        <f t="shared" si="241"/>
        <v>1174</v>
      </c>
      <c r="F1175" s="39">
        <v>45168.291666666664</v>
      </c>
      <c r="G1175" s="10">
        <v>256.89999999999998</v>
      </c>
      <c r="H1175" s="40">
        <f t="shared" si="242"/>
        <v>257.18</v>
      </c>
      <c r="I1175" s="12">
        <f t="shared" si="243"/>
        <v>-0.28000000000002956</v>
      </c>
      <c r="J1175" s="12">
        <f t="shared" si="244"/>
        <v>7.8400000000016554E-2</v>
      </c>
      <c r="K1175" s="12">
        <f t="shared" si="245"/>
        <v>0.28000000000002956</v>
      </c>
      <c r="L1175" s="36">
        <f t="shared" si="246"/>
        <v>1.0899182561309054E-3</v>
      </c>
      <c r="M1175" s="12">
        <f t="shared" ca="1" si="235"/>
        <v>244.86333333333332</v>
      </c>
      <c r="N1175" s="12">
        <f t="shared" ca="1" si="237"/>
        <v>12.036666666666662</v>
      </c>
      <c r="O1175" s="12">
        <f t="shared" ca="1" si="238"/>
        <v>144.88134444444432</v>
      </c>
      <c r="P1175" s="12">
        <f t="shared" ca="1" si="239"/>
        <v>12.036666666666662</v>
      </c>
      <c r="Q1175" s="36">
        <f t="shared" ca="1" si="240"/>
        <v>4.6853509796289071E-2</v>
      </c>
      <c r="R1175" s="37">
        <f t="shared" ca="1" si="236"/>
        <v>11.719010800998406</v>
      </c>
      <c r="S1175" s="38">
        <f t="shared" ca="1" si="247"/>
        <v>0</v>
      </c>
    </row>
    <row r="1176" spans="5:19" x14ac:dyDescent="0.3">
      <c r="E1176" s="34">
        <f t="shared" si="241"/>
        <v>1175</v>
      </c>
      <c r="F1176" s="35">
        <v>45169.291666666664</v>
      </c>
      <c r="G1176" s="6">
        <v>258.08</v>
      </c>
      <c r="H1176" s="40">
        <f t="shared" si="242"/>
        <v>256.89999999999998</v>
      </c>
      <c r="I1176" s="12">
        <f t="shared" si="243"/>
        <v>1.1800000000000068</v>
      </c>
      <c r="J1176" s="12">
        <f t="shared" si="244"/>
        <v>1.3924000000000161</v>
      </c>
      <c r="K1176" s="12">
        <f t="shared" si="245"/>
        <v>1.1800000000000068</v>
      </c>
      <c r="L1176" s="36">
        <f t="shared" si="246"/>
        <v>4.5722256664600391E-3</v>
      </c>
      <c r="M1176" s="12">
        <f t="shared" ca="1" si="235"/>
        <v>250.96666666666667</v>
      </c>
      <c r="N1176" s="12">
        <f t="shared" ca="1" si="237"/>
        <v>7.1133333333333155</v>
      </c>
      <c r="O1176" s="12">
        <f t="shared" ca="1" si="238"/>
        <v>50.599511111110857</v>
      </c>
      <c r="P1176" s="12">
        <f t="shared" ca="1" si="239"/>
        <v>7.1133333333333155</v>
      </c>
      <c r="Q1176" s="36">
        <f t="shared" ca="1" si="240"/>
        <v>2.7562512915891645E-2</v>
      </c>
      <c r="R1176" s="37">
        <f t="shared" ca="1" si="236"/>
        <v>6.7956774676650591</v>
      </c>
      <c r="S1176" s="38">
        <f t="shared" ca="1" si="247"/>
        <v>0</v>
      </c>
    </row>
    <row r="1177" spans="5:19" x14ac:dyDescent="0.3">
      <c r="E1177" s="34">
        <f t="shared" si="241"/>
        <v>1176</v>
      </c>
      <c r="F1177" s="39">
        <v>45170.291666666664</v>
      </c>
      <c r="G1177" s="10">
        <v>245.01</v>
      </c>
      <c r="H1177" s="40">
        <f t="shared" si="242"/>
        <v>258.08</v>
      </c>
      <c r="I1177" s="12">
        <f t="shared" si="243"/>
        <v>-13.069999999999993</v>
      </c>
      <c r="J1177" s="12">
        <f t="shared" si="244"/>
        <v>170.82489999999981</v>
      </c>
      <c r="K1177" s="12">
        <f t="shared" si="245"/>
        <v>13.069999999999993</v>
      </c>
      <c r="L1177" s="36">
        <f t="shared" si="246"/>
        <v>5.3344761438308616E-2</v>
      </c>
      <c r="M1177" s="12">
        <f t="shared" ca="1" si="235"/>
        <v>257.3866666666666</v>
      </c>
      <c r="N1177" s="12">
        <f t="shared" ca="1" si="237"/>
        <v>-12.376666666666608</v>
      </c>
      <c r="O1177" s="12">
        <f t="shared" ca="1" si="238"/>
        <v>153.18187777777632</v>
      </c>
      <c r="P1177" s="12">
        <f t="shared" ca="1" si="239"/>
        <v>12.376666666666608</v>
      </c>
      <c r="Q1177" s="36">
        <f t="shared" ca="1" si="240"/>
        <v>5.0514944968232355E-2</v>
      </c>
      <c r="R1177" s="37">
        <f t="shared" ca="1" si="236"/>
        <v>-12.694322532334864</v>
      </c>
      <c r="S1177" s="38">
        <f t="shared" ca="1" si="247"/>
        <v>1</v>
      </c>
    </row>
    <row r="1178" spans="5:19" x14ac:dyDescent="0.3">
      <c r="E1178" s="34">
        <f t="shared" si="241"/>
        <v>1177</v>
      </c>
      <c r="F1178" s="35">
        <v>45174.291666666664</v>
      </c>
      <c r="G1178" s="6">
        <v>256.49</v>
      </c>
      <c r="H1178" s="40">
        <f t="shared" si="242"/>
        <v>245.01</v>
      </c>
      <c r="I1178" s="12">
        <f t="shared" si="243"/>
        <v>11.480000000000018</v>
      </c>
      <c r="J1178" s="12">
        <f t="shared" si="244"/>
        <v>131.79040000000043</v>
      </c>
      <c r="K1178" s="12">
        <f t="shared" si="245"/>
        <v>11.480000000000018</v>
      </c>
      <c r="L1178" s="36">
        <f t="shared" si="246"/>
        <v>4.4758080237046347E-2</v>
      </c>
      <c r="M1178" s="12">
        <f t="shared" ca="1" si="235"/>
        <v>253.33</v>
      </c>
      <c r="N1178" s="12">
        <f t="shared" ca="1" si="237"/>
        <v>3.1599999999999966</v>
      </c>
      <c r="O1178" s="12">
        <f t="shared" ca="1" si="238"/>
        <v>9.9855999999999785</v>
      </c>
      <c r="P1178" s="12">
        <f t="shared" ca="1" si="239"/>
        <v>3.1599999999999966</v>
      </c>
      <c r="Q1178" s="36">
        <f t="shared" ca="1" si="240"/>
        <v>1.2320168427618997E-2</v>
      </c>
      <c r="R1178" s="37">
        <f t="shared" ca="1" si="236"/>
        <v>2.8423441343317402</v>
      </c>
      <c r="S1178" s="38">
        <f t="shared" ca="1" si="247"/>
        <v>1</v>
      </c>
    </row>
    <row r="1179" spans="5:19" x14ac:dyDescent="0.3">
      <c r="E1179" s="34">
        <f t="shared" si="241"/>
        <v>1178</v>
      </c>
      <c r="F1179" s="39">
        <v>45175.291666666664</v>
      </c>
      <c r="G1179" s="10">
        <v>251.92</v>
      </c>
      <c r="H1179" s="40">
        <f t="shared" si="242"/>
        <v>256.49</v>
      </c>
      <c r="I1179" s="12">
        <f t="shared" si="243"/>
        <v>-4.5700000000000216</v>
      </c>
      <c r="J1179" s="12">
        <f t="shared" si="244"/>
        <v>20.884900000000197</v>
      </c>
      <c r="K1179" s="12">
        <f t="shared" si="245"/>
        <v>4.5700000000000216</v>
      </c>
      <c r="L1179" s="36">
        <f t="shared" si="246"/>
        <v>1.8140679580819396E-2</v>
      </c>
      <c r="M1179" s="12">
        <f t="shared" ca="1" si="235"/>
        <v>253.1933333333333</v>
      </c>
      <c r="N1179" s="12">
        <f t="shared" ca="1" si="237"/>
        <v>-1.2733333333333121</v>
      </c>
      <c r="O1179" s="12">
        <f t="shared" ca="1" si="238"/>
        <v>1.6213777777777236</v>
      </c>
      <c r="P1179" s="12">
        <f t="shared" ca="1" si="239"/>
        <v>1.2733333333333121</v>
      </c>
      <c r="Q1179" s="36">
        <f t="shared" ca="1" si="240"/>
        <v>5.0545146607387749E-3</v>
      </c>
      <c r="R1179" s="37">
        <f t="shared" ca="1" si="236"/>
        <v>-1.5909891990015685</v>
      </c>
      <c r="S1179" s="38">
        <f t="shared" ca="1" si="247"/>
        <v>1</v>
      </c>
    </row>
    <row r="1180" spans="5:19" x14ac:dyDescent="0.3">
      <c r="E1180" s="34">
        <f t="shared" si="241"/>
        <v>1179</v>
      </c>
      <c r="F1180" s="35">
        <v>45176.291666666664</v>
      </c>
      <c r="G1180" s="6">
        <v>251.49</v>
      </c>
      <c r="H1180" s="40">
        <f t="shared" si="242"/>
        <v>251.92</v>
      </c>
      <c r="I1180" s="12">
        <f t="shared" si="243"/>
        <v>-0.4299999999999784</v>
      </c>
      <c r="J1180" s="12">
        <f t="shared" si="244"/>
        <v>0.18489999999998141</v>
      </c>
      <c r="K1180" s="12">
        <f t="shared" si="245"/>
        <v>0.4299999999999784</v>
      </c>
      <c r="L1180" s="36">
        <f t="shared" si="246"/>
        <v>1.7098095351702986E-3</v>
      </c>
      <c r="M1180" s="12">
        <f t="shared" ca="1" si="235"/>
        <v>251.14</v>
      </c>
      <c r="N1180" s="12">
        <f t="shared" ca="1" si="237"/>
        <v>0.35000000000002274</v>
      </c>
      <c r="O1180" s="12">
        <f t="shared" ca="1" si="238"/>
        <v>0.12250000000001592</v>
      </c>
      <c r="P1180" s="12">
        <f t="shared" ca="1" si="239"/>
        <v>0.35000000000002274</v>
      </c>
      <c r="Q1180" s="36">
        <f t="shared" ca="1" si="240"/>
        <v>1.3917054356038917E-3</v>
      </c>
      <c r="R1180" s="37">
        <f t="shared" ca="1" si="236"/>
        <v>3.2344134331766417E-2</v>
      </c>
      <c r="S1180" s="38">
        <f t="shared" ca="1" si="247"/>
        <v>1</v>
      </c>
    </row>
    <row r="1181" spans="5:19" x14ac:dyDescent="0.3">
      <c r="E1181" s="34">
        <f t="shared" si="241"/>
        <v>1180</v>
      </c>
      <c r="F1181" s="39">
        <v>45177.291666666664</v>
      </c>
      <c r="G1181" s="10">
        <v>248.5</v>
      </c>
      <c r="H1181" s="40">
        <f t="shared" si="242"/>
        <v>251.49</v>
      </c>
      <c r="I1181" s="12">
        <f t="shared" si="243"/>
        <v>-2.9900000000000091</v>
      </c>
      <c r="J1181" s="12">
        <f t="shared" si="244"/>
        <v>8.9401000000000543</v>
      </c>
      <c r="K1181" s="12">
        <f t="shared" si="245"/>
        <v>2.9900000000000091</v>
      </c>
      <c r="L1181" s="36">
        <f t="shared" si="246"/>
        <v>1.2032193158953758E-2</v>
      </c>
      <c r="M1181" s="12">
        <f t="shared" ca="1" si="235"/>
        <v>253.29999999999998</v>
      </c>
      <c r="N1181" s="12">
        <f t="shared" ca="1" si="237"/>
        <v>-4.7999999999999829</v>
      </c>
      <c r="O1181" s="12">
        <f t="shared" ca="1" si="238"/>
        <v>23.039999999999836</v>
      </c>
      <c r="P1181" s="12">
        <f t="shared" ca="1" si="239"/>
        <v>4.7999999999999829</v>
      </c>
      <c r="Q1181" s="36">
        <f t="shared" ca="1" si="240"/>
        <v>1.9315895372233331E-2</v>
      </c>
      <c r="R1181" s="37">
        <f t="shared" ca="1" si="236"/>
        <v>-5.1176558656682394</v>
      </c>
      <c r="S1181" s="38">
        <f t="shared" ca="1" si="247"/>
        <v>1</v>
      </c>
    </row>
    <row r="1182" spans="5:19" x14ac:dyDescent="0.3">
      <c r="E1182" s="34">
        <f t="shared" si="241"/>
        <v>1181</v>
      </c>
      <c r="F1182" s="35">
        <v>45180.291666666664</v>
      </c>
      <c r="G1182" s="6">
        <v>273.58</v>
      </c>
      <c r="H1182" s="40">
        <f t="shared" si="242"/>
        <v>248.5</v>
      </c>
      <c r="I1182" s="12">
        <f t="shared" si="243"/>
        <v>25.079999999999984</v>
      </c>
      <c r="J1182" s="12">
        <f t="shared" si="244"/>
        <v>629.00639999999919</v>
      </c>
      <c r="K1182" s="12">
        <f t="shared" si="245"/>
        <v>25.079999999999984</v>
      </c>
      <c r="L1182" s="36">
        <f t="shared" si="246"/>
        <v>9.1673367936252595E-2</v>
      </c>
      <c r="M1182" s="12">
        <f t="shared" ca="1" si="235"/>
        <v>250.63666666666666</v>
      </c>
      <c r="N1182" s="12">
        <f t="shared" ca="1" si="237"/>
        <v>22.943333333333328</v>
      </c>
      <c r="O1182" s="12">
        <f t="shared" ca="1" si="238"/>
        <v>526.3965444444442</v>
      </c>
      <c r="P1182" s="12">
        <f t="shared" ca="1" si="239"/>
        <v>22.943333333333328</v>
      </c>
      <c r="Q1182" s="36">
        <f t="shared" ca="1" si="240"/>
        <v>8.3863342836952001E-2</v>
      </c>
      <c r="R1182" s="37">
        <f t="shared" ca="1" si="236"/>
        <v>22.625677467665071</v>
      </c>
      <c r="S1182" s="38">
        <f t="shared" ca="1" si="247"/>
        <v>1</v>
      </c>
    </row>
    <row r="1183" spans="5:19" x14ac:dyDescent="0.3">
      <c r="E1183" s="34">
        <f t="shared" si="241"/>
        <v>1182</v>
      </c>
      <c r="F1183" s="39">
        <v>45181.291666666664</v>
      </c>
      <c r="G1183" s="10">
        <v>267.48</v>
      </c>
      <c r="H1183" s="40">
        <f t="shared" si="242"/>
        <v>273.58</v>
      </c>
      <c r="I1183" s="12">
        <f t="shared" si="243"/>
        <v>-6.0999999999999659</v>
      </c>
      <c r="J1183" s="12">
        <f t="shared" si="244"/>
        <v>37.209999999999582</v>
      </c>
      <c r="K1183" s="12">
        <f t="shared" si="245"/>
        <v>6.0999999999999659</v>
      </c>
      <c r="L1183" s="36">
        <f t="shared" si="246"/>
        <v>2.2805443397637078E-2</v>
      </c>
      <c r="M1183" s="12">
        <f t="shared" ca="1" si="235"/>
        <v>257.85666666666663</v>
      </c>
      <c r="N1183" s="12">
        <f t="shared" ca="1" si="237"/>
        <v>9.6233333333333917</v>
      </c>
      <c r="O1183" s="12">
        <f t="shared" ca="1" si="238"/>
        <v>92.60854444444557</v>
      </c>
      <c r="P1183" s="12">
        <f t="shared" ca="1" si="239"/>
        <v>9.6233333333333917</v>
      </c>
      <c r="Q1183" s="36">
        <f t="shared" ca="1" si="240"/>
        <v>3.5977767808185249E-2</v>
      </c>
      <c r="R1183" s="37">
        <f t="shared" ca="1" si="236"/>
        <v>9.3056774676651361</v>
      </c>
      <c r="S1183" s="38">
        <f t="shared" ca="1" si="247"/>
        <v>0</v>
      </c>
    </row>
    <row r="1184" spans="5:19" x14ac:dyDescent="0.3">
      <c r="E1184" s="34">
        <f t="shared" si="241"/>
        <v>1183</v>
      </c>
      <c r="F1184" s="35">
        <v>45182.291666666664</v>
      </c>
      <c r="G1184" s="6">
        <v>271.3</v>
      </c>
      <c r="H1184" s="40">
        <f t="shared" si="242"/>
        <v>267.48</v>
      </c>
      <c r="I1184" s="12">
        <f t="shared" si="243"/>
        <v>3.8199999999999932</v>
      </c>
      <c r="J1184" s="12">
        <f t="shared" si="244"/>
        <v>14.592399999999948</v>
      </c>
      <c r="K1184" s="12">
        <f t="shared" si="245"/>
        <v>3.8199999999999932</v>
      </c>
      <c r="L1184" s="36">
        <f t="shared" si="246"/>
        <v>1.4080353851824523E-2</v>
      </c>
      <c r="M1184" s="12">
        <f t="shared" ca="1" si="235"/>
        <v>263.18666666666667</v>
      </c>
      <c r="N1184" s="12">
        <f t="shared" ca="1" si="237"/>
        <v>8.1133333333333439</v>
      </c>
      <c r="O1184" s="12">
        <f t="shared" ca="1" si="238"/>
        <v>65.826177777777943</v>
      </c>
      <c r="P1184" s="12">
        <f t="shared" ca="1" si="239"/>
        <v>8.1133333333333439</v>
      </c>
      <c r="Q1184" s="36">
        <f t="shared" ca="1" si="240"/>
        <v>2.9905393783020064E-2</v>
      </c>
      <c r="R1184" s="37">
        <f t="shared" ca="1" si="236"/>
        <v>7.7956774676650875</v>
      </c>
      <c r="S1184" s="38">
        <f t="shared" ca="1" si="247"/>
        <v>0</v>
      </c>
    </row>
    <row r="1185" spans="5:19" x14ac:dyDescent="0.3">
      <c r="E1185" s="34">
        <f t="shared" si="241"/>
        <v>1184</v>
      </c>
      <c r="F1185" s="39">
        <v>45183.291666666664</v>
      </c>
      <c r="G1185" s="10">
        <v>276.04000000000002</v>
      </c>
      <c r="H1185" s="40">
        <f t="shared" si="242"/>
        <v>271.3</v>
      </c>
      <c r="I1185" s="12">
        <f t="shared" si="243"/>
        <v>4.7400000000000091</v>
      </c>
      <c r="J1185" s="12">
        <f t="shared" si="244"/>
        <v>22.467600000000086</v>
      </c>
      <c r="K1185" s="12">
        <f t="shared" si="245"/>
        <v>4.7400000000000091</v>
      </c>
      <c r="L1185" s="36">
        <f t="shared" si="246"/>
        <v>1.717142443124188E-2</v>
      </c>
      <c r="M1185" s="12">
        <f t="shared" ca="1" si="235"/>
        <v>270.78666666666663</v>
      </c>
      <c r="N1185" s="12">
        <f t="shared" ca="1" si="237"/>
        <v>5.2533333333333871</v>
      </c>
      <c r="O1185" s="12">
        <f t="shared" ca="1" si="238"/>
        <v>27.597511111111675</v>
      </c>
      <c r="P1185" s="12">
        <f t="shared" ca="1" si="239"/>
        <v>5.2533333333333871</v>
      </c>
      <c r="Q1185" s="36">
        <f t="shared" ca="1" si="240"/>
        <v>1.9031058300729556E-2</v>
      </c>
      <c r="R1185" s="37">
        <f t="shared" ca="1" si="236"/>
        <v>4.9356774676651307</v>
      </c>
      <c r="S1185" s="38">
        <f t="shared" ca="1" si="247"/>
        <v>0</v>
      </c>
    </row>
    <row r="1186" spans="5:19" x14ac:dyDescent="0.3">
      <c r="E1186" s="34">
        <f t="shared" si="241"/>
        <v>1185</v>
      </c>
      <c r="F1186" s="35">
        <v>45184.291666666664</v>
      </c>
      <c r="G1186" s="6">
        <v>274.39</v>
      </c>
      <c r="H1186" s="40">
        <f t="shared" si="242"/>
        <v>276.04000000000002</v>
      </c>
      <c r="I1186" s="12">
        <f t="shared" si="243"/>
        <v>-1.6500000000000341</v>
      </c>
      <c r="J1186" s="12">
        <f t="shared" si="244"/>
        <v>2.7225000000001125</v>
      </c>
      <c r="K1186" s="12">
        <f t="shared" si="245"/>
        <v>1.6500000000000341</v>
      </c>
      <c r="L1186" s="36">
        <f t="shared" si="246"/>
        <v>6.0133386785233946E-3</v>
      </c>
      <c r="M1186" s="12">
        <f t="shared" ca="1" si="235"/>
        <v>271.60666666666663</v>
      </c>
      <c r="N1186" s="12">
        <f t="shared" ca="1" si="237"/>
        <v>2.7833333333333599</v>
      </c>
      <c r="O1186" s="12">
        <f t="shared" ca="1" si="238"/>
        <v>7.7469444444445923</v>
      </c>
      <c r="P1186" s="12">
        <f t="shared" ca="1" si="239"/>
        <v>2.7833333333333599</v>
      </c>
      <c r="Q1186" s="36">
        <f t="shared" ca="1" si="240"/>
        <v>1.0143712720337331E-2</v>
      </c>
      <c r="R1186" s="37">
        <f t="shared" ca="1" si="236"/>
        <v>2.4656774676651034</v>
      </c>
      <c r="S1186" s="38">
        <f t="shared" ca="1" si="247"/>
        <v>0</v>
      </c>
    </row>
    <row r="1187" spans="5:19" x14ac:dyDescent="0.3">
      <c r="E1187" s="34">
        <f t="shared" si="241"/>
        <v>1186</v>
      </c>
      <c r="F1187" s="39">
        <v>45187.291666666664</v>
      </c>
      <c r="G1187" s="10">
        <v>265.27999999999997</v>
      </c>
      <c r="H1187" s="40">
        <f t="shared" si="242"/>
        <v>274.39</v>
      </c>
      <c r="I1187" s="12">
        <f t="shared" si="243"/>
        <v>-9.1100000000000136</v>
      </c>
      <c r="J1187" s="12">
        <f t="shared" si="244"/>
        <v>82.992100000000249</v>
      </c>
      <c r="K1187" s="12">
        <f t="shared" si="245"/>
        <v>9.1100000000000136</v>
      </c>
      <c r="L1187" s="36">
        <f t="shared" si="246"/>
        <v>3.4341073582629729E-2</v>
      </c>
      <c r="M1187" s="12">
        <f t="shared" ca="1" si="235"/>
        <v>273.91000000000003</v>
      </c>
      <c r="N1187" s="12">
        <f t="shared" ca="1" si="237"/>
        <v>-8.6300000000000523</v>
      </c>
      <c r="O1187" s="12">
        <f t="shared" ca="1" si="238"/>
        <v>74.476900000000896</v>
      </c>
      <c r="P1187" s="12">
        <f t="shared" ca="1" si="239"/>
        <v>8.6300000000000523</v>
      </c>
      <c r="Q1187" s="36">
        <f t="shared" ca="1" si="240"/>
        <v>3.2531664656212503E-2</v>
      </c>
      <c r="R1187" s="37">
        <f t="shared" ca="1" si="236"/>
        <v>-8.9476558656683078</v>
      </c>
      <c r="S1187" s="38">
        <f t="shared" ca="1" si="247"/>
        <v>1</v>
      </c>
    </row>
    <row r="1188" spans="5:19" x14ac:dyDescent="0.3">
      <c r="E1188" s="34">
        <f t="shared" si="241"/>
        <v>1187</v>
      </c>
      <c r="F1188" s="35">
        <v>45188.291666666664</v>
      </c>
      <c r="G1188" s="6">
        <v>266.5</v>
      </c>
      <c r="H1188" s="40">
        <f t="shared" si="242"/>
        <v>265.27999999999997</v>
      </c>
      <c r="I1188" s="12">
        <f t="shared" si="243"/>
        <v>1.2200000000000273</v>
      </c>
      <c r="J1188" s="12">
        <f t="shared" si="244"/>
        <v>1.4884000000000666</v>
      </c>
      <c r="K1188" s="12">
        <f t="shared" si="245"/>
        <v>1.2200000000000273</v>
      </c>
      <c r="L1188" s="36">
        <f t="shared" si="246"/>
        <v>4.5778611632271192E-3</v>
      </c>
      <c r="M1188" s="12">
        <f t="shared" ca="1" si="235"/>
        <v>271.90333333333336</v>
      </c>
      <c r="N1188" s="12">
        <f t="shared" ca="1" si="237"/>
        <v>-5.4033333333333644</v>
      </c>
      <c r="O1188" s="12">
        <f t="shared" ca="1" si="238"/>
        <v>29.196011111111446</v>
      </c>
      <c r="P1188" s="12">
        <f t="shared" ca="1" si="239"/>
        <v>5.4033333333333644</v>
      </c>
      <c r="Q1188" s="36">
        <f t="shared" ca="1" si="240"/>
        <v>2.0275171982489171E-2</v>
      </c>
      <c r="R1188" s="37">
        <f t="shared" ca="1" si="236"/>
        <v>-5.7209891990016208</v>
      </c>
      <c r="S1188" s="38">
        <f t="shared" ca="1" si="247"/>
        <v>0</v>
      </c>
    </row>
    <row r="1189" spans="5:19" x14ac:dyDescent="0.3">
      <c r="E1189" s="34">
        <f t="shared" si="241"/>
        <v>1188</v>
      </c>
      <c r="F1189" s="39">
        <v>45189.291666666664</v>
      </c>
      <c r="G1189" s="10">
        <v>262.58999999999997</v>
      </c>
      <c r="H1189" s="40">
        <f t="shared" si="242"/>
        <v>266.5</v>
      </c>
      <c r="I1189" s="12">
        <f t="shared" si="243"/>
        <v>-3.910000000000025</v>
      </c>
      <c r="J1189" s="12">
        <f t="shared" si="244"/>
        <v>15.288100000000195</v>
      </c>
      <c r="K1189" s="12">
        <f t="shared" si="245"/>
        <v>3.910000000000025</v>
      </c>
      <c r="L1189" s="36">
        <f t="shared" si="246"/>
        <v>1.4890132906812998E-2</v>
      </c>
      <c r="M1189" s="12">
        <f t="shared" ca="1" si="235"/>
        <v>268.7233333333333</v>
      </c>
      <c r="N1189" s="12">
        <f t="shared" ca="1" si="237"/>
        <v>-6.1333333333333258</v>
      </c>
      <c r="O1189" s="12">
        <f t="shared" ca="1" si="238"/>
        <v>37.617777777777683</v>
      </c>
      <c r="P1189" s="12">
        <f t="shared" ca="1" si="239"/>
        <v>6.1333333333333258</v>
      </c>
      <c r="Q1189" s="36">
        <f t="shared" ca="1" si="240"/>
        <v>2.3357071226373153E-2</v>
      </c>
      <c r="R1189" s="37">
        <f t="shared" ca="1" si="236"/>
        <v>-6.4509891990015822</v>
      </c>
      <c r="S1189" s="38">
        <f t="shared" ca="1" si="247"/>
        <v>0</v>
      </c>
    </row>
    <row r="1190" spans="5:19" x14ac:dyDescent="0.3">
      <c r="E1190" s="34">
        <f t="shared" si="241"/>
        <v>1189</v>
      </c>
      <c r="F1190" s="35">
        <v>45190.291666666664</v>
      </c>
      <c r="G1190" s="6">
        <v>255.7</v>
      </c>
      <c r="H1190" s="40">
        <f t="shared" si="242"/>
        <v>262.58999999999997</v>
      </c>
      <c r="I1190" s="12">
        <f t="shared" si="243"/>
        <v>-6.8899999999999864</v>
      </c>
      <c r="J1190" s="12">
        <f t="shared" si="244"/>
        <v>47.472099999999813</v>
      </c>
      <c r="K1190" s="12">
        <f t="shared" si="245"/>
        <v>6.8899999999999864</v>
      </c>
      <c r="L1190" s="36">
        <f t="shared" si="246"/>
        <v>2.6945639421196661E-2</v>
      </c>
      <c r="M1190" s="12">
        <f t="shared" ca="1" si="235"/>
        <v>264.78999999999996</v>
      </c>
      <c r="N1190" s="12">
        <f t="shared" ca="1" si="237"/>
        <v>-9.089999999999975</v>
      </c>
      <c r="O1190" s="12">
        <f t="shared" ca="1" si="238"/>
        <v>82.628099999999549</v>
      </c>
      <c r="P1190" s="12">
        <f t="shared" ca="1" si="239"/>
        <v>9.089999999999975</v>
      </c>
      <c r="Q1190" s="36">
        <f t="shared" ca="1" si="240"/>
        <v>3.5549472037543897E-2</v>
      </c>
      <c r="R1190" s="37">
        <f t="shared" ca="1" si="236"/>
        <v>-9.4076558656682305</v>
      </c>
      <c r="S1190" s="38">
        <f t="shared" ca="1" si="247"/>
        <v>0</v>
      </c>
    </row>
    <row r="1191" spans="5:19" x14ac:dyDescent="0.3">
      <c r="E1191" s="34">
        <f t="shared" si="241"/>
        <v>1190</v>
      </c>
      <c r="F1191" s="39">
        <v>45191.291666666664</v>
      </c>
      <c r="G1191" s="10">
        <v>244.88</v>
      </c>
      <c r="H1191" s="40">
        <f t="shared" si="242"/>
        <v>255.7</v>
      </c>
      <c r="I1191" s="12">
        <f t="shared" si="243"/>
        <v>-10.819999999999993</v>
      </c>
      <c r="J1191" s="12">
        <f t="shared" si="244"/>
        <v>117.07239999999985</v>
      </c>
      <c r="K1191" s="12">
        <f t="shared" si="245"/>
        <v>10.819999999999993</v>
      </c>
      <c r="L1191" s="36">
        <f t="shared" si="246"/>
        <v>4.4184906893172136E-2</v>
      </c>
      <c r="M1191" s="12">
        <f t="shared" ca="1" si="235"/>
        <v>261.59666666666664</v>
      </c>
      <c r="N1191" s="12">
        <f t="shared" ca="1" si="237"/>
        <v>-16.71666666666664</v>
      </c>
      <c r="O1191" s="12">
        <f t="shared" ca="1" si="238"/>
        <v>279.44694444444355</v>
      </c>
      <c r="P1191" s="12">
        <f t="shared" ca="1" si="239"/>
        <v>16.71666666666664</v>
      </c>
      <c r="Q1191" s="36">
        <f t="shared" ca="1" si="240"/>
        <v>6.8264728302297614E-2</v>
      </c>
      <c r="R1191" s="37">
        <f t="shared" ca="1" si="236"/>
        <v>-17.034322532334897</v>
      </c>
      <c r="S1191" s="38">
        <f t="shared" ca="1" si="247"/>
        <v>0</v>
      </c>
    </row>
    <row r="1192" spans="5:19" x14ac:dyDescent="0.3">
      <c r="E1192" s="34">
        <f t="shared" si="241"/>
        <v>1191</v>
      </c>
      <c r="F1192" s="35">
        <v>45194.291666666664</v>
      </c>
      <c r="G1192" s="6">
        <v>246.99</v>
      </c>
      <c r="H1192" s="40">
        <f t="shared" si="242"/>
        <v>244.88</v>
      </c>
      <c r="I1192" s="12">
        <f t="shared" si="243"/>
        <v>2.1100000000000136</v>
      </c>
      <c r="J1192" s="12">
        <f t="shared" si="244"/>
        <v>4.4521000000000575</v>
      </c>
      <c r="K1192" s="12">
        <f t="shared" si="245"/>
        <v>2.1100000000000136</v>
      </c>
      <c r="L1192" s="36">
        <f t="shared" si="246"/>
        <v>8.5428559860723664E-3</v>
      </c>
      <c r="M1192" s="12">
        <f t="shared" ca="1" si="235"/>
        <v>254.39</v>
      </c>
      <c r="N1192" s="12">
        <f t="shared" ca="1" si="237"/>
        <v>-7.3999999999999773</v>
      </c>
      <c r="O1192" s="12">
        <f t="shared" ca="1" si="238"/>
        <v>54.759999999999664</v>
      </c>
      <c r="P1192" s="12">
        <f t="shared" ca="1" si="239"/>
        <v>7.3999999999999773</v>
      </c>
      <c r="Q1192" s="36">
        <f t="shared" ca="1" si="240"/>
        <v>2.9960727154945452E-2</v>
      </c>
      <c r="R1192" s="37">
        <f t="shared" ca="1" si="236"/>
        <v>-7.7176558656682337</v>
      </c>
      <c r="S1192" s="38">
        <f t="shared" ca="1" si="247"/>
        <v>0</v>
      </c>
    </row>
    <row r="1193" spans="5:19" x14ac:dyDescent="0.3">
      <c r="E1193" s="34">
        <f t="shared" si="241"/>
        <v>1192</v>
      </c>
      <c r="F1193" s="39">
        <v>45195.291666666664</v>
      </c>
      <c r="G1193" s="10">
        <v>244.12</v>
      </c>
      <c r="H1193" s="40">
        <f t="shared" si="242"/>
        <v>246.99</v>
      </c>
      <c r="I1193" s="12">
        <f t="shared" si="243"/>
        <v>-2.8700000000000045</v>
      </c>
      <c r="J1193" s="12">
        <f t="shared" si="244"/>
        <v>8.236900000000027</v>
      </c>
      <c r="K1193" s="12">
        <f t="shared" si="245"/>
        <v>2.8700000000000045</v>
      </c>
      <c r="L1193" s="36">
        <f t="shared" si="246"/>
        <v>1.175651319023433E-2</v>
      </c>
      <c r="M1193" s="12">
        <f t="shared" ca="1" si="235"/>
        <v>249.18999999999997</v>
      </c>
      <c r="N1193" s="12">
        <f t="shared" ca="1" si="237"/>
        <v>-5.0699999999999648</v>
      </c>
      <c r="O1193" s="12">
        <f t="shared" ca="1" si="238"/>
        <v>25.704899999999643</v>
      </c>
      <c r="P1193" s="12">
        <f t="shared" ca="1" si="239"/>
        <v>5.0699999999999648</v>
      </c>
      <c r="Q1193" s="36">
        <f t="shared" ca="1" si="240"/>
        <v>2.0768474520727366E-2</v>
      </c>
      <c r="R1193" s="37">
        <f t="shared" ca="1" si="236"/>
        <v>-5.3876558656682212</v>
      </c>
      <c r="S1193" s="38">
        <f t="shared" ca="1" si="247"/>
        <v>0</v>
      </c>
    </row>
    <row r="1194" spans="5:19" x14ac:dyDescent="0.3">
      <c r="E1194" s="34">
        <f t="shared" si="241"/>
        <v>1193</v>
      </c>
      <c r="F1194" s="35">
        <v>45196.291666666664</v>
      </c>
      <c r="G1194" s="6">
        <v>240.5</v>
      </c>
      <c r="H1194" s="40">
        <f t="shared" si="242"/>
        <v>244.12</v>
      </c>
      <c r="I1194" s="12">
        <f t="shared" si="243"/>
        <v>-3.6200000000000045</v>
      </c>
      <c r="J1194" s="12">
        <f t="shared" si="244"/>
        <v>13.104400000000034</v>
      </c>
      <c r="K1194" s="12">
        <f t="shared" si="245"/>
        <v>3.6200000000000045</v>
      </c>
      <c r="L1194" s="36">
        <f t="shared" si="246"/>
        <v>1.5051975051975071E-2</v>
      </c>
      <c r="M1194" s="12">
        <f t="shared" ca="1" si="235"/>
        <v>245.33</v>
      </c>
      <c r="N1194" s="12">
        <f t="shared" ca="1" si="237"/>
        <v>-4.8300000000000125</v>
      </c>
      <c r="O1194" s="12">
        <f t="shared" ca="1" si="238"/>
        <v>23.328900000000122</v>
      </c>
      <c r="P1194" s="12">
        <f t="shared" ca="1" si="239"/>
        <v>4.8300000000000125</v>
      </c>
      <c r="Q1194" s="36">
        <f t="shared" ca="1" si="240"/>
        <v>2.0083160083160134E-2</v>
      </c>
      <c r="R1194" s="37">
        <f t="shared" ca="1" si="236"/>
        <v>-5.1476558656682689</v>
      </c>
      <c r="S1194" s="38">
        <f t="shared" ca="1" si="247"/>
        <v>0</v>
      </c>
    </row>
    <row r="1195" spans="5:19" x14ac:dyDescent="0.3">
      <c r="E1195" s="34">
        <f t="shared" si="241"/>
        <v>1194</v>
      </c>
      <c r="F1195" s="39">
        <v>45197.291666666664</v>
      </c>
      <c r="G1195" s="10">
        <v>246.38</v>
      </c>
      <c r="H1195" s="40">
        <f t="shared" si="242"/>
        <v>240.5</v>
      </c>
      <c r="I1195" s="12">
        <f t="shared" si="243"/>
        <v>5.8799999999999955</v>
      </c>
      <c r="J1195" s="12">
        <f t="shared" si="244"/>
        <v>34.574399999999947</v>
      </c>
      <c r="K1195" s="12">
        <f t="shared" si="245"/>
        <v>5.8799999999999955</v>
      </c>
      <c r="L1195" s="36">
        <f t="shared" si="246"/>
        <v>2.3865573504342867E-2</v>
      </c>
      <c r="M1195" s="12">
        <f t="shared" ca="1" si="235"/>
        <v>243.87</v>
      </c>
      <c r="N1195" s="12">
        <f t="shared" ca="1" si="237"/>
        <v>2.5099999999999909</v>
      </c>
      <c r="O1195" s="12">
        <f t="shared" ca="1" si="238"/>
        <v>6.3000999999999543</v>
      </c>
      <c r="P1195" s="12">
        <f t="shared" ca="1" si="239"/>
        <v>2.5099999999999909</v>
      </c>
      <c r="Q1195" s="36">
        <f t="shared" ca="1" si="240"/>
        <v>1.0187515220391229E-2</v>
      </c>
      <c r="R1195" s="37">
        <f t="shared" ca="1" si="236"/>
        <v>2.1923441343317345</v>
      </c>
      <c r="S1195" s="38">
        <f t="shared" ca="1" si="247"/>
        <v>1</v>
      </c>
    </row>
    <row r="1196" spans="5:19" x14ac:dyDescent="0.3">
      <c r="E1196" s="34">
        <f t="shared" si="241"/>
        <v>1195</v>
      </c>
      <c r="F1196" s="35">
        <v>45198.291666666664</v>
      </c>
      <c r="G1196" s="6">
        <v>250.22</v>
      </c>
      <c r="H1196" s="40">
        <f t="shared" si="242"/>
        <v>246.38</v>
      </c>
      <c r="I1196" s="12">
        <f t="shared" si="243"/>
        <v>3.8400000000000034</v>
      </c>
      <c r="J1196" s="12">
        <f t="shared" si="244"/>
        <v>14.745600000000026</v>
      </c>
      <c r="K1196" s="12">
        <f t="shared" si="245"/>
        <v>3.8400000000000034</v>
      </c>
      <c r="L1196" s="36">
        <f t="shared" si="246"/>
        <v>1.5346495084325807E-2</v>
      </c>
      <c r="M1196" s="12">
        <f t="shared" ca="1" si="235"/>
        <v>243.66666666666666</v>
      </c>
      <c r="N1196" s="12">
        <f t="shared" ca="1" si="237"/>
        <v>6.5533333333333417</v>
      </c>
      <c r="O1196" s="12">
        <f t="shared" ca="1" si="238"/>
        <v>42.946177777777891</v>
      </c>
      <c r="P1196" s="12">
        <f t="shared" ca="1" si="239"/>
        <v>6.5533333333333417</v>
      </c>
      <c r="Q1196" s="36">
        <f t="shared" ca="1" si="240"/>
        <v>2.6190285881757421E-2</v>
      </c>
      <c r="R1196" s="37">
        <f t="shared" ca="1" si="236"/>
        <v>6.2356774676650852</v>
      </c>
      <c r="S1196" s="38">
        <f t="shared" ca="1" si="247"/>
        <v>0</v>
      </c>
    </row>
    <row r="1197" spans="5:19" x14ac:dyDescent="0.3">
      <c r="E1197" s="34">
        <f t="shared" si="241"/>
        <v>1196</v>
      </c>
      <c r="F1197" s="39">
        <v>45201.291666666664</v>
      </c>
      <c r="G1197" s="10">
        <v>251.6</v>
      </c>
      <c r="H1197" s="40">
        <f t="shared" si="242"/>
        <v>250.22</v>
      </c>
      <c r="I1197" s="12">
        <f t="shared" si="243"/>
        <v>1.3799999999999955</v>
      </c>
      <c r="J1197" s="12">
        <f t="shared" si="244"/>
        <v>1.9043999999999874</v>
      </c>
      <c r="K1197" s="12">
        <f t="shared" si="245"/>
        <v>1.3799999999999955</v>
      </c>
      <c r="L1197" s="36">
        <f t="shared" si="246"/>
        <v>5.4848966613672313E-3</v>
      </c>
      <c r="M1197" s="12">
        <f t="shared" ca="1" si="235"/>
        <v>245.70000000000002</v>
      </c>
      <c r="N1197" s="12">
        <f t="shared" ca="1" si="237"/>
        <v>5.8999999999999773</v>
      </c>
      <c r="O1197" s="12">
        <f t="shared" ca="1" si="238"/>
        <v>34.809999999999732</v>
      </c>
      <c r="P1197" s="12">
        <f t="shared" ca="1" si="239"/>
        <v>5.8999999999999773</v>
      </c>
      <c r="Q1197" s="36">
        <f t="shared" ca="1" si="240"/>
        <v>2.3449920508743949E-2</v>
      </c>
      <c r="R1197" s="37">
        <f t="shared" ca="1" si="236"/>
        <v>5.5823441343317208</v>
      </c>
      <c r="S1197" s="38">
        <f t="shared" ca="1" si="247"/>
        <v>0</v>
      </c>
    </row>
    <row r="1198" spans="5:19" x14ac:dyDescent="0.3">
      <c r="E1198" s="34">
        <f t="shared" si="241"/>
        <v>1197</v>
      </c>
      <c r="F1198" s="35">
        <v>45202.291666666664</v>
      </c>
      <c r="G1198" s="6">
        <v>246.53</v>
      </c>
      <c r="H1198" s="40">
        <f t="shared" si="242"/>
        <v>251.6</v>
      </c>
      <c r="I1198" s="12">
        <f t="shared" si="243"/>
        <v>-5.0699999999999932</v>
      </c>
      <c r="J1198" s="12">
        <f t="shared" si="244"/>
        <v>25.704899999999931</v>
      </c>
      <c r="K1198" s="12">
        <f t="shared" si="245"/>
        <v>5.0699999999999932</v>
      </c>
      <c r="L1198" s="36">
        <f t="shared" si="246"/>
        <v>2.0565448424126852E-2</v>
      </c>
      <c r="M1198" s="12">
        <f t="shared" ca="1" si="235"/>
        <v>249.4</v>
      </c>
      <c r="N1198" s="12">
        <f t="shared" ca="1" si="237"/>
        <v>-2.8700000000000045</v>
      </c>
      <c r="O1198" s="12">
        <f t="shared" ca="1" si="238"/>
        <v>8.236900000000027</v>
      </c>
      <c r="P1198" s="12">
        <f t="shared" ca="1" si="239"/>
        <v>2.8700000000000045</v>
      </c>
      <c r="Q1198" s="36">
        <f t="shared" ca="1" si="240"/>
        <v>1.1641585202612277E-2</v>
      </c>
      <c r="R1198" s="37">
        <f t="shared" ca="1" si="236"/>
        <v>-3.187655865668261</v>
      </c>
      <c r="S1198" s="38">
        <f t="shared" ca="1" si="247"/>
        <v>1</v>
      </c>
    </row>
    <row r="1199" spans="5:19" x14ac:dyDescent="0.3">
      <c r="E1199" s="34">
        <f t="shared" si="241"/>
        <v>1198</v>
      </c>
      <c r="F1199" s="39">
        <v>45203.291666666664</v>
      </c>
      <c r="G1199" s="10">
        <v>261.16000000000003</v>
      </c>
      <c r="H1199" s="40">
        <f t="shared" si="242"/>
        <v>246.53</v>
      </c>
      <c r="I1199" s="12">
        <f t="shared" si="243"/>
        <v>14.630000000000024</v>
      </c>
      <c r="J1199" s="12">
        <f t="shared" si="244"/>
        <v>214.03690000000068</v>
      </c>
      <c r="K1199" s="12">
        <f t="shared" si="245"/>
        <v>14.630000000000024</v>
      </c>
      <c r="L1199" s="36">
        <f t="shared" si="246"/>
        <v>5.601929851432081E-2</v>
      </c>
      <c r="M1199" s="12">
        <f t="shared" ca="1" si="235"/>
        <v>249.45000000000002</v>
      </c>
      <c r="N1199" s="12">
        <f t="shared" ca="1" si="237"/>
        <v>11.710000000000008</v>
      </c>
      <c r="O1199" s="12">
        <f t="shared" ca="1" si="238"/>
        <v>137.1241000000002</v>
      </c>
      <c r="P1199" s="12">
        <f t="shared" ca="1" si="239"/>
        <v>11.710000000000008</v>
      </c>
      <c r="Q1199" s="36">
        <f t="shared" ca="1" si="240"/>
        <v>4.483841323326699E-2</v>
      </c>
      <c r="R1199" s="37">
        <f t="shared" ca="1" si="236"/>
        <v>11.392344134331752</v>
      </c>
      <c r="S1199" s="38">
        <f t="shared" ca="1" si="247"/>
        <v>1</v>
      </c>
    </row>
    <row r="1200" spans="5:19" x14ac:dyDescent="0.3">
      <c r="E1200" s="34">
        <f t="shared" si="241"/>
        <v>1199</v>
      </c>
      <c r="F1200" s="35">
        <v>45204.291666666664</v>
      </c>
      <c r="G1200" s="6">
        <v>260.05</v>
      </c>
      <c r="H1200" s="40">
        <f t="shared" si="242"/>
        <v>261.16000000000003</v>
      </c>
      <c r="I1200" s="12">
        <f t="shared" si="243"/>
        <v>-1.1100000000000136</v>
      </c>
      <c r="J1200" s="12">
        <f t="shared" si="244"/>
        <v>1.2321000000000304</v>
      </c>
      <c r="K1200" s="12">
        <f t="shared" si="245"/>
        <v>1.1100000000000136</v>
      </c>
      <c r="L1200" s="36">
        <f t="shared" si="246"/>
        <v>4.2684099211690585E-3</v>
      </c>
      <c r="M1200" s="12">
        <f t="shared" ca="1" si="235"/>
        <v>253.09666666666666</v>
      </c>
      <c r="N1200" s="12">
        <f t="shared" ca="1" si="237"/>
        <v>6.9533333333333474</v>
      </c>
      <c r="O1200" s="12">
        <f t="shared" ca="1" si="238"/>
        <v>48.348844444444637</v>
      </c>
      <c r="P1200" s="12">
        <f t="shared" ca="1" si="239"/>
        <v>6.9533333333333474</v>
      </c>
      <c r="Q1200" s="36">
        <f t="shared" ca="1" si="240"/>
        <v>2.6738447734410101E-2</v>
      </c>
      <c r="R1200" s="37">
        <f t="shared" ca="1" si="236"/>
        <v>6.6356774676650909</v>
      </c>
      <c r="S1200" s="38">
        <f t="shared" ca="1" si="247"/>
        <v>0</v>
      </c>
    </row>
    <row r="1201" spans="5:19" x14ac:dyDescent="0.3">
      <c r="E1201" s="34">
        <f t="shared" si="241"/>
        <v>1200</v>
      </c>
      <c r="F1201" s="39">
        <v>45205.291666666664</v>
      </c>
      <c r="G1201" s="10">
        <v>260.52999999999997</v>
      </c>
      <c r="H1201" s="40">
        <f t="shared" si="242"/>
        <v>260.05</v>
      </c>
      <c r="I1201" s="12">
        <f t="shared" si="243"/>
        <v>0.47999999999996135</v>
      </c>
      <c r="J1201" s="12">
        <f t="shared" si="244"/>
        <v>0.23039999999996288</v>
      </c>
      <c r="K1201" s="12">
        <f t="shared" si="245"/>
        <v>0.47999999999996135</v>
      </c>
      <c r="L1201" s="36">
        <f t="shared" si="246"/>
        <v>1.8423981883083E-3</v>
      </c>
      <c r="M1201" s="12">
        <f t="shared" ca="1" si="235"/>
        <v>255.91333333333333</v>
      </c>
      <c r="N1201" s="12">
        <f t="shared" ca="1" si="237"/>
        <v>4.6166666666666458</v>
      </c>
      <c r="O1201" s="12">
        <f t="shared" ca="1" si="238"/>
        <v>21.313611111110919</v>
      </c>
      <c r="P1201" s="12">
        <f t="shared" ca="1" si="239"/>
        <v>4.6166666666666458</v>
      </c>
      <c r="Q1201" s="36">
        <f t="shared" ca="1" si="240"/>
        <v>1.7720288130605482E-2</v>
      </c>
      <c r="R1201" s="37">
        <f t="shared" ca="1" si="236"/>
        <v>4.2990108009983894</v>
      </c>
      <c r="S1201" s="38">
        <f t="shared" ca="1" si="247"/>
        <v>0</v>
      </c>
    </row>
    <row r="1202" spans="5:19" x14ac:dyDescent="0.3">
      <c r="E1202" s="34">
        <f t="shared" si="241"/>
        <v>1201</v>
      </c>
      <c r="F1202" s="35">
        <v>45208.291666666664</v>
      </c>
      <c r="G1202" s="6">
        <v>259.67</v>
      </c>
      <c r="H1202" s="40">
        <f t="shared" si="242"/>
        <v>260.52999999999997</v>
      </c>
      <c r="I1202" s="12">
        <f t="shared" si="243"/>
        <v>-0.8599999999999568</v>
      </c>
      <c r="J1202" s="12">
        <f t="shared" si="244"/>
        <v>0.73959999999992565</v>
      </c>
      <c r="K1202" s="12">
        <f t="shared" si="245"/>
        <v>0.8599999999999568</v>
      </c>
      <c r="L1202" s="36">
        <f t="shared" si="246"/>
        <v>3.3118958678320823E-3</v>
      </c>
      <c r="M1202" s="12">
        <f t="shared" ca="1" si="235"/>
        <v>260.58</v>
      </c>
      <c r="N1202" s="12">
        <f t="shared" ca="1" si="237"/>
        <v>-0.90999999999996817</v>
      </c>
      <c r="O1202" s="12">
        <f t="shared" ca="1" si="238"/>
        <v>0.8280999999999421</v>
      </c>
      <c r="P1202" s="12">
        <f t="shared" ca="1" si="239"/>
        <v>0.90999999999996817</v>
      </c>
      <c r="Q1202" s="36">
        <f t="shared" ca="1" si="240"/>
        <v>3.5044479531712099E-3</v>
      </c>
      <c r="R1202" s="37">
        <f t="shared" ca="1" si="236"/>
        <v>-1.2276558656682246</v>
      </c>
      <c r="S1202" s="38">
        <f t="shared" ca="1" si="247"/>
        <v>1</v>
      </c>
    </row>
    <row r="1203" spans="5:19" x14ac:dyDescent="0.3">
      <c r="E1203" s="34">
        <f t="shared" si="241"/>
        <v>1202</v>
      </c>
      <c r="F1203" s="39">
        <v>45209.291666666664</v>
      </c>
      <c r="G1203" s="10">
        <v>263.62</v>
      </c>
      <c r="H1203" s="40">
        <f t="shared" si="242"/>
        <v>259.67</v>
      </c>
      <c r="I1203" s="12">
        <f t="shared" si="243"/>
        <v>3.9499999999999886</v>
      </c>
      <c r="J1203" s="12">
        <f t="shared" si="244"/>
        <v>15.60249999999991</v>
      </c>
      <c r="K1203" s="12">
        <f t="shared" si="245"/>
        <v>3.9499999999999886</v>
      </c>
      <c r="L1203" s="36">
        <f t="shared" si="246"/>
        <v>1.49836886427433E-2</v>
      </c>
      <c r="M1203" s="12">
        <f t="shared" ca="1" si="235"/>
        <v>260.08333333333331</v>
      </c>
      <c r="N1203" s="12">
        <f t="shared" ca="1" si="237"/>
        <v>3.5366666666666902</v>
      </c>
      <c r="O1203" s="12">
        <f t="shared" ca="1" si="238"/>
        <v>12.508011111111278</v>
      </c>
      <c r="P1203" s="12">
        <f t="shared" ca="1" si="239"/>
        <v>3.5366666666666902</v>
      </c>
      <c r="Q1203" s="36">
        <f t="shared" ca="1" si="240"/>
        <v>1.3415775232025985E-2</v>
      </c>
      <c r="R1203" s="37">
        <f t="shared" ca="1" si="236"/>
        <v>3.2190108009984337</v>
      </c>
      <c r="S1203" s="38">
        <f t="shared" ca="1" si="247"/>
        <v>1</v>
      </c>
    </row>
    <row r="1204" spans="5:19" x14ac:dyDescent="0.3">
      <c r="E1204" s="34">
        <f t="shared" si="241"/>
        <v>1203</v>
      </c>
      <c r="F1204" s="35">
        <v>45210.291666666664</v>
      </c>
      <c r="G1204" s="6">
        <v>262.99</v>
      </c>
      <c r="H1204" s="40">
        <f t="shared" si="242"/>
        <v>263.62</v>
      </c>
      <c r="I1204" s="12">
        <f t="shared" si="243"/>
        <v>-0.62999999999999545</v>
      </c>
      <c r="J1204" s="12">
        <f t="shared" si="244"/>
        <v>0.39689999999999426</v>
      </c>
      <c r="K1204" s="12">
        <f t="shared" si="245"/>
        <v>0.62999999999999545</v>
      </c>
      <c r="L1204" s="36">
        <f t="shared" si="246"/>
        <v>2.395528347085423E-3</v>
      </c>
      <c r="M1204" s="12">
        <f t="shared" ca="1" si="235"/>
        <v>261.27333333333337</v>
      </c>
      <c r="N1204" s="12">
        <f t="shared" ca="1" si="237"/>
        <v>1.7166666666666401</v>
      </c>
      <c r="O1204" s="12">
        <f t="shared" ca="1" si="238"/>
        <v>2.9469444444443536</v>
      </c>
      <c r="P1204" s="12">
        <f t="shared" ca="1" si="239"/>
        <v>1.7166666666666401</v>
      </c>
      <c r="Q1204" s="36">
        <f t="shared" ca="1" si="240"/>
        <v>6.527497876978745E-3</v>
      </c>
      <c r="R1204" s="37">
        <f t="shared" ca="1" si="236"/>
        <v>1.3990108009983837</v>
      </c>
      <c r="S1204" s="38">
        <f t="shared" ca="1" si="247"/>
        <v>0</v>
      </c>
    </row>
    <row r="1205" spans="5:19" x14ac:dyDescent="0.3">
      <c r="E1205" s="34">
        <f t="shared" si="241"/>
        <v>1204</v>
      </c>
      <c r="F1205" s="39">
        <v>45211.291666666664</v>
      </c>
      <c r="G1205" s="10">
        <v>258.87</v>
      </c>
      <c r="H1205" s="40">
        <f t="shared" si="242"/>
        <v>262.99</v>
      </c>
      <c r="I1205" s="12">
        <f t="shared" si="243"/>
        <v>-4.1200000000000045</v>
      </c>
      <c r="J1205" s="12">
        <f t="shared" si="244"/>
        <v>16.974400000000038</v>
      </c>
      <c r="K1205" s="12">
        <f t="shared" si="245"/>
        <v>4.1200000000000045</v>
      </c>
      <c r="L1205" s="36">
        <f t="shared" si="246"/>
        <v>1.5915324294047222E-2</v>
      </c>
      <c r="M1205" s="12">
        <f t="shared" ca="1" si="235"/>
        <v>262.09333333333331</v>
      </c>
      <c r="N1205" s="12">
        <f t="shared" ca="1" si="237"/>
        <v>-3.2233333333333007</v>
      </c>
      <c r="O1205" s="12">
        <f t="shared" ca="1" si="238"/>
        <v>10.389877777777567</v>
      </c>
      <c r="P1205" s="12">
        <f t="shared" ca="1" si="239"/>
        <v>3.2233333333333007</v>
      </c>
      <c r="Q1205" s="36">
        <f t="shared" ca="1" si="240"/>
        <v>1.2451552259177582E-2</v>
      </c>
      <c r="R1205" s="37">
        <f t="shared" ca="1" si="236"/>
        <v>-3.5409891990015572</v>
      </c>
      <c r="S1205" s="38">
        <f t="shared" ca="1" si="247"/>
        <v>1</v>
      </c>
    </row>
    <row r="1206" spans="5:19" x14ac:dyDescent="0.3">
      <c r="E1206" s="34">
        <f t="shared" si="241"/>
        <v>1205</v>
      </c>
      <c r="F1206" s="35">
        <v>45212.291666666664</v>
      </c>
      <c r="G1206" s="6">
        <v>251.12</v>
      </c>
      <c r="H1206" s="40">
        <f t="shared" si="242"/>
        <v>258.87</v>
      </c>
      <c r="I1206" s="12">
        <f t="shared" si="243"/>
        <v>-7.75</v>
      </c>
      <c r="J1206" s="12">
        <f t="shared" si="244"/>
        <v>60.0625</v>
      </c>
      <c r="K1206" s="12">
        <f t="shared" si="245"/>
        <v>7.75</v>
      </c>
      <c r="L1206" s="36">
        <f t="shared" si="246"/>
        <v>3.0861739407454604E-2</v>
      </c>
      <c r="M1206" s="12">
        <f t="shared" ca="1" si="235"/>
        <v>261.82666666666665</v>
      </c>
      <c r="N1206" s="12">
        <f t="shared" ca="1" si="237"/>
        <v>-10.706666666666649</v>
      </c>
      <c r="O1206" s="12">
        <f t="shared" ca="1" si="238"/>
        <v>114.63271111111074</v>
      </c>
      <c r="P1206" s="12">
        <f t="shared" ca="1" si="239"/>
        <v>10.706666666666649</v>
      </c>
      <c r="Q1206" s="36">
        <f t="shared" ca="1" si="240"/>
        <v>4.2635658914728612E-2</v>
      </c>
      <c r="R1206" s="37">
        <f t="shared" ca="1" si="236"/>
        <v>-11.024322532334905</v>
      </c>
      <c r="S1206" s="38">
        <f t="shared" ca="1" si="247"/>
        <v>0</v>
      </c>
    </row>
    <row r="1207" spans="5:19" x14ac:dyDescent="0.3">
      <c r="E1207" s="34">
        <f t="shared" si="241"/>
        <v>1206</v>
      </c>
      <c r="F1207" s="39">
        <v>45215.291666666664</v>
      </c>
      <c r="G1207" s="10">
        <v>253.92</v>
      </c>
      <c r="H1207" s="40">
        <f t="shared" si="242"/>
        <v>251.12</v>
      </c>
      <c r="I1207" s="12">
        <f t="shared" si="243"/>
        <v>2.7999999999999829</v>
      </c>
      <c r="J1207" s="12">
        <f t="shared" si="244"/>
        <v>7.8399999999999048</v>
      </c>
      <c r="K1207" s="12">
        <f t="shared" si="245"/>
        <v>2.7999999999999829</v>
      </c>
      <c r="L1207" s="36">
        <f t="shared" si="246"/>
        <v>1.1027095148078068E-2</v>
      </c>
      <c r="M1207" s="12">
        <f t="shared" ca="1" si="235"/>
        <v>257.66000000000003</v>
      </c>
      <c r="N1207" s="12">
        <f t="shared" ca="1" si="237"/>
        <v>-3.7400000000000375</v>
      </c>
      <c r="O1207" s="12">
        <f t="shared" ca="1" si="238"/>
        <v>13.987600000000281</v>
      </c>
      <c r="P1207" s="12">
        <f t="shared" ca="1" si="239"/>
        <v>3.7400000000000375</v>
      </c>
      <c r="Q1207" s="36">
        <f t="shared" ca="1" si="240"/>
        <v>1.47290485192188E-2</v>
      </c>
      <c r="R1207" s="37">
        <f t="shared" ca="1" si="236"/>
        <v>-4.0576558656682939</v>
      </c>
      <c r="S1207" s="38">
        <f t="shared" ca="1" si="247"/>
        <v>0</v>
      </c>
    </row>
    <row r="1208" spans="5:19" x14ac:dyDescent="0.3">
      <c r="E1208" s="34">
        <f t="shared" si="241"/>
        <v>1207</v>
      </c>
      <c r="F1208" s="35">
        <v>45216.291666666664</v>
      </c>
      <c r="G1208" s="6">
        <v>254.85</v>
      </c>
      <c r="H1208" s="40">
        <f t="shared" si="242"/>
        <v>253.92</v>
      </c>
      <c r="I1208" s="12">
        <f t="shared" si="243"/>
        <v>0.93000000000000682</v>
      </c>
      <c r="J1208" s="12">
        <f t="shared" si="244"/>
        <v>0.86490000000001266</v>
      </c>
      <c r="K1208" s="12">
        <f t="shared" si="245"/>
        <v>0.93000000000000682</v>
      </c>
      <c r="L1208" s="36">
        <f t="shared" si="246"/>
        <v>3.6492054149499975E-3</v>
      </c>
      <c r="M1208" s="12">
        <f t="shared" ca="1" si="235"/>
        <v>254.63666666666666</v>
      </c>
      <c r="N1208" s="12">
        <f t="shared" ca="1" si="237"/>
        <v>0.21333333333333826</v>
      </c>
      <c r="O1208" s="12">
        <f t="shared" ca="1" si="238"/>
        <v>4.5511111111113216E-2</v>
      </c>
      <c r="P1208" s="12">
        <f t="shared" ca="1" si="239"/>
        <v>0.21333333333333826</v>
      </c>
      <c r="Q1208" s="36">
        <f t="shared" ca="1" si="240"/>
        <v>8.370937152573603E-4</v>
      </c>
      <c r="R1208" s="37">
        <f t="shared" ca="1" si="236"/>
        <v>-0.10432253233491806</v>
      </c>
      <c r="S1208" s="38">
        <f t="shared" ca="1" si="247"/>
        <v>1</v>
      </c>
    </row>
    <row r="1209" spans="5:19" x14ac:dyDescent="0.3">
      <c r="E1209" s="34">
        <f t="shared" si="241"/>
        <v>1208</v>
      </c>
      <c r="F1209" s="39">
        <v>45217.291666666664</v>
      </c>
      <c r="G1209" s="10">
        <v>242.68</v>
      </c>
      <c r="H1209" s="40">
        <f t="shared" si="242"/>
        <v>254.85</v>
      </c>
      <c r="I1209" s="12">
        <f t="shared" si="243"/>
        <v>-12.169999999999987</v>
      </c>
      <c r="J1209" s="12">
        <f t="shared" si="244"/>
        <v>148.10889999999969</v>
      </c>
      <c r="K1209" s="12">
        <f t="shared" si="245"/>
        <v>12.169999999999987</v>
      </c>
      <c r="L1209" s="36">
        <f t="shared" si="246"/>
        <v>5.0148343497609965E-2</v>
      </c>
      <c r="M1209" s="12">
        <f t="shared" ca="1" si="235"/>
        <v>253.29666666666665</v>
      </c>
      <c r="N1209" s="12">
        <f t="shared" ca="1" si="237"/>
        <v>-10.616666666666646</v>
      </c>
      <c r="O1209" s="12">
        <f t="shared" ca="1" si="238"/>
        <v>112.71361111111067</v>
      </c>
      <c r="P1209" s="12">
        <f t="shared" ca="1" si="239"/>
        <v>10.616666666666646</v>
      </c>
      <c r="Q1209" s="36">
        <f t="shared" ca="1" si="240"/>
        <v>4.3747596285918268E-2</v>
      </c>
      <c r="R1209" s="37">
        <f t="shared" ca="1" si="236"/>
        <v>-10.934322532334901</v>
      </c>
      <c r="S1209" s="38">
        <f t="shared" ca="1" si="247"/>
        <v>1</v>
      </c>
    </row>
    <row r="1210" spans="5:19" x14ac:dyDescent="0.3">
      <c r="E1210" s="34">
        <f t="shared" si="241"/>
        <v>1209</v>
      </c>
      <c r="F1210" s="35">
        <v>45218.291666666664</v>
      </c>
      <c r="G1210" s="6">
        <v>220.11</v>
      </c>
      <c r="H1210" s="40">
        <f t="shared" si="242"/>
        <v>242.68</v>
      </c>
      <c r="I1210" s="12">
        <f t="shared" si="243"/>
        <v>-22.569999999999993</v>
      </c>
      <c r="J1210" s="12">
        <f t="shared" si="244"/>
        <v>509.40489999999971</v>
      </c>
      <c r="K1210" s="12">
        <f t="shared" si="245"/>
        <v>22.569999999999993</v>
      </c>
      <c r="L1210" s="36">
        <f t="shared" si="246"/>
        <v>0.10253963927127342</v>
      </c>
      <c r="M1210" s="12">
        <f t="shared" ca="1" si="235"/>
        <v>250.48333333333335</v>
      </c>
      <c r="N1210" s="12">
        <f t="shared" ca="1" si="237"/>
        <v>-30.373333333333335</v>
      </c>
      <c r="O1210" s="12">
        <f t="shared" ca="1" si="238"/>
        <v>922.53937777777787</v>
      </c>
      <c r="P1210" s="12">
        <f t="shared" ca="1" si="239"/>
        <v>30.373333333333335</v>
      </c>
      <c r="Q1210" s="36">
        <f t="shared" ca="1" si="240"/>
        <v>0.13799161025547832</v>
      </c>
      <c r="R1210" s="37">
        <f t="shared" ca="1" si="236"/>
        <v>-30.690989199001592</v>
      </c>
      <c r="S1210" s="38">
        <f t="shared" ca="1" si="247"/>
        <v>0</v>
      </c>
    </row>
    <row r="1211" spans="5:19" x14ac:dyDescent="0.3">
      <c r="E1211" s="34">
        <f t="shared" si="241"/>
        <v>1210</v>
      </c>
      <c r="F1211" s="39">
        <v>45219.291666666664</v>
      </c>
      <c r="G1211" s="10">
        <v>211.99</v>
      </c>
      <c r="H1211" s="40">
        <f t="shared" si="242"/>
        <v>220.11</v>
      </c>
      <c r="I1211" s="12">
        <f t="shared" si="243"/>
        <v>-8.1200000000000045</v>
      </c>
      <c r="J1211" s="12">
        <f t="shared" si="244"/>
        <v>65.934400000000068</v>
      </c>
      <c r="K1211" s="12">
        <f t="shared" si="245"/>
        <v>8.1200000000000045</v>
      </c>
      <c r="L1211" s="36">
        <f t="shared" si="246"/>
        <v>3.8303693570451457E-2</v>
      </c>
      <c r="M1211" s="12">
        <f t="shared" ca="1" si="235"/>
        <v>239.21333333333334</v>
      </c>
      <c r="N1211" s="12">
        <f t="shared" ca="1" si="237"/>
        <v>-27.223333333333329</v>
      </c>
      <c r="O1211" s="12">
        <f t="shared" ca="1" si="238"/>
        <v>741.10987777777757</v>
      </c>
      <c r="P1211" s="12">
        <f t="shared" ca="1" si="239"/>
        <v>27.223333333333329</v>
      </c>
      <c r="Q1211" s="36">
        <f t="shared" ca="1" si="240"/>
        <v>0.1284180071387015</v>
      </c>
      <c r="R1211" s="37">
        <f t="shared" ca="1" si="236"/>
        <v>-27.540989199001586</v>
      </c>
      <c r="S1211" s="38">
        <f t="shared" ca="1" si="247"/>
        <v>0</v>
      </c>
    </row>
    <row r="1212" spans="5:19" x14ac:dyDescent="0.3">
      <c r="E1212" s="34">
        <f t="shared" si="241"/>
        <v>1211</v>
      </c>
      <c r="F1212" s="35">
        <v>45222.291666666664</v>
      </c>
      <c r="G1212" s="6">
        <v>212.08</v>
      </c>
      <c r="H1212" s="40">
        <f t="shared" si="242"/>
        <v>211.99</v>
      </c>
      <c r="I1212" s="12">
        <f t="shared" si="243"/>
        <v>9.0000000000003411E-2</v>
      </c>
      <c r="J1212" s="12">
        <f t="shared" si="244"/>
        <v>8.1000000000006137E-3</v>
      </c>
      <c r="K1212" s="12">
        <f t="shared" si="245"/>
        <v>9.0000000000003411E-2</v>
      </c>
      <c r="L1212" s="36">
        <f t="shared" si="246"/>
        <v>4.2436816295739064E-4</v>
      </c>
      <c r="M1212" s="12">
        <f t="shared" ca="1" si="235"/>
        <v>224.92666666666665</v>
      </c>
      <c r="N1212" s="12">
        <f t="shared" ca="1" si="237"/>
        <v>-12.846666666666636</v>
      </c>
      <c r="O1212" s="12">
        <f t="shared" ca="1" si="238"/>
        <v>165.03684444444366</v>
      </c>
      <c r="P1212" s="12">
        <f t="shared" ca="1" si="239"/>
        <v>12.846666666666636</v>
      </c>
      <c r="Q1212" s="36">
        <f t="shared" ca="1" si="240"/>
        <v>6.0574625927322871E-2</v>
      </c>
      <c r="R1212" s="37">
        <f t="shared" ca="1" si="236"/>
        <v>-13.164322532334891</v>
      </c>
      <c r="S1212" s="38">
        <f t="shared" ca="1" si="247"/>
        <v>0</v>
      </c>
    </row>
    <row r="1213" spans="5:19" x14ac:dyDescent="0.3">
      <c r="E1213" s="34">
        <f t="shared" si="241"/>
        <v>1212</v>
      </c>
      <c r="F1213" s="39">
        <v>45223.291666666664</v>
      </c>
      <c r="G1213" s="10">
        <v>216.52</v>
      </c>
      <c r="H1213" s="40">
        <f t="shared" si="242"/>
        <v>212.08</v>
      </c>
      <c r="I1213" s="12">
        <f t="shared" si="243"/>
        <v>4.4399999999999977</v>
      </c>
      <c r="J1213" s="12">
        <f t="shared" si="244"/>
        <v>19.713599999999978</v>
      </c>
      <c r="K1213" s="12">
        <f t="shared" si="245"/>
        <v>4.4399999999999977</v>
      </c>
      <c r="L1213" s="36">
        <f t="shared" si="246"/>
        <v>2.0506188804729344E-2</v>
      </c>
      <c r="M1213" s="12">
        <f t="shared" ca="1" si="235"/>
        <v>214.72666666666669</v>
      </c>
      <c r="N1213" s="12">
        <f t="shared" ca="1" si="237"/>
        <v>1.7933333333333223</v>
      </c>
      <c r="O1213" s="12">
        <f t="shared" ca="1" si="238"/>
        <v>3.216044444444405</v>
      </c>
      <c r="P1213" s="12">
        <f t="shared" ca="1" si="239"/>
        <v>1.7933333333333223</v>
      </c>
      <c r="Q1213" s="36">
        <f t="shared" ca="1" si="240"/>
        <v>8.2825297124206644E-3</v>
      </c>
      <c r="R1213" s="37">
        <f t="shared" ca="1" si="236"/>
        <v>1.4756774676650659</v>
      </c>
      <c r="S1213" s="38">
        <f t="shared" ca="1" si="247"/>
        <v>1</v>
      </c>
    </row>
    <row r="1214" spans="5:19" x14ac:dyDescent="0.3">
      <c r="E1214" s="34">
        <f t="shared" si="241"/>
        <v>1213</v>
      </c>
      <c r="F1214" s="35">
        <v>45224.291666666664</v>
      </c>
      <c r="G1214" s="6">
        <v>212.42</v>
      </c>
      <c r="H1214" s="40">
        <f t="shared" si="242"/>
        <v>216.52</v>
      </c>
      <c r="I1214" s="12">
        <f t="shared" si="243"/>
        <v>-4.1000000000000227</v>
      </c>
      <c r="J1214" s="12">
        <f t="shared" si="244"/>
        <v>16.810000000000187</v>
      </c>
      <c r="K1214" s="12">
        <f t="shared" si="245"/>
        <v>4.1000000000000227</v>
      </c>
      <c r="L1214" s="36">
        <f t="shared" si="246"/>
        <v>1.9301384050466167E-2</v>
      </c>
      <c r="M1214" s="12">
        <f t="shared" ca="1" si="235"/>
        <v>213.53</v>
      </c>
      <c r="N1214" s="12">
        <f t="shared" ca="1" si="237"/>
        <v>-1.1100000000000136</v>
      </c>
      <c r="O1214" s="12">
        <f t="shared" ca="1" si="238"/>
        <v>1.2321000000000304</v>
      </c>
      <c r="P1214" s="12">
        <f t="shared" ca="1" si="239"/>
        <v>1.1100000000000136</v>
      </c>
      <c r="Q1214" s="36">
        <f t="shared" ca="1" si="240"/>
        <v>5.2254966575652657E-3</v>
      </c>
      <c r="R1214" s="37">
        <f t="shared" ca="1" si="236"/>
        <v>-1.4276558656682701</v>
      </c>
      <c r="S1214" s="38">
        <f t="shared" ca="1" si="247"/>
        <v>1</v>
      </c>
    </row>
    <row r="1215" spans="5:19" x14ac:dyDescent="0.3">
      <c r="E1215" s="34">
        <f t="shared" si="241"/>
        <v>1214</v>
      </c>
      <c r="F1215" s="39">
        <v>45225.291666666664</v>
      </c>
      <c r="G1215" s="10">
        <v>205.76</v>
      </c>
      <c r="H1215" s="40">
        <f t="shared" si="242"/>
        <v>212.42</v>
      </c>
      <c r="I1215" s="12">
        <f t="shared" si="243"/>
        <v>-6.6599999999999966</v>
      </c>
      <c r="J1215" s="12">
        <f t="shared" si="244"/>
        <v>44.355599999999953</v>
      </c>
      <c r="K1215" s="12">
        <f t="shared" si="245"/>
        <v>6.6599999999999966</v>
      </c>
      <c r="L1215" s="36">
        <f t="shared" si="246"/>
        <v>3.2367807153965769E-2</v>
      </c>
      <c r="M1215" s="12">
        <f t="shared" ca="1" si="235"/>
        <v>213.67333333333332</v>
      </c>
      <c r="N1215" s="12">
        <f t="shared" ca="1" si="237"/>
        <v>-7.9133333333333269</v>
      </c>
      <c r="O1215" s="12">
        <f t="shared" ca="1" si="238"/>
        <v>62.620844444444344</v>
      </c>
      <c r="P1215" s="12">
        <f t="shared" ca="1" si="239"/>
        <v>7.9133333333333269</v>
      </c>
      <c r="Q1215" s="36">
        <f t="shared" ca="1" si="240"/>
        <v>3.8459046137895254E-2</v>
      </c>
      <c r="R1215" s="37">
        <f t="shared" ca="1" si="236"/>
        <v>-8.2309891990015824</v>
      </c>
      <c r="S1215" s="38">
        <f t="shared" ca="1" si="247"/>
        <v>0</v>
      </c>
    </row>
    <row r="1216" spans="5:19" x14ac:dyDescent="0.3">
      <c r="E1216" s="34">
        <f t="shared" si="241"/>
        <v>1215</v>
      </c>
      <c r="F1216" s="35">
        <v>45226.291666666664</v>
      </c>
      <c r="G1216" s="6">
        <v>207.3</v>
      </c>
      <c r="H1216" s="40">
        <f t="shared" si="242"/>
        <v>205.76</v>
      </c>
      <c r="I1216" s="12">
        <f t="shared" si="243"/>
        <v>1.5400000000000205</v>
      </c>
      <c r="J1216" s="12">
        <f t="shared" si="244"/>
        <v>2.371600000000063</v>
      </c>
      <c r="K1216" s="12">
        <f t="shared" si="245"/>
        <v>1.5400000000000205</v>
      </c>
      <c r="L1216" s="36">
        <f t="shared" si="246"/>
        <v>7.4288470815244588E-3</v>
      </c>
      <c r="M1216" s="12">
        <f t="shared" ca="1" si="235"/>
        <v>211.56666666666669</v>
      </c>
      <c r="N1216" s="12">
        <f t="shared" ca="1" si="237"/>
        <v>-4.2666666666666799</v>
      </c>
      <c r="O1216" s="12">
        <f t="shared" ca="1" si="238"/>
        <v>18.204444444444558</v>
      </c>
      <c r="P1216" s="12">
        <f t="shared" ca="1" si="239"/>
        <v>4.2666666666666799</v>
      </c>
      <c r="Q1216" s="36">
        <f t="shared" ca="1" si="240"/>
        <v>2.0582087152275347E-2</v>
      </c>
      <c r="R1216" s="37">
        <f t="shared" ca="1" si="236"/>
        <v>-4.5843225323349364</v>
      </c>
      <c r="S1216" s="38">
        <f t="shared" ca="1" si="247"/>
        <v>0</v>
      </c>
    </row>
    <row r="1217" spans="5:19" x14ac:dyDescent="0.3">
      <c r="E1217" s="34">
        <f t="shared" si="241"/>
        <v>1216</v>
      </c>
      <c r="F1217" s="39">
        <v>45229.291666666664</v>
      </c>
      <c r="G1217" s="10">
        <v>197.36</v>
      </c>
      <c r="H1217" s="40">
        <f t="shared" si="242"/>
        <v>207.3</v>
      </c>
      <c r="I1217" s="12">
        <f t="shared" si="243"/>
        <v>-9.9399999999999977</v>
      </c>
      <c r="J1217" s="12">
        <f t="shared" si="244"/>
        <v>98.80359999999996</v>
      </c>
      <c r="K1217" s="12">
        <f t="shared" si="245"/>
        <v>9.9399999999999977</v>
      </c>
      <c r="L1217" s="36">
        <f t="shared" si="246"/>
        <v>5.0364815565464113E-2</v>
      </c>
      <c r="M1217" s="12">
        <f t="shared" ca="1" si="235"/>
        <v>208.49333333333334</v>
      </c>
      <c r="N1217" s="12">
        <f t="shared" ca="1" si="237"/>
        <v>-11.133333333333326</v>
      </c>
      <c r="O1217" s="12">
        <f t="shared" ca="1" si="238"/>
        <v>123.95111111111095</v>
      </c>
      <c r="P1217" s="12">
        <f t="shared" ca="1" si="239"/>
        <v>11.133333333333326</v>
      </c>
      <c r="Q1217" s="36">
        <f t="shared" ca="1" si="240"/>
        <v>5.6411295770841738E-2</v>
      </c>
      <c r="R1217" s="37">
        <f t="shared" ca="1" si="236"/>
        <v>-11.450989199001581</v>
      </c>
      <c r="S1217" s="38">
        <f t="shared" ca="1" si="247"/>
        <v>0</v>
      </c>
    </row>
    <row r="1218" spans="5:19" x14ac:dyDescent="0.3">
      <c r="E1218" s="34">
        <f t="shared" si="241"/>
        <v>1217</v>
      </c>
      <c r="F1218" s="35">
        <v>45230.291666666664</v>
      </c>
      <c r="G1218" s="6">
        <v>200.84</v>
      </c>
      <c r="H1218" s="40">
        <f t="shared" si="242"/>
        <v>197.36</v>
      </c>
      <c r="I1218" s="12">
        <f t="shared" si="243"/>
        <v>3.4799999999999898</v>
      </c>
      <c r="J1218" s="12">
        <f t="shared" si="244"/>
        <v>12.110399999999929</v>
      </c>
      <c r="K1218" s="12">
        <f t="shared" si="245"/>
        <v>3.4799999999999898</v>
      </c>
      <c r="L1218" s="36">
        <f t="shared" si="246"/>
        <v>1.7327225652260456E-2</v>
      </c>
      <c r="M1218" s="12">
        <f t="shared" ref="M1218:M1281" ca="1" si="248">IF(E1218&lt;=span,G1218,AVERAGE(OFFSET(G1218,-span,0,span,1)))</f>
        <v>203.47333333333336</v>
      </c>
      <c r="N1218" s="12">
        <f t="shared" ca="1" si="237"/>
        <v>-2.6333333333333542</v>
      </c>
      <c r="O1218" s="12">
        <f t="shared" ca="1" si="238"/>
        <v>6.9344444444445541</v>
      </c>
      <c r="P1218" s="12">
        <f t="shared" ca="1" si="239"/>
        <v>2.6333333333333542</v>
      </c>
      <c r="Q1218" s="36">
        <f t="shared" ca="1" si="240"/>
        <v>1.3111597955254701E-2</v>
      </c>
      <c r="R1218" s="37">
        <f t="shared" ref="R1218:R1281" ca="1" si="249">N1218-AVERAGE(ErorrMA)</f>
        <v>-2.9509891990016106</v>
      </c>
      <c r="S1218" s="38">
        <f t="shared" ca="1" si="247"/>
        <v>0</v>
      </c>
    </row>
    <row r="1219" spans="5:19" x14ac:dyDescent="0.3">
      <c r="E1219" s="34">
        <f t="shared" si="241"/>
        <v>1218</v>
      </c>
      <c r="F1219" s="39">
        <v>45231.291666666664</v>
      </c>
      <c r="G1219" s="10">
        <v>205.66</v>
      </c>
      <c r="H1219" s="40">
        <f t="shared" si="242"/>
        <v>200.84</v>
      </c>
      <c r="I1219" s="12">
        <f t="shared" si="243"/>
        <v>4.8199999999999932</v>
      </c>
      <c r="J1219" s="12">
        <f t="shared" si="244"/>
        <v>23.232399999999934</v>
      </c>
      <c r="K1219" s="12">
        <f t="shared" si="245"/>
        <v>4.8199999999999932</v>
      </c>
      <c r="L1219" s="36">
        <f t="shared" si="246"/>
        <v>2.3436740250899511E-2</v>
      </c>
      <c r="M1219" s="12">
        <f t="shared" ca="1" si="248"/>
        <v>201.83333333333334</v>
      </c>
      <c r="N1219" s="12">
        <f t="shared" ref="N1219:N1282" ca="1" si="250">G1219-M1219</f>
        <v>3.8266666666666538</v>
      </c>
      <c r="O1219" s="12">
        <f t="shared" ref="O1219:O1282" ca="1" si="251">N1219^2</f>
        <v>14.64337777777768</v>
      </c>
      <c r="P1219" s="12">
        <f t="shared" ref="P1219:P1282" ca="1" si="252">ABS(N1219)</f>
        <v>3.8266666666666538</v>
      </c>
      <c r="Q1219" s="36">
        <f t="shared" ref="Q1219:Q1282" ca="1" si="253">P1219/G1219</f>
        <v>1.8606761969593766E-2</v>
      </c>
      <c r="R1219" s="37">
        <f t="shared" ca="1" si="249"/>
        <v>3.5090108009983974</v>
      </c>
      <c r="S1219" s="38">
        <f t="shared" ca="1" si="247"/>
        <v>1</v>
      </c>
    </row>
    <row r="1220" spans="5:19" x14ac:dyDescent="0.3">
      <c r="E1220" s="34">
        <f t="shared" ref="E1220:E1283" si="254">E1219+1</f>
        <v>1219</v>
      </c>
      <c r="F1220" s="35">
        <v>45232.291666666664</v>
      </c>
      <c r="G1220" s="6">
        <v>218.51</v>
      </c>
      <c r="H1220" s="40">
        <f t="shared" ref="H1220:H1283" si="255">G1219</f>
        <v>205.66</v>
      </c>
      <c r="I1220" s="12">
        <f t="shared" ref="I1220:I1283" si="256">(G1220-H1220)</f>
        <v>12.849999999999994</v>
      </c>
      <c r="J1220" s="12">
        <f t="shared" ref="J1220:J1283" si="257">I1220^2</f>
        <v>165.12249999999986</v>
      </c>
      <c r="K1220" s="12">
        <f t="shared" ref="K1220:K1283" si="258">ABS(I1220)</f>
        <v>12.849999999999994</v>
      </c>
      <c r="L1220" s="36">
        <f t="shared" ref="L1220:L1283" si="259">K1220/G1220</f>
        <v>5.8807377236739712E-2</v>
      </c>
      <c r="M1220" s="12">
        <f t="shared" ca="1" si="248"/>
        <v>201.28666666666666</v>
      </c>
      <c r="N1220" s="12">
        <f t="shared" ca="1" si="250"/>
        <v>17.223333333333329</v>
      </c>
      <c r="O1220" s="12">
        <f t="shared" ca="1" si="251"/>
        <v>296.64321111111099</v>
      </c>
      <c r="P1220" s="12">
        <f t="shared" ca="1" si="252"/>
        <v>17.223333333333329</v>
      </c>
      <c r="Q1220" s="36">
        <f t="shared" ca="1" si="253"/>
        <v>7.8821716778789672E-2</v>
      </c>
      <c r="R1220" s="37">
        <f t="shared" ca="1" si="249"/>
        <v>16.905677467665072</v>
      </c>
      <c r="S1220" s="38">
        <f t="shared" ref="S1220:S1283" ca="1" si="260">IF(N1219*N1220&lt;0,1,0)</f>
        <v>0</v>
      </c>
    </row>
    <row r="1221" spans="5:19" x14ac:dyDescent="0.3">
      <c r="E1221" s="34">
        <f t="shared" si="254"/>
        <v>1220</v>
      </c>
      <c r="F1221" s="39">
        <v>45233.291666666664</v>
      </c>
      <c r="G1221" s="10">
        <v>219.96</v>
      </c>
      <c r="H1221" s="40">
        <f t="shared" si="255"/>
        <v>218.51</v>
      </c>
      <c r="I1221" s="12">
        <f t="shared" si="256"/>
        <v>1.4500000000000171</v>
      </c>
      <c r="J1221" s="12">
        <f t="shared" si="257"/>
        <v>2.1025000000000493</v>
      </c>
      <c r="K1221" s="12">
        <f t="shared" si="258"/>
        <v>1.4500000000000171</v>
      </c>
      <c r="L1221" s="36">
        <f t="shared" si="259"/>
        <v>6.5921076559375203E-3</v>
      </c>
      <c r="M1221" s="12">
        <f t="shared" ca="1" si="248"/>
        <v>208.33666666666667</v>
      </c>
      <c r="N1221" s="12">
        <f t="shared" ca="1" si="250"/>
        <v>11.623333333333335</v>
      </c>
      <c r="O1221" s="12">
        <f t="shared" ca="1" si="251"/>
        <v>135.10187777777782</v>
      </c>
      <c r="P1221" s="12">
        <f t="shared" ca="1" si="252"/>
        <v>11.623333333333335</v>
      </c>
      <c r="Q1221" s="36">
        <f t="shared" ca="1" si="253"/>
        <v>5.2842941140813483E-2</v>
      </c>
      <c r="R1221" s="37">
        <f t="shared" ca="1" si="249"/>
        <v>11.305677467665079</v>
      </c>
      <c r="S1221" s="38">
        <f t="shared" ca="1" si="260"/>
        <v>0</v>
      </c>
    </row>
    <row r="1222" spans="5:19" x14ac:dyDescent="0.3">
      <c r="E1222" s="34">
        <f t="shared" si="254"/>
        <v>1221</v>
      </c>
      <c r="F1222" s="35">
        <v>45236.291666666664</v>
      </c>
      <c r="G1222" s="6">
        <v>219.27</v>
      </c>
      <c r="H1222" s="40">
        <f t="shared" si="255"/>
        <v>219.96</v>
      </c>
      <c r="I1222" s="12">
        <f t="shared" si="256"/>
        <v>-0.68999999999999773</v>
      </c>
      <c r="J1222" s="12">
        <f t="shared" si="257"/>
        <v>0.47609999999999686</v>
      </c>
      <c r="K1222" s="12">
        <f t="shared" si="258"/>
        <v>0.68999999999999773</v>
      </c>
      <c r="L1222" s="36">
        <f t="shared" si="259"/>
        <v>3.1468053085237273E-3</v>
      </c>
      <c r="M1222" s="12">
        <f t="shared" ca="1" si="248"/>
        <v>214.71</v>
      </c>
      <c r="N1222" s="12">
        <f t="shared" ca="1" si="250"/>
        <v>4.5600000000000023</v>
      </c>
      <c r="O1222" s="12">
        <f t="shared" ca="1" si="251"/>
        <v>20.793600000000019</v>
      </c>
      <c r="P1222" s="12">
        <f t="shared" ca="1" si="252"/>
        <v>4.5600000000000023</v>
      </c>
      <c r="Q1222" s="36">
        <f t="shared" ca="1" si="253"/>
        <v>2.0796278560678626E-2</v>
      </c>
      <c r="R1222" s="37">
        <f t="shared" ca="1" si="249"/>
        <v>4.2423441343317458</v>
      </c>
      <c r="S1222" s="38">
        <f t="shared" ca="1" si="260"/>
        <v>0</v>
      </c>
    </row>
    <row r="1223" spans="5:19" x14ac:dyDescent="0.3">
      <c r="E1223" s="34">
        <f t="shared" si="254"/>
        <v>1222</v>
      </c>
      <c r="F1223" s="39">
        <v>45237.291666666664</v>
      </c>
      <c r="G1223" s="10">
        <v>222.18</v>
      </c>
      <c r="H1223" s="40">
        <f t="shared" si="255"/>
        <v>219.27</v>
      </c>
      <c r="I1223" s="12">
        <f t="shared" si="256"/>
        <v>2.9099999999999966</v>
      </c>
      <c r="J1223" s="12">
        <f t="shared" si="257"/>
        <v>8.4680999999999802</v>
      </c>
      <c r="K1223" s="12">
        <f t="shared" si="258"/>
        <v>2.9099999999999966</v>
      </c>
      <c r="L1223" s="36">
        <f t="shared" si="259"/>
        <v>1.309748852281932E-2</v>
      </c>
      <c r="M1223" s="12">
        <f t="shared" ca="1" si="248"/>
        <v>219.24666666666667</v>
      </c>
      <c r="N1223" s="12">
        <f t="shared" ca="1" si="250"/>
        <v>2.9333333333333371</v>
      </c>
      <c r="O1223" s="12">
        <f t="shared" ca="1" si="251"/>
        <v>8.6044444444444661</v>
      </c>
      <c r="P1223" s="12">
        <f t="shared" ca="1" si="252"/>
        <v>2.9333333333333371</v>
      </c>
      <c r="Q1223" s="36">
        <f t="shared" ca="1" si="253"/>
        <v>1.3202508476610572E-2</v>
      </c>
      <c r="R1223" s="37">
        <f t="shared" ca="1" si="249"/>
        <v>2.6156774676650807</v>
      </c>
      <c r="S1223" s="38">
        <f t="shared" ca="1" si="260"/>
        <v>0</v>
      </c>
    </row>
    <row r="1224" spans="5:19" x14ac:dyDescent="0.3">
      <c r="E1224" s="34">
        <f t="shared" si="254"/>
        <v>1223</v>
      </c>
      <c r="F1224" s="35">
        <v>45238.291666666664</v>
      </c>
      <c r="G1224" s="6">
        <v>222.11</v>
      </c>
      <c r="H1224" s="40">
        <f t="shared" si="255"/>
        <v>222.18</v>
      </c>
      <c r="I1224" s="12">
        <f t="shared" si="256"/>
        <v>-6.9999999999993179E-2</v>
      </c>
      <c r="J1224" s="12">
        <f t="shared" si="257"/>
        <v>4.8999999999990449E-3</v>
      </c>
      <c r="K1224" s="12">
        <f t="shared" si="258"/>
        <v>6.9999999999993179E-2</v>
      </c>
      <c r="L1224" s="36">
        <f t="shared" si="259"/>
        <v>3.1515915537343289E-4</v>
      </c>
      <c r="M1224" s="12">
        <f t="shared" ca="1" si="248"/>
        <v>220.47000000000003</v>
      </c>
      <c r="N1224" s="12">
        <f t="shared" ca="1" si="250"/>
        <v>1.6399999999999864</v>
      </c>
      <c r="O1224" s="12">
        <f t="shared" ca="1" si="251"/>
        <v>2.6895999999999551</v>
      </c>
      <c r="P1224" s="12">
        <f t="shared" ca="1" si="252"/>
        <v>1.6399999999999864</v>
      </c>
      <c r="Q1224" s="36">
        <f t="shared" ca="1" si="253"/>
        <v>7.3837287830353709E-3</v>
      </c>
      <c r="R1224" s="37">
        <f t="shared" ca="1" si="249"/>
        <v>1.3223441343317299</v>
      </c>
      <c r="S1224" s="38">
        <f t="shared" ca="1" si="260"/>
        <v>0</v>
      </c>
    </row>
    <row r="1225" spans="5:19" x14ac:dyDescent="0.3">
      <c r="E1225" s="34">
        <f t="shared" si="254"/>
        <v>1224</v>
      </c>
      <c r="F1225" s="39">
        <v>45239.291666666664</v>
      </c>
      <c r="G1225" s="10">
        <v>209.98</v>
      </c>
      <c r="H1225" s="40">
        <f t="shared" si="255"/>
        <v>222.11</v>
      </c>
      <c r="I1225" s="12">
        <f t="shared" si="256"/>
        <v>-12.130000000000024</v>
      </c>
      <c r="J1225" s="12">
        <f t="shared" si="257"/>
        <v>147.13690000000057</v>
      </c>
      <c r="K1225" s="12">
        <f t="shared" si="258"/>
        <v>12.130000000000024</v>
      </c>
      <c r="L1225" s="36">
        <f t="shared" si="259"/>
        <v>5.7767406419659134E-2</v>
      </c>
      <c r="M1225" s="12">
        <f t="shared" ca="1" si="248"/>
        <v>221.1866666666667</v>
      </c>
      <c r="N1225" s="12">
        <f t="shared" ca="1" si="250"/>
        <v>-11.206666666666706</v>
      </c>
      <c r="O1225" s="12">
        <f t="shared" ca="1" si="251"/>
        <v>125.58937777777867</v>
      </c>
      <c r="P1225" s="12">
        <f t="shared" ca="1" si="252"/>
        <v>11.206666666666706</v>
      </c>
      <c r="Q1225" s="36">
        <f t="shared" ca="1" si="253"/>
        <v>5.3370162237673623E-2</v>
      </c>
      <c r="R1225" s="37">
        <f t="shared" ca="1" si="249"/>
        <v>-11.524322532334962</v>
      </c>
      <c r="S1225" s="38">
        <f t="shared" ca="1" si="260"/>
        <v>1</v>
      </c>
    </row>
    <row r="1226" spans="5:19" x14ac:dyDescent="0.3">
      <c r="E1226" s="34">
        <f t="shared" si="254"/>
        <v>1225</v>
      </c>
      <c r="F1226" s="35">
        <v>45240.291666666664</v>
      </c>
      <c r="G1226" s="6">
        <v>214.65</v>
      </c>
      <c r="H1226" s="40">
        <f t="shared" si="255"/>
        <v>209.98</v>
      </c>
      <c r="I1226" s="12">
        <f t="shared" si="256"/>
        <v>4.6700000000000159</v>
      </c>
      <c r="J1226" s="12">
        <f t="shared" si="257"/>
        <v>21.808900000000147</v>
      </c>
      <c r="K1226" s="12">
        <f t="shared" si="258"/>
        <v>4.6700000000000159</v>
      </c>
      <c r="L1226" s="36">
        <f t="shared" si="259"/>
        <v>2.1756347542511139E-2</v>
      </c>
      <c r="M1226" s="12">
        <f t="shared" ca="1" si="248"/>
        <v>218.09</v>
      </c>
      <c r="N1226" s="12">
        <f t="shared" ca="1" si="250"/>
        <v>-3.4399999999999977</v>
      </c>
      <c r="O1226" s="12">
        <f t="shared" ca="1" si="251"/>
        <v>11.833599999999985</v>
      </c>
      <c r="P1226" s="12">
        <f t="shared" ca="1" si="252"/>
        <v>3.4399999999999977</v>
      </c>
      <c r="Q1226" s="36">
        <f t="shared" ca="1" si="253"/>
        <v>1.6026088982063813E-2</v>
      </c>
      <c r="R1226" s="37">
        <f t="shared" ca="1" si="249"/>
        <v>-3.7576558656682542</v>
      </c>
      <c r="S1226" s="38">
        <f t="shared" ca="1" si="260"/>
        <v>0</v>
      </c>
    </row>
    <row r="1227" spans="5:19" x14ac:dyDescent="0.3">
      <c r="E1227" s="34">
        <f t="shared" si="254"/>
        <v>1226</v>
      </c>
      <c r="F1227" s="39">
        <v>45243.291666666664</v>
      </c>
      <c r="G1227" s="10">
        <v>223.71</v>
      </c>
      <c r="H1227" s="40">
        <f t="shared" si="255"/>
        <v>214.65</v>
      </c>
      <c r="I1227" s="12">
        <f t="shared" si="256"/>
        <v>9.0600000000000023</v>
      </c>
      <c r="J1227" s="12">
        <f t="shared" si="257"/>
        <v>82.083600000000047</v>
      </c>
      <c r="K1227" s="12">
        <f t="shared" si="258"/>
        <v>9.0600000000000023</v>
      </c>
      <c r="L1227" s="36">
        <f t="shared" si="259"/>
        <v>4.049886013142015E-2</v>
      </c>
      <c r="M1227" s="12">
        <f t="shared" ca="1" si="248"/>
        <v>215.58</v>
      </c>
      <c r="N1227" s="12">
        <f t="shared" ca="1" si="250"/>
        <v>8.1299999999999955</v>
      </c>
      <c r="O1227" s="12">
        <f t="shared" ca="1" si="251"/>
        <v>66.09689999999992</v>
      </c>
      <c r="P1227" s="12">
        <f t="shared" ca="1" si="252"/>
        <v>8.1299999999999955</v>
      </c>
      <c r="Q1227" s="36">
        <f t="shared" ca="1" si="253"/>
        <v>3.63416923695856E-2</v>
      </c>
      <c r="R1227" s="37">
        <f t="shared" ca="1" si="249"/>
        <v>7.812344134331739</v>
      </c>
      <c r="S1227" s="38">
        <f t="shared" ca="1" si="260"/>
        <v>1</v>
      </c>
    </row>
    <row r="1228" spans="5:19" x14ac:dyDescent="0.3">
      <c r="E1228" s="34">
        <f t="shared" si="254"/>
        <v>1227</v>
      </c>
      <c r="F1228" s="35">
        <v>45244.291666666664</v>
      </c>
      <c r="G1228" s="6">
        <v>237.41</v>
      </c>
      <c r="H1228" s="40">
        <f t="shared" si="255"/>
        <v>223.71</v>
      </c>
      <c r="I1228" s="12">
        <f t="shared" si="256"/>
        <v>13.699999999999989</v>
      </c>
      <c r="J1228" s="12">
        <f t="shared" si="257"/>
        <v>187.68999999999969</v>
      </c>
      <c r="K1228" s="12">
        <f t="shared" si="258"/>
        <v>13.699999999999989</v>
      </c>
      <c r="L1228" s="36">
        <f t="shared" si="259"/>
        <v>5.7706078092750891E-2</v>
      </c>
      <c r="M1228" s="12">
        <f t="shared" ca="1" si="248"/>
        <v>216.11333333333334</v>
      </c>
      <c r="N1228" s="12">
        <f t="shared" ca="1" si="250"/>
        <v>21.296666666666653</v>
      </c>
      <c r="O1228" s="12">
        <f t="shared" ca="1" si="251"/>
        <v>453.5480111111105</v>
      </c>
      <c r="P1228" s="12">
        <f t="shared" ca="1" si="252"/>
        <v>21.296666666666653</v>
      </c>
      <c r="Q1228" s="36">
        <f t="shared" ca="1" si="253"/>
        <v>8.9704168597222744E-2</v>
      </c>
      <c r="R1228" s="37">
        <f t="shared" ca="1" si="249"/>
        <v>20.979010800998395</v>
      </c>
      <c r="S1228" s="38">
        <f t="shared" ca="1" si="260"/>
        <v>0</v>
      </c>
    </row>
    <row r="1229" spans="5:19" x14ac:dyDescent="0.3">
      <c r="E1229" s="34">
        <f t="shared" si="254"/>
        <v>1228</v>
      </c>
      <c r="F1229" s="39">
        <v>45245.291666666664</v>
      </c>
      <c r="G1229" s="10">
        <v>242.84</v>
      </c>
      <c r="H1229" s="40">
        <f t="shared" si="255"/>
        <v>237.41</v>
      </c>
      <c r="I1229" s="12">
        <f t="shared" si="256"/>
        <v>5.4300000000000068</v>
      </c>
      <c r="J1229" s="12">
        <f t="shared" si="257"/>
        <v>29.484900000000074</v>
      </c>
      <c r="K1229" s="12">
        <f t="shared" si="258"/>
        <v>5.4300000000000068</v>
      </c>
      <c r="L1229" s="36">
        <f t="shared" si="259"/>
        <v>2.2360401910723138E-2</v>
      </c>
      <c r="M1229" s="12">
        <f t="shared" ca="1" si="248"/>
        <v>225.25666666666666</v>
      </c>
      <c r="N1229" s="12">
        <f t="shared" ca="1" si="250"/>
        <v>17.583333333333343</v>
      </c>
      <c r="O1229" s="12">
        <f t="shared" ca="1" si="251"/>
        <v>309.17361111111143</v>
      </c>
      <c r="P1229" s="12">
        <f t="shared" ca="1" si="252"/>
        <v>17.583333333333343</v>
      </c>
      <c r="Q1229" s="36">
        <f t="shared" ca="1" si="253"/>
        <v>7.2407071871740003E-2</v>
      </c>
      <c r="R1229" s="37">
        <f t="shared" ca="1" si="249"/>
        <v>17.265677467665085</v>
      </c>
      <c r="S1229" s="38">
        <f t="shared" ca="1" si="260"/>
        <v>0</v>
      </c>
    </row>
    <row r="1230" spans="5:19" x14ac:dyDescent="0.3">
      <c r="E1230" s="34">
        <f t="shared" si="254"/>
        <v>1229</v>
      </c>
      <c r="F1230" s="35">
        <v>45246.291666666664</v>
      </c>
      <c r="G1230" s="6">
        <v>233.59</v>
      </c>
      <c r="H1230" s="40">
        <f t="shared" si="255"/>
        <v>242.84</v>
      </c>
      <c r="I1230" s="12">
        <f t="shared" si="256"/>
        <v>-9.25</v>
      </c>
      <c r="J1230" s="12">
        <f t="shared" si="257"/>
        <v>85.5625</v>
      </c>
      <c r="K1230" s="12">
        <f t="shared" si="258"/>
        <v>9.25</v>
      </c>
      <c r="L1230" s="36">
        <f t="shared" si="259"/>
        <v>3.9599297915150475E-2</v>
      </c>
      <c r="M1230" s="12">
        <f t="shared" ca="1" si="248"/>
        <v>234.65333333333334</v>
      </c>
      <c r="N1230" s="12">
        <f t="shared" ca="1" si="250"/>
        <v>-1.0633333333333326</v>
      </c>
      <c r="O1230" s="12">
        <f t="shared" ca="1" si="251"/>
        <v>1.1306777777777761</v>
      </c>
      <c r="P1230" s="12">
        <f t="shared" ca="1" si="252"/>
        <v>1.0633333333333326</v>
      </c>
      <c r="Q1230" s="36">
        <f t="shared" ca="1" si="253"/>
        <v>4.5521355080839617E-3</v>
      </c>
      <c r="R1230" s="37">
        <f t="shared" ca="1" si="249"/>
        <v>-1.380989199001589</v>
      </c>
      <c r="S1230" s="38">
        <f t="shared" ca="1" si="260"/>
        <v>1</v>
      </c>
    </row>
    <row r="1231" spans="5:19" x14ac:dyDescent="0.3">
      <c r="E1231" s="34">
        <f t="shared" si="254"/>
        <v>1230</v>
      </c>
      <c r="F1231" s="39">
        <v>45247.291666666664</v>
      </c>
      <c r="G1231" s="10">
        <v>234.3</v>
      </c>
      <c r="H1231" s="40">
        <f t="shared" si="255"/>
        <v>233.59</v>
      </c>
      <c r="I1231" s="12">
        <f t="shared" si="256"/>
        <v>0.71000000000000796</v>
      </c>
      <c r="J1231" s="12">
        <f t="shared" si="257"/>
        <v>0.50410000000001132</v>
      </c>
      <c r="K1231" s="12">
        <f t="shared" si="258"/>
        <v>0.71000000000000796</v>
      </c>
      <c r="L1231" s="36">
        <f t="shared" si="259"/>
        <v>3.0303030303030641E-3</v>
      </c>
      <c r="M1231" s="12">
        <f t="shared" ca="1" si="248"/>
        <v>237.94666666666669</v>
      </c>
      <c r="N1231" s="12">
        <f t="shared" ca="1" si="250"/>
        <v>-3.6466666666666754</v>
      </c>
      <c r="O1231" s="12">
        <f t="shared" ca="1" si="251"/>
        <v>13.298177777777841</v>
      </c>
      <c r="P1231" s="12">
        <f t="shared" ca="1" si="252"/>
        <v>3.6466666666666754</v>
      </c>
      <c r="Q1231" s="36">
        <f t="shared" ca="1" si="253"/>
        <v>1.5564091620429685E-2</v>
      </c>
      <c r="R1231" s="37">
        <f t="shared" ca="1" si="249"/>
        <v>-3.9643225323349318</v>
      </c>
      <c r="S1231" s="38">
        <f t="shared" ca="1" si="260"/>
        <v>0</v>
      </c>
    </row>
    <row r="1232" spans="5:19" x14ac:dyDescent="0.3">
      <c r="E1232" s="34">
        <f t="shared" si="254"/>
        <v>1231</v>
      </c>
      <c r="F1232" s="35">
        <v>45250.291666666664</v>
      </c>
      <c r="G1232" s="6">
        <v>235.6</v>
      </c>
      <c r="H1232" s="40">
        <f t="shared" si="255"/>
        <v>234.3</v>
      </c>
      <c r="I1232" s="12">
        <f t="shared" si="256"/>
        <v>1.2999999999999829</v>
      </c>
      <c r="J1232" s="12">
        <f t="shared" si="257"/>
        <v>1.6899999999999558</v>
      </c>
      <c r="K1232" s="12">
        <f t="shared" si="258"/>
        <v>1.2999999999999829</v>
      </c>
      <c r="L1232" s="36">
        <f t="shared" si="259"/>
        <v>5.5178268251272625E-3</v>
      </c>
      <c r="M1232" s="12">
        <f t="shared" ca="1" si="248"/>
        <v>236.91</v>
      </c>
      <c r="N1232" s="12">
        <f t="shared" ca="1" si="250"/>
        <v>-1.3100000000000023</v>
      </c>
      <c r="O1232" s="12">
        <f t="shared" ca="1" si="251"/>
        <v>1.716100000000006</v>
      </c>
      <c r="P1232" s="12">
        <f t="shared" ca="1" si="252"/>
        <v>1.3100000000000023</v>
      </c>
      <c r="Q1232" s="36">
        <f t="shared" ca="1" si="253"/>
        <v>5.5602716468590926E-3</v>
      </c>
      <c r="R1232" s="37">
        <f t="shared" ca="1" si="249"/>
        <v>-1.6276558656682587</v>
      </c>
      <c r="S1232" s="38">
        <f t="shared" ca="1" si="260"/>
        <v>0</v>
      </c>
    </row>
    <row r="1233" spans="5:19" x14ac:dyDescent="0.3">
      <c r="E1233" s="34">
        <f t="shared" si="254"/>
        <v>1232</v>
      </c>
      <c r="F1233" s="39">
        <v>45251.291666666664</v>
      </c>
      <c r="G1233" s="10">
        <v>241.2</v>
      </c>
      <c r="H1233" s="40">
        <f t="shared" si="255"/>
        <v>235.6</v>
      </c>
      <c r="I1233" s="12">
        <f t="shared" si="256"/>
        <v>5.5999999999999943</v>
      </c>
      <c r="J1233" s="12">
        <f t="shared" si="257"/>
        <v>31.359999999999935</v>
      </c>
      <c r="K1233" s="12">
        <f t="shared" si="258"/>
        <v>5.5999999999999943</v>
      </c>
      <c r="L1233" s="36">
        <f t="shared" si="259"/>
        <v>2.321724709784409E-2</v>
      </c>
      <c r="M1233" s="12">
        <f t="shared" ca="1" si="248"/>
        <v>234.49666666666667</v>
      </c>
      <c r="N1233" s="12">
        <f t="shared" ca="1" si="250"/>
        <v>6.7033333333333189</v>
      </c>
      <c r="O1233" s="12">
        <f t="shared" ca="1" si="251"/>
        <v>44.934677777777587</v>
      </c>
      <c r="P1233" s="12">
        <f t="shared" ca="1" si="252"/>
        <v>6.7033333333333189</v>
      </c>
      <c r="Q1233" s="36">
        <f t="shared" ca="1" si="253"/>
        <v>2.7791597567716913E-2</v>
      </c>
      <c r="R1233" s="37">
        <f t="shared" ca="1" si="249"/>
        <v>6.3856774676650625</v>
      </c>
      <c r="S1233" s="38">
        <f t="shared" ca="1" si="260"/>
        <v>1</v>
      </c>
    </row>
    <row r="1234" spans="5:19" x14ac:dyDescent="0.3">
      <c r="E1234" s="34">
        <f t="shared" si="254"/>
        <v>1233</v>
      </c>
      <c r="F1234" s="35">
        <v>45252.291666666664</v>
      </c>
      <c r="G1234" s="6">
        <v>234.21</v>
      </c>
      <c r="H1234" s="40">
        <f t="shared" si="255"/>
        <v>241.2</v>
      </c>
      <c r="I1234" s="12">
        <f t="shared" si="256"/>
        <v>-6.9899999999999807</v>
      </c>
      <c r="J1234" s="12">
        <f t="shared" si="257"/>
        <v>48.860099999999733</v>
      </c>
      <c r="K1234" s="12">
        <f t="shared" si="258"/>
        <v>6.9899999999999807</v>
      </c>
      <c r="L1234" s="36">
        <f t="shared" si="259"/>
        <v>2.9845010887664832E-2</v>
      </c>
      <c r="M1234" s="12">
        <f t="shared" ca="1" si="248"/>
        <v>237.0333333333333</v>
      </c>
      <c r="N1234" s="12">
        <f t="shared" ca="1" si="250"/>
        <v>-2.8233333333332951</v>
      </c>
      <c r="O1234" s="12">
        <f t="shared" ca="1" si="251"/>
        <v>7.971211111110895</v>
      </c>
      <c r="P1234" s="12">
        <f t="shared" ca="1" si="252"/>
        <v>2.8233333333332951</v>
      </c>
      <c r="Q1234" s="36">
        <f t="shared" ca="1" si="253"/>
        <v>1.2054708737173028E-2</v>
      </c>
      <c r="R1234" s="37">
        <f t="shared" ca="1" si="249"/>
        <v>-3.1409891990015515</v>
      </c>
      <c r="S1234" s="38">
        <f t="shared" ca="1" si="260"/>
        <v>1</v>
      </c>
    </row>
    <row r="1235" spans="5:19" x14ac:dyDescent="0.3">
      <c r="E1235" s="34">
        <f t="shared" si="254"/>
        <v>1234</v>
      </c>
      <c r="F1235" s="39">
        <v>45254.291666666664</v>
      </c>
      <c r="G1235" s="10">
        <v>235.45</v>
      </c>
      <c r="H1235" s="40">
        <f t="shared" si="255"/>
        <v>234.21</v>
      </c>
      <c r="I1235" s="12">
        <f t="shared" si="256"/>
        <v>1.2399999999999807</v>
      </c>
      <c r="J1235" s="12">
        <f t="shared" si="257"/>
        <v>1.5375999999999521</v>
      </c>
      <c r="K1235" s="12">
        <f t="shared" si="258"/>
        <v>1.2399999999999807</v>
      </c>
      <c r="L1235" s="36">
        <f t="shared" si="259"/>
        <v>5.2665109365044836E-3</v>
      </c>
      <c r="M1235" s="12">
        <f t="shared" ca="1" si="248"/>
        <v>237.00333333333333</v>
      </c>
      <c r="N1235" s="12">
        <f t="shared" ca="1" si="250"/>
        <v>-1.5533333333333417</v>
      </c>
      <c r="O1235" s="12">
        <f t="shared" ca="1" si="251"/>
        <v>2.4128444444444703</v>
      </c>
      <c r="P1235" s="12">
        <f t="shared" ca="1" si="252"/>
        <v>1.5533333333333417</v>
      </c>
      <c r="Q1235" s="36">
        <f t="shared" ca="1" si="253"/>
        <v>6.5972959580944644E-3</v>
      </c>
      <c r="R1235" s="37">
        <f t="shared" ca="1" si="249"/>
        <v>-1.8709891990015981</v>
      </c>
      <c r="S1235" s="38">
        <f t="shared" ca="1" si="260"/>
        <v>0</v>
      </c>
    </row>
    <row r="1236" spans="5:19" x14ac:dyDescent="0.3">
      <c r="E1236" s="34">
        <f t="shared" si="254"/>
        <v>1235</v>
      </c>
      <c r="F1236" s="35">
        <v>45257.291666666664</v>
      </c>
      <c r="G1236" s="6">
        <v>236.08</v>
      </c>
      <c r="H1236" s="40">
        <f t="shared" si="255"/>
        <v>235.45</v>
      </c>
      <c r="I1236" s="12">
        <f t="shared" si="256"/>
        <v>0.63000000000002387</v>
      </c>
      <c r="J1236" s="12">
        <f t="shared" si="257"/>
        <v>0.39690000000003006</v>
      </c>
      <c r="K1236" s="12">
        <f t="shared" si="258"/>
        <v>0.63000000000002387</v>
      </c>
      <c r="L1236" s="36">
        <f t="shared" si="259"/>
        <v>2.6685869196883421E-3</v>
      </c>
      <c r="M1236" s="12">
        <f t="shared" ca="1" si="248"/>
        <v>236.95333333333329</v>
      </c>
      <c r="N1236" s="12">
        <f t="shared" ca="1" si="250"/>
        <v>-0.87333333333327801</v>
      </c>
      <c r="O1236" s="12">
        <f t="shared" ca="1" si="251"/>
        <v>0.76271111111101442</v>
      </c>
      <c r="P1236" s="12">
        <f t="shared" ca="1" si="252"/>
        <v>0.87333333333327801</v>
      </c>
      <c r="Q1236" s="36">
        <f t="shared" ca="1" si="253"/>
        <v>3.6993109680332004E-3</v>
      </c>
      <c r="R1236" s="37">
        <f t="shared" ca="1" si="249"/>
        <v>-1.1909891990015344</v>
      </c>
      <c r="S1236" s="38">
        <f t="shared" ca="1" si="260"/>
        <v>0</v>
      </c>
    </row>
    <row r="1237" spans="5:19" x14ac:dyDescent="0.3">
      <c r="E1237" s="34">
        <f t="shared" si="254"/>
        <v>1236</v>
      </c>
      <c r="F1237" s="39">
        <v>45258.291666666664</v>
      </c>
      <c r="G1237" s="10">
        <v>246.72</v>
      </c>
      <c r="H1237" s="40">
        <f t="shared" si="255"/>
        <v>236.08</v>
      </c>
      <c r="I1237" s="12">
        <f t="shared" si="256"/>
        <v>10.639999999999986</v>
      </c>
      <c r="J1237" s="12">
        <f t="shared" si="257"/>
        <v>113.20959999999971</v>
      </c>
      <c r="K1237" s="12">
        <f t="shared" si="258"/>
        <v>10.639999999999986</v>
      </c>
      <c r="L1237" s="36">
        <f t="shared" si="259"/>
        <v>4.3125810635538206E-2</v>
      </c>
      <c r="M1237" s="12">
        <f t="shared" ca="1" si="248"/>
        <v>235.24666666666667</v>
      </c>
      <c r="N1237" s="12">
        <f t="shared" ca="1" si="250"/>
        <v>11.473333333333329</v>
      </c>
      <c r="O1237" s="12">
        <f t="shared" ca="1" si="251"/>
        <v>131.63737777777769</v>
      </c>
      <c r="P1237" s="12">
        <f t="shared" ca="1" si="252"/>
        <v>11.473333333333329</v>
      </c>
      <c r="Q1237" s="36">
        <f t="shared" ca="1" si="253"/>
        <v>4.6503458711629898E-2</v>
      </c>
      <c r="R1237" s="37">
        <f t="shared" ca="1" si="249"/>
        <v>11.155677467665074</v>
      </c>
      <c r="S1237" s="38">
        <f t="shared" ca="1" si="260"/>
        <v>1</v>
      </c>
    </row>
    <row r="1238" spans="5:19" x14ac:dyDescent="0.3">
      <c r="E1238" s="34">
        <f t="shared" si="254"/>
        <v>1237</v>
      </c>
      <c r="F1238" s="35">
        <v>45259.291666666664</v>
      </c>
      <c r="G1238" s="6">
        <v>244.14</v>
      </c>
      <c r="H1238" s="40">
        <f t="shared" si="255"/>
        <v>246.72</v>
      </c>
      <c r="I1238" s="12">
        <f t="shared" si="256"/>
        <v>-2.5800000000000125</v>
      </c>
      <c r="J1238" s="12">
        <f t="shared" si="257"/>
        <v>6.6564000000000645</v>
      </c>
      <c r="K1238" s="12">
        <f t="shared" si="258"/>
        <v>2.5800000000000125</v>
      </c>
      <c r="L1238" s="36">
        <f t="shared" si="259"/>
        <v>1.0567707053330109E-2</v>
      </c>
      <c r="M1238" s="12">
        <f t="shared" ca="1" si="248"/>
        <v>239.41666666666666</v>
      </c>
      <c r="N1238" s="12">
        <f t="shared" ca="1" si="250"/>
        <v>4.7233333333333292</v>
      </c>
      <c r="O1238" s="12">
        <f t="shared" ca="1" si="251"/>
        <v>22.309877777777739</v>
      </c>
      <c r="P1238" s="12">
        <f t="shared" ca="1" si="252"/>
        <v>4.7233333333333292</v>
      </c>
      <c r="Q1238" s="36">
        <f t="shared" ca="1" si="253"/>
        <v>1.9346822861199844E-2</v>
      </c>
      <c r="R1238" s="37">
        <f t="shared" ca="1" si="249"/>
        <v>4.4056774676650727</v>
      </c>
      <c r="S1238" s="38">
        <f t="shared" ca="1" si="260"/>
        <v>0</v>
      </c>
    </row>
    <row r="1239" spans="5:19" x14ac:dyDescent="0.3">
      <c r="E1239" s="34">
        <f t="shared" si="254"/>
        <v>1238</v>
      </c>
      <c r="F1239" s="39">
        <v>45260.291666666664</v>
      </c>
      <c r="G1239" s="10">
        <v>240.08</v>
      </c>
      <c r="H1239" s="40">
        <f t="shared" si="255"/>
        <v>244.14</v>
      </c>
      <c r="I1239" s="12">
        <f t="shared" si="256"/>
        <v>-4.0599999999999739</v>
      </c>
      <c r="J1239" s="12">
        <f t="shared" si="257"/>
        <v>16.483599999999786</v>
      </c>
      <c r="K1239" s="12">
        <f t="shared" si="258"/>
        <v>4.0599999999999739</v>
      </c>
      <c r="L1239" s="36">
        <f t="shared" si="259"/>
        <v>1.6911029656780964E-2</v>
      </c>
      <c r="M1239" s="12">
        <f t="shared" ca="1" si="248"/>
        <v>242.31333333333336</v>
      </c>
      <c r="N1239" s="12">
        <f t="shared" ca="1" si="250"/>
        <v>-2.2333333333333485</v>
      </c>
      <c r="O1239" s="12">
        <f t="shared" ca="1" si="251"/>
        <v>4.9877777777778451</v>
      </c>
      <c r="P1239" s="12">
        <f t="shared" ca="1" si="252"/>
        <v>2.2333333333333485</v>
      </c>
      <c r="Q1239" s="36">
        <f t="shared" ca="1" si="253"/>
        <v>9.3024547373098485E-3</v>
      </c>
      <c r="R1239" s="37">
        <f t="shared" ca="1" si="249"/>
        <v>-2.5509891990016049</v>
      </c>
      <c r="S1239" s="38">
        <f t="shared" ca="1" si="260"/>
        <v>1</v>
      </c>
    </row>
    <row r="1240" spans="5:19" x14ac:dyDescent="0.3">
      <c r="E1240" s="34">
        <f t="shared" si="254"/>
        <v>1239</v>
      </c>
      <c r="F1240" s="35">
        <v>45261.291666666664</v>
      </c>
      <c r="G1240" s="6">
        <v>238.83</v>
      </c>
      <c r="H1240" s="40">
        <f t="shared" si="255"/>
        <v>240.08</v>
      </c>
      <c r="I1240" s="12">
        <f t="shared" si="256"/>
        <v>-1.25</v>
      </c>
      <c r="J1240" s="12">
        <f t="shared" si="257"/>
        <v>1.5625</v>
      </c>
      <c r="K1240" s="12">
        <f t="shared" si="258"/>
        <v>1.25</v>
      </c>
      <c r="L1240" s="36">
        <f t="shared" si="259"/>
        <v>5.2338483440103837E-3</v>
      </c>
      <c r="M1240" s="12">
        <f t="shared" ca="1" si="248"/>
        <v>243.64666666666668</v>
      </c>
      <c r="N1240" s="12">
        <f t="shared" ca="1" si="250"/>
        <v>-4.8166666666666629</v>
      </c>
      <c r="O1240" s="12">
        <f t="shared" ca="1" si="251"/>
        <v>23.200277777777742</v>
      </c>
      <c r="P1240" s="12">
        <f t="shared" ca="1" si="252"/>
        <v>4.8166666666666629</v>
      </c>
      <c r="Q1240" s="36">
        <f t="shared" ca="1" si="253"/>
        <v>2.0167762285586664E-2</v>
      </c>
      <c r="R1240" s="37">
        <f t="shared" ca="1" si="249"/>
        <v>-5.1343225323349193</v>
      </c>
      <c r="S1240" s="38">
        <f t="shared" ca="1" si="260"/>
        <v>0</v>
      </c>
    </row>
    <row r="1241" spans="5:19" x14ac:dyDescent="0.3">
      <c r="E1241" s="34">
        <f t="shared" si="254"/>
        <v>1240</v>
      </c>
      <c r="F1241" s="39">
        <v>45264.291666666664</v>
      </c>
      <c r="G1241" s="10">
        <v>235.58</v>
      </c>
      <c r="H1241" s="40">
        <f t="shared" si="255"/>
        <v>238.83</v>
      </c>
      <c r="I1241" s="12">
        <f t="shared" si="256"/>
        <v>-3.25</v>
      </c>
      <c r="J1241" s="12">
        <f t="shared" si="257"/>
        <v>10.5625</v>
      </c>
      <c r="K1241" s="12">
        <f t="shared" si="258"/>
        <v>3.25</v>
      </c>
      <c r="L1241" s="36">
        <f t="shared" si="259"/>
        <v>1.3795738178113592E-2</v>
      </c>
      <c r="M1241" s="12">
        <f t="shared" ca="1" si="248"/>
        <v>241.01666666666668</v>
      </c>
      <c r="N1241" s="12">
        <f t="shared" ca="1" si="250"/>
        <v>-5.4366666666666674</v>
      </c>
      <c r="O1241" s="12">
        <f t="shared" ca="1" si="251"/>
        <v>29.557344444444453</v>
      </c>
      <c r="P1241" s="12">
        <f t="shared" ca="1" si="252"/>
        <v>5.4366666666666674</v>
      </c>
      <c r="Q1241" s="36">
        <f t="shared" ca="1" si="253"/>
        <v>2.3077793813849508E-2</v>
      </c>
      <c r="R1241" s="37">
        <f t="shared" ca="1" si="249"/>
        <v>-5.7543225323349239</v>
      </c>
      <c r="S1241" s="38">
        <f t="shared" ca="1" si="260"/>
        <v>0</v>
      </c>
    </row>
    <row r="1242" spans="5:19" x14ac:dyDescent="0.3">
      <c r="E1242" s="34">
        <f t="shared" si="254"/>
        <v>1241</v>
      </c>
      <c r="F1242" s="35">
        <v>45265.291666666664</v>
      </c>
      <c r="G1242" s="6">
        <v>238.72</v>
      </c>
      <c r="H1242" s="40">
        <f t="shared" si="255"/>
        <v>235.58</v>
      </c>
      <c r="I1242" s="12">
        <f t="shared" si="256"/>
        <v>3.1399999999999864</v>
      </c>
      <c r="J1242" s="12">
        <f t="shared" si="257"/>
        <v>9.8595999999999151</v>
      </c>
      <c r="K1242" s="12">
        <f t="shared" si="258"/>
        <v>3.1399999999999864</v>
      </c>
      <c r="L1242" s="36">
        <f t="shared" si="259"/>
        <v>1.3153485254691632E-2</v>
      </c>
      <c r="M1242" s="12">
        <f t="shared" ca="1" si="248"/>
        <v>238.16333333333333</v>
      </c>
      <c r="N1242" s="12">
        <f t="shared" ca="1" si="250"/>
        <v>0.55666666666667197</v>
      </c>
      <c r="O1242" s="12">
        <f t="shared" ca="1" si="251"/>
        <v>0.30987777777778369</v>
      </c>
      <c r="P1242" s="12">
        <f t="shared" ca="1" si="252"/>
        <v>0.55666666666667197</v>
      </c>
      <c r="Q1242" s="36">
        <f t="shared" ca="1" si="253"/>
        <v>2.3318811438784851E-3</v>
      </c>
      <c r="R1242" s="37">
        <f t="shared" ca="1" si="249"/>
        <v>0.23901080099841565</v>
      </c>
      <c r="S1242" s="38">
        <f t="shared" ca="1" si="260"/>
        <v>1</v>
      </c>
    </row>
    <row r="1243" spans="5:19" x14ac:dyDescent="0.3">
      <c r="E1243" s="34">
        <f t="shared" si="254"/>
        <v>1242</v>
      </c>
      <c r="F1243" s="39">
        <v>45266.291666666664</v>
      </c>
      <c r="G1243" s="10">
        <v>239.37</v>
      </c>
      <c r="H1243" s="40">
        <f t="shared" si="255"/>
        <v>238.72</v>
      </c>
      <c r="I1243" s="12">
        <f t="shared" si="256"/>
        <v>0.65000000000000568</v>
      </c>
      <c r="J1243" s="12">
        <f t="shared" si="257"/>
        <v>0.42250000000000737</v>
      </c>
      <c r="K1243" s="12">
        <f t="shared" si="258"/>
        <v>0.65000000000000568</v>
      </c>
      <c r="L1243" s="36">
        <f t="shared" si="259"/>
        <v>2.7154614195597014E-3</v>
      </c>
      <c r="M1243" s="12">
        <f t="shared" ca="1" si="248"/>
        <v>237.71</v>
      </c>
      <c r="N1243" s="12">
        <f t="shared" ca="1" si="250"/>
        <v>1.6599999999999966</v>
      </c>
      <c r="O1243" s="12">
        <f t="shared" ca="1" si="251"/>
        <v>2.7555999999999887</v>
      </c>
      <c r="P1243" s="12">
        <f t="shared" ca="1" si="252"/>
        <v>1.6599999999999966</v>
      </c>
      <c r="Q1243" s="36">
        <f t="shared" ca="1" si="253"/>
        <v>6.9348707022600852E-3</v>
      </c>
      <c r="R1243" s="37">
        <f t="shared" ca="1" si="249"/>
        <v>1.3423441343317402</v>
      </c>
      <c r="S1243" s="38">
        <f t="shared" ca="1" si="260"/>
        <v>0</v>
      </c>
    </row>
    <row r="1244" spans="5:19" x14ac:dyDescent="0.3">
      <c r="E1244" s="34">
        <f t="shared" si="254"/>
        <v>1243</v>
      </c>
      <c r="F1244" s="35">
        <v>45267.291666666664</v>
      </c>
      <c r="G1244" s="6">
        <v>242.64</v>
      </c>
      <c r="H1244" s="40">
        <f t="shared" si="255"/>
        <v>239.37</v>
      </c>
      <c r="I1244" s="12">
        <f t="shared" si="256"/>
        <v>3.2699999999999818</v>
      </c>
      <c r="J1244" s="12">
        <f t="shared" si="257"/>
        <v>10.692899999999881</v>
      </c>
      <c r="K1244" s="12">
        <f t="shared" si="258"/>
        <v>3.2699999999999818</v>
      </c>
      <c r="L1244" s="36">
        <f t="shared" si="259"/>
        <v>1.3476755687438106E-2</v>
      </c>
      <c r="M1244" s="12">
        <f t="shared" ca="1" si="248"/>
        <v>237.89000000000001</v>
      </c>
      <c r="N1244" s="12">
        <f t="shared" ca="1" si="250"/>
        <v>4.7499999999999716</v>
      </c>
      <c r="O1244" s="12">
        <f t="shared" ca="1" si="251"/>
        <v>22.56249999999973</v>
      </c>
      <c r="P1244" s="12">
        <f t="shared" ca="1" si="252"/>
        <v>4.7499999999999716</v>
      </c>
      <c r="Q1244" s="36">
        <f t="shared" ca="1" si="253"/>
        <v>1.9576327068908557E-2</v>
      </c>
      <c r="R1244" s="37">
        <f t="shared" ca="1" si="249"/>
        <v>4.4323441343317151</v>
      </c>
      <c r="S1244" s="38">
        <f t="shared" ca="1" si="260"/>
        <v>0</v>
      </c>
    </row>
    <row r="1245" spans="5:19" x14ac:dyDescent="0.3">
      <c r="E1245" s="34">
        <f t="shared" si="254"/>
        <v>1244</v>
      </c>
      <c r="F1245" s="39">
        <v>45268.291666666664</v>
      </c>
      <c r="G1245" s="10">
        <v>243.84</v>
      </c>
      <c r="H1245" s="40">
        <f t="shared" si="255"/>
        <v>242.64</v>
      </c>
      <c r="I1245" s="12">
        <f t="shared" si="256"/>
        <v>1.2000000000000171</v>
      </c>
      <c r="J1245" s="12">
        <f t="shared" si="257"/>
        <v>1.440000000000041</v>
      </c>
      <c r="K1245" s="12">
        <f t="shared" si="258"/>
        <v>1.2000000000000171</v>
      </c>
      <c r="L1245" s="36">
        <f t="shared" si="259"/>
        <v>4.9212598425197552E-3</v>
      </c>
      <c r="M1245" s="12">
        <f t="shared" ca="1" si="248"/>
        <v>240.24333333333334</v>
      </c>
      <c r="N1245" s="12">
        <f t="shared" ca="1" si="250"/>
        <v>3.596666666666664</v>
      </c>
      <c r="O1245" s="12">
        <f t="shared" ca="1" si="251"/>
        <v>12.936011111111092</v>
      </c>
      <c r="P1245" s="12">
        <f t="shared" ca="1" si="252"/>
        <v>3.596666666666664</v>
      </c>
      <c r="Q1245" s="36">
        <f t="shared" ca="1" si="253"/>
        <v>1.4750109361329823E-2</v>
      </c>
      <c r="R1245" s="37">
        <f t="shared" ca="1" si="249"/>
        <v>3.2790108009984076</v>
      </c>
      <c r="S1245" s="38">
        <f t="shared" ca="1" si="260"/>
        <v>0</v>
      </c>
    </row>
    <row r="1246" spans="5:19" x14ac:dyDescent="0.3">
      <c r="E1246" s="34">
        <f t="shared" si="254"/>
        <v>1245</v>
      </c>
      <c r="F1246" s="35">
        <v>45271.291666666664</v>
      </c>
      <c r="G1246" s="6">
        <v>239.74</v>
      </c>
      <c r="H1246" s="40">
        <f t="shared" si="255"/>
        <v>243.84</v>
      </c>
      <c r="I1246" s="12">
        <f t="shared" si="256"/>
        <v>-4.0999999999999943</v>
      </c>
      <c r="J1246" s="12">
        <f t="shared" si="257"/>
        <v>16.809999999999953</v>
      </c>
      <c r="K1246" s="12">
        <f t="shared" si="258"/>
        <v>4.0999999999999943</v>
      </c>
      <c r="L1246" s="36">
        <f t="shared" si="259"/>
        <v>1.7101860348711081E-2</v>
      </c>
      <c r="M1246" s="12">
        <f t="shared" ca="1" si="248"/>
        <v>241.95000000000002</v>
      </c>
      <c r="N1246" s="12">
        <f t="shared" ca="1" si="250"/>
        <v>-2.210000000000008</v>
      </c>
      <c r="O1246" s="12">
        <f t="shared" ca="1" si="251"/>
        <v>4.8841000000000347</v>
      </c>
      <c r="P1246" s="12">
        <f t="shared" ca="1" si="252"/>
        <v>2.210000000000008</v>
      </c>
      <c r="Q1246" s="36">
        <f t="shared" ca="1" si="253"/>
        <v>9.2183198465004088E-3</v>
      </c>
      <c r="R1246" s="37">
        <f t="shared" ca="1" si="249"/>
        <v>-2.5276558656682644</v>
      </c>
      <c r="S1246" s="38">
        <f t="shared" ca="1" si="260"/>
        <v>1</v>
      </c>
    </row>
    <row r="1247" spans="5:19" x14ac:dyDescent="0.3">
      <c r="E1247" s="34">
        <f t="shared" si="254"/>
        <v>1246</v>
      </c>
      <c r="F1247" s="39">
        <v>45272.291666666664</v>
      </c>
      <c r="G1247" s="10">
        <v>237.01</v>
      </c>
      <c r="H1247" s="40">
        <f t="shared" si="255"/>
        <v>239.74</v>
      </c>
      <c r="I1247" s="12">
        <f t="shared" si="256"/>
        <v>-2.7300000000000182</v>
      </c>
      <c r="J1247" s="12">
        <f t="shared" si="257"/>
        <v>7.4529000000000991</v>
      </c>
      <c r="K1247" s="12">
        <f t="shared" si="258"/>
        <v>2.7300000000000182</v>
      </c>
      <c r="L1247" s="36">
        <f t="shared" si="259"/>
        <v>1.1518501329057924E-2</v>
      </c>
      <c r="M1247" s="12">
        <f t="shared" ca="1" si="248"/>
        <v>242.07333333333335</v>
      </c>
      <c r="N1247" s="12">
        <f t="shared" ca="1" si="250"/>
        <v>-5.063333333333361</v>
      </c>
      <c r="O1247" s="12">
        <f t="shared" ca="1" si="251"/>
        <v>25.637344444444725</v>
      </c>
      <c r="P1247" s="12">
        <f t="shared" ca="1" si="252"/>
        <v>5.063333333333361</v>
      </c>
      <c r="Q1247" s="36">
        <f t="shared" ca="1" si="253"/>
        <v>2.1363374259876635E-2</v>
      </c>
      <c r="R1247" s="37">
        <f t="shared" ca="1" si="249"/>
        <v>-5.3809891990016174</v>
      </c>
      <c r="S1247" s="38">
        <f t="shared" ca="1" si="260"/>
        <v>0</v>
      </c>
    </row>
    <row r="1248" spans="5:19" x14ac:dyDescent="0.3">
      <c r="E1248" s="34">
        <f t="shared" si="254"/>
        <v>1247</v>
      </c>
      <c r="F1248" s="35">
        <v>45273.291666666664</v>
      </c>
      <c r="G1248" s="6">
        <v>239.29</v>
      </c>
      <c r="H1248" s="40">
        <f t="shared" si="255"/>
        <v>237.01</v>
      </c>
      <c r="I1248" s="12">
        <f t="shared" si="256"/>
        <v>2.2800000000000011</v>
      </c>
      <c r="J1248" s="12">
        <f t="shared" si="257"/>
        <v>5.1984000000000048</v>
      </c>
      <c r="K1248" s="12">
        <f t="shared" si="258"/>
        <v>2.2800000000000011</v>
      </c>
      <c r="L1248" s="36">
        <f t="shared" si="259"/>
        <v>9.528187554849769E-3</v>
      </c>
      <c r="M1248" s="12">
        <f t="shared" ca="1" si="248"/>
        <v>240.19666666666669</v>
      </c>
      <c r="N1248" s="12">
        <f t="shared" ca="1" si="250"/>
        <v>-0.90666666666669471</v>
      </c>
      <c r="O1248" s="12">
        <f t="shared" ca="1" si="251"/>
        <v>0.82204444444449531</v>
      </c>
      <c r="P1248" s="12">
        <f t="shared" ca="1" si="252"/>
        <v>0.90666666666669471</v>
      </c>
      <c r="Q1248" s="36">
        <f t="shared" ca="1" si="253"/>
        <v>3.7889868639169825E-3</v>
      </c>
      <c r="R1248" s="37">
        <f t="shared" ca="1" si="249"/>
        <v>-1.2243225323349511</v>
      </c>
      <c r="S1248" s="38">
        <f t="shared" ca="1" si="260"/>
        <v>0</v>
      </c>
    </row>
    <row r="1249" spans="5:19" x14ac:dyDescent="0.3">
      <c r="E1249" s="34">
        <f t="shared" si="254"/>
        <v>1248</v>
      </c>
      <c r="F1249" s="39">
        <v>45274.291666666664</v>
      </c>
      <c r="G1249" s="10">
        <v>251.05</v>
      </c>
      <c r="H1249" s="40">
        <f t="shared" si="255"/>
        <v>239.29</v>
      </c>
      <c r="I1249" s="12">
        <f t="shared" si="256"/>
        <v>11.760000000000019</v>
      </c>
      <c r="J1249" s="12">
        <f t="shared" si="257"/>
        <v>138.29760000000044</v>
      </c>
      <c r="K1249" s="12">
        <f t="shared" si="258"/>
        <v>11.760000000000019</v>
      </c>
      <c r="L1249" s="36">
        <f t="shared" si="259"/>
        <v>4.6843258315076755E-2</v>
      </c>
      <c r="M1249" s="12">
        <f t="shared" ca="1" si="248"/>
        <v>238.67999999999998</v>
      </c>
      <c r="N1249" s="12">
        <f t="shared" ca="1" si="250"/>
        <v>12.370000000000033</v>
      </c>
      <c r="O1249" s="12">
        <f t="shared" ca="1" si="251"/>
        <v>153.01690000000082</v>
      </c>
      <c r="P1249" s="12">
        <f t="shared" ca="1" si="252"/>
        <v>12.370000000000033</v>
      </c>
      <c r="Q1249" s="36">
        <f t="shared" ca="1" si="253"/>
        <v>4.9273053176658164E-2</v>
      </c>
      <c r="R1249" s="37">
        <f t="shared" ca="1" si="249"/>
        <v>12.052344134331777</v>
      </c>
      <c r="S1249" s="38">
        <f t="shared" ca="1" si="260"/>
        <v>1</v>
      </c>
    </row>
    <row r="1250" spans="5:19" x14ac:dyDescent="0.3">
      <c r="E1250" s="34">
        <f t="shared" si="254"/>
        <v>1249</v>
      </c>
      <c r="F1250" s="35">
        <v>45275.291666666664</v>
      </c>
      <c r="G1250" s="6">
        <v>253.5</v>
      </c>
      <c r="H1250" s="40">
        <f t="shared" si="255"/>
        <v>251.05</v>
      </c>
      <c r="I1250" s="12">
        <f t="shared" si="256"/>
        <v>2.4499999999999886</v>
      </c>
      <c r="J1250" s="12">
        <f t="shared" si="257"/>
        <v>6.0024999999999444</v>
      </c>
      <c r="K1250" s="12">
        <f t="shared" si="258"/>
        <v>2.4499999999999886</v>
      </c>
      <c r="L1250" s="36">
        <f t="shared" si="259"/>
        <v>9.6646942800788505E-3</v>
      </c>
      <c r="M1250" s="12">
        <f t="shared" ca="1" si="248"/>
        <v>242.44999999999996</v>
      </c>
      <c r="N1250" s="12">
        <f t="shared" ca="1" si="250"/>
        <v>11.05000000000004</v>
      </c>
      <c r="O1250" s="12">
        <f t="shared" ca="1" si="251"/>
        <v>122.10250000000087</v>
      </c>
      <c r="P1250" s="12">
        <f t="shared" ca="1" si="252"/>
        <v>11.05000000000004</v>
      </c>
      <c r="Q1250" s="36">
        <f t="shared" ca="1" si="253"/>
        <v>4.3589743589743747E-2</v>
      </c>
      <c r="R1250" s="37">
        <f t="shared" ca="1" si="249"/>
        <v>10.732344134331784</v>
      </c>
      <c r="S1250" s="38">
        <f t="shared" ca="1" si="260"/>
        <v>0</v>
      </c>
    </row>
    <row r="1251" spans="5:19" x14ac:dyDescent="0.3">
      <c r="E1251" s="34">
        <f t="shared" si="254"/>
        <v>1250</v>
      </c>
      <c r="F1251" s="39">
        <v>45278.291666666664</v>
      </c>
      <c r="G1251" s="10">
        <v>252.08</v>
      </c>
      <c r="H1251" s="40">
        <f t="shared" si="255"/>
        <v>253.5</v>
      </c>
      <c r="I1251" s="12">
        <f t="shared" si="256"/>
        <v>-1.4199999999999875</v>
      </c>
      <c r="J1251" s="12">
        <f t="shared" si="257"/>
        <v>2.0163999999999644</v>
      </c>
      <c r="K1251" s="12">
        <f t="shared" si="258"/>
        <v>1.4199999999999875</v>
      </c>
      <c r="L1251" s="36">
        <f t="shared" si="259"/>
        <v>5.6331323389399689E-3</v>
      </c>
      <c r="M1251" s="12">
        <f t="shared" ca="1" si="248"/>
        <v>247.94666666666669</v>
      </c>
      <c r="N1251" s="12">
        <f t="shared" ca="1" si="250"/>
        <v>4.1333333333333258</v>
      </c>
      <c r="O1251" s="12">
        <f t="shared" ca="1" si="251"/>
        <v>17.084444444444383</v>
      </c>
      <c r="P1251" s="12">
        <f t="shared" ca="1" si="252"/>
        <v>4.1333333333333258</v>
      </c>
      <c r="Q1251" s="36">
        <f t="shared" ca="1" si="253"/>
        <v>1.6396911033534297E-2</v>
      </c>
      <c r="R1251" s="37">
        <f t="shared" ca="1" si="249"/>
        <v>3.8156774676650693</v>
      </c>
      <c r="S1251" s="38">
        <f t="shared" ca="1" si="260"/>
        <v>0</v>
      </c>
    </row>
    <row r="1252" spans="5:19" x14ac:dyDescent="0.3">
      <c r="E1252" s="34">
        <f t="shared" si="254"/>
        <v>1251</v>
      </c>
      <c r="F1252" s="35">
        <v>45279.291666666664</v>
      </c>
      <c r="G1252" s="6">
        <v>257.22000000000003</v>
      </c>
      <c r="H1252" s="40">
        <f t="shared" si="255"/>
        <v>252.08</v>
      </c>
      <c r="I1252" s="12">
        <f t="shared" si="256"/>
        <v>5.1400000000000148</v>
      </c>
      <c r="J1252" s="12">
        <f t="shared" si="257"/>
        <v>26.419600000000152</v>
      </c>
      <c r="K1252" s="12">
        <f t="shared" si="258"/>
        <v>5.1400000000000148</v>
      </c>
      <c r="L1252" s="36">
        <f t="shared" si="259"/>
        <v>1.9982894020682738E-2</v>
      </c>
      <c r="M1252" s="12">
        <f t="shared" ca="1" si="248"/>
        <v>252.21</v>
      </c>
      <c r="N1252" s="12">
        <f t="shared" ca="1" si="250"/>
        <v>5.0100000000000193</v>
      </c>
      <c r="O1252" s="12">
        <f t="shared" ca="1" si="251"/>
        <v>25.100100000000193</v>
      </c>
      <c r="P1252" s="12">
        <f t="shared" ca="1" si="252"/>
        <v>5.0100000000000193</v>
      </c>
      <c r="Q1252" s="36">
        <f t="shared" ca="1" si="253"/>
        <v>1.9477490086307513E-2</v>
      </c>
      <c r="R1252" s="37">
        <f t="shared" ca="1" si="249"/>
        <v>4.6923441343317629</v>
      </c>
      <c r="S1252" s="38">
        <f t="shared" ca="1" si="260"/>
        <v>0</v>
      </c>
    </row>
    <row r="1253" spans="5:19" x14ac:dyDescent="0.3">
      <c r="E1253" s="34">
        <f t="shared" si="254"/>
        <v>1252</v>
      </c>
      <c r="F1253" s="39">
        <v>45280.291666666664</v>
      </c>
      <c r="G1253" s="10">
        <v>247.14</v>
      </c>
      <c r="H1253" s="40">
        <f t="shared" si="255"/>
        <v>257.22000000000003</v>
      </c>
      <c r="I1253" s="12">
        <f t="shared" si="256"/>
        <v>-10.080000000000041</v>
      </c>
      <c r="J1253" s="12">
        <f t="shared" si="257"/>
        <v>101.60640000000083</v>
      </c>
      <c r="K1253" s="12">
        <f t="shared" si="258"/>
        <v>10.080000000000041</v>
      </c>
      <c r="L1253" s="36">
        <f t="shared" si="259"/>
        <v>4.0786598689002355E-2</v>
      </c>
      <c r="M1253" s="12">
        <f t="shared" ca="1" si="248"/>
        <v>254.26666666666668</v>
      </c>
      <c r="N1253" s="12">
        <f t="shared" ca="1" si="250"/>
        <v>-7.1266666666666936</v>
      </c>
      <c r="O1253" s="12">
        <f t="shared" ca="1" si="251"/>
        <v>50.789377777778164</v>
      </c>
      <c r="P1253" s="12">
        <f t="shared" ca="1" si="252"/>
        <v>7.1266666666666936</v>
      </c>
      <c r="Q1253" s="36">
        <f t="shared" ca="1" si="253"/>
        <v>2.8836556877343586E-2</v>
      </c>
      <c r="R1253" s="37">
        <f t="shared" ca="1" si="249"/>
        <v>-7.44432253233495</v>
      </c>
      <c r="S1253" s="38">
        <f t="shared" ca="1" si="260"/>
        <v>1</v>
      </c>
    </row>
    <row r="1254" spans="5:19" x14ac:dyDescent="0.3">
      <c r="E1254" s="34">
        <f t="shared" si="254"/>
        <v>1253</v>
      </c>
      <c r="F1254" s="35">
        <v>45281.291666666664</v>
      </c>
      <c r="G1254" s="6">
        <v>254.5</v>
      </c>
      <c r="H1254" s="40">
        <f t="shared" si="255"/>
        <v>247.14</v>
      </c>
      <c r="I1254" s="12">
        <f t="shared" si="256"/>
        <v>7.3600000000000136</v>
      </c>
      <c r="J1254" s="12">
        <f t="shared" si="257"/>
        <v>54.169600000000202</v>
      </c>
      <c r="K1254" s="12">
        <f t="shared" si="258"/>
        <v>7.3600000000000136</v>
      </c>
      <c r="L1254" s="36">
        <f t="shared" si="259"/>
        <v>2.8919449901768226E-2</v>
      </c>
      <c r="M1254" s="12">
        <f t="shared" ca="1" si="248"/>
        <v>252.14666666666668</v>
      </c>
      <c r="N1254" s="12">
        <f t="shared" ca="1" si="250"/>
        <v>2.3533333333333246</v>
      </c>
      <c r="O1254" s="12">
        <f t="shared" ca="1" si="251"/>
        <v>5.5381777777777366</v>
      </c>
      <c r="P1254" s="12">
        <f t="shared" ca="1" si="252"/>
        <v>2.3533333333333246</v>
      </c>
      <c r="Q1254" s="36">
        <f t="shared" ca="1" si="253"/>
        <v>9.2468893254747525E-3</v>
      </c>
      <c r="R1254" s="37">
        <f t="shared" ca="1" si="249"/>
        <v>2.0356774676650682</v>
      </c>
      <c r="S1254" s="38">
        <f t="shared" ca="1" si="260"/>
        <v>1</v>
      </c>
    </row>
    <row r="1255" spans="5:19" x14ac:dyDescent="0.3">
      <c r="E1255" s="34">
        <f t="shared" si="254"/>
        <v>1254</v>
      </c>
      <c r="F1255" s="39">
        <v>45282.291666666664</v>
      </c>
      <c r="G1255" s="10">
        <v>252.54</v>
      </c>
      <c r="H1255" s="40">
        <f t="shared" si="255"/>
        <v>254.5</v>
      </c>
      <c r="I1255" s="12">
        <f t="shared" si="256"/>
        <v>-1.960000000000008</v>
      </c>
      <c r="J1255" s="12">
        <f t="shared" si="257"/>
        <v>3.8416000000000312</v>
      </c>
      <c r="K1255" s="12">
        <f t="shared" si="258"/>
        <v>1.960000000000008</v>
      </c>
      <c r="L1255" s="36">
        <f t="shared" si="259"/>
        <v>7.7611467490298885E-3</v>
      </c>
      <c r="M1255" s="12">
        <f t="shared" ca="1" si="248"/>
        <v>252.95333333333335</v>
      </c>
      <c r="N1255" s="12">
        <f t="shared" ca="1" si="250"/>
        <v>-0.41333333333335531</v>
      </c>
      <c r="O1255" s="12">
        <f t="shared" ca="1" si="251"/>
        <v>0.17084444444446262</v>
      </c>
      <c r="P1255" s="12">
        <f t="shared" ca="1" si="252"/>
        <v>0.41333333333335531</v>
      </c>
      <c r="Q1255" s="36">
        <f t="shared" ca="1" si="253"/>
        <v>1.6367044164621656E-3</v>
      </c>
      <c r="R1255" s="37">
        <f t="shared" ca="1" si="249"/>
        <v>-0.73098919900161163</v>
      </c>
      <c r="S1255" s="38">
        <f t="shared" ca="1" si="260"/>
        <v>1</v>
      </c>
    </row>
    <row r="1256" spans="5:19" x14ac:dyDescent="0.3">
      <c r="E1256" s="34">
        <f t="shared" si="254"/>
        <v>1255</v>
      </c>
      <c r="F1256" s="35">
        <v>45286.291666666664</v>
      </c>
      <c r="G1256" s="6">
        <v>256.61</v>
      </c>
      <c r="H1256" s="40">
        <f t="shared" si="255"/>
        <v>252.54</v>
      </c>
      <c r="I1256" s="12">
        <f t="shared" si="256"/>
        <v>4.0700000000000216</v>
      </c>
      <c r="J1256" s="12">
        <f t="shared" si="257"/>
        <v>16.564900000000176</v>
      </c>
      <c r="K1256" s="12">
        <f t="shared" si="258"/>
        <v>4.0700000000000216</v>
      </c>
      <c r="L1256" s="36">
        <f t="shared" si="259"/>
        <v>1.5860644557889488E-2</v>
      </c>
      <c r="M1256" s="12">
        <f t="shared" ca="1" si="248"/>
        <v>251.39333333333332</v>
      </c>
      <c r="N1256" s="12">
        <f t="shared" ca="1" si="250"/>
        <v>5.216666666666697</v>
      </c>
      <c r="O1256" s="12">
        <f t="shared" ca="1" si="251"/>
        <v>27.213611111111426</v>
      </c>
      <c r="P1256" s="12">
        <f t="shared" ca="1" si="252"/>
        <v>5.216666666666697</v>
      </c>
      <c r="Q1256" s="36">
        <f t="shared" ca="1" si="253"/>
        <v>2.0329163581570074E-2</v>
      </c>
      <c r="R1256" s="37">
        <f t="shared" ca="1" si="249"/>
        <v>4.8990108009984406</v>
      </c>
      <c r="S1256" s="38">
        <f t="shared" ca="1" si="260"/>
        <v>1</v>
      </c>
    </row>
    <row r="1257" spans="5:19" x14ac:dyDescent="0.3">
      <c r="E1257" s="34">
        <f t="shared" si="254"/>
        <v>1256</v>
      </c>
      <c r="F1257" s="39">
        <v>45287.291666666664</v>
      </c>
      <c r="G1257" s="10">
        <v>261.44</v>
      </c>
      <c r="H1257" s="40">
        <f t="shared" si="255"/>
        <v>256.61</v>
      </c>
      <c r="I1257" s="12">
        <f t="shared" si="256"/>
        <v>4.8299999999999841</v>
      </c>
      <c r="J1257" s="12">
        <f t="shared" si="257"/>
        <v>23.328899999999845</v>
      </c>
      <c r="K1257" s="12">
        <f t="shared" si="258"/>
        <v>4.8299999999999841</v>
      </c>
      <c r="L1257" s="36">
        <f t="shared" si="259"/>
        <v>1.8474602203182314E-2</v>
      </c>
      <c r="M1257" s="12">
        <f t="shared" ca="1" si="248"/>
        <v>254.54999999999998</v>
      </c>
      <c r="N1257" s="12">
        <f t="shared" ca="1" si="250"/>
        <v>6.8900000000000148</v>
      </c>
      <c r="O1257" s="12">
        <f t="shared" ca="1" si="251"/>
        <v>47.472100000000204</v>
      </c>
      <c r="P1257" s="12">
        <f t="shared" ca="1" si="252"/>
        <v>6.8900000000000148</v>
      </c>
      <c r="Q1257" s="36">
        <f t="shared" ca="1" si="253"/>
        <v>2.6354039167686714E-2</v>
      </c>
      <c r="R1257" s="37">
        <f t="shared" ca="1" si="249"/>
        <v>6.5723441343317583</v>
      </c>
      <c r="S1257" s="38">
        <f t="shared" ca="1" si="260"/>
        <v>0</v>
      </c>
    </row>
    <row r="1258" spans="5:19" x14ac:dyDescent="0.3">
      <c r="E1258" s="34">
        <f t="shared" si="254"/>
        <v>1257</v>
      </c>
      <c r="F1258" s="35">
        <v>45288.291666666664</v>
      </c>
      <c r="G1258" s="6">
        <v>253.18</v>
      </c>
      <c r="H1258" s="40">
        <f t="shared" si="255"/>
        <v>261.44</v>
      </c>
      <c r="I1258" s="12">
        <f t="shared" si="256"/>
        <v>-8.2599999999999909</v>
      </c>
      <c r="J1258" s="12">
        <f t="shared" si="257"/>
        <v>68.227599999999853</v>
      </c>
      <c r="K1258" s="12">
        <f t="shared" si="258"/>
        <v>8.2599999999999909</v>
      </c>
      <c r="L1258" s="36">
        <f t="shared" si="259"/>
        <v>3.2625009874397627E-2</v>
      </c>
      <c r="M1258" s="12">
        <f t="shared" ca="1" si="248"/>
        <v>256.86333333333329</v>
      </c>
      <c r="N1258" s="12">
        <f t="shared" ca="1" si="250"/>
        <v>-3.6833333333332803</v>
      </c>
      <c r="O1258" s="12">
        <f t="shared" ca="1" si="251"/>
        <v>13.566944444444054</v>
      </c>
      <c r="P1258" s="12">
        <f t="shared" ca="1" si="252"/>
        <v>3.6833333333332803</v>
      </c>
      <c r="Q1258" s="36">
        <f t="shared" ca="1" si="253"/>
        <v>1.4548279221633938E-2</v>
      </c>
      <c r="R1258" s="37">
        <f t="shared" ca="1" si="249"/>
        <v>-4.0009891990015367</v>
      </c>
      <c r="S1258" s="38">
        <f t="shared" ca="1" si="260"/>
        <v>1</v>
      </c>
    </row>
    <row r="1259" spans="5:19" x14ac:dyDescent="0.3">
      <c r="E1259" s="34">
        <f t="shared" si="254"/>
        <v>1258</v>
      </c>
      <c r="F1259" s="39">
        <v>45289.291666666664</v>
      </c>
      <c r="G1259" s="10">
        <v>248.48</v>
      </c>
      <c r="H1259" s="40">
        <f t="shared" si="255"/>
        <v>253.18</v>
      </c>
      <c r="I1259" s="12">
        <f t="shared" si="256"/>
        <v>-4.7000000000000171</v>
      </c>
      <c r="J1259" s="12">
        <f t="shared" si="257"/>
        <v>22.09000000000016</v>
      </c>
      <c r="K1259" s="12">
        <f t="shared" si="258"/>
        <v>4.7000000000000171</v>
      </c>
      <c r="L1259" s="36">
        <f t="shared" si="259"/>
        <v>1.8915003219575087E-2</v>
      </c>
      <c r="M1259" s="12">
        <f t="shared" ca="1" si="248"/>
        <v>257.07666666666665</v>
      </c>
      <c r="N1259" s="12">
        <f t="shared" ca="1" si="250"/>
        <v>-8.596666666666664</v>
      </c>
      <c r="O1259" s="12">
        <f t="shared" ca="1" si="251"/>
        <v>73.902677777777726</v>
      </c>
      <c r="P1259" s="12">
        <f t="shared" ca="1" si="252"/>
        <v>8.596666666666664</v>
      </c>
      <c r="Q1259" s="36">
        <f t="shared" ca="1" si="253"/>
        <v>3.459701652715174E-2</v>
      </c>
      <c r="R1259" s="37">
        <f t="shared" ca="1" si="249"/>
        <v>-8.9143225323349196</v>
      </c>
      <c r="S1259" s="38">
        <f t="shared" ca="1" si="260"/>
        <v>0</v>
      </c>
    </row>
    <row r="1260" spans="5:19" x14ac:dyDescent="0.3">
      <c r="E1260" s="34">
        <f t="shared" si="254"/>
        <v>1259</v>
      </c>
      <c r="F1260" s="35">
        <v>45293.291666666664</v>
      </c>
      <c r="G1260" s="6">
        <v>248.42</v>
      </c>
      <c r="H1260" s="40">
        <f t="shared" si="255"/>
        <v>248.48</v>
      </c>
      <c r="I1260" s="12">
        <f t="shared" si="256"/>
        <v>-6.0000000000002274E-2</v>
      </c>
      <c r="J1260" s="12">
        <f t="shared" si="257"/>
        <v>3.6000000000002727E-3</v>
      </c>
      <c r="K1260" s="12">
        <f t="shared" si="258"/>
        <v>6.0000000000002274E-2</v>
      </c>
      <c r="L1260" s="36">
        <f t="shared" si="259"/>
        <v>2.4152644714597163E-4</v>
      </c>
      <c r="M1260" s="12">
        <f t="shared" ca="1" si="248"/>
        <v>254.36666666666667</v>
      </c>
      <c r="N1260" s="12">
        <f t="shared" ca="1" si="250"/>
        <v>-5.9466666666666868</v>
      </c>
      <c r="O1260" s="12">
        <f t="shared" ca="1" si="251"/>
        <v>35.362844444444683</v>
      </c>
      <c r="P1260" s="12">
        <f t="shared" ca="1" si="252"/>
        <v>5.9466666666666868</v>
      </c>
      <c r="Q1260" s="36">
        <f t="shared" ca="1" si="253"/>
        <v>2.3937954539355474E-2</v>
      </c>
      <c r="R1260" s="37">
        <f t="shared" ca="1" si="249"/>
        <v>-6.2643225323349432</v>
      </c>
      <c r="S1260" s="38">
        <f t="shared" ca="1" si="260"/>
        <v>0</v>
      </c>
    </row>
    <row r="1261" spans="5:19" x14ac:dyDescent="0.3">
      <c r="E1261" s="34">
        <f t="shared" si="254"/>
        <v>1260</v>
      </c>
      <c r="F1261" s="39">
        <v>45294.291666666664</v>
      </c>
      <c r="G1261" s="10">
        <v>238.45</v>
      </c>
      <c r="H1261" s="40">
        <f t="shared" si="255"/>
        <v>248.42</v>
      </c>
      <c r="I1261" s="12">
        <f t="shared" si="256"/>
        <v>-9.9699999999999989</v>
      </c>
      <c r="J1261" s="12">
        <f t="shared" si="257"/>
        <v>99.400899999999979</v>
      </c>
      <c r="K1261" s="12">
        <f t="shared" si="258"/>
        <v>9.9699999999999989</v>
      </c>
      <c r="L1261" s="36">
        <f t="shared" si="259"/>
        <v>4.1811700566156428E-2</v>
      </c>
      <c r="M1261" s="12">
        <f t="shared" ca="1" si="248"/>
        <v>250.02666666666664</v>
      </c>
      <c r="N1261" s="12">
        <f t="shared" ca="1" si="250"/>
        <v>-11.576666666666654</v>
      </c>
      <c r="O1261" s="12">
        <f t="shared" ca="1" si="251"/>
        <v>134.01921111111082</v>
      </c>
      <c r="P1261" s="12">
        <f t="shared" ca="1" si="252"/>
        <v>11.576666666666654</v>
      </c>
      <c r="Q1261" s="36">
        <f t="shared" ca="1" si="253"/>
        <v>4.8549661005102343E-2</v>
      </c>
      <c r="R1261" s="37">
        <f t="shared" ca="1" si="249"/>
        <v>-11.894322532334909</v>
      </c>
      <c r="S1261" s="38">
        <f t="shared" ca="1" si="260"/>
        <v>0</v>
      </c>
    </row>
    <row r="1262" spans="5:19" x14ac:dyDescent="0.3">
      <c r="E1262" s="34">
        <f t="shared" si="254"/>
        <v>1261</v>
      </c>
      <c r="F1262" s="35">
        <v>45295.291666666664</v>
      </c>
      <c r="G1262" s="6">
        <v>237.93</v>
      </c>
      <c r="H1262" s="40">
        <f t="shared" si="255"/>
        <v>238.45</v>
      </c>
      <c r="I1262" s="12">
        <f t="shared" si="256"/>
        <v>-0.51999999999998181</v>
      </c>
      <c r="J1262" s="12">
        <f t="shared" si="257"/>
        <v>0.2703999999999811</v>
      </c>
      <c r="K1262" s="12">
        <f t="shared" si="258"/>
        <v>0.51999999999998181</v>
      </c>
      <c r="L1262" s="36">
        <f t="shared" si="259"/>
        <v>2.1855167486234681E-3</v>
      </c>
      <c r="M1262" s="12">
        <f t="shared" ca="1" si="248"/>
        <v>245.11666666666665</v>
      </c>
      <c r="N1262" s="12">
        <f t="shared" ca="1" si="250"/>
        <v>-7.186666666666639</v>
      </c>
      <c r="O1262" s="12">
        <f t="shared" ca="1" si="251"/>
        <v>51.648177777777377</v>
      </c>
      <c r="P1262" s="12">
        <f t="shared" ca="1" si="252"/>
        <v>7.186666666666639</v>
      </c>
      <c r="Q1262" s="36">
        <f t="shared" ca="1" si="253"/>
        <v>3.0204962243797078E-2</v>
      </c>
      <c r="R1262" s="37">
        <f t="shared" ca="1" si="249"/>
        <v>-7.5043225323348954</v>
      </c>
      <c r="S1262" s="38">
        <f t="shared" ca="1" si="260"/>
        <v>0</v>
      </c>
    </row>
    <row r="1263" spans="5:19" x14ac:dyDescent="0.3">
      <c r="E1263" s="34">
        <f t="shared" si="254"/>
        <v>1262</v>
      </c>
      <c r="F1263" s="39">
        <v>45296.291666666664</v>
      </c>
      <c r="G1263" s="10">
        <v>237.49</v>
      </c>
      <c r="H1263" s="40">
        <f t="shared" si="255"/>
        <v>237.93</v>
      </c>
      <c r="I1263" s="12">
        <f t="shared" si="256"/>
        <v>-0.43999999999999773</v>
      </c>
      <c r="J1263" s="12">
        <f t="shared" si="257"/>
        <v>0.193599999999998</v>
      </c>
      <c r="K1263" s="12">
        <f t="shared" si="258"/>
        <v>0.43999999999999773</v>
      </c>
      <c r="L1263" s="36">
        <f t="shared" si="259"/>
        <v>1.8527095877721072E-3</v>
      </c>
      <c r="M1263" s="12">
        <f t="shared" ca="1" si="248"/>
        <v>241.6</v>
      </c>
      <c r="N1263" s="12">
        <f t="shared" ca="1" si="250"/>
        <v>-4.1099999999999852</v>
      </c>
      <c r="O1263" s="12">
        <f t="shared" ca="1" si="251"/>
        <v>16.892099999999878</v>
      </c>
      <c r="P1263" s="12">
        <f t="shared" ca="1" si="252"/>
        <v>4.1099999999999852</v>
      </c>
      <c r="Q1263" s="36">
        <f t="shared" ca="1" si="253"/>
        <v>1.7305991831234935E-2</v>
      </c>
      <c r="R1263" s="37">
        <f t="shared" ca="1" si="249"/>
        <v>-4.4276558656682417</v>
      </c>
      <c r="S1263" s="38">
        <f t="shared" ca="1" si="260"/>
        <v>0</v>
      </c>
    </row>
    <row r="1264" spans="5:19" x14ac:dyDescent="0.3">
      <c r="E1264" s="34">
        <f t="shared" si="254"/>
        <v>1263</v>
      </c>
      <c r="F1264" s="35">
        <v>45299.291666666664</v>
      </c>
      <c r="G1264" s="6">
        <v>240.45</v>
      </c>
      <c r="H1264" s="40">
        <f t="shared" si="255"/>
        <v>237.49</v>
      </c>
      <c r="I1264" s="12">
        <f t="shared" si="256"/>
        <v>2.9599999999999795</v>
      </c>
      <c r="J1264" s="12">
        <f t="shared" si="257"/>
        <v>8.7615999999998788</v>
      </c>
      <c r="K1264" s="12">
        <f t="shared" si="258"/>
        <v>2.9599999999999795</v>
      </c>
      <c r="L1264" s="36">
        <f t="shared" si="259"/>
        <v>1.231025161156157E-2</v>
      </c>
      <c r="M1264" s="12">
        <f t="shared" ca="1" si="248"/>
        <v>237.95666666666668</v>
      </c>
      <c r="N1264" s="12">
        <f t="shared" ca="1" si="250"/>
        <v>2.493333333333311</v>
      </c>
      <c r="O1264" s="12">
        <f t="shared" ca="1" si="251"/>
        <v>6.2167111111109996</v>
      </c>
      <c r="P1264" s="12">
        <f t="shared" ca="1" si="252"/>
        <v>2.493333333333311</v>
      </c>
      <c r="Q1264" s="36">
        <f t="shared" ca="1" si="253"/>
        <v>1.0369446177306348E-2</v>
      </c>
      <c r="R1264" s="37">
        <f t="shared" ca="1" si="249"/>
        <v>2.1756774676650545</v>
      </c>
      <c r="S1264" s="38">
        <f t="shared" ca="1" si="260"/>
        <v>1</v>
      </c>
    </row>
    <row r="1265" spans="5:19" x14ac:dyDescent="0.3">
      <c r="E1265" s="34">
        <f t="shared" si="254"/>
        <v>1264</v>
      </c>
      <c r="F1265" s="39">
        <v>45300.291666666664</v>
      </c>
      <c r="G1265" s="10">
        <v>234.96</v>
      </c>
      <c r="H1265" s="40">
        <f t="shared" si="255"/>
        <v>240.45</v>
      </c>
      <c r="I1265" s="12">
        <f t="shared" si="256"/>
        <v>-5.4899999999999807</v>
      </c>
      <c r="J1265" s="12">
        <f t="shared" si="257"/>
        <v>30.140099999999787</v>
      </c>
      <c r="K1265" s="12">
        <f t="shared" si="258"/>
        <v>5.4899999999999807</v>
      </c>
      <c r="L1265" s="36">
        <f t="shared" si="259"/>
        <v>2.3365679264555586E-2</v>
      </c>
      <c r="M1265" s="12">
        <f t="shared" ca="1" si="248"/>
        <v>238.62333333333333</v>
      </c>
      <c r="N1265" s="12">
        <f t="shared" ca="1" si="250"/>
        <v>-3.6633333333333269</v>
      </c>
      <c r="O1265" s="12">
        <f t="shared" ca="1" si="251"/>
        <v>13.420011111111064</v>
      </c>
      <c r="P1265" s="12">
        <f t="shared" ca="1" si="252"/>
        <v>3.6633333333333269</v>
      </c>
      <c r="Q1265" s="36">
        <f t="shared" ca="1" si="253"/>
        <v>1.5591306321643373E-2</v>
      </c>
      <c r="R1265" s="37">
        <f t="shared" ca="1" si="249"/>
        <v>-3.9809891990015833</v>
      </c>
      <c r="S1265" s="38">
        <f t="shared" ca="1" si="260"/>
        <v>1</v>
      </c>
    </row>
    <row r="1266" spans="5:19" x14ac:dyDescent="0.3">
      <c r="E1266" s="34">
        <f t="shared" si="254"/>
        <v>1265</v>
      </c>
      <c r="F1266" s="35">
        <v>45301.291666666664</v>
      </c>
      <c r="G1266" s="6">
        <v>233.94</v>
      </c>
      <c r="H1266" s="40">
        <f t="shared" si="255"/>
        <v>234.96</v>
      </c>
      <c r="I1266" s="12">
        <f t="shared" si="256"/>
        <v>-1.0200000000000102</v>
      </c>
      <c r="J1266" s="12">
        <f t="shared" si="257"/>
        <v>1.0404000000000209</v>
      </c>
      <c r="K1266" s="12">
        <f t="shared" si="258"/>
        <v>1.0200000000000102</v>
      </c>
      <c r="L1266" s="36">
        <f t="shared" si="259"/>
        <v>4.3600923313670608E-3</v>
      </c>
      <c r="M1266" s="12">
        <f t="shared" ca="1" si="248"/>
        <v>237.63333333333333</v>
      </c>
      <c r="N1266" s="12">
        <f t="shared" ca="1" si="250"/>
        <v>-3.693333333333328</v>
      </c>
      <c r="O1266" s="12">
        <f t="shared" ca="1" si="251"/>
        <v>13.640711111111072</v>
      </c>
      <c r="P1266" s="12">
        <f t="shared" ca="1" si="252"/>
        <v>3.693333333333328</v>
      </c>
      <c r="Q1266" s="36">
        <f t="shared" ca="1" si="253"/>
        <v>1.5787523866518459E-2</v>
      </c>
      <c r="R1266" s="37">
        <f t="shared" ca="1" si="249"/>
        <v>-4.0109891990015845</v>
      </c>
      <c r="S1266" s="38">
        <f t="shared" ca="1" si="260"/>
        <v>0</v>
      </c>
    </row>
    <row r="1267" spans="5:19" x14ac:dyDescent="0.3">
      <c r="E1267" s="34">
        <f t="shared" si="254"/>
        <v>1266</v>
      </c>
      <c r="F1267" s="39">
        <v>45302.291666666664</v>
      </c>
      <c r="G1267" s="10">
        <v>227.22</v>
      </c>
      <c r="H1267" s="40">
        <f t="shared" si="255"/>
        <v>233.94</v>
      </c>
      <c r="I1267" s="12">
        <f t="shared" si="256"/>
        <v>-6.7199999999999989</v>
      </c>
      <c r="J1267" s="12">
        <f t="shared" si="257"/>
        <v>45.158399999999986</v>
      </c>
      <c r="K1267" s="12">
        <f t="shared" si="258"/>
        <v>6.7199999999999989</v>
      </c>
      <c r="L1267" s="36">
        <f t="shared" si="259"/>
        <v>2.9574861367837334E-2</v>
      </c>
      <c r="M1267" s="12">
        <f t="shared" ca="1" si="248"/>
        <v>236.44999999999996</v>
      </c>
      <c r="N1267" s="12">
        <f t="shared" ca="1" si="250"/>
        <v>-9.2299999999999613</v>
      </c>
      <c r="O1267" s="12">
        <f t="shared" ca="1" si="251"/>
        <v>85.192899999999284</v>
      </c>
      <c r="P1267" s="12">
        <f t="shared" ca="1" si="252"/>
        <v>9.2299999999999613</v>
      </c>
      <c r="Q1267" s="36">
        <f t="shared" ca="1" si="253"/>
        <v>4.0621424170407365E-2</v>
      </c>
      <c r="R1267" s="37">
        <f t="shared" ca="1" si="249"/>
        <v>-9.5476558656682169</v>
      </c>
      <c r="S1267" s="38">
        <f t="shared" ca="1" si="260"/>
        <v>0</v>
      </c>
    </row>
    <row r="1268" spans="5:19" x14ac:dyDescent="0.3">
      <c r="E1268" s="34">
        <f t="shared" si="254"/>
        <v>1267</v>
      </c>
      <c r="F1268" s="35">
        <v>45303.291666666664</v>
      </c>
      <c r="G1268" s="6">
        <v>218.89</v>
      </c>
      <c r="H1268" s="40">
        <f t="shared" si="255"/>
        <v>227.22</v>
      </c>
      <c r="I1268" s="12">
        <f t="shared" si="256"/>
        <v>-8.3300000000000125</v>
      </c>
      <c r="J1268" s="12">
        <f t="shared" si="257"/>
        <v>69.388900000000206</v>
      </c>
      <c r="K1268" s="12">
        <f t="shared" si="258"/>
        <v>8.3300000000000125</v>
      </c>
      <c r="L1268" s="36">
        <f t="shared" si="259"/>
        <v>3.8055644387592E-2</v>
      </c>
      <c r="M1268" s="12">
        <f t="shared" ca="1" si="248"/>
        <v>232.04</v>
      </c>
      <c r="N1268" s="12">
        <f t="shared" ca="1" si="250"/>
        <v>-13.150000000000006</v>
      </c>
      <c r="O1268" s="12">
        <f t="shared" ca="1" si="251"/>
        <v>172.92250000000016</v>
      </c>
      <c r="P1268" s="12">
        <f t="shared" ca="1" si="252"/>
        <v>13.150000000000006</v>
      </c>
      <c r="Q1268" s="36">
        <f t="shared" ca="1" si="253"/>
        <v>6.0075837178491506E-2</v>
      </c>
      <c r="R1268" s="37">
        <f t="shared" ca="1" si="249"/>
        <v>-13.467655865668261</v>
      </c>
      <c r="S1268" s="38">
        <f t="shared" ca="1" si="260"/>
        <v>0</v>
      </c>
    </row>
    <row r="1269" spans="5:19" x14ac:dyDescent="0.3">
      <c r="E1269" s="34">
        <f t="shared" si="254"/>
        <v>1268</v>
      </c>
      <c r="F1269" s="39">
        <v>45307.291666666664</v>
      </c>
      <c r="G1269" s="10">
        <v>219.91</v>
      </c>
      <c r="H1269" s="40">
        <f t="shared" si="255"/>
        <v>218.89</v>
      </c>
      <c r="I1269" s="12">
        <f t="shared" si="256"/>
        <v>1.0200000000000102</v>
      </c>
      <c r="J1269" s="12">
        <f t="shared" si="257"/>
        <v>1.0404000000000209</v>
      </c>
      <c r="K1269" s="12">
        <f t="shared" si="258"/>
        <v>1.0200000000000102</v>
      </c>
      <c r="L1269" s="36">
        <f t="shared" si="259"/>
        <v>4.6382611068164718E-3</v>
      </c>
      <c r="M1269" s="12">
        <f t="shared" ca="1" si="248"/>
        <v>226.68333333333331</v>
      </c>
      <c r="N1269" s="12">
        <f t="shared" ca="1" si="250"/>
        <v>-6.7733333333333121</v>
      </c>
      <c r="O1269" s="12">
        <f t="shared" ca="1" si="251"/>
        <v>45.878044444444157</v>
      </c>
      <c r="P1269" s="12">
        <f t="shared" ca="1" si="252"/>
        <v>6.7733333333333121</v>
      </c>
      <c r="Q1269" s="36">
        <f t="shared" ca="1" si="253"/>
        <v>3.080047898382662E-2</v>
      </c>
      <c r="R1269" s="37">
        <f t="shared" ca="1" si="249"/>
        <v>-7.0909891990015685</v>
      </c>
      <c r="S1269" s="38">
        <f t="shared" ca="1" si="260"/>
        <v>0</v>
      </c>
    </row>
    <row r="1270" spans="5:19" x14ac:dyDescent="0.3">
      <c r="E1270" s="34">
        <f t="shared" si="254"/>
        <v>1269</v>
      </c>
      <c r="F1270" s="35">
        <v>45308.291666666664</v>
      </c>
      <c r="G1270" s="6">
        <v>215.55</v>
      </c>
      <c r="H1270" s="40">
        <f t="shared" si="255"/>
        <v>219.91</v>
      </c>
      <c r="I1270" s="12">
        <f t="shared" si="256"/>
        <v>-4.3599999999999852</v>
      </c>
      <c r="J1270" s="12">
        <f t="shared" si="257"/>
        <v>19.009599999999871</v>
      </c>
      <c r="K1270" s="12">
        <f t="shared" si="258"/>
        <v>4.3599999999999852</v>
      </c>
      <c r="L1270" s="36">
        <f t="shared" si="259"/>
        <v>2.0227325446532059E-2</v>
      </c>
      <c r="M1270" s="12">
        <f t="shared" ca="1" si="248"/>
        <v>222.00666666666666</v>
      </c>
      <c r="N1270" s="12">
        <f t="shared" ca="1" si="250"/>
        <v>-6.4566666666666492</v>
      </c>
      <c r="O1270" s="12">
        <f t="shared" ca="1" si="251"/>
        <v>41.688544444444219</v>
      </c>
      <c r="P1270" s="12">
        <f t="shared" ca="1" si="252"/>
        <v>6.4566666666666492</v>
      </c>
      <c r="Q1270" s="36">
        <f t="shared" ca="1" si="253"/>
        <v>2.9954380267532586E-2</v>
      </c>
      <c r="R1270" s="37">
        <f t="shared" ca="1" si="249"/>
        <v>-6.7743225323349057</v>
      </c>
      <c r="S1270" s="38">
        <f t="shared" ca="1" si="260"/>
        <v>0</v>
      </c>
    </row>
    <row r="1271" spans="5:19" x14ac:dyDescent="0.3">
      <c r="E1271" s="34">
        <f t="shared" si="254"/>
        <v>1270</v>
      </c>
      <c r="F1271" s="39">
        <v>45309.291666666664</v>
      </c>
      <c r="G1271" s="10">
        <v>211.88</v>
      </c>
      <c r="H1271" s="40">
        <f t="shared" si="255"/>
        <v>215.55</v>
      </c>
      <c r="I1271" s="12">
        <f t="shared" si="256"/>
        <v>-3.6700000000000159</v>
      </c>
      <c r="J1271" s="12">
        <f t="shared" si="257"/>
        <v>13.468900000000117</v>
      </c>
      <c r="K1271" s="12">
        <f t="shared" si="258"/>
        <v>3.6700000000000159</v>
      </c>
      <c r="L1271" s="36">
        <f t="shared" si="259"/>
        <v>1.7321125165187919E-2</v>
      </c>
      <c r="M1271" s="12">
        <f t="shared" ca="1" si="248"/>
        <v>218.11666666666665</v>
      </c>
      <c r="N1271" s="12">
        <f t="shared" ca="1" si="250"/>
        <v>-6.2366666666666504</v>
      </c>
      <c r="O1271" s="12">
        <f t="shared" ca="1" si="251"/>
        <v>38.896011111110909</v>
      </c>
      <c r="P1271" s="12">
        <f t="shared" ca="1" si="252"/>
        <v>6.2366666666666504</v>
      </c>
      <c r="Q1271" s="36">
        <f t="shared" ca="1" si="253"/>
        <v>2.9434900258007601E-2</v>
      </c>
      <c r="R1271" s="37">
        <f t="shared" ca="1" si="249"/>
        <v>-6.5543225323349068</v>
      </c>
      <c r="S1271" s="38">
        <f t="shared" ca="1" si="260"/>
        <v>0</v>
      </c>
    </row>
    <row r="1272" spans="5:19" x14ac:dyDescent="0.3">
      <c r="E1272" s="34">
        <f t="shared" si="254"/>
        <v>1271</v>
      </c>
      <c r="F1272" s="35">
        <v>45310.291666666664</v>
      </c>
      <c r="G1272" s="6">
        <v>212.19</v>
      </c>
      <c r="H1272" s="40">
        <f t="shared" si="255"/>
        <v>211.88</v>
      </c>
      <c r="I1272" s="12">
        <f t="shared" si="256"/>
        <v>0.31000000000000227</v>
      </c>
      <c r="J1272" s="12">
        <f t="shared" si="257"/>
        <v>9.6100000000001407E-2</v>
      </c>
      <c r="K1272" s="12">
        <f t="shared" si="258"/>
        <v>0.31000000000000227</v>
      </c>
      <c r="L1272" s="36">
        <f t="shared" si="259"/>
        <v>1.4609548046562151E-3</v>
      </c>
      <c r="M1272" s="12">
        <f t="shared" ca="1" si="248"/>
        <v>215.78</v>
      </c>
      <c r="N1272" s="12">
        <f t="shared" ca="1" si="250"/>
        <v>-3.5900000000000034</v>
      </c>
      <c r="O1272" s="12">
        <f t="shared" ca="1" si="251"/>
        <v>12.888100000000025</v>
      </c>
      <c r="P1272" s="12">
        <f t="shared" ca="1" si="252"/>
        <v>3.5900000000000034</v>
      </c>
      <c r="Q1272" s="36">
        <f t="shared" ca="1" si="253"/>
        <v>1.6918799189405736E-2</v>
      </c>
      <c r="R1272" s="37">
        <f t="shared" ca="1" si="249"/>
        <v>-3.9076558656682598</v>
      </c>
      <c r="S1272" s="38">
        <f t="shared" ca="1" si="260"/>
        <v>0</v>
      </c>
    </row>
    <row r="1273" spans="5:19" x14ac:dyDescent="0.3">
      <c r="E1273" s="34">
        <f t="shared" si="254"/>
        <v>1272</v>
      </c>
      <c r="F1273" s="39">
        <v>45313.291666666664</v>
      </c>
      <c r="G1273" s="10">
        <v>208.8</v>
      </c>
      <c r="H1273" s="40">
        <f t="shared" si="255"/>
        <v>212.19</v>
      </c>
      <c r="I1273" s="12">
        <f t="shared" si="256"/>
        <v>-3.3899999999999864</v>
      </c>
      <c r="J1273" s="12">
        <f t="shared" si="257"/>
        <v>11.492099999999908</v>
      </c>
      <c r="K1273" s="12">
        <f t="shared" si="258"/>
        <v>3.3899999999999864</v>
      </c>
      <c r="L1273" s="36">
        <f t="shared" si="259"/>
        <v>1.6235632183907979E-2</v>
      </c>
      <c r="M1273" s="12">
        <f t="shared" ca="1" si="248"/>
        <v>213.20666666666668</v>
      </c>
      <c r="N1273" s="12">
        <f t="shared" ca="1" si="250"/>
        <v>-4.4066666666666663</v>
      </c>
      <c r="O1273" s="12">
        <f t="shared" ca="1" si="251"/>
        <v>19.418711111111108</v>
      </c>
      <c r="P1273" s="12">
        <f t="shared" ca="1" si="252"/>
        <v>4.4066666666666663</v>
      </c>
      <c r="Q1273" s="36">
        <f t="shared" ca="1" si="253"/>
        <v>2.110472541507024E-2</v>
      </c>
      <c r="R1273" s="37">
        <f t="shared" ca="1" si="249"/>
        <v>-4.7243225323349227</v>
      </c>
      <c r="S1273" s="38">
        <f t="shared" ca="1" si="260"/>
        <v>0</v>
      </c>
    </row>
    <row r="1274" spans="5:19" x14ac:dyDescent="0.3">
      <c r="E1274" s="34">
        <f t="shared" si="254"/>
        <v>1273</v>
      </c>
      <c r="F1274" s="35">
        <v>45314.291666666664</v>
      </c>
      <c r="G1274" s="6">
        <v>209.14</v>
      </c>
      <c r="H1274" s="40">
        <f t="shared" si="255"/>
        <v>208.8</v>
      </c>
      <c r="I1274" s="12">
        <f t="shared" si="256"/>
        <v>0.33999999999997499</v>
      </c>
      <c r="J1274" s="12">
        <f t="shared" si="257"/>
        <v>0.11559999999998299</v>
      </c>
      <c r="K1274" s="12">
        <f t="shared" si="258"/>
        <v>0.33999999999997499</v>
      </c>
      <c r="L1274" s="36">
        <f t="shared" si="259"/>
        <v>1.6257052691975471E-3</v>
      </c>
      <c r="M1274" s="12">
        <f t="shared" ca="1" si="248"/>
        <v>210.95666666666668</v>
      </c>
      <c r="N1274" s="12">
        <f t="shared" ca="1" si="250"/>
        <v>-1.8166666666666913</v>
      </c>
      <c r="O1274" s="12">
        <f t="shared" ca="1" si="251"/>
        <v>3.3002777777778673</v>
      </c>
      <c r="P1274" s="12">
        <f t="shared" ca="1" si="252"/>
        <v>1.8166666666666913</v>
      </c>
      <c r="Q1274" s="36">
        <f t="shared" ca="1" si="253"/>
        <v>8.6863663893405919E-3</v>
      </c>
      <c r="R1274" s="37">
        <f t="shared" ca="1" si="249"/>
        <v>-2.1343225323349477</v>
      </c>
      <c r="S1274" s="38">
        <f t="shared" ca="1" si="260"/>
        <v>0</v>
      </c>
    </row>
    <row r="1275" spans="5:19" x14ac:dyDescent="0.3">
      <c r="E1275" s="34">
        <f t="shared" si="254"/>
        <v>1274</v>
      </c>
      <c r="F1275" s="39">
        <v>45315.291666666664</v>
      </c>
      <c r="G1275" s="10">
        <v>207.83</v>
      </c>
      <c r="H1275" s="40">
        <f t="shared" si="255"/>
        <v>209.14</v>
      </c>
      <c r="I1275" s="12">
        <f t="shared" si="256"/>
        <v>-1.3099999999999739</v>
      </c>
      <c r="J1275" s="12">
        <f t="shared" si="257"/>
        <v>1.7160999999999316</v>
      </c>
      <c r="K1275" s="12">
        <f t="shared" si="258"/>
        <v>1.3099999999999739</v>
      </c>
      <c r="L1275" s="36">
        <f t="shared" si="259"/>
        <v>6.303228600298195E-3</v>
      </c>
      <c r="M1275" s="12">
        <f t="shared" ca="1" si="248"/>
        <v>210.04333333333332</v>
      </c>
      <c r="N1275" s="12">
        <f t="shared" ca="1" si="250"/>
        <v>-2.2133333333333098</v>
      </c>
      <c r="O1275" s="12">
        <f t="shared" ca="1" si="251"/>
        <v>4.8988444444443404</v>
      </c>
      <c r="P1275" s="12">
        <f t="shared" ca="1" si="252"/>
        <v>2.2133333333333098</v>
      </c>
      <c r="Q1275" s="36">
        <f t="shared" ca="1" si="253"/>
        <v>1.0649729747068805E-2</v>
      </c>
      <c r="R1275" s="37">
        <f t="shared" ca="1" si="249"/>
        <v>-2.5309891990015663</v>
      </c>
      <c r="S1275" s="38">
        <f t="shared" ca="1" si="260"/>
        <v>0</v>
      </c>
    </row>
    <row r="1276" spans="5:19" x14ac:dyDescent="0.3">
      <c r="E1276" s="34">
        <f t="shared" si="254"/>
        <v>1275</v>
      </c>
      <c r="F1276" s="35">
        <v>45316.291666666664</v>
      </c>
      <c r="G1276" s="6">
        <v>182.63</v>
      </c>
      <c r="H1276" s="40">
        <f t="shared" si="255"/>
        <v>207.83</v>
      </c>
      <c r="I1276" s="12">
        <f t="shared" si="256"/>
        <v>-25.200000000000017</v>
      </c>
      <c r="J1276" s="12">
        <f t="shared" si="257"/>
        <v>635.04000000000087</v>
      </c>
      <c r="K1276" s="12">
        <f t="shared" si="258"/>
        <v>25.200000000000017</v>
      </c>
      <c r="L1276" s="36">
        <f t="shared" si="259"/>
        <v>0.13798390187811432</v>
      </c>
      <c r="M1276" s="12">
        <f t="shared" ca="1" si="248"/>
        <v>208.59</v>
      </c>
      <c r="N1276" s="12">
        <f t="shared" ca="1" si="250"/>
        <v>-25.960000000000008</v>
      </c>
      <c r="O1276" s="12">
        <f t="shared" ca="1" si="251"/>
        <v>673.92160000000047</v>
      </c>
      <c r="P1276" s="12">
        <f t="shared" ca="1" si="252"/>
        <v>25.960000000000008</v>
      </c>
      <c r="Q1276" s="36">
        <f t="shared" ca="1" si="253"/>
        <v>0.14214532114110501</v>
      </c>
      <c r="R1276" s="37">
        <f t="shared" ca="1" si="249"/>
        <v>-26.277655865668265</v>
      </c>
      <c r="S1276" s="38">
        <f t="shared" ca="1" si="260"/>
        <v>0</v>
      </c>
    </row>
    <row r="1277" spans="5:19" x14ac:dyDescent="0.3">
      <c r="E1277" s="34">
        <f t="shared" si="254"/>
        <v>1276</v>
      </c>
      <c r="F1277" s="39">
        <v>45317.291666666664</v>
      </c>
      <c r="G1277" s="10">
        <v>183.25</v>
      </c>
      <c r="H1277" s="40">
        <f t="shared" si="255"/>
        <v>182.63</v>
      </c>
      <c r="I1277" s="12">
        <f t="shared" si="256"/>
        <v>0.62000000000000455</v>
      </c>
      <c r="J1277" s="12">
        <f t="shared" si="257"/>
        <v>0.38440000000000563</v>
      </c>
      <c r="K1277" s="12">
        <f t="shared" si="258"/>
        <v>0.62000000000000455</v>
      </c>
      <c r="L1277" s="36">
        <f t="shared" si="259"/>
        <v>3.3833560709413618E-3</v>
      </c>
      <c r="M1277" s="12">
        <f t="shared" ca="1" si="248"/>
        <v>199.86666666666667</v>
      </c>
      <c r="N1277" s="12">
        <f t="shared" ca="1" si="250"/>
        <v>-16.616666666666674</v>
      </c>
      <c r="O1277" s="12">
        <f t="shared" ca="1" si="251"/>
        <v>276.11361111111137</v>
      </c>
      <c r="P1277" s="12">
        <f t="shared" ca="1" si="252"/>
        <v>16.616666666666674</v>
      </c>
      <c r="Q1277" s="36">
        <f t="shared" ca="1" si="253"/>
        <v>9.0677580718508455E-2</v>
      </c>
      <c r="R1277" s="37">
        <f t="shared" ca="1" si="249"/>
        <v>-16.934322532334932</v>
      </c>
      <c r="S1277" s="38">
        <f t="shared" ca="1" si="260"/>
        <v>0</v>
      </c>
    </row>
    <row r="1278" spans="5:19" x14ac:dyDescent="0.3">
      <c r="E1278" s="34">
        <f t="shared" si="254"/>
        <v>1277</v>
      </c>
      <c r="F1278" s="35">
        <v>45320.291666666664</v>
      </c>
      <c r="G1278" s="6">
        <v>190.93</v>
      </c>
      <c r="H1278" s="40">
        <f t="shared" si="255"/>
        <v>183.25</v>
      </c>
      <c r="I1278" s="12">
        <f t="shared" si="256"/>
        <v>7.6800000000000068</v>
      </c>
      <c r="J1278" s="12">
        <f t="shared" si="257"/>
        <v>58.982400000000105</v>
      </c>
      <c r="K1278" s="12">
        <f t="shared" si="258"/>
        <v>7.6800000000000068</v>
      </c>
      <c r="L1278" s="36">
        <f t="shared" si="259"/>
        <v>4.0224165924684474E-2</v>
      </c>
      <c r="M1278" s="12">
        <f t="shared" ca="1" si="248"/>
        <v>191.23666666666668</v>
      </c>
      <c r="N1278" s="12">
        <f t="shared" ca="1" si="250"/>
        <v>-0.30666666666667197</v>
      </c>
      <c r="O1278" s="12">
        <f t="shared" ca="1" si="251"/>
        <v>9.4044444444447692E-2</v>
      </c>
      <c r="P1278" s="12">
        <f t="shared" ca="1" si="252"/>
        <v>0.30666666666667197</v>
      </c>
      <c r="Q1278" s="36">
        <f t="shared" ca="1" si="253"/>
        <v>1.6061732921315245E-3</v>
      </c>
      <c r="R1278" s="37">
        <f t="shared" ca="1" si="249"/>
        <v>-0.62432253233492829</v>
      </c>
      <c r="S1278" s="38">
        <f t="shared" ca="1" si="260"/>
        <v>0</v>
      </c>
    </row>
    <row r="1279" spans="5:19" x14ac:dyDescent="0.3">
      <c r="E1279" s="34">
        <f t="shared" si="254"/>
        <v>1278</v>
      </c>
      <c r="F1279" s="39">
        <v>45321.291666666664</v>
      </c>
      <c r="G1279" s="10">
        <v>191.59</v>
      </c>
      <c r="H1279" s="40">
        <f t="shared" si="255"/>
        <v>190.93</v>
      </c>
      <c r="I1279" s="12">
        <f t="shared" si="256"/>
        <v>0.65999999999999659</v>
      </c>
      <c r="J1279" s="12">
        <f t="shared" si="257"/>
        <v>0.43559999999999549</v>
      </c>
      <c r="K1279" s="12">
        <f t="shared" si="258"/>
        <v>0.65999999999999659</v>
      </c>
      <c r="L1279" s="36">
        <f t="shared" si="259"/>
        <v>3.4448562033508878E-3</v>
      </c>
      <c r="M1279" s="12">
        <f t="shared" ca="1" si="248"/>
        <v>185.60333333333332</v>
      </c>
      <c r="N1279" s="12">
        <f t="shared" ca="1" si="250"/>
        <v>5.9866666666666788</v>
      </c>
      <c r="O1279" s="12">
        <f t="shared" ca="1" si="251"/>
        <v>35.840177777777924</v>
      </c>
      <c r="P1279" s="12">
        <f t="shared" ca="1" si="252"/>
        <v>5.9866666666666788</v>
      </c>
      <c r="Q1279" s="36">
        <f t="shared" ca="1" si="253"/>
        <v>3.1247281521304238E-2</v>
      </c>
      <c r="R1279" s="37">
        <f t="shared" ca="1" si="249"/>
        <v>5.6690108009984224</v>
      </c>
      <c r="S1279" s="38">
        <f t="shared" ca="1" si="260"/>
        <v>1</v>
      </c>
    </row>
    <row r="1280" spans="5:19" x14ac:dyDescent="0.3">
      <c r="E1280" s="34">
        <f t="shared" si="254"/>
        <v>1279</v>
      </c>
      <c r="F1280" s="35">
        <v>45322.291666666664</v>
      </c>
      <c r="G1280" s="6">
        <v>187.29</v>
      </c>
      <c r="H1280" s="40">
        <f t="shared" si="255"/>
        <v>191.59</v>
      </c>
      <c r="I1280" s="12">
        <f t="shared" si="256"/>
        <v>-4.3000000000000114</v>
      </c>
      <c r="J1280" s="12">
        <f t="shared" si="257"/>
        <v>18.490000000000098</v>
      </c>
      <c r="K1280" s="12">
        <f t="shared" si="258"/>
        <v>4.3000000000000114</v>
      </c>
      <c r="L1280" s="36">
        <f t="shared" si="259"/>
        <v>2.2959047466495869E-2</v>
      </c>
      <c r="M1280" s="12">
        <f t="shared" ca="1" si="248"/>
        <v>188.59</v>
      </c>
      <c r="N1280" s="12">
        <f t="shared" ca="1" si="250"/>
        <v>-1.3000000000000114</v>
      </c>
      <c r="O1280" s="12">
        <f t="shared" ca="1" si="251"/>
        <v>1.6900000000000295</v>
      </c>
      <c r="P1280" s="12">
        <f t="shared" ca="1" si="252"/>
        <v>1.3000000000000114</v>
      </c>
      <c r="Q1280" s="36">
        <f t="shared" ca="1" si="253"/>
        <v>6.9411073735918174E-3</v>
      </c>
      <c r="R1280" s="37">
        <f t="shared" ca="1" si="249"/>
        <v>-1.6176558656682678</v>
      </c>
      <c r="S1280" s="38">
        <f t="shared" ca="1" si="260"/>
        <v>1</v>
      </c>
    </row>
    <row r="1281" spans="5:19" x14ac:dyDescent="0.3">
      <c r="E1281" s="34">
        <f t="shared" si="254"/>
        <v>1280</v>
      </c>
      <c r="F1281" s="39">
        <v>45323.291666666664</v>
      </c>
      <c r="G1281" s="10">
        <v>188.86</v>
      </c>
      <c r="H1281" s="40">
        <f t="shared" si="255"/>
        <v>187.29</v>
      </c>
      <c r="I1281" s="12">
        <f t="shared" si="256"/>
        <v>1.5700000000000216</v>
      </c>
      <c r="J1281" s="12">
        <f t="shared" si="257"/>
        <v>2.464900000000068</v>
      </c>
      <c r="K1281" s="12">
        <f t="shared" si="258"/>
        <v>1.5700000000000216</v>
      </c>
      <c r="L1281" s="36">
        <f t="shared" si="259"/>
        <v>8.3130361114053877E-3</v>
      </c>
      <c r="M1281" s="12">
        <f t="shared" ca="1" si="248"/>
        <v>189.93666666666664</v>
      </c>
      <c r="N1281" s="12">
        <f t="shared" ca="1" si="250"/>
        <v>-1.0766666666666254</v>
      </c>
      <c r="O1281" s="12">
        <f t="shared" ca="1" si="251"/>
        <v>1.1592111111110222</v>
      </c>
      <c r="P1281" s="12">
        <f t="shared" ca="1" si="252"/>
        <v>1.0766666666666254</v>
      </c>
      <c r="Q1281" s="36">
        <f t="shared" ca="1" si="253"/>
        <v>5.7008718980547778E-3</v>
      </c>
      <c r="R1281" s="37">
        <f t="shared" ca="1" si="249"/>
        <v>-1.3943225323348818</v>
      </c>
      <c r="S1281" s="38">
        <f t="shared" ca="1" si="260"/>
        <v>0</v>
      </c>
    </row>
    <row r="1282" spans="5:19" x14ac:dyDescent="0.3">
      <c r="E1282" s="34">
        <f t="shared" si="254"/>
        <v>1281</v>
      </c>
      <c r="F1282" s="35">
        <v>45324.291666666664</v>
      </c>
      <c r="G1282" s="6">
        <v>187.91</v>
      </c>
      <c r="H1282" s="40">
        <f t="shared" si="255"/>
        <v>188.86</v>
      </c>
      <c r="I1282" s="12">
        <f t="shared" si="256"/>
        <v>-0.95000000000001705</v>
      </c>
      <c r="J1282" s="12">
        <f t="shared" si="257"/>
        <v>0.90250000000003239</v>
      </c>
      <c r="K1282" s="12">
        <f t="shared" si="258"/>
        <v>0.95000000000001705</v>
      </c>
      <c r="L1282" s="36">
        <f t="shared" si="259"/>
        <v>5.0556117290193022E-3</v>
      </c>
      <c r="M1282" s="12">
        <f t="shared" ref="M1282:M1345" ca="1" si="261">IF(E1282&lt;=span,G1282,AVERAGE(OFFSET(G1282,-span,0,span,1)))</f>
        <v>189.24666666666667</v>
      </c>
      <c r="N1282" s="12">
        <f t="shared" ca="1" si="250"/>
        <v>-1.3366666666666731</v>
      </c>
      <c r="O1282" s="12">
        <f t="shared" ca="1" si="251"/>
        <v>1.7866777777777949</v>
      </c>
      <c r="P1282" s="12">
        <f t="shared" ca="1" si="252"/>
        <v>1.3366666666666731</v>
      </c>
      <c r="Q1282" s="36">
        <f t="shared" ca="1" si="253"/>
        <v>7.1133343976726793E-3</v>
      </c>
      <c r="R1282" s="37">
        <f t="shared" ref="R1282:R1345" ca="1" si="262">N1282-AVERAGE(ErorrMA)</f>
        <v>-1.6543225323349295</v>
      </c>
      <c r="S1282" s="38">
        <f t="shared" ca="1" si="260"/>
        <v>0</v>
      </c>
    </row>
    <row r="1283" spans="5:19" x14ac:dyDescent="0.3">
      <c r="E1283" s="34">
        <f t="shared" si="254"/>
        <v>1282</v>
      </c>
      <c r="F1283" s="39">
        <v>45327.291666666664</v>
      </c>
      <c r="G1283" s="10">
        <v>181.06</v>
      </c>
      <c r="H1283" s="40">
        <f t="shared" si="255"/>
        <v>187.91</v>
      </c>
      <c r="I1283" s="12">
        <f t="shared" si="256"/>
        <v>-6.8499999999999943</v>
      </c>
      <c r="J1283" s="12">
        <f t="shared" si="257"/>
        <v>46.922499999999921</v>
      </c>
      <c r="K1283" s="12">
        <f t="shared" si="258"/>
        <v>6.8499999999999943</v>
      </c>
      <c r="L1283" s="36">
        <f t="shared" si="259"/>
        <v>3.7832762620125894E-2</v>
      </c>
      <c r="M1283" s="12">
        <f t="shared" ca="1" si="261"/>
        <v>188.01999999999998</v>
      </c>
      <c r="N1283" s="12">
        <f t="shared" ref="N1283:N1346" ca="1" si="263">G1283-M1283</f>
        <v>-6.9599999999999795</v>
      </c>
      <c r="O1283" s="12">
        <f t="shared" ref="O1283:O1346" ca="1" si="264">N1283^2</f>
        <v>48.441599999999717</v>
      </c>
      <c r="P1283" s="12">
        <f t="shared" ref="P1283:P1346" ca="1" si="265">ABS(N1283)</f>
        <v>6.9599999999999795</v>
      </c>
      <c r="Q1283" s="36">
        <f t="shared" ref="Q1283:Q1346" ca="1" si="266">P1283/G1283</f>
        <v>3.8440296034463597E-2</v>
      </c>
      <c r="R1283" s="37">
        <f t="shared" ca="1" si="262"/>
        <v>-7.277655865668236</v>
      </c>
      <c r="S1283" s="38">
        <f t="shared" ca="1" si="260"/>
        <v>0</v>
      </c>
    </row>
    <row r="1284" spans="5:19" x14ac:dyDescent="0.3">
      <c r="E1284" s="34">
        <f t="shared" ref="E1284:E1347" si="267">E1283+1</f>
        <v>1283</v>
      </c>
      <c r="F1284" s="35">
        <v>45328.291666666664</v>
      </c>
      <c r="G1284" s="6">
        <v>185.1</v>
      </c>
      <c r="H1284" s="40">
        <f t="shared" ref="H1284:H1347" si="268">G1283</f>
        <v>181.06</v>
      </c>
      <c r="I1284" s="12">
        <f t="shared" ref="I1284:I1347" si="269">(G1284-H1284)</f>
        <v>4.039999999999992</v>
      </c>
      <c r="J1284" s="12">
        <f t="shared" ref="J1284:J1347" si="270">I1284^2</f>
        <v>16.321599999999936</v>
      </c>
      <c r="K1284" s="12">
        <f t="shared" ref="K1284:K1347" si="271">ABS(I1284)</f>
        <v>4.039999999999992</v>
      </c>
      <c r="L1284" s="36">
        <f t="shared" ref="L1284:L1347" si="272">K1284/G1284</f>
        <v>2.1826039978390017E-2</v>
      </c>
      <c r="M1284" s="12">
        <f t="shared" ca="1" si="261"/>
        <v>185.9433333333333</v>
      </c>
      <c r="N1284" s="12">
        <f t="shared" ca="1" si="263"/>
        <v>-0.84333333333330529</v>
      </c>
      <c r="O1284" s="12">
        <f t="shared" ca="1" si="264"/>
        <v>0.71121111111106383</v>
      </c>
      <c r="P1284" s="12">
        <f t="shared" ca="1" si="265"/>
        <v>0.84333333333330529</v>
      </c>
      <c r="Q1284" s="36">
        <f t="shared" ca="1" si="266"/>
        <v>4.556095804069721E-3</v>
      </c>
      <c r="R1284" s="37">
        <f t="shared" ca="1" si="262"/>
        <v>-1.1609891990015617</v>
      </c>
      <c r="S1284" s="38">
        <f t="shared" ref="S1284:S1347" ca="1" si="273">IF(N1283*N1284&lt;0,1,0)</f>
        <v>0</v>
      </c>
    </row>
    <row r="1285" spans="5:19" x14ac:dyDescent="0.3">
      <c r="E1285" s="34">
        <f t="shared" si="267"/>
        <v>1284</v>
      </c>
      <c r="F1285" s="39">
        <v>45329.291666666664</v>
      </c>
      <c r="G1285" s="10">
        <v>187.58</v>
      </c>
      <c r="H1285" s="40">
        <f t="shared" si="268"/>
        <v>185.1</v>
      </c>
      <c r="I1285" s="12">
        <f t="shared" si="269"/>
        <v>2.4800000000000182</v>
      </c>
      <c r="J1285" s="12">
        <f t="shared" si="270"/>
        <v>6.15040000000009</v>
      </c>
      <c r="K1285" s="12">
        <f t="shared" si="271"/>
        <v>2.4800000000000182</v>
      </c>
      <c r="L1285" s="36">
        <f t="shared" si="272"/>
        <v>1.3221025695703263E-2</v>
      </c>
      <c r="M1285" s="12">
        <f t="shared" ca="1" si="261"/>
        <v>184.69000000000003</v>
      </c>
      <c r="N1285" s="12">
        <f t="shared" ca="1" si="263"/>
        <v>2.8899999999999864</v>
      </c>
      <c r="O1285" s="12">
        <f t="shared" ca="1" si="264"/>
        <v>8.3520999999999219</v>
      </c>
      <c r="P1285" s="12">
        <f t="shared" ca="1" si="265"/>
        <v>2.8899999999999864</v>
      </c>
      <c r="Q1285" s="36">
        <f t="shared" ca="1" si="266"/>
        <v>1.5406759782492729E-2</v>
      </c>
      <c r="R1285" s="37">
        <f t="shared" ca="1" si="262"/>
        <v>2.5723441343317299</v>
      </c>
      <c r="S1285" s="38">
        <f t="shared" ca="1" si="273"/>
        <v>1</v>
      </c>
    </row>
    <row r="1286" spans="5:19" x14ac:dyDescent="0.3">
      <c r="E1286" s="34">
        <f t="shared" si="267"/>
        <v>1285</v>
      </c>
      <c r="F1286" s="35">
        <v>45330.291666666664</v>
      </c>
      <c r="G1286" s="6">
        <v>189.56</v>
      </c>
      <c r="H1286" s="40">
        <f t="shared" si="268"/>
        <v>187.58</v>
      </c>
      <c r="I1286" s="12">
        <f t="shared" si="269"/>
        <v>1.9799999999999898</v>
      </c>
      <c r="J1286" s="12">
        <f t="shared" si="270"/>
        <v>3.9203999999999595</v>
      </c>
      <c r="K1286" s="12">
        <f t="shared" si="271"/>
        <v>1.9799999999999898</v>
      </c>
      <c r="L1286" s="36">
        <f t="shared" si="272"/>
        <v>1.044524161215441E-2</v>
      </c>
      <c r="M1286" s="12">
        <f t="shared" ca="1" si="261"/>
        <v>184.58</v>
      </c>
      <c r="N1286" s="12">
        <f t="shared" ca="1" si="263"/>
        <v>4.9799999999999898</v>
      </c>
      <c r="O1286" s="12">
        <f t="shared" ca="1" si="264"/>
        <v>24.800399999999897</v>
      </c>
      <c r="P1286" s="12">
        <f t="shared" ca="1" si="265"/>
        <v>4.9799999999999898</v>
      </c>
      <c r="Q1286" s="36">
        <f t="shared" ca="1" si="266"/>
        <v>2.6271365266933897E-2</v>
      </c>
      <c r="R1286" s="37">
        <f t="shared" ca="1" si="262"/>
        <v>4.6623441343317333</v>
      </c>
      <c r="S1286" s="38">
        <f t="shared" ca="1" si="273"/>
        <v>0</v>
      </c>
    </row>
    <row r="1287" spans="5:19" x14ac:dyDescent="0.3">
      <c r="E1287" s="34">
        <f t="shared" si="267"/>
        <v>1286</v>
      </c>
      <c r="F1287" s="39">
        <v>45331.291666666664</v>
      </c>
      <c r="G1287" s="10">
        <v>193.57</v>
      </c>
      <c r="H1287" s="40">
        <f t="shared" si="268"/>
        <v>189.56</v>
      </c>
      <c r="I1287" s="12">
        <f t="shared" si="269"/>
        <v>4.0099999999999909</v>
      </c>
      <c r="J1287" s="12">
        <f t="shared" si="270"/>
        <v>16.080099999999927</v>
      </c>
      <c r="K1287" s="12">
        <f t="shared" si="271"/>
        <v>4.0099999999999909</v>
      </c>
      <c r="L1287" s="36">
        <f t="shared" si="272"/>
        <v>2.0716020044428327E-2</v>
      </c>
      <c r="M1287" s="12">
        <f t="shared" ca="1" si="261"/>
        <v>187.41333333333333</v>
      </c>
      <c r="N1287" s="12">
        <f t="shared" ca="1" si="263"/>
        <v>6.1566666666666663</v>
      </c>
      <c r="O1287" s="12">
        <f t="shared" ca="1" si="264"/>
        <v>37.90454444444444</v>
      </c>
      <c r="P1287" s="12">
        <f t="shared" ca="1" si="265"/>
        <v>6.1566666666666663</v>
      </c>
      <c r="Q1287" s="36">
        <f t="shared" ca="1" si="266"/>
        <v>3.1805892786416629E-2</v>
      </c>
      <c r="R1287" s="37">
        <f t="shared" ca="1" si="262"/>
        <v>5.8390108009984099</v>
      </c>
      <c r="S1287" s="38">
        <f t="shared" ca="1" si="273"/>
        <v>0</v>
      </c>
    </row>
    <row r="1288" spans="5:19" x14ac:dyDescent="0.3">
      <c r="E1288" s="34">
        <f t="shared" si="267"/>
        <v>1287</v>
      </c>
      <c r="F1288" s="35">
        <v>45334.291666666664</v>
      </c>
      <c r="G1288" s="6">
        <v>188.13</v>
      </c>
      <c r="H1288" s="40">
        <f t="shared" si="268"/>
        <v>193.57</v>
      </c>
      <c r="I1288" s="12">
        <f t="shared" si="269"/>
        <v>-5.4399999999999977</v>
      </c>
      <c r="J1288" s="12">
        <f t="shared" si="270"/>
        <v>29.593599999999974</v>
      </c>
      <c r="K1288" s="12">
        <f t="shared" si="271"/>
        <v>5.4399999999999977</v>
      </c>
      <c r="L1288" s="36">
        <f t="shared" si="272"/>
        <v>2.8916174985382438E-2</v>
      </c>
      <c r="M1288" s="12">
        <f t="shared" ca="1" si="261"/>
        <v>190.23666666666668</v>
      </c>
      <c r="N1288" s="12">
        <f t="shared" ca="1" si="263"/>
        <v>-2.1066666666666833</v>
      </c>
      <c r="O1288" s="12">
        <f t="shared" ca="1" si="264"/>
        <v>4.4380444444445146</v>
      </c>
      <c r="P1288" s="12">
        <f t="shared" ca="1" si="265"/>
        <v>2.1066666666666833</v>
      </c>
      <c r="Q1288" s="36">
        <f t="shared" ca="1" si="266"/>
        <v>1.1197930509045252E-2</v>
      </c>
      <c r="R1288" s="37">
        <f t="shared" ca="1" si="262"/>
        <v>-2.4243225323349398</v>
      </c>
      <c r="S1288" s="38">
        <f t="shared" ca="1" si="273"/>
        <v>1</v>
      </c>
    </row>
    <row r="1289" spans="5:19" x14ac:dyDescent="0.3">
      <c r="E1289" s="34">
        <f t="shared" si="267"/>
        <v>1288</v>
      </c>
      <c r="F1289" s="39">
        <v>45335.291666666664</v>
      </c>
      <c r="G1289" s="10">
        <v>184.02</v>
      </c>
      <c r="H1289" s="40">
        <f t="shared" si="268"/>
        <v>188.13</v>
      </c>
      <c r="I1289" s="12">
        <f t="shared" si="269"/>
        <v>-4.1099999999999852</v>
      </c>
      <c r="J1289" s="12">
        <f t="shared" si="270"/>
        <v>16.892099999999878</v>
      </c>
      <c r="K1289" s="12">
        <f t="shared" si="271"/>
        <v>4.1099999999999852</v>
      </c>
      <c r="L1289" s="36">
        <f t="shared" si="272"/>
        <v>2.2334528855559095E-2</v>
      </c>
      <c r="M1289" s="12">
        <f t="shared" ca="1" si="261"/>
        <v>190.42</v>
      </c>
      <c r="N1289" s="12">
        <f t="shared" ca="1" si="263"/>
        <v>-6.3999999999999773</v>
      </c>
      <c r="O1289" s="12">
        <f t="shared" ca="1" si="264"/>
        <v>40.95999999999971</v>
      </c>
      <c r="P1289" s="12">
        <f t="shared" ca="1" si="265"/>
        <v>6.3999999999999773</v>
      </c>
      <c r="Q1289" s="36">
        <f t="shared" ca="1" si="266"/>
        <v>3.4778828388218545E-2</v>
      </c>
      <c r="R1289" s="37">
        <f t="shared" ca="1" si="262"/>
        <v>-6.7176558656682337</v>
      </c>
      <c r="S1289" s="38">
        <f t="shared" ca="1" si="273"/>
        <v>0</v>
      </c>
    </row>
    <row r="1290" spans="5:19" x14ac:dyDescent="0.3">
      <c r="E1290" s="34">
        <f t="shared" si="267"/>
        <v>1289</v>
      </c>
      <c r="F1290" s="35">
        <v>45336.291666666664</v>
      </c>
      <c r="G1290" s="6">
        <v>188.71</v>
      </c>
      <c r="H1290" s="40">
        <f t="shared" si="268"/>
        <v>184.02</v>
      </c>
      <c r="I1290" s="12">
        <f t="shared" si="269"/>
        <v>4.6899999999999977</v>
      </c>
      <c r="J1290" s="12">
        <f t="shared" si="270"/>
        <v>21.996099999999977</v>
      </c>
      <c r="K1290" s="12">
        <f t="shared" si="271"/>
        <v>4.6899999999999977</v>
      </c>
      <c r="L1290" s="36">
        <f t="shared" si="272"/>
        <v>2.4852948969317987E-2</v>
      </c>
      <c r="M1290" s="12">
        <f t="shared" ca="1" si="261"/>
        <v>188.57333333333335</v>
      </c>
      <c r="N1290" s="12">
        <f t="shared" ca="1" si="263"/>
        <v>0.13666666666665606</v>
      </c>
      <c r="O1290" s="12">
        <f t="shared" ca="1" si="264"/>
        <v>1.8677777777774879E-2</v>
      </c>
      <c r="P1290" s="12">
        <f t="shared" ca="1" si="265"/>
        <v>0.13666666666665606</v>
      </c>
      <c r="Q1290" s="36">
        <f t="shared" ca="1" si="266"/>
        <v>7.2421528624161966E-4</v>
      </c>
      <c r="R1290" s="37">
        <f t="shared" ca="1" si="262"/>
        <v>-0.18098919900160026</v>
      </c>
      <c r="S1290" s="38">
        <f t="shared" ca="1" si="273"/>
        <v>1</v>
      </c>
    </row>
    <row r="1291" spans="5:19" x14ac:dyDescent="0.3">
      <c r="E1291" s="34">
        <f t="shared" si="267"/>
        <v>1290</v>
      </c>
      <c r="F1291" s="39">
        <v>45337.291666666664</v>
      </c>
      <c r="G1291" s="10">
        <v>200.45</v>
      </c>
      <c r="H1291" s="40">
        <f t="shared" si="268"/>
        <v>188.71</v>
      </c>
      <c r="I1291" s="12">
        <f t="shared" si="269"/>
        <v>11.739999999999981</v>
      </c>
      <c r="J1291" s="12">
        <f t="shared" si="270"/>
        <v>137.82759999999953</v>
      </c>
      <c r="K1291" s="12">
        <f t="shared" si="271"/>
        <v>11.739999999999981</v>
      </c>
      <c r="L1291" s="36">
        <f t="shared" si="272"/>
        <v>5.8568221501621262E-2</v>
      </c>
      <c r="M1291" s="12">
        <f t="shared" ca="1" si="261"/>
        <v>186.95333333333335</v>
      </c>
      <c r="N1291" s="12">
        <f t="shared" ca="1" si="263"/>
        <v>13.496666666666641</v>
      </c>
      <c r="O1291" s="12">
        <f t="shared" ca="1" si="264"/>
        <v>182.16001111111044</v>
      </c>
      <c r="P1291" s="12">
        <f t="shared" ca="1" si="265"/>
        <v>13.496666666666641</v>
      </c>
      <c r="Q1291" s="36">
        <f t="shared" ca="1" si="266"/>
        <v>6.7331836700756514E-2</v>
      </c>
      <c r="R1291" s="37">
        <f t="shared" ca="1" si="262"/>
        <v>13.179010800998386</v>
      </c>
      <c r="S1291" s="38">
        <f t="shared" ca="1" si="273"/>
        <v>0</v>
      </c>
    </row>
    <row r="1292" spans="5:19" x14ac:dyDescent="0.3">
      <c r="E1292" s="34">
        <f t="shared" si="267"/>
        <v>1291</v>
      </c>
      <c r="F1292" s="35">
        <v>45338.291666666664</v>
      </c>
      <c r="G1292" s="6">
        <v>199.95</v>
      </c>
      <c r="H1292" s="40">
        <f t="shared" si="268"/>
        <v>200.45</v>
      </c>
      <c r="I1292" s="12">
        <f t="shared" si="269"/>
        <v>-0.5</v>
      </c>
      <c r="J1292" s="12">
        <f t="shared" si="270"/>
        <v>0.25</v>
      </c>
      <c r="K1292" s="12">
        <f t="shared" si="271"/>
        <v>0.5</v>
      </c>
      <c r="L1292" s="36">
        <f t="shared" si="272"/>
        <v>2.5006251562890722E-3</v>
      </c>
      <c r="M1292" s="12">
        <f t="shared" ca="1" si="261"/>
        <v>191.06000000000003</v>
      </c>
      <c r="N1292" s="12">
        <f t="shared" ca="1" si="263"/>
        <v>8.8899999999999579</v>
      </c>
      <c r="O1292" s="12">
        <f t="shared" ca="1" si="264"/>
        <v>79.032099999999247</v>
      </c>
      <c r="P1292" s="12">
        <f t="shared" ca="1" si="265"/>
        <v>8.8899999999999579</v>
      </c>
      <c r="Q1292" s="36">
        <f t="shared" ca="1" si="266"/>
        <v>4.4461115278819498E-2</v>
      </c>
      <c r="R1292" s="37">
        <f t="shared" ca="1" si="262"/>
        <v>8.5723441343317024</v>
      </c>
      <c r="S1292" s="38">
        <f t="shared" ca="1" si="273"/>
        <v>0</v>
      </c>
    </row>
    <row r="1293" spans="5:19" x14ac:dyDescent="0.3">
      <c r="E1293" s="34">
        <f t="shared" si="267"/>
        <v>1292</v>
      </c>
      <c r="F1293" s="39">
        <v>45342.291666666664</v>
      </c>
      <c r="G1293" s="10">
        <v>193.76</v>
      </c>
      <c r="H1293" s="40">
        <f t="shared" si="268"/>
        <v>199.95</v>
      </c>
      <c r="I1293" s="12">
        <f t="shared" si="269"/>
        <v>-6.1899999999999977</v>
      </c>
      <c r="J1293" s="12">
        <f t="shared" si="270"/>
        <v>38.31609999999997</v>
      </c>
      <c r="K1293" s="12">
        <f t="shared" si="271"/>
        <v>6.1899999999999977</v>
      </c>
      <c r="L1293" s="36">
        <f t="shared" si="272"/>
        <v>3.1946738232865389E-2</v>
      </c>
      <c r="M1293" s="12">
        <f t="shared" ca="1" si="261"/>
        <v>196.36999999999998</v>
      </c>
      <c r="N1293" s="12">
        <f t="shared" ca="1" si="263"/>
        <v>-2.6099999999999852</v>
      </c>
      <c r="O1293" s="12">
        <f t="shared" ca="1" si="264"/>
        <v>6.8120999999999228</v>
      </c>
      <c r="P1293" s="12">
        <f t="shared" ca="1" si="265"/>
        <v>2.6099999999999852</v>
      </c>
      <c r="Q1293" s="36">
        <f t="shared" ca="1" si="266"/>
        <v>1.3470272502064335E-2</v>
      </c>
      <c r="R1293" s="37">
        <f t="shared" ca="1" si="262"/>
        <v>-2.9276558656682417</v>
      </c>
      <c r="S1293" s="38">
        <f t="shared" ca="1" si="273"/>
        <v>1</v>
      </c>
    </row>
    <row r="1294" spans="5:19" x14ac:dyDescent="0.3">
      <c r="E1294" s="34">
        <f t="shared" si="267"/>
        <v>1293</v>
      </c>
      <c r="F1294" s="35">
        <v>45343.291666666664</v>
      </c>
      <c r="G1294" s="6">
        <v>194.77</v>
      </c>
      <c r="H1294" s="40">
        <f t="shared" si="268"/>
        <v>193.76</v>
      </c>
      <c r="I1294" s="12">
        <f t="shared" si="269"/>
        <v>1.0100000000000193</v>
      </c>
      <c r="J1294" s="12">
        <f t="shared" si="270"/>
        <v>1.0201000000000391</v>
      </c>
      <c r="K1294" s="12">
        <f t="shared" si="271"/>
        <v>1.0100000000000193</v>
      </c>
      <c r="L1294" s="36">
        <f t="shared" si="272"/>
        <v>5.1856035323716142E-3</v>
      </c>
      <c r="M1294" s="12">
        <f t="shared" ca="1" si="261"/>
        <v>198.05333333333331</v>
      </c>
      <c r="N1294" s="12">
        <f t="shared" ca="1" si="263"/>
        <v>-3.283333333333303</v>
      </c>
      <c r="O1294" s="12">
        <f t="shared" ca="1" si="264"/>
        <v>10.780277777777579</v>
      </c>
      <c r="P1294" s="12">
        <f t="shared" ca="1" si="265"/>
        <v>3.283333333333303</v>
      </c>
      <c r="Q1294" s="36">
        <f t="shared" ca="1" si="266"/>
        <v>1.685749003097655E-2</v>
      </c>
      <c r="R1294" s="37">
        <f t="shared" ca="1" si="262"/>
        <v>-3.6009891990015594</v>
      </c>
      <c r="S1294" s="38">
        <f t="shared" ca="1" si="273"/>
        <v>0</v>
      </c>
    </row>
    <row r="1295" spans="5:19" x14ac:dyDescent="0.3">
      <c r="E1295" s="34">
        <f t="shared" si="267"/>
        <v>1294</v>
      </c>
      <c r="F1295" s="39">
        <v>45344.291666666664</v>
      </c>
      <c r="G1295" s="10">
        <v>197.41</v>
      </c>
      <c r="H1295" s="40">
        <f t="shared" si="268"/>
        <v>194.77</v>
      </c>
      <c r="I1295" s="12">
        <f t="shared" si="269"/>
        <v>2.6399999999999864</v>
      </c>
      <c r="J1295" s="12">
        <f t="shared" si="270"/>
        <v>6.9695999999999279</v>
      </c>
      <c r="K1295" s="12">
        <f t="shared" si="271"/>
        <v>2.6399999999999864</v>
      </c>
      <c r="L1295" s="36">
        <f t="shared" si="272"/>
        <v>1.337318271617439E-2</v>
      </c>
      <c r="M1295" s="12">
        <f t="shared" ca="1" si="261"/>
        <v>196.16</v>
      </c>
      <c r="N1295" s="12">
        <f t="shared" ca="1" si="263"/>
        <v>1.25</v>
      </c>
      <c r="O1295" s="12">
        <f t="shared" ca="1" si="264"/>
        <v>1.5625</v>
      </c>
      <c r="P1295" s="12">
        <f t="shared" ca="1" si="265"/>
        <v>1.25</v>
      </c>
      <c r="Q1295" s="36">
        <f t="shared" ca="1" si="266"/>
        <v>6.3319993921280588E-3</v>
      </c>
      <c r="R1295" s="37">
        <f t="shared" ca="1" si="262"/>
        <v>0.93234413433174368</v>
      </c>
      <c r="S1295" s="38">
        <f t="shared" ca="1" si="273"/>
        <v>1</v>
      </c>
    </row>
    <row r="1296" spans="5:19" x14ac:dyDescent="0.3">
      <c r="E1296" s="34">
        <f t="shared" si="267"/>
        <v>1295</v>
      </c>
      <c r="F1296" s="35">
        <v>45345.291666666664</v>
      </c>
      <c r="G1296" s="6">
        <v>191.97</v>
      </c>
      <c r="H1296" s="40">
        <f t="shared" si="268"/>
        <v>197.41</v>
      </c>
      <c r="I1296" s="12">
        <f t="shared" si="269"/>
        <v>-5.4399999999999977</v>
      </c>
      <c r="J1296" s="12">
        <f t="shared" si="270"/>
        <v>29.593599999999974</v>
      </c>
      <c r="K1296" s="12">
        <f t="shared" si="271"/>
        <v>5.4399999999999977</v>
      </c>
      <c r="L1296" s="36">
        <f t="shared" si="272"/>
        <v>2.8337761108506526E-2</v>
      </c>
      <c r="M1296" s="12">
        <f t="shared" ca="1" si="261"/>
        <v>195.3133333333333</v>
      </c>
      <c r="N1296" s="12">
        <f t="shared" ca="1" si="263"/>
        <v>-3.3433333333333053</v>
      </c>
      <c r="O1296" s="12">
        <f t="shared" ca="1" si="264"/>
        <v>11.17787777777759</v>
      </c>
      <c r="P1296" s="12">
        <f t="shared" ca="1" si="265"/>
        <v>3.3433333333333053</v>
      </c>
      <c r="Q1296" s="36">
        <f t="shared" ca="1" si="266"/>
        <v>1.7415915681269496E-2</v>
      </c>
      <c r="R1296" s="37">
        <f t="shared" ca="1" si="262"/>
        <v>-3.6609891990015617</v>
      </c>
      <c r="S1296" s="38">
        <f t="shared" ca="1" si="273"/>
        <v>1</v>
      </c>
    </row>
    <row r="1297" spans="5:19" x14ac:dyDescent="0.3">
      <c r="E1297" s="34">
        <f t="shared" si="267"/>
        <v>1296</v>
      </c>
      <c r="F1297" s="39">
        <v>45348.291666666664</v>
      </c>
      <c r="G1297" s="10">
        <v>199.4</v>
      </c>
      <c r="H1297" s="40">
        <f t="shared" si="268"/>
        <v>191.97</v>
      </c>
      <c r="I1297" s="12">
        <f t="shared" si="269"/>
        <v>7.4300000000000068</v>
      </c>
      <c r="J1297" s="12">
        <f t="shared" si="270"/>
        <v>55.204900000000102</v>
      </c>
      <c r="K1297" s="12">
        <f t="shared" si="271"/>
        <v>7.4300000000000068</v>
      </c>
      <c r="L1297" s="36">
        <f t="shared" si="272"/>
        <v>3.7261785356068236E-2</v>
      </c>
      <c r="M1297" s="12">
        <f t="shared" ca="1" si="261"/>
        <v>194.71666666666667</v>
      </c>
      <c r="N1297" s="12">
        <f t="shared" ca="1" si="263"/>
        <v>4.6833333333333371</v>
      </c>
      <c r="O1297" s="12">
        <f t="shared" ca="1" si="264"/>
        <v>21.933611111111148</v>
      </c>
      <c r="P1297" s="12">
        <f t="shared" ca="1" si="265"/>
        <v>4.6833333333333371</v>
      </c>
      <c r="Q1297" s="36">
        <f t="shared" ca="1" si="266"/>
        <v>2.3487128050819144E-2</v>
      </c>
      <c r="R1297" s="37">
        <f t="shared" ca="1" si="262"/>
        <v>4.3656774676650807</v>
      </c>
      <c r="S1297" s="38">
        <f t="shared" ca="1" si="273"/>
        <v>1</v>
      </c>
    </row>
    <row r="1298" spans="5:19" x14ac:dyDescent="0.3">
      <c r="E1298" s="34">
        <f t="shared" si="267"/>
        <v>1297</v>
      </c>
      <c r="F1298" s="35">
        <v>45349.291666666664</v>
      </c>
      <c r="G1298" s="6">
        <v>199.73</v>
      </c>
      <c r="H1298" s="40">
        <f t="shared" si="268"/>
        <v>199.4</v>
      </c>
      <c r="I1298" s="12">
        <f t="shared" si="269"/>
        <v>0.32999999999998408</v>
      </c>
      <c r="J1298" s="12">
        <f t="shared" si="270"/>
        <v>0.10889999999998949</v>
      </c>
      <c r="K1298" s="12">
        <f t="shared" si="271"/>
        <v>0.32999999999998408</v>
      </c>
      <c r="L1298" s="36">
        <f t="shared" si="272"/>
        <v>1.6522305111900271E-3</v>
      </c>
      <c r="M1298" s="12">
        <f t="shared" ca="1" si="261"/>
        <v>196.26</v>
      </c>
      <c r="N1298" s="12">
        <f t="shared" ca="1" si="263"/>
        <v>3.4699999999999989</v>
      </c>
      <c r="O1298" s="12">
        <f t="shared" ca="1" si="264"/>
        <v>12.040899999999992</v>
      </c>
      <c r="P1298" s="12">
        <f t="shared" ca="1" si="265"/>
        <v>3.4699999999999989</v>
      </c>
      <c r="Q1298" s="36">
        <f t="shared" ca="1" si="266"/>
        <v>1.7373454163120208E-2</v>
      </c>
      <c r="R1298" s="37">
        <f t="shared" ca="1" si="262"/>
        <v>3.1523441343317424</v>
      </c>
      <c r="S1298" s="38">
        <f t="shared" ca="1" si="273"/>
        <v>0</v>
      </c>
    </row>
    <row r="1299" spans="5:19" x14ac:dyDescent="0.3">
      <c r="E1299" s="34">
        <f t="shared" si="267"/>
        <v>1298</v>
      </c>
      <c r="F1299" s="39">
        <v>45350.291666666664</v>
      </c>
      <c r="G1299" s="10">
        <v>202.04</v>
      </c>
      <c r="H1299" s="40">
        <f t="shared" si="268"/>
        <v>199.73</v>
      </c>
      <c r="I1299" s="12">
        <f t="shared" si="269"/>
        <v>2.3100000000000023</v>
      </c>
      <c r="J1299" s="12">
        <f t="shared" si="270"/>
        <v>5.3361000000000107</v>
      </c>
      <c r="K1299" s="12">
        <f t="shared" si="271"/>
        <v>2.3100000000000023</v>
      </c>
      <c r="L1299" s="36">
        <f t="shared" si="272"/>
        <v>1.1433379528806189E-2</v>
      </c>
      <c r="M1299" s="12">
        <f t="shared" ca="1" si="261"/>
        <v>197.03333333333333</v>
      </c>
      <c r="N1299" s="12">
        <f t="shared" ca="1" si="263"/>
        <v>5.0066666666666606</v>
      </c>
      <c r="O1299" s="12">
        <f t="shared" ca="1" si="264"/>
        <v>25.066711111111051</v>
      </c>
      <c r="P1299" s="12">
        <f t="shared" ca="1" si="265"/>
        <v>5.0066666666666606</v>
      </c>
      <c r="Q1299" s="36">
        <f t="shared" ca="1" si="266"/>
        <v>2.4780571503992578E-2</v>
      </c>
      <c r="R1299" s="37">
        <f t="shared" ca="1" si="262"/>
        <v>4.6890108009984042</v>
      </c>
      <c r="S1299" s="38">
        <f t="shared" ca="1" si="273"/>
        <v>0</v>
      </c>
    </row>
    <row r="1300" spans="5:19" x14ac:dyDescent="0.3">
      <c r="E1300" s="34">
        <f t="shared" si="267"/>
        <v>1299</v>
      </c>
      <c r="F1300" s="35">
        <v>45351.291666666664</v>
      </c>
      <c r="G1300" s="6">
        <v>201.88</v>
      </c>
      <c r="H1300" s="40">
        <f t="shared" si="268"/>
        <v>202.04</v>
      </c>
      <c r="I1300" s="12">
        <f t="shared" si="269"/>
        <v>-0.15999999999999659</v>
      </c>
      <c r="J1300" s="12">
        <f t="shared" si="270"/>
        <v>2.5599999999998908E-2</v>
      </c>
      <c r="K1300" s="12">
        <f t="shared" si="271"/>
        <v>0.15999999999999659</v>
      </c>
      <c r="L1300" s="36">
        <f t="shared" si="272"/>
        <v>7.9255002972060927E-4</v>
      </c>
      <c r="M1300" s="12">
        <f t="shared" ca="1" si="261"/>
        <v>200.39</v>
      </c>
      <c r="N1300" s="12">
        <f t="shared" ca="1" si="263"/>
        <v>1.4900000000000091</v>
      </c>
      <c r="O1300" s="12">
        <f t="shared" ca="1" si="264"/>
        <v>2.2201000000000271</v>
      </c>
      <c r="P1300" s="12">
        <f t="shared" ca="1" si="265"/>
        <v>1.4900000000000091</v>
      </c>
      <c r="Q1300" s="36">
        <f t="shared" ca="1" si="266"/>
        <v>7.3806221517733759E-3</v>
      </c>
      <c r="R1300" s="37">
        <f t="shared" ca="1" si="262"/>
        <v>1.1723441343317527</v>
      </c>
      <c r="S1300" s="38">
        <f t="shared" ca="1" si="273"/>
        <v>0</v>
      </c>
    </row>
    <row r="1301" spans="5:19" x14ac:dyDescent="0.3">
      <c r="E1301" s="34">
        <f t="shared" si="267"/>
        <v>1300</v>
      </c>
      <c r="F1301" s="39">
        <v>45352.291666666664</v>
      </c>
      <c r="G1301" s="10">
        <v>202.64</v>
      </c>
      <c r="H1301" s="40">
        <f t="shared" si="268"/>
        <v>201.88</v>
      </c>
      <c r="I1301" s="12">
        <f t="shared" si="269"/>
        <v>0.75999999999999091</v>
      </c>
      <c r="J1301" s="12">
        <f t="shared" si="270"/>
        <v>0.57759999999998612</v>
      </c>
      <c r="K1301" s="12">
        <f t="shared" si="271"/>
        <v>0.75999999999999091</v>
      </c>
      <c r="L1301" s="36">
        <f t="shared" si="272"/>
        <v>3.7504934859849534E-3</v>
      </c>
      <c r="M1301" s="12">
        <f t="shared" ca="1" si="261"/>
        <v>201.21666666666667</v>
      </c>
      <c r="N1301" s="12">
        <f t="shared" ca="1" si="263"/>
        <v>1.4233333333333178</v>
      </c>
      <c r="O1301" s="12">
        <f t="shared" ca="1" si="264"/>
        <v>2.0258777777777337</v>
      </c>
      <c r="P1301" s="12">
        <f t="shared" ca="1" si="265"/>
        <v>1.4233333333333178</v>
      </c>
      <c r="Q1301" s="36">
        <f t="shared" ca="1" si="266"/>
        <v>7.0239505198051617E-3</v>
      </c>
      <c r="R1301" s="37">
        <f t="shared" ca="1" si="262"/>
        <v>1.1056774676650614</v>
      </c>
      <c r="S1301" s="38">
        <f t="shared" ca="1" si="273"/>
        <v>0</v>
      </c>
    </row>
    <row r="1302" spans="5:19" x14ac:dyDescent="0.3">
      <c r="E1302" s="34">
        <f t="shared" si="267"/>
        <v>1301</v>
      </c>
      <c r="F1302" s="35">
        <v>45355.291666666664</v>
      </c>
      <c r="G1302" s="6">
        <v>188.14</v>
      </c>
      <c r="H1302" s="40">
        <f t="shared" si="268"/>
        <v>202.64</v>
      </c>
      <c r="I1302" s="12">
        <f t="shared" si="269"/>
        <v>-14.5</v>
      </c>
      <c r="J1302" s="12">
        <f t="shared" si="270"/>
        <v>210.25</v>
      </c>
      <c r="K1302" s="12">
        <f t="shared" si="271"/>
        <v>14.5</v>
      </c>
      <c r="L1302" s="36">
        <f t="shared" si="272"/>
        <v>7.7070266822578934E-2</v>
      </c>
      <c r="M1302" s="12">
        <f t="shared" ca="1" si="261"/>
        <v>202.18666666666664</v>
      </c>
      <c r="N1302" s="12">
        <f t="shared" ca="1" si="263"/>
        <v>-14.046666666666653</v>
      </c>
      <c r="O1302" s="12">
        <f t="shared" ca="1" si="264"/>
        <v>197.30884444444405</v>
      </c>
      <c r="P1302" s="12">
        <f t="shared" ca="1" si="265"/>
        <v>14.046666666666653</v>
      </c>
      <c r="Q1302" s="36">
        <f t="shared" ca="1" si="266"/>
        <v>7.4660713652953403E-2</v>
      </c>
      <c r="R1302" s="37">
        <f t="shared" ca="1" si="262"/>
        <v>-14.364322532334908</v>
      </c>
      <c r="S1302" s="38">
        <f t="shared" ca="1" si="273"/>
        <v>1</v>
      </c>
    </row>
    <row r="1303" spans="5:19" x14ac:dyDescent="0.3">
      <c r="E1303" s="34">
        <f t="shared" si="267"/>
        <v>1302</v>
      </c>
      <c r="F1303" s="39">
        <v>45356.291666666664</v>
      </c>
      <c r="G1303" s="10">
        <v>180.74</v>
      </c>
      <c r="H1303" s="40">
        <f t="shared" si="268"/>
        <v>188.14</v>
      </c>
      <c r="I1303" s="12">
        <f t="shared" si="269"/>
        <v>-7.3999999999999773</v>
      </c>
      <c r="J1303" s="12">
        <f t="shared" si="270"/>
        <v>54.759999999999664</v>
      </c>
      <c r="K1303" s="12">
        <f t="shared" si="271"/>
        <v>7.3999999999999773</v>
      </c>
      <c r="L1303" s="36">
        <f t="shared" si="272"/>
        <v>4.094279074914229E-2</v>
      </c>
      <c r="M1303" s="12">
        <f t="shared" ca="1" si="261"/>
        <v>197.55333333333331</v>
      </c>
      <c r="N1303" s="12">
        <f t="shared" ca="1" si="263"/>
        <v>-16.813333333333304</v>
      </c>
      <c r="O1303" s="12">
        <f t="shared" ca="1" si="264"/>
        <v>282.68817777777679</v>
      </c>
      <c r="P1303" s="12">
        <f t="shared" ca="1" si="265"/>
        <v>16.813333333333304</v>
      </c>
      <c r="Q1303" s="36">
        <f t="shared" ca="1" si="266"/>
        <v>9.3024971413817104E-2</v>
      </c>
      <c r="R1303" s="37">
        <f t="shared" ca="1" si="262"/>
        <v>-17.130989199001561</v>
      </c>
      <c r="S1303" s="38">
        <f t="shared" ca="1" si="273"/>
        <v>0</v>
      </c>
    </row>
    <row r="1304" spans="5:19" x14ac:dyDescent="0.3">
      <c r="E1304" s="34">
        <f t="shared" si="267"/>
        <v>1303</v>
      </c>
      <c r="F1304" s="35">
        <v>45357.291666666664</v>
      </c>
      <c r="G1304" s="6">
        <v>176.54</v>
      </c>
      <c r="H1304" s="40">
        <f t="shared" si="268"/>
        <v>180.74</v>
      </c>
      <c r="I1304" s="12">
        <f t="shared" si="269"/>
        <v>-4.2000000000000171</v>
      </c>
      <c r="J1304" s="12">
        <f t="shared" si="270"/>
        <v>17.640000000000143</v>
      </c>
      <c r="K1304" s="12">
        <f t="shared" si="271"/>
        <v>4.2000000000000171</v>
      </c>
      <c r="L1304" s="36">
        <f t="shared" si="272"/>
        <v>2.3790642347343478E-2</v>
      </c>
      <c r="M1304" s="12">
        <f t="shared" ca="1" si="261"/>
        <v>190.50666666666666</v>
      </c>
      <c r="N1304" s="12">
        <f t="shared" ca="1" si="263"/>
        <v>-13.966666666666669</v>
      </c>
      <c r="O1304" s="12">
        <f t="shared" ca="1" si="264"/>
        <v>195.06777777777782</v>
      </c>
      <c r="P1304" s="12">
        <f t="shared" ca="1" si="265"/>
        <v>13.966666666666669</v>
      </c>
      <c r="Q1304" s="36">
        <f t="shared" ca="1" si="266"/>
        <v>7.9113326536006959E-2</v>
      </c>
      <c r="R1304" s="37">
        <f t="shared" ca="1" si="262"/>
        <v>-14.284322532334924</v>
      </c>
      <c r="S1304" s="38">
        <f t="shared" ca="1" si="273"/>
        <v>0</v>
      </c>
    </row>
    <row r="1305" spans="5:19" x14ac:dyDescent="0.3">
      <c r="E1305" s="34">
        <f t="shared" si="267"/>
        <v>1304</v>
      </c>
      <c r="F1305" s="39">
        <v>45358.291666666664</v>
      </c>
      <c r="G1305" s="10">
        <v>178.65</v>
      </c>
      <c r="H1305" s="40">
        <f t="shared" si="268"/>
        <v>176.54</v>
      </c>
      <c r="I1305" s="12">
        <f t="shared" si="269"/>
        <v>2.1100000000000136</v>
      </c>
      <c r="J1305" s="12">
        <f t="shared" si="270"/>
        <v>4.4521000000000575</v>
      </c>
      <c r="K1305" s="12">
        <f t="shared" si="271"/>
        <v>2.1100000000000136</v>
      </c>
      <c r="L1305" s="36">
        <f t="shared" si="272"/>
        <v>1.1810803246571584E-2</v>
      </c>
      <c r="M1305" s="12">
        <f t="shared" ca="1" si="261"/>
        <v>181.80666666666664</v>
      </c>
      <c r="N1305" s="12">
        <f t="shared" ca="1" si="263"/>
        <v>-3.1566666666666379</v>
      </c>
      <c r="O1305" s="12">
        <f t="shared" ca="1" si="264"/>
        <v>9.9645444444442628</v>
      </c>
      <c r="P1305" s="12">
        <f t="shared" ca="1" si="265"/>
        <v>3.1566666666666379</v>
      </c>
      <c r="Q1305" s="36">
        <f t="shared" ca="1" si="266"/>
        <v>1.7669558727493075E-2</v>
      </c>
      <c r="R1305" s="37">
        <f t="shared" ca="1" si="262"/>
        <v>-3.4743225323348943</v>
      </c>
      <c r="S1305" s="38">
        <f t="shared" ca="1" si="273"/>
        <v>0</v>
      </c>
    </row>
    <row r="1306" spans="5:19" x14ac:dyDescent="0.3">
      <c r="E1306" s="34">
        <f t="shared" si="267"/>
        <v>1305</v>
      </c>
      <c r="F1306" s="35">
        <v>45359.291666666664</v>
      </c>
      <c r="G1306" s="6">
        <v>175.34</v>
      </c>
      <c r="H1306" s="40">
        <f t="shared" si="268"/>
        <v>178.65</v>
      </c>
      <c r="I1306" s="12">
        <f t="shared" si="269"/>
        <v>-3.3100000000000023</v>
      </c>
      <c r="J1306" s="12">
        <f t="shared" si="270"/>
        <v>10.956100000000015</v>
      </c>
      <c r="K1306" s="12">
        <f t="shared" si="271"/>
        <v>3.3100000000000023</v>
      </c>
      <c r="L1306" s="36">
        <f t="shared" si="272"/>
        <v>1.8877609216379619E-2</v>
      </c>
      <c r="M1306" s="12">
        <f t="shared" ca="1" si="261"/>
        <v>178.64333333333332</v>
      </c>
      <c r="N1306" s="12">
        <f t="shared" ca="1" si="263"/>
        <v>-3.3033333333333132</v>
      </c>
      <c r="O1306" s="12">
        <f t="shared" ca="1" si="264"/>
        <v>10.912011111110978</v>
      </c>
      <c r="P1306" s="12">
        <f t="shared" ca="1" si="265"/>
        <v>3.3033333333333132</v>
      </c>
      <c r="Q1306" s="36">
        <f t="shared" ca="1" si="266"/>
        <v>1.883958784837067E-2</v>
      </c>
      <c r="R1306" s="37">
        <f t="shared" ca="1" si="262"/>
        <v>-3.6209891990015697</v>
      </c>
      <c r="S1306" s="38">
        <f t="shared" ca="1" si="273"/>
        <v>0</v>
      </c>
    </row>
    <row r="1307" spans="5:19" x14ac:dyDescent="0.3">
      <c r="E1307" s="34">
        <f t="shared" si="267"/>
        <v>1306</v>
      </c>
      <c r="F1307" s="39">
        <v>45362.291666666664</v>
      </c>
      <c r="G1307" s="10">
        <v>177.77</v>
      </c>
      <c r="H1307" s="40">
        <f t="shared" si="268"/>
        <v>175.34</v>
      </c>
      <c r="I1307" s="12">
        <f t="shared" si="269"/>
        <v>2.4300000000000068</v>
      </c>
      <c r="J1307" s="12">
        <f t="shared" si="270"/>
        <v>5.9049000000000333</v>
      </c>
      <c r="K1307" s="12">
        <f t="shared" si="271"/>
        <v>2.4300000000000068</v>
      </c>
      <c r="L1307" s="36">
        <f t="shared" si="272"/>
        <v>1.3669348033976524E-2</v>
      </c>
      <c r="M1307" s="12">
        <f t="shared" ca="1" si="261"/>
        <v>176.84333333333333</v>
      </c>
      <c r="N1307" s="12">
        <f t="shared" ca="1" si="263"/>
        <v>0.92666666666667652</v>
      </c>
      <c r="O1307" s="12">
        <f t="shared" ca="1" si="264"/>
        <v>0.85871111111112941</v>
      </c>
      <c r="P1307" s="12">
        <f t="shared" ca="1" si="265"/>
        <v>0.92666666666667652</v>
      </c>
      <c r="Q1307" s="36">
        <f t="shared" ca="1" si="266"/>
        <v>5.2127280568525424E-3</v>
      </c>
      <c r="R1307" s="37">
        <f t="shared" ca="1" si="262"/>
        <v>0.6090108009984202</v>
      </c>
      <c r="S1307" s="38">
        <f t="shared" ca="1" si="273"/>
        <v>1</v>
      </c>
    </row>
    <row r="1308" spans="5:19" x14ac:dyDescent="0.3">
      <c r="E1308" s="34">
        <f t="shared" si="267"/>
        <v>1307</v>
      </c>
      <c r="F1308" s="35">
        <v>45363.291666666664</v>
      </c>
      <c r="G1308" s="6">
        <v>177.54</v>
      </c>
      <c r="H1308" s="40">
        <f t="shared" si="268"/>
        <v>177.77</v>
      </c>
      <c r="I1308" s="12">
        <f t="shared" si="269"/>
        <v>-0.23000000000001819</v>
      </c>
      <c r="J1308" s="12">
        <f t="shared" si="270"/>
        <v>5.2900000000008364E-2</v>
      </c>
      <c r="K1308" s="12">
        <f t="shared" si="271"/>
        <v>0.23000000000001819</v>
      </c>
      <c r="L1308" s="36">
        <f t="shared" si="272"/>
        <v>1.2954827081222157E-3</v>
      </c>
      <c r="M1308" s="12">
        <f t="shared" ca="1" si="261"/>
        <v>177.25333333333333</v>
      </c>
      <c r="N1308" s="12">
        <f t="shared" ca="1" si="263"/>
        <v>0.28666666666666174</v>
      </c>
      <c r="O1308" s="12">
        <f t="shared" ca="1" si="264"/>
        <v>8.2177777777774949E-2</v>
      </c>
      <c r="P1308" s="12">
        <f t="shared" ca="1" si="265"/>
        <v>0.28666666666666174</v>
      </c>
      <c r="Q1308" s="36">
        <f t="shared" ca="1" si="266"/>
        <v>1.6146596072246352E-3</v>
      </c>
      <c r="R1308" s="37">
        <f t="shared" ca="1" si="262"/>
        <v>-3.0989199001594581E-2</v>
      </c>
      <c r="S1308" s="38">
        <f t="shared" ca="1" si="273"/>
        <v>0</v>
      </c>
    </row>
    <row r="1309" spans="5:19" x14ac:dyDescent="0.3">
      <c r="E1309" s="34">
        <f t="shared" si="267"/>
        <v>1308</v>
      </c>
      <c r="F1309" s="39">
        <v>45364.291666666664</v>
      </c>
      <c r="G1309" s="10">
        <v>169.48</v>
      </c>
      <c r="H1309" s="40">
        <f t="shared" si="268"/>
        <v>177.54</v>
      </c>
      <c r="I1309" s="12">
        <f t="shared" si="269"/>
        <v>-8.0600000000000023</v>
      </c>
      <c r="J1309" s="12">
        <f t="shared" si="270"/>
        <v>64.963600000000042</v>
      </c>
      <c r="K1309" s="12">
        <f t="shared" si="271"/>
        <v>8.0600000000000023</v>
      </c>
      <c r="L1309" s="36">
        <f t="shared" si="272"/>
        <v>4.7557233891904666E-2</v>
      </c>
      <c r="M1309" s="12">
        <f t="shared" ca="1" si="261"/>
        <v>176.88333333333333</v>
      </c>
      <c r="N1309" s="12">
        <f t="shared" ca="1" si="263"/>
        <v>-7.403333333333336</v>
      </c>
      <c r="O1309" s="12">
        <f t="shared" ca="1" si="264"/>
        <v>54.809344444444484</v>
      </c>
      <c r="P1309" s="12">
        <f t="shared" ca="1" si="265"/>
        <v>7.403333333333336</v>
      </c>
      <c r="Q1309" s="36">
        <f t="shared" ca="1" si="266"/>
        <v>4.3682637085988532E-2</v>
      </c>
      <c r="R1309" s="37">
        <f t="shared" ca="1" si="262"/>
        <v>-7.7209891990015924</v>
      </c>
      <c r="S1309" s="38">
        <f t="shared" ca="1" si="273"/>
        <v>1</v>
      </c>
    </row>
    <row r="1310" spans="5:19" x14ac:dyDescent="0.3">
      <c r="E1310" s="34">
        <f t="shared" si="267"/>
        <v>1309</v>
      </c>
      <c r="F1310" s="35">
        <v>45365.291666666664</v>
      </c>
      <c r="G1310" s="6">
        <v>162.5</v>
      </c>
      <c r="H1310" s="40">
        <f t="shared" si="268"/>
        <v>169.48</v>
      </c>
      <c r="I1310" s="12">
        <f t="shared" si="269"/>
        <v>-6.9799999999999898</v>
      </c>
      <c r="J1310" s="12">
        <f t="shared" si="270"/>
        <v>48.720399999999856</v>
      </c>
      <c r="K1310" s="12">
        <f t="shared" si="271"/>
        <v>6.9799999999999898</v>
      </c>
      <c r="L1310" s="36">
        <f t="shared" si="272"/>
        <v>4.2953846153846093E-2</v>
      </c>
      <c r="M1310" s="12">
        <f t="shared" ca="1" si="261"/>
        <v>174.92999999999998</v>
      </c>
      <c r="N1310" s="12">
        <f t="shared" ca="1" si="263"/>
        <v>-12.429999999999978</v>
      </c>
      <c r="O1310" s="12">
        <f t="shared" ca="1" si="264"/>
        <v>154.50489999999945</v>
      </c>
      <c r="P1310" s="12">
        <f t="shared" ca="1" si="265"/>
        <v>12.429999999999978</v>
      </c>
      <c r="Q1310" s="36">
        <f t="shared" ca="1" si="266"/>
        <v>7.6492307692307554E-2</v>
      </c>
      <c r="R1310" s="37">
        <f t="shared" ca="1" si="262"/>
        <v>-12.747655865668234</v>
      </c>
      <c r="S1310" s="38">
        <f t="shared" ca="1" si="273"/>
        <v>0</v>
      </c>
    </row>
    <row r="1311" spans="5:19" x14ac:dyDescent="0.3">
      <c r="E1311" s="34">
        <f t="shared" si="267"/>
        <v>1310</v>
      </c>
      <c r="F1311" s="39">
        <v>45366.291666666664</v>
      </c>
      <c r="G1311" s="10">
        <v>163.57</v>
      </c>
      <c r="H1311" s="40">
        <f t="shared" si="268"/>
        <v>162.5</v>
      </c>
      <c r="I1311" s="12">
        <f t="shared" si="269"/>
        <v>1.0699999999999932</v>
      </c>
      <c r="J1311" s="12">
        <f t="shared" si="270"/>
        <v>1.1448999999999854</v>
      </c>
      <c r="K1311" s="12">
        <f t="shared" si="271"/>
        <v>1.0699999999999932</v>
      </c>
      <c r="L1311" s="36">
        <f t="shared" si="272"/>
        <v>6.5415418475270109E-3</v>
      </c>
      <c r="M1311" s="12">
        <f t="shared" ca="1" si="261"/>
        <v>169.84</v>
      </c>
      <c r="N1311" s="12">
        <f t="shared" ca="1" si="263"/>
        <v>-6.2700000000000102</v>
      </c>
      <c r="O1311" s="12">
        <f t="shared" ca="1" si="264"/>
        <v>39.312900000000127</v>
      </c>
      <c r="P1311" s="12">
        <f t="shared" ca="1" si="265"/>
        <v>6.2700000000000102</v>
      </c>
      <c r="Q1311" s="36">
        <f t="shared" ca="1" si="266"/>
        <v>3.8332212508406252E-2</v>
      </c>
      <c r="R1311" s="37">
        <f t="shared" ca="1" si="262"/>
        <v>-6.5876558656682667</v>
      </c>
      <c r="S1311" s="38">
        <f t="shared" ca="1" si="273"/>
        <v>0</v>
      </c>
    </row>
    <row r="1312" spans="5:19" x14ac:dyDescent="0.3">
      <c r="E1312" s="34">
        <f t="shared" si="267"/>
        <v>1311</v>
      </c>
      <c r="F1312" s="35">
        <v>45369.291666666664</v>
      </c>
      <c r="G1312" s="6">
        <v>173.8</v>
      </c>
      <c r="H1312" s="40">
        <f t="shared" si="268"/>
        <v>163.57</v>
      </c>
      <c r="I1312" s="12">
        <f t="shared" si="269"/>
        <v>10.230000000000018</v>
      </c>
      <c r="J1312" s="12">
        <f t="shared" si="270"/>
        <v>104.65290000000037</v>
      </c>
      <c r="K1312" s="12">
        <f t="shared" si="271"/>
        <v>10.230000000000018</v>
      </c>
      <c r="L1312" s="36">
        <f t="shared" si="272"/>
        <v>5.8860759493670985E-2</v>
      </c>
      <c r="M1312" s="12">
        <f t="shared" ca="1" si="261"/>
        <v>165.18333333333334</v>
      </c>
      <c r="N1312" s="12">
        <f t="shared" ca="1" si="263"/>
        <v>8.6166666666666742</v>
      </c>
      <c r="O1312" s="12">
        <f t="shared" ca="1" si="264"/>
        <v>74.24694444444458</v>
      </c>
      <c r="P1312" s="12">
        <f t="shared" ca="1" si="265"/>
        <v>8.6166666666666742</v>
      </c>
      <c r="Q1312" s="36">
        <f t="shared" ca="1" si="266"/>
        <v>4.9578059071729998E-2</v>
      </c>
      <c r="R1312" s="37">
        <f t="shared" ca="1" si="262"/>
        <v>8.2990108009984187</v>
      </c>
      <c r="S1312" s="38">
        <f t="shared" ca="1" si="273"/>
        <v>1</v>
      </c>
    </row>
    <row r="1313" spans="5:19" x14ac:dyDescent="0.3">
      <c r="E1313" s="34">
        <f t="shared" si="267"/>
        <v>1312</v>
      </c>
      <c r="F1313" s="39">
        <v>45370.291666666664</v>
      </c>
      <c r="G1313" s="10">
        <v>171.32</v>
      </c>
      <c r="H1313" s="40">
        <f t="shared" si="268"/>
        <v>173.8</v>
      </c>
      <c r="I1313" s="12">
        <f t="shared" si="269"/>
        <v>-2.4800000000000182</v>
      </c>
      <c r="J1313" s="12">
        <f t="shared" si="270"/>
        <v>6.15040000000009</v>
      </c>
      <c r="K1313" s="12">
        <f t="shared" si="271"/>
        <v>2.4800000000000182</v>
      </c>
      <c r="L1313" s="36">
        <f t="shared" si="272"/>
        <v>1.4475834695307135E-2</v>
      </c>
      <c r="M1313" s="12">
        <f t="shared" ca="1" si="261"/>
        <v>166.62333333333333</v>
      </c>
      <c r="N1313" s="12">
        <f t="shared" ca="1" si="263"/>
        <v>4.6966666666666583</v>
      </c>
      <c r="O1313" s="12">
        <f t="shared" ca="1" si="264"/>
        <v>22.058677777777699</v>
      </c>
      <c r="P1313" s="12">
        <f t="shared" ca="1" si="265"/>
        <v>4.6966666666666583</v>
      </c>
      <c r="Q1313" s="36">
        <f t="shared" ca="1" si="266"/>
        <v>2.7414584792590815E-2</v>
      </c>
      <c r="R1313" s="37">
        <f t="shared" ca="1" si="262"/>
        <v>4.3790108009984019</v>
      </c>
      <c r="S1313" s="38">
        <f t="shared" ca="1" si="273"/>
        <v>0</v>
      </c>
    </row>
    <row r="1314" spans="5:19" x14ac:dyDescent="0.3">
      <c r="E1314" s="34">
        <f t="shared" si="267"/>
        <v>1313</v>
      </c>
      <c r="F1314" s="35">
        <v>45371.291666666664</v>
      </c>
      <c r="G1314" s="6">
        <v>175.66</v>
      </c>
      <c r="H1314" s="40">
        <f t="shared" si="268"/>
        <v>171.32</v>
      </c>
      <c r="I1314" s="12">
        <f t="shared" si="269"/>
        <v>4.3400000000000034</v>
      </c>
      <c r="J1314" s="12">
        <f t="shared" si="270"/>
        <v>18.835600000000028</v>
      </c>
      <c r="K1314" s="12">
        <f t="shared" si="271"/>
        <v>4.3400000000000034</v>
      </c>
      <c r="L1314" s="36">
        <f t="shared" si="272"/>
        <v>2.4706819993168642E-2</v>
      </c>
      <c r="M1314" s="12">
        <f t="shared" ca="1" si="261"/>
        <v>169.56333333333333</v>
      </c>
      <c r="N1314" s="12">
        <f t="shared" ca="1" si="263"/>
        <v>6.096666666666664</v>
      </c>
      <c r="O1314" s="12">
        <f t="shared" ca="1" si="264"/>
        <v>37.169344444444413</v>
      </c>
      <c r="P1314" s="12">
        <f t="shared" ca="1" si="265"/>
        <v>6.096666666666664</v>
      </c>
      <c r="Q1314" s="36">
        <f t="shared" ca="1" si="266"/>
        <v>3.4707199514213048E-2</v>
      </c>
      <c r="R1314" s="37">
        <f t="shared" ca="1" si="262"/>
        <v>5.7790108009984076</v>
      </c>
      <c r="S1314" s="38">
        <f t="shared" ca="1" si="273"/>
        <v>0</v>
      </c>
    </row>
    <row r="1315" spans="5:19" x14ac:dyDescent="0.3">
      <c r="E1315" s="34">
        <f t="shared" si="267"/>
        <v>1314</v>
      </c>
      <c r="F1315" s="39">
        <v>45372.291666666664</v>
      </c>
      <c r="G1315" s="10">
        <v>172.82</v>
      </c>
      <c r="H1315" s="40">
        <f t="shared" si="268"/>
        <v>175.66</v>
      </c>
      <c r="I1315" s="12">
        <f t="shared" si="269"/>
        <v>-2.8400000000000034</v>
      </c>
      <c r="J1315" s="12">
        <f t="shared" si="270"/>
        <v>8.0656000000000194</v>
      </c>
      <c r="K1315" s="12">
        <f t="shared" si="271"/>
        <v>2.8400000000000034</v>
      </c>
      <c r="L1315" s="36">
        <f t="shared" si="272"/>
        <v>1.6433283184816593E-2</v>
      </c>
      <c r="M1315" s="12">
        <f t="shared" ca="1" si="261"/>
        <v>173.59333333333333</v>
      </c>
      <c r="N1315" s="12">
        <f t="shared" ca="1" si="263"/>
        <v>-0.77333333333334053</v>
      </c>
      <c r="O1315" s="12">
        <f t="shared" ca="1" si="264"/>
        <v>0.59804444444445559</v>
      </c>
      <c r="P1315" s="12">
        <f t="shared" ca="1" si="265"/>
        <v>0.77333333333334053</v>
      </c>
      <c r="Q1315" s="36">
        <f t="shared" ca="1" si="266"/>
        <v>4.474790726382019E-3</v>
      </c>
      <c r="R1315" s="37">
        <f t="shared" ca="1" si="262"/>
        <v>-1.090989199001597</v>
      </c>
      <c r="S1315" s="38">
        <f t="shared" ca="1" si="273"/>
        <v>1</v>
      </c>
    </row>
    <row r="1316" spans="5:19" x14ac:dyDescent="0.3">
      <c r="E1316" s="34">
        <f t="shared" si="267"/>
        <v>1315</v>
      </c>
      <c r="F1316" s="35">
        <v>45373.291666666664</v>
      </c>
      <c r="G1316" s="6">
        <v>170.83</v>
      </c>
      <c r="H1316" s="40">
        <f t="shared" si="268"/>
        <v>172.82</v>
      </c>
      <c r="I1316" s="12">
        <f t="shared" si="269"/>
        <v>-1.9899999999999807</v>
      </c>
      <c r="J1316" s="12">
        <f t="shared" si="270"/>
        <v>3.9600999999999229</v>
      </c>
      <c r="K1316" s="12">
        <f t="shared" si="271"/>
        <v>1.9899999999999807</v>
      </c>
      <c r="L1316" s="36">
        <f t="shared" si="272"/>
        <v>1.1649007785517652E-2</v>
      </c>
      <c r="M1316" s="12">
        <f t="shared" ca="1" si="261"/>
        <v>173.26666666666665</v>
      </c>
      <c r="N1316" s="12">
        <f t="shared" ca="1" si="263"/>
        <v>-2.436666666666639</v>
      </c>
      <c r="O1316" s="12">
        <f t="shared" ca="1" si="264"/>
        <v>5.9373444444443093</v>
      </c>
      <c r="P1316" s="12">
        <f t="shared" ca="1" si="265"/>
        <v>2.436666666666639</v>
      </c>
      <c r="Q1316" s="36">
        <f t="shared" ca="1" si="266"/>
        <v>1.4263692950106181E-2</v>
      </c>
      <c r="R1316" s="37">
        <f t="shared" ca="1" si="262"/>
        <v>-2.7543225323348954</v>
      </c>
      <c r="S1316" s="38">
        <f t="shared" ca="1" si="273"/>
        <v>0</v>
      </c>
    </row>
    <row r="1317" spans="5:19" x14ac:dyDescent="0.3">
      <c r="E1317" s="34">
        <f t="shared" si="267"/>
        <v>1316</v>
      </c>
      <c r="F1317" s="39">
        <v>45376.291666666664</v>
      </c>
      <c r="G1317" s="10">
        <v>172.63</v>
      </c>
      <c r="H1317" s="40">
        <f t="shared" si="268"/>
        <v>170.83</v>
      </c>
      <c r="I1317" s="12">
        <f t="shared" si="269"/>
        <v>1.7999999999999829</v>
      </c>
      <c r="J1317" s="12">
        <f t="shared" si="270"/>
        <v>3.2399999999999385</v>
      </c>
      <c r="K1317" s="12">
        <f t="shared" si="271"/>
        <v>1.7999999999999829</v>
      </c>
      <c r="L1317" s="36">
        <f t="shared" si="272"/>
        <v>1.0426924636505724E-2</v>
      </c>
      <c r="M1317" s="12">
        <f t="shared" ca="1" si="261"/>
        <v>173.10333333333335</v>
      </c>
      <c r="N1317" s="12">
        <f t="shared" ca="1" si="263"/>
        <v>-0.47333333333335759</v>
      </c>
      <c r="O1317" s="12">
        <f t="shared" ca="1" si="264"/>
        <v>0.22404444444446742</v>
      </c>
      <c r="P1317" s="12">
        <f t="shared" ca="1" si="265"/>
        <v>0.47333333333335759</v>
      </c>
      <c r="Q1317" s="36">
        <f t="shared" ca="1" si="266"/>
        <v>2.7418949970072271E-3</v>
      </c>
      <c r="R1317" s="37">
        <f t="shared" ca="1" si="262"/>
        <v>-0.79098919900161391</v>
      </c>
      <c r="S1317" s="38">
        <f t="shared" ca="1" si="273"/>
        <v>0</v>
      </c>
    </row>
    <row r="1318" spans="5:19" x14ac:dyDescent="0.3">
      <c r="E1318" s="34">
        <f t="shared" si="267"/>
        <v>1317</v>
      </c>
      <c r="F1318" s="35">
        <v>45377.291666666664</v>
      </c>
      <c r="G1318" s="6">
        <v>177.67</v>
      </c>
      <c r="H1318" s="40">
        <f t="shared" si="268"/>
        <v>172.63</v>
      </c>
      <c r="I1318" s="12">
        <f t="shared" si="269"/>
        <v>5.039999999999992</v>
      </c>
      <c r="J1318" s="12">
        <f t="shared" si="270"/>
        <v>25.40159999999992</v>
      </c>
      <c r="K1318" s="12">
        <f t="shared" si="271"/>
        <v>5.039999999999992</v>
      </c>
      <c r="L1318" s="36">
        <f t="shared" si="272"/>
        <v>2.8367197613553174E-2</v>
      </c>
      <c r="M1318" s="12">
        <f t="shared" ca="1" si="261"/>
        <v>172.09333333333333</v>
      </c>
      <c r="N1318" s="12">
        <f t="shared" ca="1" si="263"/>
        <v>5.5766666666666538</v>
      </c>
      <c r="O1318" s="12">
        <f t="shared" ca="1" si="264"/>
        <v>31.099211111110968</v>
      </c>
      <c r="P1318" s="12">
        <f t="shared" ca="1" si="265"/>
        <v>5.5766666666666538</v>
      </c>
      <c r="Q1318" s="36">
        <f t="shared" ca="1" si="266"/>
        <v>3.138777884092224E-2</v>
      </c>
      <c r="R1318" s="37">
        <f t="shared" ca="1" si="262"/>
        <v>5.2590108009983974</v>
      </c>
      <c r="S1318" s="38">
        <f t="shared" ca="1" si="273"/>
        <v>1</v>
      </c>
    </row>
    <row r="1319" spans="5:19" x14ac:dyDescent="0.3">
      <c r="E1319" s="34">
        <f t="shared" si="267"/>
        <v>1318</v>
      </c>
      <c r="F1319" s="39">
        <v>45378.291666666664</v>
      </c>
      <c r="G1319" s="10">
        <v>179.83</v>
      </c>
      <c r="H1319" s="40">
        <f t="shared" si="268"/>
        <v>177.67</v>
      </c>
      <c r="I1319" s="12">
        <f t="shared" si="269"/>
        <v>2.160000000000025</v>
      </c>
      <c r="J1319" s="12">
        <f t="shared" si="270"/>
        <v>4.6656000000001079</v>
      </c>
      <c r="K1319" s="12">
        <f t="shared" si="271"/>
        <v>2.160000000000025</v>
      </c>
      <c r="L1319" s="36">
        <f t="shared" si="272"/>
        <v>1.2011344047155785E-2</v>
      </c>
      <c r="M1319" s="12">
        <f t="shared" ca="1" si="261"/>
        <v>173.71</v>
      </c>
      <c r="N1319" s="12">
        <f t="shared" ca="1" si="263"/>
        <v>6.1200000000000045</v>
      </c>
      <c r="O1319" s="12">
        <f t="shared" ca="1" si="264"/>
        <v>37.454400000000057</v>
      </c>
      <c r="P1319" s="12">
        <f t="shared" ca="1" si="265"/>
        <v>6.1200000000000045</v>
      </c>
      <c r="Q1319" s="36">
        <f t="shared" ca="1" si="266"/>
        <v>3.4032141466941022E-2</v>
      </c>
      <c r="R1319" s="37">
        <f t="shared" ca="1" si="262"/>
        <v>5.8023441343317481</v>
      </c>
      <c r="S1319" s="38">
        <f t="shared" ca="1" si="273"/>
        <v>0</v>
      </c>
    </row>
    <row r="1320" spans="5:19" x14ac:dyDescent="0.3">
      <c r="E1320" s="34">
        <f t="shared" si="267"/>
        <v>1319</v>
      </c>
      <c r="F1320" s="35">
        <v>45379.291666666664</v>
      </c>
      <c r="G1320" s="6">
        <v>175.79</v>
      </c>
      <c r="H1320" s="40">
        <f t="shared" si="268"/>
        <v>179.83</v>
      </c>
      <c r="I1320" s="12">
        <f t="shared" si="269"/>
        <v>-4.0400000000000205</v>
      </c>
      <c r="J1320" s="12">
        <f t="shared" si="270"/>
        <v>16.321600000000167</v>
      </c>
      <c r="K1320" s="12">
        <f t="shared" si="271"/>
        <v>4.0400000000000205</v>
      </c>
      <c r="L1320" s="36">
        <f t="shared" si="272"/>
        <v>2.2981967119859038E-2</v>
      </c>
      <c r="M1320" s="12">
        <f t="shared" ca="1" si="261"/>
        <v>176.71</v>
      </c>
      <c r="N1320" s="12">
        <f t="shared" ca="1" si="263"/>
        <v>-0.92000000000001592</v>
      </c>
      <c r="O1320" s="12">
        <f t="shared" ca="1" si="264"/>
        <v>0.84640000000002924</v>
      </c>
      <c r="P1320" s="12">
        <f t="shared" ca="1" si="265"/>
        <v>0.92000000000001592</v>
      </c>
      <c r="Q1320" s="36">
        <f t="shared" ca="1" si="266"/>
        <v>5.2335172649184596E-3</v>
      </c>
      <c r="R1320" s="37">
        <f t="shared" ca="1" si="262"/>
        <v>-1.2376558656682723</v>
      </c>
      <c r="S1320" s="38">
        <f t="shared" ca="1" si="273"/>
        <v>1</v>
      </c>
    </row>
    <row r="1321" spans="5:19" x14ac:dyDescent="0.3">
      <c r="E1321" s="34">
        <f t="shared" si="267"/>
        <v>1320</v>
      </c>
      <c r="F1321" s="39">
        <v>45383.291666666664</v>
      </c>
      <c r="G1321" s="10">
        <v>175.22</v>
      </c>
      <c r="H1321" s="40">
        <f t="shared" si="268"/>
        <v>175.79</v>
      </c>
      <c r="I1321" s="12">
        <f t="shared" si="269"/>
        <v>-0.56999999999999318</v>
      </c>
      <c r="J1321" s="12">
        <f t="shared" si="270"/>
        <v>0.32489999999999225</v>
      </c>
      <c r="K1321" s="12">
        <f t="shared" si="271"/>
        <v>0.56999999999999318</v>
      </c>
      <c r="L1321" s="36">
        <f t="shared" si="272"/>
        <v>3.2530533044172649E-3</v>
      </c>
      <c r="M1321" s="12">
        <f t="shared" ca="1" si="261"/>
        <v>177.76333333333332</v>
      </c>
      <c r="N1321" s="12">
        <f t="shared" ca="1" si="263"/>
        <v>-2.5433333333333223</v>
      </c>
      <c r="O1321" s="12">
        <f t="shared" ca="1" si="264"/>
        <v>6.4685444444443885</v>
      </c>
      <c r="P1321" s="12">
        <f t="shared" ca="1" si="265"/>
        <v>2.5433333333333223</v>
      </c>
      <c r="Q1321" s="36">
        <f t="shared" ca="1" si="266"/>
        <v>1.4515085796902879E-2</v>
      </c>
      <c r="R1321" s="37">
        <f t="shared" ca="1" si="262"/>
        <v>-2.8609891990015788</v>
      </c>
      <c r="S1321" s="38">
        <f t="shared" ca="1" si="273"/>
        <v>0</v>
      </c>
    </row>
    <row r="1322" spans="5:19" x14ac:dyDescent="0.3">
      <c r="E1322" s="34">
        <f t="shared" si="267"/>
        <v>1321</v>
      </c>
      <c r="F1322" s="35">
        <v>45384.291666666664</v>
      </c>
      <c r="G1322" s="6">
        <v>166.63</v>
      </c>
      <c r="H1322" s="40">
        <f t="shared" si="268"/>
        <v>175.22</v>
      </c>
      <c r="I1322" s="12">
        <f t="shared" si="269"/>
        <v>-8.5900000000000034</v>
      </c>
      <c r="J1322" s="12">
        <f t="shared" si="270"/>
        <v>73.788100000000057</v>
      </c>
      <c r="K1322" s="12">
        <f t="shared" si="271"/>
        <v>8.5900000000000034</v>
      </c>
      <c r="L1322" s="36">
        <f t="shared" si="272"/>
        <v>5.1551341295084943E-2</v>
      </c>
      <c r="M1322" s="12">
        <f t="shared" ca="1" si="261"/>
        <v>176.94666666666669</v>
      </c>
      <c r="N1322" s="12">
        <f t="shared" ca="1" si="263"/>
        <v>-10.316666666666691</v>
      </c>
      <c r="O1322" s="12">
        <f t="shared" ca="1" si="264"/>
        <v>106.43361111111162</v>
      </c>
      <c r="P1322" s="12">
        <f t="shared" ca="1" si="265"/>
        <v>10.316666666666691</v>
      </c>
      <c r="Q1322" s="36">
        <f t="shared" ca="1" si="266"/>
        <v>6.1913620996619408E-2</v>
      </c>
      <c r="R1322" s="37">
        <f t="shared" ca="1" si="262"/>
        <v>-10.634322532334947</v>
      </c>
      <c r="S1322" s="38">
        <f t="shared" ca="1" si="273"/>
        <v>0</v>
      </c>
    </row>
    <row r="1323" spans="5:19" x14ac:dyDescent="0.3">
      <c r="E1323" s="34">
        <f t="shared" si="267"/>
        <v>1322</v>
      </c>
      <c r="F1323" s="39">
        <v>45385.291666666664</v>
      </c>
      <c r="G1323" s="10">
        <v>168.38</v>
      </c>
      <c r="H1323" s="40">
        <f t="shared" si="268"/>
        <v>166.63</v>
      </c>
      <c r="I1323" s="12">
        <f t="shared" si="269"/>
        <v>1.75</v>
      </c>
      <c r="J1323" s="12">
        <f t="shared" si="270"/>
        <v>3.0625</v>
      </c>
      <c r="K1323" s="12">
        <f t="shared" si="271"/>
        <v>1.75</v>
      </c>
      <c r="L1323" s="36">
        <f t="shared" si="272"/>
        <v>1.0393158332343508E-2</v>
      </c>
      <c r="M1323" s="12">
        <f t="shared" ca="1" si="261"/>
        <v>172.54666666666665</v>
      </c>
      <c r="N1323" s="12">
        <f t="shared" ca="1" si="263"/>
        <v>-4.1666666666666572</v>
      </c>
      <c r="O1323" s="12">
        <f t="shared" ca="1" si="264"/>
        <v>17.361111111111033</v>
      </c>
      <c r="P1323" s="12">
        <f t="shared" ca="1" si="265"/>
        <v>4.1666666666666572</v>
      </c>
      <c r="Q1323" s="36">
        <f t="shared" ca="1" si="266"/>
        <v>2.4745615077008298E-2</v>
      </c>
      <c r="R1323" s="37">
        <f t="shared" ca="1" si="262"/>
        <v>-4.4843225323349136</v>
      </c>
      <c r="S1323" s="38">
        <f t="shared" ca="1" si="273"/>
        <v>0</v>
      </c>
    </row>
    <row r="1324" spans="5:19" x14ac:dyDescent="0.3">
      <c r="E1324" s="34">
        <f t="shared" si="267"/>
        <v>1323</v>
      </c>
      <c r="F1324" s="35">
        <v>45386.291666666664</v>
      </c>
      <c r="G1324" s="6">
        <v>171.11</v>
      </c>
      <c r="H1324" s="40">
        <f t="shared" si="268"/>
        <v>168.38</v>
      </c>
      <c r="I1324" s="12">
        <f t="shared" si="269"/>
        <v>2.7300000000000182</v>
      </c>
      <c r="J1324" s="12">
        <f t="shared" si="270"/>
        <v>7.4529000000000991</v>
      </c>
      <c r="K1324" s="12">
        <f t="shared" si="271"/>
        <v>2.7300000000000182</v>
      </c>
      <c r="L1324" s="36">
        <f t="shared" si="272"/>
        <v>1.5954649056162808E-2</v>
      </c>
      <c r="M1324" s="12">
        <f t="shared" ca="1" si="261"/>
        <v>170.07666666666668</v>
      </c>
      <c r="N1324" s="12">
        <f t="shared" ca="1" si="263"/>
        <v>1.0333333333333314</v>
      </c>
      <c r="O1324" s="12">
        <f t="shared" ca="1" si="264"/>
        <v>1.0677777777777739</v>
      </c>
      <c r="P1324" s="12">
        <f t="shared" ca="1" si="265"/>
        <v>1.0333333333333314</v>
      </c>
      <c r="Q1324" s="36">
        <f t="shared" ca="1" si="266"/>
        <v>6.0390002532483859E-3</v>
      </c>
      <c r="R1324" s="37">
        <f t="shared" ca="1" si="262"/>
        <v>0.71567746766507512</v>
      </c>
      <c r="S1324" s="38">
        <f t="shared" ca="1" si="273"/>
        <v>1</v>
      </c>
    </row>
    <row r="1325" spans="5:19" x14ac:dyDescent="0.3">
      <c r="E1325" s="34">
        <f t="shared" si="267"/>
        <v>1324</v>
      </c>
      <c r="F1325" s="39">
        <v>45387.291666666664</v>
      </c>
      <c r="G1325" s="10">
        <v>164.9</v>
      </c>
      <c r="H1325" s="40">
        <f t="shared" si="268"/>
        <v>171.11</v>
      </c>
      <c r="I1325" s="12">
        <f t="shared" si="269"/>
        <v>-6.210000000000008</v>
      </c>
      <c r="J1325" s="12">
        <f t="shared" si="270"/>
        <v>38.564100000000096</v>
      </c>
      <c r="K1325" s="12">
        <f t="shared" si="271"/>
        <v>6.210000000000008</v>
      </c>
      <c r="L1325" s="36">
        <f t="shared" si="272"/>
        <v>3.7659187386294771E-2</v>
      </c>
      <c r="M1325" s="12">
        <f t="shared" ca="1" si="261"/>
        <v>168.70666666666668</v>
      </c>
      <c r="N1325" s="12">
        <f t="shared" ca="1" si="263"/>
        <v>-3.806666666666672</v>
      </c>
      <c r="O1325" s="12">
        <f t="shared" ca="1" si="264"/>
        <v>14.490711111111152</v>
      </c>
      <c r="P1325" s="12">
        <f t="shared" ca="1" si="265"/>
        <v>3.806666666666672</v>
      </c>
      <c r="Q1325" s="36">
        <f t="shared" ca="1" si="266"/>
        <v>2.3084697796644463E-2</v>
      </c>
      <c r="R1325" s="37">
        <f t="shared" ca="1" si="262"/>
        <v>-4.1243225323349284</v>
      </c>
      <c r="S1325" s="38">
        <f t="shared" ca="1" si="273"/>
        <v>1</v>
      </c>
    </row>
    <row r="1326" spans="5:19" x14ac:dyDescent="0.3">
      <c r="E1326" s="34">
        <f t="shared" si="267"/>
        <v>1325</v>
      </c>
      <c r="F1326" s="35">
        <v>45390.291666666664</v>
      </c>
      <c r="G1326" s="6">
        <v>172.98</v>
      </c>
      <c r="H1326" s="40">
        <f t="shared" si="268"/>
        <v>164.9</v>
      </c>
      <c r="I1326" s="12">
        <f t="shared" si="269"/>
        <v>8.0799999999999841</v>
      </c>
      <c r="J1326" s="12">
        <f t="shared" si="270"/>
        <v>65.286399999999745</v>
      </c>
      <c r="K1326" s="12">
        <f t="shared" si="271"/>
        <v>8.0799999999999841</v>
      </c>
      <c r="L1326" s="36">
        <f t="shared" si="272"/>
        <v>4.6710602381778148E-2</v>
      </c>
      <c r="M1326" s="12">
        <f t="shared" ca="1" si="261"/>
        <v>168.13</v>
      </c>
      <c r="N1326" s="12">
        <f t="shared" ca="1" si="263"/>
        <v>4.8499999999999943</v>
      </c>
      <c r="O1326" s="12">
        <f t="shared" ca="1" si="264"/>
        <v>23.522499999999944</v>
      </c>
      <c r="P1326" s="12">
        <f t="shared" ca="1" si="265"/>
        <v>4.8499999999999943</v>
      </c>
      <c r="Q1326" s="36">
        <f t="shared" ca="1" si="266"/>
        <v>2.8037923459359432E-2</v>
      </c>
      <c r="R1326" s="37">
        <f t="shared" ca="1" si="262"/>
        <v>4.5323441343317379</v>
      </c>
      <c r="S1326" s="38">
        <f t="shared" ca="1" si="273"/>
        <v>1</v>
      </c>
    </row>
    <row r="1327" spans="5:19" x14ac:dyDescent="0.3">
      <c r="E1327" s="34">
        <f t="shared" si="267"/>
        <v>1326</v>
      </c>
      <c r="F1327" s="39">
        <v>45391.291666666664</v>
      </c>
      <c r="G1327" s="10">
        <v>176.88</v>
      </c>
      <c r="H1327" s="40">
        <f t="shared" si="268"/>
        <v>172.98</v>
      </c>
      <c r="I1327" s="12">
        <f t="shared" si="269"/>
        <v>3.9000000000000057</v>
      </c>
      <c r="J1327" s="12">
        <f t="shared" si="270"/>
        <v>15.210000000000043</v>
      </c>
      <c r="K1327" s="12">
        <f t="shared" si="271"/>
        <v>3.9000000000000057</v>
      </c>
      <c r="L1327" s="36">
        <f t="shared" si="272"/>
        <v>2.2048846675712379E-2</v>
      </c>
      <c r="M1327" s="12">
        <f t="shared" ca="1" si="261"/>
        <v>169.66333333333333</v>
      </c>
      <c r="N1327" s="12">
        <f t="shared" ca="1" si="263"/>
        <v>7.2166666666666686</v>
      </c>
      <c r="O1327" s="12">
        <f t="shared" ca="1" si="264"/>
        <v>52.080277777777802</v>
      </c>
      <c r="P1327" s="12">
        <f t="shared" ca="1" si="265"/>
        <v>7.2166666666666686</v>
      </c>
      <c r="Q1327" s="36">
        <f t="shared" ca="1" si="266"/>
        <v>4.0799788934117301E-2</v>
      </c>
      <c r="R1327" s="37">
        <f t="shared" ca="1" si="262"/>
        <v>6.8990108009984121</v>
      </c>
      <c r="S1327" s="38">
        <f t="shared" ca="1" si="273"/>
        <v>0</v>
      </c>
    </row>
    <row r="1328" spans="5:19" x14ac:dyDescent="0.3">
      <c r="E1328" s="34">
        <f t="shared" si="267"/>
        <v>1327</v>
      </c>
      <c r="F1328" s="35">
        <v>45392.291666666664</v>
      </c>
      <c r="G1328" s="6">
        <v>171.76</v>
      </c>
      <c r="H1328" s="40">
        <f t="shared" si="268"/>
        <v>176.88</v>
      </c>
      <c r="I1328" s="12">
        <f t="shared" si="269"/>
        <v>-5.1200000000000045</v>
      </c>
      <c r="J1328" s="12">
        <f t="shared" si="270"/>
        <v>26.214400000000047</v>
      </c>
      <c r="K1328" s="12">
        <f t="shared" si="271"/>
        <v>5.1200000000000045</v>
      </c>
      <c r="L1328" s="36">
        <f t="shared" si="272"/>
        <v>2.9809035863996303E-2</v>
      </c>
      <c r="M1328" s="12">
        <f t="shared" ca="1" si="261"/>
        <v>171.58666666666667</v>
      </c>
      <c r="N1328" s="12">
        <f t="shared" ca="1" si="263"/>
        <v>0.1733333333333178</v>
      </c>
      <c r="O1328" s="12">
        <f t="shared" ca="1" si="264"/>
        <v>3.0044444444439058E-2</v>
      </c>
      <c r="P1328" s="12">
        <f t="shared" ca="1" si="265"/>
        <v>0.1733333333333178</v>
      </c>
      <c r="Q1328" s="36">
        <f t="shared" ca="1" si="266"/>
        <v>1.0091600683122834E-3</v>
      </c>
      <c r="R1328" s="37">
        <f t="shared" ca="1" si="262"/>
        <v>-0.14432253233493852</v>
      </c>
      <c r="S1328" s="38">
        <f t="shared" ca="1" si="273"/>
        <v>0</v>
      </c>
    </row>
    <row r="1329" spans="5:19" x14ac:dyDescent="0.3">
      <c r="E1329" s="34">
        <f t="shared" si="267"/>
        <v>1328</v>
      </c>
      <c r="F1329" s="39">
        <v>45393.291666666664</v>
      </c>
      <c r="G1329" s="10">
        <v>174.6</v>
      </c>
      <c r="H1329" s="40">
        <f t="shared" si="268"/>
        <v>171.76</v>
      </c>
      <c r="I1329" s="12">
        <f t="shared" si="269"/>
        <v>2.8400000000000034</v>
      </c>
      <c r="J1329" s="12">
        <f t="shared" si="270"/>
        <v>8.0656000000000194</v>
      </c>
      <c r="K1329" s="12">
        <f t="shared" si="271"/>
        <v>2.8400000000000034</v>
      </c>
      <c r="L1329" s="36">
        <f t="shared" si="272"/>
        <v>1.6265750286368862E-2</v>
      </c>
      <c r="M1329" s="12">
        <f t="shared" ca="1" si="261"/>
        <v>173.87333333333333</v>
      </c>
      <c r="N1329" s="12">
        <f t="shared" ca="1" si="263"/>
        <v>0.72666666666665947</v>
      </c>
      <c r="O1329" s="12">
        <f t="shared" ca="1" si="264"/>
        <v>0.52804444444443399</v>
      </c>
      <c r="P1329" s="12">
        <f t="shared" ca="1" si="265"/>
        <v>0.72666666666665947</v>
      </c>
      <c r="Q1329" s="36">
        <f t="shared" ca="1" si="266"/>
        <v>4.1618938526154607E-3</v>
      </c>
      <c r="R1329" s="37">
        <f t="shared" ca="1" si="262"/>
        <v>0.40901080099840315</v>
      </c>
      <c r="S1329" s="38">
        <f t="shared" ca="1" si="273"/>
        <v>0</v>
      </c>
    </row>
    <row r="1330" spans="5:19" x14ac:dyDescent="0.3">
      <c r="E1330" s="34">
        <f t="shared" si="267"/>
        <v>1329</v>
      </c>
      <c r="F1330" s="35">
        <v>45394.291666666664</v>
      </c>
      <c r="G1330" s="6">
        <v>171.05</v>
      </c>
      <c r="H1330" s="40">
        <f t="shared" si="268"/>
        <v>174.6</v>
      </c>
      <c r="I1330" s="12">
        <f t="shared" si="269"/>
        <v>-3.5499999999999829</v>
      </c>
      <c r="J1330" s="12">
        <f t="shared" si="270"/>
        <v>12.602499999999878</v>
      </c>
      <c r="K1330" s="12">
        <f t="shared" si="271"/>
        <v>3.5499999999999829</v>
      </c>
      <c r="L1330" s="36">
        <f t="shared" si="272"/>
        <v>2.0754165448699111E-2</v>
      </c>
      <c r="M1330" s="12">
        <f t="shared" ca="1" si="261"/>
        <v>174.41333333333333</v>
      </c>
      <c r="N1330" s="12">
        <f t="shared" ca="1" si="263"/>
        <v>-3.3633333333333155</v>
      </c>
      <c r="O1330" s="12">
        <f t="shared" ca="1" si="264"/>
        <v>11.312011111110991</v>
      </c>
      <c r="P1330" s="12">
        <f t="shared" ca="1" si="265"/>
        <v>3.3633333333333155</v>
      </c>
      <c r="Q1330" s="36">
        <f t="shared" ca="1" si="266"/>
        <v>1.9662866608204124E-2</v>
      </c>
      <c r="R1330" s="37">
        <f t="shared" ca="1" si="262"/>
        <v>-3.680989199001572</v>
      </c>
      <c r="S1330" s="38">
        <f t="shared" ca="1" si="273"/>
        <v>1</v>
      </c>
    </row>
    <row r="1331" spans="5:19" x14ac:dyDescent="0.3">
      <c r="E1331" s="34">
        <f t="shared" si="267"/>
        <v>1330</v>
      </c>
      <c r="F1331" s="39">
        <v>45397.291666666664</v>
      </c>
      <c r="G1331" s="10">
        <v>161.47999999999999</v>
      </c>
      <c r="H1331" s="40">
        <f t="shared" si="268"/>
        <v>171.05</v>
      </c>
      <c r="I1331" s="12">
        <f t="shared" si="269"/>
        <v>-9.5700000000000216</v>
      </c>
      <c r="J1331" s="12">
        <f t="shared" si="270"/>
        <v>91.584900000000417</v>
      </c>
      <c r="K1331" s="12">
        <f t="shared" si="271"/>
        <v>9.5700000000000216</v>
      </c>
      <c r="L1331" s="36">
        <f t="shared" si="272"/>
        <v>5.9264305177111856E-2</v>
      </c>
      <c r="M1331" s="12">
        <f t="shared" ca="1" si="261"/>
        <v>172.47000000000003</v>
      </c>
      <c r="N1331" s="12">
        <f t="shared" ca="1" si="263"/>
        <v>-10.990000000000038</v>
      </c>
      <c r="O1331" s="12">
        <f t="shared" ca="1" si="264"/>
        <v>120.78010000000083</v>
      </c>
      <c r="P1331" s="12">
        <f t="shared" ca="1" si="265"/>
        <v>10.990000000000038</v>
      </c>
      <c r="Q1331" s="36">
        <f t="shared" ca="1" si="266"/>
        <v>6.8057963834530832E-2</v>
      </c>
      <c r="R1331" s="37">
        <f t="shared" ca="1" si="262"/>
        <v>-11.307655865668293</v>
      </c>
      <c r="S1331" s="38">
        <f t="shared" ca="1" si="273"/>
        <v>0</v>
      </c>
    </row>
    <row r="1332" spans="5:19" x14ac:dyDescent="0.3">
      <c r="E1332" s="34">
        <f t="shared" si="267"/>
        <v>1331</v>
      </c>
      <c r="F1332" s="35">
        <v>45398.291666666664</v>
      </c>
      <c r="G1332" s="6">
        <v>157.11000000000001</v>
      </c>
      <c r="H1332" s="40">
        <f t="shared" si="268"/>
        <v>161.47999999999999</v>
      </c>
      <c r="I1332" s="12">
        <f t="shared" si="269"/>
        <v>-4.3699999999999761</v>
      </c>
      <c r="J1332" s="12">
        <f t="shared" si="270"/>
        <v>19.096899999999792</v>
      </c>
      <c r="K1332" s="12">
        <f t="shared" si="271"/>
        <v>4.3699999999999761</v>
      </c>
      <c r="L1332" s="36">
        <f t="shared" si="272"/>
        <v>2.7814906753230065E-2</v>
      </c>
      <c r="M1332" s="12">
        <f t="shared" ca="1" si="261"/>
        <v>169.04333333333332</v>
      </c>
      <c r="N1332" s="12">
        <f t="shared" ca="1" si="263"/>
        <v>-11.933333333333309</v>
      </c>
      <c r="O1332" s="12">
        <f t="shared" ca="1" si="264"/>
        <v>142.40444444444387</v>
      </c>
      <c r="P1332" s="12">
        <f t="shared" ca="1" si="265"/>
        <v>11.933333333333309</v>
      </c>
      <c r="Q1332" s="36">
        <f t="shared" ca="1" si="266"/>
        <v>7.5955275496997696E-2</v>
      </c>
      <c r="R1332" s="37">
        <f t="shared" ca="1" si="262"/>
        <v>-12.250989199001564</v>
      </c>
      <c r="S1332" s="38">
        <f t="shared" ca="1" si="273"/>
        <v>0</v>
      </c>
    </row>
    <row r="1333" spans="5:19" x14ac:dyDescent="0.3">
      <c r="E1333" s="34">
        <f t="shared" si="267"/>
        <v>1332</v>
      </c>
      <c r="F1333" s="39">
        <v>45399.291666666664</v>
      </c>
      <c r="G1333" s="10">
        <v>155.44999999999999</v>
      </c>
      <c r="H1333" s="40">
        <f t="shared" si="268"/>
        <v>157.11000000000001</v>
      </c>
      <c r="I1333" s="12">
        <f t="shared" si="269"/>
        <v>-1.660000000000025</v>
      </c>
      <c r="J1333" s="12">
        <f t="shared" si="270"/>
        <v>2.7556000000000829</v>
      </c>
      <c r="K1333" s="12">
        <f t="shared" si="271"/>
        <v>1.660000000000025</v>
      </c>
      <c r="L1333" s="36">
        <f t="shared" si="272"/>
        <v>1.0678674815053234E-2</v>
      </c>
      <c r="M1333" s="12">
        <f t="shared" ca="1" si="261"/>
        <v>163.21333333333334</v>
      </c>
      <c r="N1333" s="12">
        <f t="shared" ca="1" si="263"/>
        <v>-7.7633333333333496</v>
      </c>
      <c r="O1333" s="12">
        <f t="shared" ca="1" si="264"/>
        <v>60.269344444444698</v>
      </c>
      <c r="P1333" s="12">
        <f t="shared" ca="1" si="265"/>
        <v>7.7633333333333496</v>
      </c>
      <c r="Q1333" s="36">
        <f t="shared" ca="1" si="266"/>
        <v>4.9941031414174011E-2</v>
      </c>
      <c r="R1333" s="37">
        <f t="shared" ca="1" si="262"/>
        <v>-8.0809891990016052</v>
      </c>
      <c r="S1333" s="38">
        <f t="shared" ca="1" si="273"/>
        <v>0</v>
      </c>
    </row>
    <row r="1334" spans="5:19" x14ac:dyDescent="0.3">
      <c r="E1334" s="34">
        <f t="shared" si="267"/>
        <v>1333</v>
      </c>
      <c r="F1334" s="35">
        <v>45400.291666666664</v>
      </c>
      <c r="G1334" s="6">
        <v>149.93</v>
      </c>
      <c r="H1334" s="40">
        <f t="shared" si="268"/>
        <v>155.44999999999999</v>
      </c>
      <c r="I1334" s="12">
        <f t="shared" si="269"/>
        <v>-5.5199999999999818</v>
      </c>
      <c r="J1334" s="12">
        <f t="shared" si="270"/>
        <v>30.470399999999799</v>
      </c>
      <c r="K1334" s="12">
        <f t="shared" si="271"/>
        <v>5.5199999999999818</v>
      </c>
      <c r="L1334" s="36">
        <f t="shared" si="272"/>
        <v>3.6817181351297149E-2</v>
      </c>
      <c r="M1334" s="12">
        <f t="shared" ca="1" si="261"/>
        <v>158.01333333333335</v>
      </c>
      <c r="N1334" s="12">
        <f t="shared" ca="1" si="263"/>
        <v>-8.0833333333333428</v>
      </c>
      <c r="O1334" s="12">
        <f t="shared" ca="1" si="264"/>
        <v>65.340277777777928</v>
      </c>
      <c r="P1334" s="12">
        <f t="shared" ca="1" si="265"/>
        <v>8.0833333333333428</v>
      </c>
      <c r="Q1334" s="36">
        <f t="shared" ca="1" si="266"/>
        <v>5.3914048778318832E-2</v>
      </c>
      <c r="R1334" s="37">
        <f t="shared" ca="1" si="262"/>
        <v>-8.4009891990015984</v>
      </c>
      <c r="S1334" s="38">
        <f t="shared" ca="1" si="273"/>
        <v>0</v>
      </c>
    </row>
    <row r="1335" spans="5:19" x14ac:dyDescent="0.3">
      <c r="E1335" s="34">
        <f t="shared" si="267"/>
        <v>1334</v>
      </c>
      <c r="F1335" s="39">
        <v>45401.291666666664</v>
      </c>
      <c r="G1335" s="10">
        <v>147.05000000000001</v>
      </c>
      <c r="H1335" s="40">
        <f t="shared" si="268"/>
        <v>149.93</v>
      </c>
      <c r="I1335" s="12">
        <f t="shared" si="269"/>
        <v>-2.8799999999999955</v>
      </c>
      <c r="J1335" s="12">
        <f t="shared" si="270"/>
        <v>8.2943999999999747</v>
      </c>
      <c r="K1335" s="12">
        <f t="shared" si="271"/>
        <v>2.8799999999999955</v>
      </c>
      <c r="L1335" s="36">
        <f t="shared" si="272"/>
        <v>1.9585175110506597E-2</v>
      </c>
      <c r="M1335" s="12">
        <f t="shared" ca="1" si="261"/>
        <v>154.16333333333333</v>
      </c>
      <c r="N1335" s="12">
        <f t="shared" ca="1" si="263"/>
        <v>-7.1133333333333155</v>
      </c>
      <c r="O1335" s="12">
        <f t="shared" ca="1" si="264"/>
        <v>50.599511111110857</v>
      </c>
      <c r="P1335" s="12">
        <f t="shared" ca="1" si="265"/>
        <v>7.1133333333333155</v>
      </c>
      <c r="Q1335" s="36">
        <f t="shared" ca="1" si="266"/>
        <v>4.8373569080811391E-2</v>
      </c>
      <c r="R1335" s="37">
        <f t="shared" ca="1" si="262"/>
        <v>-7.430989199001572</v>
      </c>
      <c r="S1335" s="38">
        <f t="shared" ca="1" si="273"/>
        <v>0</v>
      </c>
    </row>
    <row r="1336" spans="5:19" x14ac:dyDescent="0.3">
      <c r="E1336" s="34">
        <f t="shared" si="267"/>
        <v>1335</v>
      </c>
      <c r="F1336" s="35">
        <v>45404.291666666664</v>
      </c>
      <c r="G1336" s="6">
        <v>142.05000000000001</v>
      </c>
      <c r="H1336" s="40">
        <f t="shared" si="268"/>
        <v>147.05000000000001</v>
      </c>
      <c r="I1336" s="12">
        <f t="shared" si="269"/>
        <v>-5</v>
      </c>
      <c r="J1336" s="12">
        <f t="shared" si="270"/>
        <v>25</v>
      </c>
      <c r="K1336" s="12">
        <f t="shared" si="271"/>
        <v>5</v>
      </c>
      <c r="L1336" s="36">
        <f t="shared" si="272"/>
        <v>3.5198873636043647E-2</v>
      </c>
      <c r="M1336" s="12">
        <f t="shared" ca="1" si="261"/>
        <v>150.81</v>
      </c>
      <c r="N1336" s="12">
        <f t="shared" ca="1" si="263"/>
        <v>-8.7599999999999909</v>
      </c>
      <c r="O1336" s="12">
        <f t="shared" ca="1" si="264"/>
        <v>76.737599999999844</v>
      </c>
      <c r="P1336" s="12">
        <f t="shared" ca="1" si="265"/>
        <v>8.7599999999999909</v>
      </c>
      <c r="Q1336" s="36">
        <f t="shared" ca="1" si="266"/>
        <v>6.1668426610348402E-2</v>
      </c>
      <c r="R1336" s="37">
        <f t="shared" ca="1" si="262"/>
        <v>-9.0776558656682464</v>
      </c>
      <c r="S1336" s="38">
        <f t="shared" ca="1" si="273"/>
        <v>0</v>
      </c>
    </row>
    <row r="1337" spans="5:19" x14ac:dyDescent="0.3">
      <c r="E1337" s="34">
        <f t="shared" si="267"/>
        <v>1336</v>
      </c>
      <c r="F1337" s="39">
        <v>45405.291666666664</v>
      </c>
      <c r="G1337" s="10">
        <v>144.68</v>
      </c>
      <c r="H1337" s="40">
        <f t="shared" si="268"/>
        <v>142.05000000000001</v>
      </c>
      <c r="I1337" s="12">
        <f t="shared" si="269"/>
        <v>2.6299999999999955</v>
      </c>
      <c r="J1337" s="12">
        <f t="shared" si="270"/>
        <v>6.9168999999999761</v>
      </c>
      <c r="K1337" s="12">
        <f t="shared" si="271"/>
        <v>2.6299999999999955</v>
      </c>
      <c r="L1337" s="36">
        <f t="shared" si="272"/>
        <v>1.8178048106165298E-2</v>
      </c>
      <c r="M1337" s="12">
        <f t="shared" ca="1" si="261"/>
        <v>146.34333333333333</v>
      </c>
      <c r="N1337" s="12">
        <f t="shared" ca="1" si="263"/>
        <v>-1.6633333333333269</v>
      </c>
      <c r="O1337" s="12">
        <f t="shared" ca="1" si="264"/>
        <v>2.7666777777777565</v>
      </c>
      <c r="P1337" s="12">
        <f t="shared" ca="1" si="265"/>
        <v>1.6633333333333269</v>
      </c>
      <c r="Q1337" s="36">
        <f t="shared" ca="1" si="266"/>
        <v>1.1496636254723022E-2</v>
      </c>
      <c r="R1337" s="37">
        <f t="shared" ca="1" si="262"/>
        <v>-1.9809891990015833</v>
      </c>
      <c r="S1337" s="38">
        <f t="shared" ca="1" si="273"/>
        <v>0</v>
      </c>
    </row>
    <row r="1338" spans="5:19" x14ac:dyDescent="0.3">
      <c r="E1338" s="34">
        <f t="shared" si="267"/>
        <v>1337</v>
      </c>
      <c r="F1338" s="35">
        <v>45406.291666666664</v>
      </c>
      <c r="G1338" s="6">
        <v>162.13</v>
      </c>
      <c r="H1338" s="40">
        <f t="shared" si="268"/>
        <v>144.68</v>
      </c>
      <c r="I1338" s="12">
        <f t="shared" si="269"/>
        <v>17.449999999999989</v>
      </c>
      <c r="J1338" s="12">
        <f t="shared" si="270"/>
        <v>304.5024999999996</v>
      </c>
      <c r="K1338" s="12">
        <f t="shared" si="271"/>
        <v>17.449999999999989</v>
      </c>
      <c r="L1338" s="36">
        <f t="shared" si="272"/>
        <v>0.10762967988651076</v>
      </c>
      <c r="M1338" s="12">
        <f t="shared" ca="1" si="261"/>
        <v>144.59333333333333</v>
      </c>
      <c r="N1338" s="12">
        <f t="shared" ca="1" si="263"/>
        <v>17.536666666666662</v>
      </c>
      <c r="O1338" s="12">
        <f t="shared" ca="1" si="264"/>
        <v>307.53467777777763</v>
      </c>
      <c r="P1338" s="12">
        <f t="shared" ca="1" si="265"/>
        <v>17.536666666666662</v>
      </c>
      <c r="Q1338" s="36">
        <f t="shared" ca="1" si="266"/>
        <v>0.10816423035013052</v>
      </c>
      <c r="R1338" s="37">
        <f t="shared" ca="1" si="262"/>
        <v>17.219010800998404</v>
      </c>
      <c r="S1338" s="38">
        <f t="shared" ca="1" si="273"/>
        <v>1</v>
      </c>
    </row>
    <row r="1339" spans="5:19" x14ac:dyDescent="0.3">
      <c r="E1339" s="34">
        <f t="shared" si="267"/>
        <v>1338</v>
      </c>
      <c r="F1339" s="39">
        <v>45407.291666666664</v>
      </c>
      <c r="G1339" s="10">
        <v>170.18</v>
      </c>
      <c r="H1339" s="40">
        <f t="shared" si="268"/>
        <v>162.13</v>
      </c>
      <c r="I1339" s="12">
        <f t="shared" si="269"/>
        <v>8.0500000000000114</v>
      </c>
      <c r="J1339" s="12">
        <f t="shared" si="270"/>
        <v>64.80250000000018</v>
      </c>
      <c r="K1339" s="12">
        <f t="shared" si="271"/>
        <v>8.0500000000000114</v>
      </c>
      <c r="L1339" s="36">
        <f t="shared" si="272"/>
        <v>4.7302855799741514E-2</v>
      </c>
      <c r="M1339" s="12">
        <f t="shared" ca="1" si="261"/>
        <v>149.62</v>
      </c>
      <c r="N1339" s="12">
        <f t="shared" ca="1" si="263"/>
        <v>20.560000000000002</v>
      </c>
      <c r="O1339" s="12">
        <f t="shared" ca="1" si="264"/>
        <v>422.7136000000001</v>
      </c>
      <c r="P1339" s="12">
        <f t="shared" ca="1" si="265"/>
        <v>20.560000000000002</v>
      </c>
      <c r="Q1339" s="36">
        <f t="shared" ca="1" si="266"/>
        <v>0.12081325655188625</v>
      </c>
      <c r="R1339" s="37">
        <f t="shared" ca="1" si="262"/>
        <v>20.242344134331745</v>
      </c>
      <c r="S1339" s="38">
        <f t="shared" ca="1" si="273"/>
        <v>0</v>
      </c>
    </row>
    <row r="1340" spans="5:19" x14ac:dyDescent="0.3">
      <c r="E1340" s="34">
        <f t="shared" si="267"/>
        <v>1339</v>
      </c>
      <c r="F1340" s="35">
        <v>45408.291666666664</v>
      </c>
      <c r="G1340" s="6">
        <v>168.29</v>
      </c>
      <c r="H1340" s="40">
        <f t="shared" si="268"/>
        <v>170.18</v>
      </c>
      <c r="I1340" s="12">
        <f t="shared" si="269"/>
        <v>-1.8900000000000148</v>
      </c>
      <c r="J1340" s="12">
        <f t="shared" si="270"/>
        <v>3.5721000000000558</v>
      </c>
      <c r="K1340" s="12">
        <f t="shared" si="271"/>
        <v>1.8900000000000148</v>
      </c>
      <c r="L1340" s="36">
        <f t="shared" si="272"/>
        <v>1.123061382137985E-2</v>
      </c>
      <c r="M1340" s="12">
        <f t="shared" ca="1" si="261"/>
        <v>158.99666666666667</v>
      </c>
      <c r="N1340" s="12">
        <f t="shared" ca="1" si="263"/>
        <v>9.2933333333333223</v>
      </c>
      <c r="O1340" s="12">
        <f t="shared" ca="1" si="264"/>
        <v>86.366044444444242</v>
      </c>
      <c r="P1340" s="12">
        <f t="shared" ca="1" si="265"/>
        <v>9.2933333333333223</v>
      </c>
      <c r="Q1340" s="36">
        <f t="shared" ca="1" si="266"/>
        <v>5.5222136391546273E-2</v>
      </c>
      <c r="R1340" s="37">
        <f t="shared" ca="1" si="262"/>
        <v>8.9756774676650668</v>
      </c>
      <c r="S1340" s="38">
        <f t="shared" ca="1" si="273"/>
        <v>0</v>
      </c>
    </row>
    <row r="1341" spans="5:19" x14ac:dyDescent="0.3">
      <c r="E1341" s="34">
        <f t="shared" si="267"/>
        <v>1340</v>
      </c>
      <c r="F1341" s="39">
        <v>45411.291666666664</v>
      </c>
      <c r="G1341" s="10">
        <v>194.05</v>
      </c>
      <c r="H1341" s="40">
        <f t="shared" si="268"/>
        <v>168.29</v>
      </c>
      <c r="I1341" s="12">
        <f t="shared" si="269"/>
        <v>25.760000000000019</v>
      </c>
      <c r="J1341" s="12">
        <f t="shared" si="270"/>
        <v>663.57760000000098</v>
      </c>
      <c r="K1341" s="12">
        <f t="shared" si="271"/>
        <v>25.760000000000019</v>
      </c>
      <c r="L1341" s="36">
        <f t="shared" si="272"/>
        <v>0.13274929141973726</v>
      </c>
      <c r="M1341" s="12">
        <f t="shared" ca="1" si="261"/>
        <v>166.86666666666667</v>
      </c>
      <c r="N1341" s="12">
        <f t="shared" ca="1" si="263"/>
        <v>27.183333333333337</v>
      </c>
      <c r="O1341" s="12">
        <f t="shared" ca="1" si="264"/>
        <v>738.9336111111113</v>
      </c>
      <c r="P1341" s="12">
        <f t="shared" ca="1" si="265"/>
        <v>27.183333333333337</v>
      </c>
      <c r="Q1341" s="36">
        <f t="shared" ca="1" si="266"/>
        <v>0.14008417074637122</v>
      </c>
      <c r="R1341" s="37">
        <f t="shared" ca="1" si="262"/>
        <v>26.86567746766508</v>
      </c>
      <c r="S1341" s="38">
        <f t="shared" ca="1" si="273"/>
        <v>0</v>
      </c>
    </row>
    <row r="1342" spans="5:19" x14ac:dyDescent="0.3">
      <c r="E1342" s="34">
        <f t="shared" si="267"/>
        <v>1341</v>
      </c>
      <c r="F1342" s="35">
        <v>45412.291666666664</v>
      </c>
      <c r="G1342" s="6">
        <v>183.28</v>
      </c>
      <c r="H1342" s="40">
        <f t="shared" si="268"/>
        <v>194.05</v>
      </c>
      <c r="I1342" s="12">
        <f t="shared" si="269"/>
        <v>-10.77000000000001</v>
      </c>
      <c r="J1342" s="12">
        <f t="shared" si="270"/>
        <v>115.99290000000022</v>
      </c>
      <c r="K1342" s="12">
        <f t="shared" si="271"/>
        <v>10.77000000000001</v>
      </c>
      <c r="L1342" s="36">
        <f t="shared" si="272"/>
        <v>5.8762549105194295E-2</v>
      </c>
      <c r="M1342" s="12">
        <f t="shared" ca="1" si="261"/>
        <v>177.50666666666666</v>
      </c>
      <c r="N1342" s="12">
        <f t="shared" ca="1" si="263"/>
        <v>5.7733333333333405</v>
      </c>
      <c r="O1342" s="12">
        <f t="shared" ca="1" si="264"/>
        <v>33.33137777777786</v>
      </c>
      <c r="P1342" s="12">
        <f t="shared" ca="1" si="265"/>
        <v>5.7733333333333405</v>
      </c>
      <c r="Q1342" s="36">
        <f t="shared" ca="1" si="266"/>
        <v>3.1500072748435949E-2</v>
      </c>
      <c r="R1342" s="37">
        <f t="shared" ca="1" si="262"/>
        <v>5.4556774676650841</v>
      </c>
      <c r="S1342" s="38">
        <f t="shared" ca="1" si="273"/>
        <v>0</v>
      </c>
    </row>
    <row r="1343" spans="5:19" x14ac:dyDescent="0.3">
      <c r="E1343" s="34">
        <f t="shared" si="267"/>
        <v>1342</v>
      </c>
      <c r="F1343" s="39">
        <v>45413.291666666664</v>
      </c>
      <c r="G1343" s="10">
        <v>179.99</v>
      </c>
      <c r="H1343" s="40">
        <f t="shared" si="268"/>
        <v>183.28</v>
      </c>
      <c r="I1343" s="12">
        <f t="shared" si="269"/>
        <v>-3.289999999999992</v>
      </c>
      <c r="J1343" s="12">
        <f t="shared" si="270"/>
        <v>10.824099999999948</v>
      </c>
      <c r="K1343" s="12">
        <f t="shared" si="271"/>
        <v>3.289999999999992</v>
      </c>
      <c r="L1343" s="36">
        <f t="shared" si="272"/>
        <v>1.8278793266292528E-2</v>
      </c>
      <c r="M1343" s="12">
        <f t="shared" ca="1" si="261"/>
        <v>181.87333333333333</v>
      </c>
      <c r="N1343" s="12">
        <f t="shared" ca="1" si="263"/>
        <v>-1.8833333333333258</v>
      </c>
      <c r="O1343" s="12">
        <f t="shared" ca="1" si="264"/>
        <v>3.5469444444444158</v>
      </c>
      <c r="P1343" s="12">
        <f t="shared" ca="1" si="265"/>
        <v>1.8833333333333258</v>
      </c>
      <c r="Q1343" s="36">
        <f t="shared" ca="1" si="266"/>
        <v>1.0463544270977974E-2</v>
      </c>
      <c r="R1343" s="37">
        <f t="shared" ca="1" si="262"/>
        <v>-2.2009891990015822</v>
      </c>
      <c r="S1343" s="38">
        <f t="shared" ca="1" si="273"/>
        <v>1</v>
      </c>
    </row>
    <row r="1344" spans="5:19" x14ac:dyDescent="0.3">
      <c r="E1344" s="34">
        <f t="shared" si="267"/>
        <v>1343</v>
      </c>
      <c r="F1344" s="35">
        <v>45414.291666666664</v>
      </c>
      <c r="G1344" s="6">
        <v>180.01</v>
      </c>
      <c r="H1344" s="40">
        <f t="shared" si="268"/>
        <v>179.99</v>
      </c>
      <c r="I1344" s="12">
        <f t="shared" si="269"/>
        <v>1.999999999998181E-2</v>
      </c>
      <c r="J1344" s="12">
        <f t="shared" si="270"/>
        <v>3.9999999999927241E-4</v>
      </c>
      <c r="K1344" s="12">
        <f t="shared" si="271"/>
        <v>1.999999999998181E-2</v>
      </c>
      <c r="L1344" s="36">
        <f t="shared" si="272"/>
        <v>1.1110493861442037E-4</v>
      </c>
      <c r="M1344" s="12">
        <f t="shared" ca="1" si="261"/>
        <v>185.77333333333334</v>
      </c>
      <c r="N1344" s="12">
        <f t="shared" ca="1" si="263"/>
        <v>-5.7633333333333496</v>
      </c>
      <c r="O1344" s="12">
        <f t="shared" ca="1" si="264"/>
        <v>33.2160111111113</v>
      </c>
      <c r="P1344" s="12">
        <f t="shared" ca="1" si="265"/>
        <v>5.7633333333333496</v>
      </c>
      <c r="Q1344" s="36">
        <f t="shared" ca="1" si="266"/>
        <v>3.2016739810751343E-2</v>
      </c>
      <c r="R1344" s="37">
        <f t="shared" ca="1" si="262"/>
        <v>-6.0809891990016061</v>
      </c>
      <c r="S1344" s="38">
        <f t="shared" ca="1" si="273"/>
        <v>0</v>
      </c>
    </row>
    <row r="1345" spans="5:19" x14ac:dyDescent="0.3">
      <c r="E1345" s="34">
        <f t="shared" si="267"/>
        <v>1344</v>
      </c>
      <c r="F1345" s="39">
        <v>45415.291666666664</v>
      </c>
      <c r="G1345" s="10">
        <v>181.19</v>
      </c>
      <c r="H1345" s="40">
        <f t="shared" si="268"/>
        <v>180.01</v>
      </c>
      <c r="I1345" s="12">
        <f t="shared" si="269"/>
        <v>1.1800000000000068</v>
      </c>
      <c r="J1345" s="12">
        <f t="shared" si="270"/>
        <v>1.3924000000000161</v>
      </c>
      <c r="K1345" s="12">
        <f t="shared" si="271"/>
        <v>1.1800000000000068</v>
      </c>
      <c r="L1345" s="36">
        <f t="shared" si="272"/>
        <v>6.5125006898835852E-3</v>
      </c>
      <c r="M1345" s="12">
        <f t="shared" ca="1" si="261"/>
        <v>181.09333333333333</v>
      </c>
      <c r="N1345" s="12">
        <f t="shared" ca="1" si="263"/>
        <v>9.6666666666664014E-2</v>
      </c>
      <c r="O1345" s="12">
        <f t="shared" ca="1" si="264"/>
        <v>9.3444444444439317E-3</v>
      </c>
      <c r="P1345" s="12">
        <f t="shared" ca="1" si="265"/>
        <v>9.6666666666664014E-2</v>
      </c>
      <c r="Q1345" s="36">
        <f t="shared" ca="1" si="266"/>
        <v>5.3350994352151888E-4</v>
      </c>
      <c r="R1345" s="37">
        <f t="shared" ca="1" si="262"/>
        <v>-0.22098919900159231</v>
      </c>
      <c r="S1345" s="38">
        <f t="shared" ca="1" si="273"/>
        <v>1</v>
      </c>
    </row>
    <row r="1346" spans="5:19" x14ac:dyDescent="0.3">
      <c r="E1346" s="34">
        <f t="shared" si="267"/>
        <v>1345</v>
      </c>
      <c r="F1346" s="35">
        <v>45418.291666666664</v>
      </c>
      <c r="G1346" s="6">
        <v>184.76</v>
      </c>
      <c r="H1346" s="40">
        <f t="shared" si="268"/>
        <v>181.19</v>
      </c>
      <c r="I1346" s="12">
        <f t="shared" si="269"/>
        <v>3.5699999999999932</v>
      </c>
      <c r="J1346" s="12">
        <f t="shared" si="270"/>
        <v>12.744899999999951</v>
      </c>
      <c r="K1346" s="12">
        <f t="shared" si="271"/>
        <v>3.5699999999999932</v>
      </c>
      <c r="L1346" s="36">
        <f t="shared" si="272"/>
        <v>1.9322364148083963E-2</v>
      </c>
      <c r="M1346" s="12">
        <f t="shared" ref="M1346:M1409" ca="1" si="274">IF(E1346&lt;=span,G1346,AVERAGE(OFFSET(G1346,-span,0,span,1)))</f>
        <v>180.39666666666668</v>
      </c>
      <c r="N1346" s="12">
        <f t="shared" ca="1" si="263"/>
        <v>4.3633333333333155</v>
      </c>
      <c r="O1346" s="12">
        <f t="shared" ca="1" si="264"/>
        <v>19.038677777777622</v>
      </c>
      <c r="P1346" s="12">
        <f t="shared" ca="1" si="265"/>
        <v>4.3633333333333155</v>
      </c>
      <c r="Q1346" s="36">
        <f t="shared" ca="1" si="266"/>
        <v>2.3616222847658127E-2</v>
      </c>
      <c r="R1346" s="37">
        <f t="shared" ref="R1346:R1409" ca="1" si="275">N1346-AVERAGE(ErorrMA)</f>
        <v>4.0456774676650591</v>
      </c>
      <c r="S1346" s="38">
        <f t="shared" ca="1" si="273"/>
        <v>0</v>
      </c>
    </row>
    <row r="1347" spans="5:19" x14ac:dyDescent="0.3">
      <c r="E1347" s="34">
        <f t="shared" si="267"/>
        <v>1346</v>
      </c>
      <c r="F1347" s="39">
        <v>45419.291666666664</v>
      </c>
      <c r="G1347" s="10">
        <v>177.81</v>
      </c>
      <c r="H1347" s="40">
        <f t="shared" si="268"/>
        <v>184.76</v>
      </c>
      <c r="I1347" s="12">
        <f t="shared" si="269"/>
        <v>-6.9499999999999886</v>
      </c>
      <c r="J1347" s="12">
        <f t="shared" si="270"/>
        <v>48.302499999999839</v>
      </c>
      <c r="K1347" s="12">
        <f t="shared" si="271"/>
        <v>6.9499999999999886</v>
      </c>
      <c r="L1347" s="36">
        <f t="shared" si="272"/>
        <v>3.9086665541870472E-2</v>
      </c>
      <c r="M1347" s="12">
        <f t="shared" ca="1" si="274"/>
        <v>181.98666666666668</v>
      </c>
      <c r="N1347" s="12">
        <f t="shared" ref="N1347:N1410" ca="1" si="276">G1347-M1347</f>
        <v>-4.1766666666666765</v>
      </c>
      <c r="O1347" s="12">
        <f t="shared" ref="O1347:O1410" ca="1" si="277">N1347^2</f>
        <v>17.444544444444528</v>
      </c>
      <c r="P1347" s="12">
        <f t="shared" ref="P1347:P1410" ca="1" si="278">ABS(N1347)</f>
        <v>4.1766666666666765</v>
      </c>
      <c r="Q1347" s="36">
        <f t="shared" ref="Q1347:Q1410" ca="1" si="279">P1347/G1347</f>
        <v>2.3489492529479086E-2</v>
      </c>
      <c r="R1347" s="37">
        <f t="shared" ca="1" si="275"/>
        <v>-4.494322532334933</v>
      </c>
      <c r="S1347" s="38">
        <f t="shared" ca="1" si="273"/>
        <v>1</v>
      </c>
    </row>
    <row r="1348" spans="5:19" x14ac:dyDescent="0.3">
      <c r="E1348" s="34">
        <f t="shared" ref="E1348:E1411" si="280">E1347+1</f>
        <v>1347</v>
      </c>
      <c r="F1348" s="35">
        <v>45420.291666666664</v>
      </c>
      <c r="G1348" s="6">
        <v>174.72</v>
      </c>
      <c r="H1348" s="40">
        <f t="shared" ref="H1348:H1411" si="281">G1347</f>
        <v>177.81</v>
      </c>
      <c r="I1348" s="12">
        <f t="shared" ref="I1348:I1411" si="282">(G1348-H1348)</f>
        <v>-3.0900000000000034</v>
      </c>
      <c r="J1348" s="12">
        <f t="shared" ref="J1348:J1411" si="283">I1348^2</f>
        <v>9.5481000000000211</v>
      </c>
      <c r="K1348" s="12">
        <f t="shared" ref="K1348:K1411" si="284">ABS(I1348)</f>
        <v>3.0900000000000034</v>
      </c>
      <c r="L1348" s="36">
        <f t="shared" ref="L1348:L1411" si="285">K1348/G1348</f>
        <v>1.7685439560439581E-2</v>
      </c>
      <c r="M1348" s="12">
        <f t="shared" ca="1" si="274"/>
        <v>181.25333333333333</v>
      </c>
      <c r="N1348" s="12">
        <f t="shared" ca="1" si="276"/>
        <v>-6.5333333333333314</v>
      </c>
      <c r="O1348" s="12">
        <f t="shared" ca="1" si="277"/>
        <v>42.684444444444416</v>
      </c>
      <c r="P1348" s="12">
        <f t="shared" ca="1" si="278"/>
        <v>6.5333333333333314</v>
      </c>
      <c r="Q1348" s="36">
        <f t="shared" ca="1" si="279"/>
        <v>3.7393162393162385E-2</v>
      </c>
      <c r="R1348" s="37">
        <f t="shared" ca="1" si="275"/>
        <v>-6.8509891990015879</v>
      </c>
      <c r="S1348" s="38">
        <f t="shared" ref="S1348:S1411" ca="1" si="286">IF(N1347*N1348&lt;0,1,0)</f>
        <v>0</v>
      </c>
    </row>
    <row r="1349" spans="5:19" x14ac:dyDescent="0.3">
      <c r="E1349" s="34">
        <f t="shared" si="280"/>
        <v>1348</v>
      </c>
      <c r="F1349" s="39">
        <v>45421.291666666664</v>
      </c>
      <c r="G1349" s="10">
        <v>171.97</v>
      </c>
      <c r="H1349" s="40">
        <f t="shared" si="281"/>
        <v>174.72</v>
      </c>
      <c r="I1349" s="12">
        <f t="shared" si="282"/>
        <v>-2.75</v>
      </c>
      <c r="J1349" s="12">
        <f t="shared" si="283"/>
        <v>7.5625</v>
      </c>
      <c r="K1349" s="12">
        <f t="shared" si="284"/>
        <v>2.75</v>
      </c>
      <c r="L1349" s="36">
        <f t="shared" si="285"/>
        <v>1.5991161249055068E-2</v>
      </c>
      <c r="M1349" s="12">
        <f t="shared" ca="1" si="274"/>
        <v>179.09666666666666</v>
      </c>
      <c r="N1349" s="12">
        <f t="shared" ca="1" si="276"/>
        <v>-7.1266666666666652</v>
      </c>
      <c r="O1349" s="12">
        <f t="shared" ca="1" si="277"/>
        <v>50.789377777777759</v>
      </c>
      <c r="P1349" s="12">
        <f t="shared" ca="1" si="278"/>
        <v>7.1266666666666652</v>
      </c>
      <c r="Q1349" s="36">
        <f t="shared" ca="1" si="279"/>
        <v>4.1441336667248155E-2</v>
      </c>
      <c r="R1349" s="37">
        <f t="shared" ca="1" si="275"/>
        <v>-7.4443225323349216</v>
      </c>
      <c r="S1349" s="38">
        <f t="shared" ca="1" si="286"/>
        <v>0</v>
      </c>
    </row>
    <row r="1350" spans="5:19" x14ac:dyDescent="0.3">
      <c r="E1350" s="34">
        <f t="shared" si="280"/>
        <v>1349</v>
      </c>
      <c r="F1350" s="35">
        <v>45422.291666666664</v>
      </c>
      <c r="G1350" s="6">
        <v>168.47</v>
      </c>
      <c r="H1350" s="40">
        <f t="shared" si="281"/>
        <v>171.97</v>
      </c>
      <c r="I1350" s="12">
        <f t="shared" si="282"/>
        <v>-3.5</v>
      </c>
      <c r="J1350" s="12">
        <f t="shared" si="283"/>
        <v>12.25</v>
      </c>
      <c r="K1350" s="12">
        <f t="shared" si="284"/>
        <v>3.5</v>
      </c>
      <c r="L1350" s="36">
        <f t="shared" si="285"/>
        <v>2.0775212203953227E-2</v>
      </c>
      <c r="M1350" s="12">
        <f t="shared" ca="1" si="274"/>
        <v>174.83333333333334</v>
      </c>
      <c r="N1350" s="12">
        <f t="shared" ca="1" si="276"/>
        <v>-6.3633333333333439</v>
      </c>
      <c r="O1350" s="12">
        <f t="shared" ca="1" si="277"/>
        <v>40.492011111111246</v>
      </c>
      <c r="P1350" s="12">
        <f t="shared" ca="1" si="278"/>
        <v>6.3633333333333439</v>
      </c>
      <c r="Q1350" s="36">
        <f t="shared" ca="1" si="279"/>
        <v>3.77713143784255E-2</v>
      </c>
      <c r="R1350" s="37">
        <f t="shared" ca="1" si="275"/>
        <v>-6.6809891990016004</v>
      </c>
      <c r="S1350" s="38">
        <f t="shared" ca="1" si="286"/>
        <v>0</v>
      </c>
    </row>
    <row r="1351" spans="5:19" x14ac:dyDescent="0.3">
      <c r="E1351" s="34">
        <f t="shared" si="280"/>
        <v>1350</v>
      </c>
      <c r="F1351" s="39">
        <v>45425.291666666664</v>
      </c>
      <c r="G1351" s="10">
        <v>171.89</v>
      </c>
      <c r="H1351" s="40">
        <f t="shared" si="281"/>
        <v>168.47</v>
      </c>
      <c r="I1351" s="12">
        <f t="shared" si="282"/>
        <v>3.4199999999999875</v>
      </c>
      <c r="J1351" s="12">
        <f t="shared" si="283"/>
        <v>11.696399999999915</v>
      </c>
      <c r="K1351" s="12">
        <f t="shared" si="284"/>
        <v>3.4199999999999875</v>
      </c>
      <c r="L1351" s="36">
        <f t="shared" si="285"/>
        <v>1.9896445401128556E-2</v>
      </c>
      <c r="M1351" s="12">
        <f t="shared" ca="1" si="274"/>
        <v>171.72</v>
      </c>
      <c r="N1351" s="12">
        <f t="shared" ca="1" si="276"/>
        <v>0.16999999999998749</v>
      </c>
      <c r="O1351" s="12">
        <f t="shared" ca="1" si="277"/>
        <v>2.8899999999995749E-2</v>
      </c>
      <c r="P1351" s="12">
        <f t="shared" ca="1" si="278"/>
        <v>0.16999999999998749</v>
      </c>
      <c r="Q1351" s="36">
        <f t="shared" ca="1" si="279"/>
        <v>9.890045959624616E-4</v>
      </c>
      <c r="R1351" s="37">
        <f t="shared" ca="1" si="275"/>
        <v>-0.14765586566826883</v>
      </c>
      <c r="S1351" s="38">
        <f t="shared" ca="1" si="286"/>
        <v>1</v>
      </c>
    </row>
    <row r="1352" spans="5:19" x14ac:dyDescent="0.3">
      <c r="E1352" s="34">
        <f t="shared" si="280"/>
        <v>1351</v>
      </c>
      <c r="F1352" s="35">
        <v>45426.291666666664</v>
      </c>
      <c r="G1352" s="6">
        <v>177.55</v>
      </c>
      <c r="H1352" s="40">
        <f t="shared" si="281"/>
        <v>171.89</v>
      </c>
      <c r="I1352" s="12">
        <f t="shared" si="282"/>
        <v>5.660000000000025</v>
      </c>
      <c r="J1352" s="12">
        <f t="shared" si="283"/>
        <v>32.035600000000287</v>
      </c>
      <c r="K1352" s="12">
        <f t="shared" si="284"/>
        <v>5.660000000000025</v>
      </c>
      <c r="L1352" s="36">
        <f t="shared" si="285"/>
        <v>3.1878344128414671E-2</v>
      </c>
      <c r="M1352" s="12">
        <f t="shared" ca="1" si="274"/>
        <v>170.77666666666664</v>
      </c>
      <c r="N1352" s="12">
        <f t="shared" ca="1" si="276"/>
        <v>6.773333333333369</v>
      </c>
      <c r="O1352" s="12">
        <f t="shared" ca="1" si="277"/>
        <v>45.878044444444924</v>
      </c>
      <c r="P1352" s="12">
        <f t="shared" ca="1" si="278"/>
        <v>6.773333333333369</v>
      </c>
      <c r="Q1352" s="36">
        <f t="shared" ca="1" si="279"/>
        <v>3.8148878250258339E-2</v>
      </c>
      <c r="R1352" s="37">
        <f t="shared" ca="1" si="275"/>
        <v>6.4556774676651125</v>
      </c>
      <c r="S1352" s="38">
        <f t="shared" ca="1" si="286"/>
        <v>0</v>
      </c>
    </row>
    <row r="1353" spans="5:19" x14ac:dyDescent="0.3">
      <c r="E1353" s="34">
        <f t="shared" si="280"/>
        <v>1352</v>
      </c>
      <c r="F1353" s="39">
        <v>45427.291666666664</v>
      </c>
      <c r="G1353" s="10">
        <v>173.99</v>
      </c>
      <c r="H1353" s="40">
        <f t="shared" si="281"/>
        <v>177.55</v>
      </c>
      <c r="I1353" s="12">
        <f t="shared" si="282"/>
        <v>-3.5600000000000023</v>
      </c>
      <c r="J1353" s="12">
        <f t="shared" si="283"/>
        <v>12.673600000000016</v>
      </c>
      <c r="K1353" s="12">
        <f t="shared" si="284"/>
        <v>3.5600000000000023</v>
      </c>
      <c r="L1353" s="36">
        <f t="shared" si="285"/>
        <v>2.0460946031381128E-2</v>
      </c>
      <c r="M1353" s="12">
        <f t="shared" ca="1" si="274"/>
        <v>172.63666666666668</v>
      </c>
      <c r="N1353" s="12">
        <f t="shared" ca="1" si="276"/>
        <v>1.3533333333333246</v>
      </c>
      <c r="O1353" s="12">
        <f t="shared" ca="1" si="277"/>
        <v>1.8315111111110876</v>
      </c>
      <c r="P1353" s="12">
        <f t="shared" ca="1" si="278"/>
        <v>1.3533333333333246</v>
      </c>
      <c r="Q1353" s="36">
        <f t="shared" ca="1" si="279"/>
        <v>7.7782248021916467E-3</v>
      </c>
      <c r="R1353" s="37">
        <f t="shared" ca="1" si="275"/>
        <v>1.0356774676650682</v>
      </c>
      <c r="S1353" s="38">
        <f t="shared" ca="1" si="286"/>
        <v>0</v>
      </c>
    </row>
    <row r="1354" spans="5:19" x14ac:dyDescent="0.3">
      <c r="E1354" s="34">
        <f t="shared" si="280"/>
        <v>1353</v>
      </c>
      <c r="F1354" s="35">
        <v>45428.291666666664</v>
      </c>
      <c r="G1354" s="6">
        <v>174.84</v>
      </c>
      <c r="H1354" s="40">
        <f t="shared" si="281"/>
        <v>173.99</v>
      </c>
      <c r="I1354" s="12">
        <f t="shared" si="282"/>
        <v>0.84999999999999432</v>
      </c>
      <c r="J1354" s="12">
        <f t="shared" si="283"/>
        <v>0.72249999999999037</v>
      </c>
      <c r="K1354" s="12">
        <f t="shared" si="284"/>
        <v>0.84999999999999432</v>
      </c>
      <c r="L1354" s="36">
        <f t="shared" si="285"/>
        <v>4.8615877373598395E-3</v>
      </c>
      <c r="M1354" s="12">
        <f t="shared" ca="1" si="274"/>
        <v>174.47666666666669</v>
      </c>
      <c r="N1354" s="12">
        <f t="shared" ca="1" si="276"/>
        <v>0.36333333333331552</v>
      </c>
      <c r="O1354" s="12">
        <f t="shared" ca="1" si="277"/>
        <v>0.13201111111109817</v>
      </c>
      <c r="P1354" s="12">
        <f t="shared" ca="1" si="278"/>
        <v>0.36333333333331552</v>
      </c>
      <c r="Q1354" s="36">
        <f t="shared" ca="1" si="279"/>
        <v>2.0780904445968631E-3</v>
      </c>
      <c r="R1354" s="37">
        <f t="shared" ca="1" si="275"/>
        <v>4.5677467665059202E-2</v>
      </c>
      <c r="S1354" s="38">
        <f t="shared" ca="1" si="286"/>
        <v>0</v>
      </c>
    </row>
    <row r="1355" spans="5:19" x14ac:dyDescent="0.3">
      <c r="E1355" s="34">
        <f t="shared" si="280"/>
        <v>1354</v>
      </c>
      <c r="F1355" s="39">
        <v>45429.291666666664</v>
      </c>
      <c r="G1355" s="10">
        <v>177.46</v>
      </c>
      <c r="H1355" s="40">
        <f t="shared" si="281"/>
        <v>174.84</v>
      </c>
      <c r="I1355" s="12">
        <f t="shared" si="282"/>
        <v>2.6200000000000045</v>
      </c>
      <c r="J1355" s="12">
        <f t="shared" si="283"/>
        <v>6.8644000000000238</v>
      </c>
      <c r="K1355" s="12">
        <f t="shared" si="284"/>
        <v>2.6200000000000045</v>
      </c>
      <c r="L1355" s="36">
        <f t="shared" si="285"/>
        <v>1.4763890454186884E-2</v>
      </c>
      <c r="M1355" s="12">
        <f t="shared" ca="1" si="274"/>
        <v>175.46</v>
      </c>
      <c r="N1355" s="12">
        <f t="shared" ca="1" si="276"/>
        <v>2</v>
      </c>
      <c r="O1355" s="12">
        <f t="shared" ca="1" si="277"/>
        <v>4</v>
      </c>
      <c r="P1355" s="12">
        <f t="shared" ca="1" si="278"/>
        <v>2</v>
      </c>
      <c r="Q1355" s="36">
        <f t="shared" ca="1" si="279"/>
        <v>1.1270145384875464E-2</v>
      </c>
      <c r="R1355" s="37">
        <f t="shared" ca="1" si="275"/>
        <v>1.6823441343317436</v>
      </c>
      <c r="S1355" s="38">
        <f t="shared" ca="1" si="286"/>
        <v>0</v>
      </c>
    </row>
    <row r="1356" spans="5:19" x14ac:dyDescent="0.3">
      <c r="E1356" s="34">
        <f t="shared" si="280"/>
        <v>1355</v>
      </c>
      <c r="F1356" s="35">
        <v>45432.291666666664</v>
      </c>
      <c r="G1356" s="6">
        <v>174.95</v>
      </c>
      <c r="H1356" s="40">
        <f t="shared" si="281"/>
        <v>177.46</v>
      </c>
      <c r="I1356" s="12">
        <f t="shared" si="282"/>
        <v>-2.5100000000000193</v>
      </c>
      <c r="J1356" s="12">
        <f t="shared" si="283"/>
        <v>6.3001000000000973</v>
      </c>
      <c r="K1356" s="12">
        <f t="shared" si="284"/>
        <v>2.5100000000000193</v>
      </c>
      <c r="L1356" s="36">
        <f t="shared" si="285"/>
        <v>1.4346956273221032E-2</v>
      </c>
      <c r="M1356" s="12">
        <f t="shared" ca="1" si="274"/>
        <v>175.43000000000004</v>
      </c>
      <c r="N1356" s="12">
        <f t="shared" ca="1" si="276"/>
        <v>-0.48000000000004661</v>
      </c>
      <c r="O1356" s="12">
        <f t="shared" ca="1" si="277"/>
        <v>0.23040000000004474</v>
      </c>
      <c r="P1356" s="12">
        <f t="shared" ca="1" si="278"/>
        <v>0.48000000000004661</v>
      </c>
      <c r="Q1356" s="36">
        <f t="shared" ca="1" si="279"/>
        <v>2.7436410402974943E-3</v>
      </c>
      <c r="R1356" s="37">
        <f t="shared" ca="1" si="275"/>
        <v>-0.79765586566830293</v>
      </c>
      <c r="S1356" s="38">
        <f t="shared" ca="1" si="286"/>
        <v>1</v>
      </c>
    </row>
    <row r="1357" spans="5:19" x14ac:dyDescent="0.3">
      <c r="E1357" s="34">
        <f t="shared" si="280"/>
        <v>1356</v>
      </c>
      <c r="F1357" s="39">
        <v>45433.291666666664</v>
      </c>
      <c r="G1357" s="10">
        <v>186.6</v>
      </c>
      <c r="H1357" s="40">
        <f t="shared" si="281"/>
        <v>174.95</v>
      </c>
      <c r="I1357" s="12">
        <f t="shared" si="282"/>
        <v>11.650000000000006</v>
      </c>
      <c r="J1357" s="12">
        <f t="shared" si="283"/>
        <v>135.72250000000014</v>
      </c>
      <c r="K1357" s="12">
        <f t="shared" si="284"/>
        <v>11.650000000000006</v>
      </c>
      <c r="L1357" s="36">
        <f t="shared" si="285"/>
        <v>6.2433011789925004E-2</v>
      </c>
      <c r="M1357" s="12">
        <f t="shared" ca="1" si="274"/>
        <v>175.75</v>
      </c>
      <c r="N1357" s="12">
        <f t="shared" ca="1" si="276"/>
        <v>10.849999999999994</v>
      </c>
      <c r="O1357" s="12">
        <f t="shared" ca="1" si="277"/>
        <v>117.72249999999988</v>
      </c>
      <c r="P1357" s="12">
        <f t="shared" ca="1" si="278"/>
        <v>10.849999999999994</v>
      </c>
      <c r="Q1357" s="36">
        <f t="shared" ca="1" si="279"/>
        <v>5.814576634512323E-2</v>
      </c>
      <c r="R1357" s="37">
        <f t="shared" ca="1" si="275"/>
        <v>10.532344134331739</v>
      </c>
      <c r="S1357" s="38">
        <f t="shared" ca="1" si="286"/>
        <v>1</v>
      </c>
    </row>
    <row r="1358" spans="5:19" x14ac:dyDescent="0.3">
      <c r="E1358" s="34">
        <f t="shared" si="280"/>
        <v>1357</v>
      </c>
      <c r="F1358" s="35">
        <v>45434.291666666664</v>
      </c>
      <c r="G1358" s="6">
        <v>180.11</v>
      </c>
      <c r="H1358" s="40">
        <f t="shared" si="281"/>
        <v>186.6</v>
      </c>
      <c r="I1358" s="12">
        <f t="shared" si="282"/>
        <v>-6.4899999999999807</v>
      </c>
      <c r="J1358" s="12">
        <f t="shared" si="283"/>
        <v>42.120099999999752</v>
      </c>
      <c r="K1358" s="12">
        <f t="shared" si="284"/>
        <v>6.4899999999999807</v>
      </c>
      <c r="L1358" s="36">
        <f t="shared" si="285"/>
        <v>3.6033535061906499E-2</v>
      </c>
      <c r="M1358" s="12">
        <f t="shared" ca="1" si="274"/>
        <v>179.67</v>
      </c>
      <c r="N1358" s="12">
        <f t="shared" ca="1" si="276"/>
        <v>0.44000000000002615</v>
      </c>
      <c r="O1358" s="12">
        <f t="shared" ca="1" si="277"/>
        <v>0.193600000000023</v>
      </c>
      <c r="P1358" s="12">
        <f t="shared" ca="1" si="278"/>
        <v>0.44000000000002615</v>
      </c>
      <c r="Q1358" s="36">
        <f t="shared" ca="1" si="279"/>
        <v>2.4429515296209322E-3</v>
      </c>
      <c r="R1358" s="37">
        <f t="shared" ca="1" si="275"/>
        <v>0.12234413433176983</v>
      </c>
      <c r="S1358" s="38">
        <f t="shared" ca="1" si="286"/>
        <v>0</v>
      </c>
    </row>
    <row r="1359" spans="5:19" x14ac:dyDescent="0.3">
      <c r="E1359" s="34">
        <f t="shared" si="280"/>
        <v>1358</v>
      </c>
      <c r="F1359" s="39">
        <v>45435.291666666664</v>
      </c>
      <c r="G1359" s="10">
        <v>173.74</v>
      </c>
      <c r="H1359" s="40">
        <f t="shared" si="281"/>
        <v>180.11</v>
      </c>
      <c r="I1359" s="12">
        <f t="shared" si="282"/>
        <v>-6.3700000000000045</v>
      </c>
      <c r="J1359" s="12">
        <f t="shared" si="283"/>
        <v>40.576900000000059</v>
      </c>
      <c r="K1359" s="12">
        <f t="shared" si="284"/>
        <v>6.3700000000000045</v>
      </c>
      <c r="L1359" s="36">
        <f t="shared" si="285"/>
        <v>3.6663980660757475E-2</v>
      </c>
      <c r="M1359" s="12">
        <f t="shared" ca="1" si="274"/>
        <v>180.55333333333331</v>
      </c>
      <c r="N1359" s="12">
        <f t="shared" ca="1" si="276"/>
        <v>-6.8133333333333042</v>
      </c>
      <c r="O1359" s="12">
        <f t="shared" ca="1" si="277"/>
        <v>46.421511111110711</v>
      </c>
      <c r="P1359" s="12">
        <f t="shared" ca="1" si="278"/>
        <v>6.8133333333333042</v>
      </c>
      <c r="Q1359" s="36">
        <f t="shared" ca="1" si="279"/>
        <v>3.9215686274509637E-2</v>
      </c>
      <c r="R1359" s="37">
        <f t="shared" ca="1" si="275"/>
        <v>-7.1309891990015606</v>
      </c>
      <c r="S1359" s="38">
        <f t="shared" ca="1" si="286"/>
        <v>1</v>
      </c>
    </row>
    <row r="1360" spans="5:19" x14ac:dyDescent="0.3">
      <c r="E1360" s="34">
        <f t="shared" si="280"/>
        <v>1359</v>
      </c>
      <c r="F1360" s="35">
        <v>45436.291666666664</v>
      </c>
      <c r="G1360" s="6">
        <v>179.24</v>
      </c>
      <c r="H1360" s="40">
        <f t="shared" si="281"/>
        <v>173.74</v>
      </c>
      <c r="I1360" s="12">
        <f t="shared" si="282"/>
        <v>5.5</v>
      </c>
      <c r="J1360" s="12">
        <f t="shared" si="283"/>
        <v>30.25</v>
      </c>
      <c r="K1360" s="12">
        <f t="shared" si="284"/>
        <v>5.5</v>
      </c>
      <c r="L1360" s="36">
        <f t="shared" si="285"/>
        <v>3.0685114929703189E-2</v>
      </c>
      <c r="M1360" s="12">
        <f t="shared" ca="1" si="274"/>
        <v>180.15</v>
      </c>
      <c r="N1360" s="12">
        <f t="shared" ca="1" si="276"/>
        <v>-0.90999999999999659</v>
      </c>
      <c r="O1360" s="12">
        <f t="shared" ca="1" si="277"/>
        <v>0.82809999999999384</v>
      </c>
      <c r="P1360" s="12">
        <f t="shared" ca="1" si="278"/>
        <v>0.90999999999999659</v>
      </c>
      <c r="Q1360" s="36">
        <f t="shared" ca="1" si="279"/>
        <v>5.0769917429145089E-3</v>
      </c>
      <c r="R1360" s="37">
        <f t="shared" ca="1" si="275"/>
        <v>-1.227655865668253</v>
      </c>
      <c r="S1360" s="38">
        <f t="shared" ca="1" si="286"/>
        <v>0</v>
      </c>
    </row>
    <row r="1361" spans="5:19" x14ac:dyDescent="0.3">
      <c r="E1361" s="34">
        <f t="shared" si="280"/>
        <v>1360</v>
      </c>
      <c r="F1361" s="39">
        <v>45440.291666666664</v>
      </c>
      <c r="G1361" s="10">
        <v>176.75</v>
      </c>
      <c r="H1361" s="40">
        <f t="shared" si="281"/>
        <v>179.24</v>
      </c>
      <c r="I1361" s="12">
        <f t="shared" si="282"/>
        <v>-2.4900000000000091</v>
      </c>
      <c r="J1361" s="12">
        <f t="shared" si="283"/>
        <v>6.2001000000000452</v>
      </c>
      <c r="K1361" s="12">
        <f t="shared" si="284"/>
        <v>2.4900000000000091</v>
      </c>
      <c r="L1361" s="36">
        <f t="shared" si="285"/>
        <v>1.4087694483734139E-2</v>
      </c>
      <c r="M1361" s="12">
        <f t="shared" ca="1" si="274"/>
        <v>177.69666666666669</v>
      </c>
      <c r="N1361" s="12">
        <f t="shared" ca="1" si="276"/>
        <v>-0.94666666666668675</v>
      </c>
      <c r="O1361" s="12">
        <f t="shared" ca="1" si="277"/>
        <v>0.89617777777781582</v>
      </c>
      <c r="P1361" s="12">
        <f t="shared" ca="1" si="278"/>
        <v>0.94666666666668675</v>
      </c>
      <c r="Q1361" s="36">
        <f t="shared" ca="1" si="279"/>
        <v>5.3559641678454697E-3</v>
      </c>
      <c r="R1361" s="37">
        <f t="shared" ca="1" si="275"/>
        <v>-1.2643225323349432</v>
      </c>
      <c r="S1361" s="38">
        <f t="shared" ca="1" si="286"/>
        <v>0</v>
      </c>
    </row>
    <row r="1362" spans="5:19" x14ac:dyDescent="0.3">
      <c r="E1362" s="34">
        <f t="shared" si="280"/>
        <v>1361</v>
      </c>
      <c r="F1362" s="35">
        <v>45441.291666666664</v>
      </c>
      <c r="G1362" s="6">
        <v>176.19</v>
      </c>
      <c r="H1362" s="40">
        <f t="shared" si="281"/>
        <v>176.75</v>
      </c>
      <c r="I1362" s="12">
        <f t="shared" si="282"/>
        <v>-0.56000000000000227</v>
      </c>
      <c r="J1362" s="12">
        <f t="shared" si="283"/>
        <v>0.31360000000000254</v>
      </c>
      <c r="K1362" s="12">
        <f t="shared" si="284"/>
        <v>0.56000000000000227</v>
      </c>
      <c r="L1362" s="36">
        <f t="shared" si="285"/>
        <v>3.1783869686134417E-3</v>
      </c>
      <c r="M1362" s="12">
        <f t="shared" ca="1" si="274"/>
        <v>176.57666666666668</v>
      </c>
      <c r="N1362" s="12">
        <f t="shared" ca="1" si="276"/>
        <v>-0.38666666666668448</v>
      </c>
      <c r="O1362" s="12">
        <f t="shared" ca="1" si="277"/>
        <v>0.14951111111112489</v>
      </c>
      <c r="P1362" s="12">
        <f t="shared" ca="1" si="278"/>
        <v>0.38666666666668448</v>
      </c>
      <c r="Q1362" s="36">
        <f t="shared" ca="1" si="279"/>
        <v>2.1946005259474684E-3</v>
      </c>
      <c r="R1362" s="37">
        <f t="shared" ca="1" si="275"/>
        <v>-0.7043225323349408</v>
      </c>
      <c r="S1362" s="38">
        <f t="shared" ca="1" si="286"/>
        <v>0</v>
      </c>
    </row>
    <row r="1363" spans="5:19" x14ac:dyDescent="0.3">
      <c r="E1363" s="34">
        <f t="shared" si="280"/>
        <v>1362</v>
      </c>
      <c r="F1363" s="39">
        <v>45442.291666666664</v>
      </c>
      <c r="G1363" s="10">
        <v>178.79</v>
      </c>
      <c r="H1363" s="40">
        <f t="shared" si="281"/>
        <v>176.19</v>
      </c>
      <c r="I1363" s="12">
        <f t="shared" si="282"/>
        <v>2.5999999999999943</v>
      </c>
      <c r="J1363" s="12">
        <f t="shared" si="283"/>
        <v>6.7599999999999705</v>
      </c>
      <c r="K1363" s="12">
        <f t="shared" si="284"/>
        <v>2.5999999999999943</v>
      </c>
      <c r="L1363" s="36">
        <f t="shared" si="285"/>
        <v>1.4542200346775516E-2</v>
      </c>
      <c r="M1363" s="12">
        <f t="shared" ca="1" si="274"/>
        <v>177.39333333333335</v>
      </c>
      <c r="N1363" s="12">
        <f t="shared" ca="1" si="276"/>
        <v>1.396666666666647</v>
      </c>
      <c r="O1363" s="12">
        <f t="shared" ca="1" si="277"/>
        <v>1.9506777777777227</v>
      </c>
      <c r="P1363" s="12">
        <f t="shared" ca="1" si="278"/>
        <v>1.396666666666647</v>
      </c>
      <c r="Q1363" s="36">
        <f t="shared" ca="1" si="279"/>
        <v>7.811771724742139E-3</v>
      </c>
      <c r="R1363" s="37">
        <f t="shared" ca="1" si="275"/>
        <v>1.0790108009983905</v>
      </c>
      <c r="S1363" s="38">
        <f t="shared" ca="1" si="286"/>
        <v>1</v>
      </c>
    </row>
    <row r="1364" spans="5:19" x14ac:dyDescent="0.3">
      <c r="E1364" s="34">
        <f t="shared" si="280"/>
        <v>1363</v>
      </c>
      <c r="F1364" s="35">
        <v>45443.291666666664</v>
      </c>
      <c r="G1364" s="6">
        <v>178.08</v>
      </c>
      <c r="H1364" s="40">
        <f t="shared" si="281"/>
        <v>178.79</v>
      </c>
      <c r="I1364" s="12">
        <f t="shared" si="282"/>
        <v>-0.70999999999997954</v>
      </c>
      <c r="J1364" s="12">
        <f t="shared" si="283"/>
        <v>0.5040999999999709</v>
      </c>
      <c r="K1364" s="12">
        <f t="shared" si="284"/>
        <v>0.70999999999997954</v>
      </c>
      <c r="L1364" s="36">
        <f t="shared" si="285"/>
        <v>3.9869721473493906E-3</v>
      </c>
      <c r="M1364" s="12">
        <f t="shared" ca="1" si="274"/>
        <v>177.24333333333334</v>
      </c>
      <c r="N1364" s="12">
        <f t="shared" ca="1" si="276"/>
        <v>0.83666666666667311</v>
      </c>
      <c r="O1364" s="12">
        <f t="shared" ca="1" si="277"/>
        <v>0.70001111111112191</v>
      </c>
      <c r="P1364" s="12">
        <f t="shared" ca="1" si="278"/>
        <v>0.83666666666667311</v>
      </c>
      <c r="Q1364" s="36">
        <f t="shared" ca="1" si="279"/>
        <v>4.69826295297997E-3</v>
      </c>
      <c r="R1364" s="37">
        <f t="shared" ca="1" si="275"/>
        <v>0.51901080099841679</v>
      </c>
      <c r="S1364" s="38">
        <f t="shared" ca="1" si="286"/>
        <v>0</v>
      </c>
    </row>
    <row r="1365" spans="5:19" x14ac:dyDescent="0.3">
      <c r="E1365" s="34">
        <f t="shared" si="280"/>
        <v>1364</v>
      </c>
      <c r="F1365" s="39">
        <v>45446.291666666664</v>
      </c>
      <c r="G1365" s="10">
        <v>176.29</v>
      </c>
      <c r="H1365" s="40">
        <f t="shared" si="281"/>
        <v>178.08</v>
      </c>
      <c r="I1365" s="12">
        <f t="shared" si="282"/>
        <v>-1.7900000000000205</v>
      </c>
      <c r="J1365" s="12">
        <f t="shared" si="283"/>
        <v>3.2041000000000732</v>
      </c>
      <c r="K1365" s="12">
        <f t="shared" si="284"/>
        <v>1.7900000000000205</v>
      </c>
      <c r="L1365" s="36">
        <f t="shared" si="285"/>
        <v>1.0153723977537129E-2</v>
      </c>
      <c r="M1365" s="12">
        <f t="shared" ca="1" si="274"/>
        <v>177.6866666666667</v>
      </c>
      <c r="N1365" s="12">
        <f t="shared" ca="1" si="276"/>
        <v>-1.3966666666667038</v>
      </c>
      <c r="O1365" s="12">
        <f t="shared" ca="1" si="277"/>
        <v>1.9506777777778814</v>
      </c>
      <c r="P1365" s="12">
        <f t="shared" ca="1" si="278"/>
        <v>1.3966666666667038</v>
      </c>
      <c r="Q1365" s="36">
        <f t="shared" ca="1" si="279"/>
        <v>7.922551855843802E-3</v>
      </c>
      <c r="R1365" s="37">
        <f t="shared" ca="1" si="275"/>
        <v>-1.7143225323349602</v>
      </c>
      <c r="S1365" s="38">
        <f t="shared" ca="1" si="286"/>
        <v>1</v>
      </c>
    </row>
    <row r="1366" spans="5:19" x14ac:dyDescent="0.3">
      <c r="E1366" s="34">
        <f t="shared" si="280"/>
        <v>1365</v>
      </c>
      <c r="F1366" s="35">
        <v>45447.291666666664</v>
      </c>
      <c r="G1366" s="6">
        <v>174.77</v>
      </c>
      <c r="H1366" s="40">
        <f t="shared" si="281"/>
        <v>176.29</v>
      </c>
      <c r="I1366" s="12">
        <f t="shared" si="282"/>
        <v>-1.5199999999999818</v>
      </c>
      <c r="J1366" s="12">
        <f t="shared" si="283"/>
        <v>2.3103999999999445</v>
      </c>
      <c r="K1366" s="12">
        <f t="shared" si="284"/>
        <v>1.5199999999999818</v>
      </c>
      <c r="L1366" s="36">
        <f t="shared" si="285"/>
        <v>8.6971448189047413E-3</v>
      </c>
      <c r="M1366" s="12">
        <f t="shared" ca="1" si="274"/>
        <v>177.72</v>
      </c>
      <c r="N1366" s="12">
        <f t="shared" ca="1" si="276"/>
        <v>-2.9499999999999886</v>
      </c>
      <c r="O1366" s="12">
        <f t="shared" ca="1" si="277"/>
        <v>8.7024999999999331</v>
      </c>
      <c r="P1366" s="12">
        <f t="shared" ca="1" si="278"/>
        <v>2.9499999999999886</v>
      </c>
      <c r="Q1366" s="36">
        <f t="shared" ca="1" si="279"/>
        <v>1.6879327115637631E-2</v>
      </c>
      <c r="R1366" s="37">
        <f t="shared" ca="1" si="275"/>
        <v>-3.2676558656682451</v>
      </c>
      <c r="S1366" s="38">
        <f t="shared" ca="1" si="286"/>
        <v>0</v>
      </c>
    </row>
    <row r="1367" spans="5:19" x14ac:dyDescent="0.3">
      <c r="E1367" s="34">
        <f t="shared" si="280"/>
        <v>1366</v>
      </c>
      <c r="F1367" s="39">
        <v>45448.291666666664</v>
      </c>
      <c r="G1367" s="10">
        <v>175</v>
      </c>
      <c r="H1367" s="40">
        <f t="shared" si="281"/>
        <v>174.77</v>
      </c>
      <c r="I1367" s="12">
        <f t="shared" si="282"/>
        <v>0.22999999999998977</v>
      </c>
      <c r="J1367" s="12">
        <f t="shared" si="283"/>
        <v>5.2899999999995291E-2</v>
      </c>
      <c r="K1367" s="12">
        <f t="shared" si="284"/>
        <v>0.22999999999998977</v>
      </c>
      <c r="L1367" s="36">
        <f t="shared" si="285"/>
        <v>1.3142857142856559E-3</v>
      </c>
      <c r="M1367" s="12">
        <f t="shared" ca="1" si="274"/>
        <v>176.38</v>
      </c>
      <c r="N1367" s="12">
        <f t="shared" ca="1" si="276"/>
        <v>-1.3799999999999955</v>
      </c>
      <c r="O1367" s="12">
        <f t="shared" ca="1" si="277"/>
        <v>1.9043999999999874</v>
      </c>
      <c r="P1367" s="12">
        <f t="shared" ca="1" si="278"/>
        <v>1.3799999999999955</v>
      </c>
      <c r="Q1367" s="36">
        <f t="shared" ca="1" si="279"/>
        <v>7.8857142857142598E-3</v>
      </c>
      <c r="R1367" s="37">
        <f t="shared" ca="1" si="275"/>
        <v>-1.6976558656682519</v>
      </c>
      <c r="S1367" s="38">
        <f t="shared" ca="1" si="286"/>
        <v>0</v>
      </c>
    </row>
    <row r="1368" spans="5:19" x14ac:dyDescent="0.3">
      <c r="E1368" s="34">
        <f t="shared" si="280"/>
        <v>1367</v>
      </c>
      <c r="F1368" s="35">
        <v>45449.291666666664</v>
      </c>
      <c r="G1368" s="6">
        <v>177.94</v>
      </c>
      <c r="H1368" s="40">
        <f t="shared" si="281"/>
        <v>175</v>
      </c>
      <c r="I1368" s="12">
        <f t="shared" si="282"/>
        <v>2.9399999999999977</v>
      </c>
      <c r="J1368" s="12">
        <f t="shared" si="283"/>
        <v>8.6435999999999868</v>
      </c>
      <c r="K1368" s="12">
        <f t="shared" si="284"/>
        <v>2.9399999999999977</v>
      </c>
      <c r="L1368" s="36">
        <f t="shared" si="285"/>
        <v>1.6522423288749005E-2</v>
      </c>
      <c r="M1368" s="12">
        <f t="shared" ca="1" si="274"/>
        <v>175.35333333333332</v>
      </c>
      <c r="N1368" s="12">
        <f t="shared" ca="1" si="276"/>
        <v>2.5866666666666731</v>
      </c>
      <c r="O1368" s="12">
        <f t="shared" ca="1" si="277"/>
        <v>6.6908444444444779</v>
      </c>
      <c r="P1368" s="12">
        <f t="shared" ca="1" si="278"/>
        <v>2.5866666666666731</v>
      </c>
      <c r="Q1368" s="36">
        <f t="shared" ca="1" si="279"/>
        <v>1.453673522910348E-2</v>
      </c>
      <c r="R1368" s="37">
        <f t="shared" ca="1" si="275"/>
        <v>2.2690108009984167</v>
      </c>
      <c r="S1368" s="38">
        <f t="shared" ca="1" si="286"/>
        <v>1</v>
      </c>
    </row>
    <row r="1369" spans="5:19" x14ac:dyDescent="0.3">
      <c r="E1369" s="34">
        <f t="shared" si="280"/>
        <v>1368</v>
      </c>
      <c r="F1369" s="39">
        <v>45450.291666666664</v>
      </c>
      <c r="G1369" s="10">
        <v>177.48</v>
      </c>
      <c r="H1369" s="40">
        <f t="shared" si="281"/>
        <v>177.94</v>
      </c>
      <c r="I1369" s="12">
        <f t="shared" si="282"/>
        <v>-0.46000000000000796</v>
      </c>
      <c r="J1369" s="12">
        <f t="shared" si="283"/>
        <v>0.21160000000000731</v>
      </c>
      <c r="K1369" s="12">
        <f t="shared" si="284"/>
        <v>0.46000000000000796</v>
      </c>
      <c r="L1369" s="36">
        <f t="shared" si="285"/>
        <v>2.5918413342348881E-3</v>
      </c>
      <c r="M1369" s="12">
        <f t="shared" ca="1" si="274"/>
        <v>175.90333333333334</v>
      </c>
      <c r="N1369" s="12">
        <f t="shared" ca="1" si="276"/>
        <v>1.5766666666666538</v>
      </c>
      <c r="O1369" s="12">
        <f t="shared" ca="1" si="277"/>
        <v>2.4858777777777372</v>
      </c>
      <c r="P1369" s="12">
        <f t="shared" ca="1" si="278"/>
        <v>1.5766666666666538</v>
      </c>
      <c r="Q1369" s="36">
        <f t="shared" ca="1" si="279"/>
        <v>8.8836300803845723E-3</v>
      </c>
      <c r="R1369" s="37">
        <f t="shared" ca="1" si="275"/>
        <v>1.2590108009983974</v>
      </c>
      <c r="S1369" s="38">
        <f t="shared" ca="1" si="286"/>
        <v>0</v>
      </c>
    </row>
    <row r="1370" spans="5:19" x14ac:dyDescent="0.3">
      <c r="E1370" s="34">
        <f t="shared" si="280"/>
        <v>1369</v>
      </c>
      <c r="F1370" s="35">
        <v>45453.291666666664</v>
      </c>
      <c r="G1370" s="6">
        <v>173.79</v>
      </c>
      <c r="H1370" s="40">
        <f t="shared" si="281"/>
        <v>177.48</v>
      </c>
      <c r="I1370" s="12">
        <f t="shared" si="282"/>
        <v>-3.6899999999999977</v>
      </c>
      <c r="J1370" s="12">
        <f t="shared" si="283"/>
        <v>13.616099999999983</v>
      </c>
      <c r="K1370" s="12">
        <f t="shared" si="284"/>
        <v>3.6899999999999977</v>
      </c>
      <c r="L1370" s="36">
        <f t="shared" si="285"/>
        <v>2.1232522009321582E-2</v>
      </c>
      <c r="M1370" s="12">
        <f t="shared" ca="1" si="274"/>
        <v>176.80666666666664</v>
      </c>
      <c r="N1370" s="12">
        <f t="shared" ca="1" si="276"/>
        <v>-3.0166666666666515</v>
      </c>
      <c r="O1370" s="12">
        <f t="shared" ca="1" si="277"/>
        <v>9.100277777777686</v>
      </c>
      <c r="P1370" s="12">
        <f t="shared" ca="1" si="278"/>
        <v>3.0166666666666515</v>
      </c>
      <c r="Q1370" s="36">
        <f t="shared" ca="1" si="279"/>
        <v>1.7358114199129131E-2</v>
      </c>
      <c r="R1370" s="37">
        <f t="shared" ca="1" si="275"/>
        <v>-3.3343225323349079</v>
      </c>
      <c r="S1370" s="38">
        <f t="shared" ca="1" si="286"/>
        <v>1</v>
      </c>
    </row>
    <row r="1371" spans="5:19" x14ac:dyDescent="0.3">
      <c r="E1371" s="34">
        <f t="shared" si="280"/>
        <v>1370</v>
      </c>
      <c r="F1371" s="39">
        <v>45454.291666666664</v>
      </c>
      <c r="G1371" s="10">
        <v>170.66</v>
      </c>
      <c r="H1371" s="40">
        <f t="shared" si="281"/>
        <v>173.79</v>
      </c>
      <c r="I1371" s="12">
        <f t="shared" si="282"/>
        <v>-3.1299999999999955</v>
      </c>
      <c r="J1371" s="12">
        <f t="shared" si="283"/>
        <v>9.7968999999999724</v>
      </c>
      <c r="K1371" s="12">
        <f t="shared" si="284"/>
        <v>3.1299999999999955</v>
      </c>
      <c r="L1371" s="36">
        <f t="shared" si="285"/>
        <v>1.8340560178131932E-2</v>
      </c>
      <c r="M1371" s="12">
        <f t="shared" ca="1" si="274"/>
        <v>176.40333333333331</v>
      </c>
      <c r="N1371" s="12">
        <f t="shared" ca="1" si="276"/>
        <v>-5.743333333333311</v>
      </c>
      <c r="O1371" s="12">
        <f t="shared" ca="1" si="277"/>
        <v>32.985877777777524</v>
      </c>
      <c r="P1371" s="12">
        <f t="shared" ca="1" si="278"/>
        <v>5.743333333333311</v>
      </c>
      <c r="Q1371" s="36">
        <f t="shared" ca="1" si="279"/>
        <v>3.3653658346029014E-2</v>
      </c>
      <c r="R1371" s="37">
        <f t="shared" ca="1" si="275"/>
        <v>-6.0609891990015674</v>
      </c>
      <c r="S1371" s="38">
        <f t="shared" ca="1" si="286"/>
        <v>0</v>
      </c>
    </row>
    <row r="1372" spans="5:19" x14ac:dyDescent="0.3">
      <c r="E1372" s="34">
        <f t="shared" si="280"/>
        <v>1371</v>
      </c>
      <c r="F1372" s="35">
        <v>45455.291666666664</v>
      </c>
      <c r="G1372" s="6">
        <v>177.29</v>
      </c>
      <c r="H1372" s="40">
        <f t="shared" si="281"/>
        <v>170.66</v>
      </c>
      <c r="I1372" s="12">
        <f t="shared" si="282"/>
        <v>6.6299999999999955</v>
      </c>
      <c r="J1372" s="12">
        <f t="shared" si="283"/>
        <v>43.956899999999941</v>
      </c>
      <c r="K1372" s="12">
        <f t="shared" si="284"/>
        <v>6.6299999999999955</v>
      </c>
      <c r="L1372" s="36">
        <f t="shared" si="285"/>
        <v>3.7396356252467684E-2</v>
      </c>
      <c r="M1372" s="12">
        <f t="shared" ca="1" si="274"/>
        <v>173.97666666666666</v>
      </c>
      <c r="N1372" s="12">
        <f t="shared" ca="1" si="276"/>
        <v>3.3133333333333326</v>
      </c>
      <c r="O1372" s="12">
        <f t="shared" ca="1" si="277"/>
        <v>10.978177777777773</v>
      </c>
      <c r="P1372" s="12">
        <f t="shared" ca="1" si="278"/>
        <v>3.3133333333333326</v>
      </c>
      <c r="Q1372" s="36">
        <f t="shared" ca="1" si="279"/>
        <v>1.8688777332806886E-2</v>
      </c>
      <c r="R1372" s="37">
        <f t="shared" ca="1" si="275"/>
        <v>2.9956774676650761</v>
      </c>
      <c r="S1372" s="38">
        <f t="shared" ca="1" si="286"/>
        <v>1</v>
      </c>
    </row>
    <row r="1373" spans="5:19" x14ac:dyDescent="0.3">
      <c r="E1373" s="34">
        <f t="shared" si="280"/>
        <v>1372</v>
      </c>
      <c r="F1373" s="39">
        <v>45456.291666666664</v>
      </c>
      <c r="G1373" s="10">
        <v>182.47</v>
      </c>
      <c r="H1373" s="40">
        <f t="shared" si="281"/>
        <v>177.29</v>
      </c>
      <c r="I1373" s="12">
        <f t="shared" si="282"/>
        <v>5.1800000000000068</v>
      </c>
      <c r="J1373" s="12">
        <f t="shared" si="283"/>
        <v>26.832400000000071</v>
      </c>
      <c r="K1373" s="12">
        <f t="shared" si="284"/>
        <v>5.1800000000000068</v>
      </c>
      <c r="L1373" s="36">
        <f t="shared" si="285"/>
        <v>2.8388228201896241E-2</v>
      </c>
      <c r="M1373" s="12">
        <f t="shared" ca="1" si="274"/>
        <v>173.91333333333333</v>
      </c>
      <c r="N1373" s="12">
        <f t="shared" ca="1" si="276"/>
        <v>8.556666666666672</v>
      </c>
      <c r="O1373" s="12">
        <f t="shared" ca="1" si="277"/>
        <v>73.216544444444537</v>
      </c>
      <c r="P1373" s="12">
        <f t="shared" ca="1" si="278"/>
        <v>8.556666666666672</v>
      </c>
      <c r="Q1373" s="36">
        <f t="shared" ca="1" si="279"/>
        <v>4.6893553278164475E-2</v>
      </c>
      <c r="R1373" s="37">
        <f t="shared" ca="1" si="275"/>
        <v>8.2390108009984164</v>
      </c>
      <c r="S1373" s="38">
        <f t="shared" ca="1" si="286"/>
        <v>0</v>
      </c>
    </row>
    <row r="1374" spans="5:19" x14ac:dyDescent="0.3">
      <c r="E1374" s="34">
        <f t="shared" si="280"/>
        <v>1373</v>
      </c>
      <c r="F1374" s="35">
        <v>45457.291666666664</v>
      </c>
      <c r="G1374" s="6">
        <v>178.01</v>
      </c>
      <c r="H1374" s="40">
        <f t="shared" si="281"/>
        <v>182.47</v>
      </c>
      <c r="I1374" s="12">
        <f t="shared" si="282"/>
        <v>-4.460000000000008</v>
      </c>
      <c r="J1374" s="12">
        <f t="shared" si="283"/>
        <v>19.891600000000071</v>
      </c>
      <c r="K1374" s="12">
        <f t="shared" si="284"/>
        <v>4.460000000000008</v>
      </c>
      <c r="L1374" s="36">
        <f t="shared" si="285"/>
        <v>2.505477220380882E-2</v>
      </c>
      <c r="M1374" s="12">
        <f t="shared" ca="1" si="274"/>
        <v>176.80666666666664</v>
      </c>
      <c r="N1374" s="12">
        <f t="shared" ca="1" si="276"/>
        <v>1.2033333333333474</v>
      </c>
      <c r="O1374" s="12">
        <f t="shared" ca="1" si="277"/>
        <v>1.4480111111111449</v>
      </c>
      <c r="P1374" s="12">
        <f t="shared" ca="1" si="278"/>
        <v>1.2033333333333474</v>
      </c>
      <c r="Q1374" s="36">
        <f t="shared" ca="1" si="279"/>
        <v>6.7599198546898906E-3</v>
      </c>
      <c r="R1374" s="37">
        <f t="shared" ca="1" si="275"/>
        <v>0.88567746766509103</v>
      </c>
      <c r="S1374" s="38">
        <f t="shared" ca="1" si="286"/>
        <v>0</v>
      </c>
    </row>
    <row r="1375" spans="5:19" x14ac:dyDescent="0.3">
      <c r="E1375" s="34">
        <f t="shared" si="280"/>
        <v>1374</v>
      </c>
      <c r="F1375" s="39">
        <v>45460.291666666664</v>
      </c>
      <c r="G1375" s="10">
        <v>187.44</v>
      </c>
      <c r="H1375" s="40">
        <f t="shared" si="281"/>
        <v>178.01</v>
      </c>
      <c r="I1375" s="12">
        <f t="shared" si="282"/>
        <v>9.4300000000000068</v>
      </c>
      <c r="J1375" s="12">
        <f t="shared" si="283"/>
        <v>88.924900000000122</v>
      </c>
      <c r="K1375" s="12">
        <f t="shared" si="284"/>
        <v>9.4300000000000068</v>
      </c>
      <c r="L1375" s="36">
        <f t="shared" si="285"/>
        <v>5.0309432351685911E-2</v>
      </c>
      <c r="M1375" s="12">
        <f t="shared" ca="1" si="274"/>
        <v>179.25666666666666</v>
      </c>
      <c r="N1375" s="12">
        <f t="shared" ca="1" si="276"/>
        <v>8.1833333333333371</v>
      </c>
      <c r="O1375" s="12">
        <f t="shared" ca="1" si="277"/>
        <v>66.966944444444508</v>
      </c>
      <c r="P1375" s="12">
        <f t="shared" ca="1" si="278"/>
        <v>8.1833333333333371</v>
      </c>
      <c r="Q1375" s="36">
        <f t="shared" ca="1" si="279"/>
        <v>4.3658415137288395E-2</v>
      </c>
      <c r="R1375" s="37">
        <f t="shared" ca="1" si="275"/>
        <v>7.8656774676650807</v>
      </c>
      <c r="S1375" s="38">
        <f t="shared" ca="1" si="286"/>
        <v>0</v>
      </c>
    </row>
    <row r="1376" spans="5:19" x14ac:dyDescent="0.3">
      <c r="E1376" s="34">
        <f t="shared" si="280"/>
        <v>1375</v>
      </c>
      <c r="F1376" s="35">
        <v>45461.291666666664</v>
      </c>
      <c r="G1376" s="6">
        <v>184.86</v>
      </c>
      <c r="H1376" s="40">
        <f t="shared" si="281"/>
        <v>187.44</v>
      </c>
      <c r="I1376" s="12">
        <f t="shared" si="282"/>
        <v>-2.5799999999999841</v>
      </c>
      <c r="J1376" s="12">
        <f t="shared" si="283"/>
        <v>6.6563999999999179</v>
      </c>
      <c r="K1376" s="12">
        <f t="shared" si="284"/>
        <v>2.5799999999999841</v>
      </c>
      <c r="L1376" s="36">
        <f t="shared" si="285"/>
        <v>1.3956507627393616E-2</v>
      </c>
      <c r="M1376" s="12">
        <f t="shared" ca="1" si="274"/>
        <v>182.64000000000001</v>
      </c>
      <c r="N1376" s="12">
        <f t="shared" ca="1" si="276"/>
        <v>2.2199999999999989</v>
      </c>
      <c r="O1376" s="12">
        <f t="shared" ca="1" si="277"/>
        <v>4.9283999999999946</v>
      </c>
      <c r="P1376" s="12">
        <f t="shared" ca="1" si="278"/>
        <v>2.2199999999999989</v>
      </c>
      <c r="Q1376" s="36">
        <f t="shared" ca="1" si="279"/>
        <v>1.2009087958455039E-2</v>
      </c>
      <c r="R1376" s="37">
        <f t="shared" ca="1" si="275"/>
        <v>1.9023441343317424</v>
      </c>
      <c r="S1376" s="38">
        <f t="shared" ca="1" si="286"/>
        <v>0</v>
      </c>
    </row>
    <row r="1377" spans="5:19" x14ac:dyDescent="0.3">
      <c r="E1377" s="34">
        <f t="shared" si="280"/>
        <v>1376</v>
      </c>
      <c r="F1377" s="39">
        <v>45463.291666666664</v>
      </c>
      <c r="G1377" s="10">
        <v>181.57</v>
      </c>
      <c r="H1377" s="40">
        <f t="shared" si="281"/>
        <v>184.86</v>
      </c>
      <c r="I1377" s="12">
        <f t="shared" si="282"/>
        <v>-3.2900000000000205</v>
      </c>
      <c r="J1377" s="12">
        <f t="shared" si="283"/>
        <v>10.824100000000135</v>
      </c>
      <c r="K1377" s="12">
        <f t="shared" si="284"/>
        <v>3.2900000000000205</v>
      </c>
      <c r="L1377" s="36">
        <f t="shared" si="285"/>
        <v>1.8119733436140446E-2</v>
      </c>
      <c r="M1377" s="12">
        <f t="shared" ca="1" si="274"/>
        <v>183.43666666666664</v>
      </c>
      <c r="N1377" s="12">
        <f t="shared" ca="1" si="276"/>
        <v>-1.8666666666666458</v>
      </c>
      <c r="O1377" s="12">
        <f t="shared" ca="1" si="277"/>
        <v>3.4844444444443665</v>
      </c>
      <c r="P1377" s="12">
        <f t="shared" ca="1" si="278"/>
        <v>1.8666666666666458</v>
      </c>
      <c r="Q1377" s="36">
        <f t="shared" ca="1" si="279"/>
        <v>1.0280699821923478E-2</v>
      </c>
      <c r="R1377" s="37">
        <f t="shared" ca="1" si="275"/>
        <v>-2.1843225323349023</v>
      </c>
      <c r="S1377" s="38">
        <f t="shared" ca="1" si="286"/>
        <v>1</v>
      </c>
    </row>
    <row r="1378" spans="5:19" x14ac:dyDescent="0.3">
      <c r="E1378" s="34">
        <f t="shared" si="280"/>
        <v>1377</v>
      </c>
      <c r="F1378" s="35">
        <v>45464.291666666664</v>
      </c>
      <c r="G1378" s="6">
        <v>183.01</v>
      </c>
      <c r="H1378" s="40">
        <f t="shared" si="281"/>
        <v>181.57</v>
      </c>
      <c r="I1378" s="12">
        <f t="shared" si="282"/>
        <v>1.4399999999999977</v>
      </c>
      <c r="J1378" s="12">
        <f t="shared" si="283"/>
        <v>2.0735999999999937</v>
      </c>
      <c r="K1378" s="12">
        <f t="shared" si="284"/>
        <v>1.4399999999999977</v>
      </c>
      <c r="L1378" s="36">
        <f t="shared" si="285"/>
        <v>7.8684224905742738E-3</v>
      </c>
      <c r="M1378" s="12">
        <f t="shared" ca="1" si="274"/>
        <v>184.62333333333333</v>
      </c>
      <c r="N1378" s="12">
        <f t="shared" ca="1" si="276"/>
        <v>-1.6133333333333439</v>
      </c>
      <c r="O1378" s="12">
        <f t="shared" ca="1" si="277"/>
        <v>2.6028444444444787</v>
      </c>
      <c r="P1378" s="12">
        <f t="shared" ca="1" si="278"/>
        <v>1.6133333333333439</v>
      </c>
      <c r="Q1378" s="36">
        <f t="shared" ca="1" si="279"/>
        <v>8.8155474199953232E-3</v>
      </c>
      <c r="R1378" s="37">
        <f t="shared" ca="1" si="275"/>
        <v>-1.9309891990016004</v>
      </c>
      <c r="S1378" s="38">
        <f t="shared" ca="1" si="286"/>
        <v>0</v>
      </c>
    </row>
    <row r="1379" spans="5:19" x14ac:dyDescent="0.3">
      <c r="E1379" s="34">
        <f t="shared" si="280"/>
        <v>1378</v>
      </c>
      <c r="F1379" s="39">
        <v>45467.291666666664</v>
      </c>
      <c r="G1379" s="10">
        <v>182.58</v>
      </c>
      <c r="H1379" s="40">
        <f t="shared" si="281"/>
        <v>183.01</v>
      </c>
      <c r="I1379" s="12">
        <f t="shared" si="282"/>
        <v>-0.4299999999999784</v>
      </c>
      <c r="J1379" s="12">
        <f t="shared" si="283"/>
        <v>0.18489999999998141</v>
      </c>
      <c r="K1379" s="12">
        <f t="shared" si="284"/>
        <v>0.4299999999999784</v>
      </c>
      <c r="L1379" s="36">
        <f t="shared" si="285"/>
        <v>2.3551319969327329E-3</v>
      </c>
      <c r="M1379" s="12">
        <f t="shared" ca="1" si="274"/>
        <v>183.14666666666668</v>
      </c>
      <c r="N1379" s="12">
        <f t="shared" ca="1" si="276"/>
        <v>-0.56666666666666288</v>
      </c>
      <c r="O1379" s="12">
        <f t="shared" ca="1" si="277"/>
        <v>0.3211111111111068</v>
      </c>
      <c r="P1379" s="12">
        <f t="shared" ca="1" si="278"/>
        <v>0.56666666666666288</v>
      </c>
      <c r="Q1379" s="36">
        <f t="shared" ca="1" si="279"/>
        <v>3.1036623215393955E-3</v>
      </c>
      <c r="R1379" s="37">
        <f t="shared" ca="1" si="275"/>
        <v>-0.8843225323349192</v>
      </c>
      <c r="S1379" s="38">
        <f t="shared" ca="1" si="286"/>
        <v>0</v>
      </c>
    </row>
    <row r="1380" spans="5:19" x14ac:dyDescent="0.3">
      <c r="E1380" s="34">
        <f t="shared" si="280"/>
        <v>1379</v>
      </c>
      <c r="F1380" s="35">
        <v>45468.291666666664</v>
      </c>
      <c r="G1380" s="6">
        <v>187.35</v>
      </c>
      <c r="H1380" s="40">
        <f t="shared" si="281"/>
        <v>182.58</v>
      </c>
      <c r="I1380" s="12">
        <f t="shared" si="282"/>
        <v>4.7699999999999818</v>
      </c>
      <c r="J1380" s="12">
        <f t="shared" si="283"/>
        <v>22.752899999999826</v>
      </c>
      <c r="K1380" s="12">
        <f t="shared" si="284"/>
        <v>4.7699999999999818</v>
      </c>
      <c r="L1380" s="36">
        <f t="shared" si="285"/>
        <v>2.5460368294635612E-2</v>
      </c>
      <c r="M1380" s="12">
        <f t="shared" ca="1" si="274"/>
        <v>182.38666666666666</v>
      </c>
      <c r="N1380" s="12">
        <f t="shared" ca="1" si="276"/>
        <v>4.9633333333333383</v>
      </c>
      <c r="O1380" s="12">
        <f t="shared" ca="1" si="277"/>
        <v>24.634677777777828</v>
      </c>
      <c r="P1380" s="12">
        <f t="shared" ca="1" si="278"/>
        <v>4.9633333333333383</v>
      </c>
      <c r="Q1380" s="36">
        <f t="shared" ca="1" si="279"/>
        <v>2.6492304955075197E-2</v>
      </c>
      <c r="R1380" s="37">
        <f t="shared" ca="1" si="275"/>
        <v>4.6456774676650818</v>
      </c>
      <c r="S1380" s="38">
        <f t="shared" ca="1" si="286"/>
        <v>1</v>
      </c>
    </row>
    <row r="1381" spans="5:19" x14ac:dyDescent="0.3">
      <c r="E1381" s="34">
        <f t="shared" si="280"/>
        <v>1380</v>
      </c>
      <c r="F1381" s="39">
        <v>45469.291666666664</v>
      </c>
      <c r="G1381" s="10">
        <v>196.37</v>
      </c>
      <c r="H1381" s="40">
        <f t="shared" si="281"/>
        <v>187.35</v>
      </c>
      <c r="I1381" s="12">
        <f t="shared" si="282"/>
        <v>9.0200000000000102</v>
      </c>
      <c r="J1381" s="12">
        <f t="shared" si="283"/>
        <v>81.360400000000183</v>
      </c>
      <c r="K1381" s="12">
        <f t="shared" si="284"/>
        <v>9.0200000000000102</v>
      </c>
      <c r="L1381" s="36">
        <f t="shared" si="285"/>
        <v>4.5933696593166012E-2</v>
      </c>
      <c r="M1381" s="12">
        <f t="shared" ca="1" si="274"/>
        <v>184.31333333333336</v>
      </c>
      <c r="N1381" s="12">
        <f t="shared" ca="1" si="276"/>
        <v>12.056666666666644</v>
      </c>
      <c r="O1381" s="12">
        <f t="shared" ca="1" si="277"/>
        <v>145.36321111111056</v>
      </c>
      <c r="P1381" s="12">
        <f t="shared" ca="1" si="278"/>
        <v>12.056666666666644</v>
      </c>
      <c r="Q1381" s="36">
        <f t="shared" ca="1" si="279"/>
        <v>6.1397701617694367E-2</v>
      </c>
      <c r="R1381" s="37">
        <f t="shared" ca="1" si="275"/>
        <v>11.739010800998388</v>
      </c>
      <c r="S1381" s="38">
        <f t="shared" ca="1" si="286"/>
        <v>0</v>
      </c>
    </row>
    <row r="1382" spans="5:19" x14ac:dyDescent="0.3">
      <c r="E1382" s="34">
        <f t="shared" si="280"/>
        <v>1381</v>
      </c>
      <c r="F1382" s="35">
        <v>45470.291666666664</v>
      </c>
      <c r="G1382" s="6">
        <v>197.42</v>
      </c>
      <c r="H1382" s="40">
        <f t="shared" si="281"/>
        <v>196.37</v>
      </c>
      <c r="I1382" s="12">
        <f t="shared" si="282"/>
        <v>1.0499999999999829</v>
      </c>
      <c r="J1382" s="12">
        <f t="shared" si="283"/>
        <v>1.1024999999999643</v>
      </c>
      <c r="K1382" s="12">
        <f t="shared" si="284"/>
        <v>1.0499999999999829</v>
      </c>
      <c r="L1382" s="36">
        <f t="shared" si="285"/>
        <v>5.3186100699016466E-3</v>
      </c>
      <c r="M1382" s="12">
        <f t="shared" ca="1" si="274"/>
        <v>188.76666666666665</v>
      </c>
      <c r="N1382" s="12">
        <f t="shared" ca="1" si="276"/>
        <v>8.653333333333336</v>
      </c>
      <c r="O1382" s="12">
        <f t="shared" ca="1" si="277"/>
        <v>74.880177777777817</v>
      </c>
      <c r="P1382" s="12">
        <f t="shared" ca="1" si="278"/>
        <v>8.653333333333336</v>
      </c>
      <c r="Q1382" s="36">
        <f t="shared" ca="1" si="279"/>
        <v>4.3832100766555249E-2</v>
      </c>
      <c r="R1382" s="37">
        <f t="shared" ca="1" si="275"/>
        <v>8.3356774676650804</v>
      </c>
      <c r="S1382" s="38">
        <f t="shared" ca="1" si="286"/>
        <v>0</v>
      </c>
    </row>
    <row r="1383" spans="5:19" x14ac:dyDescent="0.3">
      <c r="E1383" s="34">
        <f t="shared" si="280"/>
        <v>1382</v>
      </c>
      <c r="F1383" s="39">
        <v>45471.291666666664</v>
      </c>
      <c r="G1383" s="10">
        <v>197.88</v>
      </c>
      <c r="H1383" s="40">
        <f t="shared" si="281"/>
        <v>197.42</v>
      </c>
      <c r="I1383" s="12">
        <f t="shared" si="282"/>
        <v>0.46000000000000796</v>
      </c>
      <c r="J1383" s="12">
        <f t="shared" si="283"/>
        <v>0.21160000000000731</v>
      </c>
      <c r="K1383" s="12">
        <f t="shared" si="284"/>
        <v>0.46000000000000796</v>
      </c>
      <c r="L1383" s="36">
        <f t="shared" si="285"/>
        <v>2.3246411966848998E-3</v>
      </c>
      <c r="M1383" s="12">
        <f t="shared" ca="1" si="274"/>
        <v>193.71333333333334</v>
      </c>
      <c r="N1383" s="12">
        <f t="shared" ca="1" si="276"/>
        <v>4.1666666666666572</v>
      </c>
      <c r="O1383" s="12">
        <f t="shared" ca="1" si="277"/>
        <v>17.361111111111033</v>
      </c>
      <c r="P1383" s="12">
        <f t="shared" ca="1" si="278"/>
        <v>4.1666666666666572</v>
      </c>
      <c r="Q1383" s="36">
        <f t="shared" ca="1" si="279"/>
        <v>2.1056532578667159E-2</v>
      </c>
      <c r="R1383" s="37">
        <f t="shared" ca="1" si="275"/>
        <v>3.8490108009984008</v>
      </c>
      <c r="S1383" s="38">
        <f t="shared" ca="1" si="286"/>
        <v>0</v>
      </c>
    </row>
    <row r="1384" spans="5:19" x14ac:dyDescent="0.3">
      <c r="E1384" s="34">
        <f t="shared" si="280"/>
        <v>1383</v>
      </c>
      <c r="F1384" s="35">
        <v>45474.291666666664</v>
      </c>
      <c r="G1384" s="6">
        <v>209.86</v>
      </c>
      <c r="H1384" s="40">
        <f t="shared" si="281"/>
        <v>197.88</v>
      </c>
      <c r="I1384" s="12">
        <f t="shared" si="282"/>
        <v>11.980000000000018</v>
      </c>
      <c r="J1384" s="12">
        <f t="shared" si="283"/>
        <v>143.52040000000045</v>
      </c>
      <c r="K1384" s="12">
        <f t="shared" si="284"/>
        <v>11.980000000000018</v>
      </c>
      <c r="L1384" s="36">
        <f t="shared" si="285"/>
        <v>5.7085676165062507E-2</v>
      </c>
      <c r="M1384" s="12">
        <f t="shared" ca="1" si="274"/>
        <v>197.22333333333333</v>
      </c>
      <c r="N1384" s="12">
        <f t="shared" ca="1" si="276"/>
        <v>12.636666666666684</v>
      </c>
      <c r="O1384" s="12">
        <f t="shared" ca="1" si="277"/>
        <v>159.68534444444489</v>
      </c>
      <c r="P1384" s="12">
        <f t="shared" ca="1" si="278"/>
        <v>12.636666666666684</v>
      </c>
      <c r="Q1384" s="36">
        <f t="shared" ca="1" si="279"/>
        <v>6.0214746338829145E-2</v>
      </c>
      <c r="R1384" s="37">
        <f t="shared" ca="1" si="275"/>
        <v>12.319010800998429</v>
      </c>
      <c r="S1384" s="38">
        <f t="shared" ca="1" si="286"/>
        <v>0</v>
      </c>
    </row>
    <row r="1385" spans="5:19" x14ac:dyDescent="0.3">
      <c r="E1385" s="34">
        <f t="shared" si="280"/>
        <v>1384</v>
      </c>
      <c r="F1385" s="39">
        <v>45475.291666666664</v>
      </c>
      <c r="G1385" s="10">
        <v>231.26</v>
      </c>
      <c r="H1385" s="40">
        <f t="shared" si="281"/>
        <v>209.86</v>
      </c>
      <c r="I1385" s="12">
        <f t="shared" si="282"/>
        <v>21.399999999999977</v>
      </c>
      <c r="J1385" s="12">
        <f t="shared" si="283"/>
        <v>457.95999999999901</v>
      </c>
      <c r="K1385" s="12">
        <f t="shared" si="284"/>
        <v>21.399999999999977</v>
      </c>
      <c r="L1385" s="36">
        <f t="shared" si="285"/>
        <v>9.2536538960477296E-2</v>
      </c>
      <c r="M1385" s="12">
        <f t="shared" ca="1" si="274"/>
        <v>201.72</v>
      </c>
      <c r="N1385" s="12">
        <f t="shared" ca="1" si="276"/>
        <v>29.539999999999992</v>
      </c>
      <c r="O1385" s="12">
        <f t="shared" ca="1" si="277"/>
        <v>872.6115999999995</v>
      </c>
      <c r="P1385" s="12">
        <f t="shared" ca="1" si="278"/>
        <v>29.539999999999992</v>
      </c>
      <c r="Q1385" s="36">
        <f t="shared" ca="1" si="279"/>
        <v>0.12773501686413558</v>
      </c>
      <c r="R1385" s="37">
        <f t="shared" ca="1" si="275"/>
        <v>29.222344134331735</v>
      </c>
      <c r="S1385" s="38">
        <f t="shared" ca="1" si="286"/>
        <v>0</v>
      </c>
    </row>
    <row r="1386" spans="5:19" x14ac:dyDescent="0.3">
      <c r="E1386" s="34">
        <f t="shared" si="280"/>
        <v>1385</v>
      </c>
      <c r="F1386" s="35">
        <v>45476.291666666664</v>
      </c>
      <c r="G1386" s="6">
        <v>246.39</v>
      </c>
      <c r="H1386" s="40">
        <f t="shared" si="281"/>
        <v>231.26</v>
      </c>
      <c r="I1386" s="12">
        <f t="shared" si="282"/>
        <v>15.129999999999995</v>
      </c>
      <c r="J1386" s="12">
        <f t="shared" si="283"/>
        <v>228.91689999999986</v>
      </c>
      <c r="K1386" s="12">
        <f t="shared" si="284"/>
        <v>15.129999999999995</v>
      </c>
      <c r="L1386" s="36">
        <f t="shared" si="285"/>
        <v>6.1406712934778181E-2</v>
      </c>
      <c r="M1386" s="12">
        <f t="shared" ca="1" si="274"/>
        <v>213</v>
      </c>
      <c r="N1386" s="12">
        <f t="shared" ca="1" si="276"/>
        <v>33.389999999999986</v>
      </c>
      <c r="O1386" s="12">
        <f t="shared" ca="1" si="277"/>
        <v>1114.8920999999991</v>
      </c>
      <c r="P1386" s="12">
        <f t="shared" ca="1" si="278"/>
        <v>33.389999999999986</v>
      </c>
      <c r="Q1386" s="36">
        <f t="shared" ca="1" si="279"/>
        <v>0.13551686350907094</v>
      </c>
      <c r="R1386" s="37">
        <f t="shared" ca="1" si="275"/>
        <v>33.072344134331729</v>
      </c>
      <c r="S1386" s="38">
        <f t="shared" ca="1" si="286"/>
        <v>0</v>
      </c>
    </row>
    <row r="1387" spans="5:19" x14ac:dyDescent="0.3">
      <c r="E1387" s="34">
        <f t="shared" si="280"/>
        <v>1386</v>
      </c>
      <c r="F1387" s="39">
        <v>45478.291666666664</v>
      </c>
      <c r="G1387" s="10">
        <v>251.52</v>
      </c>
      <c r="H1387" s="40">
        <f t="shared" si="281"/>
        <v>246.39</v>
      </c>
      <c r="I1387" s="12">
        <f t="shared" si="282"/>
        <v>5.1300000000000239</v>
      </c>
      <c r="J1387" s="12">
        <f t="shared" si="283"/>
        <v>26.316900000000246</v>
      </c>
      <c r="K1387" s="12">
        <f t="shared" si="284"/>
        <v>5.1300000000000239</v>
      </c>
      <c r="L1387" s="36">
        <f t="shared" si="285"/>
        <v>2.0395992366412308E-2</v>
      </c>
      <c r="M1387" s="12">
        <f t="shared" ca="1" si="274"/>
        <v>229.17</v>
      </c>
      <c r="N1387" s="12">
        <f t="shared" ca="1" si="276"/>
        <v>22.350000000000023</v>
      </c>
      <c r="O1387" s="12">
        <f t="shared" ca="1" si="277"/>
        <v>499.522500000001</v>
      </c>
      <c r="P1387" s="12">
        <f t="shared" ca="1" si="278"/>
        <v>22.350000000000023</v>
      </c>
      <c r="Q1387" s="36">
        <f t="shared" ca="1" si="279"/>
        <v>8.8859732824427565E-2</v>
      </c>
      <c r="R1387" s="37">
        <f t="shared" ca="1" si="275"/>
        <v>22.032344134331765</v>
      </c>
      <c r="S1387" s="38">
        <f t="shared" ca="1" si="286"/>
        <v>0</v>
      </c>
    </row>
    <row r="1388" spans="5:19" x14ac:dyDescent="0.3">
      <c r="E1388" s="34">
        <f t="shared" si="280"/>
        <v>1387</v>
      </c>
      <c r="F1388" s="35">
        <v>45481.291666666664</v>
      </c>
      <c r="G1388" s="6">
        <v>252.94</v>
      </c>
      <c r="H1388" s="40">
        <f t="shared" si="281"/>
        <v>251.52</v>
      </c>
      <c r="I1388" s="12">
        <f t="shared" si="282"/>
        <v>1.4199999999999875</v>
      </c>
      <c r="J1388" s="12">
        <f t="shared" si="283"/>
        <v>2.0163999999999644</v>
      </c>
      <c r="K1388" s="12">
        <f t="shared" si="284"/>
        <v>1.4199999999999875</v>
      </c>
      <c r="L1388" s="36">
        <f t="shared" si="285"/>
        <v>5.6139795999050664E-3</v>
      </c>
      <c r="M1388" s="12">
        <f t="shared" ca="1" si="274"/>
        <v>243.05666666666664</v>
      </c>
      <c r="N1388" s="12">
        <f t="shared" ca="1" si="276"/>
        <v>9.8833333333333542</v>
      </c>
      <c r="O1388" s="12">
        <f t="shared" ca="1" si="277"/>
        <v>97.680277777778187</v>
      </c>
      <c r="P1388" s="12">
        <f t="shared" ca="1" si="278"/>
        <v>9.8833333333333542</v>
      </c>
      <c r="Q1388" s="36">
        <f t="shared" ca="1" si="279"/>
        <v>3.9073825149574422E-2</v>
      </c>
      <c r="R1388" s="37">
        <f t="shared" ca="1" si="275"/>
        <v>9.5656774676650986</v>
      </c>
      <c r="S1388" s="38">
        <f t="shared" ca="1" si="286"/>
        <v>0</v>
      </c>
    </row>
    <row r="1389" spans="5:19" x14ac:dyDescent="0.3">
      <c r="E1389" s="34">
        <f t="shared" si="280"/>
        <v>1388</v>
      </c>
      <c r="F1389" s="39">
        <v>45482.291666666664</v>
      </c>
      <c r="G1389" s="10">
        <v>262.33</v>
      </c>
      <c r="H1389" s="40">
        <f t="shared" si="281"/>
        <v>252.94</v>
      </c>
      <c r="I1389" s="12">
        <f t="shared" si="282"/>
        <v>9.3899999999999864</v>
      </c>
      <c r="J1389" s="12">
        <f t="shared" si="283"/>
        <v>88.172099999999745</v>
      </c>
      <c r="K1389" s="12">
        <f t="shared" si="284"/>
        <v>9.3899999999999864</v>
      </c>
      <c r="L1389" s="36">
        <f t="shared" si="285"/>
        <v>3.5794609842564662E-2</v>
      </c>
      <c r="M1389" s="12">
        <f t="shared" ca="1" si="274"/>
        <v>250.2833333333333</v>
      </c>
      <c r="N1389" s="12">
        <f t="shared" ca="1" si="276"/>
        <v>12.046666666666681</v>
      </c>
      <c r="O1389" s="12">
        <f t="shared" ca="1" si="277"/>
        <v>145.12217777777812</v>
      </c>
      <c r="P1389" s="12">
        <f t="shared" ca="1" si="278"/>
        <v>12.046666666666681</v>
      </c>
      <c r="Q1389" s="36">
        <f t="shared" ca="1" si="279"/>
        <v>4.592180332659887E-2</v>
      </c>
      <c r="R1389" s="37">
        <f t="shared" ca="1" si="275"/>
        <v>11.729010800998426</v>
      </c>
      <c r="S1389" s="38">
        <f t="shared" ca="1" si="286"/>
        <v>0</v>
      </c>
    </row>
    <row r="1390" spans="5:19" x14ac:dyDescent="0.3">
      <c r="E1390" s="34">
        <f t="shared" si="280"/>
        <v>1389</v>
      </c>
      <c r="F1390" s="35">
        <v>45483.291666666664</v>
      </c>
      <c r="G1390" s="6">
        <v>263.26</v>
      </c>
      <c r="H1390" s="40">
        <f t="shared" si="281"/>
        <v>262.33</v>
      </c>
      <c r="I1390" s="12">
        <f t="shared" si="282"/>
        <v>0.93000000000000682</v>
      </c>
      <c r="J1390" s="12">
        <f t="shared" si="283"/>
        <v>0.86490000000001266</v>
      </c>
      <c r="K1390" s="12">
        <f t="shared" si="284"/>
        <v>0.93000000000000682</v>
      </c>
      <c r="L1390" s="36">
        <f t="shared" si="285"/>
        <v>3.5326293398161772E-3</v>
      </c>
      <c r="M1390" s="12">
        <f t="shared" ca="1" si="274"/>
        <v>255.59666666666666</v>
      </c>
      <c r="N1390" s="12">
        <f t="shared" ca="1" si="276"/>
        <v>7.6633333333333269</v>
      </c>
      <c r="O1390" s="12">
        <f t="shared" ca="1" si="277"/>
        <v>58.726677777777681</v>
      </c>
      <c r="P1390" s="12">
        <f t="shared" ca="1" si="278"/>
        <v>7.6633333333333269</v>
      </c>
      <c r="Q1390" s="36">
        <f t="shared" ca="1" si="279"/>
        <v>2.910937223024131E-2</v>
      </c>
      <c r="R1390" s="37">
        <f t="shared" ca="1" si="275"/>
        <v>7.3456774676650705</v>
      </c>
      <c r="S1390" s="38">
        <f t="shared" ca="1" si="286"/>
        <v>0</v>
      </c>
    </row>
    <row r="1391" spans="5:19" x14ac:dyDescent="0.3">
      <c r="E1391" s="34">
        <f t="shared" si="280"/>
        <v>1390</v>
      </c>
      <c r="F1391" s="39">
        <v>45484.291666666664</v>
      </c>
      <c r="G1391" s="10">
        <v>241.03</v>
      </c>
      <c r="H1391" s="40">
        <f t="shared" si="281"/>
        <v>263.26</v>
      </c>
      <c r="I1391" s="12">
        <f t="shared" si="282"/>
        <v>-22.22999999999999</v>
      </c>
      <c r="J1391" s="12">
        <f t="shared" si="283"/>
        <v>494.17289999999957</v>
      </c>
      <c r="K1391" s="12">
        <f t="shared" si="284"/>
        <v>22.22999999999999</v>
      </c>
      <c r="L1391" s="36">
        <f t="shared" si="285"/>
        <v>9.2229183089241953E-2</v>
      </c>
      <c r="M1391" s="12">
        <f t="shared" ca="1" si="274"/>
        <v>259.51</v>
      </c>
      <c r="N1391" s="12">
        <f t="shared" ca="1" si="276"/>
        <v>-18.47999999999999</v>
      </c>
      <c r="O1391" s="12">
        <f t="shared" ca="1" si="277"/>
        <v>341.51039999999961</v>
      </c>
      <c r="P1391" s="12">
        <f t="shared" ca="1" si="278"/>
        <v>18.47999999999999</v>
      </c>
      <c r="Q1391" s="36">
        <f t="shared" ca="1" si="279"/>
        <v>7.66709538231755E-2</v>
      </c>
      <c r="R1391" s="37">
        <f t="shared" ca="1" si="275"/>
        <v>-18.797655865668247</v>
      </c>
      <c r="S1391" s="38">
        <f t="shared" ca="1" si="286"/>
        <v>1</v>
      </c>
    </row>
    <row r="1392" spans="5:19" x14ac:dyDescent="0.3">
      <c r="E1392" s="34">
        <f t="shared" si="280"/>
        <v>1391</v>
      </c>
      <c r="F1392" s="35">
        <v>45485.291666666664</v>
      </c>
      <c r="G1392" s="6">
        <v>248.23</v>
      </c>
      <c r="H1392" s="40">
        <f t="shared" si="281"/>
        <v>241.03</v>
      </c>
      <c r="I1392" s="12">
        <f t="shared" si="282"/>
        <v>7.1999999999999886</v>
      </c>
      <c r="J1392" s="12">
        <f t="shared" si="283"/>
        <v>51.839999999999833</v>
      </c>
      <c r="K1392" s="12">
        <f t="shared" si="284"/>
        <v>7.1999999999999886</v>
      </c>
      <c r="L1392" s="36">
        <f t="shared" si="285"/>
        <v>2.9005357934173907E-2</v>
      </c>
      <c r="M1392" s="12">
        <f t="shared" ca="1" si="274"/>
        <v>255.53999999999996</v>
      </c>
      <c r="N1392" s="12">
        <f t="shared" ca="1" si="276"/>
        <v>-7.3099999999999739</v>
      </c>
      <c r="O1392" s="12">
        <f t="shared" ca="1" si="277"/>
        <v>53.43609999999962</v>
      </c>
      <c r="P1392" s="12">
        <f t="shared" ca="1" si="278"/>
        <v>7.3099999999999739</v>
      </c>
      <c r="Q1392" s="36">
        <f t="shared" ca="1" si="279"/>
        <v>2.9448495347057062E-2</v>
      </c>
      <c r="R1392" s="37">
        <f t="shared" ca="1" si="275"/>
        <v>-7.6276558656682303</v>
      </c>
      <c r="S1392" s="38">
        <f t="shared" ca="1" si="286"/>
        <v>0</v>
      </c>
    </row>
    <row r="1393" spans="5:19" x14ac:dyDescent="0.3">
      <c r="E1393" s="34">
        <f t="shared" si="280"/>
        <v>1392</v>
      </c>
      <c r="F1393" s="39">
        <v>45488.291666666664</v>
      </c>
      <c r="G1393" s="10">
        <v>252.64</v>
      </c>
      <c r="H1393" s="40">
        <f t="shared" si="281"/>
        <v>248.23</v>
      </c>
      <c r="I1393" s="12">
        <f t="shared" si="282"/>
        <v>4.4099999999999966</v>
      </c>
      <c r="J1393" s="12">
        <f t="shared" si="283"/>
        <v>19.448099999999968</v>
      </c>
      <c r="K1393" s="12">
        <f t="shared" si="284"/>
        <v>4.4099999999999966</v>
      </c>
      <c r="L1393" s="36">
        <f t="shared" si="285"/>
        <v>1.7455668144395173E-2</v>
      </c>
      <c r="M1393" s="12">
        <f t="shared" ca="1" si="274"/>
        <v>250.84</v>
      </c>
      <c r="N1393" s="12">
        <f t="shared" ca="1" si="276"/>
        <v>1.7999999999999829</v>
      </c>
      <c r="O1393" s="12">
        <f t="shared" ca="1" si="277"/>
        <v>3.2399999999999385</v>
      </c>
      <c r="P1393" s="12">
        <f t="shared" ca="1" si="278"/>
        <v>1.7999999999999829</v>
      </c>
      <c r="Q1393" s="36">
        <f t="shared" ca="1" si="279"/>
        <v>7.1247625079163355E-3</v>
      </c>
      <c r="R1393" s="37">
        <f t="shared" ca="1" si="275"/>
        <v>1.4823441343317265</v>
      </c>
      <c r="S1393" s="38">
        <f t="shared" ca="1" si="286"/>
        <v>1</v>
      </c>
    </row>
    <row r="1394" spans="5:19" x14ac:dyDescent="0.3">
      <c r="E1394" s="34">
        <f t="shared" si="280"/>
        <v>1393</v>
      </c>
      <c r="F1394" s="35">
        <v>45489.291666666664</v>
      </c>
      <c r="G1394" s="6">
        <v>256.56</v>
      </c>
      <c r="H1394" s="40">
        <f t="shared" si="281"/>
        <v>252.64</v>
      </c>
      <c r="I1394" s="12">
        <f t="shared" si="282"/>
        <v>3.9200000000000159</v>
      </c>
      <c r="J1394" s="12">
        <f t="shared" si="283"/>
        <v>15.366400000000125</v>
      </c>
      <c r="K1394" s="12">
        <f t="shared" si="284"/>
        <v>3.9200000000000159</v>
      </c>
      <c r="L1394" s="36">
        <f t="shared" si="285"/>
        <v>1.5279077019020953E-2</v>
      </c>
      <c r="M1394" s="12">
        <f t="shared" ca="1" si="274"/>
        <v>247.29999999999998</v>
      </c>
      <c r="N1394" s="12">
        <f t="shared" ca="1" si="276"/>
        <v>9.2600000000000193</v>
      </c>
      <c r="O1394" s="12">
        <f t="shared" ca="1" si="277"/>
        <v>85.747600000000361</v>
      </c>
      <c r="P1394" s="12">
        <f t="shared" ca="1" si="278"/>
        <v>9.2600000000000193</v>
      </c>
      <c r="Q1394" s="36">
        <f t="shared" ca="1" si="279"/>
        <v>3.6092921733707588E-2</v>
      </c>
      <c r="R1394" s="37">
        <f t="shared" ca="1" si="275"/>
        <v>8.9423441343317638</v>
      </c>
      <c r="S1394" s="38">
        <f t="shared" ca="1" si="286"/>
        <v>0</v>
      </c>
    </row>
    <row r="1395" spans="5:19" x14ac:dyDescent="0.3">
      <c r="E1395" s="34">
        <f t="shared" si="280"/>
        <v>1394</v>
      </c>
      <c r="F1395" s="39">
        <v>45490.291666666664</v>
      </c>
      <c r="G1395" s="10">
        <v>248.5</v>
      </c>
      <c r="H1395" s="40">
        <f t="shared" si="281"/>
        <v>256.56</v>
      </c>
      <c r="I1395" s="12">
        <f t="shared" si="282"/>
        <v>-8.0600000000000023</v>
      </c>
      <c r="J1395" s="12">
        <f t="shared" si="283"/>
        <v>64.963600000000042</v>
      </c>
      <c r="K1395" s="12">
        <f t="shared" si="284"/>
        <v>8.0600000000000023</v>
      </c>
      <c r="L1395" s="36">
        <f t="shared" si="285"/>
        <v>3.243460764587526E-2</v>
      </c>
      <c r="M1395" s="12">
        <f t="shared" ca="1" si="274"/>
        <v>252.47666666666669</v>
      </c>
      <c r="N1395" s="12">
        <f t="shared" ca="1" si="276"/>
        <v>-3.9766666666666879</v>
      </c>
      <c r="O1395" s="12">
        <f t="shared" ca="1" si="277"/>
        <v>15.813877777777947</v>
      </c>
      <c r="P1395" s="12">
        <f t="shared" ca="1" si="278"/>
        <v>3.9766666666666879</v>
      </c>
      <c r="Q1395" s="36">
        <f t="shared" ca="1" si="279"/>
        <v>1.6002682763246227E-2</v>
      </c>
      <c r="R1395" s="37">
        <f t="shared" ca="1" si="275"/>
        <v>-4.2943225323349443</v>
      </c>
      <c r="S1395" s="38">
        <f t="shared" ca="1" si="286"/>
        <v>1</v>
      </c>
    </row>
    <row r="1396" spans="5:19" x14ac:dyDescent="0.3">
      <c r="E1396" s="34">
        <f t="shared" si="280"/>
        <v>1395</v>
      </c>
      <c r="F1396" s="35">
        <v>45491.291666666664</v>
      </c>
      <c r="G1396" s="6">
        <v>249.23</v>
      </c>
      <c r="H1396" s="40">
        <f t="shared" si="281"/>
        <v>248.5</v>
      </c>
      <c r="I1396" s="12">
        <f t="shared" si="282"/>
        <v>0.72999999999998977</v>
      </c>
      <c r="J1396" s="12">
        <f t="shared" si="283"/>
        <v>0.53289999999998505</v>
      </c>
      <c r="K1396" s="12">
        <f t="shared" si="284"/>
        <v>0.72999999999998977</v>
      </c>
      <c r="L1396" s="36">
        <f t="shared" si="285"/>
        <v>2.929021385868434E-3</v>
      </c>
      <c r="M1396" s="12">
        <f t="shared" ca="1" si="274"/>
        <v>252.56666666666669</v>
      </c>
      <c r="N1396" s="12">
        <f t="shared" ca="1" si="276"/>
        <v>-3.3366666666667015</v>
      </c>
      <c r="O1396" s="12">
        <f t="shared" ca="1" si="277"/>
        <v>11.133344444444678</v>
      </c>
      <c r="P1396" s="12">
        <f t="shared" ca="1" si="278"/>
        <v>3.3366666666667015</v>
      </c>
      <c r="Q1396" s="36">
        <f t="shared" ca="1" si="279"/>
        <v>1.338790140298801E-2</v>
      </c>
      <c r="R1396" s="37">
        <f t="shared" ca="1" si="275"/>
        <v>-3.654322532334958</v>
      </c>
      <c r="S1396" s="38">
        <f t="shared" ca="1" si="286"/>
        <v>0</v>
      </c>
    </row>
    <row r="1397" spans="5:19" x14ac:dyDescent="0.3">
      <c r="E1397" s="34">
        <f t="shared" si="280"/>
        <v>1396</v>
      </c>
      <c r="F1397" s="39">
        <v>45492.291666666664</v>
      </c>
      <c r="G1397" s="10">
        <v>239.2</v>
      </c>
      <c r="H1397" s="40">
        <f t="shared" si="281"/>
        <v>249.23</v>
      </c>
      <c r="I1397" s="12">
        <f t="shared" si="282"/>
        <v>-10.030000000000001</v>
      </c>
      <c r="J1397" s="12">
        <f t="shared" si="283"/>
        <v>100.60090000000002</v>
      </c>
      <c r="K1397" s="12">
        <f t="shared" si="284"/>
        <v>10.030000000000001</v>
      </c>
      <c r="L1397" s="36">
        <f t="shared" si="285"/>
        <v>4.1931438127090305E-2</v>
      </c>
      <c r="M1397" s="12">
        <f t="shared" ca="1" si="274"/>
        <v>251.42999999999998</v>
      </c>
      <c r="N1397" s="12">
        <f t="shared" ca="1" si="276"/>
        <v>-12.22999999999999</v>
      </c>
      <c r="O1397" s="12">
        <f t="shared" ca="1" si="277"/>
        <v>149.57289999999975</v>
      </c>
      <c r="P1397" s="12">
        <f t="shared" ca="1" si="278"/>
        <v>12.22999999999999</v>
      </c>
      <c r="Q1397" s="36">
        <f t="shared" ca="1" si="279"/>
        <v>5.1128762541805976E-2</v>
      </c>
      <c r="R1397" s="37">
        <f t="shared" ca="1" si="275"/>
        <v>-12.547655865668245</v>
      </c>
      <c r="S1397" s="38">
        <f t="shared" ca="1" si="286"/>
        <v>0</v>
      </c>
    </row>
    <row r="1398" spans="5:19" x14ac:dyDescent="0.3">
      <c r="E1398" s="34">
        <f t="shared" si="280"/>
        <v>1397</v>
      </c>
      <c r="F1398" s="35">
        <v>45495.291666666664</v>
      </c>
      <c r="G1398" s="6">
        <v>251.51</v>
      </c>
      <c r="H1398" s="40">
        <f t="shared" si="281"/>
        <v>239.2</v>
      </c>
      <c r="I1398" s="12">
        <f t="shared" si="282"/>
        <v>12.310000000000002</v>
      </c>
      <c r="J1398" s="12">
        <f t="shared" si="283"/>
        <v>151.53610000000006</v>
      </c>
      <c r="K1398" s="12">
        <f t="shared" si="284"/>
        <v>12.310000000000002</v>
      </c>
      <c r="L1398" s="36">
        <f t="shared" si="285"/>
        <v>4.8944375969146366E-2</v>
      </c>
      <c r="M1398" s="12">
        <f t="shared" ca="1" si="274"/>
        <v>245.64333333333335</v>
      </c>
      <c r="N1398" s="12">
        <f t="shared" ca="1" si="276"/>
        <v>5.8666666666666458</v>
      </c>
      <c r="O1398" s="12">
        <f t="shared" ca="1" si="277"/>
        <v>34.41777777777753</v>
      </c>
      <c r="P1398" s="12">
        <f t="shared" ca="1" si="278"/>
        <v>5.8666666666666458</v>
      </c>
      <c r="Q1398" s="36">
        <f t="shared" ca="1" si="279"/>
        <v>2.3325778961737688E-2</v>
      </c>
      <c r="R1398" s="37">
        <f t="shared" ca="1" si="275"/>
        <v>5.5490108009983894</v>
      </c>
      <c r="S1398" s="38">
        <f t="shared" ca="1" si="286"/>
        <v>1</v>
      </c>
    </row>
    <row r="1399" spans="5:19" x14ac:dyDescent="0.3">
      <c r="E1399" s="34">
        <f t="shared" si="280"/>
        <v>1398</v>
      </c>
      <c r="F1399" s="39">
        <v>45496.291666666664</v>
      </c>
      <c r="G1399" s="10">
        <v>246.38</v>
      </c>
      <c r="H1399" s="40">
        <f t="shared" si="281"/>
        <v>251.51</v>
      </c>
      <c r="I1399" s="12">
        <f t="shared" si="282"/>
        <v>-5.1299999999999955</v>
      </c>
      <c r="J1399" s="12">
        <f t="shared" si="283"/>
        <v>26.316899999999954</v>
      </c>
      <c r="K1399" s="12">
        <f t="shared" si="284"/>
        <v>5.1299999999999955</v>
      </c>
      <c r="L1399" s="36">
        <f t="shared" si="285"/>
        <v>2.0821495251237908E-2</v>
      </c>
      <c r="M1399" s="12">
        <f t="shared" ca="1" si="274"/>
        <v>246.64666666666665</v>
      </c>
      <c r="N1399" s="12">
        <f t="shared" ca="1" si="276"/>
        <v>-0.26666666666665151</v>
      </c>
      <c r="O1399" s="12">
        <f t="shared" ca="1" si="277"/>
        <v>7.111111111110302E-2</v>
      </c>
      <c r="P1399" s="12">
        <f t="shared" ca="1" si="278"/>
        <v>0.26666666666665151</v>
      </c>
      <c r="Q1399" s="36">
        <f t="shared" ca="1" si="279"/>
        <v>1.0823389344372576E-3</v>
      </c>
      <c r="R1399" s="37">
        <f t="shared" ca="1" si="275"/>
        <v>-0.58432253233490783</v>
      </c>
      <c r="S1399" s="38">
        <f t="shared" ca="1" si="286"/>
        <v>1</v>
      </c>
    </row>
    <row r="1400" spans="5:19" x14ac:dyDescent="0.3">
      <c r="E1400" s="34">
        <f t="shared" si="280"/>
        <v>1399</v>
      </c>
      <c r="F1400" s="35">
        <v>45497.291666666664</v>
      </c>
      <c r="G1400" s="6">
        <v>215.99</v>
      </c>
      <c r="H1400" s="40">
        <f t="shared" si="281"/>
        <v>246.38</v>
      </c>
      <c r="I1400" s="12">
        <f t="shared" si="282"/>
        <v>-30.389999999999986</v>
      </c>
      <c r="J1400" s="12">
        <f t="shared" si="283"/>
        <v>923.5520999999992</v>
      </c>
      <c r="K1400" s="12">
        <f t="shared" si="284"/>
        <v>30.389999999999986</v>
      </c>
      <c r="L1400" s="36">
        <f t="shared" si="285"/>
        <v>0.14070095837770261</v>
      </c>
      <c r="M1400" s="12">
        <f t="shared" ca="1" si="274"/>
        <v>245.69666666666663</v>
      </c>
      <c r="N1400" s="12">
        <f t="shared" ca="1" si="276"/>
        <v>-29.706666666666621</v>
      </c>
      <c r="O1400" s="12">
        <f t="shared" ca="1" si="277"/>
        <v>882.48604444444175</v>
      </c>
      <c r="P1400" s="12">
        <f t="shared" ca="1" si="278"/>
        <v>29.706666666666621</v>
      </c>
      <c r="Q1400" s="36">
        <f t="shared" ca="1" si="279"/>
        <v>0.13753723166195944</v>
      </c>
      <c r="R1400" s="37">
        <f t="shared" ca="1" si="275"/>
        <v>-30.024322532334878</v>
      </c>
      <c r="S1400" s="38">
        <f t="shared" ca="1" si="286"/>
        <v>0</v>
      </c>
    </row>
    <row r="1401" spans="5:19" x14ac:dyDescent="0.3">
      <c r="E1401" s="34">
        <f t="shared" si="280"/>
        <v>1400</v>
      </c>
      <c r="F1401" s="39">
        <v>45498.291666666664</v>
      </c>
      <c r="G1401" s="10">
        <v>220.25</v>
      </c>
      <c r="H1401" s="40">
        <f t="shared" si="281"/>
        <v>215.99</v>
      </c>
      <c r="I1401" s="12">
        <f t="shared" si="282"/>
        <v>4.2599999999999909</v>
      </c>
      <c r="J1401" s="12">
        <f t="shared" si="283"/>
        <v>18.147599999999922</v>
      </c>
      <c r="K1401" s="12">
        <f t="shared" si="284"/>
        <v>4.2599999999999909</v>
      </c>
      <c r="L1401" s="36">
        <f t="shared" si="285"/>
        <v>1.9341657207718459E-2</v>
      </c>
      <c r="M1401" s="12">
        <f t="shared" ca="1" si="274"/>
        <v>237.96</v>
      </c>
      <c r="N1401" s="12">
        <f t="shared" ca="1" si="276"/>
        <v>-17.710000000000008</v>
      </c>
      <c r="O1401" s="12">
        <f t="shared" ca="1" si="277"/>
        <v>313.64410000000026</v>
      </c>
      <c r="P1401" s="12">
        <f t="shared" ca="1" si="278"/>
        <v>17.710000000000008</v>
      </c>
      <c r="Q1401" s="36">
        <f t="shared" ca="1" si="279"/>
        <v>8.040862656072649E-2</v>
      </c>
      <c r="R1401" s="37">
        <f t="shared" ca="1" si="275"/>
        <v>-18.027655865668265</v>
      </c>
      <c r="S1401" s="38">
        <f t="shared" ca="1" si="286"/>
        <v>0</v>
      </c>
    </row>
    <row r="1402" spans="5:19" x14ac:dyDescent="0.3">
      <c r="E1402" s="34">
        <f t="shared" si="280"/>
        <v>1401</v>
      </c>
      <c r="F1402" s="35">
        <v>45499.291666666664</v>
      </c>
      <c r="G1402" s="6">
        <v>219.8</v>
      </c>
      <c r="H1402" s="40">
        <f t="shared" si="281"/>
        <v>220.25</v>
      </c>
      <c r="I1402" s="12">
        <f t="shared" si="282"/>
        <v>-0.44999999999998863</v>
      </c>
      <c r="J1402" s="12">
        <f t="shared" si="283"/>
        <v>0.20249999999998977</v>
      </c>
      <c r="K1402" s="12">
        <f t="shared" si="284"/>
        <v>0.44999999999998863</v>
      </c>
      <c r="L1402" s="36">
        <f t="shared" si="285"/>
        <v>2.0473157415832055E-3</v>
      </c>
      <c r="M1402" s="12">
        <f t="shared" ca="1" si="274"/>
        <v>227.54</v>
      </c>
      <c r="N1402" s="12">
        <f t="shared" ca="1" si="276"/>
        <v>-7.7399999999999807</v>
      </c>
      <c r="O1402" s="12">
        <f t="shared" ca="1" si="277"/>
        <v>59.907599999999704</v>
      </c>
      <c r="P1402" s="12">
        <f t="shared" ca="1" si="278"/>
        <v>7.7399999999999807</v>
      </c>
      <c r="Q1402" s="36">
        <f t="shared" ca="1" si="279"/>
        <v>3.5213830755231941E-2</v>
      </c>
      <c r="R1402" s="37">
        <f t="shared" ca="1" si="275"/>
        <v>-8.0576558656682362</v>
      </c>
      <c r="S1402" s="38">
        <f t="shared" ca="1" si="286"/>
        <v>0</v>
      </c>
    </row>
    <row r="1403" spans="5:19" x14ac:dyDescent="0.3">
      <c r="E1403" s="34">
        <f t="shared" si="280"/>
        <v>1402</v>
      </c>
      <c r="F1403" s="39">
        <v>45502.291666666664</v>
      </c>
      <c r="G1403" s="10">
        <v>232.1</v>
      </c>
      <c r="H1403" s="40">
        <f t="shared" si="281"/>
        <v>219.8</v>
      </c>
      <c r="I1403" s="12">
        <f t="shared" si="282"/>
        <v>12.299999999999983</v>
      </c>
      <c r="J1403" s="12">
        <f t="shared" si="283"/>
        <v>151.28999999999959</v>
      </c>
      <c r="K1403" s="12">
        <f t="shared" si="284"/>
        <v>12.299999999999983</v>
      </c>
      <c r="L1403" s="36">
        <f t="shared" si="285"/>
        <v>5.2994398965962877E-2</v>
      </c>
      <c r="M1403" s="12">
        <f t="shared" ca="1" si="274"/>
        <v>218.67999999999998</v>
      </c>
      <c r="N1403" s="12">
        <f t="shared" ca="1" si="276"/>
        <v>13.420000000000016</v>
      </c>
      <c r="O1403" s="12">
        <f t="shared" ca="1" si="277"/>
        <v>180.09640000000041</v>
      </c>
      <c r="P1403" s="12">
        <f t="shared" ca="1" si="278"/>
        <v>13.420000000000016</v>
      </c>
      <c r="Q1403" s="36">
        <f t="shared" ca="1" si="279"/>
        <v>5.7819905213270212E-2</v>
      </c>
      <c r="R1403" s="37">
        <f t="shared" ca="1" si="275"/>
        <v>13.10234413433176</v>
      </c>
      <c r="S1403" s="38">
        <f t="shared" ca="1" si="286"/>
        <v>1</v>
      </c>
    </row>
    <row r="1404" spans="5:19" x14ac:dyDescent="0.3">
      <c r="E1404" s="34">
        <f t="shared" si="280"/>
        <v>1403</v>
      </c>
      <c r="F1404" s="35">
        <v>45503.291666666664</v>
      </c>
      <c r="G1404" s="6">
        <v>222.62</v>
      </c>
      <c r="H1404" s="40">
        <f t="shared" si="281"/>
        <v>232.1</v>
      </c>
      <c r="I1404" s="12">
        <f t="shared" si="282"/>
        <v>-9.4799999999999898</v>
      </c>
      <c r="J1404" s="12">
        <f t="shared" si="283"/>
        <v>89.870399999999805</v>
      </c>
      <c r="K1404" s="12">
        <f t="shared" si="284"/>
        <v>9.4799999999999898</v>
      </c>
      <c r="L1404" s="36">
        <f t="shared" si="285"/>
        <v>4.258377504267357E-2</v>
      </c>
      <c r="M1404" s="12">
        <f t="shared" ca="1" si="274"/>
        <v>224.04999999999998</v>
      </c>
      <c r="N1404" s="12">
        <f t="shared" ca="1" si="276"/>
        <v>-1.4299999999999784</v>
      </c>
      <c r="O1404" s="12">
        <f t="shared" ca="1" si="277"/>
        <v>2.0448999999999384</v>
      </c>
      <c r="P1404" s="12">
        <f t="shared" ca="1" si="278"/>
        <v>1.4299999999999784</v>
      </c>
      <c r="Q1404" s="36">
        <f t="shared" ca="1" si="279"/>
        <v>6.423501931542442E-3</v>
      </c>
      <c r="R1404" s="37">
        <f t="shared" ca="1" si="275"/>
        <v>-1.7476558656682348</v>
      </c>
      <c r="S1404" s="38">
        <f t="shared" ca="1" si="286"/>
        <v>1</v>
      </c>
    </row>
    <row r="1405" spans="5:19" x14ac:dyDescent="0.3">
      <c r="E1405" s="34">
        <f t="shared" si="280"/>
        <v>1404</v>
      </c>
      <c r="F1405" s="39">
        <v>45504.291666666664</v>
      </c>
      <c r="G1405" s="10">
        <v>232.07</v>
      </c>
      <c r="H1405" s="40">
        <f t="shared" si="281"/>
        <v>222.62</v>
      </c>
      <c r="I1405" s="12">
        <f t="shared" si="282"/>
        <v>9.4499999999999886</v>
      </c>
      <c r="J1405" s="12">
        <f t="shared" si="283"/>
        <v>89.302499999999782</v>
      </c>
      <c r="K1405" s="12">
        <f t="shared" si="284"/>
        <v>9.4499999999999886</v>
      </c>
      <c r="L1405" s="36">
        <f t="shared" si="285"/>
        <v>4.0720472271297409E-2</v>
      </c>
      <c r="M1405" s="12">
        <f t="shared" ca="1" si="274"/>
        <v>224.84</v>
      </c>
      <c r="N1405" s="12">
        <f t="shared" ca="1" si="276"/>
        <v>7.2299999999999898</v>
      </c>
      <c r="O1405" s="12">
        <f t="shared" ca="1" si="277"/>
        <v>52.272899999999851</v>
      </c>
      <c r="P1405" s="12">
        <f t="shared" ca="1" si="278"/>
        <v>7.2299999999999898</v>
      </c>
      <c r="Q1405" s="36">
        <f t="shared" ca="1" si="279"/>
        <v>3.1154393071056104E-2</v>
      </c>
      <c r="R1405" s="37">
        <f t="shared" ca="1" si="275"/>
        <v>6.9123441343317333</v>
      </c>
      <c r="S1405" s="38">
        <f t="shared" ca="1" si="286"/>
        <v>1</v>
      </c>
    </row>
    <row r="1406" spans="5:19" x14ac:dyDescent="0.3">
      <c r="E1406" s="34">
        <f t="shared" si="280"/>
        <v>1405</v>
      </c>
      <c r="F1406" s="35">
        <v>45505.291666666664</v>
      </c>
      <c r="G1406" s="6">
        <v>216.86</v>
      </c>
      <c r="H1406" s="40">
        <f t="shared" si="281"/>
        <v>232.07</v>
      </c>
      <c r="I1406" s="12">
        <f t="shared" si="282"/>
        <v>-15.20999999999998</v>
      </c>
      <c r="J1406" s="12">
        <f t="shared" si="283"/>
        <v>231.34409999999937</v>
      </c>
      <c r="K1406" s="12">
        <f t="shared" si="284"/>
        <v>15.20999999999998</v>
      </c>
      <c r="L1406" s="36">
        <f t="shared" si="285"/>
        <v>7.0137415844323425E-2</v>
      </c>
      <c r="M1406" s="12">
        <f t="shared" ca="1" si="274"/>
        <v>228.92999999999998</v>
      </c>
      <c r="N1406" s="12">
        <f t="shared" ca="1" si="276"/>
        <v>-12.069999999999965</v>
      </c>
      <c r="O1406" s="12">
        <f t="shared" ca="1" si="277"/>
        <v>145.68489999999915</v>
      </c>
      <c r="P1406" s="12">
        <f t="shared" ca="1" si="278"/>
        <v>12.069999999999965</v>
      </c>
      <c r="Q1406" s="36">
        <f t="shared" ca="1" si="279"/>
        <v>5.5658028220971892E-2</v>
      </c>
      <c r="R1406" s="37">
        <f t="shared" ca="1" si="275"/>
        <v>-12.38765586566822</v>
      </c>
      <c r="S1406" s="38">
        <f t="shared" ca="1" si="286"/>
        <v>1</v>
      </c>
    </row>
    <row r="1407" spans="5:19" x14ac:dyDescent="0.3">
      <c r="E1407" s="34">
        <f t="shared" si="280"/>
        <v>1406</v>
      </c>
      <c r="F1407" s="39">
        <v>45506.291666666664</v>
      </c>
      <c r="G1407" s="10">
        <v>207.67</v>
      </c>
      <c r="H1407" s="40">
        <f t="shared" si="281"/>
        <v>216.86</v>
      </c>
      <c r="I1407" s="12">
        <f t="shared" si="282"/>
        <v>-9.1900000000000261</v>
      </c>
      <c r="J1407" s="12">
        <f t="shared" si="283"/>
        <v>84.456100000000475</v>
      </c>
      <c r="K1407" s="12">
        <f t="shared" si="284"/>
        <v>9.1900000000000261</v>
      </c>
      <c r="L1407" s="36">
        <f t="shared" si="285"/>
        <v>4.4252901237540457E-2</v>
      </c>
      <c r="M1407" s="12">
        <f t="shared" ca="1" si="274"/>
        <v>223.85</v>
      </c>
      <c r="N1407" s="12">
        <f t="shared" ca="1" si="276"/>
        <v>-16.180000000000007</v>
      </c>
      <c r="O1407" s="12">
        <f t="shared" ca="1" si="277"/>
        <v>261.79240000000021</v>
      </c>
      <c r="P1407" s="12">
        <f t="shared" ca="1" si="278"/>
        <v>16.180000000000007</v>
      </c>
      <c r="Q1407" s="36">
        <f t="shared" ca="1" si="279"/>
        <v>7.7912072037367011E-2</v>
      </c>
      <c r="R1407" s="37">
        <f t="shared" ca="1" si="275"/>
        <v>-16.497655865668264</v>
      </c>
      <c r="S1407" s="38">
        <f t="shared" ca="1" si="286"/>
        <v>0</v>
      </c>
    </row>
    <row r="1408" spans="5:19" x14ac:dyDescent="0.3">
      <c r="E1408" s="34">
        <f t="shared" si="280"/>
        <v>1407</v>
      </c>
      <c r="F1408" s="35">
        <v>45509.291666666664</v>
      </c>
      <c r="G1408" s="6">
        <v>198.88</v>
      </c>
      <c r="H1408" s="40">
        <f t="shared" si="281"/>
        <v>207.67</v>
      </c>
      <c r="I1408" s="12">
        <f t="shared" si="282"/>
        <v>-8.789999999999992</v>
      </c>
      <c r="J1408" s="12">
        <f t="shared" si="283"/>
        <v>77.264099999999857</v>
      </c>
      <c r="K1408" s="12">
        <f t="shared" si="284"/>
        <v>8.789999999999992</v>
      </c>
      <c r="L1408" s="36">
        <f t="shared" si="285"/>
        <v>4.4197506033789177E-2</v>
      </c>
      <c r="M1408" s="12">
        <f t="shared" ca="1" si="274"/>
        <v>218.86666666666667</v>
      </c>
      <c r="N1408" s="12">
        <f t="shared" ca="1" si="276"/>
        <v>-19.986666666666679</v>
      </c>
      <c r="O1408" s="12">
        <f t="shared" ca="1" si="277"/>
        <v>399.46684444444492</v>
      </c>
      <c r="P1408" s="12">
        <f t="shared" ca="1" si="278"/>
        <v>19.986666666666679</v>
      </c>
      <c r="Q1408" s="36">
        <f t="shared" ca="1" si="279"/>
        <v>0.10049611155805853</v>
      </c>
      <c r="R1408" s="37">
        <f t="shared" ca="1" si="275"/>
        <v>-20.304322532334936</v>
      </c>
      <c r="S1408" s="38">
        <f t="shared" ca="1" si="286"/>
        <v>0</v>
      </c>
    </row>
    <row r="1409" spans="5:19" x14ac:dyDescent="0.3">
      <c r="E1409" s="34">
        <f t="shared" si="280"/>
        <v>1408</v>
      </c>
      <c r="F1409" s="39">
        <v>45510.291666666664</v>
      </c>
      <c r="G1409" s="10">
        <v>200.64</v>
      </c>
      <c r="H1409" s="40">
        <f t="shared" si="281"/>
        <v>198.88</v>
      </c>
      <c r="I1409" s="12">
        <f t="shared" si="282"/>
        <v>1.7599999999999909</v>
      </c>
      <c r="J1409" s="12">
        <f t="shared" si="283"/>
        <v>3.0975999999999679</v>
      </c>
      <c r="K1409" s="12">
        <f t="shared" si="284"/>
        <v>1.7599999999999909</v>
      </c>
      <c r="L1409" s="36">
        <f t="shared" si="285"/>
        <v>8.7719298245613579E-3</v>
      </c>
      <c r="M1409" s="12">
        <f t="shared" ca="1" si="274"/>
        <v>207.80333333333331</v>
      </c>
      <c r="N1409" s="12">
        <f t="shared" ca="1" si="276"/>
        <v>-7.1633333333333269</v>
      </c>
      <c r="O1409" s="12">
        <f t="shared" ca="1" si="277"/>
        <v>51.313344444444354</v>
      </c>
      <c r="P1409" s="12">
        <f t="shared" ca="1" si="278"/>
        <v>7.1633333333333269</v>
      </c>
      <c r="Q1409" s="36">
        <f t="shared" ca="1" si="279"/>
        <v>3.5702418926103104E-2</v>
      </c>
      <c r="R1409" s="37">
        <f t="shared" ca="1" si="275"/>
        <v>-7.4809891990015833</v>
      </c>
      <c r="S1409" s="38">
        <f t="shared" ca="1" si="286"/>
        <v>0</v>
      </c>
    </row>
    <row r="1410" spans="5:19" x14ac:dyDescent="0.3">
      <c r="E1410" s="34">
        <f t="shared" si="280"/>
        <v>1409</v>
      </c>
      <c r="F1410" s="35">
        <v>45511.291666666664</v>
      </c>
      <c r="G1410" s="6">
        <v>191.76</v>
      </c>
      <c r="H1410" s="40">
        <f t="shared" si="281"/>
        <v>200.64</v>
      </c>
      <c r="I1410" s="12">
        <f t="shared" si="282"/>
        <v>-8.8799999999999955</v>
      </c>
      <c r="J1410" s="12">
        <f t="shared" si="283"/>
        <v>78.854399999999913</v>
      </c>
      <c r="K1410" s="12">
        <f t="shared" si="284"/>
        <v>8.8799999999999955</v>
      </c>
      <c r="L1410" s="36">
        <f t="shared" si="285"/>
        <v>4.630788485607007E-2</v>
      </c>
      <c r="M1410" s="12">
        <f t="shared" ref="M1410:M1470" ca="1" si="287">IF(E1410&lt;=span,G1410,AVERAGE(OFFSET(G1410,-span,0,span,1)))</f>
        <v>202.39666666666665</v>
      </c>
      <c r="N1410" s="12">
        <f t="shared" ca="1" si="276"/>
        <v>-10.636666666666656</v>
      </c>
      <c r="O1410" s="12">
        <f t="shared" ca="1" si="277"/>
        <v>113.13867777777754</v>
      </c>
      <c r="P1410" s="12">
        <f t="shared" ca="1" si="278"/>
        <v>10.636666666666656</v>
      </c>
      <c r="Q1410" s="36">
        <f t="shared" ca="1" si="279"/>
        <v>5.5468641357252067E-2</v>
      </c>
      <c r="R1410" s="37">
        <f t="shared" ref="R1410:R1470" ca="1" si="288">N1410-AVERAGE(ErorrMA)</f>
        <v>-10.954322532334912</v>
      </c>
      <c r="S1410" s="38">
        <f t="shared" ca="1" si="286"/>
        <v>0</v>
      </c>
    </row>
    <row r="1411" spans="5:19" x14ac:dyDescent="0.3">
      <c r="E1411" s="34">
        <f t="shared" si="280"/>
        <v>1410</v>
      </c>
      <c r="F1411" s="39">
        <v>45512.291666666664</v>
      </c>
      <c r="G1411" s="10">
        <v>198.84</v>
      </c>
      <c r="H1411" s="40">
        <f t="shared" si="281"/>
        <v>191.76</v>
      </c>
      <c r="I1411" s="12">
        <f t="shared" si="282"/>
        <v>7.0800000000000125</v>
      </c>
      <c r="J1411" s="12">
        <f t="shared" si="283"/>
        <v>50.126400000000174</v>
      </c>
      <c r="K1411" s="12">
        <f t="shared" si="284"/>
        <v>7.0800000000000125</v>
      </c>
      <c r="L1411" s="36">
        <f t="shared" si="285"/>
        <v>3.5606517803258964E-2</v>
      </c>
      <c r="M1411" s="12">
        <f t="shared" ca="1" si="287"/>
        <v>197.09333333333333</v>
      </c>
      <c r="N1411" s="12">
        <f t="shared" ref="N1411:N1470" ca="1" si="289">G1411-M1411</f>
        <v>1.7466666666666697</v>
      </c>
      <c r="O1411" s="12">
        <f t="shared" ref="O1411:O1470" ca="1" si="290">N1411^2</f>
        <v>3.0508444444444551</v>
      </c>
      <c r="P1411" s="12">
        <f t="shared" ref="P1411:P1470" ca="1" si="291">ABS(N1411)</f>
        <v>1.7466666666666697</v>
      </c>
      <c r="Q1411" s="36">
        <f t="shared" ref="Q1411:Q1470" ca="1" si="292">P1411/G1411</f>
        <v>8.7842821699188785E-3</v>
      </c>
      <c r="R1411" s="37">
        <f t="shared" ca="1" si="288"/>
        <v>1.4290108009984133</v>
      </c>
      <c r="S1411" s="38">
        <f t="shared" ca="1" si="286"/>
        <v>1</v>
      </c>
    </row>
    <row r="1412" spans="5:19" x14ac:dyDescent="0.3">
      <c r="E1412" s="34">
        <f t="shared" ref="E1412:E1470" si="293">E1411+1</f>
        <v>1411</v>
      </c>
      <c r="F1412" s="35">
        <v>45513.291666666664</v>
      </c>
      <c r="G1412" s="6">
        <v>200</v>
      </c>
      <c r="H1412" s="40">
        <f t="shared" ref="H1412:H1470" si="294">G1411</f>
        <v>198.84</v>
      </c>
      <c r="I1412" s="12">
        <f t="shared" ref="I1412:I1470" si="295">(G1412-H1412)</f>
        <v>1.1599999999999966</v>
      </c>
      <c r="J1412" s="12">
        <f t="shared" ref="J1412:J1470" si="296">I1412^2</f>
        <v>1.3455999999999921</v>
      </c>
      <c r="K1412" s="12">
        <f t="shared" ref="K1412:K1470" si="297">ABS(I1412)</f>
        <v>1.1599999999999966</v>
      </c>
      <c r="L1412" s="36">
        <f t="shared" ref="L1412:L1470" si="298">K1412/G1412</f>
        <v>5.7999999999999831E-3</v>
      </c>
      <c r="M1412" s="12">
        <f t="shared" ca="1" si="287"/>
        <v>197.08</v>
      </c>
      <c r="N1412" s="12">
        <f t="shared" ca="1" si="289"/>
        <v>2.9199999999999875</v>
      </c>
      <c r="O1412" s="12">
        <f t="shared" ca="1" si="290"/>
        <v>8.5263999999999278</v>
      </c>
      <c r="P1412" s="12">
        <f t="shared" ca="1" si="291"/>
        <v>2.9199999999999875</v>
      </c>
      <c r="Q1412" s="36">
        <f t="shared" ca="1" si="292"/>
        <v>1.4599999999999938E-2</v>
      </c>
      <c r="R1412" s="37">
        <f t="shared" ca="1" si="288"/>
        <v>2.6023441343317311</v>
      </c>
      <c r="S1412" s="38">
        <f t="shared" ref="S1412:S1470" ca="1" si="299">IF(N1411*N1412&lt;0,1,0)</f>
        <v>0</v>
      </c>
    </row>
    <row r="1413" spans="5:19" x14ac:dyDescent="0.3">
      <c r="E1413" s="34">
        <f t="shared" si="293"/>
        <v>1412</v>
      </c>
      <c r="F1413" s="39">
        <v>45516.291666666664</v>
      </c>
      <c r="G1413" s="10">
        <v>197.49</v>
      </c>
      <c r="H1413" s="40">
        <f t="shared" si="294"/>
        <v>200</v>
      </c>
      <c r="I1413" s="12">
        <f t="shared" si="295"/>
        <v>-2.5099999999999909</v>
      </c>
      <c r="J1413" s="12">
        <f t="shared" si="296"/>
        <v>6.3000999999999543</v>
      </c>
      <c r="K1413" s="12">
        <f t="shared" si="297"/>
        <v>2.5099999999999909</v>
      </c>
      <c r="L1413" s="36">
        <f t="shared" si="298"/>
        <v>1.2709504278697608E-2</v>
      </c>
      <c r="M1413" s="12">
        <f t="shared" ca="1" si="287"/>
        <v>196.86666666666667</v>
      </c>
      <c r="N1413" s="12">
        <f t="shared" ca="1" si="289"/>
        <v>0.62333333333333485</v>
      </c>
      <c r="O1413" s="12">
        <f t="shared" ca="1" si="290"/>
        <v>0.38854444444444636</v>
      </c>
      <c r="P1413" s="12">
        <f t="shared" ca="1" si="291"/>
        <v>0.62333333333333485</v>
      </c>
      <c r="Q1413" s="36">
        <f t="shared" ca="1" si="292"/>
        <v>3.1562779550019485E-3</v>
      </c>
      <c r="R1413" s="37">
        <f t="shared" ca="1" si="288"/>
        <v>0.30567746766507853</v>
      </c>
      <c r="S1413" s="38">
        <f t="shared" ca="1" si="299"/>
        <v>0</v>
      </c>
    </row>
    <row r="1414" spans="5:19" x14ac:dyDescent="0.3">
      <c r="E1414" s="34">
        <f t="shared" si="293"/>
        <v>1413</v>
      </c>
      <c r="F1414" s="35">
        <v>45517.291666666664</v>
      </c>
      <c r="G1414" s="6">
        <v>207.83</v>
      </c>
      <c r="H1414" s="40">
        <f t="shared" si="294"/>
        <v>197.49</v>
      </c>
      <c r="I1414" s="12">
        <f t="shared" si="295"/>
        <v>10.340000000000003</v>
      </c>
      <c r="J1414" s="12">
        <f t="shared" si="296"/>
        <v>106.91560000000007</v>
      </c>
      <c r="K1414" s="12">
        <f t="shared" si="297"/>
        <v>10.340000000000003</v>
      </c>
      <c r="L1414" s="36">
        <f t="shared" si="298"/>
        <v>4.9752201318385231E-2</v>
      </c>
      <c r="M1414" s="12">
        <f t="shared" ca="1" si="287"/>
        <v>198.77666666666667</v>
      </c>
      <c r="N1414" s="12">
        <f t="shared" ca="1" si="289"/>
        <v>9.0533333333333417</v>
      </c>
      <c r="O1414" s="12">
        <f t="shared" ca="1" si="290"/>
        <v>81.962844444444599</v>
      </c>
      <c r="P1414" s="12">
        <f t="shared" ca="1" si="291"/>
        <v>9.0533333333333417</v>
      </c>
      <c r="Q1414" s="36">
        <f t="shared" ca="1" si="292"/>
        <v>4.3561243965420493E-2</v>
      </c>
      <c r="R1414" s="37">
        <f t="shared" ca="1" si="288"/>
        <v>8.7356774676650861</v>
      </c>
      <c r="S1414" s="38">
        <f t="shared" ca="1" si="299"/>
        <v>0</v>
      </c>
    </row>
    <row r="1415" spans="5:19" x14ac:dyDescent="0.3">
      <c r="E1415" s="34">
        <f t="shared" si="293"/>
        <v>1414</v>
      </c>
      <c r="F1415" s="39">
        <v>45518.291666666664</v>
      </c>
      <c r="G1415" s="10">
        <v>201.38</v>
      </c>
      <c r="H1415" s="40">
        <f t="shared" si="294"/>
        <v>207.83</v>
      </c>
      <c r="I1415" s="12">
        <f t="shared" si="295"/>
        <v>-6.4500000000000171</v>
      </c>
      <c r="J1415" s="12">
        <f t="shared" si="296"/>
        <v>41.602500000000219</v>
      </c>
      <c r="K1415" s="12">
        <f t="shared" si="297"/>
        <v>6.4500000000000171</v>
      </c>
      <c r="L1415" s="36">
        <f t="shared" si="298"/>
        <v>3.2028999900685355E-2</v>
      </c>
      <c r="M1415" s="12">
        <f t="shared" ca="1" si="287"/>
        <v>201.77333333333334</v>
      </c>
      <c r="N1415" s="12">
        <f t="shared" ca="1" si="289"/>
        <v>-0.39333333333334508</v>
      </c>
      <c r="O1415" s="12">
        <f t="shared" ca="1" si="290"/>
        <v>0.15471111111112035</v>
      </c>
      <c r="P1415" s="12">
        <f t="shared" ca="1" si="291"/>
        <v>0.39333333333334508</v>
      </c>
      <c r="Q1415" s="36">
        <f t="shared" ca="1" si="292"/>
        <v>1.9531896580263436E-3</v>
      </c>
      <c r="R1415" s="37">
        <f t="shared" ca="1" si="288"/>
        <v>-0.7109891990016014</v>
      </c>
      <c r="S1415" s="38">
        <f t="shared" ca="1" si="299"/>
        <v>1</v>
      </c>
    </row>
    <row r="1416" spans="5:19" x14ac:dyDescent="0.3">
      <c r="E1416" s="34">
        <f t="shared" si="293"/>
        <v>1415</v>
      </c>
      <c r="F1416" s="35">
        <v>45519.291666666664</v>
      </c>
      <c r="G1416" s="6">
        <v>214.14</v>
      </c>
      <c r="H1416" s="40">
        <f t="shared" si="294"/>
        <v>201.38</v>
      </c>
      <c r="I1416" s="12">
        <f t="shared" si="295"/>
        <v>12.759999999999991</v>
      </c>
      <c r="J1416" s="12">
        <f t="shared" si="296"/>
        <v>162.81759999999977</v>
      </c>
      <c r="K1416" s="12">
        <f t="shared" si="297"/>
        <v>12.759999999999991</v>
      </c>
      <c r="L1416" s="36">
        <f t="shared" si="298"/>
        <v>5.9587185953114748E-2</v>
      </c>
      <c r="M1416" s="12">
        <f t="shared" ca="1" si="287"/>
        <v>202.23333333333335</v>
      </c>
      <c r="N1416" s="12">
        <f t="shared" ca="1" si="289"/>
        <v>11.906666666666638</v>
      </c>
      <c r="O1416" s="12">
        <f t="shared" ca="1" si="290"/>
        <v>141.76871111111043</v>
      </c>
      <c r="P1416" s="12">
        <f t="shared" ca="1" si="291"/>
        <v>11.906666666666638</v>
      </c>
      <c r="Q1416" s="36">
        <f t="shared" ca="1" si="292"/>
        <v>5.5602253977148776E-2</v>
      </c>
      <c r="R1416" s="37">
        <f t="shared" ca="1" si="288"/>
        <v>11.589010800998382</v>
      </c>
      <c r="S1416" s="38">
        <f t="shared" ca="1" si="299"/>
        <v>1</v>
      </c>
    </row>
    <row r="1417" spans="5:19" x14ac:dyDescent="0.3">
      <c r="E1417" s="34">
        <f t="shared" si="293"/>
        <v>1416</v>
      </c>
      <c r="F1417" s="39">
        <v>45520.291666666664</v>
      </c>
      <c r="G1417" s="10">
        <v>216.12</v>
      </c>
      <c r="H1417" s="40">
        <f t="shared" si="294"/>
        <v>214.14</v>
      </c>
      <c r="I1417" s="12">
        <f t="shared" si="295"/>
        <v>1.9800000000000182</v>
      </c>
      <c r="J1417" s="12">
        <f t="shared" si="296"/>
        <v>3.9204000000000718</v>
      </c>
      <c r="K1417" s="12">
        <f t="shared" si="297"/>
        <v>1.9800000000000182</v>
      </c>
      <c r="L1417" s="36">
        <f t="shared" si="298"/>
        <v>9.1615769017213498E-3</v>
      </c>
      <c r="M1417" s="12">
        <f t="shared" ca="1" si="287"/>
        <v>207.78333333333333</v>
      </c>
      <c r="N1417" s="12">
        <f t="shared" ca="1" si="289"/>
        <v>8.3366666666666731</v>
      </c>
      <c r="O1417" s="12">
        <f t="shared" ca="1" si="290"/>
        <v>69.50001111111122</v>
      </c>
      <c r="P1417" s="12">
        <f t="shared" ca="1" si="291"/>
        <v>8.3366666666666731</v>
      </c>
      <c r="Q1417" s="36">
        <f t="shared" ca="1" si="292"/>
        <v>3.8574248874082326E-2</v>
      </c>
      <c r="R1417" s="37">
        <f t="shared" ca="1" si="288"/>
        <v>8.0190108009984176</v>
      </c>
      <c r="S1417" s="38">
        <f t="shared" ca="1" si="299"/>
        <v>0</v>
      </c>
    </row>
    <row r="1418" spans="5:19" x14ac:dyDescent="0.3">
      <c r="E1418" s="34">
        <f t="shared" si="293"/>
        <v>1417</v>
      </c>
      <c r="F1418" s="35">
        <v>45523.291666666664</v>
      </c>
      <c r="G1418" s="6">
        <v>222.72</v>
      </c>
      <c r="H1418" s="40">
        <f t="shared" si="294"/>
        <v>216.12</v>
      </c>
      <c r="I1418" s="12">
        <f t="shared" si="295"/>
        <v>6.5999999999999943</v>
      </c>
      <c r="J1418" s="12">
        <f t="shared" si="296"/>
        <v>43.559999999999924</v>
      </c>
      <c r="K1418" s="12">
        <f t="shared" si="297"/>
        <v>6.5999999999999943</v>
      </c>
      <c r="L1418" s="36">
        <f t="shared" si="298"/>
        <v>2.9633620689655148E-2</v>
      </c>
      <c r="M1418" s="12">
        <f t="shared" ca="1" si="287"/>
        <v>210.54666666666665</v>
      </c>
      <c r="N1418" s="12">
        <f t="shared" ca="1" si="289"/>
        <v>12.173333333333346</v>
      </c>
      <c r="O1418" s="12">
        <f t="shared" ca="1" si="290"/>
        <v>148.19004444444477</v>
      </c>
      <c r="P1418" s="12">
        <f t="shared" ca="1" si="291"/>
        <v>12.173333333333346</v>
      </c>
      <c r="Q1418" s="36">
        <f t="shared" ca="1" si="292"/>
        <v>5.4657567049808488E-2</v>
      </c>
      <c r="R1418" s="37">
        <f t="shared" ca="1" si="288"/>
        <v>11.855677467665091</v>
      </c>
      <c r="S1418" s="38">
        <f t="shared" ca="1" si="299"/>
        <v>0</v>
      </c>
    </row>
    <row r="1419" spans="5:19" x14ac:dyDescent="0.3">
      <c r="E1419" s="34">
        <f t="shared" si="293"/>
        <v>1418</v>
      </c>
      <c r="F1419" s="39">
        <v>45524.291666666664</v>
      </c>
      <c r="G1419" s="10">
        <v>221.1</v>
      </c>
      <c r="H1419" s="40">
        <f t="shared" si="294"/>
        <v>222.72</v>
      </c>
      <c r="I1419" s="12">
        <f t="shared" si="295"/>
        <v>-1.6200000000000045</v>
      </c>
      <c r="J1419" s="12">
        <f t="shared" si="296"/>
        <v>2.6244000000000147</v>
      </c>
      <c r="K1419" s="12">
        <f t="shared" si="297"/>
        <v>1.6200000000000045</v>
      </c>
      <c r="L1419" s="36">
        <f t="shared" si="298"/>
        <v>7.3270013568521239E-3</v>
      </c>
      <c r="M1419" s="12">
        <f t="shared" ca="1" si="287"/>
        <v>217.66</v>
      </c>
      <c r="N1419" s="12">
        <f t="shared" ca="1" si="289"/>
        <v>3.4399999999999977</v>
      </c>
      <c r="O1419" s="12">
        <f t="shared" ca="1" si="290"/>
        <v>11.833599999999985</v>
      </c>
      <c r="P1419" s="12">
        <f t="shared" ca="1" si="291"/>
        <v>3.4399999999999977</v>
      </c>
      <c r="Q1419" s="36">
        <f t="shared" ca="1" si="292"/>
        <v>1.555857078245137E-2</v>
      </c>
      <c r="R1419" s="37">
        <f t="shared" ca="1" si="288"/>
        <v>3.1223441343317413</v>
      </c>
      <c r="S1419" s="38">
        <f t="shared" ca="1" si="299"/>
        <v>0</v>
      </c>
    </row>
    <row r="1420" spans="5:19" x14ac:dyDescent="0.3">
      <c r="E1420" s="34">
        <f t="shared" si="293"/>
        <v>1419</v>
      </c>
      <c r="F1420" s="35">
        <v>45525.291666666664</v>
      </c>
      <c r="G1420" s="6">
        <v>223.27</v>
      </c>
      <c r="H1420" s="40">
        <f t="shared" si="294"/>
        <v>221.1</v>
      </c>
      <c r="I1420" s="12">
        <f t="shared" si="295"/>
        <v>2.1700000000000159</v>
      </c>
      <c r="J1420" s="12">
        <f t="shared" si="296"/>
        <v>4.7089000000000691</v>
      </c>
      <c r="K1420" s="12">
        <f t="shared" si="297"/>
        <v>2.1700000000000159</v>
      </c>
      <c r="L1420" s="36">
        <f t="shared" si="298"/>
        <v>9.7191740941461723E-3</v>
      </c>
      <c r="M1420" s="12">
        <f t="shared" ca="1" si="287"/>
        <v>219.98000000000002</v>
      </c>
      <c r="N1420" s="12">
        <f t="shared" ca="1" si="289"/>
        <v>3.289999999999992</v>
      </c>
      <c r="O1420" s="12">
        <f t="shared" ca="1" si="290"/>
        <v>10.824099999999948</v>
      </c>
      <c r="P1420" s="12">
        <f t="shared" ca="1" si="291"/>
        <v>3.289999999999992</v>
      </c>
      <c r="Q1420" s="36">
        <f t="shared" ca="1" si="292"/>
        <v>1.4735522013705343E-2</v>
      </c>
      <c r="R1420" s="37">
        <f t="shared" ca="1" si="288"/>
        <v>2.9723441343317356</v>
      </c>
      <c r="S1420" s="38">
        <f t="shared" ca="1" si="299"/>
        <v>0</v>
      </c>
    </row>
    <row r="1421" spans="5:19" x14ac:dyDescent="0.3">
      <c r="E1421" s="34">
        <f t="shared" si="293"/>
        <v>1420</v>
      </c>
      <c r="F1421" s="39">
        <v>45526.291666666664</v>
      </c>
      <c r="G1421" s="10">
        <v>210.66</v>
      </c>
      <c r="H1421" s="40">
        <f t="shared" si="294"/>
        <v>223.27</v>
      </c>
      <c r="I1421" s="12">
        <f t="shared" si="295"/>
        <v>-12.610000000000014</v>
      </c>
      <c r="J1421" s="12">
        <f t="shared" si="296"/>
        <v>159.01210000000034</v>
      </c>
      <c r="K1421" s="12">
        <f t="shared" si="297"/>
        <v>12.610000000000014</v>
      </c>
      <c r="L1421" s="36">
        <f t="shared" si="298"/>
        <v>5.9859489224342609E-2</v>
      </c>
      <c r="M1421" s="12">
        <f t="shared" ca="1" si="287"/>
        <v>222.36333333333334</v>
      </c>
      <c r="N1421" s="12">
        <f t="shared" ca="1" si="289"/>
        <v>-11.703333333333347</v>
      </c>
      <c r="O1421" s="12">
        <f t="shared" ca="1" si="290"/>
        <v>136.96801111111145</v>
      </c>
      <c r="P1421" s="12">
        <f t="shared" ca="1" si="291"/>
        <v>11.703333333333347</v>
      </c>
      <c r="Q1421" s="36">
        <f t="shared" ca="1" si="292"/>
        <v>5.5555555555555622E-2</v>
      </c>
      <c r="R1421" s="37">
        <f t="shared" ca="1" si="288"/>
        <v>-12.020989199001603</v>
      </c>
      <c r="S1421" s="38">
        <f t="shared" ca="1" si="299"/>
        <v>1</v>
      </c>
    </row>
    <row r="1422" spans="5:19" x14ac:dyDescent="0.3">
      <c r="E1422" s="34">
        <f t="shared" si="293"/>
        <v>1421</v>
      </c>
      <c r="F1422" s="35">
        <v>45527.291666666664</v>
      </c>
      <c r="G1422" s="6">
        <v>220.32</v>
      </c>
      <c r="H1422" s="40">
        <f t="shared" si="294"/>
        <v>210.66</v>
      </c>
      <c r="I1422" s="12">
        <f t="shared" si="295"/>
        <v>9.6599999999999966</v>
      </c>
      <c r="J1422" s="12">
        <f t="shared" si="296"/>
        <v>93.315599999999932</v>
      </c>
      <c r="K1422" s="12">
        <f t="shared" si="297"/>
        <v>9.6599999999999966</v>
      </c>
      <c r="L1422" s="36">
        <f t="shared" si="298"/>
        <v>4.3845315904139419E-2</v>
      </c>
      <c r="M1422" s="12">
        <f t="shared" ca="1" si="287"/>
        <v>218.34333333333333</v>
      </c>
      <c r="N1422" s="12">
        <f t="shared" ca="1" si="289"/>
        <v>1.9766666666666595</v>
      </c>
      <c r="O1422" s="12">
        <f t="shared" ca="1" si="290"/>
        <v>3.9072111111110828</v>
      </c>
      <c r="P1422" s="12">
        <f t="shared" ca="1" si="291"/>
        <v>1.9766666666666595</v>
      </c>
      <c r="Q1422" s="36">
        <f t="shared" ca="1" si="292"/>
        <v>8.971798595981571E-3</v>
      </c>
      <c r="R1422" s="37">
        <f t="shared" ca="1" si="288"/>
        <v>1.659010800998403</v>
      </c>
      <c r="S1422" s="38">
        <f t="shared" ca="1" si="299"/>
        <v>1</v>
      </c>
    </row>
    <row r="1423" spans="5:19" x14ac:dyDescent="0.3">
      <c r="E1423" s="34">
        <f t="shared" si="293"/>
        <v>1422</v>
      </c>
      <c r="F1423" s="39">
        <v>45530.291666666664</v>
      </c>
      <c r="G1423" s="10">
        <v>213.21</v>
      </c>
      <c r="H1423" s="40">
        <f t="shared" si="294"/>
        <v>220.32</v>
      </c>
      <c r="I1423" s="12">
        <f t="shared" si="295"/>
        <v>-7.1099999999999852</v>
      </c>
      <c r="J1423" s="12">
        <f t="shared" si="296"/>
        <v>50.55209999999979</v>
      </c>
      <c r="K1423" s="12">
        <f t="shared" si="297"/>
        <v>7.1099999999999852</v>
      </c>
      <c r="L1423" s="36">
        <f t="shared" si="298"/>
        <v>3.3347403967918882E-2</v>
      </c>
      <c r="M1423" s="12">
        <f t="shared" ca="1" si="287"/>
        <v>218.08333333333334</v>
      </c>
      <c r="N1423" s="12">
        <f t="shared" ca="1" si="289"/>
        <v>-4.8733333333333348</v>
      </c>
      <c r="O1423" s="12">
        <f t="shared" ca="1" si="290"/>
        <v>23.749377777777791</v>
      </c>
      <c r="P1423" s="12">
        <f t="shared" ca="1" si="291"/>
        <v>4.8733333333333348</v>
      </c>
      <c r="Q1423" s="36">
        <f t="shared" ca="1" si="292"/>
        <v>2.2856964182417967E-2</v>
      </c>
      <c r="R1423" s="37">
        <f t="shared" ca="1" si="288"/>
        <v>-5.1909891990015913</v>
      </c>
      <c r="S1423" s="38">
        <f t="shared" ca="1" si="299"/>
        <v>1</v>
      </c>
    </row>
    <row r="1424" spans="5:19" x14ac:dyDescent="0.3">
      <c r="E1424" s="34">
        <f t="shared" si="293"/>
        <v>1423</v>
      </c>
      <c r="F1424" s="35">
        <v>45531.291666666664</v>
      </c>
      <c r="G1424" s="6">
        <v>209.21</v>
      </c>
      <c r="H1424" s="40">
        <f t="shared" si="294"/>
        <v>213.21</v>
      </c>
      <c r="I1424" s="12">
        <f t="shared" si="295"/>
        <v>-4</v>
      </c>
      <c r="J1424" s="12">
        <f t="shared" si="296"/>
        <v>16</v>
      </c>
      <c r="K1424" s="12">
        <f t="shared" si="297"/>
        <v>4</v>
      </c>
      <c r="L1424" s="36">
        <f t="shared" si="298"/>
        <v>1.9119544954830075E-2</v>
      </c>
      <c r="M1424" s="12">
        <f t="shared" ca="1" si="287"/>
        <v>214.73000000000002</v>
      </c>
      <c r="N1424" s="12">
        <f t="shared" ca="1" si="289"/>
        <v>-5.5200000000000102</v>
      </c>
      <c r="O1424" s="12">
        <f t="shared" ca="1" si="290"/>
        <v>30.470400000000112</v>
      </c>
      <c r="P1424" s="12">
        <f t="shared" ca="1" si="291"/>
        <v>5.5200000000000102</v>
      </c>
      <c r="Q1424" s="36">
        <f t="shared" ca="1" si="292"/>
        <v>2.6384972037665551E-2</v>
      </c>
      <c r="R1424" s="37">
        <f t="shared" ca="1" si="288"/>
        <v>-5.8376558656682667</v>
      </c>
      <c r="S1424" s="38">
        <f t="shared" ca="1" si="299"/>
        <v>0</v>
      </c>
    </row>
    <row r="1425" spans="5:19" x14ac:dyDescent="0.3">
      <c r="E1425" s="34">
        <f t="shared" si="293"/>
        <v>1424</v>
      </c>
      <c r="F1425" s="39">
        <v>45532.291666666664</v>
      </c>
      <c r="G1425" s="10">
        <v>205.75</v>
      </c>
      <c r="H1425" s="40">
        <f t="shared" si="294"/>
        <v>209.21</v>
      </c>
      <c r="I1425" s="12">
        <f t="shared" si="295"/>
        <v>-3.460000000000008</v>
      </c>
      <c r="J1425" s="12">
        <f t="shared" si="296"/>
        <v>11.971600000000056</v>
      </c>
      <c r="K1425" s="12">
        <f t="shared" si="297"/>
        <v>3.460000000000008</v>
      </c>
      <c r="L1425" s="36">
        <f t="shared" si="298"/>
        <v>1.6816524908870027E-2</v>
      </c>
      <c r="M1425" s="12">
        <f t="shared" ca="1" si="287"/>
        <v>214.24666666666667</v>
      </c>
      <c r="N1425" s="12">
        <f t="shared" ca="1" si="289"/>
        <v>-8.4966666666666697</v>
      </c>
      <c r="O1425" s="12">
        <f t="shared" ca="1" si="290"/>
        <v>72.193344444444492</v>
      </c>
      <c r="P1425" s="12">
        <f t="shared" ca="1" si="291"/>
        <v>8.4966666666666697</v>
      </c>
      <c r="Q1425" s="36">
        <f t="shared" ca="1" si="292"/>
        <v>4.1296071283920634E-2</v>
      </c>
      <c r="R1425" s="37">
        <f t="shared" ca="1" si="288"/>
        <v>-8.8143225323349252</v>
      </c>
      <c r="S1425" s="38">
        <f t="shared" ca="1" si="299"/>
        <v>0</v>
      </c>
    </row>
    <row r="1426" spans="5:19" x14ac:dyDescent="0.3">
      <c r="E1426" s="34">
        <f t="shared" si="293"/>
        <v>1425</v>
      </c>
      <c r="F1426" s="35">
        <v>45533.291666666664</v>
      </c>
      <c r="G1426" s="6">
        <v>206.28</v>
      </c>
      <c r="H1426" s="40">
        <f t="shared" si="294"/>
        <v>205.75</v>
      </c>
      <c r="I1426" s="12">
        <f t="shared" si="295"/>
        <v>0.53000000000000114</v>
      </c>
      <c r="J1426" s="12">
        <f t="shared" si="296"/>
        <v>0.2809000000000012</v>
      </c>
      <c r="K1426" s="12">
        <f t="shared" si="297"/>
        <v>0.53000000000000114</v>
      </c>
      <c r="L1426" s="36">
        <f t="shared" si="298"/>
        <v>2.5693232499515279E-3</v>
      </c>
      <c r="M1426" s="12">
        <f t="shared" ca="1" si="287"/>
        <v>209.39000000000001</v>
      </c>
      <c r="N1426" s="12">
        <f t="shared" ca="1" si="289"/>
        <v>-3.1100000000000136</v>
      </c>
      <c r="O1426" s="12">
        <f t="shared" ca="1" si="290"/>
        <v>9.6721000000000856</v>
      </c>
      <c r="P1426" s="12">
        <f t="shared" ca="1" si="291"/>
        <v>3.1100000000000136</v>
      </c>
      <c r="Q1426" s="36">
        <f t="shared" ca="1" si="292"/>
        <v>1.5076594919526922E-2</v>
      </c>
      <c r="R1426" s="37">
        <f t="shared" ca="1" si="288"/>
        <v>-3.4276558656682701</v>
      </c>
      <c r="S1426" s="38">
        <f t="shared" ca="1" si="299"/>
        <v>0</v>
      </c>
    </row>
    <row r="1427" spans="5:19" x14ac:dyDescent="0.3">
      <c r="E1427" s="34">
        <f t="shared" si="293"/>
        <v>1426</v>
      </c>
      <c r="F1427" s="39">
        <v>45534.291666666664</v>
      </c>
      <c r="G1427" s="10">
        <v>214.11</v>
      </c>
      <c r="H1427" s="40">
        <f t="shared" si="294"/>
        <v>206.28</v>
      </c>
      <c r="I1427" s="12">
        <f t="shared" si="295"/>
        <v>7.8300000000000125</v>
      </c>
      <c r="J1427" s="12">
        <f t="shared" si="296"/>
        <v>61.308900000000193</v>
      </c>
      <c r="K1427" s="12">
        <f t="shared" si="297"/>
        <v>7.8300000000000125</v>
      </c>
      <c r="L1427" s="36">
        <f t="shared" si="298"/>
        <v>3.6569987389659574E-2</v>
      </c>
      <c r="M1427" s="12">
        <f t="shared" ca="1" si="287"/>
        <v>207.08</v>
      </c>
      <c r="N1427" s="12">
        <f t="shared" ca="1" si="289"/>
        <v>7.0300000000000011</v>
      </c>
      <c r="O1427" s="12">
        <f t="shared" ca="1" si="290"/>
        <v>49.420900000000017</v>
      </c>
      <c r="P1427" s="12">
        <f t="shared" ca="1" si="291"/>
        <v>7.0300000000000011</v>
      </c>
      <c r="Q1427" s="36">
        <f t="shared" ca="1" si="292"/>
        <v>3.2833590210639398E-2</v>
      </c>
      <c r="R1427" s="37">
        <f t="shared" ca="1" si="288"/>
        <v>6.7123441343317447</v>
      </c>
      <c r="S1427" s="38">
        <f t="shared" ca="1" si="299"/>
        <v>1</v>
      </c>
    </row>
    <row r="1428" spans="5:19" x14ac:dyDescent="0.3">
      <c r="E1428" s="34">
        <f t="shared" si="293"/>
        <v>1427</v>
      </c>
      <c r="F1428" s="35">
        <v>45538.291666666664</v>
      </c>
      <c r="G1428" s="6">
        <v>210.6</v>
      </c>
      <c r="H1428" s="40">
        <f t="shared" si="294"/>
        <v>214.11</v>
      </c>
      <c r="I1428" s="12">
        <f t="shared" si="295"/>
        <v>-3.5100000000000193</v>
      </c>
      <c r="J1428" s="12">
        <f t="shared" si="296"/>
        <v>12.320100000000135</v>
      </c>
      <c r="K1428" s="12">
        <f t="shared" si="297"/>
        <v>3.5100000000000193</v>
      </c>
      <c r="L1428" s="36">
        <f t="shared" si="298"/>
        <v>1.666666666666676E-2</v>
      </c>
      <c r="M1428" s="12">
        <f t="shared" ca="1" si="287"/>
        <v>208.71333333333334</v>
      </c>
      <c r="N1428" s="12">
        <f t="shared" ca="1" si="289"/>
        <v>1.8866666666666561</v>
      </c>
      <c r="O1428" s="12">
        <f t="shared" ca="1" si="290"/>
        <v>3.5595111111110711</v>
      </c>
      <c r="P1428" s="12">
        <f t="shared" ca="1" si="291"/>
        <v>1.8866666666666561</v>
      </c>
      <c r="Q1428" s="36">
        <f t="shared" ca="1" si="292"/>
        <v>8.958531180753352E-3</v>
      </c>
      <c r="R1428" s="37">
        <f t="shared" ca="1" si="288"/>
        <v>1.5690108009983996</v>
      </c>
      <c r="S1428" s="38">
        <f t="shared" ca="1" si="299"/>
        <v>0</v>
      </c>
    </row>
    <row r="1429" spans="5:19" x14ac:dyDescent="0.3">
      <c r="E1429" s="34">
        <f t="shared" si="293"/>
        <v>1428</v>
      </c>
      <c r="F1429" s="39">
        <v>45539.291666666664</v>
      </c>
      <c r="G1429" s="10">
        <v>219.41</v>
      </c>
      <c r="H1429" s="40">
        <f t="shared" si="294"/>
        <v>210.6</v>
      </c>
      <c r="I1429" s="12">
        <f t="shared" si="295"/>
        <v>8.8100000000000023</v>
      </c>
      <c r="J1429" s="12">
        <f t="shared" si="296"/>
        <v>77.616100000000046</v>
      </c>
      <c r="K1429" s="12">
        <f t="shared" si="297"/>
        <v>8.8100000000000023</v>
      </c>
      <c r="L1429" s="36">
        <f t="shared" si="298"/>
        <v>4.015313796089514E-2</v>
      </c>
      <c r="M1429" s="12">
        <f t="shared" ca="1" si="287"/>
        <v>210.33</v>
      </c>
      <c r="N1429" s="12">
        <f t="shared" ca="1" si="289"/>
        <v>9.0799999999999841</v>
      </c>
      <c r="O1429" s="12">
        <f t="shared" ca="1" si="290"/>
        <v>82.446399999999713</v>
      </c>
      <c r="P1429" s="12">
        <f t="shared" ca="1" si="291"/>
        <v>9.0799999999999841</v>
      </c>
      <c r="Q1429" s="36">
        <f t="shared" ca="1" si="292"/>
        <v>4.1383710860945187E-2</v>
      </c>
      <c r="R1429" s="37">
        <f t="shared" ca="1" si="288"/>
        <v>8.7623441343317285</v>
      </c>
      <c r="S1429" s="38">
        <f t="shared" ca="1" si="299"/>
        <v>0</v>
      </c>
    </row>
    <row r="1430" spans="5:19" x14ac:dyDescent="0.3">
      <c r="E1430" s="34">
        <f t="shared" si="293"/>
        <v>1429</v>
      </c>
      <c r="F1430" s="35">
        <v>45540.291666666664</v>
      </c>
      <c r="G1430" s="6">
        <v>230.17</v>
      </c>
      <c r="H1430" s="40">
        <f t="shared" si="294"/>
        <v>219.41</v>
      </c>
      <c r="I1430" s="12">
        <f t="shared" si="295"/>
        <v>10.759999999999991</v>
      </c>
      <c r="J1430" s="12">
        <f t="shared" si="296"/>
        <v>115.77759999999981</v>
      </c>
      <c r="K1430" s="12">
        <f t="shared" si="297"/>
        <v>10.759999999999991</v>
      </c>
      <c r="L1430" s="36">
        <f t="shared" si="298"/>
        <v>4.6748055784854636E-2</v>
      </c>
      <c r="M1430" s="12">
        <f t="shared" ca="1" si="287"/>
        <v>214.70666666666668</v>
      </c>
      <c r="N1430" s="12">
        <f t="shared" ca="1" si="289"/>
        <v>15.46333333333331</v>
      </c>
      <c r="O1430" s="12">
        <f t="shared" ca="1" si="290"/>
        <v>239.11467777777705</v>
      </c>
      <c r="P1430" s="12">
        <f t="shared" ca="1" si="291"/>
        <v>15.46333333333331</v>
      </c>
      <c r="Q1430" s="36">
        <f t="shared" ca="1" si="292"/>
        <v>6.7182227628853938E-2</v>
      </c>
      <c r="R1430" s="37">
        <f t="shared" ca="1" si="288"/>
        <v>15.145677467665054</v>
      </c>
      <c r="S1430" s="38">
        <f t="shared" ca="1" si="299"/>
        <v>0</v>
      </c>
    </row>
    <row r="1431" spans="5:19" x14ac:dyDescent="0.3">
      <c r="E1431" s="34">
        <f t="shared" si="293"/>
        <v>1430</v>
      </c>
      <c r="F1431" s="39">
        <v>45541.291666666664</v>
      </c>
      <c r="G1431" s="10">
        <v>210.73</v>
      </c>
      <c r="H1431" s="40">
        <f t="shared" si="294"/>
        <v>230.17</v>
      </c>
      <c r="I1431" s="12">
        <f t="shared" si="295"/>
        <v>-19.439999999999998</v>
      </c>
      <c r="J1431" s="12">
        <f t="shared" si="296"/>
        <v>377.91359999999992</v>
      </c>
      <c r="K1431" s="12">
        <f t="shared" si="297"/>
        <v>19.439999999999998</v>
      </c>
      <c r="L1431" s="36">
        <f t="shared" si="298"/>
        <v>9.2250747401888669E-2</v>
      </c>
      <c r="M1431" s="12">
        <f t="shared" ca="1" si="287"/>
        <v>220.05999999999997</v>
      </c>
      <c r="N1431" s="12">
        <f t="shared" ca="1" si="289"/>
        <v>-9.3299999999999841</v>
      </c>
      <c r="O1431" s="12">
        <f t="shared" ca="1" si="290"/>
        <v>87.048899999999705</v>
      </c>
      <c r="P1431" s="12">
        <f t="shared" ca="1" si="291"/>
        <v>9.3299999999999841</v>
      </c>
      <c r="Q1431" s="36">
        <f t="shared" ca="1" si="292"/>
        <v>4.4274664262326124E-2</v>
      </c>
      <c r="R1431" s="37">
        <f t="shared" ca="1" si="288"/>
        <v>-9.6476558656682396</v>
      </c>
      <c r="S1431" s="38">
        <f t="shared" ca="1" si="299"/>
        <v>1</v>
      </c>
    </row>
    <row r="1432" spans="5:19" x14ac:dyDescent="0.3">
      <c r="E1432" s="34">
        <f t="shared" si="293"/>
        <v>1431</v>
      </c>
      <c r="F1432" s="35">
        <v>45544.291666666664</v>
      </c>
      <c r="G1432" s="6">
        <v>216.27</v>
      </c>
      <c r="H1432" s="40">
        <f t="shared" si="294"/>
        <v>210.73</v>
      </c>
      <c r="I1432" s="12">
        <f t="shared" si="295"/>
        <v>5.5400000000000205</v>
      </c>
      <c r="J1432" s="12">
        <f t="shared" si="296"/>
        <v>30.691600000000228</v>
      </c>
      <c r="K1432" s="12">
        <f t="shared" si="297"/>
        <v>5.5400000000000205</v>
      </c>
      <c r="L1432" s="36">
        <f t="shared" si="298"/>
        <v>2.5616127988163036E-2</v>
      </c>
      <c r="M1432" s="12">
        <f t="shared" ca="1" si="287"/>
        <v>220.10333333333332</v>
      </c>
      <c r="N1432" s="12">
        <f t="shared" ca="1" si="289"/>
        <v>-3.8333333333333144</v>
      </c>
      <c r="O1432" s="12">
        <f t="shared" ca="1" si="290"/>
        <v>14.694444444444299</v>
      </c>
      <c r="P1432" s="12">
        <f t="shared" ca="1" si="291"/>
        <v>3.8333333333333144</v>
      </c>
      <c r="Q1432" s="36">
        <f t="shared" ca="1" si="292"/>
        <v>1.7724757633205319E-2</v>
      </c>
      <c r="R1432" s="37">
        <f t="shared" ca="1" si="288"/>
        <v>-4.1509891990015708</v>
      </c>
      <c r="S1432" s="38">
        <f t="shared" ca="1" si="299"/>
        <v>0</v>
      </c>
    </row>
    <row r="1433" spans="5:19" x14ac:dyDescent="0.3">
      <c r="E1433" s="34">
        <f t="shared" si="293"/>
        <v>1432</v>
      </c>
      <c r="F1433" s="39">
        <v>45545.291666666664</v>
      </c>
      <c r="G1433" s="10">
        <v>226.17</v>
      </c>
      <c r="H1433" s="40">
        <f t="shared" si="294"/>
        <v>216.27</v>
      </c>
      <c r="I1433" s="12">
        <f t="shared" si="295"/>
        <v>9.8999999999999773</v>
      </c>
      <c r="J1433" s="12">
        <f t="shared" si="296"/>
        <v>98.00999999999955</v>
      </c>
      <c r="K1433" s="12">
        <f t="shared" si="297"/>
        <v>9.8999999999999773</v>
      </c>
      <c r="L1433" s="36">
        <f t="shared" si="298"/>
        <v>4.3772383605252589E-2</v>
      </c>
      <c r="M1433" s="12">
        <f t="shared" ca="1" si="287"/>
        <v>219.05666666666664</v>
      </c>
      <c r="N1433" s="12">
        <f t="shared" ca="1" si="289"/>
        <v>7.1133333333333439</v>
      </c>
      <c r="O1433" s="12">
        <f t="shared" ca="1" si="290"/>
        <v>50.599511111111262</v>
      </c>
      <c r="P1433" s="12">
        <f t="shared" ca="1" si="291"/>
        <v>7.1133333333333439</v>
      </c>
      <c r="Q1433" s="36">
        <f t="shared" ca="1" si="292"/>
        <v>3.1451268220070494E-2</v>
      </c>
      <c r="R1433" s="37">
        <f t="shared" ca="1" si="288"/>
        <v>6.7956774676650875</v>
      </c>
      <c r="S1433" s="38">
        <f t="shared" ca="1" si="299"/>
        <v>1</v>
      </c>
    </row>
    <row r="1434" spans="5:19" x14ac:dyDescent="0.3">
      <c r="E1434" s="34">
        <f t="shared" si="293"/>
        <v>1433</v>
      </c>
      <c r="F1434" s="35">
        <v>45546.291666666664</v>
      </c>
      <c r="G1434" s="6">
        <v>228.13</v>
      </c>
      <c r="H1434" s="40">
        <f t="shared" si="294"/>
        <v>226.17</v>
      </c>
      <c r="I1434" s="12">
        <f t="shared" si="295"/>
        <v>1.960000000000008</v>
      </c>
      <c r="J1434" s="12">
        <f t="shared" si="296"/>
        <v>3.8416000000000312</v>
      </c>
      <c r="K1434" s="12">
        <f t="shared" si="297"/>
        <v>1.960000000000008</v>
      </c>
      <c r="L1434" s="36">
        <f t="shared" si="298"/>
        <v>8.5915925130408445E-3</v>
      </c>
      <c r="M1434" s="12">
        <f t="shared" ca="1" si="287"/>
        <v>217.72333333333333</v>
      </c>
      <c r="N1434" s="12">
        <f t="shared" ca="1" si="289"/>
        <v>10.406666666666666</v>
      </c>
      <c r="O1434" s="12">
        <f t="shared" ca="1" si="290"/>
        <v>108.2987111111111</v>
      </c>
      <c r="P1434" s="12">
        <f t="shared" ca="1" si="291"/>
        <v>10.406666666666666</v>
      </c>
      <c r="Q1434" s="36">
        <f t="shared" ca="1" si="292"/>
        <v>4.5617265009716683E-2</v>
      </c>
      <c r="R1434" s="37">
        <f t="shared" ca="1" si="288"/>
        <v>10.089010800998411</v>
      </c>
      <c r="S1434" s="38">
        <f t="shared" ca="1" si="299"/>
        <v>0</v>
      </c>
    </row>
    <row r="1435" spans="5:19" x14ac:dyDescent="0.3">
      <c r="E1435" s="34">
        <f t="shared" si="293"/>
        <v>1434</v>
      </c>
      <c r="F1435" s="39">
        <v>45547.291666666664</v>
      </c>
      <c r="G1435" s="10">
        <v>229.81</v>
      </c>
      <c r="H1435" s="40">
        <f t="shared" si="294"/>
        <v>228.13</v>
      </c>
      <c r="I1435" s="12">
        <f t="shared" si="295"/>
        <v>1.6800000000000068</v>
      </c>
      <c r="J1435" s="12">
        <f t="shared" si="296"/>
        <v>2.8224000000000231</v>
      </c>
      <c r="K1435" s="12">
        <f t="shared" si="297"/>
        <v>1.6800000000000068</v>
      </c>
      <c r="L1435" s="36">
        <f t="shared" si="298"/>
        <v>7.3103868413037154E-3</v>
      </c>
      <c r="M1435" s="12">
        <f t="shared" ca="1" si="287"/>
        <v>223.52333333333331</v>
      </c>
      <c r="N1435" s="12">
        <f t="shared" ca="1" si="289"/>
        <v>6.2866666666666902</v>
      </c>
      <c r="O1435" s="12">
        <f t="shared" ca="1" si="290"/>
        <v>39.522177777778076</v>
      </c>
      <c r="P1435" s="12">
        <f t="shared" ca="1" si="291"/>
        <v>6.2866666666666902</v>
      </c>
      <c r="Q1435" s="36">
        <f t="shared" ca="1" si="292"/>
        <v>2.7355931711703974E-2</v>
      </c>
      <c r="R1435" s="37">
        <f t="shared" ca="1" si="288"/>
        <v>5.9690108009984337</v>
      </c>
      <c r="S1435" s="38">
        <f t="shared" ca="1" si="299"/>
        <v>0</v>
      </c>
    </row>
    <row r="1436" spans="5:19" x14ac:dyDescent="0.3">
      <c r="E1436" s="34">
        <f t="shared" si="293"/>
        <v>1435</v>
      </c>
      <c r="F1436" s="35">
        <v>45548.291666666664</v>
      </c>
      <c r="G1436" s="6">
        <v>230.29</v>
      </c>
      <c r="H1436" s="40">
        <f t="shared" si="294"/>
        <v>229.81</v>
      </c>
      <c r="I1436" s="12">
        <f t="shared" si="295"/>
        <v>0.47999999999998977</v>
      </c>
      <c r="J1436" s="12">
        <f t="shared" si="296"/>
        <v>0.23039999999999017</v>
      </c>
      <c r="K1436" s="12">
        <f t="shared" si="297"/>
        <v>0.47999999999998977</v>
      </c>
      <c r="L1436" s="36">
        <f t="shared" si="298"/>
        <v>2.0843284554257231E-3</v>
      </c>
      <c r="M1436" s="12">
        <f t="shared" ca="1" si="287"/>
        <v>228.03666666666663</v>
      </c>
      <c r="N1436" s="12">
        <f t="shared" ca="1" si="289"/>
        <v>2.2533333333333587</v>
      </c>
      <c r="O1436" s="12">
        <f t="shared" ca="1" si="290"/>
        <v>5.0775111111112254</v>
      </c>
      <c r="P1436" s="12">
        <f t="shared" ca="1" si="291"/>
        <v>2.2533333333333587</v>
      </c>
      <c r="Q1436" s="36">
        <f t="shared" ca="1" si="292"/>
        <v>9.7847641379710752E-3</v>
      </c>
      <c r="R1436" s="37">
        <f t="shared" ca="1" si="288"/>
        <v>1.9356774676651023</v>
      </c>
      <c r="S1436" s="38">
        <f t="shared" ca="1" si="299"/>
        <v>0</v>
      </c>
    </row>
    <row r="1437" spans="5:19" x14ac:dyDescent="0.3">
      <c r="E1437" s="34">
        <f t="shared" si="293"/>
        <v>1436</v>
      </c>
      <c r="F1437" s="39">
        <v>45551.291666666664</v>
      </c>
      <c r="G1437" s="10">
        <v>226.78</v>
      </c>
      <c r="H1437" s="40">
        <f t="shared" si="294"/>
        <v>230.29</v>
      </c>
      <c r="I1437" s="12">
        <f t="shared" si="295"/>
        <v>-3.5099999999999909</v>
      </c>
      <c r="J1437" s="12">
        <f t="shared" si="296"/>
        <v>12.320099999999936</v>
      </c>
      <c r="K1437" s="12">
        <f t="shared" si="297"/>
        <v>3.5099999999999909</v>
      </c>
      <c r="L1437" s="36">
        <f t="shared" si="298"/>
        <v>1.547755533997703E-2</v>
      </c>
      <c r="M1437" s="12">
        <f t="shared" ca="1" si="287"/>
        <v>229.41</v>
      </c>
      <c r="N1437" s="12">
        <f t="shared" ca="1" si="289"/>
        <v>-2.6299999999999955</v>
      </c>
      <c r="O1437" s="12">
        <f t="shared" ca="1" si="290"/>
        <v>6.9168999999999761</v>
      </c>
      <c r="P1437" s="12">
        <f t="shared" ca="1" si="291"/>
        <v>2.6299999999999955</v>
      </c>
      <c r="Q1437" s="36">
        <f t="shared" ca="1" si="292"/>
        <v>1.1597142605167985E-2</v>
      </c>
      <c r="R1437" s="37">
        <f t="shared" ca="1" si="288"/>
        <v>-2.9476558656682519</v>
      </c>
      <c r="S1437" s="38">
        <f t="shared" ca="1" si="299"/>
        <v>1</v>
      </c>
    </row>
    <row r="1438" spans="5:19" x14ac:dyDescent="0.3">
      <c r="E1438" s="34">
        <f t="shared" si="293"/>
        <v>1437</v>
      </c>
      <c r="F1438" s="35">
        <v>45552.291666666664</v>
      </c>
      <c r="G1438" s="6">
        <v>227.87</v>
      </c>
      <c r="H1438" s="40">
        <f t="shared" si="294"/>
        <v>226.78</v>
      </c>
      <c r="I1438" s="12">
        <f t="shared" si="295"/>
        <v>1.0900000000000034</v>
      </c>
      <c r="J1438" s="12">
        <f t="shared" si="296"/>
        <v>1.1881000000000075</v>
      </c>
      <c r="K1438" s="12">
        <f t="shared" si="297"/>
        <v>1.0900000000000034</v>
      </c>
      <c r="L1438" s="36">
        <f t="shared" si="298"/>
        <v>4.7834291481985494E-3</v>
      </c>
      <c r="M1438" s="12">
        <f t="shared" ca="1" si="287"/>
        <v>228.96</v>
      </c>
      <c r="N1438" s="12">
        <f t="shared" ca="1" si="289"/>
        <v>-1.0900000000000034</v>
      </c>
      <c r="O1438" s="12">
        <f t="shared" ca="1" si="290"/>
        <v>1.1881000000000075</v>
      </c>
      <c r="P1438" s="12">
        <f t="shared" ca="1" si="291"/>
        <v>1.0900000000000034</v>
      </c>
      <c r="Q1438" s="36">
        <f t="shared" ca="1" si="292"/>
        <v>4.7834291481985494E-3</v>
      </c>
      <c r="R1438" s="37">
        <f t="shared" ca="1" si="288"/>
        <v>-1.4076558656682598</v>
      </c>
      <c r="S1438" s="38">
        <f t="shared" ca="1" si="299"/>
        <v>0</v>
      </c>
    </row>
    <row r="1439" spans="5:19" x14ac:dyDescent="0.3">
      <c r="E1439" s="34">
        <f t="shared" si="293"/>
        <v>1438</v>
      </c>
      <c r="F1439" s="39">
        <v>45553.291666666664</v>
      </c>
      <c r="G1439" s="10">
        <v>227.2</v>
      </c>
      <c r="H1439" s="40">
        <f t="shared" si="294"/>
        <v>227.87</v>
      </c>
      <c r="I1439" s="12">
        <f t="shared" si="295"/>
        <v>-0.67000000000001592</v>
      </c>
      <c r="J1439" s="12">
        <f t="shared" si="296"/>
        <v>0.44890000000002134</v>
      </c>
      <c r="K1439" s="12">
        <f t="shared" si="297"/>
        <v>0.67000000000001592</v>
      </c>
      <c r="L1439" s="36">
        <f t="shared" si="298"/>
        <v>2.9489436619719012E-3</v>
      </c>
      <c r="M1439" s="12">
        <f t="shared" ca="1" si="287"/>
        <v>228.31333333333336</v>
      </c>
      <c r="N1439" s="12">
        <f t="shared" ca="1" si="289"/>
        <v>-1.1133333333333724</v>
      </c>
      <c r="O1439" s="12">
        <f t="shared" ca="1" si="290"/>
        <v>1.239511111111198</v>
      </c>
      <c r="P1439" s="12">
        <f t="shared" ca="1" si="291"/>
        <v>1.1133333333333724</v>
      </c>
      <c r="Q1439" s="36">
        <f t="shared" ca="1" si="292"/>
        <v>4.9002347417842094E-3</v>
      </c>
      <c r="R1439" s="37">
        <f t="shared" ca="1" si="288"/>
        <v>-1.4309891990016288</v>
      </c>
      <c r="S1439" s="38">
        <f t="shared" ca="1" si="299"/>
        <v>0</v>
      </c>
    </row>
    <row r="1440" spans="5:19" x14ac:dyDescent="0.3">
      <c r="E1440" s="34">
        <f t="shared" si="293"/>
        <v>1439</v>
      </c>
      <c r="F1440" s="35">
        <v>45554.291666666664</v>
      </c>
      <c r="G1440" s="6">
        <v>243.92</v>
      </c>
      <c r="H1440" s="40">
        <f t="shared" si="294"/>
        <v>227.2</v>
      </c>
      <c r="I1440" s="12">
        <f t="shared" si="295"/>
        <v>16.72</v>
      </c>
      <c r="J1440" s="12">
        <f t="shared" si="296"/>
        <v>279.55839999999995</v>
      </c>
      <c r="K1440" s="12">
        <f t="shared" si="297"/>
        <v>16.72</v>
      </c>
      <c r="L1440" s="36">
        <f t="shared" si="298"/>
        <v>6.8547064611347977E-2</v>
      </c>
      <c r="M1440" s="12">
        <f t="shared" ca="1" si="287"/>
        <v>227.2833333333333</v>
      </c>
      <c r="N1440" s="12">
        <f t="shared" ca="1" si="289"/>
        <v>16.636666666666684</v>
      </c>
      <c r="O1440" s="12">
        <f t="shared" ca="1" si="290"/>
        <v>276.7786777777784</v>
      </c>
      <c r="P1440" s="12">
        <f t="shared" ca="1" si="291"/>
        <v>16.636666666666684</v>
      </c>
      <c r="Q1440" s="36">
        <f t="shared" ca="1" si="292"/>
        <v>6.8205422542910316E-2</v>
      </c>
      <c r="R1440" s="37">
        <f t="shared" ca="1" si="288"/>
        <v>16.319010800998427</v>
      </c>
      <c r="S1440" s="38">
        <f t="shared" ca="1" si="299"/>
        <v>1</v>
      </c>
    </row>
    <row r="1441" spans="5:19" x14ac:dyDescent="0.3">
      <c r="E1441" s="34">
        <f t="shared" si="293"/>
        <v>1440</v>
      </c>
      <c r="F1441" s="39">
        <v>45555.291666666664</v>
      </c>
      <c r="G1441" s="10">
        <v>238.25</v>
      </c>
      <c r="H1441" s="40">
        <f t="shared" si="294"/>
        <v>243.92</v>
      </c>
      <c r="I1441" s="12">
        <f t="shared" si="295"/>
        <v>-5.6699999999999875</v>
      </c>
      <c r="J1441" s="12">
        <f t="shared" si="296"/>
        <v>32.148899999999855</v>
      </c>
      <c r="K1441" s="12">
        <f t="shared" si="297"/>
        <v>5.6699999999999875</v>
      </c>
      <c r="L1441" s="36">
        <f t="shared" si="298"/>
        <v>2.3798530954879275E-2</v>
      </c>
      <c r="M1441" s="12">
        <f t="shared" ca="1" si="287"/>
        <v>232.99666666666667</v>
      </c>
      <c r="N1441" s="12">
        <f t="shared" ca="1" si="289"/>
        <v>5.2533333333333303</v>
      </c>
      <c r="O1441" s="12">
        <f t="shared" ca="1" si="290"/>
        <v>27.597511111111078</v>
      </c>
      <c r="P1441" s="12">
        <f t="shared" ca="1" si="291"/>
        <v>5.2533333333333303</v>
      </c>
      <c r="Q1441" s="36">
        <f t="shared" ca="1" si="292"/>
        <v>2.2049667715984596E-2</v>
      </c>
      <c r="R1441" s="37">
        <f t="shared" ca="1" si="288"/>
        <v>4.9356774676650739</v>
      </c>
      <c r="S1441" s="38">
        <f t="shared" ca="1" si="299"/>
        <v>0</v>
      </c>
    </row>
    <row r="1442" spans="5:19" x14ac:dyDescent="0.3">
      <c r="E1442" s="34">
        <f t="shared" si="293"/>
        <v>1441</v>
      </c>
      <c r="F1442" s="35">
        <v>45558.291666666664</v>
      </c>
      <c r="G1442" s="6">
        <v>250</v>
      </c>
      <c r="H1442" s="40">
        <f t="shared" si="294"/>
        <v>238.25</v>
      </c>
      <c r="I1442" s="12">
        <f t="shared" si="295"/>
        <v>11.75</v>
      </c>
      <c r="J1442" s="12">
        <f t="shared" si="296"/>
        <v>138.0625</v>
      </c>
      <c r="K1442" s="12">
        <f t="shared" si="297"/>
        <v>11.75</v>
      </c>
      <c r="L1442" s="36">
        <f t="shared" si="298"/>
        <v>4.7E-2</v>
      </c>
      <c r="M1442" s="12">
        <f t="shared" ca="1" si="287"/>
        <v>236.45666666666668</v>
      </c>
      <c r="N1442" s="12">
        <f t="shared" ca="1" si="289"/>
        <v>13.543333333333322</v>
      </c>
      <c r="O1442" s="12">
        <f t="shared" ca="1" si="290"/>
        <v>183.42187777777747</v>
      </c>
      <c r="P1442" s="12">
        <f t="shared" ca="1" si="291"/>
        <v>13.543333333333322</v>
      </c>
      <c r="Q1442" s="36">
        <f t="shared" ca="1" si="292"/>
        <v>5.4173333333333289E-2</v>
      </c>
      <c r="R1442" s="37">
        <f t="shared" ca="1" si="288"/>
        <v>13.225677467665067</v>
      </c>
      <c r="S1442" s="38">
        <f t="shared" ca="1" si="299"/>
        <v>0</v>
      </c>
    </row>
    <row r="1443" spans="5:19" x14ac:dyDescent="0.3">
      <c r="E1443" s="34">
        <f t="shared" si="293"/>
        <v>1442</v>
      </c>
      <c r="F1443" s="39">
        <v>45559.291666666664</v>
      </c>
      <c r="G1443" s="10">
        <v>254.27</v>
      </c>
      <c r="H1443" s="40">
        <f t="shared" si="294"/>
        <v>250</v>
      </c>
      <c r="I1443" s="12">
        <f t="shared" si="295"/>
        <v>4.2700000000000102</v>
      </c>
      <c r="J1443" s="12">
        <f t="shared" si="296"/>
        <v>18.232900000000086</v>
      </c>
      <c r="K1443" s="12">
        <f t="shared" si="297"/>
        <v>4.2700000000000102</v>
      </c>
      <c r="L1443" s="36">
        <f t="shared" si="298"/>
        <v>1.6793172611790655E-2</v>
      </c>
      <c r="M1443" s="12">
        <f t="shared" ca="1" si="287"/>
        <v>244.05666666666664</v>
      </c>
      <c r="N1443" s="12">
        <f t="shared" ca="1" si="289"/>
        <v>10.213333333333367</v>
      </c>
      <c r="O1443" s="12">
        <f t="shared" ca="1" si="290"/>
        <v>104.31217777777846</v>
      </c>
      <c r="P1443" s="12">
        <f t="shared" ca="1" si="291"/>
        <v>10.213333333333367</v>
      </c>
      <c r="Q1443" s="36">
        <f t="shared" ca="1" si="292"/>
        <v>4.0167276254899777E-2</v>
      </c>
      <c r="R1443" s="37">
        <f t="shared" ca="1" si="288"/>
        <v>9.8956774676651111</v>
      </c>
      <c r="S1443" s="38">
        <f t="shared" ca="1" si="299"/>
        <v>0</v>
      </c>
    </row>
    <row r="1444" spans="5:19" x14ac:dyDescent="0.3">
      <c r="E1444" s="34">
        <f t="shared" si="293"/>
        <v>1443</v>
      </c>
      <c r="F1444" s="35">
        <v>45560.291666666664</v>
      </c>
      <c r="G1444" s="6">
        <v>257.02</v>
      </c>
      <c r="H1444" s="40">
        <f t="shared" si="294"/>
        <v>254.27</v>
      </c>
      <c r="I1444" s="12">
        <f t="shared" si="295"/>
        <v>2.7499999999999716</v>
      </c>
      <c r="J1444" s="12">
        <f t="shared" si="296"/>
        <v>7.5624999999998437</v>
      </c>
      <c r="K1444" s="12">
        <f t="shared" si="297"/>
        <v>2.7499999999999716</v>
      </c>
      <c r="L1444" s="36">
        <f t="shared" si="298"/>
        <v>1.0699556454750493E-2</v>
      </c>
      <c r="M1444" s="12">
        <f t="shared" ca="1" si="287"/>
        <v>247.50666666666666</v>
      </c>
      <c r="N1444" s="12">
        <f t="shared" ca="1" si="289"/>
        <v>9.5133333333333212</v>
      </c>
      <c r="O1444" s="12">
        <f t="shared" ca="1" si="290"/>
        <v>90.503511111110882</v>
      </c>
      <c r="P1444" s="12">
        <f t="shared" ca="1" si="291"/>
        <v>9.5133333333333212</v>
      </c>
      <c r="Q1444" s="36">
        <f t="shared" ca="1" si="292"/>
        <v>3.7013980753767495E-2</v>
      </c>
      <c r="R1444" s="37">
        <f t="shared" ca="1" si="288"/>
        <v>9.1956774676650657</v>
      </c>
      <c r="S1444" s="38">
        <f t="shared" ca="1" si="299"/>
        <v>0</v>
      </c>
    </row>
    <row r="1445" spans="5:19" x14ac:dyDescent="0.3">
      <c r="E1445" s="34">
        <f t="shared" si="293"/>
        <v>1444</v>
      </c>
      <c r="F1445" s="39">
        <v>45561.291666666664</v>
      </c>
      <c r="G1445" s="10">
        <v>254.22</v>
      </c>
      <c r="H1445" s="40">
        <f t="shared" si="294"/>
        <v>257.02</v>
      </c>
      <c r="I1445" s="12">
        <f t="shared" si="295"/>
        <v>-2.7999999999999829</v>
      </c>
      <c r="J1445" s="12">
        <f t="shared" si="296"/>
        <v>7.8399999999999048</v>
      </c>
      <c r="K1445" s="12">
        <f t="shared" si="297"/>
        <v>2.7999999999999829</v>
      </c>
      <c r="L1445" s="36">
        <f t="shared" si="298"/>
        <v>1.101408229092905E-2</v>
      </c>
      <c r="M1445" s="12">
        <f t="shared" ca="1" si="287"/>
        <v>253.76333333333332</v>
      </c>
      <c r="N1445" s="12">
        <f t="shared" ca="1" si="289"/>
        <v>0.45666666666667766</v>
      </c>
      <c r="O1445" s="12">
        <f t="shared" ca="1" si="290"/>
        <v>0.20854444444445447</v>
      </c>
      <c r="P1445" s="12">
        <f t="shared" ca="1" si="291"/>
        <v>0.45666666666667766</v>
      </c>
      <c r="Q1445" s="36">
        <f t="shared" ca="1" si="292"/>
        <v>1.7963443736396729E-3</v>
      </c>
      <c r="R1445" s="37">
        <f t="shared" ca="1" si="288"/>
        <v>0.13901080099842134</v>
      </c>
      <c r="S1445" s="38">
        <f t="shared" ca="1" si="299"/>
        <v>0</v>
      </c>
    </row>
    <row r="1446" spans="5:19" x14ac:dyDescent="0.3">
      <c r="E1446" s="34">
        <f t="shared" si="293"/>
        <v>1445</v>
      </c>
      <c r="F1446" s="35">
        <v>45562.291666666664</v>
      </c>
      <c r="G1446" s="6">
        <v>260.45999999999998</v>
      </c>
      <c r="H1446" s="40">
        <f t="shared" si="294"/>
        <v>254.22</v>
      </c>
      <c r="I1446" s="12">
        <f t="shared" si="295"/>
        <v>6.2399999999999807</v>
      </c>
      <c r="J1446" s="12">
        <f t="shared" si="296"/>
        <v>38.937599999999762</v>
      </c>
      <c r="K1446" s="12">
        <f t="shared" si="297"/>
        <v>6.2399999999999807</v>
      </c>
      <c r="L1446" s="36">
        <f t="shared" si="298"/>
        <v>2.3957613453121328E-2</v>
      </c>
      <c r="M1446" s="12">
        <f t="shared" ca="1" si="287"/>
        <v>255.17</v>
      </c>
      <c r="N1446" s="12">
        <f t="shared" ca="1" si="289"/>
        <v>5.289999999999992</v>
      </c>
      <c r="O1446" s="12">
        <f t="shared" ca="1" si="290"/>
        <v>27.984099999999916</v>
      </c>
      <c r="P1446" s="12">
        <f t="shared" ca="1" si="291"/>
        <v>5.289999999999992</v>
      </c>
      <c r="Q1446" s="36">
        <f t="shared" ca="1" si="292"/>
        <v>2.031022037932885E-2</v>
      </c>
      <c r="R1446" s="37">
        <f t="shared" ca="1" si="288"/>
        <v>4.9723441343317356</v>
      </c>
      <c r="S1446" s="38">
        <f t="shared" ca="1" si="299"/>
        <v>0</v>
      </c>
    </row>
    <row r="1447" spans="5:19" x14ac:dyDescent="0.3">
      <c r="E1447" s="34">
        <f t="shared" si="293"/>
        <v>1446</v>
      </c>
      <c r="F1447" s="39">
        <v>45565.291666666664</v>
      </c>
      <c r="G1447" s="10">
        <v>261.63</v>
      </c>
      <c r="H1447" s="40">
        <f t="shared" si="294"/>
        <v>260.45999999999998</v>
      </c>
      <c r="I1447" s="12">
        <f t="shared" si="295"/>
        <v>1.1700000000000159</v>
      </c>
      <c r="J1447" s="12">
        <f t="shared" si="296"/>
        <v>1.3689000000000373</v>
      </c>
      <c r="K1447" s="12">
        <f t="shared" si="297"/>
        <v>1.1700000000000159</v>
      </c>
      <c r="L1447" s="36">
        <f t="shared" si="298"/>
        <v>4.4719642242862668E-3</v>
      </c>
      <c r="M1447" s="12">
        <f t="shared" ca="1" si="287"/>
        <v>257.23333333333335</v>
      </c>
      <c r="N1447" s="12">
        <f t="shared" ca="1" si="289"/>
        <v>4.396666666666647</v>
      </c>
      <c r="O1447" s="12">
        <f t="shared" ca="1" si="290"/>
        <v>19.330677777777606</v>
      </c>
      <c r="P1447" s="12">
        <f t="shared" ca="1" si="291"/>
        <v>4.396666666666647</v>
      </c>
      <c r="Q1447" s="36">
        <f t="shared" ca="1" si="292"/>
        <v>1.6804902597816179E-2</v>
      </c>
      <c r="R1447" s="37">
        <f t="shared" ca="1" si="288"/>
        <v>4.0790108009983905</v>
      </c>
      <c r="S1447" s="38">
        <f t="shared" ca="1" si="299"/>
        <v>0</v>
      </c>
    </row>
    <row r="1448" spans="5:19" x14ac:dyDescent="0.3">
      <c r="E1448" s="34">
        <f t="shared" si="293"/>
        <v>1447</v>
      </c>
      <c r="F1448" s="35">
        <v>45566.291666666664</v>
      </c>
      <c r="G1448" s="6">
        <v>258.02</v>
      </c>
      <c r="H1448" s="40">
        <f t="shared" si="294"/>
        <v>261.63</v>
      </c>
      <c r="I1448" s="12">
        <f t="shared" si="295"/>
        <v>-3.6100000000000136</v>
      </c>
      <c r="J1448" s="12">
        <f t="shared" si="296"/>
        <v>13.032100000000099</v>
      </c>
      <c r="K1448" s="12">
        <f t="shared" si="297"/>
        <v>3.6100000000000136</v>
      </c>
      <c r="L1448" s="36">
        <f t="shared" si="298"/>
        <v>1.3991163475699613E-2</v>
      </c>
      <c r="M1448" s="12">
        <f t="shared" ca="1" si="287"/>
        <v>258.77</v>
      </c>
      <c r="N1448" s="12">
        <f t="shared" ca="1" si="289"/>
        <v>-0.75</v>
      </c>
      <c r="O1448" s="12">
        <f t="shared" ca="1" si="290"/>
        <v>0.5625</v>
      </c>
      <c r="P1448" s="12">
        <f t="shared" ca="1" si="291"/>
        <v>0.75</v>
      </c>
      <c r="Q1448" s="36">
        <f t="shared" ca="1" si="292"/>
        <v>2.9067514146190218E-3</v>
      </c>
      <c r="R1448" s="37">
        <f t="shared" ca="1" si="288"/>
        <v>-1.0676558656682564</v>
      </c>
      <c r="S1448" s="38">
        <f t="shared" ca="1" si="299"/>
        <v>1</v>
      </c>
    </row>
    <row r="1449" spans="5:19" x14ac:dyDescent="0.3">
      <c r="E1449" s="34">
        <f t="shared" si="293"/>
        <v>1448</v>
      </c>
      <c r="F1449" s="39">
        <v>45567.291666666664</v>
      </c>
      <c r="G1449" s="10">
        <v>249.02</v>
      </c>
      <c r="H1449" s="40">
        <f t="shared" si="294"/>
        <v>258.02</v>
      </c>
      <c r="I1449" s="12">
        <f t="shared" si="295"/>
        <v>-8.9999999999999716</v>
      </c>
      <c r="J1449" s="12">
        <f t="shared" si="296"/>
        <v>80.999999999999488</v>
      </c>
      <c r="K1449" s="12">
        <f t="shared" si="297"/>
        <v>8.9999999999999716</v>
      </c>
      <c r="L1449" s="36">
        <f t="shared" si="298"/>
        <v>3.614167536744025E-2</v>
      </c>
      <c r="M1449" s="12">
        <f t="shared" ca="1" si="287"/>
        <v>260.03666666666663</v>
      </c>
      <c r="N1449" s="12">
        <f t="shared" ca="1" si="289"/>
        <v>-11.016666666666623</v>
      </c>
      <c r="O1449" s="12">
        <f t="shared" ca="1" si="290"/>
        <v>121.36694444444349</v>
      </c>
      <c r="P1449" s="12">
        <f t="shared" ca="1" si="291"/>
        <v>11.016666666666623</v>
      </c>
      <c r="Q1449" s="36">
        <f t="shared" ca="1" si="292"/>
        <v>4.4240087810885162E-2</v>
      </c>
      <c r="R1449" s="37">
        <f t="shared" ca="1" si="288"/>
        <v>-11.334322532334879</v>
      </c>
      <c r="S1449" s="38">
        <f t="shared" ca="1" si="299"/>
        <v>0</v>
      </c>
    </row>
    <row r="1450" spans="5:19" x14ac:dyDescent="0.3">
      <c r="E1450" s="34">
        <f t="shared" si="293"/>
        <v>1449</v>
      </c>
      <c r="F1450" s="35">
        <v>45568.291666666664</v>
      </c>
      <c r="G1450" s="6">
        <v>240.66</v>
      </c>
      <c r="H1450" s="40">
        <f t="shared" si="294"/>
        <v>249.02</v>
      </c>
      <c r="I1450" s="12">
        <f t="shared" si="295"/>
        <v>-8.3600000000000136</v>
      </c>
      <c r="J1450" s="12">
        <f t="shared" si="296"/>
        <v>69.889600000000229</v>
      </c>
      <c r="K1450" s="12">
        <f t="shared" si="297"/>
        <v>8.3600000000000136</v>
      </c>
      <c r="L1450" s="36">
        <f t="shared" si="298"/>
        <v>3.4737804371312284E-2</v>
      </c>
      <c r="M1450" s="12">
        <f t="shared" ca="1" si="287"/>
        <v>256.2233333333333</v>
      </c>
      <c r="N1450" s="12">
        <f t="shared" ca="1" si="289"/>
        <v>-15.563333333333304</v>
      </c>
      <c r="O1450" s="12">
        <f t="shared" ca="1" si="290"/>
        <v>242.21734444444354</v>
      </c>
      <c r="P1450" s="12">
        <f t="shared" ca="1" si="291"/>
        <v>15.563333333333304</v>
      </c>
      <c r="Q1450" s="36">
        <f t="shared" ca="1" si="292"/>
        <v>6.4669381423307998E-2</v>
      </c>
      <c r="R1450" s="37">
        <f t="shared" ca="1" si="288"/>
        <v>-15.88098919900156</v>
      </c>
      <c r="S1450" s="38">
        <f t="shared" ca="1" si="299"/>
        <v>0</v>
      </c>
    </row>
    <row r="1451" spans="5:19" x14ac:dyDescent="0.3">
      <c r="E1451" s="34">
        <f t="shared" si="293"/>
        <v>1450</v>
      </c>
      <c r="F1451" s="39">
        <v>45569.291666666664</v>
      </c>
      <c r="G1451" s="10">
        <v>250.08</v>
      </c>
      <c r="H1451" s="40">
        <f t="shared" si="294"/>
        <v>240.66</v>
      </c>
      <c r="I1451" s="12">
        <f t="shared" si="295"/>
        <v>9.4200000000000159</v>
      </c>
      <c r="J1451" s="12">
        <f t="shared" si="296"/>
        <v>88.736400000000302</v>
      </c>
      <c r="K1451" s="12">
        <f t="shared" si="297"/>
        <v>9.4200000000000159</v>
      </c>
      <c r="L1451" s="36">
        <f t="shared" si="298"/>
        <v>3.7667946257197757E-2</v>
      </c>
      <c r="M1451" s="12">
        <f t="shared" ca="1" si="287"/>
        <v>249.23333333333332</v>
      </c>
      <c r="N1451" s="12">
        <f t="shared" ca="1" si="289"/>
        <v>0.84666666666669244</v>
      </c>
      <c r="O1451" s="12">
        <f t="shared" ca="1" si="290"/>
        <v>0.71684444444448803</v>
      </c>
      <c r="P1451" s="12">
        <f t="shared" ca="1" si="291"/>
        <v>0.84666666666669244</v>
      </c>
      <c r="Q1451" s="36">
        <f t="shared" ca="1" si="292"/>
        <v>3.3855832800171641E-3</v>
      </c>
      <c r="R1451" s="37">
        <f t="shared" ca="1" si="288"/>
        <v>0.52901080099843611</v>
      </c>
      <c r="S1451" s="38">
        <f t="shared" ca="1" si="299"/>
        <v>1</v>
      </c>
    </row>
    <row r="1452" spans="5:19" x14ac:dyDescent="0.3">
      <c r="E1452" s="34">
        <f t="shared" si="293"/>
        <v>1451</v>
      </c>
      <c r="F1452" s="35">
        <v>45572.291666666664</v>
      </c>
      <c r="G1452" s="6">
        <v>240.83</v>
      </c>
      <c r="H1452" s="40">
        <f t="shared" si="294"/>
        <v>250.08</v>
      </c>
      <c r="I1452" s="12">
        <f t="shared" si="295"/>
        <v>-9.25</v>
      </c>
      <c r="J1452" s="12">
        <f t="shared" si="296"/>
        <v>85.5625</v>
      </c>
      <c r="K1452" s="12">
        <f t="shared" si="297"/>
        <v>9.25</v>
      </c>
      <c r="L1452" s="36">
        <f t="shared" si="298"/>
        <v>3.8408836108458244E-2</v>
      </c>
      <c r="M1452" s="12">
        <f t="shared" ca="1" si="287"/>
        <v>246.58666666666667</v>
      </c>
      <c r="N1452" s="12">
        <f t="shared" ca="1" si="289"/>
        <v>-5.7566666666666606</v>
      </c>
      <c r="O1452" s="12">
        <f t="shared" ca="1" si="290"/>
        <v>33.139211111111038</v>
      </c>
      <c r="P1452" s="12">
        <f t="shared" ca="1" si="291"/>
        <v>5.7566666666666606</v>
      </c>
      <c r="Q1452" s="36">
        <f t="shared" ca="1" si="292"/>
        <v>2.3903445030381016E-2</v>
      </c>
      <c r="R1452" s="37">
        <f t="shared" ca="1" si="288"/>
        <v>-6.074322532334917</v>
      </c>
      <c r="S1452" s="38">
        <f t="shared" ca="1" si="299"/>
        <v>1</v>
      </c>
    </row>
    <row r="1453" spans="5:19" x14ac:dyDescent="0.3">
      <c r="E1453" s="34">
        <f t="shared" si="293"/>
        <v>1452</v>
      </c>
      <c r="F1453" s="39">
        <v>45573.291666666664</v>
      </c>
      <c r="G1453" s="10">
        <v>244.5</v>
      </c>
      <c r="H1453" s="40">
        <f t="shared" si="294"/>
        <v>240.83</v>
      </c>
      <c r="I1453" s="12">
        <f t="shared" si="295"/>
        <v>3.6699999999999875</v>
      </c>
      <c r="J1453" s="12">
        <f t="shared" si="296"/>
        <v>13.468899999999909</v>
      </c>
      <c r="K1453" s="12">
        <f t="shared" si="297"/>
        <v>3.6699999999999875</v>
      </c>
      <c r="L1453" s="36">
        <f t="shared" si="298"/>
        <v>1.5010224948875205E-2</v>
      </c>
      <c r="M1453" s="12">
        <f t="shared" ca="1" si="287"/>
        <v>243.85666666666668</v>
      </c>
      <c r="N1453" s="12">
        <f t="shared" ca="1" si="289"/>
        <v>0.64333333333331666</v>
      </c>
      <c r="O1453" s="12">
        <f t="shared" ca="1" si="290"/>
        <v>0.41387777777775631</v>
      </c>
      <c r="P1453" s="12">
        <f t="shared" ca="1" si="291"/>
        <v>0.64333333333331666</v>
      </c>
      <c r="Q1453" s="36">
        <f t="shared" ca="1" si="292"/>
        <v>2.631220177232379E-3</v>
      </c>
      <c r="R1453" s="37">
        <f t="shared" ca="1" si="288"/>
        <v>0.32567746766506034</v>
      </c>
      <c r="S1453" s="38">
        <f t="shared" ca="1" si="299"/>
        <v>1</v>
      </c>
    </row>
    <row r="1454" spans="5:19" x14ac:dyDescent="0.3">
      <c r="E1454" s="34">
        <f t="shared" si="293"/>
        <v>1453</v>
      </c>
      <c r="F1454" s="35">
        <v>45574.291666666664</v>
      </c>
      <c r="G1454" s="6">
        <v>241.05</v>
      </c>
      <c r="H1454" s="40">
        <f t="shared" si="294"/>
        <v>244.5</v>
      </c>
      <c r="I1454" s="12">
        <f t="shared" si="295"/>
        <v>-3.4499999999999886</v>
      </c>
      <c r="J1454" s="12">
        <f t="shared" si="296"/>
        <v>11.902499999999922</v>
      </c>
      <c r="K1454" s="12">
        <f t="shared" si="297"/>
        <v>3.4499999999999886</v>
      </c>
      <c r="L1454" s="36">
        <f t="shared" si="298"/>
        <v>1.4312383322961994E-2</v>
      </c>
      <c r="M1454" s="12">
        <f t="shared" ca="1" si="287"/>
        <v>245.13666666666668</v>
      </c>
      <c r="N1454" s="12">
        <f t="shared" ca="1" si="289"/>
        <v>-4.0866666666666731</v>
      </c>
      <c r="O1454" s="12">
        <f t="shared" ca="1" si="290"/>
        <v>16.700844444444495</v>
      </c>
      <c r="P1454" s="12">
        <f t="shared" ca="1" si="291"/>
        <v>4.0866666666666731</v>
      </c>
      <c r="Q1454" s="36">
        <f t="shared" ca="1" si="292"/>
        <v>1.6953605752610134E-2</v>
      </c>
      <c r="R1454" s="37">
        <f t="shared" ca="1" si="288"/>
        <v>-4.4043225323349295</v>
      </c>
      <c r="S1454" s="38">
        <f t="shared" ca="1" si="299"/>
        <v>1</v>
      </c>
    </row>
    <row r="1455" spans="5:19" x14ac:dyDescent="0.3">
      <c r="E1455" s="34">
        <f t="shared" si="293"/>
        <v>1454</v>
      </c>
      <c r="F1455" s="39">
        <v>45575.291666666664</v>
      </c>
      <c r="G1455" s="10">
        <v>238.77</v>
      </c>
      <c r="H1455" s="40">
        <f t="shared" si="294"/>
        <v>241.05</v>
      </c>
      <c r="I1455" s="12">
        <f t="shared" si="295"/>
        <v>-2.2800000000000011</v>
      </c>
      <c r="J1455" s="12">
        <f t="shared" si="296"/>
        <v>5.1984000000000048</v>
      </c>
      <c r="K1455" s="12">
        <f t="shared" si="297"/>
        <v>2.2800000000000011</v>
      </c>
      <c r="L1455" s="36">
        <f t="shared" si="298"/>
        <v>9.5489383088327717E-3</v>
      </c>
      <c r="M1455" s="12">
        <f t="shared" ca="1" si="287"/>
        <v>242.12666666666669</v>
      </c>
      <c r="N1455" s="12">
        <f t="shared" ca="1" si="289"/>
        <v>-3.3566666666666833</v>
      </c>
      <c r="O1455" s="12">
        <f t="shared" ca="1" si="290"/>
        <v>11.267211111111223</v>
      </c>
      <c r="P1455" s="12">
        <f t="shared" ca="1" si="291"/>
        <v>3.3566666666666833</v>
      </c>
      <c r="Q1455" s="36">
        <f t="shared" ca="1" si="292"/>
        <v>1.4058159176892755E-2</v>
      </c>
      <c r="R1455" s="37">
        <f t="shared" ca="1" si="288"/>
        <v>-3.6743225323349398</v>
      </c>
      <c r="S1455" s="38">
        <f t="shared" ca="1" si="299"/>
        <v>0</v>
      </c>
    </row>
    <row r="1456" spans="5:19" x14ac:dyDescent="0.3">
      <c r="E1456" s="34">
        <f t="shared" si="293"/>
        <v>1455</v>
      </c>
      <c r="F1456" s="35">
        <v>45576.291666666664</v>
      </c>
      <c r="G1456" s="6">
        <v>217.8</v>
      </c>
      <c r="H1456" s="40">
        <f t="shared" si="294"/>
        <v>238.77</v>
      </c>
      <c r="I1456" s="12">
        <f t="shared" si="295"/>
        <v>-20.97</v>
      </c>
      <c r="J1456" s="12">
        <f t="shared" si="296"/>
        <v>439.74089999999995</v>
      </c>
      <c r="K1456" s="12">
        <f t="shared" si="297"/>
        <v>20.97</v>
      </c>
      <c r="L1456" s="36">
        <f t="shared" si="298"/>
        <v>9.6280991735537183E-2</v>
      </c>
      <c r="M1456" s="12">
        <f t="shared" ca="1" si="287"/>
        <v>241.44000000000003</v>
      </c>
      <c r="N1456" s="12">
        <f t="shared" ca="1" si="289"/>
        <v>-23.640000000000015</v>
      </c>
      <c r="O1456" s="12">
        <f t="shared" ca="1" si="290"/>
        <v>558.84960000000069</v>
      </c>
      <c r="P1456" s="12">
        <f t="shared" ca="1" si="291"/>
        <v>23.640000000000015</v>
      </c>
      <c r="Q1456" s="36">
        <f t="shared" ca="1" si="292"/>
        <v>0.10853994490358133</v>
      </c>
      <c r="R1456" s="37">
        <f t="shared" ca="1" si="288"/>
        <v>-23.957655865668272</v>
      </c>
      <c r="S1456" s="38">
        <f t="shared" ca="1" si="299"/>
        <v>0</v>
      </c>
    </row>
    <row r="1457" spans="5:19" x14ac:dyDescent="0.3">
      <c r="E1457" s="34">
        <f t="shared" si="293"/>
        <v>1456</v>
      </c>
      <c r="F1457" s="39">
        <v>45579.291666666664</v>
      </c>
      <c r="G1457" s="10">
        <v>219.16</v>
      </c>
      <c r="H1457" s="40">
        <f t="shared" si="294"/>
        <v>217.8</v>
      </c>
      <c r="I1457" s="12">
        <f t="shared" si="295"/>
        <v>1.3599999999999852</v>
      </c>
      <c r="J1457" s="12">
        <f t="shared" si="296"/>
        <v>1.8495999999999597</v>
      </c>
      <c r="K1457" s="12">
        <f t="shared" si="297"/>
        <v>1.3599999999999852</v>
      </c>
      <c r="L1457" s="36">
        <f t="shared" si="298"/>
        <v>6.2055119547361984E-3</v>
      </c>
      <c r="M1457" s="12">
        <f t="shared" ca="1" si="287"/>
        <v>232.54000000000005</v>
      </c>
      <c r="N1457" s="12">
        <f t="shared" ca="1" si="289"/>
        <v>-13.380000000000052</v>
      </c>
      <c r="O1457" s="12">
        <f t="shared" ca="1" si="290"/>
        <v>179.02440000000141</v>
      </c>
      <c r="P1457" s="12">
        <f t="shared" ca="1" si="291"/>
        <v>13.380000000000052</v>
      </c>
      <c r="Q1457" s="36">
        <f t="shared" ca="1" si="292"/>
        <v>6.1051286731155563E-2</v>
      </c>
      <c r="R1457" s="37">
        <f t="shared" ca="1" si="288"/>
        <v>-13.697655865668308</v>
      </c>
      <c r="S1457" s="38">
        <f t="shared" ca="1" si="299"/>
        <v>0</v>
      </c>
    </row>
    <row r="1458" spans="5:19" x14ac:dyDescent="0.3">
      <c r="E1458" s="34">
        <f t="shared" si="293"/>
        <v>1457</v>
      </c>
      <c r="F1458" s="35">
        <v>45580.291666666664</v>
      </c>
      <c r="G1458" s="6">
        <v>219.57</v>
      </c>
      <c r="H1458" s="40">
        <f t="shared" si="294"/>
        <v>219.16</v>
      </c>
      <c r="I1458" s="12">
        <f t="shared" si="295"/>
        <v>0.40999999999999659</v>
      </c>
      <c r="J1458" s="12">
        <f t="shared" si="296"/>
        <v>0.1680999999999972</v>
      </c>
      <c r="K1458" s="12">
        <f t="shared" si="297"/>
        <v>0.40999999999999659</v>
      </c>
      <c r="L1458" s="36">
        <f t="shared" si="298"/>
        <v>1.8672860591155286E-3</v>
      </c>
      <c r="M1458" s="12">
        <f t="shared" ca="1" si="287"/>
        <v>225.24333333333334</v>
      </c>
      <c r="N1458" s="12">
        <f t="shared" ca="1" si="289"/>
        <v>-5.6733333333333462</v>
      </c>
      <c r="O1458" s="12">
        <f t="shared" ca="1" si="290"/>
        <v>32.186711111111258</v>
      </c>
      <c r="P1458" s="12">
        <f t="shared" ca="1" si="291"/>
        <v>5.6733333333333462</v>
      </c>
      <c r="Q1458" s="36">
        <f t="shared" ca="1" si="292"/>
        <v>2.5838381078167993E-2</v>
      </c>
      <c r="R1458" s="37">
        <f t="shared" ca="1" si="288"/>
        <v>-5.9909891990016026</v>
      </c>
      <c r="S1458" s="38">
        <f t="shared" ca="1" si="299"/>
        <v>0</v>
      </c>
    </row>
    <row r="1459" spans="5:19" x14ac:dyDescent="0.3">
      <c r="E1459" s="34">
        <f t="shared" si="293"/>
        <v>1458</v>
      </c>
      <c r="F1459" s="39">
        <v>45581.291666666664</v>
      </c>
      <c r="G1459" s="10">
        <v>221.33</v>
      </c>
      <c r="H1459" s="40">
        <f t="shared" si="294"/>
        <v>219.57</v>
      </c>
      <c r="I1459" s="12">
        <f t="shared" si="295"/>
        <v>1.7600000000000193</v>
      </c>
      <c r="J1459" s="12">
        <f t="shared" si="296"/>
        <v>3.0976000000000679</v>
      </c>
      <c r="K1459" s="12">
        <f t="shared" si="297"/>
        <v>1.7600000000000193</v>
      </c>
      <c r="L1459" s="36">
        <f t="shared" si="298"/>
        <v>7.9519269868522993E-3</v>
      </c>
      <c r="M1459" s="12">
        <f t="shared" ca="1" si="287"/>
        <v>218.84333333333333</v>
      </c>
      <c r="N1459" s="12">
        <f t="shared" ca="1" si="289"/>
        <v>2.4866666666666788</v>
      </c>
      <c r="O1459" s="12">
        <f t="shared" ca="1" si="290"/>
        <v>6.1835111111111711</v>
      </c>
      <c r="P1459" s="12">
        <f t="shared" ca="1" si="291"/>
        <v>2.4866666666666788</v>
      </c>
      <c r="Q1459" s="36">
        <f t="shared" ca="1" si="292"/>
        <v>1.123510896248443E-2</v>
      </c>
      <c r="R1459" s="37">
        <f t="shared" ca="1" si="288"/>
        <v>2.1690108009984224</v>
      </c>
      <c r="S1459" s="38">
        <f t="shared" ca="1" si="299"/>
        <v>1</v>
      </c>
    </row>
    <row r="1460" spans="5:19" x14ac:dyDescent="0.3">
      <c r="E1460" s="34">
        <f t="shared" si="293"/>
        <v>1459</v>
      </c>
      <c r="F1460" s="35">
        <v>45582.291666666664</v>
      </c>
      <c r="G1460" s="6">
        <v>220.89</v>
      </c>
      <c r="H1460" s="40">
        <f t="shared" si="294"/>
        <v>221.33</v>
      </c>
      <c r="I1460" s="12">
        <f t="shared" si="295"/>
        <v>-0.44000000000002615</v>
      </c>
      <c r="J1460" s="12">
        <f t="shared" si="296"/>
        <v>0.193600000000023</v>
      </c>
      <c r="K1460" s="12">
        <f t="shared" si="297"/>
        <v>0.44000000000002615</v>
      </c>
      <c r="L1460" s="36">
        <f t="shared" si="298"/>
        <v>1.9919416904342711E-3</v>
      </c>
      <c r="M1460" s="12">
        <f t="shared" ca="1" si="287"/>
        <v>220.02</v>
      </c>
      <c r="N1460" s="12">
        <f t="shared" ca="1" si="289"/>
        <v>0.86999999999997613</v>
      </c>
      <c r="O1460" s="12">
        <f t="shared" ca="1" si="290"/>
        <v>0.75689999999995849</v>
      </c>
      <c r="P1460" s="12">
        <f t="shared" ca="1" si="291"/>
        <v>0.86999999999997613</v>
      </c>
      <c r="Q1460" s="36">
        <f t="shared" ca="1" si="292"/>
        <v>3.9386119788128761E-3</v>
      </c>
      <c r="R1460" s="37">
        <f t="shared" ca="1" si="288"/>
        <v>0.5523441343317198</v>
      </c>
      <c r="S1460" s="38">
        <f t="shared" ca="1" si="299"/>
        <v>0</v>
      </c>
    </row>
    <row r="1461" spans="5:19" x14ac:dyDescent="0.3">
      <c r="E1461" s="34">
        <f t="shared" si="293"/>
        <v>1460</v>
      </c>
      <c r="F1461" s="39">
        <v>45583.291666666664</v>
      </c>
      <c r="G1461" s="10">
        <v>220.7</v>
      </c>
      <c r="H1461" s="40">
        <f t="shared" si="294"/>
        <v>220.89</v>
      </c>
      <c r="I1461" s="12">
        <f t="shared" si="295"/>
        <v>-0.18999999999999773</v>
      </c>
      <c r="J1461" s="12">
        <f t="shared" si="296"/>
        <v>3.6099999999999133E-2</v>
      </c>
      <c r="K1461" s="12">
        <f t="shared" si="297"/>
        <v>0.18999999999999773</v>
      </c>
      <c r="L1461" s="36">
        <f t="shared" si="298"/>
        <v>8.6089714544629694E-4</v>
      </c>
      <c r="M1461" s="12">
        <f t="shared" ca="1" si="287"/>
        <v>220.59666666666666</v>
      </c>
      <c r="N1461" s="12">
        <f t="shared" ca="1" si="289"/>
        <v>0.10333333333332462</v>
      </c>
      <c r="O1461" s="12">
        <f t="shared" ca="1" si="290"/>
        <v>1.0677777777775977E-2</v>
      </c>
      <c r="P1461" s="12">
        <f t="shared" ca="1" si="291"/>
        <v>0.10333333333332462</v>
      </c>
      <c r="Q1461" s="36">
        <f t="shared" ca="1" si="292"/>
        <v>4.6820721945321531E-4</v>
      </c>
      <c r="R1461" s="37">
        <f t="shared" ca="1" si="288"/>
        <v>-0.2143225323349317</v>
      </c>
      <c r="S1461" s="38">
        <f t="shared" ca="1" si="299"/>
        <v>0</v>
      </c>
    </row>
    <row r="1462" spans="5:19" x14ac:dyDescent="0.3">
      <c r="E1462" s="34">
        <f t="shared" si="293"/>
        <v>1461</v>
      </c>
      <c r="F1462" s="35">
        <v>45586.291666666664</v>
      </c>
      <c r="G1462" s="6">
        <v>218.85</v>
      </c>
      <c r="H1462" s="40">
        <f t="shared" si="294"/>
        <v>220.7</v>
      </c>
      <c r="I1462" s="12">
        <f t="shared" si="295"/>
        <v>-1.8499999999999943</v>
      </c>
      <c r="J1462" s="12">
        <f t="shared" si="296"/>
        <v>3.422499999999979</v>
      </c>
      <c r="K1462" s="12">
        <f t="shared" si="297"/>
        <v>1.8499999999999943</v>
      </c>
      <c r="L1462" s="36">
        <f t="shared" si="298"/>
        <v>8.4532785012565431E-3</v>
      </c>
      <c r="M1462" s="12">
        <f t="shared" ca="1" si="287"/>
        <v>220.97333333333336</v>
      </c>
      <c r="N1462" s="12">
        <f t="shared" ca="1" si="289"/>
        <v>-2.1233333333333633</v>
      </c>
      <c r="O1462" s="12">
        <f t="shared" ca="1" si="290"/>
        <v>4.5085444444445715</v>
      </c>
      <c r="P1462" s="12">
        <f t="shared" ca="1" si="291"/>
        <v>2.1233333333333633</v>
      </c>
      <c r="Q1462" s="36">
        <f t="shared" ca="1" si="292"/>
        <v>9.7022313609018192E-3</v>
      </c>
      <c r="R1462" s="37">
        <f t="shared" ca="1" si="288"/>
        <v>-2.4409891990016197</v>
      </c>
      <c r="S1462" s="38">
        <f t="shared" ca="1" si="299"/>
        <v>1</v>
      </c>
    </row>
    <row r="1463" spans="5:19" x14ac:dyDescent="0.3">
      <c r="E1463" s="34">
        <f t="shared" si="293"/>
        <v>1462</v>
      </c>
      <c r="F1463" s="39">
        <v>45587.291666666664</v>
      </c>
      <c r="G1463" s="10">
        <v>217.97</v>
      </c>
      <c r="H1463" s="40">
        <f t="shared" si="294"/>
        <v>218.85</v>
      </c>
      <c r="I1463" s="12">
        <f t="shared" si="295"/>
        <v>-0.87999999999999545</v>
      </c>
      <c r="J1463" s="12">
        <f t="shared" si="296"/>
        <v>0.77439999999999198</v>
      </c>
      <c r="K1463" s="12">
        <f t="shared" si="297"/>
        <v>0.87999999999999545</v>
      </c>
      <c r="L1463" s="36">
        <f t="shared" si="298"/>
        <v>4.0372528329586429E-3</v>
      </c>
      <c r="M1463" s="12">
        <f t="shared" ca="1" si="287"/>
        <v>220.14666666666665</v>
      </c>
      <c r="N1463" s="12">
        <f t="shared" ca="1" si="289"/>
        <v>-2.1766666666666481</v>
      </c>
      <c r="O1463" s="12">
        <f t="shared" ca="1" si="290"/>
        <v>4.7378777777776966</v>
      </c>
      <c r="P1463" s="12">
        <f t="shared" ca="1" si="291"/>
        <v>2.1766666666666481</v>
      </c>
      <c r="Q1463" s="36">
        <f t="shared" ca="1" si="292"/>
        <v>9.9860837118257006E-3</v>
      </c>
      <c r="R1463" s="37">
        <f t="shared" ca="1" si="288"/>
        <v>-2.4943225323349045</v>
      </c>
      <c r="S1463" s="38">
        <f t="shared" ca="1" si="299"/>
        <v>0</v>
      </c>
    </row>
    <row r="1464" spans="5:19" x14ac:dyDescent="0.3">
      <c r="E1464" s="34">
        <f t="shared" si="293"/>
        <v>1463</v>
      </c>
      <c r="F1464" s="35">
        <v>45588.291666666664</v>
      </c>
      <c r="G1464" s="6">
        <v>213.65</v>
      </c>
      <c r="H1464" s="40">
        <f t="shared" si="294"/>
        <v>217.97</v>
      </c>
      <c r="I1464" s="12">
        <f t="shared" si="295"/>
        <v>-4.3199999999999932</v>
      </c>
      <c r="J1464" s="12">
        <f t="shared" si="296"/>
        <v>18.662399999999941</v>
      </c>
      <c r="K1464" s="12">
        <f t="shared" si="297"/>
        <v>4.3199999999999932</v>
      </c>
      <c r="L1464" s="36">
        <f t="shared" si="298"/>
        <v>2.0219985958343054E-2</v>
      </c>
      <c r="M1464" s="12">
        <f t="shared" ca="1" si="287"/>
        <v>219.17333333333332</v>
      </c>
      <c r="N1464" s="12">
        <f t="shared" ca="1" si="289"/>
        <v>-5.5233333333333121</v>
      </c>
      <c r="O1464" s="12">
        <f t="shared" ca="1" si="290"/>
        <v>30.507211111110877</v>
      </c>
      <c r="P1464" s="12">
        <f t="shared" ca="1" si="291"/>
        <v>5.5233333333333121</v>
      </c>
      <c r="Q1464" s="36">
        <f t="shared" ca="1" si="292"/>
        <v>2.5852250565566635E-2</v>
      </c>
      <c r="R1464" s="37">
        <f t="shared" ca="1" si="288"/>
        <v>-5.8409891990015685</v>
      </c>
      <c r="S1464" s="38">
        <f t="shared" ca="1" si="299"/>
        <v>0</v>
      </c>
    </row>
    <row r="1465" spans="5:19" x14ac:dyDescent="0.3">
      <c r="E1465" s="34">
        <f t="shared" si="293"/>
        <v>1464</v>
      </c>
      <c r="F1465" s="39">
        <v>45589.291666666664</v>
      </c>
      <c r="G1465" s="10">
        <v>260.48</v>
      </c>
      <c r="H1465" s="40">
        <f t="shared" si="294"/>
        <v>213.65</v>
      </c>
      <c r="I1465" s="12">
        <f t="shared" si="295"/>
        <v>46.830000000000013</v>
      </c>
      <c r="J1465" s="12">
        <f t="shared" si="296"/>
        <v>2193.0489000000011</v>
      </c>
      <c r="K1465" s="12">
        <f t="shared" si="297"/>
        <v>46.830000000000013</v>
      </c>
      <c r="L1465" s="36">
        <f t="shared" si="298"/>
        <v>0.17978347665847669</v>
      </c>
      <c r="M1465" s="12">
        <f t="shared" ca="1" si="287"/>
        <v>216.82333333333335</v>
      </c>
      <c r="N1465" s="12">
        <f t="shared" ca="1" si="289"/>
        <v>43.656666666666666</v>
      </c>
      <c r="O1465" s="12">
        <f t="shared" ca="1" si="290"/>
        <v>1905.9045444444444</v>
      </c>
      <c r="P1465" s="12">
        <f t="shared" ca="1" si="291"/>
        <v>43.656666666666666</v>
      </c>
      <c r="Q1465" s="36">
        <f t="shared" ca="1" si="292"/>
        <v>0.16760083947583945</v>
      </c>
      <c r="R1465" s="37">
        <f t="shared" ca="1" si="288"/>
        <v>43.339010800998409</v>
      </c>
      <c r="S1465" s="38">
        <f t="shared" ca="1" si="299"/>
        <v>1</v>
      </c>
    </row>
    <row r="1466" spans="5:19" x14ac:dyDescent="0.3">
      <c r="E1466" s="34">
        <f t="shared" si="293"/>
        <v>1465</v>
      </c>
      <c r="F1466" s="35">
        <v>45590.291666666664</v>
      </c>
      <c r="G1466" s="6">
        <v>269.19</v>
      </c>
      <c r="H1466" s="40">
        <f t="shared" si="294"/>
        <v>260.48</v>
      </c>
      <c r="I1466" s="12">
        <f t="shared" si="295"/>
        <v>8.7099999999999795</v>
      </c>
      <c r="J1466" s="12">
        <f t="shared" si="296"/>
        <v>75.864099999999638</v>
      </c>
      <c r="K1466" s="12">
        <f t="shared" si="297"/>
        <v>8.7099999999999795</v>
      </c>
      <c r="L1466" s="36">
        <f t="shared" si="298"/>
        <v>3.2356328243991157E-2</v>
      </c>
      <c r="M1466" s="12">
        <f t="shared" ca="1" si="287"/>
        <v>230.70000000000002</v>
      </c>
      <c r="N1466" s="12">
        <f t="shared" ca="1" si="289"/>
        <v>38.489999999999981</v>
      </c>
      <c r="O1466" s="12">
        <f t="shared" ca="1" si="290"/>
        <v>1481.4800999999984</v>
      </c>
      <c r="P1466" s="12">
        <f t="shared" ca="1" si="291"/>
        <v>38.489999999999981</v>
      </c>
      <c r="Q1466" s="36">
        <f t="shared" ca="1" si="292"/>
        <v>0.14298450908280388</v>
      </c>
      <c r="R1466" s="37">
        <f t="shared" ca="1" si="288"/>
        <v>38.172344134331723</v>
      </c>
      <c r="S1466" s="38">
        <f t="shared" ca="1" si="299"/>
        <v>0</v>
      </c>
    </row>
    <row r="1467" spans="5:19" x14ac:dyDescent="0.3">
      <c r="E1467" s="34">
        <f t="shared" si="293"/>
        <v>1466</v>
      </c>
      <c r="F1467" s="39">
        <v>45593.291666666664</v>
      </c>
      <c r="G1467" s="10">
        <v>262.51</v>
      </c>
      <c r="H1467" s="40">
        <f t="shared" si="294"/>
        <v>269.19</v>
      </c>
      <c r="I1467" s="12">
        <f t="shared" si="295"/>
        <v>-6.6800000000000068</v>
      </c>
      <c r="J1467" s="12">
        <f t="shared" si="296"/>
        <v>44.622400000000091</v>
      </c>
      <c r="K1467" s="12">
        <f t="shared" si="297"/>
        <v>6.6800000000000068</v>
      </c>
      <c r="L1467" s="36">
        <f t="shared" si="298"/>
        <v>2.5446649651441878E-2</v>
      </c>
      <c r="M1467" s="12">
        <f t="shared" ca="1" si="287"/>
        <v>247.77333333333331</v>
      </c>
      <c r="N1467" s="12">
        <f t="shared" ca="1" si="289"/>
        <v>14.736666666666679</v>
      </c>
      <c r="O1467" s="12">
        <f t="shared" ca="1" si="290"/>
        <v>217.16934444444479</v>
      </c>
      <c r="P1467" s="12">
        <f t="shared" ca="1" si="291"/>
        <v>14.736666666666679</v>
      </c>
      <c r="Q1467" s="36">
        <f t="shared" ca="1" si="292"/>
        <v>5.61375439665791E-2</v>
      </c>
      <c r="R1467" s="37">
        <f t="shared" ca="1" si="288"/>
        <v>14.419010800998423</v>
      </c>
      <c r="S1467" s="38">
        <f t="shared" ca="1" si="299"/>
        <v>0</v>
      </c>
    </row>
    <row r="1468" spans="5:19" x14ac:dyDescent="0.3">
      <c r="E1468" s="34">
        <f t="shared" si="293"/>
        <v>1467</v>
      </c>
      <c r="F1468" s="35">
        <v>45594.291666666664</v>
      </c>
      <c r="G1468" s="6">
        <v>259.52</v>
      </c>
      <c r="H1468" s="40">
        <f t="shared" si="294"/>
        <v>262.51</v>
      </c>
      <c r="I1468" s="12">
        <f t="shared" si="295"/>
        <v>-2.9900000000000091</v>
      </c>
      <c r="J1468" s="12">
        <f t="shared" si="296"/>
        <v>8.9401000000000543</v>
      </c>
      <c r="K1468" s="12">
        <f t="shared" si="297"/>
        <v>2.9900000000000091</v>
      </c>
      <c r="L1468" s="36">
        <f t="shared" si="298"/>
        <v>1.1521270036991405E-2</v>
      </c>
      <c r="M1468" s="12">
        <f t="shared" ca="1" si="287"/>
        <v>264.06</v>
      </c>
      <c r="N1468" s="12">
        <f t="shared" ca="1" si="289"/>
        <v>-4.5400000000000205</v>
      </c>
      <c r="O1468" s="12">
        <f t="shared" ca="1" si="290"/>
        <v>20.611600000000188</v>
      </c>
      <c r="P1468" s="12">
        <f t="shared" ca="1" si="291"/>
        <v>4.5400000000000205</v>
      </c>
      <c r="Q1468" s="36">
        <f t="shared" ca="1" si="292"/>
        <v>1.7493834771886641E-2</v>
      </c>
      <c r="R1468" s="37">
        <f t="shared" ca="1" si="288"/>
        <v>-4.8576558656682769</v>
      </c>
      <c r="S1468" s="38">
        <f t="shared" ca="1" si="299"/>
        <v>1</v>
      </c>
    </row>
    <row r="1469" spans="5:19" x14ac:dyDescent="0.3">
      <c r="E1469" s="34">
        <f t="shared" si="293"/>
        <v>1468</v>
      </c>
      <c r="F1469" s="39">
        <v>45595.291666666664</v>
      </c>
      <c r="G1469" s="10">
        <v>257.55</v>
      </c>
      <c r="H1469" s="40">
        <f t="shared" si="294"/>
        <v>259.52</v>
      </c>
      <c r="I1469" s="12">
        <f t="shared" si="295"/>
        <v>-1.9699999999999704</v>
      </c>
      <c r="J1469" s="12">
        <f t="shared" si="296"/>
        <v>3.8808999999998837</v>
      </c>
      <c r="K1469" s="12">
        <f t="shared" si="297"/>
        <v>1.9699999999999704</v>
      </c>
      <c r="L1469" s="36">
        <f t="shared" si="298"/>
        <v>7.6490001941369457E-3</v>
      </c>
      <c r="M1469" s="12">
        <f t="shared" ca="1" si="287"/>
        <v>263.74</v>
      </c>
      <c r="N1469" s="12">
        <f t="shared" ca="1" si="289"/>
        <v>-6.1899999999999977</v>
      </c>
      <c r="O1469" s="12">
        <f t="shared" ca="1" si="290"/>
        <v>38.31609999999997</v>
      </c>
      <c r="P1469" s="12">
        <f t="shared" ca="1" si="291"/>
        <v>6.1899999999999977</v>
      </c>
      <c r="Q1469" s="36">
        <f t="shared" ca="1" si="292"/>
        <v>2.4034168122694613E-2</v>
      </c>
      <c r="R1469" s="37">
        <f t="shared" ca="1" si="288"/>
        <v>-6.5076558656682542</v>
      </c>
      <c r="S1469" s="38">
        <f t="shared" ca="1" si="299"/>
        <v>0</v>
      </c>
    </row>
    <row r="1470" spans="5:19" x14ac:dyDescent="0.3">
      <c r="E1470" s="60">
        <f t="shared" si="293"/>
        <v>1469</v>
      </c>
      <c r="F1470" s="61">
        <v>45596.291666666664</v>
      </c>
      <c r="G1470" s="62">
        <v>249.85</v>
      </c>
      <c r="H1470" s="63">
        <f t="shared" si="294"/>
        <v>257.55</v>
      </c>
      <c r="I1470" s="64">
        <f t="shared" si="295"/>
        <v>-7.7000000000000171</v>
      </c>
      <c r="J1470" s="64">
        <f t="shared" si="296"/>
        <v>59.290000000000262</v>
      </c>
      <c r="K1470" s="64">
        <f t="shared" si="297"/>
        <v>7.7000000000000171</v>
      </c>
      <c r="L1470" s="65">
        <f t="shared" si="298"/>
        <v>3.0818491094656862E-2</v>
      </c>
      <c r="M1470" s="64">
        <f t="shared" ca="1" si="287"/>
        <v>259.85999999999996</v>
      </c>
      <c r="N1470" s="64">
        <f t="shared" ca="1" si="289"/>
        <v>-10.009999999999962</v>
      </c>
      <c r="O1470" s="64">
        <f t="shared" ca="1" si="290"/>
        <v>100.20009999999925</v>
      </c>
      <c r="P1470" s="64">
        <f t="shared" ca="1" si="291"/>
        <v>10.009999999999962</v>
      </c>
      <c r="Q1470" s="65">
        <f t="shared" ca="1" si="292"/>
        <v>4.0064038423053686E-2</v>
      </c>
      <c r="R1470" s="66">
        <f t="shared" ca="1" si="288"/>
        <v>-10.327655865668218</v>
      </c>
      <c r="S1470" s="67">
        <f t="shared" ca="1" si="299"/>
        <v>0</v>
      </c>
    </row>
  </sheetData>
  <mergeCells count="10">
    <mergeCell ref="A12:B12"/>
    <mergeCell ref="A27:B27"/>
    <mergeCell ref="A39:B39"/>
    <mergeCell ref="A49:B49"/>
    <mergeCell ref="A1:B1"/>
    <mergeCell ref="A6:C6"/>
    <mergeCell ref="A7:B7"/>
    <mergeCell ref="A8:B8"/>
    <mergeCell ref="A9:B9"/>
    <mergeCell ref="A10:B10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3C5-0772-4F29-AD8F-A4948A41C54D}">
  <dimension ref="A1:Q1476"/>
  <sheetViews>
    <sheetView zoomScale="85" zoomScaleNormal="85" workbookViewId="0">
      <selection activeCell="D4" sqref="D4"/>
    </sheetView>
  </sheetViews>
  <sheetFormatPr defaultRowHeight="15.6" x14ac:dyDescent="0.3"/>
  <cols>
    <col min="1" max="1" width="17.296875" customWidth="1"/>
    <col min="2" max="2" width="22.59765625" customWidth="1"/>
    <col min="4" max="4" width="17.3984375" customWidth="1"/>
    <col min="6" max="6" width="14.296875" bestFit="1" customWidth="1"/>
    <col min="7" max="7" width="10.796875" customWidth="1"/>
    <col min="8" max="8" width="16.69921875" style="86" customWidth="1"/>
    <col min="9" max="9" width="8.796875" style="86"/>
    <col min="10" max="10" width="10.3984375" style="86" customWidth="1"/>
    <col min="11" max="11" width="11.5" style="86" customWidth="1"/>
    <col min="12" max="12" width="14.796875" style="86" customWidth="1"/>
    <col min="13" max="13" width="17.8984375" style="86" customWidth="1"/>
    <col min="14" max="14" width="11.09765625" style="86" bestFit="1" customWidth="1"/>
    <col min="15" max="15" width="13.69921875" style="86" bestFit="1" customWidth="1"/>
    <col min="16" max="16" width="14.796875" style="86" bestFit="1" customWidth="1"/>
    <col min="17" max="17" width="18.19921875" style="86" bestFit="1" customWidth="1"/>
  </cols>
  <sheetData>
    <row r="1" spans="1:17" x14ac:dyDescent="0.3">
      <c r="A1" s="200" t="s">
        <v>22</v>
      </c>
      <c r="B1" s="200"/>
      <c r="C1" s="200"/>
      <c r="F1" s="1" t="s">
        <v>0</v>
      </c>
      <c r="G1" s="24" t="s">
        <v>1</v>
      </c>
      <c r="H1" s="93" t="s">
        <v>125</v>
      </c>
      <c r="I1" s="94" t="s">
        <v>120</v>
      </c>
      <c r="J1" s="94" t="s">
        <v>121</v>
      </c>
      <c r="K1" s="94" t="s">
        <v>122</v>
      </c>
      <c r="L1" s="94" t="s">
        <v>123</v>
      </c>
      <c r="M1" s="96" t="s">
        <v>126</v>
      </c>
      <c r="N1" s="94" t="s">
        <v>8</v>
      </c>
      <c r="O1" s="94" t="s">
        <v>14</v>
      </c>
      <c r="P1" s="94" t="s">
        <v>127</v>
      </c>
      <c r="Q1" s="94" t="s">
        <v>128</v>
      </c>
    </row>
    <row r="2" spans="1:17" ht="16.2" thickBot="1" x14ac:dyDescent="0.35">
      <c r="F2" s="5">
        <v>43467.291666666664</v>
      </c>
      <c r="G2" s="91">
        <v>20.674700000000001</v>
      </c>
      <c r="H2" s="132"/>
      <c r="I2" s="132">
        <f>(Table8[[#This Row],[Adj Close]]-Table8[[#This Row],[Forecast 3 Period]])</f>
        <v>20.674700000000001</v>
      </c>
      <c r="J2" s="132">
        <f>Table8[[#This Row],[Erorr ]]^2</f>
        <v>427.44322009000007</v>
      </c>
      <c r="K2" s="132">
        <f>ABS(Table8[[#This Row],[Erorr ]])</f>
        <v>20.674700000000001</v>
      </c>
      <c r="L2" s="133">
        <f>Table8[[#This Row],[Abs Erorr ]]/Table8[[#This Row],[Adj Close]]</f>
        <v>1</v>
      </c>
      <c r="M2" s="134"/>
      <c r="N2" s="134">
        <f>(Table8[[#This Row],[Adj Close]]-Table8[[#This Row],[Forecast 6 Period ]])</f>
        <v>20.674700000000001</v>
      </c>
      <c r="O2" s="134">
        <f>Table8[[#This Row],[Erorr 2]]^2</f>
        <v>427.44322009000007</v>
      </c>
      <c r="P2" s="134">
        <f>ABS(Table8[[#This Row],[Erorr 2]])</f>
        <v>20.674700000000001</v>
      </c>
      <c r="Q2" s="135">
        <f>Table8[[#This Row],[Abs Erorr 4]]/Table8[[#This Row],[Adj Close]]</f>
        <v>1</v>
      </c>
    </row>
    <row r="3" spans="1:17" ht="16.2" thickBot="1" x14ac:dyDescent="0.35">
      <c r="A3" s="207" t="s">
        <v>129</v>
      </c>
      <c r="B3" s="208"/>
      <c r="C3" s="129" t="s">
        <v>130</v>
      </c>
      <c r="D3" s="130" t="s">
        <v>131</v>
      </c>
      <c r="F3" s="9">
        <v>43468.291666666664</v>
      </c>
      <c r="G3" s="80">
        <v>20.024000000000001</v>
      </c>
      <c r="H3" s="132"/>
      <c r="I3" s="132">
        <f>(Table8[[#This Row],[Adj Close]]-Table8[[#This Row],[Forecast 3 Period]])</f>
        <v>20.024000000000001</v>
      </c>
      <c r="J3" s="132">
        <f>Table8[[#This Row],[Erorr ]]^2</f>
        <v>400.96057600000006</v>
      </c>
      <c r="K3" s="132">
        <f>ABS(Table8[[#This Row],[Erorr ]])</f>
        <v>20.024000000000001</v>
      </c>
      <c r="L3" s="133">
        <f>Table8[[#This Row],[Abs Erorr ]]/Table8[[#This Row],[Adj Close]]</f>
        <v>1</v>
      </c>
      <c r="M3" s="134"/>
      <c r="N3" s="134">
        <f>(Table8[[#This Row],[Adj Close]]-Table8[[#This Row],[Forecast 6 Period ]])</f>
        <v>20.024000000000001</v>
      </c>
      <c r="O3" s="134">
        <f>Table8[[#This Row],[Erorr 2]]^2</f>
        <v>400.96057600000006</v>
      </c>
      <c r="P3" s="134">
        <f>ABS(Table8[[#This Row],[Erorr 2]])</f>
        <v>20.024000000000001</v>
      </c>
      <c r="Q3" s="135">
        <f>Table8[[#This Row],[Abs Erorr 4]]/Table8[[#This Row],[Adj Close]]</f>
        <v>1</v>
      </c>
    </row>
    <row r="4" spans="1:17" ht="16.2" thickBot="1" x14ac:dyDescent="0.35">
      <c r="A4" s="201" t="s">
        <v>55</v>
      </c>
      <c r="B4" s="209"/>
      <c r="C4" s="55">
        <f>AVERAGE(I5:I1470)</f>
        <v>0.3020735948158253</v>
      </c>
      <c r="D4" s="81">
        <f>AVERAGE(N8:N1470)</f>
        <v>0.4976729528366276</v>
      </c>
      <c r="F4" s="5">
        <v>43469.291666666664</v>
      </c>
      <c r="G4" s="91">
        <v>21.179300000000001</v>
      </c>
      <c r="H4" s="132"/>
      <c r="I4" s="132">
        <f>(Table8[[#This Row],[Adj Close]]-Table8[[#This Row],[Forecast 3 Period]])</f>
        <v>21.179300000000001</v>
      </c>
      <c r="J4" s="132">
        <f>Table8[[#This Row],[Erorr ]]^2</f>
        <v>448.56274849000005</v>
      </c>
      <c r="K4" s="132">
        <f>ABS(Table8[[#This Row],[Erorr ]])</f>
        <v>21.179300000000001</v>
      </c>
      <c r="L4" s="133">
        <f>Table8[[#This Row],[Abs Erorr ]]/Table8[[#This Row],[Adj Close]]</f>
        <v>1</v>
      </c>
      <c r="M4" s="134"/>
      <c r="N4" s="134">
        <f>(Table8[[#This Row],[Adj Close]]-Table8[[#This Row],[Forecast 6 Period ]])</f>
        <v>21.179300000000001</v>
      </c>
      <c r="O4" s="134">
        <f>Table8[[#This Row],[Erorr 2]]^2</f>
        <v>448.56274849000005</v>
      </c>
      <c r="P4" s="134">
        <f>ABS(Table8[[#This Row],[Erorr 2]])</f>
        <v>21.179300000000001</v>
      </c>
      <c r="Q4" s="135">
        <f>Table8[[#This Row],[Abs Erorr 4]]/Table8[[#This Row],[Adj Close]]</f>
        <v>1</v>
      </c>
    </row>
    <row r="5" spans="1:17" ht="16.2" thickBot="1" x14ac:dyDescent="0.35">
      <c r="A5" s="201" t="s">
        <v>56</v>
      </c>
      <c r="B5" s="209"/>
      <c r="C5" s="55">
        <f>AVERAGE(K5:K1470)</f>
        <v>6.0785028990450209</v>
      </c>
      <c r="D5" s="81">
        <f>AVERAGE(P8:P1470)</f>
        <v>7.6361144292549508</v>
      </c>
      <c r="F5" s="9">
        <v>43472.291666666664</v>
      </c>
      <c r="G5" s="80">
        <v>22.3307</v>
      </c>
      <c r="H5" s="85">
        <f>$A$10*G4+$A$11*G3+$A$12*G2</f>
        <v>20.681330000000003</v>
      </c>
      <c r="I5" s="85">
        <f>(Table8[[#This Row],[Adj Close]]-Table8[[#This Row],[Forecast 3 Period]])</f>
        <v>1.6493699999999976</v>
      </c>
      <c r="J5" s="85">
        <f>Table8[[#This Row],[Erorr ]]^2</f>
        <v>2.720421396899992</v>
      </c>
      <c r="K5" s="85">
        <f>ABS(Table8[[#This Row],[Erorr ]])</f>
        <v>1.6493699999999976</v>
      </c>
      <c r="L5" s="13">
        <f>Table8[[#This Row],[Abs Erorr ]]/Table8[[#This Row],[Adj Close]]</f>
        <v>7.3861097054727237E-2</v>
      </c>
      <c r="M5" s="134"/>
      <c r="N5" s="134">
        <f>(Table8[[#This Row],[Adj Close]]-Table8[[#This Row],[Forecast 6 Period ]])</f>
        <v>22.3307</v>
      </c>
      <c r="O5" s="134">
        <f>Table8[[#This Row],[Erorr 2]]^2</f>
        <v>498.66016249</v>
      </c>
      <c r="P5" s="134">
        <f>ABS(Table8[[#This Row],[Erorr 2]])</f>
        <v>22.3307</v>
      </c>
      <c r="Q5" s="135">
        <f>Table8[[#This Row],[Abs Erorr 4]]/Table8[[#This Row],[Adj Close]]</f>
        <v>1</v>
      </c>
    </row>
    <row r="6" spans="1:17" ht="16.2" thickBot="1" x14ac:dyDescent="0.35">
      <c r="A6" s="201" t="s">
        <v>57</v>
      </c>
      <c r="B6" s="209"/>
      <c r="C6" s="55">
        <f>SQRT(AVERAGE(J5:J1470))</f>
        <v>9.1385283667059429</v>
      </c>
      <c r="D6" s="81">
        <f>SQRT(AVERAGE(O8:O1470))</f>
        <v>11.317309545133059</v>
      </c>
      <c r="F6" s="5">
        <v>43473.291666666664</v>
      </c>
      <c r="G6" s="91">
        <v>22.3567</v>
      </c>
      <c r="H6" s="85">
        <f t="shared" ref="H6:H69" si="0">$A$10*G5+$A$11*G4+$A$12*G3</f>
        <v>21.29327</v>
      </c>
      <c r="I6" s="85">
        <f>(Table8[[#This Row],[Adj Close]]-Table8[[#This Row],[Forecast 3 Period]])</f>
        <v>1.0634300000000003</v>
      </c>
      <c r="J6" s="85">
        <f>Table8[[#This Row],[Erorr ]]^2</f>
        <v>1.1308833649000007</v>
      </c>
      <c r="K6" s="85">
        <f>ABS(Table8[[#This Row],[Erorr ]])</f>
        <v>1.0634300000000003</v>
      </c>
      <c r="L6" s="13">
        <f>Table8[[#This Row],[Abs Erorr ]]/Table8[[#This Row],[Adj Close]]</f>
        <v>4.7566501317278506E-2</v>
      </c>
      <c r="M6" s="134"/>
      <c r="N6" s="134">
        <f>(Table8[[#This Row],[Adj Close]]-Table8[[#This Row],[Forecast 6 Period ]])</f>
        <v>22.3567</v>
      </c>
      <c r="O6" s="134">
        <f>Table8[[#This Row],[Erorr 2]]^2</f>
        <v>499.82203489</v>
      </c>
      <c r="P6" s="134">
        <f>ABS(Table8[[#This Row],[Erorr 2]])</f>
        <v>22.3567</v>
      </c>
      <c r="Q6" s="135">
        <f>Table8[[#This Row],[Abs Erorr 4]]/Table8[[#This Row],[Adj Close]]</f>
        <v>1</v>
      </c>
    </row>
    <row r="7" spans="1:17" ht="16.2" thickBot="1" x14ac:dyDescent="0.35">
      <c r="A7" s="201" t="s">
        <v>58</v>
      </c>
      <c r="B7" s="209"/>
      <c r="C7" s="58">
        <f>AVERAGE(L5:L1470)</f>
        <v>3.5434463021047496E-2</v>
      </c>
      <c r="D7" s="82">
        <f>AVERAGE(Q8:Q1470)</f>
        <v>4.4548364113385704E-2</v>
      </c>
      <c r="F7" s="9">
        <v>43474.291666666664</v>
      </c>
      <c r="G7" s="80">
        <v>22.5687</v>
      </c>
      <c r="H7" s="85">
        <f t="shared" si="0"/>
        <v>21.99568</v>
      </c>
      <c r="I7" s="85">
        <f>(Table8[[#This Row],[Adj Close]]-Table8[[#This Row],[Forecast 3 Period]])</f>
        <v>0.57301999999999964</v>
      </c>
      <c r="J7" s="85">
        <f>Table8[[#This Row],[Erorr ]]^2</f>
        <v>0.32835192039999961</v>
      </c>
      <c r="K7" s="85">
        <f>ABS(Table8[[#This Row],[Erorr ]])</f>
        <v>0.57301999999999964</v>
      </c>
      <c r="L7" s="13">
        <f>Table8[[#This Row],[Abs Erorr ]]/Table8[[#This Row],[Adj Close]]</f>
        <v>2.5390031326571742E-2</v>
      </c>
      <c r="M7" s="134"/>
      <c r="N7" s="134">
        <f>(Table8[[#This Row],[Adj Close]]-Table8[[#This Row],[Forecast 6 Period ]])</f>
        <v>22.5687</v>
      </c>
      <c r="O7" s="134">
        <f>Table8[[#This Row],[Erorr 2]]^2</f>
        <v>509.34621969</v>
      </c>
      <c r="P7" s="134">
        <f>ABS(Table8[[#This Row],[Erorr 2]])</f>
        <v>22.5687</v>
      </c>
      <c r="Q7" s="135">
        <f>Table8[[#This Row],[Abs Erorr 4]]/Table8[[#This Row],[Adj Close]]</f>
        <v>1</v>
      </c>
    </row>
    <row r="8" spans="1:17" x14ac:dyDescent="0.3">
      <c r="F8" s="5">
        <v>43475.291666666664</v>
      </c>
      <c r="G8" s="91">
        <v>22.998000000000001</v>
      </c>
      <c r="H8" s="85">
        <f t="shared" si="0"/>
        <v>22.433700000000002</v>
      </c>
      <c r="I8" s="85">
        <f>(Table8[[#This Row],[Adj Close]]-Table8[[#This Row],[Forecast 3 Period]])</f>
        <v>0.56429999999999936</v>
      </c>
      <c r="J8" s="85">
        <f>Table8[[#This Row],[Erorr ]]^2</f>
        <v>0.31843448999999929</v>
      </c>
      <c r="K8" s="85">
        <f>ABS(Table8[[#This Row],[Erorr ]])</f>
        <v>0.56429999999999936</v>
      </c>
      <c r="L8" s="13">
        <f>Table8[[#This Row],[Abs Erorr ]]/Table8[[#This Row],[Adj Close]]</f>
        <v>2.453691625358724E-2</v>
      </c>
      <c r="M8" s="97">
        <f>$B$10*G7+$B$11*G6+$B$12*G5+$B$13*G4+$B$14*G3+$B$15*G2</f>
        <v>21.756950000000003</v>
      </c>
      <c r="N8" s="85">
        <f>(Table8[[#This Row],[Adj Close]]-Table8[[#This Row],[Forecast 6 Period ]])</f>
        <v>1.2410499999999978</v>
      </c>
      <c r="O8" s="85">
        <f>Table8[[#This Row],[Erorr 2]]^2</f>
        <v>1.5402051024999945</v>
      </c>
      <c r="P8" s="85">
        <f>ABS(Table8[[#This Row],[Erorr 2]])</f>
        <v>1.2410499999999978</v>
      </c>
      <c r="Q8" s="13">
        <f>Table8[[#This Row],[Abs Erorr 4]]/Table8[[#This Row],[Adj Close]]</f>
        <v>5.396338812070605E-2</v>
      </c>
    </row>
    <row r="9" spans="1:17" x14ac:dyDescent="0.3">
      <c r="A9" s="131" t="s">
        <v>119</v>
      </c>
      <c r="B9" s="131" t="s">
        <v>124</v>
      </c>
      <c r="F9" s="9">
        <v>43476.291666666664</v>
      </c>
      <c r="G9" s="80">
        <v>23.150700000000001</v>
      </c>
      <c r="H9" s="85">
        <f t="shared" si="0"/>
        <v>22.676819999999999</v>
      </c>
      <c r="I9" s="85">
        <f>(Table8[[#This Row],[Adj Close]]-Table8[[#This Row],[Forecast 3 Period]])</f>
        <v>0.47388000000000119</v>
      </c>
      <c r="J9" s="85">
        <f>Table8[[#This Row],[Erorr ]]^2</f>
        <v>0.22456225440000113</v>
      </c>
      <c r="K9" s="85">
        <f>ABS(Table8[[#This Row],[Erorr ]])</f>
        <v>0.47388000000000119</v>
      </c>
      <c r="L9" s="13">
        <f>Table8[[#This Row],[Abs Erorr ]]/Table8[[#This Row],[Adj Close]]</f>
        <v>2.0469359457813422E-2</v>
      </c>
      <c r="M9" s="97">
        <f t="shared" ref="M9:M72" si="1">$B$10*G8+$B$11*G7+$B$12*G6+$B$13*G5+$B$14*G4+$B$15*G3</f>
        <v>22.171150000000004</v>
      </c>
      <c r="N9" s="85">
        <f>(Table8[[#This Row],[Adj Close]]-Table8[[#This Row],[Forecast 6 Period ]])</f>
        <v>0.97954999999999615</v>
      </c>
      <c r="O9" s="85">
        <f>Table8[[#This Row],[Erorr 2]]^2</f>
        <v>0.95951820249999242</v>
      </c>
      <c r="P9" s="85">
        <f>ABS(Table8[[#This Row],[Erorr 2]])</f>
        <v>0.97954999999999615</v>
      </c>
      <c r="Q9" s="13">
        <f>Table8[[#This Row],[Abs Erorr 4]]/Table8[[#This Row],[Adj Close]]</f>
        <v>4.2311895536635877E-2</v>
      </c>
    </row>
    <row r="10" spans="1:17" x14ac:dyDescent="0.3">
      <c r="A10" s="82">
        <v>0.4</v>
      </c>
      <c r="B10" s="82">
        <v>0.2</v>
      </c>
      <c r="F10" s="5">
        <v>43479.291666666664</v>
      </c>
      <c r="G10" s="91">
        <v>22.293299999999999</v>
      </c>
      <c r="H10" s="85">
        <f t="shared" si="0"/>
        <v>22.930289999999999</v>
      </c>
      <c r="I10" s="85">
        <f>(Table8[[#This Row],[Adj Close]]-Table8[[#This Row],[Forecast 3 Period]])</f>
        <v>-0.63699000000000083</v>
      </c>
      <c r="J10" s="85">
        <f>Table8[[#This Row],[Erorr ]]^2</f>
        <v>0.40575626010000104</v>
      </c>
      <c r="K10" s="85">
        <f>ABS(Table8[[#This Row],[Erorr ]])</f>
        <v>0.63699000000000083</v>
      </c>
      <c r="L10" s="13">
        <f>Table8[[#This Row],[Abs Erorr ]]/Table8[[#This Row],[Adj Close]]</f>
        <v>2.8573158751732622E-2</v>
      </c>
      <c r="M10" s="97">
        <f t="shared" si="1"/>
        <v>22.565820000000002</v>
      </c>
      <c r="N10" s="85">
        <f>(Table8[[#This Row],[Adj Close]]-Table8[[#This Row],[Forecast 6 Period ]])</f>
        <v>-0.27252000000000365</v>
      </c>
      <c r="O10" s="85">
        <f>Table8[[#This Row],[Erorr 2]]^2</f>
        <v>7.4267150400001994E-2</v>
      </c>
      <c r="P10" s="85">
        <f>ABS(Table8[[#This Row],[Erorr 2]])</f>
        <v>0.27252000000000365</v>
      </c>
      <c r="Q10" s="13">
        <f>Table8[[#This Row],[Abs Erorr 4]]/Table8[[#This Row],[Adj Close]]</f>
        <v>1.2224300574612268E-2</v>
      </c>
    </row>
    <row r="11" spans="1:17" x14ac:dyDescent="0.3">
      <c r="A11" s="82">
        <v>0.3</v>
      </c>
      <c r="B11" s="82">
        <v>0.2</v>
      </c>
      <c r="F11" s="9">
        <v>43480.291666666664</v>
      </c>
      <c r="G11" s="80">
        <v>22.962</v>
      </c>
      <c r="H11" s="85">
        <f t="shared" si="0"/>
        <v>22.76193</v>
      </c>
      <c r="I11" s="85">
        <f>(Table8[[#This Row],[Adj Close]]-Table8[[#This Row],[Forecast 3 Period]])</f>
        <v>0.20007000000000019</v>
      </c>
      <c r="J11" s="85">
        <f>Table8[[#This Row],[Erorr ]]^2</f>
        <v>4.0028004900000073E-2</v>
      </c>
      <c r="K11" s="85">
        <f>ABS(Table8[[#This Row],[Erorr ]])</f>
        <v>0.20007000000000019</v>
      </c>
      <c r="L11" s="13">
        <f>Table8[[#This Row],[Abs Erorr ]]/Table8[[#This Row],[Adj Close]]</f>
        <v>8.7130911941468592E-3</v>
      </c>
      <c r="M11" s="97">
        <f t="shared" si="1"/>
        <v>22.67088</v>
      </c>
      <c r="N11" s="85">
        <f>(Table8[[#This Row],[Adj Close]]-Table8[[#This Row],[Forecast 6 Period ]])</f>
        <v>0.29111999999999938</v>
      </c>
      <c r="O11" s="85">
        <f>Table8[[#This Row],[Erorr 2]]^2</f>
        <v>8.4750854399999645E-2</v>
      </c>
      <c r="P11" s="85">
        <f>ABS(Table8[[#This Row],[Erorr 2]])</f>
        <v>0.29111999999999938</v>
      </c>
      <c r="Q11" s="13">
        <f>Table8[[#This Row],[Abs Erorr 4]]/Table8[[#This Row],[Adj Close]]</f>
        <v>1.267833812385678E-2</v>
      </c>
    </row>
    <row r="12" spans="1:17" x14ac:dyDescent="0.3">
      <c r="A12" s="82">
        <v>0.3</v>
      </c>
      <c r="B12" s="82">
        <v>0.2</v>
      </c>
      <c r="F12" s="5">
        <v>43481.291666666664</v>
      </c>
      <c r="G12" s="91">
        <v>23.07</v>
      </c>
      <c r="H12" s="85">
        <f t="shared" si="0"/>
        <v>22.818000000000001</v>
      </c>
      <c r="I12" s="85">
        <f>(Table8[[#This Row],[Adj Close]]-Table8[[#This Row],[Forecast 3 Period]])</f>
        <v>0.25199999999999889</v>
      </c>
      <c r="J12" s="85">
        <f>Table8[[#This Row],[Erorr ]]^2</f>
        <v>6.3503999999999436E-2</v>
      </c>
      <c r="K12" s="85">
        <f>ABS(Table8[[#This Row],[Erorr ]])</f>
        <v>0.25199999999999889</v>
      </c>
      <c r="L12" s="13">
        <f>Table8[[#This Row],[Abs Erorr ]]/Table8[[#This Row],[Adj Close]]</f>
        <v>1.0923276983094881E-2</v>
      </c>
      <c r="M12" s="97">
        <f t="shared" si="1"/>
        <v>22.773339999999997</v>
      </c>
      <c r="N12" s="85">
        <f>(Table8[[#This Row],[Adj Close]]-Table8[[#This Row],[Forecast 6 Period ]])</f>
        <v>0.29666000000000281</v>
      </c>
      <c r="O12" s="85">
        <f>Table8[[#This Row],[Erorr 2]]^2</f>
        <v>8.8007155600001663E-2</v>
      </c>
      <c r="P12" s="85">
        <f>ABS(Table8[[#This Row],[Erorr 2]])</f>
        <v>0.29666000000000281</v>
      </c>
      <c r="Q12" s="13">
        <f>Table8[[#This Row],[Abs Erorr 4]]/Table8[[#This Row],[Adj Close]]</f>
        <v>1.2859124403987985E-2</v>
      </c>
    </row>
    <row r="13" spans="1:17" x14ac:dyDescent="0.3">
      <c r="A13" s="82"/>
      <c r="B13" s="82">
        <v>0.2</v>
      </c>
      <c r="F13" s="9">
        <v>43482.291666666664</v>
      </c>
      <c r="G13" s="80">
        <v>23.154</v>
      </c>
      <c r="H13" s="85">
        <f t="shared" si="0"/>
        <v>22.804589999999997</v>
      </c>
      <c r="I13" s="85">
        <f>(Table8[[#This Row],[Adj Close]]-Table8[[#This Row],[Forecast 3 Period]])</f>
        <v>0.34941000000000244</v>
      </c>
      <c r="J13" s="85">
        <f>Table8[[#This Row],[Erorr ]]^2</f>
        <v>0.1220873481000017</v>
      </c>
      <c r="K13" s="85">
        <f>ABS(Table8[[#This Row],[Erorr ]])</f>
        <v>0.34941000000000244</v>
      </c>
      <c r="L13" s="13">
        <f>Table8[[#This Row],[Abs Erorr ]]/Table8[[#This Row],[Adj Close]]</f>
        <v>1.509069707178036E-2</v>
      </c>
      <c r="M13" s="97">
        <f t="shared" si="1"/>
        <v>22.851870000000002</v>
      </c>
      <c r="N13" s="85">
        <f>(Table8[[#This Row],[Adj Close]]-Table8[[#This Row],[Forecast 6 Period ]])</f>
        <v>0.30212999999999823</v>
      </c>
      <c r="O13" s="85">
        <f>Table8[[#This Row],[Erorr 2]]^2</f>
        <v>9.1282536899998934E-2</v>
      </c>
      <c r="P13" s="85">
        <f>ABS(Table8[[#This Row],[Erorr 2]])</f>
        <v>0.30212999999999823</v>
      </c>
      <c r="Q13" s="13">
        <f>Table8[[#This Row],[Abs Erorr 4]]/Table8[[#This Row],[Adj Close]]</f>
        <v>1.3048717284270461E-2</v>
      </c>
    </row>
    <row r="14" spans="1:17" x14ac:dyDescent="0.3">
      <c r="A14" s="82"/>
      <c r="B14" s="82">
        <v>0.1</v>
      </c>
      <c r="F14" s="5">
        <v>43483.291666666664</v>
      </c>
      <c r="G14" s="91">
        <v>20.150700000000001</v>
      </c>
      <c r="H14" s="85">
        <f t="shared" si="0"/>
        <v>23.071200000000001</v>
      </c>
      <c r="I14" s="85">
        <f>(Table8[[#This Row],[Adj Close]]-Table8[[#This Row],[Forecast 3 Period]])</f>
        <v>-2.9205000000000005</v>
      </c>
      <c r="J14" s="85">
        <f>Table8[[#This Row],[Erorr ]]^2</f>
        <v>8.5293202500000032</v>
      </c>
      <c r="K14" s="85">
        <f>ABS(Table8[[#This Row],[Erorr ]])</f>
        <v>2.9205000000000005</v>
      </c>
      <c r="L14" s="13">
        <f>Table8[[#This Row],[Abs Erorr ]]/Table8[[#This Row],[Adj Close]]</f>
        <v>0.14493293036966459</v>
      </c>
      <c r="M14" s="97">
        <f t="shared" si="1"/>
        <v>22.910729999999997</v>
      </c>
      <c r="N14" s="85">
        <f>(Table8[[#This Row],[Adj Close]]-Table8[[#This Row],[Forecast 6 Period ]])</f>
        <v>-2.7600299999999969</v>
      </c>
      <c r="O14" s="85">
        <f>Table8[[#This Row],[Erorr 2]]^2</f>
        <v>7.6177656008999826</v>
      </c>
      <c r="P14" s="85">
        <f>ABS(Table8[[#This Row],[Erorr 2]])</f>
        <v>2.7600299999999969</v>
      </c>
      <c r="Q14" s="13">
        <f>Table8[[#This Row],[Abs Erorr 4]]/Table8[[#This Row],[Adj Close]]</f>
        <v>0.13696943530497685</v>
      </c>
    </row>
    <row r="15" spans="1:17" x14ac:dyDescent="0.3">
      <c r="A15" s="82"/>
      <c r="B15" s="82">
        <v>0.1</v>
      </c>
      <c r="F15" s="9">
        <v>43487.291666666664</v>
      </c>
      <c r="G15" s="80">
        <v>19.928000000000001</v>
      </c>
      <c r="H15" s="85">
        <f t="shared" si="0"/>
        <v>21.927479999999999</v>
      </c>
      <c r="I15" s="85">
        <f>(Table8[[#This Row],[Adj Close]]-Table8[[#This Row],[Forecast 3 Period]])</f>
        <v>-1.9994799999999984</v>
      </c>
      <c r="J15" s="85">
        <f>Table8[[#This Row],[Erorr ]]^2</f>
        <v>3.9979202703999936</v>
      </c>
      <c r="K15" s="85">
        <f>ABS(Table8[[#This Row],[Erorr ]])</f>
        <v>1.9994799999999984</v>
      </c>
      <c r="L15" s="13">
        <f>Table8[[#This Row],[Abs Erorr ]]/Table8[[#This Row],[Adj Close]]</f>
        <v>0.10033520674427931</v>
      </c>
      <c r="M15" s="97">
        <f t="shared" si="1"/>
        <v>22.411740000000002</v>
      </c>
      <c r="N15" s="85">
        <f>(Table8[[#This Row],[Adj Close]]-Table8[[#This Row],[Forecast 6 Period ]])</f>
        <v>-2.4837400000000009</v>
      </c>
      <c r="O15" s="85">
        <f>Table8[[#This Row],[Erorr 2]]^2</f>
        <v>6.1689643876000044</v>
      </c>
      <c r="P15" s="85">
        <f>ABS(Table8[[#This Row],[Erorr 2]])</f>
        <v>2.4837400000000009</v>
      </c>
      <c r="Q15" s="13">
        <f>Table8[[#This Row],[Abs Erorr 4]]/Table8[[#This Row],[Adj Close]]</f>
        <v>0.12463568847852273</v>
      </c>
    </row>
    <row r="16" spans="1:17" x14ac:dyDescent="0.3">
      <c r="A16" s="131">
        <f>SUM(A10:A12)</f>
        <v>1</v>
      </c>
      <c r="B16" s="131">
        <f>SUM(B10:B15)</f>
        <v>1</v>
      </c>
      <c r="F16" s="5">
        <v>43488.291666666664</v>
      </c>
      <c r="G16" s="91">
        <v>19.172699999999999</v>
      </c>
      <c r="H16" s="85">
        <f t="shared" si="0"/>
        <v>20.962610000000002</v>
      </c>
      <c r="I16" s="85">
        <f>(Table8[[#This Row],[Adj Close]]-Table8[[#This Row],[Forecast 3 Period]])</f>
        <v>-1.7899100000000026</v>
      </c>
      <c r="J16" s="85">
        <f>Table8[[#This Row],[Erorr ]]^2</f>
        <v>3.2037778081000092</v>
      </c>
      <c r="K16" s="85">
        <f>ABS(Table8[[#This Row],[Erorr ]])</f>
        <v>1.7899100000000026</v>
      </c>
      <c r="L16" s="13">
        <f>Table8[[#This Row],[Abs Erorr ]]/Table8[[#This Row],[Adj Close]]</f>
        <v>9.3357221465938681E-2</v>
      </c>
      <c r="M16" s="97">
        <f t="shared" si="1"/>
        <v>21.786070000000002</v>
      </c>
      <c r="N16" s="85">
        <f>(Table8[[#This Row],[Adj Close]]-Table8[[#This Row],[Forecast 6 Period ]])</f>
        <v>-2.6133700000000033</v>
      </c>
      <c r="O16" s="85">
        <f>Table8[[#This Row],[Erorr 2]]^2</f>
        <v>6.8297027569000175</v>
      </c>
      <c r="P16" s="85">
        <f>ABS(Table8[[#This Row],[Erorr 2]])</f>
        <v>2.6133700000000033</v>
      </c>
      <c r="Q16" s="13">
        <f>Table8[[#This Row],[Abs Erorr 4]]/Table8[[#This Row],[Adj Close]]</f>
        <v>0.13630683211024025</v>
      </c>
    </row>
    <row r="17" spans="1:17" x14ac:dyDescent="0.3">
      <c r="F17" s="9">
        <v>43489.291666666664</v>
      </c>
      <c r="G17" s="80">
        <v>19.434000000000001</v>
      </c>
      <c r="H17" s="85">
        <f t="shared" si="0"/>
        <v>19.692689999999999</v>
      </c>
      <c r="I17" s="85">
        <f>(Table8[[#This Row],[Adj Close]]-Table8[[#This Row],[Forecast 3 Period]])</f>
        <v>-0.25868999999999787</v>
      </c>
      <c r="J17" s="85">
        <f>Table8[[#This Row],[Erorr ]]^2</f>
        <v>6.6920516099998897E-2</v>
      </c>
      <c r="K17" s="85">
        <f>ABS(Table8[[#This Row],[Erorr ]])</f>
        <v>0.25868999999999787</v>
      </c>
      <c r="L17" s="13">
        <f>Table8[[#This Row],[Abs Erorr ]]/Table8[[#This Row],[Adj Close]]</f>
        <v>1.3311207162704428E-2</v>
      </c>
      <c r="M17" s="97">
        <f t="shared" si="1"/>
        <v>21.08428</v>
      </c>
      <c r="N17" s="85">
        <f>(Table8[[#This Row],[Adj Close]]-Table8[[#This Row],[Forecast 6 Period ]])</f>
        <v>-1.6502799999999986</v>
      </c>
      <c r="O17" s="85">
        <f>Table8[[#This Row],[Erorr 2]]^2</f>
        <v>2.7234240783999955</v>
      </c>
      <c r="P17" s="85">
        <f>ABS(Table8[[#This Row],[Erorr 2]])</f>
        <v>1.6502799999999986</v>
      </c>
      <c r="Q17" s="13">
        <f>Table8[[#This Row],[Abs Erorr 4]]/Table8[[#This Row],[Adj Close]]</f>
        <v>8.4917155500668862E-2</v>
      </c>
    </row>
    <row r="18" spans="1:17" x14ac:dyDescent="0.3">
      <c r="A18" s="200" t="s">
        <v>145</v>
      </c>
      <c r="B18" s="200"/>
      <c r="C18" s="200"/>
      <c r="D18" s="200"/>
      <c r="F18" s="5">
        <v>43490.291666666664</v>
      </c>
      <c r="G18" s="91">
        <v>19.802700000000002</v>
      </c>
      <c r="H18" s="85">
        <f t="shared" si="0"/>
        <v>19.503810000000001</v>
      </c>
      <c r="I18" s="85">
        <f>(Table8[[#This Row],[Adj Close]]-Table8[[#This Row],[Forecast 3 Period]])</f>
        <v>0.2988900000000001</v>
      </c>
      <c r="J18" s="85">
        <f>Table8[[#This Row],[Erorr ]]^2</f>
        <v>8.9335232100000064E-2</v>
      </c>
      <c r="K18" s="85">
        <f>ABS(Table8[[#This Row],[Erorr ]])</f>
        <v>0.2988900000000001</v>
      </c>
      <c r="L18" s="13">
        <f>Table8[[#This Row],[Abs Erorr ]]/Table8[[#This Row],[Adj Close]]</f>
        <v>1.5093396355042497E-2</v>
      </c>
      <c r="M18" s="97">
        <f t="shared" si="1"/>
        <v>20.359480000000001</v>
      </c>
      <c r="N18" s="85">
        <f>(Table8[[#This Row],[Adj Close]]-Table8[[#This Row],[Forecast 6 Period ]])</f>
        <v>-0.55677999999999983</v>
      </c>
      <c r="O18" s="85">
        <f>Table8[[#This Row],[Erorr 2]]^2</f>
        <v>0.31000396839999983</v>
      </c>
      <c r="P18" s="85">
        <f>ABS(Table8[[#This Row],[Erorr 2]])</f>
        <v>0.55677999999999983</v>
      </c>
      <c r="Q18" s="13">
        <f>Table8[[#This Row],[Abs Erorr 4]]/Table8[[#This Row],[Adj Close]]</f>
        <v>2.8116367970024279E-2</v>
      </c>
    </row>
    <row r="19" spans="1:17" x14ac:dyDescent="0.3">
      <c r="A19" s="41" t="s">
        <v>51</v>
      </c>
      <c r="B19" s="55">
        <v>4.9400000000000004</v>
      </c>
      <c r="C19" s="204">
        <v>4.95</v>
      </c>
      <c r="D19" s="205"/>
      <c r="F19" s="9">
        <v>43493.291666666664</v>
      </c>
      <c r="G19" s="80">
        <v>19.758700000000001</v>
      </c>
      <c r="H19" s="85">
        <f t="shared" si="0"/>
        <v>19.50309</v>
      </c>
      <c r="I19" s="85">
        <f>(Table8[[#This Row],[Adj Close]]-Table8[[#This Row],[Forecast 3 Period]])</f>
        <v>0.25561000000000078</v>
      </c>
      <c r="J19" s="85">
        <f>Table8[[#This Row],[Erorr ]]^2</f>
        <v>6.5336472100000403E-2</v>
      </c>
      <c r="K19" s="85">
        <f>ABS(Table8[[#This Row],[Erorr ]])</f>
        <v>0.25561000000000078</v>
      </c>
      <c r="L19" s="13">
        <f>Table8[[#This Row],[Abs Erorr ]]/Table8[[#This Row],[Adj Close]]</f>
        <v>1.2936579835717976E-2</v>
      </c>
      <c r="M19" s="97">
        <f t="shared" si="1"/>
        <v>19.997950000000003</v>
      </c>
      <c r="N19" s="85">
        <f>(Table8[[#This Row],[Adj Close]]-Table8[[#This Row],[Forecast 6 Period ]])</f>
        <v>-0.23925000000000196</v>
      </c>
      <c r="O19" s="85">
        <f>Table8[[#This Row],[Erorr 2]]^2</f>
        <v>5.7240562500000938E-2</v>
      </c>
      <c r="P19" s="85">
        <f>ABS(Table8[[#This Row],[Erorr 2]])</f>
        <v>0.23925000000000196</v>
      </c>
      <c r="Q19" s="13">
        <f>Table8[[#This Row],[Abs Erorr 4]]/Table8[[#This Row],[Adj Close]]</f>
        <v>1.2108590140039677E-2</v>
      </c>
    </row>
    <row r="20" spans="1:17" x14ac:dyDescent="0.3">
      <c r="A20" s="56" t="s">
        <v>118</v>
      </c>
      <c r="B20" s="57" t="s">
        <v>134</v>
      </c>
      <c r="C20" s="202" t="s">
        <v>135</v>
      </c>
      <c r="D20" s="203"/>
      <c r="F20" s="5">
        <v>43494.291666666664</v>
      </c>
      <c r="G20" s="91">
        <v>19.8307</v>
      </c>
      <c r="H20" s="85">
        <f t="shared" si="0"/>
        <v>19.674490000000002</v>
      </c>
      <c r="I20" s="85">
        <f>(Table8[[#This Row],[Adj Close]]-Table8[[#This Row],[Forecast 3 Period]])</f>
        <v>0.15620999999999796</v>
      </c>
      <c r="J20" s="85">
        <f>Table8[[#This Row],[Erorr ]]^2</f>
        <v>2.4401564099999364E-2</v>
      </c>
      <c r="K20" s="85">
        <f>ABS(Table8[[#This Row],[Erorr ]])</f>
        <v>0.15620999999999796</v>
      </c>
      <c r="L20" s="13">
        <f>Table8[[#This Row],[Abs Erorr ]]/Table8[[#This Row],[Adj Close]]</f>
        <v>7.8771803315060979E-3</v>
      </c>
      <c r="M20" s="97">
        <f t="shared" si="1"/>
        <v>19.641490000000005</v>
      </c>
      <c r="N20" s="85">
        <f>(Table8[[#This Row],[Adj Close]]-Table8[[#This Row],[Forecast 6 Period ]])</f>
        <v>0.18920999999999566</v>
      </c>
      <c r="O20" s="85">
        <f>Table8[[#This Row],[Erorr 2]]^2</f>
        <v>3.5800424099998354E-2</v>
      </c>
      <c r="P20" s="85">
        <f>ABS(Table8[[#This Row],[Erorr 2]])</f>
        <v>0.18920999999999566</v>
      </c>
      <c r="Q20" s="13">
        <f>Table8[[#This Row],[Abs Erorr 4]]/Table8[[#This Row],[Adj Close]]</f>
        <v>9.5412668236620826E-3</v>
      </c>
    </row>
    <row r="21" spans="1:17" x14ac:dyDescent="0.3">
      <c r="A21" s="41" t="s">
        <v>52</v>
      </c>
      <c r="B21" s="55">
        <v>7.7</v>
      </c>
      <c r="C21" s="204">
        <v>7.7</v>
      </c>
      <c r="D21" s="205"/>
      <c r="F21" s="9">
        <v>43495.291666666664</v>
      </c>
      <c r="G21" s="80">
        <v>20.584700000000002</v>
      </c>
      <c r="H21" s="85">
        <f t="shared" si="0"/>
        <v>19.800699999999999</v>
      </c>
      <c r="I21" s="85">
        <f>(Table8[[#This Row],[Adj Close]]-Table8[[#This Row],[Forecast 3 Period]])</f>
        <v>0.78400000000000247</v>
      </c>
      <c r="J21" s="85">
        <f>Table8[[#This Row],[Erorr ]]^2</f>
        <v>0.61465600000000387</v>
      </c>
      <c r="K21" s="85">
        <f>ABS(Table8[[#This Row],[Erorr ]])</f>
        <v>0.78400000000000247</v>
      </c>
      <c r="L21" s="13">
        <f>Table8[[#This Row],[Abs Erorr ]]/Table8[[#This Row],[Adj Close]]</f>
        <v>3.8086540003012065E-2</v>
      </c>
      <c r="M21" s="97">
        <f t="shared" si="1"/>
        <v>19.67529</v>
      </c>
      <c r="N21" s="85">
        <f>(Table8[[#This Row],[Adj Close]]-Table8[[#This Row],[Forecast 6 Period ]])</f>
        <v>0.90941000000000116</v>
      </c>
      <c r="O21" s="85">
        <f>Table8[[#This Row],[Erorr 2]]^2</f>
        <v>0.82702654810000209</v>
      </c>
      <c r="P21" s="85">
        <f>ABS(Table8[[#This Row],[Erorr 2]])</f>
        <v>0.90941000000000116</v>
      </c>
      <c r="Q21" s="13">
        <f>Table8[[#This Row],[Abs Erorr 4]]/Table8[[#This Row],[Adj Close]]</f>
        <v>4.4178929010381549E-2</v>
      </c>
    </row>
    <row r="22" spans="1:17" x14ac:dyDescent="0.3">
      <c r="A22" s="56" t="s">
        <v>118</v>
      </c>
      <c r="B22" s="57" t="s">
        <v>132</v>
      </c>
      <c r="C22" s="202" t="s">
        <v>136</v>
      </c>
      <c r="D22" s="203"/>
      <c r="F22" s="5">
        <v>43496.291666666664</v>
      </c>
      <c r="G22" s="91">
        <v>20.468</v>
      </c>
      <c r="H22" s="85">
        <f t="shared" si="0"/>
        <v>20.110700000000001</v>
      </c>
      <c r="I22" s="85">
        <f>(Table8[[#This Row],[Adj Close]]-Table8[[#This Row],[Forecast 3 Period]])</f>
        <v>0.35729999999999862</v>
      </c>
      <c r="J22" s="85">
        <f>Table8[[#This Row],[Erorr ]]^2</f>
        <v>0.12766328999999901</v>
      </c>
      <c r="K22" s="85">
        <f>ABS(Table8[[#This Row],[Erorr ]])</f>
        <v>0.35729999999999862</v>
      </c>
      <c r="L22" s="13">
        <f>Table8[[#This Row],[Abs Erorr ]]/Table8[[#This Row],[Adj Close]]</f>
        <v>1.7456517490717149E-2</v>
      </c>
      <c r="M22" s="97">
        <f t="shared" si="1"/>
        <v>19.856030000000001</v>
      </c>
      <c r="N22" s="85">
        <f>(Table8[[#This Row],[Adj Close]]-Table8[[#This Row],[Forecast 6 Period ]])</f>
        <v>0.61196999999999946</v>
      </c>
      <c r="O22" s="85">
        <f>Table8[[#This Row],[Erorr 2]]^2</f>
        <v>0.37450728089999935</v>
      </c>
      <c r="P22" s="85">
        <f>ABS(Table8[[#This Row],[Erorr 2]])</f>
        <v>0.61196999999999946</v>
      </c>
      <c r="Q22" s="13">
        <f>Table8[[#This Row],[Abs Erorr 4]]/Table8[[#This Row],[Adj Close]]</f>
        <v>2.9898866523353503E-2</v>
      </c>
    </row>
    <row r="23" spans="1:17" x14ac:dyDescent="0.3">
      <c r="A23" s="50" t="s">
        <v>59</v>
      </c>
      <c r="B23" s="58">
        <v>3.678E-2</v>
      </c>
      <c r="C23" s="206">
        <v>0.03</v>
      </c>
      <c r="D23" s="205"/>
      <c r="F23" s="9">
        <v>43497.291666666664</v>
      </c>
      <c r="G23" s="80">
        <v>20.814</v>
      </c>
      <c r="H23" s="85">
        <f t="shared" si="0"/>
        <v>20.311820000000001</v>
      </c>
      <c r="I23" s="85">
        <f>(Table8[[#This Row],[Adj Close]]-Table8[[#This Row],[Forecast 3 Period]])</f>
        <v>0.50217999999999918</v>
      </c>
      <c r="J23" s="85">
        <f>Table8[[#This Row],[Erorr ]]^2</f>
        <v>0.25218475239999916</v>
      </c>
      <c r="K23" s="85">
        <f>ABS(Table8[[#This Row],[Erorr ]])</f>
        <v>0.50217999999999918</v>
      </c>
      <c r="L23" s="13">
        <f>Table8[[#This Row],[Abs Erorr ]]/Table8[[#This Row],[Adj Close]]</f>
        <v>2.4127029883732064E-2</v>
      </c>
      <c r="M23" s="97">
        <f t="shared" si="1"/>
        <v>20.052090000000003</v>
      </c>
      <c r="N23" s="85">
        <f>(Table8[[#This Row],[Adj Close]]-Table8[[#This Row],[Forecast 6 Period ]])</f>
        <v>0.76190999999999676</v>
      </c>
      <c r="O23" s="85">
        <f>Table8[[#This Row],[Erorr 2]]^2</f>
        <v>0.58050684809999509</v>
      </c>
      <c r="P23" s="85">
        <f>ABS(Table8[[#This Row],[Erorr 2]])</f>
        <v>0.76190999999999676</v>
      </c>
      <c r="Q23" s="13">
        <f>Table8[[#This Row],[Abs Erorr 4]]/Table8[[#This Row],[Adj Close]]</f>
        <v>3.6605650043239971E-2</v>
      </c>
    </row>
    <row r="24" spans="1:17" x14ac:dyDescent="0.3">
      <c r="A24" s="56" t="s">
        <v>118</v>
      </c>
      <c r="B24" s="57" t="s">
        <v>133</v>
      </c>
      <c r="C24" s="202" t="s">
        <v>136</v>
      </c>
      <c r="D24" s="203"/>
      <c r="F24" s="5">
        <v>43500.291666666664</v>
      </c>
      <c r="G24" s="91">
        <v>20.859300000000001</v>
      </c>
      <c r="H24" s="85">
        <f t="shared" si="0"/>
        <v>20.64141</v>
      </c>
      <c r="I24" s="85">
        <f>(Table8[[#This Row],[Adj Close]]-Table8[[#This Row],[Forecast 3 Period]])</f>
        <v>0.21789000000000058</v>
      </c>
      <c r="J24" s="85">
        <f>Table8[[#This Row],[Erorr ]]^2</f>
        <v>4.7476052100000256E-2</v>
      </c>
      <c r="K24" s="85">
        <f>ABS(Table8[[#This Row],[Erorr ]])</f>
        <v>0.21789000000000058</v>
      </c>
      <c r="L24" s="13">
        <f>Table8[[#This Row],[Abs Erorr ]]/Table8[[#This Row],[Adj Close]]</f>
        <v>1.0445700478923098E-2</v>
      </c>
      <c r="M24" s="97">
        <f t="shared" si="1"/>
        <v>20.29562</v>
      </c>
      <c r="N24" s="85">
        <f>(Table8[[#This Row],[Adj Close]]-Table8[[#This Row],[Forecast 6 Period ]])</f>
        <v>0.56368000000000151</v>
      </c>
      <c r="O24" s="85">
        <f>Table8[[#This Row],[Erorr 2]]^2</f>
        <v>0.31773514240000172</v>
      </c>
      <c r="P24" s="85">
        <f>ABS(Table8[[#This Row],[Erorr 2]])</f>
        <v>0.56368000000000151</v>
      </c>
      <c r="Q24" s="13">
        <f>Table8[[#This Row],[Abs Erorr 4]]/Table8[[#This Row],[Adj Close]]</f>
        <v>2.7022958584420449E-2</v>
      </c>
    </row>
    <row r="25" spans="1:17" x14ac:dyDescent="0.3">
      <c r="F25" s="9">
        <v>43501.291666666664</v>
      </c>
      <c r="G25" s="80">
        <v>21.423300000000001</v>
      </c>
      <c r="H25" s="85">
        <f t="shared" si="0"/>
        <v>20.72832</v>
      </c>
      <c r="I25" s="85">
        <f>(Table8[[#This Row],[Adj Close]]-Table8[[#This Row],[Forecast 3 Period]])</f>
        <v>0.69498000000000104</v>
      </c>
      <c r="J25" s="85">
        <f>Table8[[#This Row],[Erorr ]]^2</f>
        <v>0.48299720040000144</v>
      </c>
      <c r="K25" s="85">
        <f>ABS(Table8[[#This Row],[Erorr ]])</f>
        <v>0.69498000000000104</v>
      </c>
      <c r="L25" s="13">
        <f>Table8[[#This Row],[Abs Erorr ]]/Table8[[#This Row],[Adj Close]]</f>
        <v>3.2440380333562106E-2</v>
      </c>
      <c r="M25" s="97">
        <f t="shared" si="1"/>
        <v>20.504140000000003</v>
      </c>
      <c r="N25" s="85">
        <f>(Table8[[#This Row],[Adj Close]]-Table8[[#This Row],[Forecast 6 Period ]])</f>
        <v>0.91915999999999798</v>
      </c>
      <c r="O25" s="85">
        <f>Table8[[#This Row],[Erorr 2]]^2</f>
        <v>0.84485510559999633</v>
      </c>
      <c r="P25" s="85">
        <f>ABS(Table8[[#This Row],[Erorr 2]])</f>
        <v>0.91915999999999798</v>
      </c>
      <c r="Q25" s="13">
        <f>Table8[[#This Row],[Abs Erorr 4]]/Table8[[#This Row],[Adj Close]]</f>
        <v>4.2904687886553328E-2</v>
      </c>
    </row>
    <row r="26" spans="1:17" x14ac:dyDescent="0.3">
      <c r="F26" s="5">
        <v>43502.291666666664</v>
      </c>
      <c r="G26" s="91">
        <v>21.148</v>
      </c>
      <c r="H26" s="85">
        <f t="shared" si="0"/>
        <v>21.07131</v>
      </c>
      <c r="I26" s="85">
        <f>(Table8[[#This Row],[Adj Close]]-Table8[[#This Row],[Forecast 3 Period]])</f>
        <v>7.6689999999999259E-2</v>
      </c>
      <c r="J26" s="85">
        <f>Table8[[#This Row],[Erorr ]]^2</f>
        <v>5.8813560999998859E-3</v>
      </c>
      <c r="K26" s="85">
        <f>ABS(Table8[[#This Row],[Erorr ]])</f>
        <v>7.6689999999999259E-2</v>
      </c>
      <c r="L26" s="13">
        <f>Table8[[#This Row],[Abs Erorr ]]/Table8[[#This Row],[Adj Close]]</f>
        <v>3.6263476451673569E-3</v>
      </c>
      <c r="M26" s="97">
        <f t="shared" si="1"/>
        <v>20.754460000000005</v>
      </c>
      <c r="N26" s="85">
        <f>(Table8[[#This Row],[Adj Close]]-Table8[[#This Row],[Forecast 6 Period ]])</f>
        <v>0.39353999999999445</v>
      </c>
      <c r="O26" s="85">
        <f>Table8[[#This Row],[Erorr 2]]^2</f>
        <v>0.15487373159999562</v>
      </c>
      <c r="P26" s="85">
        <f>ABS(Table8[[#This Row],[Erorr 2]])</f>
        <v>0.39353999999999445</v>
      </c>
      <c r="Q26" s="13">
        <f>Table8[[#This Row],[Abs Erorr 4]]/Table8[[#This Row],[Adj Close]]</f>
        <v>1.860885190088871E-2</v>
      </c>
    </row>
    <row r="27" spans="1:17" x14ac:dyDescent="0.3">
      <c r="F27" s="9">
        <v>43503.291666666664</v>
      </c>
      <c r="G27" s="80">
        <v>20.500699999999998</v>
      </c>
      <c r="H27" s="85">
        <f t="shared" si="0"/>
        <v>21.143979999999999</v>
      </c>
      <c r="I27" s="85">
        <f>(Table8[[#This Row],[Adj Close]]-Table8[[#This Row],[Forecast 3 Period]])</f>
        <v>-0.64328000000000074</v>
      </c>
      <c r="J27" s="85">
        <f>Table8[[#This Row],[Erorr ]]^2</f>
        <v>0.41380915840000093</v>
      </c>
      <c r="K27" s="85">
        <f>ABS(Table8[[#This Row],[Erorr ]])</f>
        <v>0.64328000000000074</v>
      </c>
      <c r="L27" s="13">
        <f>Table8[[#This Row],[Abs Erorr ]]/Table8[[#This Row],[Adj Close]]</f>
        <v>3.1378440736170021E-2</v>
      </c>
      <c r="M27" s="97">
        <f t="shared" si="1"/>
        <v>20.954190000000001</v>
      </c>
      <c r="N27" s="85">
        <f>(Table8[[#This Row],[Adj Close]]-Table8[[#This Row],[Forecast 6 Period ]])</f>
        <v>-0.45349000000000217</v>
      </c>
      <c r="O27" s="85">
        <f>Table8[[#This Row],[Erorr 2]]^2</f>
        <v>0.20565318010000197</v>
      </c>
      <c r="P27" s="85">
        <f>ABS(Table8[[#This Row],[Erorr 2]])</f>
        <v>0.45349000000000217</v>
      </c>
      <c r="Q27" s="13">
        <f>Table8[[#This Row],[Abs Erorr 4]]/Table8[[#This Row],[Adj Close]]</f>
        <v>2.2120708073382969E-2</v>
      </c>
    </row>
    <row r="28" spans="1:17" x14ac:dyDescent="0.3">
      <c r="F28" s="5">
        <v>43504.291666666664</v>
      </c>
      <c r="G28" s="91">
        <v>20.386700000000001</v>
      </c>
      <c r="H28" s="85">
        <f t="shared" si="0"/>
        <v>20.97167</v>
      </c>
      <c r="I28" s="85">
        <f>(Table8[[#This Row],[Adj Close]]-Table8[[#This Row],[Forecast 3 Period]])</f>
        <v>-0.58496999999999844</v>
      </c>
      <c r="J28" s="85">
        <f>Table8[[#This Row],[Erorr ]]^2</f>
        <v>0.34218990089999818</v>
      </c>
      <c r="K28" s="85">
        <f>ABS(Table8[[#This Row],[Erorr ]])</f>
        <v>0.58496999999999844</v>
      </c>
      <c r="L28" s="13">
        <f>Table8[[#This Row],[Abs Erorr ]]/Table8[[#This Row],[Adj Close]]</f>
        <v>2.8693707171832537E-2</v>
      </c>
      <c r="M28" s="97">
        <f t="shared" si="1"/>
        <v>20.914460000000002</v>
      </c>
      <c r="N28" s="85">
        <f>(Table8[[#This Row],[Adj Close]]-Table8[[#This Row],[Forecast 6 Period ]])</f>
        <v>-0.52776000000000067</v>
      </c>
      <c r="O28" s="85">
        <f>Table8[[#This Row],[Erorr 2]]^2</f>
        <v>0.2785306176000007</v>
      </c>
      <c r="P28" s="85">
        <f>ABS(Table8[[#This Row],[Erorr 2]])</f>
        <v>0.52776000000000067</v>
      </c>
      <c r="Q28" s="13">
        <f>Table8[[#This Row],[Abs Erorr 4]]/Table8[[#This Row],[Adj Close]]</f>
        <v>2.5887465847832195E-2</v>
      </c>
    </row>
    <row r="29" spans="1:17" x14ac:dyDescent="0.3">
      <c r="F29" s="9">
        <v>43507.291666666664</v>
      </c>
      <c r="G29" s="80">
        <v>20.856000000000002</v>
      </c>
      <c r="H29" s="85">
        <f t="shared" si="0"/>
        <v>20.649290000000001</v>
      </c>
      <c r="I29" s="85">
        <f>(Table8[[#This Row],[Adj Close]]-Table8[[#This Row],[Forecast 3 Period]])</f>
        <v>0.20671000000000106</v>
      </c>
      <c r="J29" s="85">
        <f>Table8[[#This Row],[Erorr ]]^2</f>
        <v>4.2729024100000436E-2</v>
      </c>
      <c r="K29" s="85">
        <f>ABS(Table8[[#This Row],[Erorr ]])</f>
        <v>0.20671000000000106</v>
      </c>
      <c r="L29" s="13">
        <f>Table8[[#This Row],[Abs Erorr ]]/Table8[[#This Row],[Adj Close]]</f>
        <v>9.911296509397826E-3</v>
      </c>
      <c r="M29" s="97">
        <f t="shared" si="1"/>
        <v>20.859070000000003</v>
      </c>
      <c r="N29" s="85">
        <f>(Table8[[#This Row],[Adj Close]]-Table8[[#This Row],[Forecast 6 Period ]])</f>
        <v>-3.0700000000010164E-3</v>
      </c>
      <c r="O29" s="85">
        <f>Table8[[#This Row],[Erorr 2]]^2</f>
        <v>9.4249000000062411E-6</v>
      </c>
      <c r="P29" s="85">
        <f>ABS(Table8[[#This Row],[Erorr 2]])</f>
        <v>3.0700000000010164E-3</v>
      </c>
      <c r="Q29" s="13">
        <f>Table8[[#This Row],[Abs Erorr 4]]/Table8[[#This Row],[Adj Close]]</f>
        <v>1.471998465669839E-4</v>
      </c>
    </row>
    <row r="30" spans="1:17" x14ac:dyDescent="0.3">
      <c r="F30" s="5">
        <v>43508.291666666664</v>
      </c>
      <c r="G30" s="91">
        <v>20.787299999999998</v>
      </c>
      <c r="H30" s="85">
        <f t="shared" si="0"/>
        <v>20.608620000000002</v>
      </c>
      <c r="I30" s="85">
        <f>(Table8[[#This Row],[Adj Close]]-Table8[[#This Row],[Forecast 3 Period]])</f>
        <v>0.1786799999999964</v>
      </c>
      <c r="J30" s="85">
        <f>Table8[[#This Row],[Erorr ]]^2</f>
        <v>3.192654239999871E-2</v>
      </c>
      <c r="K30" s="85">
        <f>ABS(Table8[[#This Row],[Erorr ]])</f>
        <v>0.1786799999999964</v>
      </c>
      <c r="L30" s="13">
        <f>Table8[[#This Row],[Abs Erorr ]]/Table8[[#This Row],[Adj Close]]</f>
        <v>8.5956329104788214E-3</v>
      </c>
      <c r="M30" s="97">
        <f t="shared" si="1"/>
        <v>20.806540000000005</v>
      </c>
      <c r="N30" s="85">
        <f>(Table8[[#This Row],[Adj Close]]-Table8[[#This Row],[Forecast 6 Period ]])</f>
        <v>-1.9240000000007029E-2</v>
      </c>
      <c r="O30" s="85">
        <f>Table8[[#This Row],[Erorr 2]]^2</f>
        <v>3.7017760000027046E-4</v>
      </c>
      <c r="P30" s="85">
        <f>ABS(Table8[[#This Row],[Erorr 2]])</f>
        <v>1.9240000000007029E-2</v>
      </c>
      <c r="Q30" s="13">
        <f>Table8[[#This Row],[Abs Erorr 4]]/Table8[[#This Row],[Adj Close]]</f>
        <v>9.255651287087323E-4</v>
      </c>
    </row>
    <row r="31" spans="1:17" x14ac:dyDescent="0.3">
      <c r="F31" s="9">
        <v>43509.291666666664</v>
      </c>
      <c r="G31" s="80">
        <v>20.544699999999999</v>
      </c>
      <c r="H31" s="85">
        <f t="shared" si="0"/>
        <v>20.687729999999998</v>
      </c>
      <c r="I31" s="85">
        <f>(Table8[[#This Row],[Adj Close]]-Table8[[#This Row],[Forecast 3 Period]])</f>
        <v>-0.14302999999999955</v>
      </c>
      <c r="J31" s="85">
        <f>Table8[[#This Row],[Erorr ]]^2</f>
        <v>2.0457580899999869E-2</v>
      </c>
      <c r="K31" s="85">
        <f>ABS(Table8[[#This Row],[Erorr ]])</f>
        <v>0.14302999999999955</v>
      </c>
      <c r="L31" s="13">
        <f>Table8[[#This Row],[Abs Erorr ]]/Table8[[#This Row],[Adj Close]]</f>
        <v>6.9618928482771498E-3</v>
      </c>
      <c r="M31" s="97">
        <f t="shared" si="1"/>
        <v>20.763269999999999</v>
      </c>
      <c r="N31" s="85">
        <f>(Table8[[#This Row],[Adj Close]]-Table8[[#This Row],[Forecast 6 Period ]])</f>
        <v>-0.21856999999999971</v>
      </c>
      <c r="O31" s="85">
        <f>Table8[[#This Row],[Erorr 2]]^2</f>
        <v>4.7772844899999875E-2</v>
      </c>
      <c r="P31" s="85">
        <f>ABS(Table8[[#This Row],[Erorr 2]])</f>
        <v>0.21856999999999971</v>
      </c>
      <c r="Q31" s="13">
        <f>Table8[[#This Row],[Abs Erorr 4]]/Table8[[#This Row],[Adj Close]]</f>
        <v>1.0638753547143533E-2</v>
      </c>
    </row>
    <row r="32" spans="1:17" x14ac:dyDescent="0.3">
      <c r="F32" s="5">
        <v>43510.291666666664</v>
      </c>
      <c r="G32" s="91">
        <v>20.251300000000001</v>
      </c>
      <c r="H32" s="85">
        <f t="shared" si="0"/>
        <v>20.71087</v>
      </c>
      <c r="I32" s="85">
        <f>(Table8[[#This Row],[Adj Close]]-Table8[[#This Row],[Forecast 3 Period]])</f>
        <v>-0.45956999999999937</v>
      </c>
      <c r="J32" s="85">
        <f>Table8[[#This Row],[Erorr ]]^2</f>
        <v>0.21120458489999941</v>
      </c>
      <c r="K32" s="85">
        <f>ABS(Table8[[#This Row],[Erorr ]])</f>
        <v>0.45956999999999937</v>
      </c>
      <c r="L32" s="13">
        <f>Table8[[#This Row],[Abs Erorr ]]/Table8[[#This Row],[Adj Close]]</f>
        <v>2.2693357957266909E-2</v>
      </c>
      <c r="M32" s="97">
        <f t="shared" si="1"/>
        <v>20.67981</v>
      </c>
      <c r="N32" s="85">
        <f>(Table8[[#This Row],[Adj Close]]-Table8[[#This Row],[Forecast 6 Period ]])</f>
        <v>-0.42850999999999928</v>
      </c>
      <c r="O32" s="85">
        <f>Table8[[#This Row],[Erorr 2]]^2</f>
        <v>0.18362082009999939</v>
      </c>
      <c r="P32" s="85">
        <f>ABS(Table8[[#This Row],[Erorr 2]])</f>
        <v>0.42850999999999928</v>
      </c>
      <c r="Q32" s="13">
        <f>Table8[[#This Row],[Abs Erorr 4]]/Table8[[#This Row],[Adj Close]]</f>
        <v>2.1159629258368562E-2</v>
      </c>
    </row>
    <row r="33" spans="6:17" x14ac:dyDescent="0.3">
      <c r="F33" s="9">
        <v>43511.291666666664</v>
      </c>
      <c r="G33" s="80">
        <v>20.525300000000001</v>
      </c>
      <c r="H33" s="85">
        <f t="shared" si="0"/>
        <v>20.500120000000003</v>
      </c>
      <c r="I33" s="85">
        <f>(Table8[[#This Row],[Adj Close]]-Table8[[#This Row],[Forecast 3 Period]])</f>
        <v>2.517999999999887E-2</v>
      </c>
      <c r="J33" s="85">
        <f>Table8[[#This Row],[Erorr ]]^2</f>
        <v>6.3403239999994308E-4</v>
      </c>
      <c r="K33" s="85">
        <f>ABS(Table8[[#This Row],[Erorr ]])</f>
        <v>2.517999999999887E-2</v>
      </c>
      <c r="L33" s="13">
        <f>Table8[[#This Row],[Abs Erorr ]]/Table8[[#This Row],[Adj Close]]</f>
        <v>1.2267786585335595E-3</v>
      </c>
      <c r="M33" s="97">
        <f t="shared" si="1"/>
        <v>20.576599999999999</v>
      </c>
      <c r="N33" s="85">
        <f>(Table8[[#This Row],[Adj Close]]-Table8[[#This Row],[Forecast 6 Period ]])</f>
        <v>-5.1299999999997681E-2</v>
      </c>
      <c r="O33" s="85">
        <f>Table8[[#This Row],[Erorr 2]]^2</f>
        <v>2.6316899999997622E-3</v>
      </c>
      <c r="P33" s="85">
        <f>ABS(Table8[[#This Row],[Erorr 2]])</f>
        <v>5.1299999999997681E-2</v>
      </c>
      <c r="Q33" s="13">
        <f>Table8[[#This Row],[Abs Erorr 4]]/Table8[[#This Row],[Adj Close]]</f>
        <v>2.4993544552331841E-3</v>
      </c>
    </row>
    <row r="34" spans="6:17" x14ac:dyDescent="0.3">
      <c r="F34" s="5">
        <v>43515.291666666664</v>
      </c>
      <c r="G34" s="91">
        <v>20.376000000000001</v>
      </c>
      <c r="H34" s="85">
        <f t="shared" si="0"/>
        <v>20.448920000000001</v>
      </c>
      <c r="I34" s="85">
        <f>(Table8[[#This Row],[Adj Close]]-Table8[[#This Row],[Forecast 3 Period]])</f>
        <v>-7.2919999999999874E-2</v>
      </c>
      <c r="J34" s="85">
        <f>Table8[[#This Row],[Erorr ]]^2</f>
        <v>5.3173263999999817E-3</v>
      </c>
      <c r="K34" s="85">
        <f>ABS(Table8[[#This Row],[Erorr ]])</f>
        <v>7.2919999999999874E-2</v>
      </c>
      <c r="L34" s="13">
        <f>Table8[[#This Row],[Abs Erorr ]]/Table8[[#This Row],[Adj Close]]</f>
        <v>3.5787200628189962E-3</v>
      </c>
      <c r="M34" s="97">
        <f t="shared" si="1"/>
        <v>20.54599</v>
      </c>
      <c r="N34" s="85">
        <f>(Table8[[#This Row],[Adj Close]]-Table8[[#This Row],[Forecast 6 Period ]])</f>
        <v>-0.16998999999999853</v>
      </c>
      <c r="O34" s="85">
        <f>Table8[[#This Row],[Erorr 2]]^2</f>
        <v>2.88966000999995E-2</v>
      </c>
      <c r="P34" s="85">
        <f>ABS(Table8[[#This Row],[Erorr 2]])</f>
        <v>0.16998999999999853</v>
      </c>
      <c r="Q34" s="13">
        <f>Table8[[#This Row],[Abs Erorr 4]]/Table8[[#This Row],[Adj Close]]</f>
        <v>8.3426580290537154E-3</v>
      </c>
    </row>
    <row r="35" spans="6:17" x14ac:dyDescent="0.3">
      <c r="F35" s="9">
        <v>43516.291666666664</v>
      </c>
      <c r="G35" s="80">
        <v>20.1707</v>
      </c>
      <c r="H35" s="85">
        <f t="shared" si="0"/>
        <v>20.383379999999999</v>
      </c>
      <c r="I35" s="85">
        <f>(Table8[[#This Row],[Adj Close]]-Table8[[#This Row],[Forecast 3 Period]])</f>
        <v>-0.21267999999999887</v>
      </c>
      <c r="J35" s="85">
        <f>Table8[[#This Row],[Erorr ]]^2</f>
        <v>4.5232782399999519E-2</v>
      </c>
      <c r="K35" s="85">
        <f>ABS(Table8[[#This Row],[Erorr ]])</f>
        <v>0.21267999999999887</v>
      </c>
      <c r="L35" s="13">
        <f>Table8[[#This Row],[Abs Erorr ]]/Table8[[#This Row],[Adj Close]]</f>
        <v>1.0544006901099063E-2</v>
      </c>
      <c r="M35" s="97">
        <f t="shared" si="1"/>
        <v>20.503790000000002</v>
      </c>
      <c r="N35" s="85">
        <f>(Table8[[#This Row],[Adj Close]]-Table8[[#This Row],[Forecast 6 Period ]])</f>
        <v>-0.33309000000000211</v>
      </c>
      <c r="O35" s="85">
        <f>Table8[[#This Row],[Erorr 2]]^2</f>
        <v>0.1109489481000014</v>
      </c>
      <c r="P35" s="85">
        <f>ABS(Table8[[#This Row],[Erorr 2]])</f>
        <v>0.33309000000000211</v>
      </c>
      <c r="Q35" s="13">
        <f>Table8[[#This Row],[Abs Erorr 4]]/Table8[[#This Row],[Adj Close]]</f>
        <v>1.6513556792773779E-2</v>
      </c>
    </row>
    <row r="36" spans="6:17" x14ac:dyDescent="0.3">
      <c r="F36" s="5">
        <v>43517.291666666664</v>
      </c>
      <c r="G36" s="91">
        <v>19.415299999999998</v>
      </c>
      <c r="H36" s="85">
        <f t="shared" si="0"/>
        <v>20.33867</v>
      </c>
      <c r="I36" s="85">
        <f>(Table8[[#This Row],[Adj Close]]-Table8[[#This Row],[Forecast 3 Period]])</f>
        <v>-0.92337000000000202</v>
      </c>
      <c r="J36" s="85">
        <f>Table8[[#This Row],[Erorr ]]^2</f>
        <v>0.85261215690000369</v>
      </c>
      <c r="K36" s="85">
        <f>ABS(Table8[[#This Row],[Erorr ]])</f>
        <v>0.92337000000000202</v>
      </c>
      <c r="L36" s="13">
        <f>Table8[[#This Row],[Abs Erorr ]]/Table8[[#This Row],[Adj Close]]</f>
        <v>4.755888397294928E-2</v>
      </c>
      <c r="M36" s="97">
        <f t="shared" si="1"/>
        <v>20.397860000000001</v>
      </c>
      <c r="N36" s="85">
        <f>(Table8[[#This Row],[Adj Close]]-Table8[[#This Row],[Forecast 6 Period ]])</f>
        <v>-0.98256000000000299</v>
      </c>
      <c r="O36" s="85">
        <f>Table8[[#This Row],[Erorr 2]]^2</f>
        <v>0.96542415360000589</v>
      </c>
      <c r="P36" s="85">
        <f>ABS(Table8[[#This Row],[Erorr 2]])</f>
        <v>0.98256000000000299</v>
      </c>
      <c r="Q36" s="13">
        <f>Table8[[#This Row],[Abs Erorr 4]]/Table8[[#This Row],[Adj Close]]</f>
        <v>5.0607510571559704E-2</v>
      </c>
    </row>
    <row r="37" spans="6:17" x14ac:dyDescent="0.3">
      <c r="F37" s="9">
        <v>43518.291666666664</v>
      </c>
      <c r="G37" s="80">
        <v>19.647300000000001</v>
      </c>
      <c r="H37" s="85">
        <f t="shared" si="0"/>
        <v>19.930129999999998</v>
      </c>
      <c r="I37" s="85">
        <f>(Table8[[#This Row],[Adj Close]]-Table8[[#This Row],[Forecast 3 Period]])</f>
        <v>-0.28282999999999703</v>
      </c>
      <c r="J37" s="85">
        <f>Table8[[#This Row],[Erorr ]]^2</f>
        <v>7.9992808899998324E-2</v>
      </c>
      <c r="K37" s="85">
        <f>ABS(Table8[[#This Row],[Erorr ]])</f>
        <v>0.28282999999999703</v>
      </c>
      <c r="L37" s="13">
        <f>Table8[[#This Row],[Abs Erorr ]]/Table8[[#This Row],[Adj Close]]</f>
        <v>1.4395362212619393E-2</v>
      </c>
      <c r="M37" s="97">
        <f t="shared" si="1"/>
        <v>20.177060000000001</v>
      </c>
      <c r="N37" s="85">
        <f>(Table8[[#This Row],[Adj Close]]-Table8[[#This Row],[Forecast 6 Period ]])</f>
        <v>-0.52975999999999956</v>
      </c>
      <c r="O37" s="85">
        <f>Table8[[#This Row],[Erorr 2]]^2</f>
        <v>0.28064565759999954</v>
      </c>
      <c r="P37" s="85">
        <f>ABS(Table8[[#This Row],[Erorr 2]])</f>
        <v>0.52975999999999956</v>
      </c>
      <c r="Q37" s="13">
        <f>Table8[[#This Row],[Abs Erorr 4]]/Table8[[#This Row],[Adj Close]]</f>
        <v>2.6963501346240936E-2</v>
      </c>
    </row>
    <row r="38" spans="6:17" x14ac:dyDescent="0.3">
      <c r="F38" s="5">
        <v>43521.291666666664</v>
      </c>
      <c r="G38" s="91">
        <v>19.917999999999999</v>
      </c>
      <c r="H38" s="85">
        <f t="shared" si="0"/>
        <v>19.734720000000003</v>
      </c>
      <c r="I38" s="85">
        <f>(Table8[[#This Row],[Adj Close]]-Table8[[#This Row],[Forecast 3 Period]])</f>
        <v>0.18327999999999633</v>
      </c>
      <c r="J38" s="85">
        <f>Table8[[#This Row],[Erorr ]]^2</f>
        <v>3.359155839999866E-2</v>
      </c>
      <c r="K38" s="85">
        <f>ABS(Table8[[#This Row],[Erorr ]])</f>
        <v>0.18327999999999633</v>
      </c>
      <c r="L38" s="13">
        <f>Table8[[#This Row],[Abs Erorr ]]/Table8[[#This Row],[Adj Close]]</f>
        <v>9.2017270810320489E-3</v>
      </c>
      <c r="M38" s="97">
        <f t="shared" si="1"/>
        <v>19.99952</v>
      </c>
      <c r="N38" s="85">
        <f>(Table8[[#This Row],[Adj Close]]-Table8[[#This Row],[Forecast 6 Period ]])</f>
        <v>-8.1520000000001147E-2</v>
      </c>
      <c r="O38" s="85">
        <f>Table8[[#This Row],[Erorr 2]]^2</f>
        <v>6.6455104000001869E-3</v>
      </c>
      <c r="P38" s="85">
        <f>ABS(Table8[[#This Row],[Erorr 2]])</f>
        <v>8.1520000000001147E-2</v>
      </c>
      <c r="Q38" s="13">
        <f>Table8[[#This Row],[Abs Erorr 4]]/Table8[[#This Row],[Adj Close]]</f>
        <v>4.0927803996385756E-3</v>
      </c>
    </row>
    <row r="39" spans="6:17" x14ac:dyDescent="0.3">
      <c r="F39" s="9">
        <v>43522.291666666664</v>
      </c>
      <c r="G39" s="80">
        <v>19.857299999999999</v>
      </c>
      <c r="H39" s="85">
        <f t="shared" si="0"/>
        <v>19.685980000000001</v>
      </c>
      <c r="I39" s="85">
        <f>(Table8[[#This Row],[Adj Close]]-Table8[[#This Row],[Forecast 3 Period]])</f>
        <v>0.17131999999999792</v>
      </c>
      <c r="J39" s="85">
        <f>Table8[[#This Row],[Erorr ]]^2</f>
        <v>2.9350542399999287E-2</v>
      </c>
      <c r="K39" s="85">
        <f>ABS(Table8[[#This Row],[Erorr ]])</f>
        <v>0.17131999999999792</v>
      </c>
      <c r="L39" s="13">
        <f>Table8[[#This Row],[Abs Erorr ]]/Table8[[#This Row],[Adj Close]]</f>
        <v>8.6275576236446005E-3</v>
      </c>
      <c r="M39" s="97">
        <f t="shared" si="1"/>
        <v>19.920390000000001</v>
      </c>
      <c r="N39" s="85">
        <f>(Table8[[#This Row],[Adj Close]]-Table8[[#This Row],[Forecast 6 Period ]])</f>
        <v>-6.3090000000002533E-2</v>
      </c>
      <c r="O39" s="85">
        <f>Table8[[#This Row],[Erorr 2]]^2</f>
        <v>3.9803481000003195E-3</v>
      </c>
      <c r="P39" s="85">
        <f>ABS(Table8[[#This Row],[Erorr 2]])</f>
        <v>6.3090000000002533E-2</v>
      </c>
      <c r="Q39" s="13">
        <f>Table8[[#This Row],[Abs Erorr 4]]/Table8[[#This Row],[Adj Close]]</f>
        <v>3.1771691015396119E-3</v>
      </c>
    </row>
    <row r="40" spans="6:17" x14ac:dyDescent="0.3">
      <c r="F40" s="5">
        <v>43523.291666666664</v>
      </c>
      <c r="G40" s="91">
        <v>20.982700000000001</v>
      </c>
      <c r="H40" s="85">
        <f t="shared" si="0"/>
        <v>19.81251</v>
      </c>
      <c r="I40" s="85">
        <f>(Table8[[#This Row],[Adj Close]]-Table8[[#This Row],[Forecast 3 Period]])</f>
        <v>1.1701900000000016</v>
      </c>
      <c r="J40" s="85">
        <f>Table8[[#This Row],[Erorr ]]^2</f>
        <v>1.3693446361000037</v>
      </c>
      <c r="K40" s="85">
        <f>ABS(Table8[[#This Row],[Erorr ]])</f>
        <v>1.1701900000000016</v>
      </c>
      <c r="L40" s="13">
        <f>Table8[[#This Row],[Abs Erorr ]]/Table8[[#This Row],[Adj Close]]</f>
        <v>5.5769276594527947E-2</v>
      </c>
      <c r="M40" s="97">
        <f t="shared" si="1"/>
        <v>19.82225</v>
      </c>
      <c r="N40" s="85">
        <f>(Table8[[#This Row],[Adj Close]]-Table8[[#This Row],[Forecast 6 Period ]])</f>
        <v>1.1604500000000009</v>
      </c>
      <c r="O40" s="85">
        <f>Table8[[#This Row],[Erorr 2]]^2</f>
        <v>1.3466442025000021</v>
      </c>
      <c r="P40" s="85">
        <f>ABS(Table8[[#This Row],[Erorr 2]])</f>
        <v>1.1604500000000009</v>
      </c>
      <c r="Q40" s="13">
        <f>Table8[[#This Row],[Abs Erorr 4]]/Table8[[#This Row],[Adj Close]]</f>
        <v>5.5305084664985953E-2</v>
      </c>
    </row>
    <row r="41" spans="6:17" x14ac:dyDescent="0.3">
      <c r="F41" s="9">
        <v>43524.291666666664</v>
      </c>
      <c r="G41" s="80">
        <v>21.325299999999999</v>
      </c>
      <c r="H41" s="85">
        <f t="shared" si="0"/>
        <v>20.325670000000002</v>
      </c>
      <c r="I41" s="85">
        <f>(Table8[[#This Row],[Adj Close]]-Table8[[#This Row],[Forecast 3 Period]])</f>
        <v>0.99962999999999624</v>
      </c>
      <c r="J41" s="85">
        <f>Table8[[#This Row],[Erorr ]]^2</f>
        <v>0.99926013689999249</v>
      </c>
      <c r="K41" s="85">
        <f>ABS(Table8[[#This Row],[Erorr ]])</f>
        <v>0.99962999999999624</v>
      </c>
      <c r="L41" s="13">
        <f>Table8[[#This Row],[Abs Erorr ]]/Table8[[#This Row],[Adj Close]]</f>
        <v>4.6875307733068063E-2</v>
      </c>
      <c r="M41" s="97">
        <f t="shared" si="1"/>
        <v>20.039660000000001</v>
      </c>
      <c r="N41" s="85">
        <f>(Table8[[#This Row],[Adj Close]]-Table8[[#This Row],[Forecast 6 Period ]])</f>
        <v>1.2856399999999972</v>
      </c>
      <c r="O41" s="85">
        <f>Table8[[#This Row],[Erorr 2]]^2</f>
        <v>1.652870209599993</v>
      </c>
      <c r="P41" s="85">
        <f>ABS(Table8[[#This Row],[Erorr 2]])</f>
        <v>1.2856399999999972</v>
      </c>
      <c r="Q41" s="13">
        <f>Table8[[#This Row],[Abs Erorr 4]]/Table8[[#This Row],[Adj Close]]</f>
        <v>6.0287076852377094E-2</v>
      </c>
    </row>
    <row r="42" spans="6:17" x14ac:dyDescent="0.3">
      <c r="F42" s="5">
        <v>43525.291666666664</v>
      </c>
      <c r="G42" s="91">
        <v>19.652699999999999</v>
      </c>
      <c r="H42" s="85">
        <f t="shared" si="0"/>
        <v>20.782119999999999</v>
      </c>
      <c r="I42" s="85">
        <f>(Table8[[#This Row],[Adj Close]]-Table8[[#This Row],[Forecast 3 Period]])</f>
        <v>-1.1294199999999996</v>
      </c>
      <c r="J42" s="85">
        <f>Table8[[#This Row],[Erorr ]]^2</f>
        <v>1.2755895363999992</v>
      </c>
      <c r="K42" s="85">
        <f>ABS(Table8[[#This Row],[Erorr ]])</f>
        <v>1.1294199999999996</v>
      </c>
      <c r="L42" s="13">
        <f>Table8[[#This Row],[Abs Erorr ]]/Table8[[#This Row],[Adj Close]]</f>
        <v>5.7468948287003808E-2</v>
      </c>
      <c r="M42" s="97">
        <f t="shared" si="1"/>
        <v>20.32292</v>
      </c>
      <c r="N42" s="85">
        <f>(Table8[[#This Row],[Adj Close]]-Table8[[#This Row],[Forecast 6 Period ]])</f>
        <v>-0.67022000000000048</v>
      </c>
      <c r="O42" s="85">
        <f>Table8[[#This Row],[Erorr 2]]^2</f>
        <v>0.44919484840000062</v>
      </c>
      <c r="P42" s="85">
        <f>ABS(Table8[[#This Row],[Erorr 2]])</f>
        <v>0.67022000000000048</v>
      </c>
      <c r="Q42" s="13">
        <f>Table8[[#This Row],[Abs Erorr 4]]/Table8[[#This Row],[Adj Close]]</f>
        <v>3.4103202104545455E-2</v>
      </c>
    </row>
    <row r="43" spans="6:17" x14ac:dyDescent="0.3">
      <c r="F43" s="9">
        <v>43528.291666666664</v>
      </c>
      <c r="G43" s="80">
        <v>19.024000000000001</v>
      </c>
      <c r="H43" s="85">
        <f t="shared" si="0"/>
        <v>20.55348</v>
      </c>
      <c r="I43" s="85">
        <f>(Table8[[#This Row],[Adj Close]]-Table8[[#This Row],[Forecast 3 Period]])</f>
        <v>-1.5294799999999995</v>
      </c>
      <c r="J43" s="85">
        <f>Table8[[#This Row],[Erorr ]]^2</f>
        <v>2.3393090703999984</v>
      </c>
      <c r="K43" s="85">
        <f>ABS(Table8[[#This Row],[Erorr ]])</f>
        <v>1.5294799999999995</v>
      </c>
      <c r="L43" s="13">
        <f>Table8[[#This Row],[Abs Erorr ]]/Table8[[#This Row],[Adj Close]]</f>
        <v>8.0397392767031089E-2</v>
      </c>
      <c r="M43" s="97">
        <f t="shared" si="1"/>
        <v>20.320130000000002</v>
      </c>
      <c r="N43" s="85">
        <f>(Table8[[#This Row],[Adj Close]]-Table8[[#This Row],[Forecast 6 Period ]])</f>
        <v>-1.2961300000000016</v>
      </c>
      <c r="O43" s="85">
        <f>Table8[[#This Row],[Erorr 2]]^2</f>
        <v>1.6799529769000041</v>
      </c>
      <c r="P43" s="85">
        <f>ABS(Table8[[#This Row],[Erorr 2]])</f>
        <v>1.2961300000000016</v>
      </c>
      <c r="Q43" s="13">
        <f>Table8[[#This Row],[Abs Erorr 4]]/Table8[[#This Row],[Adj Close]]</f>
        <v>6.8131307821698989E-2</v>
      </c>
    </row>
    <row r="44" spans="6:17" x14ac:dyDescent="0.3">
      <c r="F44" s="5">
        <v>43529.291666666664</v>
      </c>
      <c r="G44" s="91">
        <v>18.436</v>
      </c>
      <c r="H44" s="85">
        <f t="shared" si="0"/>
        <v>19.902999999999999</v>
      </c>
      <c r="I44" s="85">
        <f>(Table8[[#This Row],[Adj Close]]-Table8[[#This Row],[Forecast 3 Period]])</f>
        <v>-1.4669999999999987</v>
      </c>
      <c r="J44" s="85">
        <f>Table8[[#This Row],[Erorr ]]^2</f>
        <v>2.1520889999999961</v>
      </c>
      <c r="K44" s="85">
        <f>ABS(Table8[[#This Row],[Erorr ]])</f>
        <v>1.4669999999999987</v>
      </c>
      <c r="L44" s="13">
        <f>Table8[[#This Row],[Abs Erorr ]]/Table8[[#This Row],[Adj Close]]</f>
        <v>7.9572575395964351E-2</v>
      </c>
      <c r="M44" s="97">
        <f t="shared" si="1"/>
        <v>20.174470000000003</v>
      </c>
      <c r="N44" s="85">
        <f>(Table8[[#This Row],[Adj Close]]-Table8[[#This Row],[Forecast 6 Period ]])</f>
        <v>-1.7384700000000031</v>
      </c>
      <c r="O44" s="85">
        <f>Table8[[#This Row],[Erorr 2]]^2</f>
        <v>3.0222779409000107</v>
      </c>
      <c r="P44" s="85">
        <f>ABS(Table8[[#This Row],[Erorr 2]])</f>
        <v>1.7384700000000031</v>
      </c>
      <c r="Q44" s="13">
        <f>Table8[[#This Row],[Abs Erorr 4]]/Table8[[#This Row],[Adj Close]]</f>
        <v>9.4297569971794476E-2</v>
      </c>
    </row>
    <row r="45" spans="6:17" x14ac:dyDescent="0.3">
      <c r="F45" s="9">
        <v>43530.291666666664</v>
      </c>
      <c r="G45" s="80">
        <v>18.416</v>
      </c>
      <c r="H45" s="85">
        <f t="shared" si="0"/>
        <v>18.977410000000003</v>
      </c>
      <c r="I45" s="85">
        <f>(Table8[[#This Row],[Adj Close]]-Table8[[#This Row],[Forecast 3 Period]])</f>
        <v>-0.56141000000000219</v>
      </c>
      <c r="J45" s="85">
        <f>Table8[[#This Row],[Erorr ]]^2</f>
        <v>0.31518118810000245</v>
      </c>
      <c r="K45" s="85">
        <f>ABS(Table8[[#This Row],[Erorr ]])</f>
        <v>0.56141000000000219</v>
      </c>
      <c r="L45" s="13">
        <f>Table8[[#This Row],[Abs Erorr ]]/Table8[[#This Row],[Adj Close]]</f>
        <v>3.0484904430929743E-2</v>
      </c>
      <c r="M45" s="97">
        <f t="shared" si="1"/>
        <v>19.771600000000003</v>
      </c>
      <c r="N45" s="85">
        <f>(Table8[[#This Row],[Adj Close]]-Table8[[#This Row],[Forecast 6 Period ]])</f>
        <v>-1.3556000000000026</v>
      </c>
      <c r="O45" s="85">
        <f>Table8[[#This Row],[Erorr 2]]^2</f>
        <v>1.8376513600000071</v>
      </c>
      <c r="P45" s="85">
        <f>ABS(Table8[[#This Row],[Erorr 2]])</f>
        <v>1.3556000000000026</v>
      </c>
      <c r="Q45" s="13">
        <f>Table8[[#This Row],[Abs Erorr 4]]/Table8[[#This Row],[Adj Close]]</f>
        <v>7.3609904430929768E-2</v>
      </c>
    </row>
    <row r="46" spans="6:17" x14ac:dyDescent="0.3">
      <c r="F46" s="5">
        <v>43531.291666666664</v>
      </c>
      <c r="G46" s="91">
        <v>18.439299999999999</v>
      </c>
      <c r="H46" s="85">
        <f t="shared" si="0"/>
        <v>18.604400000000002</v>
      </c>
      <c r="I46" s="85">
        <f>(Table8[[#This Row],[Adj Close]]-Table8[[#This Row],[Forecast 3 Period]])</f>
        <v>-0.16510000000000247</v>
      </c>
      <c r="J46" s="85">
        <f>Table8[[#This Row],[Erorr ]]^2</f>
        <v>2.7258010000000815E-2</v>
      </c>
      <c r="K46" s="85">
        <f>ABS(Table8[[#This Row],[Erorr ]])</f>
        <v>0.16510000000000247</v>
      </c>
      <c r="L46" s="13">
        <f>Table8[[#This Row],[Abs Erorr ]]/Table8[[#This Row],[Adj Close]]</f>
        <v>8.9537021470447609E-3</v>
      </c>
      <c r="M46" s="97">
        <f t="shared" si="1"/>
        <v>19.336539999999999</v>
      </c>
      <c r="N46" s="85">
        <f>(Table8[[#This Row],[Adj Close]]-Table8[[#This Row],[Forecast 6 Period ]])</f>
        <v>-0.89724000000000004</v>
      </c>
      <c r="O46" s="85">
        <f>Table8[[#This Row],[Erorr 2]]^2</f>
        <v>0.80503961760000009</v>
      </c>
      <c r="P46" s="85">
        <f>ABS(Table8[[#This Row],[Erorr 2]])</f>
        <v>0.89724000000000004</v>
      </c>
      <c r="Q46" s="13">
        <f>Table8[[#This Row],[Abs Erorr 4]]/Table8[[#This Row],[Adj Close]]</f>
        <v>4.8659113957688203E-2</v>
      </c>
    </row>
    <row r="47" spans="6:17" x14ac:dyDescent="0.3">
      <c r="F47" s="9">
        <v>43532.291666666664</v>
      </c>
      <c r="G47" s="80">
        <v>18.942699999999999</v>
      </c>
      <c r="H47" s="85">
        <f t="shared" si="0"/>
        <v>18.431319999999999</v>
      </c>
      <c r="I47" s="85">
        <f>(Table8[[#This Row],[Adj Close]]-Table8[[#This Row],[Forecast 3 Period]])</f>
        <v>0.51137999999999906</v>
      </c>
      <c r="J47" s="85">
        <f>Table8[[#This Row],[Erorr ]]^2</f>
        <v>0.26150950439999904</v>
      </c>
      <c r="K47" s="85">
        <f>ABS(Table8[[#This Row],[Erorr ]])</f>
        <v>0.51137999999999906</v>
      </c>
      <c r="L47" s="13">
        <f>Table8[[#This Row],[Abs Erorr ]]/Table8[[#This Row],[Adj Close]]</f>
        <v>2.6996151551785072E-2</v>
      </c>
      <c r="M47" s="97">
        <f t="shared" si="1"/>
        <v>18.96086</v>
      </c>
      <c r="N47" s="85">
        <f>(Table8[[#This Row],[Adj Close]]-Table8[[#This Row],[Forecast 6 Period ]])</f>
        <v>-1.816000000000173E-2</v>
      </c>
      <c r="O47" s="85">
        <f>Table8[[#This Row],[Erorr 2]]^2</f>
        <v>3.2978560000006285E-4</v>
      </c>
      <c r="P47" s="85">
        <f>ABS(Table8[[#This Row],[Erorr 2]])</f>
        <v>1.816000000000173E-2</v>
      </c>
      <c r="Q47" s="13">
        <f>Table8[[#This Row],[Abs Erorr 4]]/Table8[[#This Row],[Adj Close]]</f>
        <v>9.5868065270535521E-4</v>
      </c>
    </row>
    <row r="48" spans="6:17" x14ac:dyDescent="0.3">
      <c r="F48" s="5">
        <v>43535.291666666664</v>
      </c>
      <c r="G48" s="91">
        <v>19.3947</v>
      </c>
      <c r="H48" s="85">
        <f t="shared" si="0"/>
        <v>18.633669999999999</v>
      </c>
      <c r="I48" s="85">
        <f>(Table8[[#This Row],[Adj Close]]-Table8[[#This Row],[Forecast 3 Period]])</f>
        <v>0.76103000000000165</v>
      </c>
      <c r="J48" s="85">
        <f>Table8[[#This Row],[Erorr ]]^2</f>
        <v>0.57916666090000246</v>
      </c>
      <c r="K48" s="85">
        <f>ABS(Table8[[#This Row],[Erorr ]])</f>
        <v>0.76103000000000165</v>
      </c>
      <c r="L48" s="13">
        <f>Table8[[#This Row],[Abs Erorr ]]/Table8[[#This Row],[Adj Close]]</f>
        <v>3.9239070467705181E-2</v>
      </c>
      <c r="M48" s="97">
        <f t="shared" si="1"/>
        <v>18.714470000000002</v>
      </c>
      <c r="N48" s="85">
        <f>(Table8[[#This Row],[Adj Close]]-Table8[[#This Row],[Forecast 6 Period ]])</f>
        <v>0.68022999999999811</v>
      </c>
      <c r="O48" s="85">
        <f>Table8[[#This Row],[Erorr 2]]^2</f>
        <v>0.46271285289999742</v>
      </c>
      <c r="P48" s="85">
        <f>ABS(Table8[[#This Row],[Erorr 2]])</f>
        <v>0.68022999999999811</v>
      </c>
      <c r="Q48" s="13">
        <f>Table8[[#This Row],[Abs Erorr 4]]/Table8[[#This Row],[Adj Close]]</f>
        <v>3.5072983856414282E-2</v>
      </c>
    </row>
    <row r="49" spans="6:17" x14ac:dyDescent="0.3">
      <c r="F49" s="9">
        <v>43536.291666666664</v>
      </c>
      <c r="G49" s="80">
        <v>18.890699999999999</v>
      </c>
      <c r="H49" s="85">
        <f t="shared" si="0"/>
        <v>18.972480000000001</v>
      </c>
      <c r="I49" s="85">
        <f>(Table8[[#This Row],[Adj Close]]-Table8[[#This Row],[Forecast 3 Period]])</f>
        <v>-8.1780000000001962E-2</v>
      </c>
      <c r="J49" s="85">
        <f>Table8[[#This Row],[Erorr ]]^2</f>
        <v>6.6879684000003209E-3</v>
      </c>
      <c r="K49" s="85">
        <f>ABS(Table8[[#This Row],[Erorr ]])</f>
        <v>8.1780000000001962E-2</v>
      </c>
      <c r="L49" s="13">
        <f>Table8[[#This Row],[Abs Erorr ]]/Table8[[#This Row],[Adj Close]]</f>
        <v>4.3291143260970723E-3</v>
      </c>
      <c r="M49" s="97">
        <f t="shared" si="1"/>
        <v>18.78454</v>
      </c>
      <c r="N49" s="85">
        <f>(Table8[[#This Row],[Adj Close]]-Table8[[#This Row],[Forecast 6 Period ]])</f>
        <v>0.10615999999999914</v>
      </c>
      <c r="O49" s="85">
        <f>Table8[[#This Row],[Erorr 2]]^2</f>
        <v>1.1269945599999819E-2</v>
      </c>
      <c r="P49" s="85">
        <f>ABS(Table8[[#This Row],[Erorr 2]])</f>
        <v>0.10615999999999914</v>
      </c>
      <c r="Q49" s="13">
        <f>Table8[[#This Row],[Abs Erorr 4]]/Table8[[#This Row],[Adj Close]]</f>
        <v>5.6196964643977802E-3</v>
      </c>
    </row>
    <row r="50" spans="6:17" x14ac:dyDescent="0.3">
      <c r="F50" s="5">
        <v>43537.291666666664</v>
      </c>
      <c r="G50" s="91">
        <v>19.263999999999999</v>
      </c>
      <c r="H50" s="85">
        <f t="shared" si="0"/>
        <v>19.057500000000001</v>
      </c>
      <c r="I50" s="85">
        <f>(Table8[[#This Row],[Adj Close]]-Table8[[#This Row],[Forecast 3 Period]])</f>
        <v>0.20649999999999835</v>
      </c>
      <c r="J50" s="85">
        <f>Table8[[#This Row],[Erorr ]]^2</f>
        <v>4.264224999999932E-2</v>
      </c>
      <c r="K50" s="85">
        <f>ABS(Table8[[#This Row],[Erorr ]])</f>
        <v>0.20649999999999835</v>
      </c>
      <c r="L50" s="13">
        <f>Table8[[#This Row],[Abs Erorr ]]/Table8[[#This Row],[Adj Close]]</f>
        <v>1.0719476744185961E-2</v>
      </c>
      <c r="M50" s="97">
        <f t="shared" si="1"/>
        <v>18.818680000000001</v>
      </c>
      <c r="N50" s="85">
        <f>(Table8[[#This Row],[Adj Close]]-Table8[[#This Row],[Forecast 6 Period ]])</f>
        <v>0.44531999999999883</v>
      </c>
      <c r="O50" s="85">
        <f>Table8[[#This Row],[Erorr 2]]^2</f>
        <v>0.19830990239999896</v>
      </c>
      <c r="P50" s="85">
        <f>ABS(Table8[[#This Row],[Erorr 2]])</f>
        <v>0.44531999999999883</v>
      </c>
      <c r="Q50" s="13">
        <f>Table8[[#This Row],[Abs Erorr 4]]/Table8[[#This Row],[Adj Close]]</f>
        <v>2.3116694352159409E-2</v>
      </c>
    </row>
    <row r="51" spans="6:17" x14ac:dyDescent="0.3">
      <c r="F51" s="9">
        <v>43538.291666666664</v>
      </c>
      <c r="G51" s="80">
        <v>19.3307</v>
      </c>
      <c r="H51" s="85">
        <f t="shared" si="0"/>
        <v>19.191220000000001</v>
      </c>
      <c r="I51" s="85">
        <f>(Table8[[#This Row],[Adj Close]]-Table8[[#This Row],[Forecast 3 Period]])</f>
        <v>0.13947999999999894</v>
      </c>
      <c r="J51" s="85">
        <f>Table8[[#This Row],[Erorr ]]^2</f>
        <v>1.9454670399999704E-2</v>
      </c>
      <c r="K51" s="85">
        <f>ABS(Table8[[#This Row],[Erorr ]])</f>
        <v>0.13947999999999894</v>
      </c>
      <c r="L51" s="13">
        <f>Table8[[#This Row],[Abs Erorr ]]/Table8[[#This Row],[Adj Close]]</f>
        <v>7.215465554791029E-3</v>
      </c>
      <c r="M51" s="97">
        <f t="shared" si="1"/>
        <v>18.98395</v>
      </c>
      <c r="N51" s="85">
        <f>(Table8[[#This Row],[Adj Close]]-Table8[[#This Row],[Forecast 6 Period ]])</f>
        <v>0.34675000000000011</v>
      </c>
      <c r="O51" s="85">
        <f>Table8[[#This Row],[Erorr 2]]^2</f>
        <v>0.12023556250000007</v>
      </c>
      <c r="P51" s="85">
        <f>ABS(Table8[[#This Row],[Erorr 2]])</f>
        <v>0.34675000000000011</v>
      </c>
      <c r="Q51" s="13">
        <f>Table8[[#This Row],[Abs Erorr 4]]/Table8[[#This Row],[Adj Close]]</f>
        <v>1.7937788078031324E-2</v>
      </c>
    </row>
    <row r="52" spans="6:17" x14ac:dyDescent="0.3">
      <c r="F52" s="5">
        <v>43539.291666666664</v>
      </c>
      <c r="G52" s="91">
        <v>18.361999999999998</v>
      </c>
      <c r="H52" s="85">
        <f t="shared" si="0"/>
        <v>19.17869</v>
      </c>
      <c r="I52" s="85">
        <f>(Table8[[#This Row],[Adj Close]]-Table8[[#This Row],[Forecast 3 Period]])</f>
        <v>-0.81669000000000125</v>
      </c>
      <c r="J52" s="85">
        <f>Table8[[#This Row],[Erorr ]]^2</f>
        <v>0.66698255610000201</v>
      </c>
      <c r="K52" s="85">
        <f>ABS(Table8[[#This Row],[Erorr ]])</f>
        <v>0.81669000000000125</v>
      </c>
      <c r="L52" s="13">
        <f>Table8[[#This Row],[Abs Erorr ]]/Table8[[#This Row],[Adj Close]]</f>
        <v>4.4477181134952692E-2</v>
      </c>
      <c r="M52" s="97">
        <f t="shared" si="1"/>
        <v>19.11422</v>
      </c>
      <c r="N52" s="85">
        <f>(Table8[[#This Row],[Adj Close]]-Table8[[#This Row],[Forecast 6 Period ]])</f>
        <v>-0.75222000000000122</v>
      </c>
      <c r="O52" s="85">
        <f>Table8[[#This Row],[Erorr 2]]^2</f>
        <v>0.56583492840000182</v>
      </c>
      <c r="P52" s="85">
        <f>ABS(Table8[[#This Row],[Erorr 2]])</f>
        <v>0.75222000000000122</v>
      </c>
      <c r="Q52" s="13">
        <f>Table8[[#This Row],[Abs Erorr 4]]/Table8[[#This Row],[Adj Close]]</f>
        <v>4.0966125694368874E-2</v>
      </c>
    </row>
    <row r="53" spans="6:17" x14ac:dyDescent="0.3">
      <c r="F53" s="9">
        <v>43542.291666666664</v>
      </c>
      <c r="G53" s="80">
        <v>17.966000000000001</v>
      </c>
      <c r="H53" s="85">
        <f t="shared" si="0"/>
        <v>18.923209999999997</v>
      </c>
      <c r="I53" s="85">
        <f>(Table8[[#This Row],[Adj Close]]-Table8[[#This Row],[Forecast 3 Period]])</f>
        <v>-0.95720999999999634</v>
      </c>
      <c r="J53" s="85">
        <f>Table8[[#This Row],[Erorr ]]^2</f>
        <v>0.91625098409999295</v>
      </c>
      <c r="K53" s="85">
        <f>ABS(Table8[[#This Row],[Erorr ]])</f>
        <v>0.95720999999999634</v>
      </c>
      <c r="L53" s="13">
        <f>Table8[[#This Row],[Abs Erorr ]]/Table8[[#This Row],[Adj Close]]</f>
        <v>5.3278971390403891E-2</v>
      </c>
      <c r="M53" s="97">
        <f t="shared" si="1"/>
        <v>19.003219999999999</v>
      </c>
      <c r="N53" s="85">
        <f>(Table8[[#This Row],[Adj Close]]-Table8[[#This Row],[Forecast 6 Period ]])</f>
        <v>-1.0372199999999978</v>
      </c>
      <c r="O53" s="85">
        <f>Table8[[#This Row],[Erorr 2]]^2</f>
        <v>1.0758253283999955</v>
      </c>
      <c r="P53" s="85">
        <f>ABS(Table8[[#This Row],[Erorr 2]])</f>
        <v>1.0372199999999978</v>
      </c>
      <c r="Q53" s="13">
        <f>Table8[[#This Row],[Abs Erorr 4]]/Table8[[#This Row],[Adj Close]]</f>
        <v>5.7732383390849254E-2</v>
      </c>
    </row>
    <row r="54" spans="6:17" x14ac:dyDescent="0.3">
      <c r="F54" s="5">
        <v>43543.291666666664</v>
      </c>
      <c r="G54" s="91">
        <v>17.831299999999999</v>
      </c>
      <c r="H54" s="85">
        <f t="shared" si="0"/>
        <v>18.494209999999999</v>
      </c>
      <c r="I54" s="85">
        <f>(Table8[[#This Row],[Adj Close]]-Table8[[#This Row],[Forecast 3 Period]])</f>
        <v>-0.66291000000000011</v>
      </c>
      <c r="J54" s="85">
        <f>Table8[[#This Row],[Erorr ]]^2</f>
        <v>0.43944966810000013</v>
      </c>
      <c r="K54" s="85">
        <f>ABS(Table8[[#This Row],[Erorr ]])</f>
        <v>0.66291000000000011</v>
      </c>
      <c r="L54" s="13">
        <f>Table8[[#This Row],[Abs Erorr ]]/Table8[[#This Row],[Adj Close]]</f>
        <v>3.7176762210270713E-2</v>
      </c>
      <c r="M54" s="97">
        <f t="shared" si="1"/>
        <v>18.813079999999999</v>
      </c>
      <c r="N54" s="85">
        <f>(Table8[[#This Row],[Adj Close]]-Table8[[#This Row],[Forecast 6 Period ]])</f>
        <v>-0.98178000000000054</v>
      </c>
      <c r="O54" s="85">
        <f>Table8[[#This Row],[Erorr 2]]^2</f>
        <v>0.96389196840000102</v>
      </c>
      <c r="P54" s="85">
        <f>ABS(Table8[[#This Row],[Erorr 2]])</f>
        <v>0.98178000000000054</v>
      </c>
      <c r="Q54" s="13">
        <f>Table8[[#This Row],[Abs Erorr 4]]/Table8[[#This Row],[Adj Close]]</f>
        <v>5.5059361908554094E-2</v>
      </c>
    </row>
    <row r="55" spans="6:17" x14ac:dyDescent="0.3">
      <c r="F55" s="9">
        <v>43544.291666666664</v>
      </c>
      <c r="G55" s="80">
        <v>18.239999999999998</v>
      </c>
      <c r="H55" s="85">
        <f t="shared" si="0"/>
        <v>18.030920000000002</v>
      </c>
      <c r="I55" s="85">
        <f>(Table8[[#This Row],[Adj Close]]-Table8[[#This Row],[Forecast 3 Period]])</f>
        <v>0.2090799999999966</v>
      </c>
      <c r="J55" s="85">
        <f>Table8[[#This Row],[Erorr ]]^2</f>
        <v>4.371444639999858E-2</v>
      </c>
      <c r="K55" s="85">
        <f>ABS(Table8[[#This Row],[Erorr ]])</f>
        <v>0.2090799999999966</v>
      </c>
      <c r="L55" s="13">
        <f>Table8[[#This Row],[Abs Erorr ]]/Table8[[#This Row],[Adj Close]]</f>
        <v>1.1462719298245428E-2</v>
      </c>
      <c r="M55" s="97">
        <f t="shared" si="1"/>
        <v>18.513469999999998</v>
      </c>
      <c r="N55" s="85">
        <f>(Table8[[#This Row],[Adj Close]]-Table8[[#This Row],[Forecast 6 Period ]])</f>
        <v>-0.27346999999999966</v>
      </c>
      <c r="O55" s="85">
        <f>Table8[[#This Row],[Erorr 2]]^2</f>
        <v>7.4785840899999817E-2</v>
      </c>
      <c r="P55" s="85">
        <f>ABS(Table8[[#This Row],[Erorr 2]])</f>
        <v>0.27346999999999966</v>
      </c>
      <c r="Q55" s="13">
        <f>Table8[[#This Row],[Abs Erorr 4]]/Table8[[#This Row],[Adj Close]]</f>
        <v>1.4992872807017527E-2</v>
      </c>
    </row>
    <row r="56" spans="6:17" x14ac:dyDescent="0.3">
      <c r="F56" s="5">
        <v>43545.291666666664</v>
      </c>
      <c r="G56" s="91">
        <v>18.268000000000001</v>
      </c>
      <c r="H56" s="85">
        <f t="shared" si="0"/>
        <v>18.03519</v>
      </c>
      <c r="I56" s="85">
        <f>(Table8[[#This Row],[Adj Close]]-Table8[[#This Row],[Forecast 3 Period]])</f>
        <v>0.23281000000000063</v>
      </c>
      <c r="J56" s="85">
        <f>Table8[[#This Row],[Erorr ]]^2</f>
        <v>5.4200496100000294E-2</v>
      </c>
      <c r="K56" s="85">
        <f>ABS(Table8[[#This Row],[Erorr ]])</f>
        <v>0.23281000000000063</v>
      </c>
      <c r="L56" s="13">
        <f>Table8[[#This Row],[Abs Erorr ]]/Table8[[#This Row],[Adj Close]]</f>
        <v>1.2744142763301982E-2</v>
      </c>
      <c r="M56" s="97">
        <f t="shared" si="1"/>
        <v>18.33933</v>
      </c>
      <c r="N56" s="85">
        <f>(Table8[[#This Row],[Adj Close]]-Table8[[#This Row],[Forecast 6 Period ]])</f>
        <v>-7.1329999999999671E-2</v>
      </c>
      <c r="O56" s="85">
        <f>Table8[[#This Row],[Erorr 2]]^2</f>
        <v>5.087968899999953E-3</v>
      </c>
      <c r="P56" s="85">
        <f>ABS(Table8[[#This Row],[Erorr 2]])</f>
        <v>7.1329999999999671E-2</v>
      </c>
      <c r="Q56" s="13">
        <f>Table8[[#This Row],[Abs Erorr 4]]/Table8[[#This Row],[Adj Close]]</f>
        <v>3.9046419969345123E-3</v>
      </c>
    </row>
    <row r="57" spans="6:17" x14ac:dyDescent="0.3">
      <c r="F57" s="9">
        <v>43546.291666666664</v>
      </c>
      <c r="G57" s="80">
        <v>17.635300000000001</v>
      </c>
      <c r="H57" s="85">
        <f t="shared" si="0"/>
        <v>18.128589999999999</v>
      </c>
      <c r="I57" s="85">
        <f>(Table8[[#This Row],[Adj Close]]-Table8[[#This Row],[Forecast 3 Period]])</f>
        <v>-0.49328999999999823</v>
      </c>
      <c r="J57" s="85">
        <f>Table8[[#This Row],[Erorr ]]^2</f>
        <v>0.24333502409999824</v>
      </c>
      <c r="K57" s="85">
        <f>ABS(Table8[[#This Row],[Erorr ]])</f>
        <v>0.49328999999999823</v>
      </c>
      <c r="L57" s="13">
        <f>Table8[[#This Row],[Abs Erorr ]]/Table8[[#This Row],[Adj Close]]</f>
        <v>2.7971738501754901E-2</v>
      </c>
      <c r="M57" s="97">
        <f t="shared" si="1"/>
        <v>18.230330000000002</v>
      </c>
      <c r="N57" s="85">
        <f>(Table8[[#This Row],[Adj Close]]-Table8[[#This Row],[Forecast 6 Period ]])</f>
        <v>-0.59503000000000128</v>
      </c>
      <c r="O57" s="85">
        <f>Table8[[#This Row],[Erorr 2]]^2</f>
        <v>0.35406070090000152</v>
      </c>
      <c r="P57" s="85">
        <f>ABS(Table8[[#This Row],[Erorr 2]])</f>
        <v>0.59503000000000128</v>
      </c>
      <c r="Q57" s="13">
        <f>Table8[[#This Row],[Abs Erorr 4]]/Table8[[#This Row],[Adj Close]]</f>
        <v>3.374084931926314E-2</v>
      </c>
    </row>
    <row r="58" spans="6:17" x14ac:dyDescent="0.3">
      <c r="F58" s="5">
        <v>43549.291666666664</v>
      </c>
      <c r="G58" s="91">
        <v>17.3613</v>
      </c>
      <c r="H58" s="85">
        <f t="shared" si="0"/>
        <v>18.006520000000002</v>
      </c>
      <c r="I58" s="85">
        <f>(Table8[[#This Row],[Adj Close]]-Table8[[#This Row],[Forecast 3 Period]])</f>
        <v>-0.6452200000000019</v>
      </c>
      <c r="J58" s="85">
        <f>Table8[[#This Row],[Erorr ]]^2</f>
        <v>0.41630884840000243</v>
      </c>
      <c r="K58" s="85">
        <f>ABS(Table8[[#This Row],[Erorr ]])</f>
        <v>0.6452200000000019</v>
      </c>
      <c r="L58" s="13">
        <f>Table8[[#This Row],[Abs Erorr ]]/Table8[[#This Row],[Adj Close]]</f>
        <v>3.7164267652768049E-2</v>
      </c>
      <c r="M58" s="97">
        <f t="shared" si="1"/>
        <v>18.027720000000002</v>
      </c>
      <c r="N58" s="85">
        <f>(Table8[[#This Row],[Adj Close]]-Table8[[#This Row],[Forecast 6 Period ]])</f>
        <v>-0.66642000000000223</v>
      </c>
      <c r="O58" s="85">
        <f>Table8[[#This Row],[Erorr 2]]^2</f>
        <v>0.44411561640000297</v>
      </c>
      <c r="P58" s="85">
        <f>ABS(Table8[[#This Row],[Erorr 2]])</f>
        <v>0.66642000000000223</v>
      </c>
      <c r="Q58" s="13">
        <f>Table8[[#This Row],[Abs Erorr 4]]/Table8[[#This Row],[Adj Close]]</f>
        <v>3.8385374367127016E-2</v>
      </c>
    </row>
    <row r="59" spans="6:17" x14ac:dyDescent="0.3">
      <c r="F59" s="9">
        <v>43550.291666666664</v>
      </c>
      <c r="G59" s="80">
        <v>17.851299999999998</v>
      </c>
      <c r="H59" s="85">
        <f t="shared" si="0"/>
        <v>17.715510000000002</v>
      </c>
      <c r="I59" s="85">
        <f>(Table8[[#This Row],[Adj Close]]-Table8[[#This Row],[Forecast 3 Period]])</f>
        <v>0.13578999999999652</v>
      </c>
      <c r="J59" s="85">
        <f>Table8[[#This Row],[Erorr ]]^2</f>
        <v>1.8438924099999057E-2</v>
      </c>
      <c r="K59" s="85">
        <f>ABS(Table8[[#This Row],[Erorr ]])</f>
        <v>0.13578999999999652</v>
      </c>
      <c r="L59" s="13">
        <f>Table8[[#This Row],[Abs Erorr ]]/Table8[[#This Row],[Adj Close]]</f>
        <v>7.6067289217029875E-3</v>
      </c>
      <c r="M59" s="97">
        <f t="shared" si="1"/>
        <v>17.880650000000003</v>
      </c>
      <c r="N59" s="85">
        <f>(Table8[[#This Row],[Adj Close]]-Table8[[#This Row],[Forecast 6 Period ]])</f>
        <v>-2.9350000000004428E-2</v>
      </c>
      <c r="O59" s="85">
        <f>Table8[[#This Row],[Erorr 2]]^2</f>
        <v>8.6142250000025998E-4</v>
      </c>
      <c r="P59" s="85">
        <f>ABS(Table8[[#This Row],[Erorr 2]])</f>
        <v>2.9350000000004428E-2</v>
      </c>
      <c r="Q59" s="13">
        <f>Table8[[#This Row],[Abs Erorr 4]]/Table8[[#This Row],[Adj Close]]</f>
        <v>1.6441379619413954E-3</v>
      </c>
    </row>
    <row r="60" spans="6:17" x14ac:dyDescent="0.3">
      <c r="F60" s="5">
        <v>43551.291666666664</v>
      </c>
      <c r="G60" s="91">
        <v>18.321999999999999</v>
      </c>
      <c r="H60" s="85">
        <f t="shared" si="0"/>
        <v>17.639499999999998</v>
      </c>
      <c r="I60" s="85">
        <f>(Table8[[#This Row],[Adj Close]]-Table8[[#This Row],[Forecast 3 Period]])</f>
        <v>0.68250000000000099</v>
      </c>
      <c r="J60" s="85">
        <f>Table8[[#This Row],[Erorr ]]^2</f>
        <v>0.46580625000000137</v>
      </c>
      <c r="K60" s="85">
        <f>ABS(Table8[[#This Row],[Erorr ]])</f>
        <v>0.68250000000000099</v>
      </c>
      <c r="L60" s="13">
        <f>Table8[[#This Row],[Abs Erorr ]]/Table8[[#This Row],[Adj Close]]</f>
        <v>3.7250300185569317E-2</v>
      </c>
      <c r="M60" s="97">
        <f t="shared" si="1"/>
        <v>17.830310000000001</v>
      </c>
      <c r="N60" s="85">
        <f>(Table8[[#This Row],[Adj Close]]-Table8[[#This Row],[Forecast 6 Period ]])</f>
        <v>0.49168999999999841</v>
      </c>
      <c r="O60" s="85">
        <f>Table8[[#This Row],[Erorr 2]]^2</f>
        <v>0.24175905609999843</v>
      </c>
      <c r="P60" s="85">
        <f>ABS(Table8[[#This Row],[Erorr 2]])</f>
        <v>0.49168999999999841</v>
      </c>
      <c r="Q60" s="13">
        <f>Table8[[#This Row],[Abs Erorr 4]]/Table8[[#This Row],[Adj Close]]</f>
        <v>2.6836044099989E-2</v>
      </c>
    </row>
    <row r="61" spans="6:17" x14ac:dyDescent="0.3">
      <c r="F61" s="9">
        <v>43552.291666666664</v>
      </c>
      <c r="G61" s="80">
        <v>18.5747</v>
      </c>
      <c r="H61" s="85">
        <f t="shared" si="0"/>
        <v>17.892579999999999</v>
      </c>
      <c r="I61" s="85">
        <f>(Table8[[#This Row],[Adj Close]]-Table8[[#This Row],[Forecast 3 Period]])</f>
        <v>0.68212000000000117</v>
      </c>
      <c r="J61" s="85">
        <f>Table8[[#This Row],[Erorr ]]^2</f>
        <v>0.46528769440000162</v>
      </c>
      <c r="K61" s="85">
        <f>ABS(Table8[[#This Row],[Erorr ]])</f>
        <v>0.68212000000000117</v>
      </c>
      <c r="L61" s="13">
        <f>Table8[[#This Row],[Abs Erorr ]]/Table8[[#This Row],[Adj Close]]</f>
        <v>3.6723069551594434E-2</v>
      </c>
      <c r="M61" s="97">
        <f t="shared" si="1"/>
        <v>17.884779999999999</v>
      </c>
      <c r="N61" s="85">
        <f>(Table8[[#This Row],[Adj Close]]-Table8[[#This Row],[Forecast 6 Period ]])</f>
        <v>0.68992000000000075</v>
      </c>
      <c r="O61" s="85">
        <f>Table8[[#This Row],[Erorr 2]]^2</f>
        <v>0.47598960640000104</v>
      </c>
      <c r="P61" s="85">
        <f>ABS(Table8[[#This Row],[Erorr 2]])</f>
        <v>0.68992000000000075</v>
      </c>
      <c r="Q61" s="13">
        <f>Table8[[#This Row],[Abs Erorr 4]]/Table8[[#This Row],[Adj Close]]</f>
        <v>3.7142995580009407E-2</v>
      </c>
    </row>
    <row r="62" spans="6:17" x14ac:dyDescent="0.3">
      <c r="F62" s="5">
        <v>43553.291666666664</v>
      </c>
      <c r="G62" s="91">
        <v>18.657299999999999</v>
      </c>
      <c r="H62" s="85">
        <f t="shared" si="0"/>
        <v>18.281870000000001</v>
      </c>
      <c r="I62" s="85">
        <f>(Table8[[#This Row],[Adj Close]]-Table8[[#This Row],[Forecast 3 Period]])</f>
        <v>0.37542999999999793</v>
      </c>
      <c r="J62" s="85">
        <f>Table8[[#This Row],[Erorr ]]^2</f>
        <v>0.14094768489999845</v>
      </c>
      <c r="K62" s="85">
        <f>ABS(Table8[[#This Row],[Erorr ]])</f>
        <v>0.37542999999999793</v>
      </c>
      <c r="L62" s="13">
        <f>Table8[[#This Row],[Abs Erorr ]]/Table8[[#This Row],[Adj Close]]</f>
        <v>2.0122418570746998E-2</v>
      </c>
      <c r="M62" s="97">
        <f t="shared" si="1"/>
        <v>18.01219</v>
      </c>
      <c r="N62" s="85">
        <f>(Table8[[#This Row],[Adj Close]]-Table8[[#This Row],[Forecast 6 Period ]])</f>
        <v>0.64510999999999896</v>
      </c>
      <c r="O62" s="85">
        <f>Table8[[#This Row],[Erorr 2]]^2</f>
        <v>0.41616691209999868</v>
      </c>
      <c r="P62" s="85">
        <f>ABS(Table8[[#This Row],[Erorr 2]])</f>
        <v>0.64510999999999896</v>
      </c>
      <c r="Q62" s="13">
        <f>Table8[[#This Row],[Abs Erorr 4]]/Table8[[#This Row],[Adj Close]]</f>
        <v>3.4576814437244349E-2</v>
      </c>
    </row>
    <row r="63" spans="6:17" x14ac:dyDescent="0.3">
      <c r="F63" s="9">
        <v>43556.291666666664</v>
      </c>
      <c r="G63" s="80">
        <v>19.278700000000001</v>
      </c>
      <c r="H63" s="85">
        <f t="shared" si="0"/>
        <v>18.531929999999999</v>
      </c>
      <c r="I63" s="85">
        <f>(Table8[[#This Row],[Adj Close]]-Table8[[#This Row],[Forecast 3 Period]])</f>
        <v>0.74677000000000149</v>
      </c>
      <c r="J63" s="85">
        <f>Table8[[#This Row],[Erorr ]]^2</f>
        <v>0.55766543290000226</v>
      </c>
      <c r="K63" s="85">
        <f>ABS(Table8[[#This Row],[Erorr ]])</f>
        <v>0.74677000000000149</v>
      </c>
      <c r="L63" s="13">
        <f>Table8[[#This Row],[Abs Erorr ]]/Table8[[#This Row],[Adj Close]]</f>
        <v>3.8735495650640418E-2</v>
      </c>
      <c r="M63" s="97">
        <f t="shared" si="1"/>
        <v>18.180720000000001</v>
      </c>
      <c r="N63" s="85">
        <f>(Table8[[#This Row],[Adj Close]]-Table8[[#This Row],[Forecast 6 Period ]])</f>
        <v>1.0979799999999997</v>
      </c>
      <c r="O63" s="85">
        <f>Table8[[#This Row],[Erorr 2]]^2</f>
        <v>1.2055600803999995</v>
      </c>
      <c r="P63" s="85">
        <f>ABS(Table8[[#This Row],[Erorr 2]])</f>
        <v>1.0979799999999997</v>
      </c>
      <c r="Q63" s="13">
        <f>Table8[[#This Row],[Abs Erorr 4]]/Table8[[#This Row],[Adj Close]]</f>
        <v>5.6953010317085682E-2</v>
      </c>
    </row>
    <row r="64" spans="6:17" x14ac:dyDescent="0.3">
      <c r="F64" s="5">
        <v>43557.291666666664</v>
      </c>
      <c r="G64" s="91">
        <v>19.058700000000002</v>
      </c>
      <c r="H64" s="85">
        <f t="shared" si="0"/>
        <v>18.881079999999997</v>
      </c>
      <c r="I64" s="85">
        <f>(Table8[[#This Row],[Adj Close]]-Table8[[#This Row],[Forecast 3 Period]])</f>
        <v>0.17762000000000455</v>
      </c>
      <c r="J64" s="85">
        <f>Table8[[#This Row],[Erorr ]]^2</f>
        <v>3.1548864400001618E-2</v>
      </c>
      <c r="K64" s="85">
        <f>ABS(Table8[[#This Row],[Erorr ]])</f>
        <v>0.17762000000000455</v>
      </c>
      <c r="L64" s="13">
        <f>Table8[[#This Row],[Abs Erorr ]]/Table8[[#This Row],[Adj Close]]</f>
        <v>9.3196283062330874E-3</v>
      </c>
      <c r="M64" s="97">
        <f t="shared" si="1"/>
        <v>18.4878</v>
      </c>
      <c r="N64" s="85">
        <f>(Table8[[#This Row],[Adj Close]]-Table8[[#This Row],[Forecast 6 Period ]])</f>
        <v>0.57090000000000174</v>
      </c>
      <c r="O64" s="85">
        <f>Table8[[#This Row],[Erorr 2]]^2</f>
        <v>0.32592681000000201</v>
      </c>
      <c r="P64" s="85">
        <f>ABS(Table8[[#This Row],[Erorr 2]])</f>
        <v>0.57090000000000174</v>
      </c>
      <c r="Q64" s="13">
        <f>Table8[[#This Row],[Abs Erorr 4]]/Table8[[#This Row],[Adj Close]]</f>
        <v>2.9954823781265339E-2</v>
      </c>
    </row>
    <row r="65" spans="6:17" x14ac:dyDescent="0.3">
      <c r="F65" s="9">
        <v>43558.291666666664</v>
      </c>
      <c r="G65" s="80">
        <v>19.454000000000001</v>
      </c>
      <c r="H65" s="85">
        <f t="shared" si="0"/>
        <v>19.004280000000001</v>
      </c>
      <c r="I65" s="85">
        <f>(Table8[[#This Row],[Adj Close]]-Table8[[#This Row],[Forecast 3 Period]])</f>
        <v>0.44971999999999923</v>
      </c>
      <c r="J65" s="85">
        <f>Table8[[#This Row],[Erorr ]]^2</f>
        <v>0.20224807839999931</v>
      </c>
      <c r="K65" s="85">
        <f>ABS(Table8[[#This Row],[Erorr ]])</f>
        <v>0.44971999999999923</v>
      </c>
      <c r="L65" s="13">
        <f>Table8[[#This Row],[Abs Erorr ]]/Table8[[#This Row],[Adj Close]]</f>
        <v>2.3117096741030081E-2</v>
      </c>
      <c r="M65" s="97">
        <f t="shared" si="1"/>
        <v>18.731210000000001</v>
      </c>
      <c r="N65" s="85">
        <f>(Table8[[#This Row],[Adj Close]]-Table8[[#This Row],[Forecast 6 Period ]])</f>
        <v>0.72278999999999982</v>
      </c>
      <c r="O65" s="85">
        <f>Table8[[#This Row],[Erorr 2]]^2</f>
        <v>0.52242538409999972</v>
      </c>
      <c r="P65" s="85">
        <f>ABS(Table8[[#This Row],[Erorr 2]])</f>
        <v>0.72278999999999982</v>
      </c>
      <c r="Q65" s="13">
        <f>Table8[[#This Row],[Abs Erorr 4]]/Table8[[#This Row],[Adj Close]]</f>
        <v>3.7153798704636566E-2</v>
      </c>
    </row>
    <row r="66" spans="6:17" x14ac:dyDescent="0.3">
      <c r="F66" s="5">
        <v>43559.291666666664</v>
      </c>
      <c r="G66" s="91">
        <v>17.852</v>
      </c>
      <c r="H66" s="85">
        <f t="shared" si="0"/>
        <v>19.282820000000001</v>
      </c>
      <c r="I66" s="85">
        <f>(Table8[[#This Row],[Adj Close]]-Table8[[#This Row],[Forecast 3 Period]])</f>
        <v>-1.4308200000000006</v>
      </c>
      <c r="J66" s="85">
        <f>Table8[[#This Row],[Erorr ]]^2</f>
        <v>2.0472458724000018</v>
      </c>
      <c r="K66" s="85">
        <f>ABS(Table8[[#This Row],[Erorr ]])</f>
        <v>1.4308200000000006</v>
      </c>
      <c r="L66" s="13">
        <f>Table8[[#This Row],[Abs Erorr ]]/Table8[[#This Row],[Adj Close]]</f>
        <v>8.0149002912838926E-2</v>
      </c>
      <c r="M66" s="97">
        <f t="shared" si="1"/>
        <v>18.979410000000001</v>
      </c>
      <c r="N66" s="85">
        <f>(Table8[[#This Row],[Adj Close]]-Table8[[#This Row],[Forecast 6 Period ]])</f>
        <v>-1.1274100000000011</v>
      </c>
      <c r="O66" s="85">
        <f>Table8[[#This Row],[Erorr 2]]^2</f>
        <v>1.2710533081000026</v>
      </c>
      <c r="P66" s="85">
        <f>ABS(Table8[[#This Row],[Erorr 2]])</f>
        <v>1.1274100000000011</v>
      </c>
      <c r="Q66" s="13">
        <f>Table8[[#This Row],[Abs Erorr 4]]/Table8[[#This Row],[Adj Close]]</f>
        <v>6.3153148106654775E-2</v>
      </c>
    </row>
    <row r="67" spans="6:17" x14ac:dyDescent="0.3">
      <c r="F67" s="9">
        <v>43560.291666666664</v>
      </c>
      <c r="G67" s="80">
        <v>18.3307</v>
      </c>
      <c r="H67" s="85">
        <f t="shared" si="0"/>
        <v>18.694610000000001</v>
      </c>
      <c r="I67" s="85">
        <f>(Table8[[#This Row],[Adj Close]]-Table8[[#This Row],[Forecast 3 Period]])</f>
        <v>-0.36391000000000062</v>
      </c>
      <c r="J67" s="85">
        <f>Table8[[#This Row],[Erorr ]]^2</f>
        <v>0.13243048810000047</v>
      </c>
      <c r="K67" s="85">
        <f>ABS(Table8[[#This Row],[Erorr ]])</f>
        <v>0.36391000000000062</v>
      </c>
      <c r="L67" s="13">
        <f>Table8[[#This Row],[Abs Erorr ]]/Table8[[#This Row],[Adj Close]]</f>
        <v>1.9852487902807893E-2</v>
      </c>
      <c r="M67" s="97">
        <f t="shared" si="1"/>
        <v>18.851880000000001</v>
      </c>
      <c r="N67" s="85">
        <f>(Table8[[#This Row],[Adj Close]]-Table8[[#This Row],[Forecast 6 Period ]])</f>
        <v>-0.52118000000000109</v>
      </c>
      <c r="O67" s="85">
        <f>Table8[[#This Row],[Erorr 2]]^2</f>
        <v>0.27162859240000115</v>
      </c>
      <c r="P67" s="85">
        <f>ABS(Table8[[#This Row],[Erorr 2]])</f>
        <v>0.52118000000000109</v>
      </c>
      <c r="Q67" s="13">
        <f>Table8[[#This Row],[Abs Erorr 4]]/Table8[[#This Row],[Adj Close]]</f>
        <v>2.8432083881139349E-2</v>
      </c>
    </row>
    <row r="68" spans="6:17" x14ac:dyDescent="0.3">
      <c r="F68" s="5">
        <v>43563.291666666664</v>
      </c>
      <c r="G68" s="91">
        <v>18.2133</v>
      </c>
      <c r="H68" s="85">
        <f t="shared" si="0"/>
        <v>18.524079999999998</v>
      </c>
      <c r="I68" s="85">
        <f>(Table8[[#This Row],[Adj Close]]-Table8[[#This Row],[Forecast 3 Period]])</f>
        <v>-0.31077999999999761</v>
      </c>
      <c r="J68" s="85">
        <f>Table8[[#This Row],[Erorr ]]^2</f>
        <v>9.6584208399998511E-2</v>
      </c>
      <c r="K68" s="85">
        <f>ABS(Table8[[#This Row],[Erorr ]])</f>
        <v>0.31077999999999761</v>
      </c>
      <c r="L68" s="13">
        <f>Table8[[#This Row],[Abs Erorr ]]/Table8[[#This Row],[Adj Close]]</f>
        <v>1.7063354801161657E-2</v>
      </c>
      <c r="M68" s="97">
        <f t="shared" si="1"/>
        <v>18.732679999999998</v>
      </c>
      <c r="N68" s="85">
        <f>(Table8[[#This Row],[Adj Close]]-Table8[[#This Row],[Forecast 6 Period ]])</f>
        <v>-0.51937999999999818</v>
      </c>
      <c r="O68" s="85">
        <f>Table8[[#This Row],[Erorr 2]]^2</f>
        <v>0.26975558439999808</v>
      </c>
      <c r="P68" s="85">
        <f>ABS(Table8[[#This Row],[Erorr 2]])</f>
        <v>0.51937999999999818</v>
      </c>
      <c r="Q68" s="13">
        <f>Table8[[#This Row],[Abs Erorr 4]]/Table8[[#This Row],[Adj Close]]</f>
        <v>2.851652363931842E-2</v>
      </c>
    </row>
    <row r="69" spans="6:17" x14ac:dyDescent="0.3">
      <c r="F69" s="9">
        <v>43564.291666666664</v>
      </c>
      <c r="G69" s="80">
        <v>18.154</v>
      </c>
      <c r="H69" s="85">
        <f t="shared" si="0"/>
        <v>18.140129999999999</v>
      </c>
      <c r="I69" s="85">
        <f>(Table8[[#This Row],[Adj Close]]-Table8[[#This Row],[Forecast 3 Period]])</f>
        <v>1.3870000000000715E-2</v>
      </c>
      <c r="J69" s="85">
        <f>Table8[[#This Row],[Erorr ]]^2</f>
        <v>1.9237690000001984E-4</v>
      </c>
      <c r="K69" s="85">
        <f>ABS(Table8[[#This Row],[Erorr ]])</f>
        <v>1.3870000000000715E-2</v>
      </c>
      <c r="L69" s="13">
        <f>Table8[[#This Row],[Abs Erorr ]]/Table8[[#This Row],[Adj Close]]</f>
        <v>7.6401894899199706E-4</v>
      </c>
      <c r="M69" s="97">
        <f t="shared" si="1"/>
        <v>18.603740000000002</v>
      </c>
      <c r="N69" s="85">
        <f>(Table8[[#This Row],[Adj Close]]-Table8[[#This Row],[Forecast 6 Period ]])</f>
        <v>-0.44974000000000203</v>
      </c>
      <c r="O69" s="85">
        <f>Table8[[#This Row],[Erorr 2]]^2</f>
        <v>0.20226606760000182</v>
      </c>
      <c r="P69" s="85">
        <f>ABS(Table8[[#This Row],[Erorr 2]])</f>
        <v>0.44974000000000203</v>
      </c>
      <c r="Q69" s="13">
        <f>Table8[[#This Row],[Abs Erorr 4]]/Table8[[#This Row],[Adj Close]]</f>
        <v>2.4773603613528809E-2</v>
      </c>
    </row>
    <row r="70" spans="6:17" x14ac:dyDescent="0.3">
      <c r="F70" s="5">
        <v>43565.291666666664</v>
      </c>
      <c r="G70" s="91">
        <v>18.404</v>
      </c>
      <c r="H70" s="85">
        <f t="shared" ref="H70:H133" si="2">$A$10*G69+$A$11*G68+$A$12*G67</f>
        <v>18.224800000000002</v>
      </c>
      <c r="I70" s="85">
        <f>(Table8[[#This Row],[Adj Close]]-Table8[[#This Row],[Forecast 3 Period]])</f>
        <v>0.17919999999999803</v>
      </c>
      <c r="J70" s="85">
        <f>Table8[[#This Row],[Erorr ]]^2</f>
        <v>3.211263999999929E-2</v>
      </c>
      <c r="K70" s="85">
        <f>ABS(Table8[[#This Row],[Erorr ]])</f>
        <v>0.17919999999999803</v>
      </c>
      <c r="L70" s="13">
        <f>Table8[[#This Row],[Abs Erorr ]]/Table8[[#This Row],[Adj Close]]</f>
        <v>9.7370136926753989E-3</v>
      </c>
      <c r="M70" s="97">
        <f t="shared" si="1"/>
        <v>18.361270000000001</v>
      </c>
      <c r="N70" s="85">
        <f>(Table8[[#This Row],[Adj Close]]-Table8[[#This Row],[Forecast 6 Period ]])</f>
        <v>4.2729999999998824E-2</v>
      </c>
      <c r="O70" s="85">
        <f>Table8[[#This Row],[Erorr 2]]^2</f>
        <v>1.8258528999998995E-3</v>
      </c>
      <c r="P70" s="85">
        <f>ABS(Table8[[#This Row],[Erorr 2]])</f>
        <v>4.2729999999998824E-2</v>
      </c>
      <c r="Q70" s="13">
        <f>Table8[[#This Row],[Abs Erorr 4]]/Table8[[#This Row],[Adj Close]]</f>
        <v>2.321777874375072E-3</v>
      </c>
    </row>
    <row r="71" spans="6:17" x14ac:dyDescent="0.3">
      <c r="F71" s="9">
        <v>43566.291666666664</v>
      </c>
      <c r="G71" s="80">
        <v>17.8947</v>
      </c>
      <c r="H71" s="85">
        <f t="shared" si="2"/>
        <v>18.271789999999999</v>
      </c>
      <c r="I71" s="85">
        <f>(Table8[[#This Row],[Adj Close]]-Table8[[#This Row],[Forecast 3 Period]])</f>
        <v>-0.37708999999999904</v>
      </c>
      <c r="J71" s="85">
        <f>Table8[[#This Row],[Erorr ]]^2</f>
        <v>0.14219686809999926</v>
      </c>
      <c r="K71" s="85">
        <f>ABS(Table8[[#This Row],[Erorr ]])</f>
        <v>0.37708999999999904</v>
      </c>
      <c r="L71" s="13">
        <f>Table8[[#This Row],[Abs Erorr ]]/Table8[[#This Row],[Adj Close]]</f>
        <v>2.1072719855599647E-2</v>
      </c>
      <c r="M71" s="97">
        <f t="shared" si="1"/>
        <v>18.351000000000003</v>
      </c>
      <c r="N71" s="85">
        <f>(Table8[[#This Row],[Adj Close]]-Table8[[#This Row],[Forecast 6 Period ]])</f>
        <v>-0.45630000000000237</v>
      </c>
      <c r="O71" s="85">
        <f>Table8[[#This Row],[Erorr 2]]^2</f>
        <v>0.20820969000000217</v>
      </c>
      <c r="P71" s="85">
        <f>ABS(Table8[[#This Row],[Erorr 2]])</f>
        <v>0.45630000000000237</v>
      </c>
      <c r="Q71" s="13">
        <f>Table8[[#This Row],[Abs Erorr 4]]/Table8[[#This Row],[Adj Close]]</f>
        <v>2.5499170145350431E-2</v>
      </c>
    </row>
    <row r="72" spans="6:17" x14ac:dyDescent="0.3">
      <c r="F72" s="5">
        <v>43567.291666666664</v>
      </c>
      <c r="G72" s="91">
        <v>17.846699999999998</v>
      </c>
      <c r="H72" s="85">
        <f t="shared" si="2"/>
        <v>18.12528</v>
      </c>
      <c r="I72" s="85">
        <f>(Table8[[#This Row],[Adj Close]]-Table8[[#This Row],[Forecast 3 Period]])</f>
        <v>-0.2785800000000016</v>
      </c>
      <c r="J72" s="85">
        <f>Table8[[#This Row],[Erorr ]]^2</f>
        <v>7.7606816400000889E-2</v>
      </c>
      <c r="K72" s="85">
        <f>ABS(Table8[[#This Row],[Erorr ]])</f>
        <v>0.2785800000000016</v>
      </c>
      <c r="L72" s="13">
        <f>Table8[[#This Row],[Abs Erorr ]]/Table8[[#This Row],[Adj Close]]</f>
        <v>1.5609608499050336E-2</v>
      </c>
      <c r="M72" s="97">
        <f t="shared" si="1"/>
        <v>18.15147</v>
      </c>
      <c r="N72" s="85">
        <f>(Table8[[#This Row],[Adj Close]]-Table8[[#This Row],[Forecast 6 Period ]])</f>
        <v>-0.30477000000000132</v>
      </c>
      <c r="O72" s="85">
        <f>Table8[[#This Row],[Erorr 2]]^2</f>
        <v>9.2884752900000797E-2</v>
      </c>
      <c r="P72" s="85">
        <f>ABS(Table8[[#This Row],[Erorr 2]])</f>
        <v>0.30477000000000132</v>
      </c>
      <c r="Q72" s="13">
        <f>Table8[[#This Row],[Abs Erorr 4]]/Table8[[#This Row],[Adj Close]]</f>
        <v>1.7077106691993554E-2</v>
      </c>
    </row>
    <row r="73" spans="6:17" x14ac:dyDescent="0.3">
      <c r="F73" s="9">
        <v>43570.291666666664</v>
      </c>
      <c r="G73" s="80">
        <v>17.758700000000001</v>
      </c>
      <c r="H73" s="85">
        <f t="shared" si="2"/>
        <v>18.028289999999998</v>
      </c>
      <c r="I73" s="85">
        <f>(Table8[[#This Row],[Adj Close]]-Table8[[#This Row],[Forecast 3 Period]])</f>
        <v>-0.26958999999999733</v>
      </c>
      <c r="J73" s="85">
        <f>Table8[[#This Row],[Erorr ]]^2</f>
        <v>7.2678768099998556E-2</v>
      </c>
      <c r="K73" s="85">
        <f>ABS(Table8[[#This Row],[Erorr ]])</f>
        <v>0.26958999999999733</v>
      </c>
      <c r="L73" s="13">
        <f>Table8[[#This Row],[Abs Erorr ]]/Table8[[#This Row],[Adj Close]]</f>
        <v>1.5180728319077259E-2</v>
      </c>
      <c r="M73" s="97">
        <f t="shared" ref="M73:M136" si="3">$B$10*G72+$B$11*G71+$B$12*G70+$B$13*G69+$B$14*G68+$B$15*G67</f>
        <v>18.114280000000001</v>
      </c>
      <c r="N73" s="85">
        <f>(Table8[[#This Row],[Adj Close]]-Table8[[#This Row],[Forecast 6 Period ]])</f>
        <v>-0.35557999999999979</v>
      </c>
      <c r="O73" s="85">
        <f>Table8[[#This Row],[Erorr 2]]^2</f>
        <v>0.12643713639999984</v>
      </c>
      <c r="P73" s="85">
        <f>ABS(Table8[[#This Row],[Erorr 2]])</f>
        <v>0.35557999999999979</v>
      </c>
      <c r="Q73" s="13">
        <f>Table8[[#This Row],[Abs Erorr 4]]/Table8[[#This Row],[Adj Close]]</f>
        <v>2.0022862033820029E-2</v>
      </c>
    </row>
    <row r="74" spans="6:17" x14ac:dyDescent="0.3">
      <c r="F74" s="5">
        <v>43571.291666666664</v>
      </c>
      <c r="G74" s="91">
        <v>18.224</v>
      </c>
      <c r="H74" s="85">
        <f t="shared" si="2"/>
        <v>17.825900000000001</v>
      </c>
      <c r="I74" s="85">
        <f>(Table8[[#This Row],[Adj Close]]-Table8[[#This Row],[Forecast 3 Period]])</f>
        <v>0.39809999999999945</v>
      </c>
      <c r="J74" s="85">
        <f>Table8[[#This Row],[Erorr ]]^2</f>
        <v>0.15848360999999955</v>
      </c>
      <c r="K74" s="85">
        <f>ABS(Table8[[#This Row],[Erorr ]])</f>
        <v>0.39809999999999945</v>
      </c>
      <c r="L74" s="13">
        <f>Table8[[#This Row],[Abs Erorr ]]/Table8[[#This Row],[Adj Close]]</f>
        <v>2.1844820017559233E-2</v>
      </c>
      <c r="M74" s="97">
        <f t="shared" si="3"/>
        <v>18.01755</v>
      </c>
      <c r="N74" s="85">
        <f>(Table8[[#This Row],[Adj Close]]-Table8[[#This Row],[Forecast 6 Period ]])</f>
        <v>0.20645000000000024</v>
      </c>
      <c r="O74" s="85">
        <f>Table8[[#This Row],[Erorr 2]]^2</f>
        <v>4.2621602500000098E-2</v>
      </c>
      <c r="P74" s="85">
        <f>ABS(Table8[[#This Row],[Erorr 2]])</f>
        <v>0.20645000000000024</v>
      </c>
      <c r="Q74" s="13">
        <f>Table8[[#This Row],[Abs Erorr 4]]/Table8[[#This Row],[Adj Close]]</f>
        <v>1.132846795434593E-2</v>
      </c>
    </row>
    <row r="75" spans="6:17" x14ac:dyDescent="0.3">
      <c r="F75" s="9">
        <v>43572.291666666664</v>
      </c>
      <c r="G75" s="80">
        <v>18.082000000000001</v>
      </c>
      <c r="H75" s="85">
        <f t="shared" si="2"/>
        <v>17.971219999999999</v>
      </c>
      <c r="I75" s="85">
        <f>(Table8[[#This Row],[Adj Close]]-Table8[[#This Row],[Forecast 3 Period]])</f>
        <v>0.11078000000000188</v>
      </c>
      <c r="J75" s="85">
        <f>Table8[[#This Row],[Erorr ]]^2</f>
        <v>1.2272208400000416E-2</v>
      </c>
      <c r="K75" s="85">
        <f>ABS(Table8[[#This Row],[Erorr ]])</f>
        <v>0.11078000000000188</v>
      </c>
      <c r="L75" s="13">
        <f>Table8[[#This Row],[Abs Erorr ]]/Table8[[#This Row],[Adj Close]]</f>
        <v>6.1265346753678722E-3</v>
      </c>
      <c r="M75" s="97">
        <f t="shared" si="3"/>
        <v>18.000620000000001</v>
      </c>
      <c r="N75" s="85">
        <f>(Table8[[#This Row],[Adj Close]]-Table8[[#This Row],[Forecast 6 Period ]])</f>
        <v>8.1379999999999342E-2</v>
      </c>
      <c r="O75" s="85">
        <f>Table8[[#This Row],[Erorr 2]]^2</f>
        <v>6.6227043999998927E-3</v>
      </c>
      <c r="P75" s="85">
        <f>ABS(Table8[[#This Row],[Erorr 2]])</f>
        <v>8.1379999999999342E-2</v>
      </c>
      <c r="Q75" s="13">
        <f>Table8[[#This Row],[Abs Erorr 4]]/Table8[[#This Row],[Adj Close]]</f>
        <v>4.5006083397853853E-3</v>
      </c>
    </row>
    <row r="76" spans="6:17" x14ac:dyDescent="0.3">
      <c r="F76" s="5">
        <v>43573.291666666664</v>
      </c>
      <c r="G76" s="91">
        <v>18.217300000000002</v>
      </c>
      <c r="H76" s="85">
        <f t="shared" si="2"/>
        <v>18.027610000000003</v>
      </c>
      <c r="I76" s="85">
        <f>(Table8[[#This Row],[Adj Close]]-Table8[[#This Row],[Forecast 3 Period]])</f>
        <v>0.1896899999999988</v>
      </c>
      <c r="J76" s="85">
        <f>Table8[[#This Row],[Erorr ]]^2</f>
        <v>3.5982296099999547E-2</v>
      </c>
      <c r="K76" s="85">
        <f>ABS(Table8[[#This Row],[Erorr ]])</f>
        <v>0.1896899999999988</v>
      </c>
      <c r="L76" s="13">
        <f>Table8[[#This Row],[Abs Erorr ]]/Table8[[#This Row],[Adj Close]]</f>
        <v>1.0412629753036882E-2</v>
      </c>
      <c r="M76" s="97">
        <f t="shared" si="3"/>
        <v>18.012150000000002</v>
      </c>
      <c r="N76" s="85">
        <f>(Table8[[#This Row],[Adj Close]]-Table8[[#This Row],[Forecast 6 Period ]])</f>
        <v>0.20514999999999972</v>
      </c>
      <c r="O76" s="85">
        <f>Table8[[#This Row],[Erorr 2]]^2</f>
        <v>4.2086522499999883E-2</v>
      </c>
      <c r="P76" s="85">
        <f>ABS(Table8[[#This Row],[Erorr 2]])</f>
        <v>0.20514999999999972</v>
      </c>
      <c r="Q76" s="13">
        <f>Table8[[#This Row],[Abs Erorr 4]]/Table8[[#This Row],[Adj Close]]</f>
        <v>1.126127362452173E-2</v>
      </c>
    </row>
    <row r="77" spans="6:17" x14ac:dyDescent="0.3">
      <c r="F77" s="9">
        <v>43577.291666666664</v>
      </c>
      <c r="G77" s="80">
        <v>17.5167</v>
      </c>
      <c r="H77" s="85">
        <f t="shared" si="2"/>
        <v>18.178719999999998</v>
      </c>
      <c r="I77" s="85">
        <f>(Table8[[#This Row],[Adj Close]]-Table8[[#This Row],[Forecast 3 Period]])</f>
        <v>-0.66201999999999828</v>
      </c>
      <c r="J77" s="85">
        <f>Table8[[#This Row],[Erorr ]]^2</f>
        <v>0.43827048039999772</v>
      </c>
      <c r="K77" s="85">
        <f>ABS(Table8[[#This Row],[Erorr ]])</f>
        <v>0.66201999999999828</v>
      </c>
      <c r="L77" s="13">
        <f>Table8[[#This Row],[Abs Erorr ]]/Table8[[#This Row],[Adj Close]]</f>
        <v>3.7793648347005902E-2</v>
      </c>
      <c r="M77" s="97">
        <f t="shared" si="3"/>
        <v>18.030540000000002</v>
      </c>
      <c r="N77" s="85">
        <f>(Table8[[#This Row],[Adj Close]]-Table8[[#This Row],[Forecast 6 Period ]])</f>
        <v>-0.51384000000000185</v>
      </c>
      <c r="O77" s="85">
        <f>Table8[[#This Row],[Erorr 2]]^2</f>
        <v>0.26403154560000192</v>
      </c>
      <c r="P77" s="85">
        <f>ABS(Table8[[#This Row],[Erorr 2]])</f>
        <v>0.51384000000000185</v>
      </c>
      <c r="Q77" s="13">
        <f>Table8[[#This Row],[Abs Erorr 4]]/Table8[[#This Row],[Adj Close]]</f>
        <v>2.9334292418092555E-2</v>
      </c>
    </row>
    <row r="78" spans="6:17" x14ac:dyDescent="0.3">
      <c r="F78" s="5">
        <v>43578.291666666664</v>
      </c>
      <c r="G78" s="91">
        <v>17.593299999999999</v>
      </c>
      <c r="H78" s="85">
        <f t="shared" si="2"/>
        <v>17.896470000000001</v>
      </c>
      <c r="I78" s="85">
        <f>(Table8[[#This Row],[Adj Close]]-Table8[[#This Row],[Forecast 3 Period]])</f>
        <v>-0.30317000000000149</v>
      </c>
      <c r="J78" s="85">
        <f>Table8[[#This Row],[Erorr ]]^2</f>
        <v>9.1912048900000903E-2</v>
      </c>
      <c r="K78" s="85">
        <f>ABS(Table8[[#This Row],[Erorr ]])</f>
        <v>0.30317000000000149</v>
      </c>
      <c r="L78" s="13">
        <f>Table8[[#This Row],[Abs Erorr ]]/Table8[[#This Row],[Adj Close]]</f>
        <v>1.7232128139689627E-2</v>
      </c>
      <c r="M78" s="97">
        <f t="shared" si="3"/>
        <v>17.968540000000001</v>
      </c>
      <c r="N78" s="85">
        <f>(Table8[[#This Row],[Adj Close]]-Table8[[#This Row],[Forecast 6 Period ]])</f>
        <v>-0.37524000000000157</v>
      </c>
      <c r="O78" s="85">
        <f>Table8[[#This Row],[Erorr 2]]^2</f>
        <v>0.14080505760000117</v>
      </c>
      <c r="P78" s="85">
        <f>ABS(Table8[[#This Row],[Erorr 2]])</f>
        <v>0.37524000000000157</v>
      </c>
      <c r="Q78" s="13">
        <f>Table8[[#This Row],[Abs Erorr 4]]/Table8[[#This Row],[Adj Close]]</f>
        <v>2.1328573945763533E-2</v>
      </c>
    </row>
    <row r="79" spans="6:17" x14ac:dyDescent="0.3">
      <c r="F79" s="9">
        <v>43579.291666666664</v>
      </c>
      <c r="G79" s="80">
        <v>17.244</v>
      </c>
      <c r="H79" s="85">
        <f t="shared" si="2"/>
        <v>17.75752</v>
      </c>
      <c r="I79" s="85">
        <f>(Table8[[#This Row],[Adj Close]]-Table8[[#This Row],[Forecast 3 Period]])</f>
        <v>-0.51351999999999975</v>
      </c>
      <c r="J79" s="85">
        <f>Table8[[#This Row],[Erorr ]]^2</f>
        <v>0.26370279039999972</v>
      </c>
      <c r="K79" s="85">
        <f>ABS(Table8[[#This Row],[Erorr ]])</f>
        <v>0.51351999999999975</v>
      </c>
      <c r="L79" s="13">
        <f>Table8[[#This Row],[Abs Erorr ]]/Table8[[#This Row],[Adj Close]]</f>
        <v>2.9779633495708637E-2</v>
      </c>
      <c r="M79" s="97">
        <f t="shared" si="3"/>
        <v>17.880130000000005</v>
      </c>
      <c r="N79" s="85">
        <f>(Table8[[#This Row],[Adj Close]]-Table8[[#This Row],[Forecast 6 Period ]])</f>
        <v>-0.63613000000000497</v>
      </c>
      <c r="O79" s="85">
        <f>Table8[[#This Row],[Erorr 2]]^2</f>
        <v>0.40466137690000631</v>
      </c>
      <c r="P79" s="85">
        <f>ABS(Table8[[#This Row],[Erorr 2]])</f>
        <v>0.63613000000000497</v>
      </c>
      <c r="Q79" s="13">
        <f>Table8[[#This Row],[Abs Erorr 4]]/Table8[[#This Row],[Adj Close]]</f>
        <v>3.6889932730225297E-2</v>
      </c>
    </row>
    <row r="80" spans="6:17" x14ac:dyDescent="0.3">
      <c r="F80" s="5">
        <v>43580.291666666664</v>
      </c>
      <c r="G80" s="91">
        <v>16.508700000000001</v>
      </c>
      <c r="H80" s="85">
        <f t="shared" si="2"/>
        <v>17.430599999999998</v>
      </c>
      <c r="I80" s="85">
        <f>(Table8[[#This Row],[Adj Close]]-Table8[[#This Row],[Forecast 3 Period]])</f>
        <v>-0.92189999999999728</v>
      </c>
      <c r="J80" s="85">
        <f>Table8[[#This Row],[Erorr ]]^2</f>
        <v>0.84989960999999503</v>
      </c>
      <c r="K80" s="85">
        <f>ABS(Table8[[#This Row],[Erorr ]])</f>
        <v>0.92189999999999728</v>
      </c>
      <c r="L80" s="13">
        <f>Table8[[#This Row],[Abs Erorr ]]/Table8[[#This Row],[Adj Close]]</f>
        <v>5.5843282632793451E-2</v>
      </c>
      <c r="M80" s="97">
        <f t="shared" si="3"/>
        <v>17.744860000000003</v>
      </c>
      <c r="N80" s="85">
        <f>(Table8[[#This Row],[Adj Close]]-Table8[[#This Row],[Forecast 6 Period ]])</f>
        <v>-1.2361600000000017</v>
      </c>
      <c r="O80" s="85">
        <f>Table8[[#This Row],[Erorr 2]]^2</f>
        <v>1.5280915456000042</v>
      </c>
      <c r="P80" s="85">
        <f>ABS(Table8[[#This Row],[Erorr 2]])</f>
        <v>1.2361600000000017</v>
      </c>
      <c r="Q80" s="13">
        <f>Table8[[#This Row],[Abs Erorr 4]]/Table8[[#This Row],[Adj Close]]</f>
        <v>7.4879306062863915E-2</v>
      </c>
    </row>
    <row r="81" spans="6:17" x14ac:dyDescent="0.3">
      <c r="F81" s="9">
        <v>43581.291666666664</v>
      </c>
      <c r="G81" s="80">
        <v>15.676</v>
      </c>
      <c r="H81" s="85">
        <f t="shared" si="2"/>
        <v>17.054670000000002</v>
      </c>
      <c r="I81" s="85">
        <f>(Table8[[#This Row],[Adj Close]]-Table8[[#This Row],[Forecast 3 Period]])</f>
        <v>-1.3786700000000014</v>
      </c>
      <c r="J81" s="85">
        <f>Table8[[#This Row],[Erorr ]]^2</f>
        <v>1.9007309689000038</v>
      </c>
      <c r="K81" s="85">
        <f>ABS(Table8[[#This Row],[Erorr ]])</f>
        <v>1.3786700000000014</v>
      </c>
      <c r="L81" s="13">
        <f>Table8[[#This Row],[Abs Erorr ]]/Table8[[#This Row],[Adj Close]]</f>
        <v>8.7947818321000348E-2</v>
      </c>
      <c r="M81" s="97">
        <f t="shared" si="3"/>
        <v>17.402470000000001</v>
      </c>
      <c r="N81" s="85">
        <f>(Table8[[#This Row],[Adj Close]]-Table8[[#This Row],[Forecast 6 Period ]])</f>
        <v>-1.7264700000000008</v>
      </c>
      <c r="O81" s="85">
        <f>Table8[[#This Row],[Erorr 2]]^2</f>
        <v>2.980698660900003</v>
      </c>
      <c r="P81" s="85">
        <f>ABS(Table8[[#This Row],[Erorr 2]])</f>
        <v>1.7264700000000008</v>
      </c>
      <c r="Q81" s="13">
        <f>Table8[[#This Row],[Abs Erorr 4]]/Table8[[#This Row],[Adj Close]]</f>
        <v>0.1101346006634346</v>
      </c>
    </row>
    <row r="82" spans="6:17" x14ac:dyDescent="0.3">
      <c r="F82" s="5">
        <v>43584.291666666664</v>
      </c>
      <c r="G82" s="91">
        <v>16.097999999999999</v>
      </c>
      <c r="H82" s="85">
        <f t="shared" si="2"/>
        <v>16.39621</v>
      </c>
      <c r="I82" s="85">
        <f>(Table8[[#This Row],[Adj Close]]-Table8[[#This Row],[Forecast 3 Period]])</f>
        <v>-0.29821000000000097</v>
      </c>
      <c r="J82" s="85">
        <f>Table8[[#This Row],[Erorr ]]^2</f>
        <v>8.8929204100000575E-2</v>
      </c>
      <c r="K82" s="85">
        <f>ABS(Table8[[#This Row],[Erorr ]])</f>
        <v>0.29821000000000097</v>
      </c>
      <c r="L82" s="13">
        <f>Table8[[#This Row],[Abs Erorr ]]/Table8[[#This Row],[Adj Close]]</f>
        <v>1.852466144862722E-2</v>
      </c>
      <c r="M82" s="97">
        <f t="shared" si="3"/>
        <v>16.977800000000002</v>
      </c>
      <c r="N82" s="85">
        <f>(Table8[[#This Row],[Adj Close]]-Table8[[#This Row],[Forecast 6 Period ]])</f>
        <v>-0.87980000000000302</v>
      </c>
      <c r="O82" s="85">
        <f>Table8[[#This Row],[Erorr 2]]^2</f>
        <v>0.77404804000000527</v>
      </c>
      <c r="P82" s="85">
        <f>ABS(Table8[[#This Row],[Erorr 2]])</f>
        <v>0.87980000000000302</v>
      </c>
      <c r="Q82" s="13">
        <f>Table8[[#This Row],[Abs Erorr 4]]/Table8[[#This Row],[Adj Close]]</f>
        <v>5.4652751894645489E-2</v>
      </c>
    </row>
    <row r="83" spans="6:17" x14ac:dyDescent="0.3">
      <c r="F83" s="9">
        <v>43585.291666666664</v>
      </c>
      <c r="G83" s="80">
        <v>15.912699999999999</v>
      </c>
      <c r="H83" s="85">
        <f t="shared" si="2"/>
        <v>16.094609999999999</v>
      </c>
      <c r="I83" s="85">
        <f>(Table8[[#This Row],[Adj Close]]-Table8[[#This Row],[Forecast 3 Period]])</f>
        <v>-0.18191000000000024</v>
      </c>
      <c r="J83" s="85">
        <f>Table8[[#This Row],[Erorr ]]^2</f>
        <v>3.3091248100000088E-2</v>
      </c>
      <c r="K83" s="85">
        <f>ABS(Table8[[#This Row],[Erorr ]])</f>
        <v>0.18191000000000024</v>
      </c>
      <c r="L83" s="13">
        <f>Table8[[#This Row],[Abs Erorr ]]/Table8[[#This Row],[Adj Close]]</f>
        <v>1.1431749483117273E-2</v>
      </c>
      <c r="M83" s="97">
        <f t="shared" si="3"/>
        <v>16.616340000000001</v>
      </c>
      <c r="N83" s="85">
        <f>(Table8[[#This Row],[Adj Close]]-Table8[[#This Row],[Forecast 6 Period ]])</f>
        <v>-0.70364000000000182</v>
      </c>
      <c r="O83" s="85">
        <f>Table8[[#This Row],[Erorr 2]]^2</f>
        <v>0.49510924960000258</v>
      </c>
      <c r="P83" s="85">
        <f>ABS(Table8[[#This Row],[Erorr 2]])</f>
        <v>0.70364000000000182</v>
      </c>
      <c r="Q83" s="13">
        <f>Table8[[#This Row],[Abs Erorr 4]]/Table8[[#This Row],[Adj Close]]</f>
        <v>4.4218768656482048E-2</v>
      </c>
    </row>
    <row r="84" spans="6:17" x14ac:dyDescent="0.3">
      <c r="F84" s="5">
        <v>43586.291666666664</v>
      </c>
      <c r="G84" s="91">
        <v>15.6007</v>
      </c>
      <c r="H84" s="85">
        <f t="shared" si="2"/>
        <v>15.897279999999999</v>
      </c>
      <c r="I84" s="85">
        <f>(Table8[[#This Row],[Adj Close]]-Table8[[#This Row],[Forecast 3 Period]])</f>
        <v>-0.29657999999999873</v>
      </c>
      <c r="J84" s="85">
        <f>Table8[[#This Row],[Erorr ]]^2</f>
        <v>8.7959696399999246E-2</v>
      </c>
      <c r="K84" s="85">
        <f>ABS(Table8[[#This Row],[Erorr ]])</f>
        <v>0.29657999999999873</v>
      </c>
      <c r="L84" s="13">
        <f>Table8[[#This Row],[Abs Erorr ]]/Table8[[#This Row],[Adj Close]]</f>
        <v>1.9010685417961935E-2</v>
      </c>
      <c r="M84" s="97">
        <f t="shared" si="3"/>
        <v>16.32281</v>
      </c>
      <c r="N84" s="85">
        <f>(Table8[[#This Row],[Adj Close]]-Table8[[#This Row],[Forecast 6 Period ]])</f>
        <v>-0.7221100000000007</v>
      </c>
      <c r="O84" s="85">
        <f>Table8[[#This Row],[Erorr 2]]^2</f>
        <v>0.52144285210000096</v>
      </c>
      <c r="P84" s="85">
        <f>ABS(Table8[[#This Row],[Erorr 2]])</f>
        <v>0.7221100000000007</v>
      </c>
      <c r="Q84" s="13">
        <f>Table8[[#This Row],[Abs Erorr 4]]/Table8[[#This Row],[Adj Close]]</f>
        <v>4.6287025582185462E-2</v>
      </c>
    </row>
    <row r="85" spans="6:17" x14ac:dyDescent="0.3">
      <c r="F85" s="9">
        <v>43587.291666666664</v>
      </c>
      <c r="G85" s="80">
        <v>16.273299999999999</v>
      </c>
      <c r="H85" s="85">
        <f t="shared" si="2"/>
        <v>15.843489999999999</v>
      </c>
      <c r="I85" s="85">
        <f>(Table8[[#This Row],[Adj Close]]-Table8[[#This Row],[Forecast 3 Period]])</f>
        <v>0.4298099999999998</v>
      </c>
      <c r="J85" s="85">
        <f>Table8[[#This Row],[Erorr ]]^2</f>
        <v>0.18473663609999982</v>
      </c>
      <c r="K85" s="85">
        <f>ABS(Table8[[#This Row],[Erorr ]])</f>
        <v>0.4298099999999998</v>
      </c>
      <c r="L85" s="13">
        <f>Table8[[#This Row],[Abs Erorr ]]/Table8[[#This Row],[Adj Close]]</f>
        <v>2.6411975444439656E-2</v>
      </c>
      <c r="M85" s="97">
        <f t="shared" si="3"/>
        <v>16.03275</v>
      </c>
      <c r="N85" s="85">
        <f>(Table8[[#This Row],[Adj Close]]-Table8[[#This Row],[Forecast 6 Period ]])</f>
        <v>0.24054999999999893</v>
      </c>
      <c r="O85" s="85">
        <f>Table8[[#This Row],[Erorr 2]]^2</f>
        <v>5.7864302499999486E-2</v>
      </c>
      <c r="P85" s="85">
        <f>ABS(Table8[[#This Row],[Erorr 2]])</f>
        <v>0.24054999999999893</v>
      </c>
      <c r="Q85" s="13">
        <f>Table8[[#This Row],[Abs Erorr 4]]/Table8[[#This Row],[Adj Close]]</f>
        <v>1.4781881978455442E-2</v>
      </c>
    </row>
    <row r="86" spans="6:17" x14ac:dyDescent="0.3">
      <c r="F86" s="5">
        <v>43588.291666666664</v>
      </c>
      <c r="G86" s="91">
        <v>17.001999999999999</v>
      </c>
      <c r="H86" s="85">
        <f t="shared" si="2"/>
        <v>15.963339999999999</v>
      </c>
      <c r="I86" s="85">
        <f>(Table8[[#This Row],[Adj Close]]-Table8[[#This Row],[Forecast 3 Period]])</f>
        <v>1.0386600000000001</v>
      </c>
      <c r="J86" s="85">
        <f>Table8[[#This Row],[Erorr ]]^2</f>
        <v>1.0788145956000004</v>
      </c>
      <c r="K86" s="85">
        <f>ABS(Table8[[#This Row],[Erorr ]])</f>
        <v>1.0386600000000001</v>
      </c>
      <c r="L86" s="13">
        <f>Table8[[#This Row],[Abs Erorr ]]/Table8[[#This Row],[Adj Close]]</f>
        <v>6.1090459945888728E-2</v>
      </c>
      <c r="M86" s="97">
        <f t="shared" si="3"/>
        <v>15.99541</v>
      </c>
      <c r="N86" s="85">
        <f>(Table8[[#This Row],[Adj Close]]-Table8[[#This Row],[Forecast 6 Period ]])</f>
        <v>1.0065899999999992</v>
      </c>
      <c r="O86" s="85">
        <f>Table8[[#This Row],[Erorr 2]]^2</f>
        <v>1.0132234280999983</v>
      </c>
      <c r="P86" s="85">
        <f>ABS(Table8[[#This Row],[Erorr 2]])</f>
        <v>1.0065899999999992</v>
      </c>
      <c r="Q86" s="13">
        <f>Table8[[#This Row],[Abs Erorr 4]]/Table8[[#This Row],[Adj Close]]</f>
        <v>5.9204211269262397E-2</v>
      </c>
    </row>
    <row r="87" spans="6:17" x14ac:dyDescent="0.3">
      <c r="F87" s="9">
        <v>43591.291666666664</v>
      </c>
      <c r="G87" s="80">
        <v>17.0227</v>
      </c>
      <c r="H87" s="85">
        <f t="shared" si="2"/>
        <v>16.363</v>
      </c>
      <c r="I87" s="85">
        <f>(Table8[[#This Row],[Adj Close]]-Table8[[#This Row],[Forecast 3 Period]])</f>
        <v>0.65970000000000084</v>
      </c>
      <c r="J87" s="85">
        <f>Table8[[#This Row],[Erorr ]]^2</f>
        <v>0.4352040900000011</v>
      </c>
      <c r="K87" s="85">
        <f>ABS(Table8[[#This Row],[Erorr ]])</f>
        <v>0.65970000000000084</v>
      </c>
      <c r="L87" s="13">
        <f>Table8[[#This Row],[Abs Erorr ]]/Table8[[#This Row],[Adj Close]]</f>
        <v>3.8754134185528782E-2</v>
      </c>
      <c r="M87" s="97">
        <f t="shared" si="3"/>
        <v>16.13514</v>
      </c>
      <c r="N87" s="85">
        <f>(Table8[[#This Row],[Adj Close]]-Table8[[#This Row],[Forecast 6 Period ]])</f>
        <v>0.88756000000000057</v>
      </c>
      <c r="O87" s="85">
        <f>Table8[[#This Row],[Erorr 2]]^2</f>
        <v>0.78776275360000103</v>
      </c>
      <c r="P87" s="85">
        <f>ABS(Table8[[#This Row],[Erorr 2]])</f>
        <v>0.88756000000000057</v>
      </c>
      <c r="Q87" s="13">
        <f>Table8[[#This Row],[Abs Erorr 4]]/Table8[[#This Row],[Adj Close]]</f>
        <v>5.2139789810077164E-2</v>
      </c>
    </row>
    <row r="88" spans="6:17" x14ac:dyDescent="0.3">
      <c r="F88" s="5">
        <v>43592.291666666664</v>
      </c>
      <c r="G88" s="91">
        <v>16.470700000000001</v>
      </c>
      <c r="H88" s="85">
        <f t="shared" si="2"/>
        <v>16.79167</v>
      </c>
      <c r="I88" s="85">
        <f>(Table8[[#This Row],[Adj Close]]-Table8[[#This Row],[Forecast 3 Period]])</f>
        <v>-0.32096999999999909</v>
      </c>
      <c r="J88" s="85">
        <f>Table8[[#This Row],[Erorr ]]^2</f>
        <v>0.10302174089999941</v>
      </c>
      <c r="K88" s="85">
        <f>ABS(Table8[[#This Row],[Erorr ]])</f>
        <v>0.32096999999999909</v>
      </c>
      <c r="L88" s="13">
        <f>Table8[[#This Row],[Abs Erorr ]]/Table8[[#This Row],[Adj Close]]</f>
        <v>1.9487332050246747E-2</v>
      </c>
      <c r="M88" s="97">
        <f t="shared" si="3"/>
        <v>16.380809999999997</v>
      </c>
      <c r="N88" s="85">
        <f>(Table8[[#This Row],[Adj Close]]-Table8[[#This Row],[Forecast 6 Period ]])</f>
        <v>8.9890000000004022E-2</v>
      </c>
      <c r="O88" s="85">
        <f>Table8[[#This Row],[Erorr 2]]^2</f>
        <v>8.0802121000007228E-3</v>
      </c>
      <c r="P88" s="85">
        <f>ABS(Table8[[#This Row],[Erorr 2]])</f>
        <v>8.9890000000004022E-2</v>
      </c>
      <c r="Q88" s="13">
        <f>Table8[[#This Row],[Abs Erorr 4]]/Table8[[#This Row],[Adj Close]]</f>
        <v>5.4575701093459309E-3</v>
      </c>
    </row>
    <row r="89" spans="6:17" x14ac:dyDescent="0.3">
      <c r="F89" s="9">
        <v>43593.291666666664</v>
      </c>
      <c r="G89" s="80">
        <v>16.322700000000001</v>
      </c>
      <c r="H89" s="85">
        <f t="shared" si="2"/>
        <v>16.79569</v>
      </c>
      <c r="I89" s="85">
        <f>(Table8[[#This Row],[Adj Close]]-Table8[[#This Row],[Forecast 3 Period]])</f>
        <v>-0.47298999999999936</v>
      </c>
      <c r="J89" s="85">
        <f>Table8[[#This Row],[Erorr ]]^2</f>
        <v>0.22371954009999939</v>
      </c>
      <c r="K89" s="85">
        <f>ABS(Table8[[#This Row],[Erorr ]])</f>
        <v>0.47298999999999936</v>
      </c>
      <c r="L89" s="13">
        <f>Table8[[#This Row],[Abs Erorr ]]/Table8[[#This Row],[Adj Close]]</f>
        <v>2.8977436330999119E-2</v>
      </c>
      <c r="M89" s="97">
        <f t="shared" si="3"/>
        <v>16.50508</v>
      </c>
      <c r="N89" s="85">
        <f>(Table8[[#This Row],[Adj Close]]-Table8[[#This Row],[Forecast 6 Period ]])</f>
        <v>-0.18237999999999843</v>
      </c>
      <c r="O89" s="85">
        <f>Table8[[#This Row],[Erorr 2]]^2</f>
        <v>3.3262464399999428E-2</v>
      </c>
      <c r="P89" s="85">
        <f>ABS(Table8[[#This Row],[Erorr 2]])</f>
        <v>0.18237999999999843</v>
      </c>
      <c r="Q89" s="13">
        <f>Table8[[#This Row],[Abs Erorr 4]]/Table8[[#This Row],[Adj Close]]</f>
        <v>1.1173396558167363E-2</v>
      </c>
    </row>
    <row r="90" spans="6:17" x14ac:dyDescent="0.3">
      <c r="F90" s="5">
        <v>43594.291666666664</v>
      </c>
      <c r="G90" s="91">
        <v>16.132000000000001</v>
      </c>
      <c r="H90" s="85">
        <f t="shared" si="2"/>
        <v>16.577100000000002</v>
      </c>
      <c r="I90" s="85">
        <f>(Table8[[#This Row],[Adj Close]]-Table8[[#This Row],[Forecast 3 Period]])</f>
        <v>-0.44510000000000005</v>
      </c>
      <c r="J90" s="85">
        <f>Table8[[#This Row],[Erorr ]]^2</f>
        <v>0.19811401000000003</v>
      </c>
      <c r="K90" s="85">
        <f>ABS(Table8[[#This Row],[Erorr ]])</f>
        <v>0.44510000000000005</v>
      </c>
      <c r="L90" s="13">
        <f>Table8[[#This Row],[Abs Erorr ]]/Table8[[#This Row],[Adj Close]]</f>
        <v>2.759112323332507E-2</v>
      </c>
      <c r="M90" s="97">
        <f t="shared" si="3"/>
        <v>16.551020000000001</v>
      </c>
      <c r="N90" s="85">
        <f>(Table8[[#This Row],[Adj Close]]-Table8[[#This Row],[Forecast 6 Period ]])</f>
        <v>-0.41901999999999973</v>
      </c>
      <c r="O90" s="85">
        <f>Table8[[#This Row],[Erorr 2]]^2</f>
        <v>0.17557776039999978</v>
      </c>
      <c r="P90" s="85">
        <f>ABS(Table8[[#This Row],[Erorr 2]])</f>
        <v>0.41901999999999973</v>
      </c>
      <c r="Q90" s="13">
        <f>Table8[[#This Row],[Abs Erorr 4]]/Table8[[#This Row],[Adj Close]]</f>
        <v>2.5974460699231323E-2</v>
      </c>
    </row>
    <row r="91" spans="6:17" x14ac:dyDescent="0.3">
      <c r="F91" s="9">
        <v>43595.291666666664</v>
      </c>
      <c r="G91" s="80">
        <v>15.968</v>
      </c>
      <c r="H91" s="85">
        <f t="shared" si="2"/>
        <v>16.290820000000004</v>
      </c>
      <c r="I91" s="85">
        <f>(Table8[[#This Row],[Adj Close]]-Table8[[#This Row],[Forecast 3 Period]])</f>
        <v>-0.32282000000000366</v>
      </c>
      <c r="J91" s="85">
        <f>Table8[[#This Row],[Erorr ]]^2</f>
        <v>0.10421275240000236</v>
      </c>
      <c r="K91" s="85">
        <f>ABS(Table8[[#This Row],[Erorr ]])</f>
        <v>0.32282000000000366</v>
      </c>
      <c r="L91" s="13">
        <f>Table8[[#This Row],[Abs Erorr ]]/Table8[[#This Row],[Adj Close]]</f>
        <v>2.0216683366733695E-2</v>
      </c>
      <c r="M91" s="97">
        <f t="shared" si="3"/>
        <v>16.517150000000001</v>
      </c>
      <c r="N91" s="85">
        <f>(Table8[[#This Row],[Adj Close]]-Table8[[#This Row],[Forecast 6 Period ]])</f>
        <v>-0.54915000000000092</v>
      </c>
      <c r="O91" s="85">
        <f>Table8[[#This Row],[Erorr 2]]^2</f>
        <v>0.30156572250000102</v>
      </c>
      <c r="P91" s="85">
        <f>ABS(Table8[[#This Row],[Erorr 2]])</f>
        <v>0.54915000000000092</v>
      </c>
      <c r="Q91" s="13">
        <f>Table8[[#This Row],[Abs Erorr 4]]/Table8[[#This Row],[Adj Close]]</f>
        <v>3.4390656312625306E-2</v>
      </c>
    </row>
    <row r="92" spans="6:17" x14ac:dyDescent="0.3">
      <c r="F92" s="5">
        <v>43598.291666666664</v>
      </c>
      <c r="G92" s="91">
        <v>15.134</v>
      </c>
      <c r="H92" s="85">
        <f t="shared" si="2"/>
        <v>16.123609999999999</v>
      </c>
      <c r="I92" s="85">
        <f>(Table8[[#This Row],[Adj Close]]-Table8[[#This Row],[Forecast 3 Period]])</f>
        <v>-0.98960999999999899</v>
      </c>
      <c r="J92" s="85">
        <f>Table8[[#This Row],[Erorr ]]^2</f>
        <v>0.97932795209999801</v>
      </c>
      <c r="K92" s="85">
        <f>ABS(Table8[[#This Row],[Erorr ]])</f>
        <v>0.98960999999999899</v>
      </c>
      <c r="L92" s="13">
        <f>Table8[[#This Row],[Abs Erorr ]]/Table8[[#This Row],[Adj Close]]</f>
        <v>6.5389850667371407E-2</v>
      </c>
      <c r="M92" s="97">
        <f t="shared" si="3"/>
        <v>16.381150000000002</v>
      </c>
      <c r="N92" s="85">
        <f>(Table8[[#This Row],[Adj Close]]-Table8[[#This Row],[Forecast 6 Period ]])</f>
        <v>-1.2471500000000013</v>
      </c>
      <c r="O92" s="85">
        <f>Table8[[#This Row],[Erorr 2]]^2</f>
        <v>1.5553831225000032</v>
      </c>
      <c r="P92" s="85">
        <f>ABS(Table8[[#This Row],[Erorr 2]])</f>
        <v>1.2471500000000013</v>
      </c>
      <c r="Q92" s="13">
        <f>Table8[[#This Row],[Abs Erorr 4]]/Table8[[#This Row],[Adj Close]]</f>
        <v>8.2407162680058238E-2</v>
      </c>
    </row>
    <row r="93" spans="6:17" x14ac:dyDescent="0.3">
      <c r="F93" s="9">
        <v>43599.291666666664</v>
      </c>
      <c r="G93" s="80">
        <v>15.487299999999999</v>
      </c>
      <c r="H93" s="85">
        <f t="shared" si="2"/>
        <v>15.683600000000002</v>
      </c>
      <c r="I93" s="85">
        <f>(Table8[[#This Row],[Adj Close]]-Table8[[#This Row],[Forecast 3 Period]])</f>
        <v>-0.19630000000000258</v>
      </c>
      <c r="J93" s="85">
        <f>Table8[[#This Row],[Erorr ]]^2</f>
        <v>3.8533690000001015E-2</v>
      </c>
      <c r="K93" s="85">
        <f>ABS(Table8[[#This Row],[Erorr ]])</f>
        <v>0.19630000000000258</v>
      </c>
      <c r="L93" s="13">
        <f>Table8[[#This Row],[Abs Erorr ]]/Table8[[#This Row],[Adj Close]]</f>
        <v>1.2674901370800759E-2</v>
      </c>
      <c r="M93" s="97">
        <f t="shared" si="3"/>
        <v>16.060679999999998</v>
      </c>
      <c r="N93" s="85">
        <f>(Table8[[#This Row],[Adj Close]]-Table8[[#This Row],[Forecast 6 Period ]])</f>
        <v>-0.57337999999999845</v>
      </c>
      <c r="O93" s="85">
        <f>Table8[[#This Row],[Erorr 2]]^2</f>
        <v>0.32876462439999821</v>
      </c>
      <c r="P93" s="85">
        <f>ABS(Table8[[#This Row],[Erorr 2]])</f>
        <v>0.57337999999999845</v>
      </c>
      <c r="Q93" s="13">
        <f>Table8[[#This Row],[Abs Erorr 4]]/Table8[[#This Row],[Adj Close]]</f>
        <v>3.7022592704990441E-2</v>
      </c>
    </row>
    <row r="94" spans="6:17" x14ac:dyDescent="0.3">
      <c r="F94" s="5">
        <v>43600.291666666664</v>
      </c>
      <c r="G94" s="91">
        <v>15.4633</v>
      </c>
      <c r="H94" s="85">
        <f t="shared" si="2"/>
        <v>15.525519999999998</v>
      </c>
      <c r="I94" s="85">
        <f>(Table8[[#This Row],[Adj Close]]-Table8[[#This Row],[Forecast 3 Period]])</f>
        <v>-6.2219999999998166E-2</v>
      </c>
      <c r="J94" s="85">
        <f>Table8[[#This Row],[Erorr ]]^2</f>
        <v>3.8713283999997719E-3</v>
      </c>
      <c r="K94" s="85">
        <f>ABS(Table8[[#This Row],[Erorr ]])</f>
        <v>6.2219999999998166E-2</v>
      </c>
      <c r="L94" s="13">
        <f>Table8[[#This Row],[Abs Erorr ]]/Table8[[#This Row],[Adj Close]]</f>
        <v>4.023720680579059E-3</v>
      </c>
      <c r="M94" s="97">
        <f t="shared" si="3"/>
        <v>15.823599999999999</v>
      </c>
      <c r="N94" s="85">
        <f>(Table8[[#This Row],[Adj Close]]-Table8[[#This Row],[Forecast 6 Period ]])</f>
        <v>-0.36029999999999873</v>
      </c>
      <c r="O94" s="85">
        <f>Table8[[#This Row],[Erorr 2]]^2</f>
        <v>0.12981608999999908</v>
      </c>
      <c r="P94" s="85">
        <f>ABS(Table8[[#This Row],[Erorr 2]])</f>
        <v>0.36029999999999873</v>
      </c>
      <c r="Q94" s="13">
        <f>Table8[[#This Row],[Abs Erorr 4]]/Table8[[#This Row],[Adj Close]]</f>
        <v>2.3300330459862947E-2</v>
      </c>
    </row>
    <row r="95" spans="6:17" x14ac:dyDescent="0.3">
      <c r="F95" s="9">
        <v>43601.291666666664</v>
      </c>
      <c r="G95" s="80">
        <v>15.222</v>
      </c>
      <c r="H95" s="85">
        <f t="shared" si="2"/>
        <v>15.37171</v>
      </c>
      <c r="I95" s="85">
        <f>(Table8[[#This Row],[Adj Close]]-Table8[[#This Row],[Forecast 3 Period]])</f>
        <v>-0.14971000000000068</v>
      </c>
      <c r="J95" s="85">
        <f>Table8[[#This Row],[Erorr ]]^2</f>
        <v>2.2413084100000202E-2</v>
      </c>
      <c r="K95" s="85">
        <f>ABS(Table8[[#This Row],[Erorr ]])</f>
        <v>0.14971000000000068</v>
      </c>
      <c r="L95" s="13">
        <f>Table8[[#This Row],[Abs Erorr ]]/Table8[[#This Row],[Adj Close]]</f>
        <v>9.8351070818552544E-3</v>
      </c>
      <c r="M95" s="97">
        <f t="shared" si="3"/>
        <v>15.655990000000001</v>
      </c>
      <c r="N95" s="85">
        <f>(Table8[[#This Row],[Adj Close]]-Table8[[#This Row],[Forecast 6 Period ]])</f>
        <v>-0.43399000000000143</v>
      </c>
      <c r="O95" s="85">
        <f>Table8[[#This Row],[Erorr 2]]^2</f>
        <v>0.18834732010000124</v>
      </c>
      <c r="P95" s="85">
        <f>ABS(Table8[[#This Row],[Erorr 2]])</f>
        <v>0.43399000000000143</v>
      </c>
      <c r="Q95" s="13">
        <f>Table8[[#This Row],[Abs Erorr 4]]/Table8[[#This Row],[Adj Close]]</f>
        <v>2.8510708185521053E-2</v>
      </c>
    </row>
    <row r="96" spans="6:17" x14ac:dyDescent="0.3">
      <c r="F96" s="5">
        <v>43602.291666666664</v>
      </c>
      <c r="G96" s="91">
        <v>14.0687</v>
      </c>
      <c r="H96" s="85">
        <f t="shared" si="2"/>
        <v>15.37398</v>
      </c>
      <c r="I96" s="85">
        <f>(Table8[[#This Row],[Adj Close]]-Table8[[#This Row],[Forecast 3 Period]])</f>
        <v>-1.3052799999999998</v>
      </c>
      <c r="J96" s="85">
        <f>Table8[[#This Row],[Erorr ]]^2</f>
        <v>1.7037558783999993</v>
      </c>
      <c r="K96" s="85">
        <f>ABS(Table8[[#This Row],[Erorr ]])</f>
        <v>1.3052799999999998</v>
      </c>
      <c r="L96" s="13">
        <f>Table8[[#This Row],[Abs Erorr ]]/Table8[[#This Row],[Adj Close]]</f>
        <v>9.2779005878297197E-2</v>
      </c>
      <c r="M96" s="97">
        <f t="shared" si="3"/>
        <v>15.47132</v>
      </c>
      <c r="N96" s="85">
        <f>(Table8[[#This Row],[Adj Close]]-Table8[[#This Row],[Forecast 6 Period ]])</f>
        <v>-1.4026200000000006</v>
      </c>
      <c r="O96" s="85">
        <f>Table8[[#This Row],[Erorr 2]]^2</f>
        <v>1.9673428644000017</v>
      </c>
      <c r="P96" s="85">
        <f>ABS(Table8[[#This Row],[Erorr 2]])</f>
        <v>1.4026200000000006</v>
      </c>
      <c r="Q96" s="13">
        <f>Table8[[#This Row],[Abs Erorr 4]]/Table8[[#This Row],[Adj Close]]</f>
        <v>9.9697910965476602E-2</v>
      </c>
    </row>
    <row r="97" spans="6:17" x14ac:dyDescent="0.3">
      <c r="F97" s="9">
        <v>43605.291666666664</v>
      </c>
      <c r="G97" s="80">
        <v>13.6907</v>
      </c>
      <c r="H97" s="85">
        <f t="shared" si="2"/>
        <v>14.833069999999999</v>
      </c>
      <c r="I97" s="85">
        <f>(Table8[[#This Row],[Adj Close]]-Table8[[#This Row],[Forecast 3 Period]])</f>
        <v>-1.1423699999999997</v>
      </c>
      <c r="J97" s="85">
        <f>Table8[[#This Row],[Erorr ]]^2</f>
        <v>1.3050092168999992</v>
      </c>
      <c r="K97" s="85">
        <f>ABS(Table8[[#This Row],[Erorr ]])</f>
        <v>1.1423699999999997</v>
      </c>
      <c r="L97" s="13">
        <f>Table8[[#This Row],[Abs Erorr ]]/Table8[[#This Row],[Adj Close]]</f>
        <v>8.3441314176776915E-2</v>
      </c>
      <c r="M97" s="97">
        <f t="shared" si="3"/>
        <v>15.158460000000002</v>
      </c>
      <c r="N97" s="85">
        <f>(Table8[[#This Row],[Adj Close]]-Table8[[#This Row],[Forecast 6 Period ]])</f>
        <v>-1.467760000000002</v>
      </c>
      <c r="O97" s="85">
        <f>Table8[[#This Row],[Erorr 2]]^2</f>
        <v>2.1543194176000058</v>
      </c>
      <c r="P97" s="85">
        <f>ABS(Table8[[#This Row],[Erorr 2]])</f>
        <v>1.467760000000002</v>
      </c>
      <c r="Q97" s="13">
        <f>Table8[[#This Row],[Abs Erorr 4]]/Table8[[#This Row],[Adj Close]]</f>
        <v>0.10720854302555764</v>
      </c>
    </row>
    <row r="98" spans="6:17" x14ac:dyDescent="0.3">
      <c r="F98" s="5">
        <v>43606.291666666664</v>
      </c>
      <c r="G98" s="91">
        <v>13.672000000000001</v>
      </c>
      <c r="H98" s="85">
        <f t="shared" si="2"/>
        <v>14.263489999999999</v>
      </c>
      <c r="I98" s="85">
        <f>(Table8[[#This Row],[Adj Close]]-Table8[[#This Row],[Forecast 3 Period]])</f>
        <v>-0.59148999999999852</v>
      </c>
      <c r="J98" s="85">
        <f>Table8[[#This Row],[Erorr ]]^2</f>
        <v>0.34986042009999824</v>
      </c>
      <c r="K98" s="85">
        <f>ABS(Table8[[#This Row],[Erorr ]])</f>
        <v>0.59148999999999852</v>
      </c>
      <c r="L98" s="13">
        <f>Table8[[#This Row],[Abs Erorr ]]/Table8[[#This Row],[Adj Close]]</f>
        <v>4.3262873025160804E-2</v>
      </c>
      <c r="M98" s="97">
        <f t="shared" si="3"/>
        <v>14.751070000000002</v>
      </c>
      <c r="N98" s="85">
        <f>(Table8[[#This Row],[Adj Close]]-Table8[[#This Row],[Forecast 6 Period ]])</f>
        <v>-1.0790700000000015</v>
      </c>
      <c r="O98" s="85">
        <f>Table8[[#This Row],[Erorr 2]]^2</f>
        <v>1.1643920649000032</v>
      </c>
      <c r="P98" s="85">
        <f>ABS(Table8[[#This Row],[Erorr 2]])</f>
        <v>1.0790700000000015</v>
      </c>
      <c r="Q98" s="13">
        <f>Table8[[#This Row],[Abs Erorr 4]]/Table8[[#This Row],[Adj Close]]</f>
        <v>7.8925541252194378E-2</v>
      </c>
    </row>
    <row r="99" spans="6:17" x14ac:dyDescent="0.3">
      <c r="F99" s="9">
        <v>43607.291666666664</v>
      </c>
      <c r="G99" s="80">
        <v>12.848699999999999</v>
      </c>
      <c r="H99" s="85">
        <f t="shared" si="2"/>
        <v>13.796620000000001</v>
      </c>
      <c r="I99" s="85">
        <f>(Table8[[#This Row],[Adj Close]]-Table8[[#This Row],[Forecast 3 Period]])</f>
        <v>-0.94792000000000165</v>
      </c>
      <c r="J99" s="85">
        <f>Table8[[#This Row],[Erorr ]]^2</f>
        <v>0.89855232640000315</v>
      </c>
      <c r="K99" s="85">
        <f>ABS(Table8[[#This Row],[Erorr ]])</f>
        <v>0.94792000000000165</v>
      </c>
      <c r="L99" s="13">
        <f>Table8[[#This Row],[Abs Erorr ]]/Table8[[#This Row],[Adj Close]]</f>
        <v>7.3775557060247479E-2</v>
      </c>
      <c r="M99" s="97">
        <f t="shared" si="3"/>
        <v>14.425740000000001</v>
      </c>
      <c r="N99" s="85">
        <f>(Table8[[#This Row],[Adj Close]]-Table8[[#This Row],[Forecast 6 Period ]])</f>
        <v>-1.577040000000002</v>
      </c>
      <c r="O99" s="85">
        <f>Table8[[#This Row],[Erorr 2]]^2</f>
        <v>2.4870551616000065</v>
      </c>
      <c r="P99" s="85">
        <f>ABS(Table8[[#This Row],[Erorr 2]])</f>
        <v>1.577040000000002</v>
      </c>
      <c r="Q99" s="13">
        <f>Table8[[#This Row],[Abs Erorr 4]]/Table8[[#This Row],[Adj Close]]</f>
        <v>0.12273926545097964</v>
      </c>
    </row>
    <row r="100" spans="6:17" x14ac:dyDescent="0.3">
      <c r="F100" s="5">
        <v>43608.291666666664</v>
      </c>
      <c r="G100" s="91">
        <v>13.0327</v>
      </c>
      <c r="H100" s="85">
        <f t="shared" si="2"/>
        <v>13.348289999999999</v>
      </c>
      <c r="I100" s="85">
        <f>(Table8[[#This Row],[Adj Close]]-Table8[[#This Row],[Forecast 3 Period]])</f>
        <v>-0.31558999999999848</v>
      </c>
      <c r="J100" s="85">
        <f>Table8[[#This Row],[Erorr ]]^2</f>
        <v>9.9597048099999044E-2</v>
      </c>
      <c r="K100" s="85">
        <f>ABS(Table8[[#This Row],[Erorr ]])</f>
        <v>0.31558999999999848</v>
      </c>
      <c r="L100" s="13">
        <f>Table8[[#This Row],[Abs Erorr ]]/Table8[[#This Row],[Adj Close]]</f>
        <v>2.4215243195960811E-2</v>
      </c>
      <c r="M100" s="97">
        <f t="shared" si="3"/>
        <v>13.92455</v>
      </c>
      <c r="N100" s="85">
        <f>(Table8[[#This Row],[Adj Close]]-Table8[[#This Row],[Forecast 6 Period ]])</f>
        <v>-0.89184999999999981</v>
      </c>
      <c r="O100" s="85">
        <f>Table8[[#This Row],[Erorr 2]]^2</f>
        <v>0.79539642249999964</v>
      </c>
      <c r="P100" s="85">
        <f>ABS(Table8[[#This Row],[Erorr 2]])</f>
        <v>0.89184999999999981</v>
      </c>
      <c r="Q100" s="13">
        <f>Table8[[#This Row],[Abs Erorr 4]]/Table8[[#This Row],[Adj Close]]</f>
        <v>6.8431714073062352E-2</v>
      </c>
    </row>
    <row r="101" spans="6:17" x14ac:dyDescent="0.3">
      <c r="F101" s="9">
        <v>43609.291666666664</v>
      </c>
      <c r="G101" s="80">
        <v>12.7087</v>
      </c>
      <c r="H101" s="85">
        <f t="shared" si="2"/>
        <v>13.16929</v>
      </c>
      <c r="I101" s="85">
        <f>(Table8[[#This Row],[Adj Close]]-Table8[[#This Row],[Forecast 3 Period]])</f>
        <v>-0.46058999999999983</v>
      </c>
      <c r="J101" s="85">
        <f>Table8[[#This Row],[Erorr ]]^2</f>
        <v>0.21214314809999985</v>
      </c>
      <c r="K101" s="85">
        <f>ABS(Table8[[#This Row],[Erorr ]])</f>
        <v>0.46058999999999983</v>
      </c>
      <c r="L101" s="13">
        <f>Table8[[#This Row],[Abs Erorr ]]/Table8[[#This Row],[Adj Close]]</f>
        <v>3.6242101867224798E-2</v>
      </c>
      <c r="M101" s="97">
        <f t="shared" si="3"/>
        <v>13.57789</v>
      </c>
      <c r="N101" s="85">
        <f>(Table8[[#This Row],[Adj Close]]-Table8[[#This Row],[Forecast 6 Period ]])</f>
        <v>-0.86918999999999969</v>
      </c>
      <c r="O101" s="85">
        <f>Table8[[#This Row],[Erorr 2]]^2</f>
        <v>0.75549125609999945</v>
      </c>
      <c r="P101" s="85">
        <f>ABS(Table8[[#This Row],[Erorr 2]])</f>
        <v>0.86918999999999969</v>
      </c>
      <c r="Q101" s="13">
        <f>Table8[[#This Row],[Abs Erorr 4]]/Table8[[#This Row],[Adj Close]]</f>
        <v>6.8393305373484273E-2</v>
      </c>
    </row>
    <row r="102" spans="6:17" x14ac:dyDescent="0.3">
      <c r="F102" s="5">
        <v>43613.291666666664</v>
      </c>
      <c r="G102" s="91">
        <v>12.58</v>
      </c>
      <c r="H102" s="85">
        <f t="shared" si="2"/>
        <v>12.847899999999999</v>
      </c>
      <c r="I102" s="85">
        <f>(Table8[[#This Row],[Adj Close]]-Table8[[#This Row],[Forecast 3 Period]])</f>
        <v>-0.26789999999999914</v>
      </c>
      <c r="J102" s="85">
        <f>Table8[[#This Row],[Erorr ]]^2</f>
        <v>7.1770409999999535E-2</v>
      </c>
      <c r="K102" s="85">
        <f>ABS(Table8[[#This Row],[Erorr ]])</f>
        <v>0.26789999999999914</v>
      </c>
      <c r="L102" s="13">
        <f>Table8[[#This Row],[Abs Erorr ]]/Table8[[#This Row],[Adj Close]]</f>
        <v>2.1295707472177992E-2</v>
      </c>
      <c r="M102" s="97">
        <f t="shared" si="3"/>
        <v>13.228360000000002</v>
      </c>
      <c r="N102" s="85">
        <f>(Table8[[#This Row],[Adj Close]]-Table8[[#This Row],[Forecast 6 Period ]])</f>
        <v>-0.64836000000000205</v>
      </c>
      <c r="O102" s="85">
        <f>Table8[[#This Row],[Erorr 2]]^2</f>
        <v>0.42037068960000268</v>
      </c>
      <c r="P102" s="85">
        <f>ABS(Table8[[#This Row],[Erorr 2]])</f>
        <v>0.64836000000000205</v>
      </c>
      <c r="Q102" s="13">
        <f>Table8[[#This Row],[Abs Erorr 4]]/Table8[[#This Row],[Adj Close]]</f>
        <v>5.1538950715421465E-2</v>
      </c>
    </row>
    <row r="103" spans="6:17" x14ac:dyDescent="0.3">
      <c r="F103" s="9">
        <v>43614.291666666664</v>
      </c>
      <c r="G103" s="80">
        <v>12.657299999999999</v>
      </c>
      <c r="H103" s="85">
        <f t="shared" si="2"/>
        <v>12.75442</v>
      </c>
      <c r="I103" s="85">
        <f>(Table8[[#This Row],[Adj Close]]-Table8[[#This Row],[Forecast 3 Period]])</f>
        <v>-9.7120000000000317E-2</v>
      </c>
      <c r="J103" s="85">
        <f>Table8[[#This Row],[Erorr ]]^2</f>
        <v>9.4322944000000616E-3</v>
      </c>
      <c r="K103" s="85">
        <f>ABS(Table8[[#This Row],[Erorr ]])</f>
        <v>9.7120000000000317E-2</v>
      </c>
      <c r="L103" s="13">
        <f>Table8[[#This Row],[Abs Erorr ]]/Table8[[#This Row],[Adj Close]]</f>
        <v>7.6730424340104384E-3</v>
      </c>
      <c r="M103" s="97">
        <f t="shared" si="3"/>
        <v>12.970290000000002</v>
      </c>
      <c r="N103" s="85">
        <f>(Table8[[#This Row],[Adj Close]]-Table8[[#This Row],[Forecast 6 Period ]])</f>
        <v>-0.31299000000000277</v>
      </c>
      <c r="O103" s="85">
        <f>Table8[[#This Row],[Erorr 2]]^2</f>
        <v>9.7962740100001736E-2</v>
      </c>
      <c r="P103" s="85">
        <f>ABS(Table8[[#This Row],[Erorr 2]])</f>
        <v>0.31299000000000277</v>
      </c>
      <c r="Q103" s="13">
        <f>Table8[[#This Row],[Abs Erorr 4]]/Table8[[#This Row],[Adj Close]]</f>
        <v>2.4728022564054163E-2</v>
      </c>
    </row>
    <row r="104" spans="6:17" x14ac:dyDescent="0.3">
      <c r="F104" s="5">
        <v>43615.291666666664</v>
      </c>
      <c r="G104" s="91">
        <v>12.548</v>
      </c>
      <c r="H104" s="85">
        <f t="shared" si="2"/>
        <v>12.649529999999999</v>
      </c>
      <c r="I104" s="85">
        <f>(Table8[[#This Row],[Adj Close]]-Table8[[#This Row],[Forecast 3 Period]])</f>
        <v>-0.10152999999999857</v>
      </c>
      <c r="J104" s="85">
        <f>Table8[[#This Row],[Erorr ]]^2</f>
        <v>1.0308340899999709E-2</v>
      </c>
      <c r="K104" s="85">
        <f>ABS(Table8[[#This Row],[Erorr ]])</f>
        <v>0.10152999999999857</v>
      </c>
      <c r="L104" s="13">
        <f>Table8[[#This Row],[Abs Erorr ]]/Table8[[#This Row],[Adj Close]]</f>
        <v>8.0913292955051459E-3</v>
      </c>
      <c r="M104" s="97">
        <f t="shared" si="3"/>
        <v>12.847810000000001</v>
      </c>
      <c r="N104" s="85">
        <f>(Table8[[#This Row],[Adj Close]]-Table8[[#This Row],[Forecast 6 Period ]])</f>
        <v>-0.2998100000000008</v>
      </c>
      <c r="O104" s="85">
        <f>Table8[[#This Row],[Erorr 2]]^2</f>
        <v>8.9886036100000483E-2</v>
      </c>
      <c r="P104" s="85">
        <f>ABS(Table8[[#This Row],[Erorr 2]])</f>
        <v>0.2998100000000008</v>
      </c>
      <c r="Q104" s="13">
        <f>Table8[[#This Row],[Abs Erorr 4]]/Table8[[#This Row],[Adj Close]]</f>
        <v>2.3893050685368251E-2</v>
      </c>
    </row>
    <row r="105" spans="6:17" x14ac:dyDescent="0.3">
      <c r="F105" s="9">
        <v>43616.291666666664</v>
      </c>
      <c r="G105" s="80">
        <v>12.343999999999999</v>
      </c>
      <c r="H105" s="85">
        <f t="shared" si="2"/>
        <v>12.590389999999999</v>
      </c>
      <c r="I105" s="85">
        <f>(Table8[[#This Row],[Adj Close]]-Table8[[#This Row],[Forecast 3 Period]])</f>
        <v>-0.24638999999999989</v>
      </c>
      <c r="J105" s="85">
        <f>Table8[[#This Row],[Erorr ]]^2</f>
        <v>6.0708032099999941E-2</v>
      </c>
      <c r="K105" s="85">
        <f>ABS(Table8[[#This Row],[Erorr ]])</f>
        <v>0.24638999999999989</v>
      </c>
      <c r="L105" s="13">
        <f>Table8[[#This Row],[Abs Erorr ]]/Table8[[#This Row],[Adj Close]]</f>
        <v>1.9960304601425786E-2</v>
      </c>
      <c r="M105" s="97">
        <f t="shared" si="3"/>
        <v>12.68694</v>
      </c>
      <c r="N105" s="85">
        <f>(Table8[[#This Row],[Adj Close]]-Table8[[#This Row],[Forecast 6 Period ]])</f>
        <v>-0.34294000000000047</v>
      </c>
      <c r="O105" s="85">
        <f>Table8[[#This Row],[Erorr 2]]^2</f>
        <v>0.11760784360000032</v>
      </c>
      <c r="P105" s="85">
        <f>ABS(Table8[[#This Row],[Erorr 2]])</f>
        <v>0.34294000000000047</v>
      </c>
      <c r="Q105" s="13">
        <f>Table8[[#This Row],[Abs Erorr 4]]/Table8[[#This Row],[Adj Close]]</f>
        <v>2.7781918340894402E-2</v>
      </c>
    </row>
    <row r="106" spans="6:17" x14ac:dyDescent="0.3">
      <c r="F106" s="5">
        <v>43619.291666666664</v>
      </c>
      <c r="G106" s="91">
        <v>11.9313</v>
      </c>
      <c r="H106" s="85">
        <f t="shared" si="2"/>
        <v>12.499189999999999</v>
      </c>
      <c r="I106" s="85">
        <f>(Table8[[#This Row],[Adj Close]]-Table8[[#This Row],[Forecast 3 Period]])</f>
        <v>-0.56788999999999845</v>
      </c>
      <c r="J106" s="85">
        <f>Table8[[#This Row],[Erorr ]]^2</f>
        <v>0.32249905209999824</v>
      </c>
      <c r="K106" s="85">
        <f>ABS(Table8[[#This Row],[Erorr ]])</f>
        <v>0.56788999999999845</v>
      </c>
      <c r="L106" s="13">
        <f>Table8[[#This Row],[Abs Erorr ]]/Table8[[#This Row],[Adj Close]]</f>
        <v>4.7596657531031691E-2</v>
      </c>
      <c r="M106" s="97">
        <f t="shared" si="3"/>
        <v>12.600000000000001</v>
      </c>
      <c r="N106" s="85">
        <f>(Table8[[#This Row],[Adj Close]]-Table8[[#This Row],[Forecast 6 Period ]])</f>
        <v>-0.66870000000000118</v>
      </c>
      <c r="O106" s="85">
        <f>Table8[[#This Row],[Erorr 2]]^2</f>
        <v>0.44715969000000161</v>
      </c>
      <c r="P106" s="85">
        <f>ABS(Table8[[#This Row],[Erorr 2]])</f>
        <v>0.66870000000000118</v>
      </c>
      <c r="Q106" s="13">
        <f>Table8[[#This Row],[Abs Erorr 4]]/Table8[[#This Row],[Adj Close]]</f>
        <v>5.6045862563174273E-2</v>
      </c>
    </row>
    <row r="107" spans="6:17" x14ac:dyDescent="0.3">
      <c r="F107" s="9">
        <v>43620.291666666664</v>
      </c>
      <c r="G107" s="80">
        <v>12.906700000000001</v>
      </c>
      <c r="H107" s="85">
        <f t="shared" si="2"/>
        <v>12.240119999999999</v>
      </c>
      <c r="I107" s="85">
        <f>(Table8[[#This Row],[Adj Close]]-Table8[[#This Row],[Forecast 3 Period]])</f>
        <v>0.6665800000000015</v>
      </c>
      <c r="J107" s="85">
        <f>Table8[[#This Row],[Erorr ]]^2</f>
        <v>0.444328896400002</v>
      </c>
      <c r="K107" s="85">
        <f>ABS(Table8[[#This Row],[Erorr ]])</f>
        <v>0.6665800000000015</v>
      </c>
      <c r="L107" s="13">
        <f>Table8[[#This Row],[Abs Erorr ]]/Table8[[#This Row],[Adj Close]]</f>
        <v>5.1646044302571643E-2</v>
      </c>
      <c r="M107" s="97">
        <f t="shared" si="3"/>
        <v>12.424989999999999</v>
      </c>
      <c r="N107" s="85">
        <f>(Table8[[#This Row],[Adj Close]]-Table8[[#This Row],[Forecast 6 Period ]])</f>
        <v>0.48171000000000141</v>
      </c>
      <c r="O107" s="85">
        <f>Table8[[#This Row],[Erorr 2]]^2</f>
        <v>0.23204452410000137</v>
      </c>
      <c r="P107" s="85">
        <f>ABS(Table8[[#This Row],[Erorr 2]])</f>
        <v>0.48171000000000141</v>
      </c>
      <c r="Q107" s="13">
        <f>Table8[[#This Row],[Abs Erorr 4]]/Table8[[#This Row],[Adj Close]]</f>
        <v>3.7322475923357745E-2</v>
      </c>
    </row>
    <row r="108" spans="6:17" x14ac:dyDescent="0.3">
      <c r="F108" s="5">
        <v>43621.291666666664</v>
      </c>
      <c r="G108" s="91">
        <v>13.106</v>
      </c>
      <c r="H108" s="85">
        <f t="shared" si="2"/>
        <v>12.445270000000001</v>
      </c>
      <c r="I108" s="85">
        <f>(Table8[[#This Row],[Adj Close]]-Table8[[#This Row],[Forecast 3 Period]])</f>
        <v>0.66072999999999915</v>
      </c>
      <c r="J108" s="85">
        <f>Table8[[#This Row],[Erorr ]]^2</f>
        <v>0.4365641328999989</v>
      </c>
      <c r="K108" s="85">
        <f>ABS(Table8[[#This Row],[Erorr ]])</f>
        <v>0.66072999999999915</v>
      </c>
      <c r="L108" s="13">
        <f>Table8[[#This Row],[Abs Erorr ]]/Table8[[#This Row],[Adj Close]]</f>
        <v>5.0414314054631405E-2</v>
      </c>
      <c r="M108" s="97">
        <f t="shared" si="3"/>
        <v>12.469730000000002</v>
      </c>
      <c r="N108" s="85">
        <f>(Table8[[#This Row],[Adj Close]]-Table8[[#This Row],[Forecast 6 Period ]])</f>
        <v>0.63626999999999789</v>
      </c>
      <c r="O108" s="85">
        <f>Table8[[#This Row],[Erorr 2]]^2</f>
        <v>0.40483951289999731</v>
      </c>
      <c r="P108" s="85">
        <f>ABS(Table8[[#This Row],[Erorr 2]])</f>
        <v>0.63626999999999789</v>
      </c>
      <c r="Q108" s="13">
        <f>Table8[[#This Row],[Abs Erorr 4]]/Table8[[#This Row],[Adj Close]]</f>
        <v>4.8547993285517926E-2</v>
      </c>
    </row>
    <row r="109" spans="6:17" x14ac:dyDescent="0.3">
      <c r="F109" s="9">
        <v>43622.291666666664</v>
      </c>
      <c r="G109" s="80">
        <v>13.73</v>
      </c>
      <c r="H109" s="85">
        <f t="shared" si="2"/>
        <v>12.6938</v>
      </c>
      <c r="I109" s="85">
        <f>(Table8[[#This Row],[Adj Close]]-Table8[[#This Row],[Forecast 3 Period]])</f>
        <v>1.0362000000000009</v>
      </c>
      <c r="J109" s="85">
        <f>Table8[[#This Row],[Erorr ]]^2</f>
        <v>1.0737104400000019</v>
      </c>
      <c r="K109" s="85">
        <f>ABS(Table8[[#This Row],[Erorr ]])</f>
        <v>1.0362000000000009</v>
      </c>
      <c r="L109" s="13">
        <f>Table8[[#This Row],[Abs Erorr ]]/Table8[[#This Row],[Adj Close]]</f>
        <v>7.546977421704304E-2</v>
      </c>
      <c r="M109" s="97">
        <f t="shared" si="3"/>
        <v>12.57813</v>
      </c>
      <c r="N109" s="85">
        <f>(Table8[[#This Row],[Adj Close]]-Table8[[#This Row],[Forecast 6 Period ]])</f>
        <v>1.1518700000000006</v>
      </c>
      <c r="O109" s="85">
        <f>Table8[[#This Row],[Erorr 2]]^2</f>
        <v>1.3268044969000015</v>
      </c>
      <c r="P109" s="85">
        <f>ABS(Table8[[#This Row],[Erorr 2]])</f>
        <v>1.1518700000000006</v>
      </c>
      <c r="Q109" s="13">
        <f>Table8[[#This Row],[Abs Erorr 4]]/Table8[[#This Row],[Adj Close]]</f>
        <v>8.3894391842680299E-2</v>
      </c>
    </row>
    <row r="110" spans="6:17" x14ac:dyDescent="0.3">
      <c r="F110" s="5">
        <v>43623.291666666664</v>
      </c>
      <c r="G110" s="91">
        <v>13.6333</v>
      </c>
      <c r="H110" s="85">
        <f t="shared" si="2"/>
        <v>13.295809999999999</v>
      </c>
      <c r="I110" s="85">
        <f>(Table8[[#This Row],[Adj Close]]-Table8[[#This Row],[Forecast 3 Period]])</f>
        <v>0.33749000000000073</v>
      </c>
      <c r="J110" s="85">
        <f>Table8[[#This Row],[Erorr ]]^2</f>
        <v>0.11389950010000049</v>
      </c>
      <c r="K110" s="85">
        <f>ABS(Table8[[#This Row],[Erorr ]])</f>
        <v>0.33749000000000073</v>
      </c>
      <c r="L110" s="13">
        <f>Table8[[#This Row],[Abs Erorr ]]/Table8[[#This Row],[Adj Close]]</f>
        <v>2.4754828251413872E-2</v>
      </c>
      <c r="M110" s="97">
        <f t="shared" si="3"/>
        <v>12.824000000000002</v>
      </c>
      <c r="N110" s="85">
        <f>(Table8[[#This Row],[Adj Close]]-Table8[[#This Row],[Forecast 6 Period ]])</f>
        <v>0.80929999999999858</v>
      </c>
      <c r="O110" s="85">
        <f>Table8[[#This Row],[Erorr 2]]^2</f>
        <v>0.65496648999999774</v>
      </c>
      <c r="P110" s="85">
        <f>ABS(Table8[[#This Row],[Erorr 2]])</f>
        <v>0.80929999999999858</v>
      </c>
      <c r="Q110" s="13">
        <f>Table8[[#This Row],[Abs Erorr 4]]/Table8[[#This Row],[Adj Close]]</f>
        <v>5.9362003330081389E-2</v>
      </c>
    </row>
    <row r="111" spans="6:17" x14ac:dyDescent="0.3">
      <c r="F111" s="9">
        <v>43626.291666666664</v>
      </c>
      <c r="G111" s="80">
        <v>14.192</v>
      </c>
      <c r="H111" s="85">
        <f t="shared" si="2"/>
        <v>13.50412</v>
      </c>
      <c r="I111" s="85">
        <f>(Table8[[#This Row],[Adj Close]]-Table8[[#This Row],[Forecast 3 Period]])</f>
        <v>0.68787999999999982</v>
      </c>
      <c r="J111" s="85">
        <f>Table8[[#This Row],[Erorr ]]^2</f>
        <v>0.47317889439999977</v>
      </c>
      <c r="K111" s="85">
        <f>ABS(Table8[[#This Row],[Erorr ]])</f>
        <v>0.68787999999999982</v>
      </c>
      <c r="L111" s="13">
        <f>Table8[[#This Row],[Abs Erorr ]]/Table8[[#This Row],[Adj Close]]</f>
        <v>4.846956031567079E-2</v>
      </c>
      <c r="M111" s="97">
        <f t="shared" si="3"/>
        <v>13.102730000000001</v>
      </c>
      <c r="N111" s="85">
        <f>(Table8[[#This Row],[Adj Close]]-Table8[[#This Row],[Forecast 6 Period ]])</f>
        <v>1.0892699999999991</v>
      </c>
      <c r="O111" s="85">
        <f>Table8[[#This Row],[Erorr 2]]^2</f>
        <v>1.1865091328999979</v>
      </c>
      <c r="P111" s="85">
        <f>ABS(Table8[[#This Row],[Erorr 2]])</f>
        <v>1.0892699999999991</v>
      </c>
      <c r="Q111" s="13">
        <f>Table8[[#This Row],[Abs Erorr 4]]/Table8[[#This Row],[Adj Close]]</f>
        <v>7.6752395715896218E-2</v>
      </c>
    </row>
    <row r="112" spans="6:17" x14ac:dyDescent="0.3">
      <c r="F112" s="5">
        <v>43627.291666666664</v>
      </c>
      <c r="G112" s="91">
        <v>14.4733</v>
      </c>
      <c r="H112" s="85">
        <f t="shared" si="2"/>
        <v>13.88579</v>
      </c>
      <c r="I112" s="85">
        <f>(Table8[[#This Row],[Adj Close]]-Table8[[#This Row],[Forecast 3 Period]])</f>
        <v>0.58750999999999998</v>
      </c>
      <c r="J112" s="85">
        <f>Table8[[#This Row],[Erorr ]]^2</f>
        <v>0.34516800009999998</v>
      </c>
      <c r="K112" s="85">
        <f>ABS(Table8[[#This Row],[Erorr ]])</f>
        <v>0.58750999999999998</v>
      </c>
      <c r="L112" s="13">
        <f>Table8[[#This Row],[Abs Erorr ]]/Table8[[#This Row],[Adj Close]]</f>
        <v>4.059267755107681E-2</v>
      </c>
      <c r="M112" s="97">
        <f t="shared" si="3"/>
        <v>13.416060000000002</v>
      </c>
      <c r="N112" s="85">
        <f>(Table8[[#This Row],[Adj Close]]-Table8[[#This Row],[Forecast 6 Period ]])</f>
        <v>1.0572399999999984</v>
      </c>
      <c r="O112" s="85">
        <f>Table8[[#This Row],[Erorr 2]]^2</f>
        <v>1.1177564175999966</v>
      </c>
      <c r="P112" s="85">
        <f>ABS(Table8[[#This Row],[Erorr 2]])</f>
        <v>1.0572399999999984</v>
      </c>
      <c r="Q112" s="13">
        <f>Table8[[#This Row],[Abs Erorr 4]]/Table8[[#This Row],[Adj Close]]</f>
        <v>7.3047611809331559E-2</v>
      </c>
    </row>
    <row r="113" spans="6:17" x14ac:dyDescent="0.3">
      <c r="F113" s="9">
        <v>43628.291666666664</v>
      </c>
      <c r="G113" s="80">
        <v>13.950699999999999</v>
      </c>
      <c r="H113" s="85">
        <f t="shared" si="2"/>
        <v>14.13691</v>
      </c>
      <c r="I113" s="85">
        <f>(Table8[[#This Row],[Adj Close]]-Table8[[#This Row],[Forecast 3 Period]])</f>
        <v>-0.18621000000000087</v>
      </c>
      <c r="J113" s="85">
        <f>Table8[[#This Row],[Erorr ]]^2</f>
        <v>3.4674164100000328E-2</v>
      </c>
      <c r="K113" s="85">
        <f>ABS(Table8[[#This Row],[Erorr ]])</f>
        <v>0.18621000000000087</v>
      </c>
      <c r="L113" s="13">
        <f>Table8[[#This Row],[Abs Erorr ]]/Table8[[#This Row],[Adj Close]]</f>
        <v>1.3347717318844279E-2</v>
      </c>
      <c r="M113" s="97">
        <f t="shared" si="3"/>
        <v>13.806990000000001</v>
      </c>
      <c r="N113" s="85">
        <f>(Table8[[#This Row],[Adj Close]]-Table8[[#This Row],[Forecast 6 Period ]])</f>
        <v>0.14370999999999867</v>
      </c>
      <c r="O113" s="85">
        <f>Table8[[#This Row],[Erorr 2]]^2</f>
        <v>2.0652564099999618E-2</v>
      </c>
      <c r="P113" s="85">
        <f>ABS(Table8[[#This Row],[Erorr 2]])</f>
        <v>0.14370999999999867</v>
      </c>
      <c r="Q113" s="13">
        <f>Table8[[#This Row],[Abs Erorr 4]]/Table8[[#This Row],[Adj Close]]</f>
        <v>1.0301275204828337E-2</v>
      </c>
    </row>
    <row r="114" spans="6:17" x14ac:dyDescent="0.3">
      <c r="F114" s="5">
        <v>43629.291666666664</v>
      </c>
      <c r="G114" s="91">
        <v>14.2607</v>
      </c>
      <c r="H114" s="85">
        <f t="shared" si="2"/>
        <v>14.179870000000001</v>
      </c>
      <c r="I114" s="85">
        <f>(Table8[[#This Row],[Adj Close]]-Table8[[#This Row],[Forecast 3 Period]])</f>
        <v>8.0829999999998847E-2</v>
      </c>
      <c r="J114" s="85">
        <f>Table8[[#This Row],[Erorr ]]^2</f>
        <v>6.5334888999998139E-3</v>
      </c>
      <c r="K114" s="85">
        <f>ABS(Table8[[#This Row],[Erorr ]])</f>
        <v>8.0829999999998847E-2</v>
      </c>
      <c r="L114" s="13">
        <f>Table8[[#This Row],[Abs Erorr ]]/Table8[[#This Row],[Adj Close]]</f>
        <v>5.6680247112693522E-3</v>
      </c>
      <c r="M114" s="97">
        <f t="shared" si="3"/>
        <v>13.93346</v>
      </c>
      <c r="N114" s="85">
        <f>(Table8[[#This Row],[Adj Close]]-Table8[[#This Row],[Forecast 6 Period ]])</f>
        <v>0.32723999999999975</v>
      </c>
      <c r="O114" s="85">
        <f>Table8[[#This Row],[Erorr 2]]^2</f>
        <v>0.10708601759999983</v>
      </c>
      <c r="P114" s="85">
        <f>ABS(Table8[[#This Row],[Erorr 2]])</f>
        <v>0.32723999999999975</v>
      </c>
      <c r="Q114" s="13">
        <f>Table8[[#This Row],[Abs Erorr 4]]/Table8[[#This Row],[Adj Close]]</f>
        <v>2.2946980162264107E-2</v>
      </c>
    </row>
    <row r="115" spans="6:17" x14ac:dyDescent="0.3">
      <c r="F115" s="9">
        <v>43630.291666666664</v>
      </c>
      <c r="G115" s="80">
        <v>14.327999999999999</v>
      </c>
      <c r="H115" s="85">
        <f t="shared" si="2"/>
        <v>14.231480000000001</v>
      </c>
      <c r="I115" s="85">
        <f>(Table8[[#This Row],[Adj Close]]-Table8[[#This Row],[Forecast 3 Period]])</f>
        <v>9.6519999999998163E-2</v>
      </c>
      <c r="J115" s="85">
        <f>Table8[[#This Row],[Erorr ]]^2</f>
        <v>9.3161103999996452E-3</v>
      </c>
      <c r="K115" s="85">
        <f>ABS(Table8[[#This Row],[Erorr ]])</f>
        <v>9.6519999999998163E-2</v>
      </c>
      <c r="L115" s="13">
        <f>Table8[[#This Row],[Abs Erorr ]]/Table8[[#This Row],[Adj Close]]</f>
        <v>6.736460078168493E-3</v>
      </c>
      <c r="M115" s="97">
        <f t="shared" si="3"/>
        <v>14.11167</v>
      </c>
      <c r="N115" s="85">
        <f>(Table8[[#This Row],[Adj Close]]-Table8[[#This Row],[Forecast 6 Period ]])</f>
        <v>0.21632999999999925</v>
      </c>
      <c r="O115" s="85">
        <f>Table8[[#This Row],[Erorr 2]]^2</f>
        <v>4.6798668899999674E-2</v>
      </c>
      <c r="P115" s="85">
        <f>ABS(Table8[[#This Row],[Erorr 2]])</f>
        <v>0.21632999999999925</v>
      </c>
      <c r="Q115" s="13">
        <f>Table8[[#This Row],[Abs Erorr 4]]/Table8[[#This Row],[Adj Close]]</f>
        <v>1.5098408710217703E-2</v>
      </c>
    </row>
    <row r="116" spans="6:17" x14ac:dyDescent="0.3">
      <c r="F116" s="5">
        <v>43633.291666666664</v>
      </c>
      <c r="G116" s="91">
        <v>15.002000000000001</v>
      </c>
      <c r="H116" s="85">
        <f t="shared" si="2"/>
        <v>14.194619999999999</v>
      </c>
      <c r="I116" s="85">
        <f>(Table8[[#This Row],[Adj Close]]-Table8[[#This Row],[Forecast 3 Period]])</f>
        <v>0.80738000000000198</v>
      </c>
      <c r="J116" s="85">
        <f>Table8[[#This Row],[Erorr ]]^2</f>
        <v>0.65186246440000317</v>
      </c>
      <c r="K116" s="85">
        <f>ABS(Table8[[#This Row],[Erorr ]])</f>
        <v>0.80738000000000198</v>
      </c>
      <c r="L116" s="13">
        <f>Table8[[#This Row],[Abs Erorr ]]/Table8[[#This Row],[Adj Close]]</f>
        <v>5.3818157578989598E-2</v>
      </c>
      <c r="M116" s="97">
        <f t="shared" si="3"/>
        <v>14.18507</v>
      </c>
      <c r="N116" s="85">
        <f>(Table8[[#This Row],[Adj Close]]-Table8[[#This Row],[Forecast 6 Period ]])</f>
        <v>0.81693000000000104</v>
      </c>
      <c r="O116" s="85">
        <f>Table8[[#This Row],[Erorr 2]]^2</f>
        <v>0.66737462490000166</v>
      </c>
      <c r="P116" s="85">
        <f>ABS(Table8[[#This Row],[Erorr 2]])</f>
        <v>0.81693000000000104</v>
      </c>
      <c r="Q116" s="13">
        <f>Table8[[#This Row],[Abs Erorr 4]]/Table8[[#This Row],[Adj Close]]</f>
        <v>5.4454739368084322E-2</v>
      </c>
    </row>
    <row r="117" spans="6:17" x14ac:dyDescent="0.3">
      <c r="F117" s="9">
        <v>43634.291666666664</v>
      </c>
      <c r="G117" s="80">
        <v>14.982699999999999</v>
      </c>
      <c r="H117" s="85">
        <f t="shared" si="2"/>
        <v>14.57741</v>
      </c>
      <c r="I117" s="85">
        <f>(Table8[[#This Row],[Adj Close]]-Table8[[#This Row],[Forecast 3 Period]])</f>
        <v>0.40528999999999904</v>
      </c>
      <c r="J117" s="85">
        <f>Table8[[#This Row],[Erorr ]]^2</f>
        <v>0.16425998409999923</v>
      </c>
      <c r="K117" s="85">
        <f>ABS(Table8[[#This Row],[Erorr ]])</f>
        <v>0.40528999999999904</v>
      </c>
      <c r="L117" s="13">
        <f>Table8[[#This Row],[Abs Erorr ]]/Table8[[#This Row],[Adj Close]]</f>
        <v>2.7050531613127076E-2</v>
      </c>
      <c r="M117" s="97">
        <f t="shared" si="3"/>
        <v>14.374810000000004</v>
      </c>
      <c r="N117" s="85">
        <f>(Table8[[#This Row],[Adj Close]]-Table8[[#This Row],[Forecast 6 Period ]])</f>
        <v>0.60788999999999582</v>
      </c>
      <c r="O117" s="85">
        <f>Table8[[#This Row],[Erorr 2]]^2</f>
        <v>0.3695302520999949</v>
      </c>
      <c r="P117" s="85">
        <f>ABS(Table8[[#This Row],[Erorr 2]])</f>
        <v>0.60788999999999582</v>
      </c>
      <c r="Q117" s="13">
        <f>Table8[[#This Row],[Abs Erorr 4]]/Table8[[#This Row],[Adj Close]]</f>
        <v>4.057279395569529E-2</v>
      </c>
    </row>
    <row r="118" spans="6:17" x14ac:dyDescent="0.3">
      <c r="F118" s="5">
        <v>43635.291666666664</v>
      </c>
      <c r="G118" s="91">
        <v>15.0953</v>
      </c>
      <c r="H118" s="85">
        <f t="shared" si="2"/>
        <v>14.792080000000002</v>
      </c>
      <c r="I118" s="85">
        <f>(Table8[[#This Row],[Adj Close]]-Table8[[#This Row],[Forecast 3 Period]])</f>
        <v>0.30321999999999782</v>
      </c>
      <c r="J118" s="85">
        <f>Table8[[#This Row],[Erorr ]]^2</f>
        <v>9.1942368399998683E-2</v>
      </c>
      <c r="K118" s="85">
        <f>ABS(Table8[[#This Row],[Erorr ]])</f>
        <v>0.30321999999999782</v>
      </c>
      <c r="L118" s="13">
        <f>Table8[[#This Row],[Abs Erorr ]]/Table8[[#This Row],[Adj Close]]</f>
        <v>2.008704696163692E-2</v>
      </c>
      <c r="M118" s="97">
        <f t="shared" si="3"/>
        <v>14.557080000000003</v>
      </c>
      <c r="N118" s="85">
        <f>(Table8[[#This Row],[Adj Close]]-Table8[[#This Row],[Forecast 6 Period ]])</f>
        <v>0.53821999999999726</v>
      </c>
      <c r="O118" s="85">
        <f>Table8[[#This Row],[Erorr 2]]^2</f>
        <v>0.28968076839999707</v>
      </c>
      <c r="P118" s="85">
        <f>ABS(Table8[[#This Row],[Erorr 2]])</f>
        <v>0.53821999999999726</v>
      </c>
      <c r="Q118" s="13">
        <f>Table8[[#This Row],[Abs Erorr 4]]/Table8[[#This Row],[Adj Close]]</f>
        <v>3.5654806462938615E-2</v>
      </c>
    </row>
    <row r="119" spans="6:17" x14ac:dyDescent="0.3">
      <c r="F119" s="9">
        <v>43636.291666666664</v>
      </c>
      <c r="G119" s="80">
        <v>14.641299999999999</v>
      </c>
      <c r="H119" s="85">
        <f t="shared" si="2"/>
        <v>15.033530000000001</v>
      </c>
      <c r="I119" s="85">
        <f>(Table8[[#This Row],[Adj Close]]-Table8[[#This Row],[Forecast 3 Period]])</f>
        <v>-0.39223000000000141</v>
      </c>
      <c r="J119" s="85">
        <f>Table8[[#This Row],[Erorr ]]^2</f>
        <v>0.15384437290000111</v>
      </c>
      <c r="K119" s="85">
        <f>ABS(Table8[[#This Row],[Erorr ]])</f>
        <v>0.39223000000000141</v>
      </c>
      <c r="L119" s="13">
        <f>Table8[[#This Row],[Abs Erorr ]]/Table8[[#This Row],[Adj Close]]</f>
        <v>2.6789287836462707E-2</v>
      </c>
      <c r="M119" s="97">
        <f t="shared" si="3"/>
        <v>14.702740000000002</v>
      </c>
      <c r="N119" s="85">
        <f>(Table8[[#This Row],[Adj Close]]-Table8[[#This Row],[Forecast 6 Period ]])</f>
        <v>-6.1440000000002826E-2</v>
      </c>
      <c r="O119" s="85">
        <f>Table8[[#This Row],[Erorr 2]]^2</f>
        <v>3.7748736000003474E-3</v>
      </c>
      <c r="P119" s="85">
        <f>ABS(Table8[[#This Row],[Erorr 2]])</f>
        <v>6.1440000000002826E-2</v>
      </c>
      <c r="Q119" s="13">
        <f>Table8[[#This Row],[Abs Erorr 4]]/Table8[[#This Row],[Adj Close]]</f>
        <v>4.1963486848847322E-3</v>
      </c>
    </row>
    <row r="120" spans="6:17" x14ac:dyDescent="0.3">
      <c r="F120" s="5">
        <v>43637.291666666664</v>
      </c>
      <c r="G120" s="91">
        <v>14.790699999999999</v>
      </c>
      <c r="H120" s="85">
        <f t="shared" si="2"/>
        <v>14.879919999999998</v>
      </c>
      <c r="I120" s="85">
        <f>(Table8[[#This Row],[Adj Close]]-Table8[[#This Row],[Forecast 3 Period]])</f>
        <v>-8.9219999999999189E-2</v>
      </c>
      <c r="J120" s="85">
        <f>Table8[[#This Row],[Erorr ]]^2</f>
        <v>7.960208399999856E-3</v>
      </c>
      <c r="K120" s="85">
        <f>ABS(Table8[[#This Row],[Erorr ]])</f>
        <v>8.9219999999999189E-2</v>
      </c>
      <c r="L120" s="13">
        <f>Table8[[#This Row],[Abs Erorr ]]/Table8[[#This Row],[Adj Close]]</f>
        <v>6.0321688628664763E-3</v>
      </c>
      <c r="M120" s="97">
        <f t="shared" si="3"/>
        <v>14.803129999999999</v>
      </c>
      <c r="N120" s="85">
        <f>(Table8[[#This Row],[Adj Close]]-Table8[[#This Row],[Forecast 6 Period ]])</f>
        <v>-1.2430000000000163E-2</v>
      </c>
      <c r="O120" s="85">
        <f>Table8[[#This Row],[Erorr 2]]^2</f>
        <v>1.5450490000000404E-4</v>
      </c>
      <c r="P120" s="85">
        <f>ABS(Table8[[#This Row],[Erorr 2]])</f>
        <v>1.2430000000000163E-2</v>
      </c>
      <c r="Q120" s="13">
        <f>Table8[[#This Row],[Abs Erorr 4]]/Table8[[#This Row],[Adj Close]]</f>
        <v>8.4039294962376116E-4</v>
      </c>
    </row>
    <row r="121" spans="6:17" x14ac:dyDescent="0.3">
      <c r="F121" s="9">
        <v>43640.291666666664</v>
      </c>
      <c r="G121" s="80">
        <v>14.9093</v>
      </c>
      <c r="H121" s="85">
        <f t="shared" si="2"/>
        <v>14.837259999999999</v>
      </c>
      <c r="I121" s="85">
        <f>(Table8[[#This Row],[Adj Close]]-Table8[[#This Row],[Forecast 3 Period]])</f>
        <v>7.2040000000001214E-2</v>
      </c>
      <c r="J121" s="85">
        <f>Table8[[#This Row],[Erorr ]]^2</f>
        <v>5.1897616000001747E-3</v>
      </c>
      <c r="K121" s="85">
        <f>ABS(Table8[[#This Row],[Erorr ]])</f>
        <v>7.2040000000001214E-2</v>
      </c>
      <c r="L121" s="13">
        <f>Table8[[#This Row],[Abs Erorr ]]/Table8[[#This Row],[Adj Close]]</f>
        <v>4.8318834552930866E-3</v>
      </c>
      <c r="M121" s="97">
        <f t="shared" si="3"/>
        <v>14.834999999999999</v>
      </c>
      <c r="N121" s="85">
        <f>(Table8[[#This Row],[Adj Close]]-Table8[[#This Row],[Forecast 6 Period ]])</f>
        <v>7.4300000000000921E-2</v>
      </c>
      <c r="O121" s="85">
        <f>Table8[[#This Row],[Erorr 2]]^2</f>
        <v>5.5204900000001365E-3</v>
      </c>
      <c r="P121" s="85">
        <f>ABS(Table8[[#This Row],[Erorr 2]])</f>
        <v>7.4300000000000921E-2</v>
      </c>
      <c r="Q121" s="13">
        <f>Table8[[#This Row],[Abs Erorr 4]]/Table8[[#This Row],[Adj Close]]</f>
        <v>4.9834666952842136E-3</v>
      </c>
    </row>
    <row r="122" spans="6:17" x14ac:dyDescent="0.3">
      <c r="F122" s="5">
        <v>43641.291666666664</v>
      </c>
      <c r="G122" s="91">
        <v>14.650700000000001</v>
      </c>
      <c r="H122" s="85">
        <f t="shared" si="2"/>
        <v>14.793319999999998</v>
      </c>
      <c r="I122" s="85">
        <f>(Table8[[#This Row],[Adj Close]]-Table8[[#This Row],[Forecast 3 Period]])</f>
        <v>-0.1426199999999973</v>
      </c>
      <c r="J122" s="85">
        <f>Table8[[#This Row],[Erorr ]]^2</f>
        <v>2.0340464399999231E-2</v>
      </c>
      <c r="K122" s="85">
        <f>ABS(Table8[[#This Row],[Erorr ]])</f>
        <v>0.1426199999999973</v>
      </c>
      <c r="L122" s="13">
        <f>Table8[[#This Row],[Abs Erorr ]]/Table8[[#This Row],[Adj Close]]</f>
        <v>9.7346884449205362E-3</v>
      </c>
      <c r="M122" s="97">
        <f t="shared" si="3"/>
        <v>14.885789999999998</v>
      </c>
      <c r="N122" s="85">
        <f>(Table8[[#This Row],[Adj Close]]-Table8[[#This Row],[Forecast 6 Period ]])</f>
        <v>-0.2350899999999978</v>
      </c>
      <c r="O122" s="85">
        <f>Table8[[#This Row],[Erorr 2]]^2</f>
        <v>5.5267308099998969E-2</v>
      </c>
      <c r="P122" s="85">
        <f>ABS(Table8[[#This Row],[Erorr 2]])</f>
        <v>0.2350899999999978</v>
      </c>
      <c r="Q122" s="13">
        <f>Table8[[#This Row],[Abs Erorr 4]]/Table8[[#This Row],[Adj Close]]</f>
        <v>1.6046332257161622E-2</v>
      </c>
    </row>
    <row r="123" spans="6:17" x14ac:dyDescent="0.3">
      <c r="F123" s="9">
        <v>43642.291666666664</v>
      </c>
      <c r="G123" s="80">
        <v>14.618</v>
      </c>
      <c r="H123" s="85">
        <f t="shared" si="2"/>
        <v>14.77028</v>
      </c>
      <c r="I123" s="85">
        <f>(Table8[[#This Row],[Adj Close]]-Table8[[#This Row],[Forecast 3 Period]])</f>
        <v>-0.1522799999999993</v>
      </c>
      <c r="J123" s="85">
        <f>Table8[[#This Row],[Erorr ]]^2</f>
        <v>2.3189198399999788E-2</v>
      </c>
      <c r="K123" s="85">
        <f>ABS(Table8[[#This Row],[Erorr ]])</f>
        <v>0.1522799999999993</v>
      </c>
      <c r="L123" s="13">
        <f>Table8[[#This Row],[Abs Erorr ]]/Table8[[#This Row],[Adj Close]]</f>
        <v>1.0417293747434622E-2</v>
      </c>
      <c r="M123" s="97">
        <f t="shared" si="3"/>
        <v>14.8062</v>
      </c>
      <c r="N123" s="85">
        <f>(Table8[[#This Row],[Adj Close]]-Table8[[#This Row],[Forecast 6 Period ]])</f>
        <v>-0.18820000000000014</v>
      </c>
      <c r="O123" s="85">
        <f>Table8[[#This Row],[Erorr 2]]^2</f>
        <v>3.5419240000000053E-2</v>
      </c>
      <c r="P123" s="85">
        <f>ABS(Table8[[#This Row],[Erorr 2]])</f>
        <v>0.18820000000000014</v>
      </c>
      <c r="Q123" s="13">
        <f>Table8[[#This Row],[Abs Erorr 4]]/Table8[[#This Row],[Adj Close]]</f>
        <v>1.2874538240525389E-2</v>
      </c>
    </row>
    <row r="124" spans="6:17" x14ac:dyDescent="0.3">
      <c r="F124" s="5">
        <v>43643.291666666664</v>
      </c>
      <c r="G124" s="91">
        <v>14.856</v>
      </c>
      <c r="H124" s="85">
        <f t="shared" si="2"/>
        <v>14.715199999999999</v>
      </c>
      <c r="I124" s="85">
        <f>(Table8[[#This Row],[Adj Close]]-Table8[[#This Row],[Forecast 3 Period]])</f>
        <v>0.14080000000000048</v>
      </c>
      <c r="J124" s="85">
        <f>Table8[[#This Row],[Erorr ]]^2</f>
        <v>1.9824640000000136E-2</v>
      </c>
      <c r="K124" s="85">
        <f>ABS(Table8[[#This Row],[Erorr ]])</f>
        <v>0.14080000000000048</v>
      </c>
      <c r="L124" s="13">
        <f>Table8[[#This Row],[Abs Erorr ]]/Table8[[#This Row],[Adj Close]]</f>
        <v>9.4776521270867314E-3</v>
      </c>
      <c r="M124" s="97">
        <f t="shared" si="3"/>
        <v>14.7674</v>
      </c>
      <c r="N124" s="85">
        <f>(Table8[[#This Row],[Adj Close]]-Table8[[#This Row],[Forecast 6 Period ]])</f>
        <v>8.8599999999999568E-2</v>
      </c>
      <c r="O124" s="85">
        <f>Table8[[#This Row],[Erorr 2]]^2</f>
        <v>7.8499599999999232E-3</v>
      </c>
      <c r="P124" s="85">
        <f>ABS(Table8[[#This Row],[Erorr 2]])</f>
        <v>8.8599999999999568E-2</v>
      </c>
      <c r="Q124" s="13">
        <f>Table8[[#This Row],[Abs Erorr 4]]/Table8[[#This Row],[Adj Close]]</f>
        <v>5.96392030156163E-3</v>
      </c>
    </row>
    <row r="125" spans="6:17" x14ac:dyDescent="0.3">
      <c r="F125" s="9">
        <v>43644.291666666664</v>
      </c>
      <c r="G125" s="80">
        <v>14.8973</v>
      </c>
      <c r="H125" s="85">
        <f t="shared" si="2"/>
        <v>14.723009999999999</v>
      </c>
      <c r="I125" s="85">
        <f>(Table8[[#This Row],[Adj Close]]-Table8[[#This Row],[Forecast 3 Period]])</f>
        <v>0.17429000000000094</v>
      </c>
      <c r="J125" s="85">
        <f>Table8[[#This Row],[Erorr ]]^2</f>
        <v>3.037700410000033E-2</v>
      </c>
      <c r="K125" s="85">
        <f>ABS(Table8[[#This Row],[Erorr ]])</f>
        <v>0.17429000000000094</v>
      </c>
      <c r="L125" s="13">
        <f>Table8[[#This Row],[Abs Erorr ]]/Table8[[#This Row],[Adj Close]]</f>
        <v>1.1699435468172148E-2</v>
      </c>
      <c r="M125" s="97">
        <f t="shared" si="3"/>
        <v>14.75</v>
      </c>
      <c r="N125" s="85">
        <f>(Table8[[#This Row],[Adj Close]]-Table8[[#This Row],[Forecast 6 Period ]])</f>
        <v>0.14729999999999954</v>
      </c>
      <c r="O125" s="85">
        <f>Table8[[#This Row],[Erorr 2]]^2</f>
        <v>2.1697289999999866E-2</v>
      </c>
      <c r="P125" s="85">
        <f>ABS(Table8[[#This Row],[Erorr 2]])</f>
        <v>0.14729999999999954</v>
      </c>
      <c r="Q125" s="13">
        <f>Table8[[#This Row],[Abs Erorr 4]]/Table8[[#This Row],[Adj Close]]</f>
        <v>9.8876977707369491E-3</v>
      </c>
    </row>
    <row r="126" spans="6:17" x14ac:dyDescent="0.3">
      <c r="F126" s="5">
        <v>43647.291666666664</v>
      </c>
      <c r="G126" s="91">
        <v>15.1447</v>
      </c>
      <c r="H126" s="85">
        <f t="shared" si="2"/>
        <v>14.801120000000001</v>
      </c>
      <c r="I126" s="85">
        <f>(Table8[[#This Row],[Adj Close]]-Table8[[#This Row],[Forecast 3 Period]])</f>
        <v>0.34357999999999933</v>
      </c>
      <c r="J126" s="85">
        <f>Table8[[#This Row],[Erorr ]]^2</f>
        <v>0.11804721639999954</v>
      </c>
      <c r="K126" s="85">
        <f>ABS(Table8[[#This Row],[Erorr ]])</f>
        <v>0.34357999999999933</v>
      </c>
      <c r="L126" s="13">
        <f>Table8[[#This Row],[Abs Erorr ]]/Table8[[#This Row],[Adj Close]]</f>
        <v>2.2686484380674384E-2</v>
      </c>
      <c r="M126" s="97">
        <f t="shared" si="3"/>
        <v>14.7744</v>
      </c>
      <c r="N126" s="85">
        <f>(Table8[[#This Row],[Adj Close]]-Table8[[#This Row],[Forecast 6 Period ]])</f>
        <v>0.3703000000000003</v>
      </c>
      <c r="O126" s="85">
        <f>Table8[[#This Row],[Erorr 2]]^2</f>
        <v>0.13712209000000022</v>
      </c>
      <c r="P126" s="85">
        <f>ABS(Table8[[#This Row],[Erorr 2]])</f>
        <v>0.3703000000000003</v>
      </c>
      <c r="Q126" s="13">
        <f>Table8[[#This Row],[Abs Erorr 4]]/Table8[[#This Row],[Adj Close]]</f>
        <v>2.4450797968926442E-2</v>
      </c>
    </row>
    <row r="127" spans="6:17" x14ac:dyDescent="0.3">
      <c r="F127" s="9">
        <v>43648.291666666664</v>
      </c>
      <c r="G127" s="80">
        <v>14.97</v>
      </c>
      <c r="H127" s="85">
        <f t="shared" si="2"/>
        <v>14.98387</v>
      </c>
      <c r="I127" s="85">
        <f>(Table8[[#This Row],[Adj Close]]-Table8[[#This Row],[Forecast 3 Period]])</f>
        <v>-1.3869999999998939E-2</v>
      </c>
      <c r="J127" s="85">
        <f>Table8[[#This Row],[Erorr ]]^2</f>
        <v>1.9237689999997056E-4</v>
      </c>
      <c r="K127" s="85">
        <f>ABS(Table8[[#This Row],[Erorr ]])</f>
        <v>1.3869999999998939E-2</v>
      </c>
      <c r="L127" s="13">
        <f>Table8[[#This Row],[Abs Erorr ]]/Table8[[#This Row],[Adj Close]]</f>
        <v>9.2651970607875341E-4</v>
      </c>
      <c r="M127" s="97">
        <f t="shared" si="3"/>
        <v>14.859200000000001</v>
      </c>
      <c r="N127" s="85">
        <f>(Table8[[#This Row],[Adj Close]]-Table8[[#This Row],[Forecast 6 Period ]])</f>
        <v>0.11079999999999934</v>
      </c>
      <c r="O127" s="85">
        <f>Table8[[#This Row],[Erorr 2]]^2</f>
        <v>1.2276639999999854E-2</v>
      </c>
      <c r="P127" s="85">
        <f>ABS(Table8[[#This Row],[Erorr 2]])</f>
        <v>0.11079999999999934</v>
      </c>
      <c r="Q127" s="13">
        <f>Table8[[#This Row],[Abs Erorr 4]]/Table8[[#This Row],[Adj Close]]</f>
        <v>7.4014696058783795E-3</v>
      </c>
    </row>
    <row r="128" spans="6:17" x14ac:dyDescent="0.3">
      <c r="F128" s="5">
        <v>43649.291666666664</v>
      </c>
      <c r="G128" s="91">
        <v>15.66</v>
      </c>
      <c r="H128" s="85">
        <f t="shared" si="2"/>
        <v>15.0006</v>
      </c>
      <c r="I128" s="85">
        <f>(Table8[[#This Row],[Adj Close]]-Table8[[#This Row],[Forecast 3 Period]])</f>
        <v>0.65939999999999976</v>
      </c>
      <c r="J128" s="85">
        <f>Table8[[#This Row],[Erorr ]]^2</f>
        <v>0.43480835999999967</v>
      </c>
      <c r="K128" s="85">
        <f>ABS(Table8[[#This Row],[Erorr ]])</f>
        <v>0.65939999999999976</v>
      </c>
      <c r="L128" s="13">
        <f>Table8[[#This Row],[Abs Erorr ]]/Table8[[#This Row],[Adj Close]]</f>
        <v>4.2107279693486571E-2</v>
      </c>
      <c r="M128" s="97">
        <f t="shared" si="3"/>
        <v>14.90047</v>
      </c>
      <c r="N128" s="85">
        <f>(Table8[[#This Row],[Adj Close]]-Table8[[#This Row],[Forecast 6 Period ]])</f>
        <v>0.75952999999999982</v>
      </c>
      <c r="O128" s="85">
        <f>Table8[[#This Row],[Erorr 2]]^2</f>
        <v>0.57688582089999974</v>
      </c>
      <c r="P128" s="85">
        <f>ABS(Table8[[#This Row],[Erorr 2]])</f>
        <v>0.75952999999999982</v>
      </c>
      <c r="Q128" s="13">
        <f>Table8[[#This Row],[Abs Erorr 4]]/Table8[[#This Row],[Adj Close]]</f>
        <v>4.8501277139208161E-2</v>
      </c>
    </row>
    <row r="129" spans="6:17" x14ac:dyDescent="0.3">
      <c r="F129" s="9">
        <v>43651.291666666664</v>
      </c>
      <c r="G129" s="80">
        <v>15.54</v>
      </c>
      <c r="H129" s="85">
        <f t="shared" si="2"/>
        <v>15.298409999999999</v>
      </c>
      <c r="I129" s="85">
        <f>(Table8[[#This Row],[Adj Close]]-Table8[[#This Row],[Forecast 3 Period]])</f>
        <v>0.24159000000000042</v>
      </c>
      <c r="J129" s="85">
        <f>Table8[[#This Row],[Erorr ]]^2</f>
        <v>5.8365728100000201E-2</v>
      </c>
      <c r="K129" s="85">
        <f>ABS(Table8[[#This Row],[Erorr ]])</f>
        <v>0.24159000000000042</v>
      </c>
      <c r="L129" s="13">
        <f>Table8[[#This Row],[Abs Erorr ]]/Table8[[#This Row],[Adj Close]]</f>
        <v>1.5546332046332073E-2</v>
      </c>
      <c r="M129" s="97">
        <f t="shared" si="3"/>
        <v>15.081799999999999</v>
      </c>
      <c r="N129" s="85">
        <f>(Table8[[#This Row],[Adj Close]]-Table8[[#This Row],[Forecast 6 Period ]])</f>
        <v>0.45819999999999972</v>
      </c>
      <c r="O129" s="85">
        <f>Table8[[#This Row],[Erorr 2]]^2</f>
        <v>0.20994723999999973</v>
      </c>
      <c r="P129" s="85">
        <f>ABS(Table8[[#This Row],[Erorr 2]])</f>
        <v>0.45819999999999972</v>
      </c>
      <c r="Q129" s="13">
        <f>Table8[[#This Row],[Abs Erorr 4]]/Table8[[#This Row],[Adj Close]]</f>
        <v>2.9485199485199468E-2</v>
      </c>
    </row>
    <row r="130" spans="6:17" x14ac:dyDescent="0.3">
      <c r="F130" s="5">
        <v>43654.291666666664</v>
      </c>
      <c r="G130" s="91">
        <v>15.356</v>
      </c>
      <c r="H130" s="85">
        <f t="shared" si="2"/>
        <v>15.404999999999999</v>
      </c>
      <c r="I130" s="85">
        <f>(Table8[[#This Row],[Adj Close]]-Table8[[#This Row],[Forecast 3 Period]])</f>
        <v>-4.8999999999999488E-2</v>
      </c>
      <c r="J130" s="85">
        <f>Table8[[#This Row],[Erorr ]]^2</f>
        <v>2.40099999999995E-3</v>
      </c>
      <c r="K130" s="85">
        <f>ABS(Table8[[#This Row],[Erorr ]])</f>
        <v>4.8999999999999488E-2</v>
      </c>
      <c r="L130" s="13">
        <f>Table8[[#This Row],[Abs Erorr ]]/Table8[[#This Row],[Adj Close]]</f>
        <v>3.190935139359175E-3</v>
      </c>
      <c r="M130" s="97">
        <f t="shared" si="3"/>
        <v>15.23827</v>
      </c>
      <c r="N130" s="85">
        <f>(Table8[[#This Row],[Adj Close]]-Table8[[#This Row],[Forecast 6 Period ]])</f>
        <v>0.11772999999999989</v>
      </c>
      <c r="O130" s="85">
        <f>Table8[[#This Row],[Erorr 2]]^2</f>
        <v>1.3860352899999975E-2</v>
      </c>
      <c r="P130" s="85">
        <f>ABS(Table8[[#This Row],[Erorr 2]])</f>
        <v>0.11772999999999989</v>
      </c>
      <c r="Q130" s="13">
        <f>Table8[[#This Row],[Abs Erorr 4]]/Table8[[#This Row],[Adj Close]]</f>
        <v>7.666710080750188E-3</v>
      </c>
    </row>
    <row r="131" spans="6:17" x14ac:dyDescent="0.3">
      <c r="F131" s="9">
        <v>43655.291666666664</v>
      </c>
      <c r="G131" s="80">
        <v>15.337300000000001</v>
      </c>
      <c r="H131" s="85">
        <f t="shared" si="2"/>
        <v>15.502400000000002</v>
      </c>
      <c r="I131" s="85">
        <f>(Table8[[#This Row],[Adj Close]]-Table8[[#This Row],[Forecast 3 Period]])</f>
        <v>-0.16510000000000069</v>
      </c>
      <c r="J131" s="85">
        <f>Table8[[#This Row],[Erorr ]]^2</f>
        <v>2.7258010000000228E-2</v>
      </c>
      <c r="K131" s="85">
        <f>ABS(Table8[[#This Row],[Erorr ]])</f>
        <v>0.16510000000000069</v>
      </c>
      <c r="L131" s="13">
        <f>Table8[[#This Row],[Abs Erorr ]]/Table8[[#This Row],[Adj Close]]</f>
        <v>1.0764606547436686E-2</v>
      </c>
      <c r="M131" s="97">
        <f t="shared" si="3"/>
        <v>15.309399999999998</v>
      </c>
      <c r="N131" s="85">
        <f>(Table8[[#This Row],[Adj Close]]-Table8[[#This Row],[Forecast 6 Period ]])</f>
        <v>2.7900000000002478E-2</v>
      </c>
      <c r="O131" s="85">
        <f>Table8[[#This Row],[Erorr 2]]^2</f>
        <v>7.7841000000013834E-4</v>
      </c>
      <c r="P131" s="85">
        <f>ABS(Table8[[#This Row],[Erorr 2]])</f>
        <v>2.7900000000002478E-2</v>
      </c>
      <c r="Q131" s="13">
        <f>Table8[[#This Row],[Abs Erorr 4]]/Table8[[#This Row],[Adj Close]]</f>
        <v>1.8190946255209506E-3</v>
      </c>
    </row>
    <row r="132" spans="6:17" x14ac:dyDescent="0.3">
      <c r="F132" s="5">
        <v>43656.291666666664</v>
      </c>
      <c r="G132" s="91">
        <v>15.928000000000001</v>
      </c>
      <c r="H132" s="85">
        <f t="shared" si="2"/>
        <v>15.40372</v>
      </c>
      <c r="I132" s="85">
        <f>(Table8[[#This Row],[Adj Close]]-Table8[[#This Row],[Forecast 3 Period]])</f>
        <v>0.52428000000000097</v>
      </c>
      <c r="J132" s="85">
        <f>Table8[[#This Row],[Erorr ]]^2</f>
        <v>0.27486951840000101</v>
      </c>
      <c r="K132" s="85">
        <f>ABS(Table8[[#This Row],[Erorr ]])</f>
        <v>0.52428000000000097</v>
      </c>
      <c r="L132" s="13">
        <f>Table8[[#This Row],[Abs Erorr ]]/Table8[[#This Row],[Adj Close]]</f>
        <v>3.2915620291310961E-2</v>
      </c>
      <c r="M132" s="97">
        <f t="shared" si="3"/>
        <v>15.390129999999999</v>
      </c>
      <c r="N132" s="85">
        <f>(Table8[[#This Row],[Adj Close]]-Table8[[#This Row],[Forecast 6 Period ]])</f>
        <v>0.53787000000000162</v>
      </c>
      <c r="O132" s="85">
        <f>Table8[[#This Row],[Erorr 2]]^2</f>
        <v>0.28930413690000173</v>
      </c>
      <c r="P132" s="85">
        <f>ABS(Table8[[#This Row],[Erorr 2]])</f>
        <v>0.53787000000000162</v>
      </c>
      <c r="Q132" s="13">
        <f>Table8[[#This Row],[Abs Erorr 4]]/Table8[[#This Row],[Adj Close]]</f>
        <v>3.3768834756403916E-2</v>
      </c>
    </row>
    <row r="133" spans="6:17" x14ac:dyDescent="0.3">
      <c r="F133" s="9">
        <v>43657.291666666664</v>
      </c>
      <c r="G133" s="80">
        <v>15.906700000000001</v>
      </c>
      <c r="H133" s="85">
        <f t="shared" si="2"/>
        <v>15.579190000000001</v>
      </c>
      <c r="I133" s="85">
        <f>(Table8[[#This Row],[Adj Close]]-Table8[[#This Row],[Forecast 3 Period]])</f>
        <v>0.32751000000000019</v>
      </c>
      <c r="J133" s="85">
        <f>Table8[[#This Row],[Erorr ]]^2</f>
        <v>0.10726280010000012</v>
      </c>
      <c r="K133" s="85">
        <f>ABS(Table8[[#This Row],[Erorr ]])</f>
        <v>0.32751000000000019</v>
      </c>
      <c r="L133" s="13">
        <f>Table8[[#This Row],[Abs Erorr ]]/Table8[[#This Row],[Adj Close]]</f>
        <v>2.0589437155412511E-2</v>
      </c>
      <c r="M133" s="97">
        <f t="shared" si="3"/>
        <v>15.495260000000004</v>
      </c>
      <c r="N133" s="85">
        <f>(Table8[[#This Row],[Adj Close]]-Table8[[#This Row],[Forecast 6 Period ]])</f>
        <v>0.41143999999999714</v>
      </c>
      <c r="O133" s="85">
        <f>Table8[[#This Row],[Erorr 2]]^2</f>
        <v>0.16928287359999764</v>
      </c>
      <c r="P133" s="85">
        <f>ABS(Table8[[#This Row],[Erorr 2]])</f>
        <v>0.41143999999999714</v>
      </c>
      <c r="Q133" s="13">
        <f>Table8[[#This Row],[Abs Erorr 4]]/Table8[[#This Row],[Adj Close]]</f>
        <v>2.586583012189814E-2</v>
      </c>
    </row>
    <row r="134" spans="6:17" x14ac:dyDescent="0.3">
      <c r="F134" s="5">
        <v>43658.291666666664</v>
      </c>
      <c r="G134" s="91">
        <v>16.338699999999999</v>
      </c>
      <c r="H134" s="85">
        <f t="shared" ref="H134:H197" si="4">$A$10*G133+$A$11*G132+$A$12*G131</f>
        <v>15.742270000000001</v>
      </c>
      <c r="I134" s="85">
        <f>(Table8[[#This Row],[Adj Close]]-Table8[[#This Row],[Forecast 3 Period]])</f>
        <v>0.59642999999999802</v>
      </c>
      <c r="J134" s="85">
        <f>Table8[[#This Row],[Erorr ]]^2</f>
        <v>0.35572874489999762</v>
      </c>
      <c r="K134" s="85">
        <f>ABS(Table8[[#This Row],[Erorr ]])</f>
        <v>0.59642999999999802</v>
      </c>
      <c r="L134" s="13">
        <f>Table8[[#This Row],[Abs Erorr ]]/Table8[[#This Row],[Adj Close]]</f>
        <v>3.6504128235416405E-2</v>
      </c>
      <c r="M134" s="97">
        <f t="shared" si="3"/>
        <v>15.625600000000002</v>
      </c>
      <c r="N134" s="85">
        <f>(Table8[[#This Row],[Adj Close]]-Table8[[#This Row],[Forecast 6 Period ]])</f>
        <v>0.71309999999999718</v>
      </c>
      <c r="O134" s="85">
        <f>Table8[[#This Row],[Erorr 2]]^2</f>
        <v>0.50851160999999601</v>
      </c>
      <c r="P134" s="85">
        <f>ABS(Table8[[#This Row],[Erorr 2]])</f>
        <v>0.71309999999999718</v>
      </c>
      <c r="Q134" s="13">
        <f>Table8[[#This Row],[Abs Erorr 4]]/Table8[[#This Row],[Adj Close]]</f>
        <v>4.3644843224981009E-2</v>
      </c>
    </row>
    <row r="135" spans="6:17" x14ac:dyDescent="0.3">
      <c r="F135" s="9">
        <v>43661.291666666664</v>
      </c>
      <c r="G135" s="80">
        <v>16.899999999999999</v>
      </c>
      <c r="H135" s="85">
        <f t="shared" si="4"/>
        <v>16.085889999999999</v>
      </c>
      <c r="I135" s="85">
        <f>(Table8[[#This Row],[Adj Close]]-Table8[[#This Row],[Forecast 3 Period]])</f>
        <v>0.81410999999999945</v>
      </c>
      <c r="J135" s="85">
        <f>Table8[[#This Row],[Erorr ]]^2</f>
        <v>0.66277509209999907</v>
      </c>
      <c r="K135" s="85">
        <f>ABS(Table8[[#This Row],[Erorr ]])</f>
        <v>0.81410999999999945</v>
      </c>
      <c r="L135" s="13">
        <f>Table8[[#This Row],[Abs Erorr ]]/Table8[[#This Row],[Adj Close]]</f>
        <v>4.8172189349112396E-2</v>
      </c>
      <c r="M135" s="97">
        <f t="shared" si="3"/>
        <v>15.791740000000003</v>
      </c>
      <c r="N135" s="85">
        <f>(Table8[[#This Row],[Adj Close]]-Table8[[#This Row],[Forecast 6 Period ]])</f>
        <v>1.108259999999996</v>
      </c>
      <c r="O135" s="85">
        <f>Table8[[#This Row],[Erorr 2]]^2</f>
        <v>1.2282402275999913</v>
      </c>
      <c r="P135" s="85">
        <f>ABS(Table8[[#This Row],[Erorr 2]])</f>
        <v>1.108259999999996</v>
      </c>
      <c r="Q135" s="13">
        <f>Table8[[#This Row],[Abs Erorr 4]]/Table8[[#This Row],[Adj Close]]</f>
        <v>6.557751479289918E-2</v>
      </c>
    </row>
    <row r="136" spans="6:17" x14ac:dyDescent="0.3">
      <c r="F136" s="5">
        <v>43662.291666666664</v>
      </c>
      <c r="G136" s="91">
        <v>16.825299999999999</v>
      </c>
      <c r="H136" s="85">
        <f t="shared" si="4"/>
        <v>16.433619999999998</v>
      </c>
      <c r="I136" s="85">
        <f>(Table8[[#This Row],[Adj Close]]-Table8[[#This Row],[Forecast 3 Period]])</f>
        <v>0.39168000000000092</v>
      </c>
      <c r="J136" s="85">
        <f>Table8[[#This Row],[Erorr ]]^2</f>
        <v>0.15341322240000071</v>
      </c>
      <c r="K136" s="85">
        <f>ABS(Table8[[#This Row],[Erorr ]])</f>
        <v>0.39168000000000092</v>
      </c>
      <c r="L136" s="13">
        <f>Table8[[#This Row],[Abs Erorr ]]/Table8[[#This Row],[Adj Close]]</f>
        <v>2.3279228304993134E-2</v>
      </c>
      <c r="M136" s="97">
        <f t="shared" si="3"/>
        <v>16.084010000000003</v>
      </c>
      <c r="N136" s="85">
        <f>(Table8[[#This Row],[Adj Close]]-Table8[[#This Row],[Forecast 6 Period ]])</f>
        <v>0.74128999999999579</v>
      </c>
      <c r="O136" s="85">
        <f>Table8[[#This Row],[Erorr 2]]^2</f>
        <v>0.54951086409999372</v>
      </c>
      <c r="P136" s="85">
        <f>ABS(Table8[[#This Row],[Erorr 2]])</f>
        <v>0.74128999999999579</v>
      </c>
      <c r="Q136" s="13">
        <f>Table8[[#This Row],[Abs Erorr 4]]/Table8[[#This Row],[Adj Close]]</f>
        <v>4.4058055428431935E-2</v>
      </c>
    </row>
    <row r="137" spans="6:17" x14ac:dyDescent="0.3">
      <c r="F137" s="9">
        <v>43663.291666666664</v>
      </c>
      <c r="G137" s="80">
        <v>16.9907</v>
      </c>
      <c r="H137" s="85">
        <f t="shared" si="4"/>
        <v>16.701729999999998</v>
      </c>
      <c r="I137" s="85">
        <f>(Table8[[#This Row],[Adj Close]]-Table8[[#This Row],[Forecast 3 Period]])</f>
        <v>0.28897000000000261</v>
      </c>
      <c r="J137" s="85">
        <f>Table8[[#This Row],[Erorr ]]^2</f>
        <v>8.3503660900001511E-2</v>
      </c>
      <c r="K137" s="85">
        <f>ABS(Table8[[#This Row],[Erorr ]])</f>
        <v>0.28897000000000261</v>
      </c>
      <c r="L137" s="13">
        <f>Table8[[#This Row],[Abs Erorr ]]/Table8[[#This Row],[Adj Close]]</f>
        <v>1.7007539418623284E-2</v>
      </c>
      <c r="M137" s="97">
        <f t="shared" ref="M137:M200" si="5">$B$10*G136+$B$11*G135+$B$12*G134+$B$13*G133+$B$14*G132+$B$15*G131</f>
        <v>16.32067</v>
      </c>
      <c r="N137" s="85">
        <f>(Table8[[#This Row],[Adj Close]]-Table8[[#This Row],[Forecast 6 Period ]])</f>
        <v>0.67003000000000057</v>
      </c>
      <c r="O137" s="85">
        <f>Table8[[#This Row],[Erorr 2]]^2</f>
        <v>0.44894020090000075</v>
      </c>
      <c r="P137" s="85">
        <f>ABS(Table8[[#This Row],[Erorr 2]])</f>
        <v>0.67003000000000057</v>
      </c>
      <c r="Q137" s="13">
        <f>Table8[[#This Row],[Abs Erorr 4]]/Table8[[#This Row],[Adj Close]]</f>
        <v>3.9435102732671437E-2</v>
      </c>
    </row>
    <row r="138" spans="6:17" x14ac:dyDescent="0.3">
      <c r="F138" s="5">
        <v>43664.291666666664</v>
      </c>
      <c r="G138" s="91">
        <v>16.902699999999999</v>
      </c>
      <c r="H138" s="85">
        <f t="shared" si="4"/>
        <v>16.913869999999999</v>
      </c>
      <c r="I138" s="85">
        <f>(Table8[[#This Row],[Adj Close]]-Table8[[#This Row],[Forecast 3 Period]])</f>
        <v>-1.1169999999999902E-2</v>
      </c>
      <c r="J138" s="85">
        <f>Table8[[#This Row],[Erorr ]]^2</f>
        <v>1.2476889999999782E-4</v>
      </c>
      <c r="K138" s="85">
        <f>ABS(Table8[[#This Row],[Erorr ]])</f>
        <v>1.1169999999999902E-2</v>
      </c>
      <c r="L138" s="13">
        <f>Table8[[#This Row],[Abs Erorr ]]/Table8[[#This Row],[Adj Close]]</f>
        <v>6.6084116738745308E-4</v>
      </c>
      <c r="M138" s="97">
        <f t="shared" si="5"/>
        <v>16.59441</v>
      </c>
      <c r="N138" s="85">
        <f>(Table8[[#This Row],[Adj Close]]-Table8[[#This Row],[Forecast 6 Period ]])</f>
        <v>0.30828999999999951</v>
      </c>
      <c r="O138" s="85">
        <f>Table8[[#This Row],[Erorr 2]]^2</f>
        <v>9.5042724099999698E-2</v>
      </c>
      <c r="P138" s="85">
        <f>ABS(Table8[[#This Row],[Erorr 2]])</f>
        <v>0.30828999999999951</v>
      </c>
      <c r="Q138" s="13">
        <f>Table8[[#This Row],[Abs Erorr 4]]/Table8[[#This Row],[Adj Close]]</f>
        <v>1.8239097895602449E-2</v>
      </c>
    </row>
    <row r="139" spans="6:17" x14ac:dyDescent="0.3">
      <c r="F139" s="9">
        <v>43665.291666666664</v>
      </c>
      <c r="G139" s="80">
        <v>17.212</v>
      </c>
      <c r="H139" s="85">
        <f t="shared" si="4"/>
        <v>16.90588</v>
      </c>
      <c r="I139" s="85">
        <f>(Table8[[#This Row],[Adj Close]]-Table8[[#This Row],[Forecast 3 Period]])</f>
        <v>0.30611999999999995</v>
      </c>
      <c r="J139" s="85">
        <f>Table8[[#This Row],[Erorr ]]^2</f>
        <v>9.3709454399999961E-2</v>
      </c>
      <c r="K139" s="85">
        <f>ABS(Table8[[#This Row],[Erorr ]])</f>
        <v>0.30611999999999995</v>
      </c>
      <c r="L139" s="13">
        <f>Table8[[#This Row],[Abs Erorr ]]/Table8[[#This Row],[Adj Close]]</f>
        <v>1.778526609342319E-2</v>
      </c>
      <c r="M139" s="97">
        <f t="shared" si="5"/>
        <v>16.748280000000001</v>
      </c>
      <c r="N139" s="85">
        <f>(Table8[[#This Row],[Adj Close]]-Table8[[#This Row],[Forecast 6 Period ]])</f>
        <v>0.46371999999999858</v>
      </c>
      <c r="O139" s="85">
        <f>Table8[[#This Row],[Erorr 2]]^2</f>
        <v>0.21503623839999869</v>
      </c>
      <c r="P139" s="85">
        <f>ABS(Table8[[#This Row],[Erorr 2]])</f>
        <v>0.46371999999999858</v>
      </c>
      <c r="Q139" s="13">
        <f>Table8[[#This Row],[Abs Erorr 4]]/Table8[[#This Row],[Adj Close]]</f>
        <v>2.694166860329994E-2</v>
      </c>
    </row>
    <row r="140" spans="6:17" x14ac:dyDescent="0.3">
      <c r="F140" s="5">
        <v>43668.291666666664</v>
      </c>
      <c r="G140" s="91">
        <v>17.045300000000001</v>
      </c>
      <c r="H140" s="85">
        <f t="shared" si="4"/>
        <v>17.052820000000001</v>
      </c>
      <c r="I140" s="85">
        <f>(Table8[[#This Row],[Adj Close]]-Table8[[#This Row],[Forecast 3 Period]])</f>
        <v>-7.5199999999995271E-3</v>
      </c>
      <c r="J140" s="85">
        <f>Table8[[#This Row],[Erorr ]]^2</f>
        <v>5.6550399999992885E-5</v>
      </c>
      <c r="K140" s="85">
        <f>ABS(Table8[[#This Row],[Erorr ]])</f>
        <v>7.5199999999995271E-3</v>
      </c>
      <c r="L140" s="13">
        <f>Table8[[#This Row],[Abs Erorr ]]/Table8[[#This Row],[Adj Close]]</f>
        <v>4.4117733334112787E-4</v>
      </c>
      <c r="M140" s="97">
        <f t="shared" si="5"/>
        <v>16.91001</v>
      </c>
      <c r="N140" s="85">
        <f>(Table8[[#This Row],[Adj Close]]-Table8[[#This Row],[Forecast 6 Period ]])</f>
        <v>0.13529000000000124</v>
      </c>
      <c r="O140" s="85">
        <f>Table8[[#This Row],[Erorr 2]]^2</f>
        <v>1.8303384100000337E-2</v>
      </c>
      <c r="P140" s="85">
        <f>ABS(Table8[[#This Row],[Erorr 2]])</f>
        <v>0.13529000000000124</v>
      </c>
      <c r="Q140" s="13">
        <f>Table8[[#This Row],[Abs Erorr 4]]/Table8[[#This Row],[Adj Close]]</f>
        <v>7.9370852962400915E-3</v>
      </c>
    </row>
    <row r="141" spans="6:17" x14ac:dyDescent="0.3">
      <c r="F141" s="9">
        <v>43669.291666666664</v>
      </c>
      <c r="G141" s="80">
        <v>17.3447</v>
      </c>
      <c r="H141" s="85">
        <f t="shared" si="4"/>
        <v>17.052529999999997</v>
      </c>
      <c r="I141" s="85">
        <f>(Table8[[#This Row],[Adj Close]]-Table8[[#This Row],[Forecast 3 Period]])</f>
        <v>0.29217000000000226</v>
      </c>
      <c r="J141" s="85">
        <f>Table8[[#This Row],[Erorr ]]^2</f>
        <v>8.5363308900001322E-2</v>
      </c>
      <c r="K141" s="85">
        <f>ABS(Table8[[#This Row],[Erorr ]])</f>
        <v>0.29217000000000226</v>
      </c>
      <c r="L141" s="13">
        <f>Table8[[#This Row],[Abs Erorr ]]/Table8[[#This Row],[Adj Close]]</f>
        <v>1.6844915161403903E-2</v>
      </c>
      <c r="M141" s="97">
        <f t="shared" si="5"/>
        <v>17.002669999999998</v>
      </c>
      <c r="N141" s="85">
        <f>(Table8[[#This Row],[Adj Close]]-Table8[[#This Row],[Forecast 6 Period ]])</f>
        <v>0.34203000000000117</v>
      </c>
      <c r="O141" s="85">
        <f>Table8[[#This Row],[Erorr 2]]^2</f>
        <v>0.1169845209000008</v>
      </c>
      <c r="P141" s="85">
        <f>ABS(Table8[[#This Row],[Erorr 2]])</f>
        <v>0.34203000000000117</v>
      </c>
      <c r="Q141" s="13">
        <f>Table8[[#This Row],[Abs Erorr 4]]/Table8[[#This Row],[Adj Close]]</f>
        <v>1.9719568513724722E-2</v>
      </c>
    </row>
    <row r="142" spans="6:17" x14ac:dyDescent="0.3">
      <c r="F142" s="5">
        <v>43670.291666666664</v>
      </c>
      <c r="G142" s="91">
        <v>17.6587</v>
      </c>
      <c r="H142" s="85">
        <f t="shared" si="4"/>
        <v>17.215070000000001</v>
      </c>
      <c r="I142" s="85">
        <f>(Table8[[#This Row],[Adj Close]]-Table8[[#This Row],[Forecast 3 Period]])</f>
        <v>0.44362999999999886</v>
      </c>
      <c r="J142" s="85">
        <f>Table8[[#This Row],[Erorr ]]^2</f>
        <v>0.19680757689999898</v>
      </c>
      <c r="K142" s="85">
        <f>ABS(Table8[[#This Row],[Erorr ]])</f>
        <v>0.44362999999999886</v>
      </c>
      <c r="L142" s="13">
        <f>Table8[[#This Row],[Abs Erorr ]]/Table8[[#This Row],[Adj Close]]</f>
        <v>2.5122460883303915E-2</v>
      </c>
      <c r="M142" s="97">
        <f t="shared" si="5"/>
        <v>17.082540000000002</v>
      </c>
      <c r="N142" s="85">
        <f>(Table8[[#This Row],[Adj Close]]-Table8[[#This Row],[Forecast 6 Period ]])</f>
        <v>0.57615999999999801</v>
      </c>
      <c r="O142" s="85">
        <f>Table8[[#This Row],[Erorr 2]]^2</f>
        <v>0.33196034559999771</v>
      </c>
      <c r="P142" s="85">
        <f>ABS(Table8[[#This Row],[Erorr 2]])</f>
        <v>0.57615999999999801</v>
      </c>
      <c r="Q142" s="13">
        <f>Table8[[#This Row],[Abs Erorr 4]]/Table8[[#This Row],[Adj Close]]</f>
        <v>3.2627543363894174E-2</v>
      </c>
    </row>
    <row r="143" spans="6:17" x14ac:dyDescent="0.3">
      <c r="F143" s="9">
        <v>43671.291666666664</v>
      </c>
      <c r="G143" s="80">
        <v>15.2547</v>
      </c>
      <c r="H143" s="85">
        <f t="shared" si="4"/>
        <v>17.380479999999999</v>
      </c>
      <c r="I143" s="85">
        <f>(Table8[[#This Row],[Adj Close]]-Table8[[#This Row],[Forecast 3 Period]])</f>
        <v>-2.1257799999999989</v>
      </c>
      <c r="J143" s="85">
        <f>Table8[[#This Row],[Erorr ]]^2</f>
        <v>4.518940608399995</v>
      </c>
      <c r="K143" s="85">
        <f>ABS(Table8[[#This Row],[Erorr ]])</f>
        <v>2.1257799999999989</v>
      </c>
      <c r="L143" s="13">
        <f>Table8[[#This Row],[Abs Erorr ]]/Table8[[#This Row],[Adj Close]]</f>
        <v>0.13935246186421227</v>
      </c>
      <c r="M143" s="97">
        <f t="shared" si="5"/>
        <v>17.241479999999999</v>
      </c>
      <c r="N143" s="85">
        <f>(Table8[[#This Row],[Adj Close]]-Table8[[#This Row],[Forecast 6 Period ]])</f>
        <v>-1.9867799999999995</v>
      </c>
      <c r="O143" s="85">
        <f>Table8[[#This Row],[Erorr 2]]^2</f>
        <v>3.9472947683999982</v>
      </c>
      <c r="P143" s="85">
        <f>ABS(Table8[[#This Row],[Erorr 2]])</f>
        <v>1.9867799999999995</v>
      </c>
      <c r="Q143" s="13">
        <f>Table8[[#This Row],[Abs Erorr 4]]/Table8[[#This Row],[Adj Close]]</f>
        <v>0.13024051603768017</v>
      </c>
    </row>
    <row r="144" spans="6:17" x14ac:dyDescent="0.3">
      <c r="F144" s="5">
        <v>43672.291666666664</v>
      </c>
      <c r="G144" s="91">
        <v>15.2027</v>
      </c>
      <c r="H144" s="85">
        <f t="shared" si="4"/>
        <v>16.602899999999998</v>
      </c>
      <c r="I144" s="85">
        <f>(Table8[[#This Row],[Adj Close]]-Table8[[#This Row],[Forecast 3 Period]])</f>
        <v>-1.4001999999999981</v>
      </c>
      <c r="J144" s="85">
        <f>Table8[[#This Row],[Erorr ]]^2</f>
        <v>1.9605600399999947</v>
      </c>
      <c r="K144" s="85">
        <f>ABS(Table8[[#This Row],[Erorr ]])</f>
        <v>1.4001999999999981</v>
      </c>
      <c r="L144" s="13">
        <f>Table8[[#This Row],[Abs Erorr ]]/Table8[[#This Row],[Adj Close]]</f>
        <v>9.2102060818144024E-2</v>
      </c>
      <c r="M144" s="97">
        <f t="shared" si="5"/>
        <v>16.872149999999998</v>
      </c>
      <c r="N144" s="85">
        <f>(Table8[[#This Row],[Adj Close]]-Table8[[#This Row],[Forecast 6 Period ]])</f>
        <v>-1.6694499999999977</v>
      </c>
      <c r="O144" s="85">
        <f>Table8[[#This Row],[Erorr 2]]^2</f>
        <v>2.787063302499992</v>
      </c>
      <c r="P144" s="85">
        <f>ABS(Table8[[#This Row],[Erorr 2]])</f>
        <v>1.6694499999999977</v>
      </c>
      <c r="Q144" s="13">
        <f>Table8[[#This Row],[Abs Erorr 4]]/Table8[[#This Row],[Adj Close]]</f>
        <v>0.10981273063337418</v>
      </c>
    </row>
    <row r="145" spans="6:17" x14ac:dyDescent="0.3">
      <c r="F145" s="9">
        <v>43675.291666666664</v>
      </c>
      <c r="G145" s="80">
        <v>15.718</v>
      </c>
      <c r="H145" s="85">
        <f t="shared" si="4"/>
        <v>15.955099999999998</v>
      </c>
      <c r="I145" s="85">
        <f>(Table8[[#This Row],[Adj Close]]-Table8[[#This Row],[Forecast 3 Period]])</f>
        <v>-0.23709999999999809</v>
      </c>
      <c r="J145" s="85">
        <f>Table8[[#This Row],[Erorr ]]^2</f>
        <v>5.6216409999999092E-2</v>
      </c>
      <c r="K145" s="85">
        <f>ABS(Table8[[#This Row],[Erorr ]])</f>
        <v>0.23709999999999809</v>
      </c>
      <c r="L145" s="13">
        <f>Table8[[#This Row],[Abs Erorr ]]/Table8[[#This Row],[Adj Close]]</f>
        <v>1.5084616363404892E-2</v>
      </c>
      <c r="M145" s="97">
        <f t="shared" si="5"/>
        <v>16.517890000000001</v>
      </c>
      <c r="N145" s="85">
        <f>(Table8[[#This Row],[Adj Close]]-Table8[[#This Row],[Forecast 6 Period ]])</f>
        <v>-0.79989000000000132</v>
      </c>
      <c r="O145" s="85">
        <f>Table8[[#This Row],[Erorr 2]]^2</f>
        <v>0.63982401210000206</v>
      </c>
      <c r="P145" s="85">
        <f>ABS(Table8[[#This Row],[Erorr 2]])</f>
        <v>0.79989000000000132</v>
      </c>
      <c r="Q145" s="13">
        <f>Table8[[#This Row],[Abs Erorr 4]]/Table8[[#This Row],[Adj Close]]</f>
        <v>5.0890062348899437E-2</v>
      </c>
    </row>
    <row r="146" spans="6:17" x14ac:dyDescent="0.3">
      <c r="F146" s="5">
        <v>43676.291666666664</v>
      </c>
      <c r="G146" s="91">
        <v>16.150700000000001</v>
      </c>
      <c r="H146" s="85">
        <f t="shared" si="4"/>
        <v>15.424420000000001</v>
      </c>
      <c r="I146" s="85">
        <f>(Table8[[#This Row],[Adj Close]]-Table8[[#This Row],[Forecast 3 Period]])</f>
        <v>0.72627999999999915</v>
      </c>
      <c r="J146" s="85">
        <f>Table8[[#This Row],[Erorr ]]^2</f>
        <v>0.52748263839999876</v>
      </c>
      <c r="K146" s="85">
        <f>ABS(Table8[[#This Row],[Erorr ]])</f>
        <v>0.72627999999999915</v>
      </c>
      <c r="L146" s="13">
        <f>Table8[[#This Row],[Abs Erorr ]]/Table8[[#This Row],[Adj Close]]</f>
        <v>4.4968948714297158E-2</v>
      </c>
      <c r="M146" s="97">
        <f t="shared" si="5"/>
        <v>16.205819999999999</v>
      </c>
      <c r="N146" s="85">
        <f>(Table8[[#This Row],[Adj Close]]-Table8[[#This Row],[Forecast 6 Period ]])</f>
        <v>-5.5119999999998726E-2</v>
      </c>
      <c r="O146" s="85">
        <f>Table8[[#This Row],[Erorr 2]]^2</f>
        <v>3.0382143999998596E-3</v>
      </c>
      <c r="P146" s="85">
        <f>ABS(Table8[[#This Row],[Erorr 2]])</f>
        <v>5.5119999999998726E-2</v>
      </c>
      <c r="Q146" s="13">
        <f>Table8[[#This Row],[Abs Erorr 4]]/Table8[[#This Row],[Adj Close]]</f>
        <v>3.4128551703640538E-3</v>
      </c>
    </row>
    <row r="147" spans="6:17" x14ac:dyDescent="0.3">
      <c r="F147" s="9">
        <v>43677.291666666664</v>
      </c>
      <c r="G147" s="80">
        <v>16.107299999999999</v>
      </c>
      <c r="H147" s="85">
        <f t="shared" si="4"/>
        <v>15.73649</v>
      </c>
      <c r="I147" s="85">
        <f>(Table8[[#This Row],[Adj Close]]-Table8[[#This Row],[Forecast 3 Period]])</f>
        <v>0.37080999999999875</v>
      </c>
      <c r="J147" s="85">
        <f>Table8[[#This Row],[Erorr ]]^2</f>
        <v>0.13750005609999907</v>
      </c>
      <c r="K147" s="85">
        <f>ABS(Table8[[#This Row],[Erorr ]])</f>
        <v>0.37080999999999875</v>
      </c>
      <c r="L147" s="13">
        <f>Table8[[#This Row],[Abs Erorr ]]/Table8[[#This Row],[Adj Close]]</f>
        <v>2.3021238817182196E-2</v>
      </c>
      <c r="M147" s="97">
        <f t="shared" si="5"/>
        <v>15.965560000000002</v>
      </c>
      <c r="N147" s="85">
        <f>(Table8[[#This Row],[Adj Close]]-Table8[[#This Row],[Forecast 6 Period ]])</f>
        <v>0.14173999999999687</v>
      </c>
      <c r="O147" s="85">
        <f>Table8[[#This Row],[Erorr 2]]^2</f>
        <v>2.0090227599999112E-2</v>
      </c>
      <c r="P147" s="85">
        <f>ABS(Table8[[#This Row],[Erorr 2]])</f>
        <v>0.14173999999999687</v>
      </c>
      <c r="Q147" s="13">
        <f>Table8[[#This Row],[Abs Erorr 4]]/Table8[[#This Row],[Adj Close]]</f>
        <v>8.7997367653173952E-3</v>
      </c>
    </row>
    <row r="148" spans="6:17" x14ac:dyDescent="0.3">
      <c r="F148" s="5">
        <v>43678.291666666664</v>
      </c>
      <c r="G148" s="91">
        <v>15.59</v>
      </c>
      <c r="H148" s="85">
        <f t="shared" si="4"/>
        <v>16.003529999999998</v>
      </c>
      <c r="I148" s="85">
        <f>(Table8[[#This Row],[Adj Close]]-Table8[[#This Row],[Forecast 3 Period]])</f>
        <v>-0.41352999999999795</v>
      </c>
      <c r="J148" s="85">
        <f>Table8[[#This Row],[Erorr ]]^2</f>
        <v>0.17100706089999831</v>
      </c>
      <c r="K148" s="85">
        <f>ABS(Table8[[#This Row],[Erorr ]])</f>
        <v>0.41352999999999795</v>
      </c>
      <c r="L148" s="13">
        <f>Table8[[#This Row],[Abs Erorr ]]/Table8[[#This Row],[Adj Close]]</f>
        <v>2.6525336754329568E-2</v>
      </c>
      <c r="M148" s="97">
        <f t="shared" si="5"/>
        <v>15.927080000000002</v>
      </c>
      <c r="N148" s="85">
        <f>(Table8[[#This Row],[Adj Close]]-Table8[[#This Row],[Forecast 6 Period ]])</f>
        <v>-0.33708000000000204</v>
      </c>
      <c r="O148" s="85">
        <f>Table8[[#This Row],[Erorr 2]]^2</f>
        <v>0.11362292640000138</v>
      </c>
      <c r="P148" s="85">
        <f>ABS(Table8[[#This Row],[Erorr 2]])</f>
        <v>0.33708000000000204</v>
      </c>
      <c r="Q148" s="13">
        <f>Table8[[#This Row],[Abs Erorr 4]]/Table8[[#This Row],[Adj Close]]</f>
        <v>2.1621552277100838E-2</v>
      </c>
    </row>
    <row r="149" spans="6:17" x14ac:dyDescent="0.3">
      <c r="F149" s="9">
        <v>43679.291666666664</v>
      </c>
      <c r="G149" s="80">
        <v>15.6227</v>
      </c>
      <c r="H149" s="85">
        <f t="shared" si="4"/>
        <v>15.913400000000001</v>
      </c>
      <c r="I149" s="85">
        <f>(Table8[[#This Row],[Adj Close]]-Table8[[#This Row],[Forecast 3 Period]])</f>
        <v>-0.29070000000000107</v>
      </c>
      <c r="J149" s="85">
        <f>Table8[[#This Row],[Erorr ]]^2</f>
        <v>8.4506490000000628E-2</v>
      </c>
      <c r="K149" s="85">
        <f>ABS(Table8[[#This Row],[Erorr ]])</f>
        <v>0.29070000000000107</v>
      </c>
      <c r="L149" s="13">
        <f>Table8[[#This Row],[Abs Erorr ]]/Table8[[#This Row],[Adj Close]]</f>
        <v>1.8607539029745247E-2</v>
      </c>
      <c r="M149" s="97">
        <f t="shared" si="5"/>
        <v>15.758940000000001</v>
      </c>
      <c r="N149" s="85">
        <f>(Table8[[#This Row],[Adj Close]]-Table8[[#This Row],[Forecast 6 Period ]])</f>
        <v>-0.1362400000000008</v>
      </c>
      <c r="O149" s="85">
        <f>Table8[[#This Row],[Erorr 2]]^2</f>
        <v>1.856133760000022E-2</v>
      </c>
      <c r="P149" s="85">
        <f>ABS(Table8[[#This Row],[Erorr 2]])</f>
        <v>0.1362400000000008</v>
      </c>
      <c r="Q149" s="13">
        <f>Table8[[#This Row],[Abs Erorr 4]]/Table8[[#This Row],[Adj Close]]</f>
        <v>8.7206436787495636E-3</v>
      </c>
    </row>
    <row r="150" spans="6:17" x14ac:dyDescent="0.3">
      <c r="F150" s="5">
        <v>43682.291666666664</v>
      </c>
      <c r="G150" s="91">
        <v>15.221299999999999</v>
      </c>
      <c r="H150" s="85">
        <f t="shared" si="4"/>
        <v>15.75827</v>
      </c>
      <c r="I150" s="85">
        <f>(Table8[[#This Row],[Adj Close]]-Table8[[#This Row],[Forecast 3 Period]])</f>
        <v>-0.53697000000000017</v>
      </c>
      <c r="J150" s="85">
        <f>Table8[[#This Row],[Erorr ]]^2</f>
        <v>0.2883367809000002</v>
      </c>
      <c r="K150" s="85">
        <f>ABS(Table8[[#This Row],[Erorr ]])</f>
        <v>0.53697000000000017</v>
      </c>
      <c r="L150" s="13">
        <f>Table8[[#This Row],[Abs Erorr ]]/Table8[[#This Row],[Adj Close]]</f>
        <v>3.5277538712199366E-2</v>
      </c>
      <c r="M150" s="97">
        <f t="shared" si="5"/>
        <v>15.786210000000001</v>
      </c>
      <c r="N150" s="85">
        <f>(Table8[[#This Row],[Adj Close]]-Table8[[#This Row],[Forecast 6 Period ]])</f>
        <v>-0.56491000000000113</v>
      </c>
      <c r="O150" s="85">
        <f>Table8[[#This Row],[Erorr 2]]^2</f>
        <v>0.31912330810000128</v>
      </c>
      <c r="P150" s="85">
        <f>ABS(Table8[[#This Row],[Erorr 2]])</f>
        <v>0.56491000000000113</v>
      </c>
      <c r="Q150" s="13">
        <f>Table8[[#This Row],[Abs Erorr 4]]/Table8[[#This Row],[Adj Close]]</f>
        <v>3.7113124371768585E-2</v>
      </c>
    </row>
    <row r="151" spans="6:17" x14ac:dyDescent="0.3">
      <c r="F151" s="9">
        <v>43683.291666666664</v>
      </c>
      <c r="G151" s="80">
        <v>15.3833</v>
      </c>
      <c r="H151" s="85">
        <f t="shared" si="4"/>
        <v>15.45233</v>
      </c>
      <c r="I151" s="85">
        <f>(Table8[[#This Row],[Adj Close]]-Table8[[#This Row],[Forecast 3 Period]])</f>
        <v>-6.9029999999999703E-2</v>
      </c>
      <c r="J151" s="85">
        <f>Table8[[#This Row],[Erorr ]]^2</f>
        <v>4.7651408999999593E-3</v>
      </c>
      <c r="K151" s="85">
        <f>ABS(Table8[[#This Row],[Erorr ]])</f>
        <v>6.9029999999999703E-2</v>
      </c>
      <c r="L151" s="13">
        <f>Table8[[#This Row],[Abs Erorr ]]/Table8[[#This Row],[Adj Close]]</f>
        <v>4.4873336670285119E-3</v>
      </c>
      <c r="M151" s="97">
        <f t="shared" si="5"/>
        <v>15.695129999999999</v>
      </c>
      <c r="N151" s="85">
        <f>(Table8[[#This Row],[Adj Close]]-Table8[[#This Row],[Forecast 6 Period ]])</f>
        <v>-0.31182999999999872</v>
      </c>
      <c r="O151" s="85">
        <f>Table8[[#This Row],[Erorr 2]]^2</f>
        <v>9.7237948899999205E-2</v>
      </c>
      <c r="P151" s="85">
        <f>ABS(Table8[[#This Row],[Erorr 2]])</f>
        <v>0.31182999999999872</v>
      </c>
      <c r="Q151" s="13">
        <f>Table8[[#This Row],[Abs Erorr 4]]/Table8[[#This Row],[Adj Close]]</f>
        <v>2.0270683143408678E-2</v>
      </c>
    </row>
    <row r="152" spans="6:17" x14ac:dyDescent="0.3">
      <c r="F152" s="5">
        <v>43684.291666666664</v>
      </c>
      <c r="G152" s="91">
        <v>15.561299999999999</v>
      </c>
      <c r="H152" s="85">
        <f t="shared" si="4"/>
        <v>15.406519999999999</v>
      </c>
      <c r="I152" s="85">
        <f>(Table8[[#This Row],[Adj Close]]-Table8[[#This Row],[Forecast 3 Period]])</f>
        <v>0.15478000000000058</v>
      </c>
      <c r="J152" s="85">
        <f>Table8[[#This Row],[Erorr ]]^2</f>
        <v>2.3956848400000182E-2</v>
      </c>
      <c r="K152" s="85">
        <f>ABS(Table8[[#This Row],[Erorr ]])</f>
        <v>0.15478000000000058</v>
      </c>
      <c r="L152" s="13">
        <f>Table8[[#This Row],[Abs Erorr ]]/Table8[[#This Row],[Adj Close]]</f>
        <v>9.9464697679500173E-3</v>
      </c>
      <c r="M152" s="97">
        <f t="shared" si="5"/>
        <v>15.589259999999999</v>
      </c>
      <c r="N152" s="85">
        <f>(Table8[[#This Row],[Adj Close]]-Table8[[#This Row],[Forecast 6 Period ]])</f>
        <v>-2.7960000000000207E-2</v>
      </c>
      <c r="O152" s="85">
        <f>Table8[[#This Row],[Erorr 2]]^2</f>
        <v>7.8176160000001155E-4</v>
      </c>
      <c r="P152" s="85">
        <f>ABS(Table8[[#This Row],[Erorr 2]])</f>
        <v>2.7960000000000207E-2</v>
      </c>
      <c r="Q152" s="13">
        <f>Table8[[#This Row],[Abs Erorr 4]]/Table8[[#This Row],[Adj Close]]</f>
        <v>1.796765051763041E-3</v>
      </c>
    </row>
    <row r="153" spans="6:17" x14ac:dyDescent="0.3">
      <c r="F153" s="9">
        <v>43685.291666666664</v>
      </c>
      <c r="G153" s="80">
        <v>15.886699999999999</v>
      </c>
      <c r="H153" s="85">
        <f t="shared" si="4"/>
        <v>15.405899999999999</v>
      </c>
      <c r="I153" s="85">
        <f>(Table8[[#This Row],[Adj Close]]-Table8[[#This Row],[Forecast 3 Period]])</f>
        <v>0.48080000000000034</v>
      </c>
      <c r="J153" s="85">
        <f>Table8[[#This Row],[Erorr ]]^2</f>
        <v>0.23116864000000031</v>
      </c>
      <c r="K153" s="85">
        <f>ABS(Table8[[#This Row],[Erorr ]])</f>
        <v>0.48080000000000034</v>
      </c>
      <c r="L153" s="13">
        <f>Table8[[#This Row],[Abs Erorr ]]/Table8[[#This Row],[Adj Close]]</f>
        <v>3.026430913909121E-2</v>
      </c>
      <c r="M153" s="97">
        <f t="shared" si="5"/>
        <v>15.527450000000002</v>
      </c>
      <c r="N153" s="85">
        <f>(Table8[[#This Row],[Adj Close]]-Table8[[#This Row],[Forecast 6 Period ]])</f>
        <v>0.35924999999999763</v>
      </c>
      <c r="O153" s="85">
        <f>Table8[[#This Row],[Erorr 2]]^2</f>
        <v>0.12906056249999828</v>
      </c>
      <c r="P153" s="85">
        <f>ABS(Table8[[#This Row],[Erorr 2]])</f>
        <v>0.35924999999999763</v>
      </c>
      <c r="Q153" s="13">
        <f>Table8[[#This Row],[Abs Erorr 4]]/Table8[[#This Row],[Adj Close]]</f>
        <v>2.2613255112767135E-2</v>
      </c>
    </row>
    <row r="154" spans="6:17" x14ac:dyDescent="0.3">
      <c r="F154" s="5">
        <v>43686.291666666664</v>
      </c>
      <c r="G154" s="91">
        <v>15.667299999999999</v>
      </c>
      <c r="H154" s="85">
        <f t="shared" si="4"/>
        <v>15.638059999999999</v>
      </c>
      <c r="I154" s="85">
        <f>(Table8[[#This Row],[Adj Close]]-Table8[[#This Row],[Forecast 3 Period]])</f>
        <v>2.9239999999999711E-2</v>
      </c>
      <c r="J154" s="85">
        <f>Table8[[#This Row],[Erorr ]]^2</f>
        <v>8.5497759999998311E-4</v>
      </c>
      <c r="K154" s="85">
        <f>ABS(Table8[[#This Row],[Erorr ]])</f>
        <v>2.9239999999999711E-2</v>
      </c>
      <c r="L154" s="13">
        <f>Table8[[#This Row],[Abs Erorr ]]/Table8[[#This Row],[Adj Close]]</f>
        <v>1.8663075322486781E-3</v>
      </c>
      <c r="M154" s="97">
        <f t="shared" si="5"/>
        <v>15.531790000000001</v>
      </c>
      <c r="N154" s="85">
        <f>(Table8[[#This Row],[Adj Close]]-Table8[[#This Row],[Forecast 6 Period ]])</f>
        <v>0.13550999999999824</v>
      </c>
      <c r="O154" s="85">
        <f>Table8[[#This Row],[Erorr 2]]^2</f>
        <v>1.8362960099999524E-2</v>
      </c>
      <c r="P154" s="85">
        <f>ABS(Table8[[#This Row],[Erorr 2]])</f>
        <v>0.13550999999999824</v>
      </c>
      <c r="Q154" s="13">
        <f>Table8[[#This Row],[Abs Erorr 4]]/Table8[[#This Row],[Adj Close]]</f>
        <v>8.6492248185710517E-3</v>
      </c>
    </row>
    <row r="155" spans="6:17" x14ac:dyDescent="0.3">
      <c r="F155" s="9">
        <v>43689.291666666664</v>
      </c>
      <c r="G155" s="80">
        <v>15.267300000000001</v>
      </c>
      <c r="H155" s="85">
        <f t="shared" si="4"/>
        <v>15.701319999999999</v>
      </c>
      <c r="I155" s="85">
        <f>(Table8[[#This Row],[Adj Close]]-Table8[[#This Row],[Forecast 3 Period]])</f>
        <v>-0.43401999999999852</v>
      </c>
      <c r="J155" s="85">
        <f>Table8[[#This Row],[Erorr ]]^2</f>
        <v>0.18837336039999872</v>
      </c>
      <c r="K155" s="85">
        <f>ABS(Table8[[#This Row],[Erorr ]])</f>
        <v>0.43401999999999852</v>
      </c>
      <c r="L155" s="13">
        <f>Table8[[#This Row],[Abs Erorr ]]/Table8[[#This Row],[Adj Close]]</f>
        <v>2.8428078311161665E-2</v>
      </c>
      <c r="M155" s="97">
        <f t="shared" si="5"/>
        <v>15.58412</v>
      </c>
      <c r="N155" s="85">
        <f>(Table8[[#This Row],[Adj Close]]-Table8[[#This Row],[Forecast 6 Period ]])</f>
        <v>-0.31681999999999988</v>
      </c>
      <c r="O155" s="85">
        <f>Table8[[#This Row],[Erorr 2]]^2</f>
        <v>0.10037491239999992</v>
      </c>
      <c r="P155" s="85">
        <f>ABS(Table8[[#This Row],[Erorr 2]])</f>
        <v>0.31681999999999988</v>
      </c>
      <c r="Q155" s="13">
        <f>Table8[[#This Row],[Abs Erorr 4]]/Table8[[#This Row],[Adj Close]]</f>
        <v>2.0751540874941861E-2</v>
      </c>
    </row>
    <row r="156" spans="6:17" x14ac:dyDescent="0.3">
      <c r="F156" s="5">
        <v>43690.291666666664</v>
      </c>
      <c r="G156" s="91">
        <v>15.666700000000001</v>
      </c>
      <c r="H156" s="85">
        <f t="shared" si="4"/>
        <v>15.573119999999999</v>
      </c>
      <c r="I156" s="85">
        <f>(Table8[[#This Row],[Adj Close]]-Table8[[#This Row],[Forecast 3 Period]])</f>
        <v>9.3580000000001107E-2</v>
      </c>
      <c r="J156" s="85">
        <f>Table8[[#This Row],[Erorr ]]^2</f>
        <v>8.7572164000002065E-3</v>
      </c>
      <c r="K156" s="85">
        <f>ABS(Table8[[#This Row],[Erorr ]])</f>
        <v>9.3580000000001107E-2</v>
      </c>
      <c r="L156" s="13">
        <f>Table8[[#This Row],[Abs Erorr ]]/Table8[[#This Row],[Adj Close]]</f>
        <v>5.9731787804707505E-3</v>
      </c>
      <c r="M156" s="97">
        <f t="shared" si="5"/>
        <v>15.536980000000002</v>
      </c>
      <c r="N156" s="85">
        <f>(Table8[[#This Row],[Adj Close]]-Table8[[#This Row],[Forecast 6 Period ]])</f>
        <v>0.12971999999999895</v>
      </c>
      <c r="O156" s="85">
        <f>Table8[[#This Row],[Erorr 2]]^2</f>
        <v>1.6827278399999725E-2</v>
      </c>
      <c r="P156" s="85">
        <f>ABS(Table8[[#This Row],[Erorr 2]])</f>
        <v>0.12971999999999895</v>
      </c>
      <c r="Q156" s="13">
        <f>Table8[[#This Row],[Abs Erorr 4]]/Table8[[#This Row],[Adj Close]]</f>
        <v>8.2799823830161396E-3</v>
      </c>
    </row>
    <row r="157" spans="6:17" x14ac:dyDescent="0.3">
      <c r="F157" s="9">
        <v>43691.291666666664</v>
      </c>
      <c r="G157" s="80">
        <v>14.641299999999999</v>
      </c>
      <c r="H157" s="85">
        <f t="shared" si="4"/>
        <v>15.54706</v>
      </c>
      <c r="I157" s="85">
        <f>(Table8[[#This Row],[Adj Close]]-Table8[[#This Row],[Forecast 3 Period]])</f>
        <v>-0.90576000000000079</v>
      </c>
      <c r="J157" s="85">
        <f>Table8[[#This Row],[Erorr ]]^2</f>
        <v>0.82040117760000142</v>
      </c>
      <c r="K157" s="85">
        <f>ABS(Table8[[#This Row],[Erorr ]])</f>
        <v>0.90576000000000079</v>
      </c>
      <c r="L157" s="13">
        <f>Table8[[#This Row],[Abs Erorr ]]/Table8[[#This Row],[Adj Close]]</f>
        <v>6.1863359127946348E-2</v>
      </c>
      <c r="M157" s="97">
        <f t="shared" si="5"/>
        <v>15.592060000000002</v>
      </c>
      <c r="N157" s="85">
        <f>(Table8[[#This Row],[Adj Close]]-Table8[[#This Row],[Forecast 6 Period ]])</f>
        <v>-0.95076000000000249</v>
      </c>
      <c r="O157" s="85">
        <f>Table8[[#This Row],[Erorr 2]]^2</f>
        <v>0.90394457760000468</v>
      </c>
      <c r="P157" s="85">
        <f>ABS(Table8[[#This Row],[Erorr 2]])</f>
        <v>0.95076000000000249</v>
      </c>
      <c r="Q157" s="13">
        <f>Table8[[#This Row],[Abs Erorr 4]]/Table8[[#This Row],[Adj Close]]</f>
        <v>6.4936856699883375E-2</v>
      </c>
    </row>
    <row r="158" spans="6:17" x14ac:dyDescent="0.3">
      <c r="F158" s="5">
        <v>43692.291666666664</v>
      </c>
      <c r="G158" s="91">
        <v>14.375999999999999</v>
      </c>
      <c r="H158" s="85">
        <f t="shared" si="4"/>
        <v>15.136719999999999</v>
      </c>
      <c r="I158" s="85">
        <f>(Table8[[#This Row],[Adj Close]]-Table8[[#This Row],[Forecast 3 Period]])</f>
        <v>-0.76071999999999917</v>
      </c>
      <c r="J158" s="85">
        <f>Table8[[#This Row],[Erorr ]]^2</f>
        <v>0.57869491839999876</v>
      </c>
      <c r="K158" s="85">
        <f>ABS(Table8[[#This Row],[Erorr ]])</f>
        <v>0.76071999999999917</v>
      </c>
      <c r="L158" s="13">
        <f>Table8[[#This Row],[Abs Erorr ]]/Table8[[#This Row],[Adj Close]]</f>
        <v>5.2915971062882525E-2</v>
      </c>
      <c r="M158" s="97">
        <f t="shared" si="5"/>
        <v>15.393319999999999</v>
      </c>
      <c r="N158" s="85">
        <f>(Table8[[#This Row],[Adj Close]]-Table8[[#This Row],[Forecast 6 Period ]])</f>
        <v>-1.0173199999999998</v>
      </c>
      <c r="O158" s="85">
        <f>Table8[[#This Row],[Erorr 2]]^2</f>
        <v>1.0349399823999996</v>
      </c>
      <c r="P158" s="85">
        <f>ABS(Table8[[#This Row],[Erorr 2]])</f>
        <v>1.0173199999999998</v>
      </c>
      <c r="Q158" s="13">
        <f>Table8[[#This Row],[Abs Erorr 4]]/Table8[[#This Row],[Adj Close]]</f>
        <v>7.0765164162493038E-2</v>
      </c>
    </row>
    <row r="159" spans="6:17" x14ac:dyDescent="0.3">
      <c r="F159" s="9">
        <v>43693.291666666664</v>
      </c>
      <c r="G159" s="80">
        <v>14.662699999999999</v>
      </c>
      <c r="H159" s="85">
        <f t="shared" si="4"/>
        <v>14.8428</v>
      </c>
      <c r="I159" s="85">
        <f>(Table8[[#This Row],[Adj Close]]-Table8[[#This Row],[Forecast 3 Period]])</f>
        <v>-0.18010000000000126</v>
      </c>
      <c r="J159" s="85">
        <f>Table8[[#This Row],[Erorr ]]^2</f>
        <v>3.2436010000000452E-2</v>
      </c>
      <c r="K159" s="85">
        <f>ABS(Table8[[#This Row],[Erorr ]])</f>
        <v>0.18010000000000126</v>
      </c>
      <c r="L159" s="13">
        <f>Table8[[#This Row],[Abs Erorr ]]/Table8[[#This Row],[Adj Close]]</f>
        <v>1.2282867411868296E-2</v>
      </c>
      <c r="M159" s="97">
        <f t="shared" si="5"/>
        <v>15.145659999999999</v>
      </c>
      <c r="N159" s="85">
        <f>(Table8[[#This Row],[Adj Close]]-Table8[[#This Row],[Forecast 6 Period ]])</f>
        <v>-0.48296000000000028</v>
      </c>
      <c r="O159" s="85">
        <f>Table8[[#This Row],[Erorr 2]]^2</f>
        <v>0.23325036160000026</v>
      </c>
      <c r="P159" s="85">
        <f>ABS(Table8[[#This Row],[Erorr 2]])</f>
        <v>0.48296000000000028</v>
      </c>
      <c r="Q159" s="13">
        <f>Table8[[#This Row],[Abs Erorr 4]]/Table8[[#This Row],[Adj Close]]</f>
        <v>3.2937999140676702E-2</v>
      </c>
    </row>
    <row r="160" spans="6:17" x14ac:dyDescent="0.3">
      <c r="F160" s="5">
        <v>43696.291666666664</v>
      </c>
      <c r="G160" s="91">
        <v>15.122</v>
      </c>
      <c r="H160" s="85">
        <f t="shared" si="4"/>
        <v>14.570269999999997</v>
      </c>
      <c r="I160" s="85">
        <f>(Table8[[#This Row],[Adj Close]]-Table8[[#This Row],[Forecast 3 Period]])</f>
        <v>0.55173000000000272</v>
      </c>
      <c r="J160" s="85">
        <f>Table8[[#This Row],[Erorr ]]^2</f>
        <v>0.30440599290000298</v>
      </c>
      <c r="K160" s="85">
        <f>ABS(Table8[[#This Row],[Erorr ]])</f>
        <v>0.55173000000000272</v>
      </c>
      <c r="L160" s="13">
        <f>Table8[[#This Row],[Abs Erorr ]]/Table8[[#This Row],[Adj Close]]</f>
        <v>3.6485253273376719E-2</v>
      </c>
      <c r="M160" s="97">
        <f t="shared" si="5"/>
        <v>14.962800000000001</v>
      </c>
      <c r="N160" s="85">
        <f>(Table8[[#This Row],[Adj Close]]-Table8[[#This Row],[Forecast 6 Period ]])</f>
        <v>0.15919999999999845</v>
      </c>
      <c r="O160" s="85">
        <f>Table8[[#This Row],[Erorr 2]]^2</f>
        <v>2.5344639999999509E-2</v>
      </c>
      <c r="P160" s="85">
        <f>ABS(Table8[[#This Row],[Erorr 2]])</f>
        <v>0.15919999999999845</v>
      </c>
      <c r="Q160" s="13">
        <f>Table8[[#This Row],[Abs Erorr 4]]/Table8[[#This Row],[Adj Close]]</f>
        <v>1.0527707975135463E-2</v>
      </c>
    </row>
    <row r="161" spans="6:17" x14ac:dyDescent="0.3">
      <c r="F161" s="9">
        <v>43697.291666666664</v>
      </c>
      <c r="G161" s="80">
        <v>15.0573</v>
      </c>
      <c r="H161" s="85">
        <f t="shared" si="4"/>
        <v>14.760409999999998</v>
      </c>
      <c r="I161" s="85">
        <f>(Table8[[#This Row],[Adj Close]]-Table8[[#This Row],[Forecast 3 Period]])</f>
        <v>0.29689000000000121</v>
      </c>
      <c r="J161" s="85">
        <f>Table8[[#This Row],[Erorr ]]^2</f>
        <v>8.8143672100000722E-2</v>
      </c>
      <c r="K161" s="85">
        <f>ABS(Table8[[#This Row],[Erorr ]])</f>
        <v>0.29689000000000121</v>
      </c>
      <c r="L161" s="13">
        <f>Table8[[#This Row],[Abs Erorr ]]/Table8[[#This Row],[Adj Close]]</f>
        <v>1.9717346403405736E-2</v>
      </c>
      <c r="M161" s="97">
        <f t="shared" si="5"/>
        <v>14.8538</v>
      </c>
      <c r="N161" s="85">
        <f>(Table8[[#This Row],[Adj Close]]-Table8[[#This Row],[Forecast 6 Period ]])</f>
        <v>0.20350000000000001</v>
      </c>
      <c r="O161" s="85">
        <f>Table8[[#This Row],[Erorr 2]]^2</f>
        <v>4.1412250000000005E-2</v>
      </c>
      <c r="P161" s="85">
        <f>ABS(Table8[[#This Row],[Erorr 2]])</f>
        <v>0.20350000000000001</v>
      </c>
      <c r="Q161" s="13">
        <f>Table8[[#This Row],[Abs Erorr 4]]/Table8[[#This Row],[Adj Close]]</f>
        <v>1.3515039216858269E-2</v>
      </c>
    </row>
    <row r="162" spans="6:17" x14ac:dyDescent="0.3">
      <c r="F162" s="5">
        <v>43698.291666666664</v>
      </c>
      <c r="G162" s="91">
        <v>14.722</v>
      </c>
      <c r="H162" s="85">
        <f t="shared" si="4"/>
        <v>14.958329999999998</v>
      </c>
      <c r="I162" s="85">
        <f>(Table8[[#This Row],[Adj Close]]-Table8[[#This Row],[Forecast 3 Period]])</f>
        <v>-0.23632999999999882</v>
      </c>
      <c r="J162" s="85">
        <f>Table8[[#This Row],[Erorr ]]^2</f>
        <v>5.5851868899999442E-2</v>
      </c>
      <c r="K162" s="85">
        <f>ABS(Table8[[#This Row],[Erorr ]])</f>
        <v>0.23632999999999882</v>
      </c>
      <c r="L162" s="13">
        <f>Table8[[#This Row],[Abs Erorr ]]/Table8[[#This Row],[Adj Close]]</f>
        <v>1.6052846080695477E-2</v>
      </c>
      <c r="M162" s="97">
        <f t="shared" si="5"/>
        <v>14.8744</v>
      </c>
      <c r="N162" s="85">
        <f>(Table8[[#This Row],[Adj Close]]-Table8[[#This Row],[Forecast 6 Period ]])</f>
        <v>-0.15240000000000009</v>
      </c>
      <c r="O162" s="85">
        <f>Table8[[#This Row],[Erorr 2]]^2</f>
        <v>2.3225760000000029E-2</v>
      </c>
      <c r="P162" s="85">
        <f>ABS(Table8[[#This Row],[Erorr 2]])</f>
        <v>0.15240000000000009</v>
      </c>
      <c r="Q162" s="13">
        <f>Table8[[#This Row],[Abs Erorr 4]]/Table8[[#This Row],[Adj Close]]</f>
        <v>1.0351854367613102E-2</v>
      </c>
    </row>
    <row r="163" spans="6:17" x14ac:dyDescent="0.3">
      <c r="F163" s="9">
        <v>43699.291666666664</v>
      </c>
      <c r="G163" s="80">
        <v>14.81</v>
      </c>
      <c r="H163" s="85">
        <f t="shared" si="4"/>
        <v>14.942589999999999</v>
      </c>
      <c r="I163" s="85">
        <f>(Table8[[#This Row],[Adj Close]]-Table8[[#This Row],[Forecast 3 Period]])</f>
        <v>-0.13258999999999865</v>
      </c>
      <c r="J163" s="85">
        <f>Table8[[#This Row],[Erorr ]]^2</f>
        <v>1.7580108099999645E-2</v>
      </c>
      <c r="K163" s="85">
        <f>ABS(Table8[[#This Row],[Erorr ]])</f>
        <v>0.13258999999999865</v>
      </c>
      <c r="L163" s="13">
        <f>Table8[[#This Row],[Abs Erorr ]]/Table8[[#This Row],[Adj Close]]</f>
        <v>8.9527346387575056E-3</v>
      </c>
      <c r="M163" s="97">
        <f t="shared" si="5"/>
        <v>14.814529999999998</v>
      </c>
      <c r="N163" s="85">
        <f>(Table8[[#This Row],[Adj Close]]-Table8[[#This Row],[Forecast 6 Period ]])</f>
        <v>-4.5299999999972584E-3</v>
      </c>
      <c r="O163" s="85">
        <f>Table8[[#This Row],[Erorr 2]]^2</f>
        <v>2.052089999997516E-5</v>
      </c>
      <c r="P163" s="85">
        <f>ABS(Table8[[#This Row],[Erorr 2]])</f>
        <v>4.5299999999972584E-3</v>
      </c>
      <c r="Q163" s="13">
        <f>Table8[[#This Row],[Abs Erorr 4]]/Table8[[#This Row],[Adj Close]]</f>
        <v>3.0587440918279933E-4</v>
      </c>
    </row>
    <row r="164" spans="6:17" x14ac:dyDescent="0.3">
      <c r="F164" s="5">
        <v>43700.291666666664</v>
      </c>
      <c r="G164" s="91">
        <v>14.093299999999999</v>
      </c>
      <c r="H164" s="85">
        <f t="shared" si="4"/>
        <v>14.85779</v>
      </c>
      <c r="I164" s="85">
        <f>(Table8[[#This Row],[Adj Close]]-Table8[[#This Row],[Forecast 3 Period]])</f>
        <v>-0.76449000000000034</v>
      </c>
      <c r="J164" s="85">
        <f>Table8[[#This Row],[Erorr ]]^2</f>
        <v>0.58444496010000047</v>
      </c>
      <c r="K164" s="85">
        <f>ABS(Table8[[#This Row],[Erorr ]])</f>
        <v>0.76449000000000034</v>
      </c>
      <c r="L164" s="13">
        <f>Table8[[#This Row],[Abs Erorr ]]/Table8[[#This Row],[Adj Close]]</f>
        <v>5.4244924893389085E-2</v>
      </c>
      <c r="M164" s="97">
        <f t="shared" si="5"/>
        <v>14.846129999999999</v>
      </c>
      <c r="N164" s="85">
        <f>(Table8[[#This Row],[Adj Close]]-Table8[[#This Row],[Forecast 6 Period ]])</f>
        <v>-0.75282999999999944</v>
      </c>
      <c r="O164" s="85">
        <f>Table8[[#This Row],[Erorr 2]]^2</f>
        <v>0.56675300889999913</v>
      </c>
      <c r="P164" s="85">
        <f>ABS(Table8[[#This Row],[Erorr 2]])</f>
        <v>0.75282999999999944</v>
      </c>
      <c r="Q164" s="13">
        <f>Table8[[#This Row],[Abs Erorr 4]]/Table8[[#This Row],[Adj Close]]</f>
        <v>5.3417581403929493E-2</v>
      </c>
    </row>
    <row r="165" spans="6:17" x14ac:dyDescent="0.3">
      <c r="F165" s="9">
        <v>43703.291666666664</v>
      </c>
      <c r="G165" s="80">
        <v>14.333299999999999</v>
      </c>
      <c r="H165" s="85">
        <f t="shared" si="4"/>
        <v>14.496919999999999</v>
      </c>
      <c r="I165" s="85">
        <f>(Table8[[#This Row],[Adj Close]]-Table8[[#This Row],[Forecast 3 Period]])</f>
        <v>-0.16361999999999988</v>
      </c>
      <c r="J165" s="85">
        <f>Table8[[#This Row],[Erorr ]]^2</f>
        <v>2.6771504399999958E-2</v>
      </c>
      <c r="K165" s="85">
        <f>ABS(Table8[[#This Row],[Erorr ]])</f>
        <v>0.16361999999999988</v>
      </c>
      <c r="L165" s="13">
        <f>Table8[[#This Row],[Abs Erorr ]]/Table8[[#This Row],[Adj Close]]</f>
        <v>1.1415375384593909E-2</v>
      </c>
      <c r="M165" s="97">
        <f t="shared" si="5"/>
        <v>14.714989999999998</v>
      </c>
      <c r="N165" s="85">
        <f>(Table8[[#This Row],[Adj Close]]-Table8[[#This Row],[Forecast 6 Period ]])</f>
        <v>-0.38168999999999897</v>
      </c>
      <c r="O165" s="85">
        <f>Table8[[#This Row],[Erorr 2]]^2</f>
        <v>0.14568725609999922</v>
      </c>
      <c r="P165" s="85">
        <f>ABS(Table8[[#This Row],[Erorr 2]])</f>
        <v>0.38168999999999897</v>
      </c>
      <c r="Q165" s="13">
        <f>Table8[[#This Row],[Abs Erorr 4]]/Table8[[#This Row],[Adj Close]]</f>
        <v>2.6629596813015775E-2</v>
      </c>
    </row>
    <row r="166" spans="6:17" x14ac:dyDescent="0.3">
      <c r="F166" s="5">
        <v>43704.291666666664</v>
      </c>
      <c r="G166" s="91">
        <v>14.272</v>
      </c>
      <c r="H166" s="85">
        <f t="shared" si="4"/>
        <v>14.404309999999999</v>
      </c>
      <c r="I166" s="85">
        <f>(Table8[[#This Row],[Adj Close]]-Table8[[#This Row],[Forecast 3 Period]])</f>
        <v>-0.1323099999999986</v>
      </c>
      <c r="J166" s="85">
        <f>Table8[[#This Row],[Erorr ]]^2</f>
        <v>1.750593609999963E-2</v>
      </c>
      <c r="K166" s="85">
        <f>ABS(Table8[[#This Row],[Erorr ]])</f>
        <v>0.1323099999999986</v>
      </c>
      <c r="L166" s="13">
        <f>Table8[[#This Row],[Abs Erorr ]]/Table8[[#This Row],[Adj Close]]</f>
        <v>9.2705997757846544E-3</v>
      </c>
      <c r="M166" s="97">
        <f t="shared" si="5"/>
        <v>14.60965</v>
      </c>
      <c r="N166" s="85">
        <f>(Table8[[#This Row],[Adj Close]]-Table8[[#This Row],[Forecast 6 Period ]])</f>
        <v>-0.33765000000000001</v>
      </c>
      <c r="O166" s="85">
        <f>Table8[[#This Row],[Erorr 2]]^2</f>
        <v>0.1140075225</v>
      </c>
      <c r="P166" s="85">
        <f>ABS(Table8[[#This Row],[Erorr 2]])</f>
        <v>0.33765000000000001</v>
      </c>
      <c r="Q166" s="13">
        <f>Table8[[#This Row],[Abs Erorr 4]]/Table8[[#This Row],[Adj Close]]</f>
        <v>2.3658211883408071E-2</v>
      </c>
    </row>
    <row r="167" spans="6:17" x14ac:dyDescent="0.3">
      <c r="F167" s="9">
        <v>43705.291666666664</v>
      </c>
      <c r="G167" s="80">
        <v>14.3727</v>
      </c>
      <c r="H167" s="85">
        <f t="shared" si="4"/>
        <v>14.23678</v>
      </c>
      <c r="I167" s="85">
        <f>(Table8[[#This Row],[Adj Close]]-Table8[[#This Row],[Forecast 3 Period]])</f>
        <v>0.13592000000000048</v>
      </c>
      <c r="J167" s="85">
        <f>Table8[[#This Row],[Erorr ]]^2</f>
        <v>1.8474246400000133E-2</v>
      </c>
      <c r="K167" s="85">
        <f>ABS(Table8[[#This Row],[Erorr ]])</f>
        <v>0.13592000000000048</v>
      </c>
      <c r="L167" s="13">
        <f>Table8[[#This Row],[Abs Erorr ]]/Table8[[#This Row],[Adj Close]]</f>
        <v>9.4568174386162988E-3</v>
      </c>
      <c r="M167" s="97">
        <f t="shared" si="5"/>
        <v>14.479649999999999</v>
      </c>
      <c r="N167" s="85">
        <f>(Table8[[#This Row],[Adj Close]]-Table8[[#This Row],[Forecast 6 Period ]])</f>
        <v>-0.10694999999999943</v>
      </c>
      <c r="O167" s="85">
        <f>Table8[[#This Row],[Erorr 2]]^2</f>
        <v>1.1438302499999879E-2</v>
      </c>
      <c r="P167" s="85">
        <f>ABS(Table8[[#This Row],[Erorr 2]])</f>
        <v>0.10694999999999943</v>
      </c>
      <c r="Q167" s="13">
        <f>Table8[[#This Row],[Abs Erorr 4]]/Table8[[#This Row],[Adj Close]]</f>
        <v>7.4411905904944401E-3</v>
      </c>
    </row>
    <row r="168" spans="6:17" x14ac:dyDescent="0.3">
      <c r="F168" s="5">
        <v>43706.291666666664</v>
      </c>
      <c r="G168" s="91">
        <v>14.7807</v>
      </c>
      <c r="H168" s="85">
        <f t="shared" si="4"/>
        <v>14.33067</v>
      </c>
      <c r="I168" s="85">
        <f>(Table8[[#This Row],[Adj Close]]-Table8[[#This Row],[Forecast 3 Period]])</f>
        <v>0.45002999999999993</v>
      </c>
      <c r="J168" s="85">
        <f>Table8[[#This Row],[Erorr ]]^2</f>
        <v>0.20252700089999995</v>
      </c>
      <c r="K168" s="85">
        <f>ABS(Table8[[#This Row],[Erorr ]])</f>
        <v>0.45002999999999993</v>
      </c>
      <c r="L168" s="13">
        <f>Table8[[#This Row],[Abs Erorr ]]/Table8[[#This Row],[Adj Close]]</f>
        <v>3.0447137145060785E-2</v>
      </c>
      <c r="M168" s="97">
        <f t="shared" si="5"/>
        <v>14.367459999999998</v>
      </c>
      <c r="N168" s="85">
        <f>(Table8[[#This Row],[Adj Close]]-Table8[[#This Row],[Forecast 6 Period ]])</f>
        <v>0.41324000000000183</v>
      </c>
      <c r="O168" s="85">
        <f>Table8[[#This Row],[Erorr 2]]^2</f>
        <v>0.17076729760000151</v>
      </c>
      <c r="P168" s="85">
        <f>ABS(Table8[[#This Row],[Erorr 2]])</f>
        <v>0.41324000000000183</v>
      </c>
      <c r="Q168" s="13">
        <f>Table8[[#This Row],[Abs Erorr 4]]/Table8[[#This Row],[Adj Close]]</f>
        <v>2.7958080469801961E-2</v>
      </c>
    </row>
    <row r="169" spans="6:17" x14ac:dyDescent="0.3">
      <c r="F169" s="9">
        <v>43707.291666666664</v>
      </c>
      <c r="G169" s="80">
        <v>15.040699999999999</v>
      </c>
      <c r="H169" s="85">
        <f t="shared" si="4"/>
        <v>14.505690000000001</v>
      </c>
      <c r="I169" s="85">
        <f>(Table8[[#This Row],[Adj Close]]-Table8[[#This Row],[Forecast 3 Period]])</f>
        <v>0.53500999999999799</v>
      </c>
      <c r="J169" s="85">
        <f>Table8[[#This Row],[Erorr ]]^2</f>
        <v>0.28623570009999783</v>
      </c>
      <c r="K169" s="85">
        <f>ABS(Table8[[#This Row],[Erorr ]])</f>
        <v>0.53500999999999799</v>
      </c>
      <c r="L169" s="13">
        <f>Table8[[#This Row],[Abs Erorr ]]/Table8[[#This Row],[Adj Close]]</f>
        <v>3.5570817847573453E-2</v>
      </c>
      <c r="M169" s="97">
        <f t="shared" si="5"/>
        <v>14.442069999999999</v>
      </c>
      <c r="N169" s="85">
        <f>(Table8[[#This Row],[Adj Close]]-Table8[[#This Row],[Forecast 6 Period ]])</f>
        <v>0.59863</v>
      </c>
      <c r="O169" s="85">
        <f>Table8[[#This Row],[Erorr 2]]^2</f>
        <v>0.35835787689999998</v>
      </c>
      <c r="P169" s="85">
        <f>ABS(Table8[[#This Row],[Erorr 2]])</f>
        <v>0.59863</v>
      </c>
      <c r="Q169" s="13">
        <f>Table8[[#This Row],[Abs Erorr 4]]/Table8[[#This Row],[Adj Close]]</f>
        <v>3.9800674170750033E-2</v>
      </c>
    </row>
    <row r="170" spans="6:17" x14ac:dyDescent="0.3">
      <c r="F170" s="5">
        <v>43711.291666666664</v>
      </c>
      <c r="G170" s="91">
        <v>15.0007</v>
      </c>
      <c r="H170" s="85">
        <f t="shared" si="4"/>
        <v>14.762299999999998</v>
      </c>
      <c r="I170" s="85">
        <f>(Table8[[#This Row],[Adj Close]]-Table8[[#This Row],[Forecast 3 Period]])</f>
        <v>0.23840000000000217</v>
      </c>
      <c r="J170" s="85">
        <f>Table8[[#This Row],[Erorr ]]^2</f>
        <v>5.6834560000001033E-2</v>
      </c>
      <c r="K170" s="85">
        <f>ABS(Table8[[#This Row],[Erorr ]])</f>
        <v>0.23840000000000217</v>
      </c>
      <c r="L170" s="13">
        <f>Table8[[#This Row],[Abs Erorr ]]/Table8[[#This Row],[Adj Close]]</f>
        <v>1.5892591679055122E-2</v>
      </c>
      <c r="M170" s="97">
        <f t="shared" si="5"/>
        <v>14.535880000000001</v>
      </c>
      <c r="N170" s="85">
        <f>(Table8[[#This Row],[Adj Close]]-Table8[[#This Row],[Forecast 6 Period ]])</f>
        <v>0.46481999999999957</v>
      </c>
      <c r="O170" s="85">
        <f>Table8[[#This Row],[Erorr 2]]^2</f>
        <v>0.21605763239999959</v>
      </c>
      <c r="P170" s="85">
        <f>ABS(Table8[[#This Row],[Erorr 2]])</f>
        <v>0.46481999999999957</v>
      </c>
      <c r="Q170" s="13">
        <f>Table8[[#This Row],[Abs Erorr 4]]/Table8[[#This Row],[Adj Close]]</f>
        <v>3.0986553960815132E-2</v>
      </c>
    </row>
    <row r="171" spans="6:17" x14ac:dyDescent="0.3">
      <c r="F171" s="9">
        <v>43712.291666666664</v>
      </c>
      <c r="G171" s="80">
        <v>14.712</v>
      </c>
      <c r="H171" s="85">
        <f t="shared" si="4"/>
        <v>14.9467</v>
      </c>
      <c r="I171" s="85">
        <f>(Table8[[#This Row],[Adj Close]]-Table8[[#This Row],[Forecast 3 Period]])</f>
        <v>-0.23470000000000013</v>
      </c>
      <c r="J171" s="85">
        <f>Table8[[#This Row],[Erorr ]]^2</f>
        <v>5.5084090000000065E-2</v>
      </c>
      <c r="K171" s="85">
        <f>ABS(Table8[[#This Row],[Erorr ]])</f>
        <v>0.23470000000000013</v>
      </c>
      <c r="L171" s="13">
        <f>Table8[[#This Row],[Abs Erorr ]]/Table8[[#This Row],[Adj Close]]</f>
        <v>1.5952963567156073E-2</v>
      </c>
      <c r="M171" s="97">
        <f t="shared" si="5"/>
        <v>14.699489999999999</v>
      </c>
      <c r="N171" s="85">
        <f>(Table8[[#This Row],[Adj Close]]-Table8[[#This Row],[Forecast 6 Period ]])</f>
        <v>1.2510000000000687E-2</v>
      </c>
      <c r="O171" s="85">
        <f>Table8[[#This Row],[Erorr 2]]^2</f>
        <v>1.565001000000172E-4</v>
      </c>
      <c r="P171" s="85">
        <f>ABS(Table8[[#This Row],[Erorr 2]])</f>
        <v>1.2510000000000687E-2</v>
      </c>
      <c r="Q171" s="13">
        <f>Table8[[#This Row],[Abs Erorr 4]]/Table8[[#This Row],[Adj Close]]</f>
        <v>8.5032626427410877E-4</v>
      </c>
    </row>
    <row r="172" spans="6:17" x14ac:dyDescent="0.3">
      <c r="F172" s="5">
        <v>43713.291666666664</v>
      </c>
      <c r="G172" s="91">
        <v>15.305300000000001</v>
      </c>
      <c r="H172" s="85">
        <f t="shared" si="4"/>
        <v>14.897220000000001</v>
      </c>
      <c r="I172" s="85">
        <f>(Table8[[#This Row],[Adj Close]]-Table8[[#This Row],[Forecast 3 Period]])</f>
        <v>0.40808</v>
      </c>
      <c r="J172" s="85">
        <f>Table8[[#This Row],[Erorr ]]^2</f>
        <v>0.1665292864</v>
      </c>
      <c r="K172" s="85">
        <f>ABS(Table8[[#This Row],[Erorr ]])</f>
        <v>0.40808</v>
      </c>
      <c r="L172" s="13">
        <f>Table8[[#This Row],[Abs Erorr ]]/Table8[[#This Row],[Adj Close]]</f>
        <v>2.6662659340228548E-2</v>
      </c>
      <c r="M172" s="97">
        <f t="shared" si="5"/>
        <v>14.77129</v>
      </c>
      <c r="N172" s="85">
        <f>(Table8[[#This Row],[Adj Close]]-Table8[[#This Row],[Forecast 6 Period ]])</f>
        <v>0.53401000000000032</v>
      </c>
      <c r="O172" s="85">
        <f>Table8[[#This Row],[Erorr 2]]^2</f>
        <v>0.28516668010000035</v>
      </c>
      <c r="P172" s="85">
        <f>ABS(Table8[[#This Row],[Erorr 2]])</f>
        <v>0.53401000000000032</v>
      </c>
      <c r="Q172" s="13">
        <f>Table8[[#This Row],[Abs Erorr 4]]/Table8[[#This Row],[Adj Close]]</f>
        <v>3.489052811771088E-2</v>
      </c>
    </row>
    <row r="173" spans="6:17" x14ac:dyDescent="0.3">
      <c r="F173" s="9">
        <v>43714.291666666664</v>
      </c>
      <c r="G173" s="80">
        <v>15.1633</v>
      </c>
      <c r="H173" s="85">
        <f t="shared" si="4"/>
        <v>15.03593</v>
      </c>
      <c r="I173" s="85">
        <f>(Table8[[#This Row],[Adj Close]]-Table8[[#This Row],[Forecast 3 Period]])</f>
        <v>0.1273699999999991</v>
      </c>
      <c r="J173" s="85">
        <f>Table8[[#This Row],[Erorr ]]^2</f>
        <v>1.6223116899999768E-2</v>
      </c>
      <c r="K173" s="85">
        <f>ABS(Table8[[#This Row],[Erorr ]])</f>
        <v>0.1273699999999991</v>
      </c>
      <c r="L173" s="13">
        <f>Table8[[#This Row],[Abs Erorr ]]/Table8[[#This Row],[Adj Close]]</f>
        <v>8.3998865682271742E-3</v>
      </c>
      <c r="M173" s="97">
        <f t="shared" si="5"/>
        <v>14.92708</v>
      </c>
      <c r="N173" s="85">
        <f>(Table8[[#This Row],[Adj Close]]-Table8[[#This Row],[Forecast 6 Period ]])</f>
        <v>0.23621999999999943</v>
      </c>
      <c r="O173" s="85">
        <f>Table8[[#This Row],[Erorr 2]]^2</f>
        <v>5.5799888399999734E-2</v>
      </c>
      <c r="P173" s="85">
        <f>ABS(Table8[[#This Row],[Erorr 2]])</f>
        <v>0.23621999999999943</v>
      </c>
      <c r="Q173" s="13">
        <f>Table8[[#This Row],[Abs Erorr 4]]/Table8[[#This Row],[Adj Close]]</f>
        <v>1.5578403118054741E-2</v>
      </c>
    </row>
    <row r="174" spans="6:17" x14ac:dyDescent="0.3">
      <c r="F174" s="5">
        <v>43717.291666666664</v>
      </c>
      <c r="G174" s="91">
        <v>15.4527</v>
      </c>
      <c r="H174" s="85">
        <f t="shared" si="4"/>
        <v>15.070509999999999</v>
      </c>
      <c r="I174" s="85">
        <f>(Table8[[#This Row],[Adj Close]]-Table8[[#This Row],[Forecast 3 Period]])</f>
        <v>0.38219000000000136</v>
      </c>
      <c r="J174" s="85">
        <f>Table8[[#This Row],[Erorr ]]^2</f>
        <v>0.14606919610000105</v>
      </c>
      <c r="K174" s="85">
        <f>ABS(Table8[[#This Row],[Erorr ]])</f>
        <v>0.38219000000000136</v>
      </c>
      <c r="L174" s="13">
        <f>Table8[[#This Row],[Abs Erorr ]]/Table8[[#This Row],[Adj Close]]</f>
        <v>2.473289457505817E-2</v>
      </c>
      <c r="M174" s="97">
        <f t="shared" si="5"/>
        <v>15.018400000000002</v>
      </c>
      <c r="N174" s="85">
        <f>(Table8[[#This Row],[Adj Close]]-Table8[[#This Row],[Forecast 6 Period ]])</f>
        <v>0.43429999999999858</v>
      </c>
      <c r="O174" s="85">
        <f>Table8[[#This Row],[Erorr 2]]^2</f>
        <v>0.18861648999999878</v>
      </c>
      <c r="P174" s="85">
        <f>ABS(Table8[[#This Row],[Erorr 2]])</f>
        <v>0.43429999999999858</v>
      </c>
      <c r="Q174" s="13">
        <f>Table8[[#This Row],[Abs Erorr 4]]/Table8[[#This Row],[Adj Close]]</f>
        <v>2.8105120787952822E-2</v>
      </c>
    </row>
    <row r="175" spans="6:17" x14ac:dyDescent="0.3">
      <c r="F175" s="9">
        <v>43718.291666666664</v>
      </c>
      <c r="G175" s="80">
        <v>15.7027</v>
      </c>
      <c r="H175" s="85">
        <f t="shared" si="4"/>
        <v>15.321660000000001</v>
      </c>
      <c r="I175" s="85">
        <f>(Table8[[#This Row],[Adj Close]]-Table8[[#This Row],[Forecast 3 Period]])</f>
        <v>0.38103999999999871</v>
      </c>
      <c r="J175" s="85">
        <f>Table8[[#This Row],[Erorr ]]^2</f>
        <v>0.14519148159999901</v>
      </c>
      <c r="K175" s="85">
        <f>ABS(Table8[[#This Row],[Erorr ]])</f>
        <v>0.38103999999999871</v>
      </c>
      <c r="L175" s="13">
        <f>Table8[[#This Row],[Abs Erorr ]]/Table8[[#This Row],[Adj Close]]</f>
        <v>2.4265890579327039E-2</v>
      </c>
      <c r="M175" s="97">
        <f t="shared" si="5"/>
        <v>15.130800000000002</v>
      </c>
      <c r="N175" s="85">
        <f>(Table8[[#This Row],[Adj Close]]-Table8[[#This Row],[Forecast 6 Period ]])</f>
        <v>0.57189999999999763</v>
      </c>
      <c r="O175" s="85">
        <f>Table8[[#This Row],[Erorr 2]]^2</f>
        <v>0.32706960999999729</v>
      </c>
      <c r="P175" s="85">
        <f>ABS(Table8[[#This Row],[Erorr 2]])</f>
        <v>0.57189999999999763</v>
      </c>
      <c r="Q175" s="13">
        <f>Table8[[#This Row],[Abs Erorr 4]]/Table8[[#This Row],[Adj Close]]</f>
        <v>3.6420488196297299E-2</v>
      </c>
    </row>
    <row r="176" spans="6:17" x14ac:dyDescent="0.3">
      <c r="F176" s="5">
        <v>43719.291666666664</v>
      </c>
      <c r="G176" s="91">
        <v>16.473299999999998</v>
      </c>
      <c r="H176" s="85">
        <f t="shared" si="4"/>
        <v>15.46588</v>
      </c>
      <c r="I176" s="85">
        <f>(Table8[[#This Row],[Adj Close]]-Table8[[#This Row],[Forecast 3 Period]])</f>
        <v>1.007419999999998</v>
      </c>
      <c r="J176" s="85">
        <f>Table8[[#This Row],[Erorr ]]^2</f>
        <v>1.0148950563999959</v>
      </c>
      <c r="K176" s="85">
        <f>ABS(Table8[[#This Row],[Erorr ]])</f>
        <v>1.007419999999998</v>
      </c>
      <c r="L176" s="13">
        <f>Table8[[#This Row],[Abs Erorr ]]/Table8[[#This Row],[Adj Close]]</f>
        <v>6.1154717026946519E-2</v>
      </c>
      <c r="M176" s="97">
        <f t="shared" si="5"/>
        <v>15.29607</v>
      </c>
      <c r="N176" s="85">
        <f>(Table8[[#This Row],[Adj Close]]-Table8[[#This Row],[Forecast 6 Period ]])</f>
        <v>1.177229999999998</v>
      </c>
      <c r="O176" s="85">
        <f>Table8[[#This Row],[Erorr 2]]^2</f>
        <v>1.3858704728999953</v>
      </c>
      <c r="P176" s="85">
        <f>ABS(Table8[[#This Row],[Erorr 2]])</f>
        <v>1.177229999999998</v>
      </c>
      <c r="Q176" s="13">
        <f>Table8[[#This Row],[Abs Erorr 4]]/Table8[[#This Row],[Adj Close]]</f>
        <v>7.1462912713299589E-2</v>
      </c>
    </row>
    <row r="177" spans="6:17" x14ac:dyDescent="0.3">
      <c r="F177" s="9">
        <v>43720.291666666664</v>
      </c>
      <c r="G177" s="80">
        <v>16.391300000000001</v>
      </c>
      <c r="H177" s="85">
        <f t="shared" si="4"/>
        <v>15.935939999999999</v>
      </c>
      <c r="I177" s="85">
        <f>(Table8[[#This Row],[Adj Close]]-Table8[[#This Row],[Forecast 3 Period]])</f>
        <v>0.45536000000000243</v>
      </c>
      <c r="J177" s="85">
        <f>Table8[[#This Row],[Erorr ]]^2</f>
        <v>0.2073527296000022</v>
      </c>
      <c r="K177" s="85">
        <f>ABS(Table8[[#This Row],[Erorr ]])</f>
        <v>0.45536000000000243</v>
      </c>
      <c r="L177" s="13">
        <f>Table8[[#This Row],[Abs Erorr ]]/Table8[[#This Row],[Adj Close]]</f>
        <v>2.7780590923233813E-2</v>
      </c>
      <c r="M177" s="97">
        <f t="shared" si="5"/>
        <v>15.560130000000001</v>
      </c>
      <c r="N177" s="85">
        <f>(Table8[[#This Row],[Adj Close]]-Table8[[#This Row],[Forecast 6 Period ]])</f>
        <v>0.83117000000000019</v>
      </c>
      <c r="O177" s="85">
        <f>Table8[[#This Row],[Erorr 2]]^2</f>
        <v>0.69084356890000032</v>
      </c>
      <c r="P177" s="85">
        <f>ABS(Table8[[#This Row],[Erorr 2]])</f>
        <v>0.83117000000000019</v>
      </c>
      <c r="Q177" s="13">
        <f>Table8[[#This Row],[Abs Erorr 4]]/Table8[[#This Row],[Adj Close]]</f>
        <v>5.0707997535277868E-2</v>
      </c>
    </row>
    <row r="178" spans="6:17" x14ac:dyDescent="0.3">
      <c r="F178" s="5">
        <v>43721.291666666664</v>
      </c>
      <c r="G178" s="91">
        <v>16.346699999999998</v>
      </c>
      <c r="H178" s="85">
        <f t="shared" si="4"/>
        <v>16.209319999999998</v>
      </c>
      <c r="I178" s="85">
        <f>(Table8[[#This Row],[Adj Close]]-Table8[[#This Row],[Forecast 3 Period]])</f>
        <v>0.13738000000000028</v>
      </c>
      <c r="J178" s="85">
        <f>Table8[[#This Row],[Erorr ]]^2</f>
        <v>1.8873264400000075E-2</v>
      </c>
      <c r="K178" s="85">
        <f>ABS(Table8[[#This Row],[Erorr ]])</f>
        <v>0.13738000000000028</v>
      </c>
      <c r="L178" s="13">
        <f>Table8[[#This Row],[Abs Erorr ]]/Table8[[#This Row],[Adj Close]]</f>
        <v>8.4041427321722602E-3</v>
      </c>
      <c r="M178" s="97">
        <f t="shared" si="5"/>
        <v>15.850860000000001</v>
      </c>
      <c r="N178" s="85">
        <f>(Table8[[#This Row],[Adj Close]]-Table8[[#This Row],[Forecast 6 Period ]])</f>
        <v>0.49583999999999762</v>
      </c>
      <c r="O178" s="85">
        <f>Table8[[#This Row],[Erorr 2]]^2</f>
        <v>0.24585730559999763</v>
      </c>
      <c r="P178" s="85">
        <f>ABS(Table8[[#This Row],[Erorr 2]])</f>
        <v>0.49583999999999762</v>
      </c>
      <c r="Q178" s="13">
        <f>Table8[[#This Row],[Abs Erorr 4]]/Table8[[#This Row],[Adj Close]]</f>
        <v>3.0332727706509428E-2</v>
      </c>
    </row>
    <row r="179" spans="6:17" x14ac:dyDescent="0.3">
      <c r="F179" s="9">
        <v>43724.291666666664</v>
      </c>
      <c r="G179" s="80">
        <v>16.1873</v>
      </c>
      <c r="H179" s="85">
        <f t="shared" si="4"/>
        <v>16.398060000000001</v>
      </c>
      <c r="I179" s="85">
        <f>(Table8[[#This Row],[Adj Close]]-Table8[[#This Row],[Forecast 3 Period]])</f>
        <v>-0.2107600000000005</v>
      </c>
      <c r="J179" s="85">
        <f>Table8[[#This Row],[Erorr ]]^2</f>
        <v>4.441977760000021E-2</v>
      </c>
      <c r="K179" s="85">
        <f>ABS(Table8[[#This Row],[Erorr ]])</f>
        <v>0.2107600000000005</v>
      </c>
      <c r="L179" s="13">
        <f>Table8[[#This Row],[Abs Erorr ]]/Table8[[#This Row],[Adj Close]]</f>
        <v>1.3020083645821138E-2</v>
      </c>
      <c r="M179" s="97">
        <f t="shared" si="5"/>
        <v>16.0444</v>
      </c>
      <c r="N179" s="85">
        <f>(Table8[[#This Row],[Adj Close]]-Table8[[#This Row],[Forecast 6 Period ]])</f>
        <v>0.14290000000000092</v>
      </c>
      <c r="O179" s="85">
        <f>Table8[[#This Row],[Erorr 2]]^2</f>
        <v>2.042041000000026E-2</v>
      </c>
      <c r="P179" s="85">
        <f>ABS(Table8[[#This Row],[Erorr 2]])</f>
        <v>0.14290000000000092</v>
      </c>
      <c r="Q179" s="13">
        <f>Table8[[#This Row],[Abs Erorr 4]]/Table8[[#This Row],[Adj Close]]</f>
        <v>8.8279082984809645E-3</v>
      </c>
    </row>
    <row r="180" spans="6:17" x14ac:dyDescent="0.3">
      <c r="F180" s="5">
        <v>43725.291666666664</v>
      </c>
      <c r="G180" s="91">
        <v>16.319299999999998</v>
      </c>
      <c r="H180" s="85">
        <f t="shared" si="4"/>
        <v>16.296320000000001</v>
      </c>
      <c r="I180" s="85">
        <f>(Table8[[#This Row],[Adj Close]]-Table8[[#This Row],[Forecast 3 Period]])</f>
        <v>2.2979999999996892E-2</v>
      </c>
      <c r="J180" s="85">
        <f>Table8[[#This Row],[Erorr ]]^2</f>
        <v>5.2808039999985713E-4</v>
      </c>
      <c r="K180" s="85">
        <f>ABS(Table8[[#This Row],[Erorr ]])</f>
        <v>2.2979999999996892E-2</v>
      </c>
      <c r="L180" s="13">
        <f>Table8[[#This Row],[Abs Erorr ]]/Table8[[#This Row],[Adj Close]]</f>
        <v>1.4081486338260155E-3</v>
      </c>
      <c r="M180" s="97">
        <f t="shared" si="5"/>
        <v>16.195260000000001</v>
      </c>
      <c r="N180" s="85">
        <f>(Table8[[#This Row],[Adj Close]]-Table8[[#This Row],[Forecast 6 Period ]])</f>
        <v>0.12403999999999726</v>
      </c>
      <c r="O180" s="85">
        <f>Table8[[#This Row],[Erorr 2]]^2</f>
        <v>1.5385921599999321E-2</v>
      </c>
      <c r="P180" s="85">
        <f>ABS(Table8[[#This Row],[Erorr 2]])</f>
        <v>0.12403999999999726</v>
      </c>
      <c r="Q180" s="13">
        <f>Table8[[#This Row],[Abs Erorr 4]]/Table8[[#This Row],[Adj Close]]</f>
        <v>7.6008162114794917E-3</v>
      </c>
    </row>
    <row r="181" spans="6:17" x14ac:dyDescent="0.3">
      <c r="F181" s="9">
        <v>43726.291666666664</v>
      </c>
      <c r="G181" s="80">
        <v>16.232700000000001</v>
      </c>
      <c r="H181" s="85">
        <f t="shared" si="4"/>
        <v>16.28792</v>
      </c>
      <c r="I181" s="85">
        <f>(Table8[[#This Row],[Adj Close]]-Table8[[#This Row],[Forecast 3 Period]])</f>
        <v>-5.5219999999998493E-2</v>
      </c>
      <c r="J181" s="85">
        <f>Table8[[#This Row],[Erorr ]]^2</f>
        <v>3.0492483999998337E-3</v>
      </c>
      <c r="K181" s="85">
        <f>ABS(Table8[[#This Row],[Erorr ]])</f>
        <v>5.5219999999998493E-2</v>
      </c>
      <c r="L181" s="13">
        <f>Table8[[#This Row],[Abs Erorr ]]/Table8[[#This Row],[Adj Close]]</f>
        <v>3.4017754286100581E-3</v>
      </c>
      <c r="M181" s="97">
        <f t="shared" si="5"/>
        <v>16.26652</v>
      </c>
      <c r="N181" s="85">
        <f>(Table8[[#This Row],[Adj Close]]-Table8[[#This Row],[Forecast 6 Period ]])</f>
        <v>-3.3819999999998629E-2</v>
      </c>
      <c r="O181" s="85">
        <f>Table8[[#This Row],[Erorr 2]]^2</f>
        <v>1.1437923999999074E-3</v>
      </c>
      <c r="P181" s="85">
        <f>ABS(Table8[[#This Row],[Erorr 2]])</f>
        <v>3.3819999999998629E-2</v>
      </c>
      <c r="Q181" s="13">
        <f>Table8[[#This Row],[Abs Erorr 4]]/Table8[[#This Row],[Adj Close]]</f>
        <v>2.0834488409197868E-3</v>
      </c>
    </row>
    <row r="182" spans="6:17" x14ac:dyDescent="0.3">
      <c r="F182" s="5">
        <v>43727.291666666664</v>
      </c>
      <c r="G182" s="91">
        <v>16.440000000000001</v>
      </c>
      <c r="H182" s="85">
        <f t="shared" si="4"/>
        <v>16.245060000000002</v>
      </c>
      <c r="I182" s="85">
        <f>(Table8[[#This Row],[Adj Close]]-Table8[[#This Row],[Forecast 3 Period]])</f>
        <v>0.194939999999999</v>
      </c>
      <c r="J182" s="85">
        <f>Table8[[#This Row],[Erorr ]]^2</f>
        <v>3.8001603599999614E-2</v>
      </c>
      <c r="K182" s="85">
        <f>ABS(Table8[[#This Row],[Erorr ]])</f>
        <v>0.194939999999999</v>
      </c>
      <c r="L182" s="13">
        <f>Table8[[#This Row],[Abs Erorr ]]/Table8[[#This Row],[Adj Close]]</f>
        <v>1.185766423357658E-2</v>
      </c>
      <c r="M182" s="97">
        <f t="shared" si="5"/>
        <v>16.303660000000001</v>
      </c>
      <c r="N182" s="85">
        <f>(Table8[[#This Row],[Adj Close]]-Table8[[#This Row],[Forecast 6 Period ]])</f>
        <v>0.13634000000000057</v>
      </c>
      <c r="O182" s="85">
        <f>Table8[[#This Row],[Erorr 2]]^2</f>
        <v>1.8588595600000157E-2</v>
      </c>
      <c r="P182" s="85">
        <f>ABS(Table8[[#This Row],[Erorr 2]])</f>
        <v>0.13634000000000057</v>
      </c>
      <c r="Q182" s="13">
        <f>Table8[[#This Row],[Abs Erorr 4]]/Table8[[#This Row],[Adj Close]]</f>
        <v>8.2931873479319077E-3</v>
      </c>
    </row>
    <row r="183" spans="6:17" x14ac:dyDescent="0.3">
      <c r="F183" s="9">
        <v>43728.291666666664</v>
      </c>
      <c r="G183" s="80">
        <v>16.0413</v>
      </c>
      <c r="H183" s="85">
        <f t="shared" si="4"/>
        <v>16.3416</v>
      </c>
      <c r="I183" s="85">
        <f>(Table8[[#This Row],[Adj Close]]-Table8[[#This Row],[Forecast 3 Period]])</f>
        <v>-0.30030000000000001</v>
      </c>
      <c r="J183" s="85">
        <f>Table8[[#This Row],[Erorr ]]^2</f>
        <v>9.0180090000000004E-2</v>
      </c>
      <c r="K183" s="85">
        <f>ABS(Table8[[#This Row],[Erorr ]])</f>
        <v>0.30030000000000001</v>
      </c>
      <c r="L183" s="13">
        <f>Table8[[#This Row],[Abs Erorr ]]/Table8[[#This Row],[Adj Close]]</f>
        <v>1.8720427895494756E-2</v>
      </c>
      <c r="M183" s="97">
        <f t="shared" si="5"/>
        <v>16.309660000000001</v>
      </c>
      <c r="N183" s="85">
        <f>(Table8[[#This Row],[Adj Close]]-Table8[[#This Row],[Forecast 6 Period ]])</f>
        <v>-0.26836000000000126</v>
      </c>
      <c r="O183" s="85">
        <f>Table8[[#This Row],[Erorr 2]]^2</f>
        <v>7.201708960000068E-2</v>
      </c>
      <c r="P183" s="85">
        <f>ABS(Table8[[#This Row],[Erorr 2]])</f>
        <v>0.26836000000000126</v>
      </c>
      <c r="Q183" s="13">
        <f>Table8[[#This Row],[Abs Erorr 4]]/Table8[[#This Row],[Adj Close]]</f>
        <v>1.6729317449333987E-2</v>
      </c>
    </row>
    <row r="184" spans="6:17" x14ac:dyDescent="0.3">
      <c r="F184" s="5">
        <v>43731.291666666664</v>
      </c>
      <c r="G184" s="91">
        <v>16.082000000000001</v>
      </c>
      <c r="H184" s="85">
        <f t="shared" si="4"/>
        <v>16.218330000000002</v>
      </c>
      <c r="I184" s="85">
        <f>(Table8[[#This Row],[Adj Close]]-Table8[[#This Row],[Forecast 3 Period]])</f>
        <v>-0.13633000000000095</v>
      </c>
      <c r="J184" s="85">
        <f>Table8[[#This Row],[Erorr ]]^2</f>
        <v>1.858586890000026E-2</v>
      </c>
      <c r="K184" s="85">
        <f>ABS(Table8[[#This Row],[Erorr ]])</f>
        <v>0.13633000000000095</v>
      </c>
      <c r="L184" s="13">
        <f>Table8[[#This Row],[Abs Erorr ]]/Table8[[#This Row],[Adj Close]]</f>
        <v>8.4771794552916894E-3</v>
      </c>
      <c r="M184" s="97">
        <f t="shared" si="5"/>
        <v>16.260059999999999</v>
      </c>
      <c r="N184" s="85">
        <f>(Table8[[#This Row],[Adj Close]]-Table8[[#This Row],[Forecast 6 Period ]])</f>
        <v>-0.17805999999999855</v>
      </c>
      <c r="O184" s="85">
        <f>Table8[[#This Row],[Erorr 2]]^2</f>
        <v>3.1705363599999488E-2</v>
      </c>
      <c r="P184" s="85">
        <f>ABS(Table8[[#This Row],[Erorr 2]])</f>
        <v>0.17805999999999855</v>
      </c>
      <c r="Q184" s="13">
        <f>Table8[[#This Row],[Abs Erorr 4]]/Table8[[#This Row],[Adj Close]]</f>
        <v>1.10720059694067E-2</v>
      </c>
    </row>
    <row r="185" spans="6:17" x14ac:dyDescent="0.3">
      <c r="F185" s="9">
        <v>43732.291666666664</v>
      </c>
      <c r="G185" s="80">
        <v>14.880699999999999</v>
      </c>
      <c r="H185" s="85">
        <f t="shared" si="4"/>
        <v>16.177190000000003</v>
      </c>
      <c r="I185" s="85">
        <f>(Table8[[#This Row],[Adj Close]]-Table8[[#This Row],[Forecast 3 Period]])</f>
        <v>-1.2964900000000039</v>
      </c>
      <c r="J185" s="85">
        <f>Table8[[#This Row],[Erorr ]]^2</f>
        <v>1.6808863201000102</v>
      </c>
      <c r="K185" s="85">
        <f>ABS(Table8[[#This Row],[Erorr ]])</f>
        <v>1.2964900000000039</v>
      </c>
      <c r="L185" s="13">
        <f>Table8[[#This Row],[Abs Erorr ]]/Table8[[#This Row],[Adj Close]]</f>
        <v>8.7125605650272095E-2</v>
      </c>
      <c r="M185" s="97">
        <f t="shared" si="5"/>
        <v>16.209859999999999</v>
      </c>
      <c r="N185" s="85">
        <f>(Table8[[#This Row],[Adj Close]]-Table8[[#This Row],[Forecast 6 Period ]])</f>
        <v>-1.3291599999999999</v>
      </c>
      <c r="O185" s="85">
        <f>Table8[[#This Row],[Erorr 2]]^2</f>
        <v>1.7666663055999998</v>
      </c>
      <c r="P185" s="85">
        <f>ABS(Table8[[#This Row],[Erorr 2]])</f>
        <v>1.3291599999999999</v>
      </c>
      <c r="Q185" s="13">
        <f>Table8[[#This Row],[Abs Erorr 4]]/Table8[[#This Row],[Adj Close]]</f>
        <v>8.932106688529437E-2</v>
      </c>
    </row>
    <row r="186" spans="6:17" x14ac:dyDescent="0.3">
      <c r="F186" s="5">
        <v>43733.291666666664</v>
      </c>
      <c r="G186" s="91">
        <v>15.246700000000001</v>
      </c>
      <c r="H186" s="85">
        <f t="shared" si="4"/>
        <v>15.589269999999999</v>
      </c>
      <c r="I186" s="85">
        <f>(Table8[[#This Row],[Adj Close]]-Table8[[#This Row],[Forecast 3 Period]])</f>
        <v>-0.34256999999999849</v>
      </c>
      <c r="J186" s="85">
        <f>Table8[[#This Row],[Erorr ]]^2</f>
        <v>0.11735420489999897</v>
      </c>
      <c r="K186" s="85">
        <f>ABS(Table8[[#This Row],[Erorr ]])</f>
        <v>0.34256999999999849</v>
      </c>
      <c r="L186" s="13">
        <f>Table8[[#This Row],[Abs Erorr ]]/Table8[[#This Row],[Adj Close]]</f>
        <v>2.246846858664488E-2</v>
      </c>
      <c r="M186" s="97">
        <f t="shared" si="5"/>
        <v>15.944000000000001</v>
      </c>
      <c r="N186" s="85">
        <f>(Table8[[#This Row],[Adj Close]]-Table8[[#This Row],[Forecast 6 Period ]])</f>
        <v>-0.69730000000000025</v>
      </c>
      <c r="O186" s="85">
        <f>Table8[[#This Row],[Erorr 2]]^2</f>
        <v>0.48622729000000037</v>
      </c>
      <c r="P186" s="85">
        <f>ABS(Table8[[#This Row],[Erorr 2]])</f>
        <v>0.69730000000000025</v>
      </c>
      <c r="Q186" s="13">
        <f>Table8[[#This Row],[Abs Erorr 4]]/Table8[[#This Row],[Adj Close]]</f>
        <v>4.5734486806981195E-2</v>
      </c>
    </row>
    <row r="187" spans="6:17" x14ac:dyDescent="0.3">
      <c r="F187" s="9">
        <v>43734.291666666664</v>
      </c>
      <c r="G187" s="80">
        <v>16.1707</v>
      </c>
      <c r="H187" s="85">
        <f t="shared" si="4"/>
        <v>15.38749</v>
      </c>
      <c r="I187" s="85">
        <f>(Table8[[#This Row],[Adj Close]]-Table8[[#This Row],[Forecast 3 Period]])</f>
        <v>0.78321000000000041</v>
      </c>
      <c r="J187" s="85">
        <f>Table8[[#This Row],[Erorr ]]^2</f>
        <v>0.61341790410000063</v>
      </c>
      <c r="K187" s="85">
        <f>ABS(Table8[[#This Row],[Erorr ]])</f>
        <v>0.78321000000000041</v>
      </c>
      <c r="L187" s="13">
        <f>Table8[[#This Row],[Abs Erorr ]]/Table8[[#This Row],[Adj Close]]</f>
        <v>4.8433895873400683E-2</v>
      </c>
      <c r="M187" s="97">
        <f t="shared" si="5"/>
        <v>15.717410000000001</v>
      </c>
      <c r="N187" s="85">
        <f>(Table8[[#This Row],[Adj Close]]-Table8[[#This Row],[Forecast 6 Period ]])</f>
        <v>0.45328999999999908</v>
      </c>
      <c r="O187" s="85">
        <f>Table8[[#This Row],[Erorr 2]]^2</f>
        <v>0.20547182409999917</v>
      </c>
      <c r="P187" s="85">
        <f>ABS(Table8[[#This Row],[Erorr 2]])</f>
        <v>0.45328999999999908</v>
      </c>
      <c r="Q187" s="13">
        <f>Table8[[#This Row],[Abs Erorr 4]]/Table8[[#This Row],[Adj Close]]</f>
        <v>2.8031563259475416E-2</v>
      </c>
    </row>
    <row r="188" spans="6:17" x14ac:dyDescent="0.3">
      <c r="F188" s="5">
        <v>43735.291666666664</v>
      </c>
      <c r="G188" s="91">
        <v>16.141999999999999</v>
      </c>
      <c r="H188" s="85">
        <f t="shared" si="4"/>
        <v>15.506500000000001</v>
      </c>
      <c r="I188" s="85">
        <f>(Table8[[#This Row],[Adj Close]]-Table8[[#This Row],[Forecast 3 Period]])</f>
        <v>0.63549999999999862</v>
      </c>
      <c r="J188" s="85">
        <f>Table8[[#This Row],[Erorr ]]^2</f>
        <v>0.40386024999999826</v>
      </c>
      <c r="K188" s="85">
        <f>ABS(Table8[[#This Row],[Erorr ]])</f>
        <v>0.63549999999999862</v>
      </c>
      <c r="L188" s="13">
        <f>Table8[[#This Row],[Abs Erorr ]]/Table8[[#This Row],[Adj Close]]</f>
        <v>3.9369347044975758E-2</v>
      </c>
      <c r="M188" s="97">
        <f t="shared" si="5"/>
        <v>15.724150000000002</v>
      </c>
      <c r="N188" s="85">
        <f>(Table8[[#This Row],[Adj Close]]-Table8[[#This Row],[Forecast 6 Period ]])</f>
        <v>0.41784999999999783</v>
      </c>
      <c r="O188" s="85">
        <f>Table8[[#This Row],[Erorr 2]]^2</f>
        <v>0.17459862249999819</v>
      </c>
      <c r="P188" s="85">
        <f>ABS(Table8[[#This Row],[Erorr 2]])</f>
        <v>0.41784999999999783</v>
      </c>
      <c r="Q188" s="13">
        <f>Table8[[#This Row],[Abs Erorr 4]]/Table8[[#This Row],[Adj Close]]</f>
        <v>2.588588774625188E-2</v>
      </c>
    </row>
    <row r="189" spans="6:17" x14ac:dyDescent="0.3">
      <c r="F189" s="9">
        <v>43738.291666666664</v>
      </c>
      <c r="G189" s="80">
        <v>16.058</v>
      </c>
      <c r="H189" s="85">
        <f t="shared" si="4"/>
        <v>15.882020000000001</v>
      </c>
      <c r="I189" s="85">
        <f>(Table8[[#This Row],[Adj Close]]-Table8[[#This Row],[Forecast 3 Period]])</f>
        <v>0.17597999999999914</v>
      </c>
      <c r="J189" s="85">
        <f>Table8[[#This Row],[Erorr ]]^2</f>
        <v>3.0968960399999697E-2</v>
      </c>
      <c r="K189" s="85">
        <f>ABS(Table8[[#This Row],[Erorr ]])</f>
        <v>0.17597999999999914</v>
      </c>
      <c r="L189" s="13">
        <f>Table8[[#This Row],[Abs Erorr ]]/Table8[[#This Row],[Adj Close]]</f>
        <v>1.0959023539668647E-2</v>
      </c>
      <c r="M189" s="97">
        <f t="shared" si="5"/>
        <v>15.700350000000002</v>
      </c>
      <c r="N189" s="85">
        <f>(Table8[[#This Row],[Adj Close]]-Table8[[#This Row],[Forecast 6 Period ]])</f>
        <v>0.3576499999999978</v>
      </c>
      <c r="O189" s="85">
        <f>Table8[[#This Row],[Erorr 2]]^2</f>
        <v>0.12791352249999843</v>
      </c>
      <c r="P189" s="85">
        <f>ABS(Table8[[#This Row],[Erorr 2]])</f>
        <v>0.3576499999999978</v>
      </c>
      <c r="Q189" s="13">
        <f>Table8[[#This Row],[Abs Erorr 4]]/Table8[[#This Row],[Adj Close]]</f>
        <v>2.2272387594968104E-2</v>
      </c>
    </row>
    <row r="190" spans="6:17" x14ac:dyDescent="0.3">
      <c r="F190" s="5">
        <v>43739.291666666664</v>
      </c>
      <c r="G190" s="91">
        <v>16.3127</v>
      </c>
      <c r="H190" s="85">
        <f t="shared" si="4"/>
        <v>16.117010000000001</v>
      </c>
      <c r="I190" s="85">
        <f>(Table8[[#This Row],[Adj Close]]-Table8[[#This Row],[Forecast 3 Period]])</f>
        <v>0.19568999999999903</v>
      </c>
      <c r="J190" s="85">
        <f>Table8[[#This Row],[Erorr ]]^2</f>
        <v>3.8294576099999623E-2</v>
      </c>
      <c r="K190" s="85">
        <f>ABS(Table8[[#This Row],[Erorr ]])</f>
        <v>0.19568999999999903</v>
      </c>
      <c r="L190" s="13">
        <f>Table8[[#This Row],[Abs Erorr ]]/Table8[[#This Row],[Adj Close]]</f>
        <v>1.1996174759543119E-2</v>
      </c>
      <c r="M190" s="97">
        <f t="shared" si="5"/>
        <v>15.819750000000003</v>
      </c>
      <c r="N190" s="85">
        <f>(Table8[[#This Row],[Adj Close]]-Table8[[#This Row],[Forecast 6 Period ]])</f>
        <v>0.49294999999999689</v>
      </c>
      <c r="O190" s="85">
        <f>Table8[[#This Row],[Erorr 2]]^2</f>
        <v>0.24299970249999694</v>
      </c>
      <c r="P190" s="85">
        <f>ABS(Table8[[#This Row],[Erorr 2]])</f>
        <v>0.49294999999999689</v>
      </c>
      <c r="Q190" s="13">
        <f>Table8[[#This Row],[Abs Erorr 4]]/Table8[[#This Row],[Adj Close]]</f>
        <v>3.0218786589589517E-2</v>
      </c>
    </row>
    <row r="191" spans="6:17" x14ac:dyDescent="0.3">
      <c r="F191" s="9">
        <v>43740.291666666664</v>
      </c>
      <c r="G191" s="80">
        <v>16.2087</v>
      </c>
      <c r="H191" s="85">
        <f t="shared" si="4"/>
        <v>16.185079999999999</v>
      </c>
      <c r="I191" s="85">
        <f>(Table8[[#This Row],[Adj Close]]-Table8[[#This Row],[Forecast 3 Period]])</f>
        <v>2.3620000000001085E-2</v>
      </c>
      <c r="J191" s="85">
        <f>Table8[[#This Row],[Erorr ]]^2</f>
        <v>5.5790440000005122E-4</v>
      </c>
      <c r="K191" s="85">
        <f>ABS(Table8[[#This Row],[Erorr ]])</f>
        <v>2.3620000000001085E-2</v>
      </c>
      <c r="L191" s="13">
        <f>Table8[[#This Row],[Abs Erorr ]]/Table8[[#This Row],[Adj Close]]</f>
        <v>1.4572420983793323E-3</v>
      </c>
      <c r="M191" s="97">
        <f t="shared" si="5"/>
        <v>15.949420000000002</v>
      </c>
      <c r="N191" s="85">
        <f>(Table8[[#This Row],[Adj Close]]-Table8[[#This Row],[Forecast 6 Period ]])</f>
        <v>0.25927999999999862</v>
      </c>
      <c r="O191" s="85">
        <f>Table8[[#This Row],[Erorr 2]]^2</f>
        <v>6.7226118399999285E-2</v>
      </c>
      <c r="P191" s="85">
        <f>ABS(Table8[[#This Row],[Erorr 2]])</f>
        <v>0.25927999999999862</v>
      </c>
      <c r="Q191" s="13">
        <f>Table8[[#This Row],[Abs Erorr 4]]/Table8[[#This Row],[Adj Close]]</f>
        <v>1.5996347640464603E-2</v>
      </c>
    </row>
    <row r="192" spans="6:17" x14ac:dyDescent="0.3">
      <c r="F192" s="5">
        <v>43741.291666666664</v>
      </c>
      <c r="G192" s="91">
        <v>15.535299999999999</v>
      </c>
      <c r="H192" s="85">
        <f t="shared" si="4"/>
        <v>16.194689999999998</v>
      </c>
      <c r="I192" s="85">
        <f>(Table8[[#This Row],[Adj Close]]-Table8[[#This Row],[Forecast 3 Period]])</f>
        <v>-0.65938999999999837</v>
      </c>
      <c r="J192" s="85">
        <f>Table8[[#This Row],[Erorr ]]^2</f>
        <v>0.43479517209999785</v>
      </c>
      <c r="K192" s="85">
        <f>ABS(Table8[[#This Row],[Erorr ]])</f>
        <v>0.65938999999999837</v>
      </c>
      <c r="L192" s="13">
        <f>Table8[[#This Row],[Abs Erorr ]]/Table8[[#This Row],[Adj Close]]</f>
        <v>4.2444626109569714E-2</v>
      </c>
      <c r="M192" s="97">
        <f t="shared" si="5"/>
        <v>16.086020000000001</v>
      </c>
      <c r="N192" s="85">
        <f>(Table8[[#This Row],[Adj Close]]-Table8[[#This Row],[Forecast 6 Period ]])</f>
        <v>-0.55072000000000187</v>
      </c>
      <c r="O192" s="85">
        <f>Table8[[#This Row],[Erorr 2]]^2</f>
        <v>0.30329251840000204</v>
      </c>
      <c r="P192" s="85">
        <f>ABS(Table8[[#This Row],[Erorr 2]])</f>
        <v>0.55072000000000187</v>
      </c>
      <c r="Q192" s="13">
        <f>Table8[[#This Row],[Abs Erorr 4]]/Table8[[#This Row],[Adj Close]]</f>
        <v>3.5449589000534389E-2</v>
      </c>
    </row>
    <row r="193" spans="6:17" x14ac:dyDescent="0.3">
      <c r="F193" s="9">
        <v>43742.291666666664</v>
      </c>
      <c r="G193" s="80">
        <v>15.428699999999999</v>
      </c>
      <c r="H193" s="85">
        <f t="shared" si="4"/>
        <v>15.97054</v>
      </c>
      <c r="I193" s="85">
        <f>(Table8[[#This Row],[Adj Close]]-Table8[[#This Row],[Forecast 3 Period]])</f>
        <v>-0.54184000000000054</v>
      </c>
      <c r="J193" s="85">
        <f>Table8[[#This Row],[Erorr ]]^2</f>
        <v>0.29359058560000056</v>
      </c>
      <c r="K193" s="85">
        <f>ABS(Table8[[#This Row],[Erorr ]])</f>
        <v>0.54184000000000054</v>
      </c>
      <c r="L193" s="13">
        <f>Table8[[#This Row],[Abs Erorr ]]/Table8[[#This Row],[Adj Close]]</f>
        <v>3.5118966601204289E-2</v>
      </c>
      <c r="M193" s="97">
        <f t="shared" si="5"/>
        <v>16.054210000000001</v>
      </c>
      <c r="N193" s="85">
        <f>(Table8[[#This Row],[Adj Close]]-Table8[[#This Row],[Forecast 6 Period ]])</f>
        <v>-0.62551000000000201</v>
      </c>
      <c r="O193" s="85">
        <f>Table8[[#This Row],[Erorr 2]]^2</f>
        <v>0.39126276010000249</v>
      </c>
      <c r="P193" s="85">
        <f>ABS(Table8[[#This Row],[Erorr 2]])</f>
        <v>0.62551000000000201</v>
      </c>
      <c r="Q193" s="13">
        <f>Table8[[#This Row],[Abs Erorr 4]]/Table8[[#This Row],[Adj Close]]</f>
        <v>4.0541976965006908E-2</v>
      </c>
    </row>
    <row r="194" spans="6:17" x14ac:dyDescent="0.3">
      <c r="F194" s="5">
        <v>43745.291666666664</v>
      </c>
      <c r="G194" s="91">
        <v>15.848000000000001</v>
      </c>
      <c r="H194" s="85">
        <f t="shared" si="4"/>
        <v>15.69468</v>
      </c>
      <c r="I194" s="85">
        <f>(Table8[[#This Row],[Adj Close]]-Table8[[#This Row],[Forecast 3 Period]])</f>
        <v>0.15332000000000079</v>
      </c>
      <c r="J194" s="85">
        <f>Table8[[#This Row],[Erorr ]]^2</f>
        <v>2.350702240000024E-2</v>
      </c>
      <c r="K194" s="85">
        <f>ABS(Table8[[#This Row],[Erorr ]])</f>
        <v>0.15332000000000079</v>
      </c>
      <c r="L194" s="13">
        <f>Table8[[#This Row],[Abs Erorr ]]/Table8[[#This Row],[Adj Close]]</f>
        <v>9.6744068652196355E-3</v>
      </c>
      <c r="M194" s="97">
        <f t="shared" si="5"/>
        <v>15.91708</v>
      </c>
      <c r="N194" s="85">
        <f>(Table8[[#This Row],[Adj Close]]-Table8[[#This Row],[Forecast 6 Period ]])</f>
        <v>-6.9079999999999586E-2</v>
      </c>
      <c r="O194" s="85">
        <f>Table8[[#This Row],[Erorr 2]]^2</f>
        <v>4.7720463999999432E-3</v>
      </c>
      <c r="P194" s="85">
        <f>ABS(Table8[[#This Row],[Erorr 2]])</f>
        <v>6.9079999999999586E-2</v>
      </c>
      <c r="Q194" s="13">
        <f>Table8[[#This Row],[Abs Erorr 4]]/Table8[[#This Row],[Adj Close]]</f>
        <v>4.3589096415951279E-3</v>
      </c>
    </row>
    <row r="195" spans="6:17" x14ac:dyDescent="0.3">
      <c r="F195" s="9">
        <v>43746.291666666664</v>
      </c>
      <c r="G195" s="80">
        <v>16.003299999999999</v>
      </c>
      <c r="H195" s="85">
        <f t="shared" si="4"/>
        <v>15.628399999999999</v>
      </c>
      <c r="I195" s="85">
        <f>(Table8[[#This Row],[Adj Close]]-Table8[[#This Row],[Forecast 3 Period]])</f>
        <v>0.37490000000000023</v>
      </c>
      <c r="J195" s="85">
        <f>Table8[[#This Row],[Erorr ]]^2</f>
        <v>0.14055001000000017</v>
      </c>
      <c r="K195" s="85">
        <f>ABS(Table8[[#This Row],[Erorr ]])</f>
        <v>0.37490000000000023</v>
      </c>
      <c r="L195" s="13">
        <f>Table8[[#This Row],[Abs Erorr ]]/Table8[[#This Row],[Adj Close]]</f>
        <v>2.3426418301225389E-2</v>
      </c>
      <c r="M195" s="97">
        <f t="shared" si="5"/>
        <v>15.841210000000002</v>
      </c>
      <c r="N195" s="85">
        <f>(Table8[[#This Row],[Adj Close]]-Table8[[#This Row],[Forecast 6 Period ]])</f>
        <v>0.1620899999999974</v>
      </c>
      <c r="O195" s="85">
        <f>Table8[[#This Row],[Erorr 2]]^2</f>
        <v>2.6273168099999158E-2</v>
      </c>
      <c r="P195" s="85">
        <f>ABS(Table8[[#This Row],[Erorr 2]])</f>
        <v>0.1620899999999974</v>
      </c>
      <c r="Q195" s="13">
        <f>Table8[[#This Row],[Abs Erorr 4]]/Table8[[#This Row],[Adj Close]]</f>
        <v>1.0128535989452014E-2</v>
      </c>
    </row>
    <row r="196" spans="6:17" x14ac:dyDescent="0.3">
      <c r="F196" s="5">
        <v>43747.291666666664</v>
      </c>
      <c r="G196" s="91">
        <v>16.302</v>
      </c>
      <c r="H196" s="85">
        <f t="shared" si="4"/>
        <v>15.784330000000001</v>
      </c>
      <c r="I196" s="85">
        <f>(Table8[[#This Row],[Adj Close]]-Table8[[#This Row],[Forecast 3 Period]])</f>
        <v>0.51766999999999896</v>
      </c>
      <c r="J196" s="85">
        <f>Table8[[#This Row],[Erorr ]]^2</f>
        <v>0.26798222889999895</v>
      </c>
      <c r="K196" s="85">
        <f>ABS(Table8[[#This Row],[Erorr ]])</f>
        <v>0.51766999999999896</v>
      </c>
      <c r="L196" s="13">
        <f>Table8[[#This Row],[Abs Erorr ]]/Table8[[#This Row],[Adj Close]]</f>
        <v>3.1754999386578268E-2</v>
      </c>
      <c r="M196" s="97">
        <f t="shared" si="5"/>
        <v>15.815200000000001</v>
      </c>
      <c r="N196" s="85">
        <f>(Table8[[#This Row],[Adj Close]]-Table8[[#This Row],[Forecast 6 Period ]])</f>
        <v>0.48679999999999879</v>
      </c>
      <c r="O196" s="85">
        <f>Table8[[#This Row],[Erorr 2]]^2</f>
        <v>0.23697423999999881</v>
      </c>
      <c r="P196" s="85">
        <f>ABS(Table8[[#This Row],[Erorr 2]])</f>
        <v>0.48679999999999879</v>
      </c>
      <c r="Q196" s="13">
        <f>Table8[[#This Row],[Abs Erorr 4]]/Table8[[#This Row],[Adj Close]]</f>
        <v>2.9861366703471892E-2</v>
      </c>
    </row>
    <row r="197" spans="6:17" x14ac:dyDescent="0.3">
      <c r="F197" s="9">
        <v>43748.291666666664</v>
      </c>
      <c r="G197" s="80">
        <v>16.315999999999999</v>
      </c>
      <c r="H197" s="85">
        <f t="shared" si="4"/>
        <v>16.07619</v>
      </c>
      <c r="I197" s="85">
        <f>(Table8[[#This Row],[Adj Close]]-Table8[[#This Row],[Forecast 3 Period]])</f>
        <v>0.23980999999999852</v>
      </c>
      <c r="J197" s="85">
        <f>Table8[[#This Row],[Erorr ]]^2</f>
        <v>5.7508836099999294E-2</v>
      </c>
      <c r="K197" s="85">
        <f>ABS(Table8[[#This Row],[Erorr ]])</f>
        <v>0.23980999999999852</v>
      </c>
      <c r="L197" s="13">
        <f>Table8[[#This Row],[Abs Erorr ]]/Table8[[#This Row],[Adj Close]]</f>
        <v>1.4697842608482382E-2</v>
      </c>
      <c r="M197" s="97">
        <f t="shared" si="5"/>
        <v>15.8908</v>
      </c>
      <c r="N197" s="85">
        <f>(Table8[[#This Row],[Adj Close]]-Table8[[#This Row],[Forecast 6 Period ]])</f>
        <v>0.42519999999999847</v>
      </c>
      <c r="O197" s="85">
        <f>Table8[[#This Row],[Erorr 2]]^2</f>
        <v>0.18079503999999869</v>
      </c>
      <c r="P197" s="85">
        <f>ABS(Table8[[#This Row],[Erorr 2]])</f>
        <v>0.42519999999999847</v>
      </c>
      <c r="Q197" s="13">
        <f>Table8[[#This Row],[Abs Erorr 4]]/Table8[[#This Row],[Adj Close]]</f>
        <v>2.6060308899239916E-2</v>
      </c>
    </row>
    <row r="198" spans="6:17" x14ac:dyDescent="0.3">
      <c r="F198" s="5">
        <v>43749.291666666664</v>
      </c>
      <c r="G198" s="91">
        <v>16.526</v>
      </c>
      <c r="H198" s="85">
        <f t="shared" ref="H198:H261" si="6">$A$10*G197+$A$11*G196+$A$12*G195</f>
        <v>16.21799</v>
      </c>
      <c r="I198" s="85">
        <f>(Table8[[#This Row],[Adj Close]]-Table8[[#This Row],[Forecast 3 Period]])</f>
        <v>0.30800999999999945</v>
      </c>
      <c r="J198" s="85">
        <f>Table8[[#This Row],[Erorr ]]^2</f>
        <v>9.4870160099999656E-2</v>
      </c>
      <c r="K198" s="85">
        <f>ABS(Table8[[#This Row],[Erorr ]])</f>
        <v>0.30800999999999945</v>
      </c>
      <c r="L198" s="13">
        <f>Table8[[#This Row],[Abs Erorr ]]/Table8[[#This Row],[Adj Close]]</f>
        <v>1.8637903908991858E-2</v>
      </c>
      <c r="M198" s="97">
        <f t="shared" si="5"/>
        <v>15.990260000000003</v>
      </c>
      <c r="N198" s="85">
        <f>(Table8[[#This Row],[Adj Close]]-Table8[[#This Row],[Forecast 6 Period ]])</f>
        <v>0.535739999999997</v>
      </c>
      <c r="O198" s="85">
        <f>Table8[[#This Row],[Erorr 2]]^2</f>
        <v>0.28701734759999681</v>
      </c>
      <c r="P198" s="85">
        <f>ABS(Table8[[#This Row],[Erorr 2]])</f>
        <v>0.535739999999997</v>
      </c>
      <c r="Q198" s="13">
        <f>Table8[[#This Row],[Abs Erorr 4]]/Table8[[#This Row],[Adj Close]]</f>
        <v>3.2418007987413594E-2</v>
      </c>
    </row>
    <row r="199" spans="6:17" x14ac:dyDescent="0.3">
      <c r="F199" s="9">
        <v>43752.291666666664</v>
      </c>
      <c r="G199" s="80">
        <v>17.130700000000001</v>
      </c>
      <c r="H199" s="85">
        <f t="shared" si="6"/>
        <v>16.395799999999998</v>
      </c>
      <c r="I199" s="85">
        <f>(Table8[[#This Row],[Adj Close]]-Table8[[#This Row],[Forecast 3 Period]])</f>
        <v>0.73490000000000322</v>
      </c>
      <c r="J199" s="85">
        <f>Table8[[#This Row],[Erorr ]]^2</f>
        <v>0.54007801000000477</v>
      </c>
      <c r="K199" s="85">
        <f>ABS(Table8[[#This Row],[Erorr ]])</f>
        <v>0.73490000000000322</v>
      </c>
      <c r="L199" s="13">
        <f>Table8[[#This Row],[Abs Erorr ]]/Table8[[#This Row],[Adj Close]]</f>
        <v>4.2899589625643039E-2</v>
      </c>
      <c r="M199" s="97">
        <f t="shared" si="5"/>
        <v>16.157129999999999</v>
      </c>
      <c r="N199" s="85">
        <f>(Table8[[#This Row],[Adj Close]]-Table8[[#This Row],[Forecast 6 Period ]])</f>
        <v>0.97357000000000227</v>
      </c>
      <c r="O199" s="85">
        <f>Table8[[#This Row],[Erorr 2]]^2</f>
        <v>0.94783854490000441</v>
      </c>
      <c r="P199" s="85">
        <f>ABS(Table8[[#This Row],[Erorr 2]])</f>
        <v>0.97357000000000227</v>
      </c>
      <c r="Q199" s="13">
        <f>Table8[[#This Row],[Abs Erorr 4]]/Table8[[#This Row],[Adj Close]]</f>
        <v>5.6831886612923127E-2</v>
      </c>
    </row>
    <row r="200" spans="6:17" x14ac:dyDescent="0.3">
      <c r="F200" s="5">
        <v>43753.291666666664</v>
      </c>
      <c r="G200" s="91">
        <v>17.192699999999999</v>
      </c>
      <c r="H200" s="85">
        <f t="shared" si="6"/>
        <v>16.704879999999999</v>
      </c>
      <c r="I200" s="85">
        <f>(Table8[[#This Row],[Adj Close]]-Table8[[#This Row],[Forecast 3 Period]])</f>
        <v>0.48781999999999925</v>
      </c>
      <c r="J200" s="85">
        <f>Table8[[#This Row],[Erorr ]]^2</f>
        <v>0.23796835239999928</v>
      </c>
      <c r="K200" s="85">
        <f>ABS(Table8[[#This Row],[Erorr ]])</f>
        <v>0.48781999999999925</v>
      </c>
      <c r="L200" s="13">
        <f>Table8[[#This Row],[Abs Erorr ]]/Table8[[#This Row],[Adj Close]]</f>
        <v>2.8373670220500521E-2</v>
      </c>
      <c r="M200" s="97">
        <f t="shared" si="5"/>
        <v>16.440070000000002</v>
      </c>
      <c r="N200" s="85">
        <f>(Table8[[#This Row],[Adj Close]]-Table8[[#This Row],[Forecast 6 Period ]])</f>
        <v>0.75262999999999636</v>
      </c>
      <c r="O200" s="85">
        <f>Table8[[#This Row],[Erorr 2]]^2</f>
        <v>0.56645191689999452</v>
      </c>
      <c r="P200" s="85">
        <f>ABS(Table8[[#This Row],[Erorr 2]])</f>
        <v>0.75262999999999636</v>
      </c>
      <c r="Q200" s="13">
        <f>Table8[[#This Row],[Abs Erorr 4]]/Table8[[#This Row],[Adj Close]]</f>
        <v>4.3776137546749284E-2</v>
      </c>
    </row>
    <row r="201" spans="6:17" x14ac:dyDescent="0.3">
      <c r="F201" s="9">
        <v>43754.291666666664</v>
      </c>
      <c r="G201" s="80">
        <v>17.316700000000001</v>
      </c>
      <c r="H201" s="85">
        <f t="shared" si="6"/>
        <v>16.97409</v>
      </c>
      <c r="I201" s="85">
        <f>(Table8[[#This Row],[Adj Close]]-Table8[[#This Row],[Forecast 3 Period]])</f>
        <v>0.34261000000000053</v>
      </c>
      <c r="J201" s="85">
        <f>Table8[[#This Row],[Erorr ]]^2</f>
        <v>0.11738161210000037</v>
      </c>
      <c r="K201" s="85">
        <f>ABS(Table8[[#This Row],[Erorr ]])</f>
        <v>0.34261000000000053</v>
      </c>
      <c r="L201" s="13">
        <f>Table8[[#This Row],[Abs Erorr ]]/Table8[[#This Row],[Adj Close]]</f>
        <v>1.978494747844569E-2</v>
      </c>
      <c r="M201" s="97">
        <f t="shared" ref="M201:M264" si="7">$B$10*G200+$B$11*G199+$B$12*G198+$B$13*G197+$B$14*G196+$B$15*G195</f>
        <v>16.663609999999998</v>
      </c>
      <c r="N201" s="85">
        <f>(Table8[[#This Row],[Adj Close]]-Table8[[#This Row],[Forecast 6 Period ]])</f>
        <v>0.65309000000000239</v>
      </c>
      <c r="O201" s="85">
        <f>Table8[[#This Row],[Erorr 2]]^2</f>
        <v>0.42652654810000312</v>
      </c>
      <c r="P201" s="85">
        <f>ABS(Table8[[#This Row],[Erorr 2]])</f>
        <v>0.65309000000000239</v>
      </c>
      <c r="Q201" s="13">
        <f>Table8[[#This Row],[Abs Erorr 4]]/Table8[[#This Row],[Adj Close]]</f>
        <v>3.7714460607390692E-2</v>
      </c>
    </row>
    <row r="202" spans="6:17" x14ac:dyDescent="0.3">
      <c r="F202" s="5">
        <v>43755.291666666664</v>
      </c>
      <c r="G202" s="91">
        <v>17.464700000000001</v>
      </c>
      <c r="H202" s="85">
        <f t="shared" si="6"/>
        <v>17.223700000000001</v>
      </c>
      <c r="I202" s="85">
        <f>(Table8[[#This Row],[Adj Close]]-Table8[[#This Row],[Forecast 3 Period]])</f>
        <v>0.24099999999999966</v>
      </c>
      <c r="J202" s="85">
        <f>Table8[[#This Row],[Erorr ]]^2</f>
        <v>5.8080999999999834E-2</v>
      </c>
      <c r="K202" s="85">
        <f>ABS(Table8[[#This Row],[Erorr ]])</f>
        <v>0.24099999999999966</v>
      </c>
      <c r="L202" s="13">
        <f>Table8[[#This Row],[Abs Erorr ]]/Table8[[#This Row],[Adj Close]]</f>
        <v>1.3799263657549209E-2</v>
      </c>
      <c r="M202" s="97">
        <f t="shared" si="7"/>
        <v>16.895020000000002</v>
      </c>
      <c r="N202" s="85">
        <f>(Table8[[#This Row],[Adj Close]]-Table8[[#This Row],[Forecast 6 Period ]])</f>
        <v>0.56967999999999819</v>
      </c>
      <c r="O202" s="85">
        <f>Table8[[#This Row],[Erorr 2]]^2</f>
        <v>0.32453530239999795</v>
      </c>
      <c r="P202" s="85">
        <f>ABS(Table8[[#This Row],[Erorr 2]])</f>
        <v>0.56967999999999819</v>
      </c>
      <c r="Q202" s="13">
        <f>Table8[[#This Row],[Abs Erorr 4]]/Table8[[#This Row],[Adj Close]]</f>
        <v>3.261893991880755E-2</v>
      </c>
    </row>
    <row r="203" spans="6:17" x14ac:dyDescent="0.3">
      <c r="F203" s="9">
        <v>43756.291666666664</v>
      </c>
      <c r="G203" s="80">
        <v>17.13</v>
      </c>
      <c r="H203" s="85">
        <f t="shared" si="6"/>
        <v>17.338700000000003</v>
      </c>
      <c r="I203" s="85">
        <f>(Table8[[#This Row],[Adj Close]]-Table8[[#This Row],[Forecast 3 Period]])</f>
        <v>-0.20870000000000388</v>
      </c>
      <c r="J203" s="85">
        <f>Table8[[#This Row],[Erorr ]]^2</f>
        <v>4.3555690000001618E-2</v>
      </c>
      <c r="K203" s="85">
        <f>ABS(Table8[[#This Row],[Erorr ]])</f>
        <v>0.20870000000000388</v>
      </c>
      <c r="L203" s="13">
        <f>Table8[[#This Row],[Abs Erorr ]]/Table8[[#This Row],[Adj Close]]</f>
        <v>1.2183304144775475E-2</v>
      </c>
      <c r="M203" s="97">
        <f t="shared" si="7"/>
        <v>17.105160000000001</v>
      </c>
      <c r="N203" s="85">
        <f>(Table8[[#This Row],[Adj Close]]-Table8[[#This Row],[Forecast 6 Period ]])</f>
        <v>2.4839999999997531E-2</v>
      </c>
      <c r="O203" s="85">
        <f>Table8[[#This Row],[Erorr 2]]^2</f>
        <v>6.1702559999987736E-4</v>
      </c>
      <c r="P203" s="85">
        <f>ABS(Table8[[#This Row],[Erorr 2]])</f>
        <v>2.4839999999997531E-2</v>
      </c>
      <c r="Q203" s="13">
        <f>Table8[[#This Row],[Abs Erorr 4]]/Table8[[#This Row],[Adj Close]]</f>
        <v>1.4500875656741116E-3</v>
      </c>
    </row>
    <row r="204" spans="6:17" x14ac:dyDescent="0.3">
      <c r="F204" s="5">
        <v>43759.291666666664</v>
      </c>
      <c r="G204" s="91">
        <v>16.899999999999999</v>
      </c>
      <c r="H204" s="85">
        <f t="shared" si="6"/>
        <v>17.28642</v>
      </c>
      <c r="I204" s="85">
        <f>(Table8[[#This Row],[Adj Close]]-Table8[[#This Row],[Forecast 3 Period]])</f>
        <v>-0.3864200000000011</v>
      </c>
      <c r="J204" s="85">
        <f>Table8[[#This Row],[Erorr ]]^2</f>
        <v>0.14932041640000085</v>
      </c>
      <c r="K204" s="85">
        <f>ABS(Table8[[#This Row],[Erorr ]])</f>
        <v>0.3864200000000011</v>
      </c>
      <c r="L204" s="13">
        <f>Table8[[#This Row],[Abs Erorr ]]/Table8[[#This Row],[Adj Close]]</f>
        <v>2.2865088757396516E-2</v>
      </c>
      <c r="M204" s="97">
        <f t="shared" si="7"/>
        <v>17.186490000000003</v>
      </c>
      <c r="N204" s="85">
        <f>(Table8[[#This Row],[Adj Close]]-Table8[[#This Row],[Forecast 6 Period ]])</f>
        <v>-0.28649000000000413</v>
      </c>
      <c r="O204" s="85">
        <f>Table8[[#This Row],[Erorr 2]]^2</f>
        <v>8.2076520100002368E-2</v>
      </c>
      <c r="P204" s="85">
        <f>ABS(Table8[[#This Row],[Erorr 2]])</f>
        <v>0.28649000000000413</v>
      </c>
      <c r="Q204" s="13">
        <f>Table8[[#This Row],[Abs Erorr 4]]/Table8[[#This Row],[Adj Close]]</f>
        <v>1.6952071005917405E-2</v>
      </c>
    </row>
    <row r="205" spans="6:17" x14ac:dyDescent="0.3">
      <c r="F205" s="9">
        <v>43760.291666666664</v>
      </c>
      <c r="G205" s="80">
        <v>17.038699999999999</v>
      </c>
      <c r="H205" s="85">
        <f t="shared" si="6"/>
        <v>17.13841</v>
      </c>
      <c r="I205" s="85">
        <f>(Table8[[#This Row],[Adj Close]]-Table8[[#This Row],[Forecast 3 Period]])</f>
        <v>-9.9710000000001742E-2</v>
      </c>
      <c r="J205" s="85">
        <f>Table8[[#This Row],[Erorr ]]^2</f>
        <v>9.9420841000003469E-3</v>
      </c>
      <c r="K205" s="85">
        <f>ABS(Table8[[#This Row],[Erorr ]])</f>
        <v>9.9710000000001742E-2</v>
      </c>
      <c r="L205" s="13">
        <f>Table8[[#This Row],[Abs Erorr ]]/Table8[[#This Row],[Adj Close]]</f>
        <v>5.8519722748802284E-3</v>
      </c>
      <c r="M205" s="97">
        <f t="shared" si="7"/>
        <v>17.19462</v>
      </c>
      <c r="N205" s="85">
        <f>(Table8[[#This Row],[Adj Close]]-Table8[[#This Row],[Forecast 6 Period ]])</f>
        <v>-0.15592000000000183</v>
      </c>
      <c r="O205" s="85">
        <f>Table8[[#This Row],[Erorr 2]]^2</f>
        <v>2.4311046400000574E-2</v>
      </c>
      <c r="P205" s="85">
        <f>ABS(Table8[[#This Row],[Erorr 2]])</f>
        <v>0.15592000000000183</v>
      </c>
      <c r="Q205" s="13">
        <f>Table8[[#This Row],[Abs Erorr 4]]/Table8[[#This Row],[Adj Close]]</f>
        <v>9.1509328763345714E-3</v>
      </c>
    </row>
    <row r="206" spans="6:17" x14ac:dyDescent="0.3">
      <c r="F206" s="5">
        <v>43761.291666666664</v>
      </c>
      <c r="G206" s="91">
        <v>16.9787</v>
      </c>
      <c r="H206" s="85">
        <f t="shared" si="6"/>
        <v>17.024479999999997</v>
      </c>
      <c r="I206" s="85">
        <f>(Table8[[#This Row],[Adj Close]]-Table8[[#This Row],[Forecast 3 Period]])</f>
        <v>-4.5779999999997045E-2</v>
      </c>
      <c r="J206" s="85">
        <f>Table8[[#This Row],[Erorr ]]^2</f>
        <v>2.0958083999997293E-3</v>
      </c>
      <c r="K206" s="85">
        <f>ABS(Table8[[#This Row],[Erorr ]])</f>
        <v>4.5779999999997045E-2</v>
      </c>
      <c r="L206" s="13">
        <f>Table8[[#This Row],[Abs Erorr ]]/Table8[[#This Row],[Adj Close]]</f>
        <v>2.6963195062046589E-3</v>
      </c>
      <c r="M206" s="97">
        <f t="shared" si="7"/>
        <v>17.157620000000001</v>
      </c>
      <c r="N206" s="85">
        <f>(Table8[[#This Row],[Adj Close]]-Table8[[#This Row],[Forecast 6 Period ]])</f>
        <v>-0.17892000000000152</v>
      </c>
      <c r="O206" s="85">
        <f>Table8[[#This Row],[Erorr 2]]^2</f>
        <v>3.2012366400000547E-2</v>
      </c>
      <c r="P206" s="85">
        <f>ABS(Table8[[#This Row],[Erorr 2]])</f>
        <v>0.17892000000000152</v>
      </c>
      <c r="Q206" s="13">
        <f>Table8[[#This Row],[Abs Erorr 4]]/Table8[[#This Row],[Adj Close]]</f>
        <v>1.0537909262782282E-2</v>
      </c>
    </row>
    <row r="207" spans="6:17" x14ac:dyDescent="0.3">
      <c r="F207" s="9">
        <v>43762.291666666664</v>
      </c>
      <c r="G207" s="80">
        <v>19.9787</v>
      </c>
      <c r="H207" s="85">
        <f t="shared" si="6"/>
        <v>16.973089999999999</v>
      </c>
      <c r="I207" s="85">
        <f>(Table8[[#This Row],[Adj Close]]-Table8[[#This Row],[Forecast 3 Period]])</f>
        <v>3.0056100000000008</v>
      </c>
      <c r="J207" s="85">
        <f>Table8[[#This Row],[Erorr ]]^2</f>
        <v>9.0336914721000046</v>
      </c>
      <c r="K207" s="85">
        <f>ABS(Table8[[#This Row],[Erorr ]])</f>
        <v>3.0056100000000008</v>
      </c>
      <c r="L207" s="13">
        <f>Table8[[#This Row],[Abs Erorr ]]/Table8[[#This Row],[Adj Close]]</f>
        <v>0.15044071936612496</v>
      </c>
      <c r="M207" s="97">
        <f t="shared" si="7"/>
        <v>17.087620000000001</v>
      </c>
      <c r="N207" s="85">
        <f>(Table8[[#This Row],[Adj Close]]-Table8[[#This Row],[Forecast 6 Period ]])</f>
        <v>2.8910799999999988</v>
      </c>
      <c r="O207" s="85">
        <f>Table8[[#This Row],[Erorr 2]]^2</f>
        <v>8.3583435663999932</v>
      </c>
      <c r="P207" s="85">
        <f>ABS(Table8[[#This Row],[Erorr 2]])</f>
        <v>2.8910799999999988</v>
      </c>
      <c r="Q207" s="13">
        <f>Table8[[#This Row],[Abs Erorr 4]]/Table8[[#This Row],[Adj Close]]</f>
        <v>0.14470811414156071</v>
      </c>
    </row>
    <row r="208" spans="6:17" x14ac:dyDescent="0.3">
      <c r="F208" s="5">
        <v>43763.291666666664</v>
      </c>
      <c r="G208" s="91">
        <v>21.875299999999999</v>
      </c>
      <c r="H208" s="85">
        <f t="shared" si="6"/>
        <v>18.1967</v>
      </c>
      <c r="I208" s="85">
        <f>(Table8[[#This Row],[Adj Close]]-Table8[[#This Row],[Forecast 3 Period]])</f>
        <v>3.6785999999999994</v>
      </c>
      <c r="J208" s="85">
        <f>Table8[[#This Row],[Erorr ]]^2</f>
        <v>13.532097959999996</v>
      </c>
      <c r="K208" s="85">
        <f>ABS(Table8[[#This Row],[Erorr ]])</f>
        <v>3.6785999999999994</v>
      </c>
      <c r="L208" s="13">
        <f>Table8[[#This Row],[Abs Erorr ]]/Table8[[#This Row],[Adj Close]]</f>
        <v>0.16816226520322006</v>
      </c>
      <c r="M208" s="97">
        <f t="shared" si="7"/>
        <v>17.63869</v>
      </c>
      <c r="N208" s="85">
        <f>(Table8[[#This Row],[Adj Close]]-Table8[[#This Row],[Forecast 6 Period ]])</f>
        <v>4.2366099999999989</v>
      </c>
      <c r="O208" s="85">
        <f>Table8[[#This Row],[Erorr 2]]^2</f>
        <v>17.948864292099991</v>
      </c>
      <c r="P208" s="85">
        <f>ABS(Table8[[#This Row],[Erorr 2]])</f>
        <v>4.2366099999999989</v>
      </c>
      <c r="Q208" s="13">
        <f>Table8[[#This Row],[Abs Erorr 4]]/Table8[[#This Row],[Adj Close]]</f>
        <v>0.19367094394134018</v>
      </c>
    </row>
    <row r="209" spans="6:17" x14ac:dyDescent="0.3">
      <c r="F209" s="9">
        <v>43766.291666666664</v>
      </c>
      <c r="G209" s="80">
        <v>21.847300000000001</v>
      </c>
      <c r="H209" s="85">
        <f t="shared" si="6"/>
        <v>19.837339999999998</v>
      </c>
      <c r="I209" s="85">
        <f>(Table8[[#This Row],[Adj Close]]-Table8[[#This Row],[Forecast 3 Period]])</f>
        <v>2.0099600000000031</v>
      </c>
      <c r="J209" s="85">
        <f>Table8[[#This Row],[Erorr ]]^2</f>
        <v>4.0399392016000126</v>
      </c>
      <c r="K209" s="85">
        <f>ABS(Table8[[#This Row],[Erorr ]])</f>
        <v>2.0099600000000031</v>
      </c>
      <c r="L209" s="13">
        <f>Table8[[#This Row],[Abs Erorr ]]/Table8[[#This Row],[Adj Close]]</f>
        <v>9.2000384486870368E-2</v>
      </c>
      <c r="M209" s="97">
        <f t="shared" si="7"/>
        <v>18.577280000000002</v>
      </c>
      <c r="N209" s="85">
        <f>(Table8[[#This Row],[Adj Close]]-Table8[[#This Row],[Forecast 6 Period ]])</f>
        <v>3.2700199999999988</v>
      </c>
      <c r="O209" s="85">
        <f>Table8[[#This Row],[Erorr 2]]^2</f>
        <v>10.693030800399992</v>
      </c>
      <c r="P209" s="85">
        <f>ABS(Table8[[#This Row],[Erorr 2]])</f>
        <v>3.2700199999999988</v>
      </c>
      <c r="Q209" s="13">
        <f>Table8[[#This Row],[Abs Erorr 4]]/Table8[[#This Row],[Adj Close]]</f>
        <v>0.14967616135632314</v>
      </c>
    </row>
    <row r="210" spans="6:17" x14ac:dyDescent="0.3">
      <c r="F210" s="5">
        <v>43767.291666666664</v>
      </c>
      <c r="G210" s="91">
        <v>21.081299999999999</v>
      </c>
      <c r="H210" s="85">
        <f t="shared" si="6"/>
        <v>21.295120000000001</v>
      </c>
      <c r="I210" s="85">
        <f>(Table8[[#This Row],[Adj Close]]-Table8[[#This Row],[Forecast 3 Period]])</f>
        <v>-0.2138200000000019</v>
      </c>
      <c r="J210" s="85">
        <f>Table8[[#This Row],[Erorr ]]^2</f>
        <v>4.571899240000081E-2</v>
      </c>
      <c r="K210" s="85">
        <f>ABS(Table8[[#This Row],[Erorr ]])</f>
        <v>0.2138200000000019</v>
      </c>
      <c r="L210" s="13">
        <f>Table8[[#This Row],[Abs Erorr ]]/Table8[[#This Row],[Adj Close]]</f>
        <v>1.014263826234634E-2</v>
      </c>
      <c r="M210" s="97">
        <f t="shared" si="7"/>
        <v>19.529870000000003</v>
      </c>
      <c r="N210" s="85">
        <f>(Table8[[#This Row],[Adj Close]]-Table8[[#This Row],[Forecast 6 Period ]])</f>
        <v>1.5514299999999963</v>
      </c>
      <c r="O210" s="85">
        <f>Table8[[#This Row],[Erorr 2]]^2</f>
        <v>2.4069350448999884</v>
      </c>
      <c r="P210" s="85">
        <f>ABS(Table8[[#This Row],[Erorr 2]])</f>
        <v>1.5514299999999963</v>
      </c>
      <c r="Q210" s="13">
        <f>Table8[[#This Row],[Abs Erorr 4]]/Table8[[#This Row],[Adj Close]]</f>
        <v>7.3592710126984415E-2</v>
      </c>
    </row>
    <row r="211" spans="6:17" x14ac:dyDescent="0.3">
      <c r="F211" s="9">
        <v>43768.291666666664</v>
      </c>
      <c r="G211" s="80">
        <v>21.000699999999998</v>
      </c>
      <c r="H211" s="85">
        <f t="shared" si="6"/>
        <v>21.549299999999999</v>
      </c>
      <c r="I211" s="85">
        <f>(Table8[[#This Row],[Adj Close]]-Table8[[#This Row],[Forecast 3 Period]])</f>
        <v>-0.54860000000000042</v>
      </c>
      <c r="J211" s="85">
        <f>Table8[[#This Row],[Erorr ]]^2</f>
        <v>0.30096196000000047</v>
      </c>
      <c r="K211" s="85">
        <f>ABS(Table8[[#This Row],[Erorr ]])</f>
        <v>0.54860000000000042</v>
      </c>
      <c r="L211" s="13">
        <f>Table8[[#This Row],[Abs Erorr ]]/Table8[[#This Row],[Adj Close]]</f>
        <v>2.6122938759184238E-2</v>
      </c>
      <c r="M211" s="97">
        <f t="shared" si="7"/>
        <v>20.358259999999998</v>
      </c>
      <c r="N211" s="85">
        <f>(Table8[[#This Row],[Adj Close]]-Table8[[#This Row],[Forecast 6 Period ]])</f>
        <v>0.64244000000000057</v>
      </c>
      <c r="O211" s="85">
        <f>Table8[[#This Row],[Erorr 2]]^2</f>
        <v>0.41272915360000073</v>
      </c>
      <c r="P211" s="85">
        <f>ABS(Table8[[#This Row],[Erorr 2]])</f>
        <v>0.64244000000000057</v>
      </c>
      <c r="Q211" s="13">
        <f>Table8[[#This Row],[Abs Erorr 4]]/Table8[[#This Row],[Adj Close]]</f>
        <v>3.0591361240339638E-2</v>
      </c>
    </row>
    <row r="212" spans="6:17" x14ac:dyDescent="0.3">
      <c r="F212" s="5">
        <v>43769.291666666664</v>
      </c>
      <c r="G212" s="91">
        <v>20.994700000000002</v>
      </c>
      <c r="H212" s="85">
        <f t="shared" si="6"/>
        <v>21.278860000000002</v>
      </c>
      <c r="I212" s="85">
        <f>(Table8[[#This Row],[Adj Close]]-Table8[[#This Row],[Forecast 3 Period]])</f>
        <v>-0.28415999999999997</v>
      </c>
      <c r="J212" s="85">
        <f>Table8[[#This Row],[Erorr ]]^2</f>
        <v>8.0746905599999988E-2</v>
      </c>
      <c r="K212" s="85">
        <f>ABS(Table8[[#This Row],[Erorr ]])</f>
        <v>0.28415999999999997</v>
      </c>
      <c r="L212" s="13">
        <f>Table8[[#This Row],[Abs Erorr ]]/Table8[[#This Row],[Adj Close]]</f>
        <v>1.353484450837592E-2</v>
      </c>
      <c r="M212" s="97">
        <f t="shared" si="7"/>
        <v>20.856659999999998</v>
      </c>
      <c r="N212" s="85">
        <f>(Table8[[#This Row],[Adj Close]]-Table8[[#This Row],[Forecast 6 Period ]])</f>
        <v>0.13804000000000372</v>
      </c>
      <c r="O212" s="85">
        <f>Table8[[#This Row],[Erorr 2]]^2</f>
        <v>1.9055041600001026E-2</v>
      </c>
      <c r="P212" s="85">
        <f>ABS(Table8[[#This Row],[Erorr 2]])</f>
        <v>0.13804000000000372</v>
      </c>
      <c r="Q212" s="13">
        <f>Table8[[#This Row],[Abs Erorr 4]]/Table8[[#This Row],[Adj Close]]</f>
        <v>6.5749927362621858E-3</v>
      </c>
    </row>
    <row r="213" spans="6:17" x14ac:dyDescent="0.3">
      <c r="F213" s="9">
        <v>43770.291666666664</v>
      </c>
      <c r="G213" s="80">
        <v>20.8873</v>
      </c>
      <c r="H213" s="85">
        <f t="shared" si="6"/>
        <v>21.022480000000002</v>
      </c>
      <c r="I213" s="85">
        <f>(Table8[[#This Row],[Adj Close]]-Table8[[#This Row],[Forecast 3 Period]])</f>
        <v>-0.13518000000000185</v>
      </c>
      <c r="J213" s="85">
        <f>Table8[[#This Row],[Erorr ]]^2</f>
        <v>1.8273632400000503E-2</v>
      </c>
      <c r="K213" s="85">
        <f>ABS(Table8[[#This Row],[Erorr ]])</f>
        <v>0.13518000000000185</v>
      </c>
      <c r="L213" s="13">
        <f>Table8[[#This Row],[Abs Erorr ]]/Table8[[#This Row],[Adj Close]]</f>
        <v>6.4718752543412436E-3</v>
      </c>
      <c r="M213" s="97">
        <f t="shared" si="7"/>
        <v>21.170199999999998</v>
      </c>
      <c r="N213" s="85">
        <f>(Table8[[#This Row],[Adj Close]]-Table8[[#This Row],[Forecast 6 Period ]])</f>
        <v>-0.28289999999999793</v>
      </c>
      <c r="O213" s="85">
        <f>Table8[[#This Row],[Erorr 2]]^2</f>
        <v>8.0032409999998833E-2</v>
      </c>
      <c r="P213" s="85">
        <f>ABS(Table8[[#This Row],[Erorr 2]])</f>
        <v>0.28289999999999793</v>
      </c>
      <c r="Q213" s="13">
        <f>Table8[[#This Row],[Abs Erorr 4]]/Table8[[#This Row],[Adj Close]]</f>
        <v>1.3544115323665477E-2</v>
      </c>
    </row>
    <row r="214" spans="6:17" x14ac:dyDescent="0.3">
      <c r="F214" s="5">
        <v>43773.291666666664</v>
      </c>
      <c r="G214" s="91">
        <v>21.1647</v>
      </c>
      <c r="H214" s="85">
        <f t="shared" si="6"/>
        <v>20.95354</v>
      </c>
      <c r="I214" s="85">
        <f>(Table8[[#This Row],[Adj Close]]-Table8[[#This Row],[Forecast 3 Period]])</f>
        <v>0.21115999999999957</v>
      </c>
      <c r="J214" s="85">
        <f>Table8[[#This Row],[Erorr ]]^2</f>
        <v>4.4588545599999821E-2</v>
      </c>
      <c r="K214" s="85">
        <f>ABS(Table8[[#This Row],[Erorr ]])</f>
        <v>0.21115999999999957</v>
      </c>
      <c r="L214" s="13">
        <f>Table8[[#This Row],[Abs Erorr ]]/Table8[[#This Row],[Adj Close]]</f>
        <v>9.976989988046114E-3</v>
      </c>
      <c r="M214" s="97">
        <f t="shared" si="7"/>
        <v>21.16506</v>
      </c>
      <c r="N214" s="85">
        <f>(Table8[[#This Row],[Adj Close]]-Table8[[#This Row],[Forecast 6 Period ]])</f>
        <v>-3.6000000000058208E-4</v>
      </c>
      <c r="O214" s="85">
        <f>Table8[[#This Row],[Erorr 2]]^2</f>
        <v>1.2960000000041909E-7</v>
      </c>
      <c r="P214" s="85">
        <f>ABS(Table8[[#This Row],[Erorr 2]])</f>
        <v>3.6000000000058208E-4</v>
      </c>
      <c r="Q214" s="13">
        <f>Table8[[#This Row],[Abs Erorr 4]]/Table8[[#This Row],[Adj Close]]</f>
        <v>1.7009454421776923E-5</v>
      </c>
    </row>
    <row r="215" spans="6:17" x14ac:dyDescent="0.3">
      <c r="F215" s="9">
        <v>43774.291666666664</v>
      </c>
      <c r="G215" s="80">
        <v>21.148</v>
      </c>
      <c r="H215" s="85">
        <f t="shared" si="6"/>
        <v>21.030480000000001</v>
      </c>
      <c r="I215" s="85">
        <f>(Table8[[#This Row],[Adj Close]]-Table8[[#This Row],[Forecast 3 Period]])</f>
        <v>0.11751999999999896</v>
      </c>
      <c r="J215" s="85">
        <f>Table8[[#This Row],[Erorr ]]^2</f>
        <v>1.3810950399999754E-2</v>
      </c>
      <c r="K215" s="85">
        <f>ABS(Table8[[#This Row],[Erorr ]])</f>
        <v>0.11751999999999896</v>
      </c>
      <c r="L215" s="13">
        <f>Table8[[#This Row],[Abs Erorr ]]/Table8[[#This Row],[Adj Close]]</f>
        <v>5.5570266691885263E-3</v>
      </c>
      <c r="M215" s="97">
        <f t="shared" si="7"/>
        <v>21.102339999999998</v>
      </c>
      <c r="N215" s="85">
        <f>(Table8[[#This Row],[Adj Close]]-Table8[[#This Row],[Forecast 6 Period ]])</f>
        <v>4.5660000000001588E-2</v>
      </c>
      <c r="O215" s="85">
        <f>Table8[[#This Row],[Erorr 2]]^2</f>
        <v>2.0848356000001452E-3</v>
      </c>
      <c r="P215" s="85">
        <f>ABS(Table8[[#This Row],[Erorr 2]])</f>
        <v>4.5660000000001588E-2</v>
      </c>
      <c r="Q215" s="13">
        <f>Table8[[#This Row],[Abs Erorr 4]]/Table8[[#This Row],[Adj Close]]</f>
        <v>2.1590694155476445E-3</v>
      </c>
    </row>
    <row r="216" spans="6:17" x14ac:dyDescent="0.3">
      <c r="F216" s="5">
        <v>43775.291666666664</v>
      </c>
      <c r="G216" s="91">
        <v>21.771999999999998</v>
      </c>
      <c r="H216" s="85">
        <f t="shared" si="6"/>
        <v>21.074800000000003</v>
      </c>
      <c r="I216" s="85">
        <f>(Table8[[#This Row],[Adj Close]]-Table8[[#This Row],[Forecast 3 Period]])</f>
        <v>0.69719999999999516</v>
      </c>
      <c r="J216" s="85">
        <f>Table8[[#This Row],[Erorr ]]^2</f>
        <v>0.48608783999999322</v>
      </c>
      <c r="K216" s="85">
        <f>ABS(Table8[[#This Row],[Erorr ]])</f>
        <v>0.69719999999999516</v>
      </c>
      <c r="L216" s="13">
        <f>Table8[[#This Row],[Abs Erorr ]]/Table8[[#This Row],[Adj Close]]</f>
        <v>3.2022781554289691E-2</v>
      </c>
      <c r="M216" s="97">
        <f t="shared" si="7"/>
        <v>21.047139999999999</v>
      </c>
      <c r="N216" s="85">
        <f>(Table8[[#This Row],[Adj Close]]-Table8[[#This Row],[Forecast 6 Period ]])</f>
        <v>0.72485999999999962</v>
      </c>
      <c r="O216" s="85">
        <f>Table8[[#This Row],[Erorr 2]]^2</f>
        <v>0.52542201959999946</v>
      </c>
      <c r="P216" s="85">
        <f>ABS(Table8[[#This Row],[Erorr 2]])</f>
        <v>0.72485999999999962</v>
      </c>
      <c r="Q216" s="13">
        <f>Table8[[#This Row],[Abs Erorr 4]]/Table8[[#This Row],[Adj Close]]</f>
        <v>3.3293220650376612E-2</v>
      </c>
    </row>
    <row r="217" spans="6:17" x14ac:dyDescent="0.3">
      <c r="F217" s="9">
        <v>43776.291666666664</v>
      </c>
      <c r="G217" s="80">
        <v>22.369299999999999</v>
      </c>
      <c r="H217" s="85">
        <f t="shared" si="6"/>
        <v>21.402609999999999</v>
      </c>
      <c r="I217" s="85">
        <f>(Table8[[#This Row],[Adj Close]]-Table8[[#This Row],[Forecast 3 Period]])</f>
        <v>0.96668999999999983</v>
      </c>
      <c r="J217" s="85">
        <f>Table8[[#This Row],[Erorr ]]^2</f>
        <v>0.93448955609999962</v>
      </c>
      <c r="K217" s="85">
        <f>ABS(Table8[[#This Row],[Erorr ]])</f>
        <v>0.96668999999999983</v>
      </c>
      <c r="L217" s="13">
        <f>Table8[[#This Row],[Abs Erorr ]]/Table8[[#This Row],[Adj Close]]</f>
        <v>4.3215031315240078E-2</v>
      </c>
      <c r="M217" s="97">
        <f t="shared" si="7"/>
        <v>21.193939999999998</v>
      </c>
      <c r="N217" s="85">
        <f>(Table8[[#This Row],[Adj Close]]-Table8[[#This Row],[Forecast 6 Period ]])</f>
        <v>1.1753600000000013</v>
      </c>
      <c r="O217" s="85">
        <f>Table8[[#This Row],[Erorr 2]]^2</f>
        <v>1.3814711296000031</v>
      </c>
      <c r="P217" s="85">
        <f>ABS(Table8[[#This Row],[Erorr 2]])</f>
        <v>1.1753600000000013</v>
      </c>
      <c r="Q217" s="13">
        <f>Table8[[#This Row],[Abs Erorr 4]]/Table8[[#This Row],[Adj Close]]</f>
        <v>5.2543441234191565E-2</v>
      </c>
    </row>
    <row r="218" spans="6:17" x14ac:dyDescent="0.3">
      <c r="F218" s="5">
        <v>43777.291666666664</v>
      </c>
      <c r="G218" s="91">
        <v>22.475999999999999</v>
      </c>
      <c r="H218" s="85">
        <f t="shared" si="6"/>
        <v>21.823719999999998</v>
      </c>
      <c r="I218" s="85">
        <f>(Table8[[#This Row],[Adj Close]]-Table8[[#This Row],[Forecast 3 Period]])</f>
        <v>0.65228000000000108</v>
      </c>
      <c r="J218" s="85">
        <f>Table8[[#This Row],[Erorr ]]^2</f>
        <v>0.42546919840000141</v>
      </c>
      <c r="K218" s="85">
        <f>ABS(Table8[[#This Row],[Erorr ]])</f>
        <v>0.65228000000000108</v>
      </c>
      <c r="L218" s="13">
        <f>Table8[[#This Row],[Abs Erorr ]]/Table8[[#This Row],[Adj Close]]</f>
        <v>2.9021178145577555E-2</v>
      </c>
      <c r="M218" s="97">
        <f t="shared" si="7"/>
        <v>21.479000000000003</v>
      </c>
      <c r="N218" s="85">
        <f>(Table8[[#This Row],[Adj Close]]-Table8[[#This Row],[Forecast 6 Period ]])</f>
        <v>0.99699999999999633</v>
      </c>
      <c r="O218" s="85">
        <f>Table8[[#This Row],[Erorr 2]]^2</f>
        <v>0.9940089999999927</v>
      </c>
      <c r="P218" s="85">
        <f>ABS(Table8[[#This Row],[Erorr 2]])</f>
        <v>0.99699999999999633</v>
      </c>
      <c r="Q218" s="13">
        <f>Table8[[#This Row],[Abs Erorr 4]]/Table8[[#This Row],[Adj Close]]</f>
        <v>4.4358426766328368E-2</v>
      </c>
    </row>
    <row r="219" spans="6:17" x14ac:dyDescent="0.3">
      <c r="F219" s="9">
        <v>43780.291666666664</v>
      </c>
      <c r="G219" s="80">
        <v>23.006</v>
      </c>
      <c r="H219" s="85">
        <f t="shared" si="6"/>
        <v>22.232789999999998</v>
      </c>
      <c r="I219" s="85">
        <f>(Table8[[#This Row],[Adj Close]]-Table8[[#This Row],[Forecast 3 Period]])</f>
        <v>0.7732100000000024</v>
      </c>
      <c r="J219" s="85">
        <f>Table8[[#This Row],[Erorr ]]^2</f>
        <v>0.59785370410000371</v>
      </c>
      <c r="K219" s="85">
        <f>ABS(Table8[[#This Row],[Erorr ]])</f>
        <v>0.7732100000000024</v>
      </c>
      <c r="L219" s="13">
        <f>Table8[[#This Row],[Abs Erorr ]]/Table8[[#This Row],[Adj Close]]</f>
        <v>3.3609058506476677E-2</v>
      </c>
      <c r="M219" s="97">
        <f t="shared" si="7"/>
        <v>21.75826</v>
      </c>
      <c r="N219" s="85">
        <f>(Table8[[#This Row],[Adj Close]]-Table8[[#This Row],[Forecast 6 Period ]])</f>
        <v>1.2477400000000003</v>
      </c>
      <c r="O219" s="85">
        <f>Table8[[#This Row],[Erorr 2]]^2</f>
        <v>1.5568551076000008</v>
      </c>
      <c r="P219" s="85">
        <f>ABS(Table8[[#This Row],[Erorr 2]])</f>
        <v>1.2477400000000003</v>
      </c>
      <c r="Q219" s="13">
        <f>Table8[[#This Row],[Abs Erorr 4]]/Table8[[#This Row],[Adj Close]]</f>
        <v>5.4235416847778856E-2</v>
      </c>
    </row>
    <row r="220" spans="6:17" x14ac:dyDescent="0.3">
      <c r="F220" s="5">
        <v>43781.291666666664</v>
      </c>
      <c r="G220" s="91">
        <v>23.328700000000001</v>
      </c>
      <c r="H220" s="85">
        <f t="shared" si="6"/>
        <v>22.655989999999999</v>
      </c>
      <c r="I220" s="85">
        <f>(Table8[[#This Row],[Adj Close]]-Table8[[#This Row],[Forecast 3 Period]])</f>
        <v>0.67271000000000214</v>
      </c>
      <c r="J220" s="85">
        <f>Table8[[#This Row],[Erorr ]]^2</f>
        <v>0.45253874410000289</v>
      </c>
      <c r="K220" s="85">
        <f>ABS(Table8[[#This Row],[Erorr ]])</f>
        <v>0.67271000000000214</v>
      </c>
      <c r="L220" s="13">
        <f>Table8[[#This Row],[Abs Erorr ]]/Table8[[#This Row],[Adj Close]]</f>
        <v>2.8836154607843646E-2</v>
      </c>
      <c r="M220" s="97">
        <f t="shared" si="7"/>
        <v>22.155929999999998</v>
      </c>
      <c r="N220" s="85">
        <f>(Table8[[#This Row],[Adj Close]]-Table8[[#This Row],[Forecast 6 Period ]])</f>
        <v>1.1727700000000034</v>
      </c>
      <c r="O220" s="85">
        <f>Table8[[#This Row],[Erorr 2]]^2</f>
        <v>1.375389472900008</v>
      </c>
      <c r="P220" s="85">
        <f>ABS(Table8[[#This Row],[Erorr 2]])</f>
        <v>1.1727700000000034</v>
      </c>
      <c r="Q220" s="13">
        <f>Table8[[#This Row],[Abs Erorr 4]]/Table8[[#This Row],[Adj Close]]</f>
        <v>5.0271553922850536E-2</v>
      </c>
    </row>
    <row r="221" spans="6:17" x14ac:dyDescent="0.3">
      <c r="F221" s="9">
        <v>43782.291666666664</v>
      </c>
      <c r="G221" s="80">
        <v>23.074000000000002</v>
      </c>
      <c r="H221" s="85">
        <f t="shared" si="6"/>
        <v>22.97608</v>
      </c>
      <c r="I221" s="85">
        <f>(Table8[[#This Row],[Adj Close]]-Table8[[#This Row],[Forecast 3 Period]])</f>
        <v>9.7920000000002005E-2</v>
      </c>
      <c r="J221" s="85">
        <f>Table8[[#This Row],[Erorr ]]^2</f>
        <v>9.5883264000003934E-3</v>
      </c>
      <c r="K221" s="85">
        <f>ABS(Table8[[#This Row],[Erorr ]])</f>
        <v>9.7920000000002005E-2</v>
      </c>
      <c r="L221" s="13">
        <f>Table8[[#This Row],[Abs Erorr ]]/Table8[[#This Row],[Adj Close]]</f>
        <v>4.2437375400884974E-3</v>
      </c>
      <c r="M221" s="97">
        <f t="shared" si="7"/>
        <v>22.528000000000002</v>
      </c>
      <c r="N221" s="85">
        <f>(Table8[[#This Row],[Adj Close]]-Table8[[#This Row],[Forecast 6 Period ]])</f>
        <v>0.54599999999999937</v>
      </c>
      <c r="O221" s="85">
        <f>Table8[[#This Row],[Erorr 2]]^2</f>
        <v>0.29811599999999933</v>
      </c>
      <c r="P221" s="85">
        <f>ABS(Table8[[#This Row],[Erorr 2]])</f>
        <v>0.54599999999999937</v>
      </c>
      <c r="Q221" s="13">
        <f>Table8[[#This Row],[Abs Erorr 4]]/Table8[[#This Row],[Adj Close]]</f>
        <v>2.3662997312992949E-2</v>
      </c>
    </row>
    <row r="222" spans="6:17" x14ac:dyDescent="0.3">
      <c r="F222" s="5">
        <v>43783.291666666664</v>
      </c>
      <c r="G222" s="91">
        <v>23.29</v>
      </c>
      <c r="H222" s="85">
        <f t="shared" si="6"/>
        <v>23.130009999999999</v>
      </c>
      <c r="I222" s="85">
        <f>(Table8[[#This Row],[Adj Close]]-Table8[[#This Row],[Forecast 3 Period]])</f>
        <v>0.15999000000000052</v>
      </c>
      <c r="J222" s="85">
        <f>Table8[[#This Row],[Erorr ]]^2</f>
        <v>2.5596800100000167E-2</v>
      </c>
      <c r="K222" s="85">
        <f>ABS(Table8[[#This Row],[Erorr ]])</f>
        <v>0.15999000000000052</v>
      </c>
      <c r="L222" s="13">
        <f>Table8[[#This Row],[Abs Erorr ]]/Table8[[#This Row],[Adj Close]]</f>
        <v>6.8694718763418006E-3</v>
      </c>
      <c r="M222" s="97">
        <f t="shared" si="7"/>
        <v>22.791070000000001</v>
      </c>
      <c r="N222" s="85">
        <f>(Table8[[#This Row],[Adj Close]]-Table8[[#This Row],[Forecast 6 Period ]])</f>
        <v>0.49892999999999788</v>
      </c>
      <c r="O222" s="85">
        <f>Table8[[#This Row],[Erorr 2]]^2</f>
        <v>0.24893114489999787</v>
      </c>
      <c r="P222" s="85">
        <f>ABS(Table8[[#This Row],[Erorr 2]])</f>
        <v>0.49892999999999788</v>
      </c>
      <c r="Q222" s="13">
        <f>Table8[[#This Row],[Abs Erorr 4]]/Table8[[#This Row],[Adj Close]]</f>
        <v>2.142249892657784E-2</v>
      </c>
    </row>
    <row r="223" spans="6:17" x14ac:dyDescent="0.3">
      <c r="F223" s="9">
        <v>43784.291666666664</v>
      </c>
      <c r="G223" s="80">
        <v>23.478000000000002</v>
      </c>
      <c r="H223" s="85">
        <f t="shared" si="6"/>
        <v>23.236809999999998</v>
      </c>
      <c r="I223" s="85">
        <f>(Table8[[#This Row],[Adj Close]]-Table8[[#This Row],[Forecast 3 Period]])</f>
        <v>0.24119000000000312</v>
      </c>
      <c r="J223" s="85">
        <f>Table8[[#This Row],[Erorr ]]^2</f>
        <v>5.817261610000151E-2</v>
      </c>
      <c r="K223" s="85">
        <f>ABS(Table8[[#This Row],[Erorr ]])</f>
        <v>0.24119000000000312</v>
      </c>
      <c r="L223" s="13">
        <f>Table8[[#This Row],[Abs Erorr ]]/Table8[[#This Row],[Adj Close]]</f>
        <v>1.0273021552091453E-2</v>
      </c>
      <c r="M223" s="97">
        <f t="shared" si="7"/>
        <v>23.024270000000001</v>
      </c>
      <c r="N223" s="85">
        <f>(Table8[[#This Row],[Adj Close]]-Table8[[#This Row],[Forecast 6 Period ]])</f>
        <v>0.45373000000000019</v>
      </c>
      <c r="O223" s="85">
        <f>Table8[[#This Row],[Erorr 2]]^2</f>
        <v>0.20587091290000017</v>
      </c>
      <c r="P223" s="85">
        <f>ABS(Table8[[#This Row],[Erorr 2]])</f>
        <v>0.45373000000000019</v>
      </c>
      <c r="Q223" s="13">
        <f>Table8[[#This Row],[Abs Erorr 4]]/Table8[[#This Row],[Adj Close]]</f>
        <v>1.932575176761224E-2</v>
      </c>
    </row>
    <row r="224" spans="6:17" x14ac:dyDescent="0.3">
      <c r="F224" s="5">
        <v>43787.291666666664</v>
      </c>
      <c r="G224" s="91">
        <v>23.332699999999999</v>
      </c>
      <c r="H224" s="85">
        <f t="shared" si="6"/>
        <v>23.3004</v>
      </c>
      <c r="I224" s="85">
        <f>(Table8[[#This Row],[Adj Close]]-Table8[[#This Row],[Forecast 3 Period]])</f>
        <v>3.2299999999999329E-2</v>
      </c>
      <c r="J224" s="85">
        <f>Table8[[#This Row],[Erorr ]]^2</f>
        <v>1.0432899999999567E-3</v>
      </c>
      <c r="K224" s="85">
        <f>ABS(Table8[[#This Row],[Erorr ]])</f>
        <v>3.2299999999999329E-2</v>
      </c>
      <c r="L224" s="13">
        <f>Table8[[#This Row],[Abs Erorr ]]/Table8[[#This Row],[Adj Close]]</f>
        <v>1.3843232887749523E-3</v>
      </c>
      <c r="M224" s="97">
        <f t="shared" si="7"/>
        <v>23.18234</v>
      </c>
      <c r="N224" s="85">
        <f>(Table8[[#This Row],[Adj Close]]-Table8[[#This Row],[Forecast 6 Period ]])</f>
        <v>0.15035999999999916</v>
      </c>
      <c r="O224" s="85">
        <f>Table8[[#This Row],[Erorr 2]]^2</f>
        <v>2.2608129599999749E-2</v>
      </c>
      <c r="P224" s="85">
        <f>ABS(Table8[[#This Row],[Erorr 2]])</f>
        <v>0.15035999999999916</v>
      </c>
      <c r="Q224" s="13">
        <f>Table8[[#This Row],[Abs Erorr 4]]/Table8[[#This Row],[Adj Close]]</f>
        <v>6.4441749133190398E-3</v>
      </c>
    </row>
    <row r="225" spans="6:17" x14ac:dyDescent="0.3">
      <c r="F225" s="9">
        <v>43788.291666666664</v>
      </c>
      <c r="G225" s="80">
        <v>23.968</v>
      </c>
      <c r="H225" s="85">
        <f t="shared" si="6"/>
        <v>23.363479999999999</v>
      </c>
      <c r="I225" s="85">
        <f>(Table8[[#This Row],[Adj Close]]-Table8[[#This Row],[Forecast 3 Period]])</f>
        <v>0.60452000000000083</v>
      </c>
      <c r="J225" s="85">
        <f>Table8[[#This Row],[Erorr ]]^2</f>
        <v>0.36544443040000102</v>
      </c>
      <c r="K225" s="85">
        <f>ABS(Table8[[#This Row],[Erorr ]])</f>
        <v>0.60452000000000083</v>
      </c>
      <c r="L225" s="13">
        <f>Table8[[#This Row],[Abs Erorr ]]/Table8[[#This Row],[Adj Close]]</f>
        <v>2.5221962616822465E-2</v>
      </c>
      <c r="M225" s="97">
        <f t="shared" si="7"/>
        <v>23.268409999999999</v>
      </c>
      <c r="N225" s="85">
        <f>(Table8[[#This Row],[Adj Close]]-Table8[[#This Row],[Forecast 6 Period ]])</f>
        <v>0.6995900000000006</v>
      </c>
      <c r="O225" s="85">
        <f>Table8[[#This Row],[Erorr 2]]^2</f>
        <v>0.48942616810000084</v>
      </c>
      <c r="P225" s="85">
        <f>ABS(Table8[[#This Row],[Erorr 2]])</f>
        <v>0.6995900000000006</v>
      </c>
      <c r="Q225" s="13">
        <f>Table8[[#This Row],[Abs Erorr 4]]/Table8[[#This Row],[Adj Close]]</f>
        <v>2.9188501335113509E-2</v>
      </c>
    </row>
    <row r="226" spans="6:17" x14ac:dyDescent="0.3">
      <c r="F226" s="5">
        <v>43789.291666666664</v>
      </c>
      <c r="G226" s="91">
        <v>23.481300000000001</v>
      </c>
      <c r="H226" s="85">
        <f t="shared" si="6"/>
        <v>23.630409999999998</v>
      </c>
      <c r="I226" s="85">
        <f>(Table8[[#This Row],[Adj Close]]-Table8[[#This Row],[Forecast 3 Period]])</f>
        <v>-0.14910999999999675</v>
      </c>
      <c r="J226" s="85">
        <f>Table8[[#This Row],[Erorr ]]^2</f>
        <v>2.2233792099999029E-2</v>
      </c>
      <c r="K226" s="85">
        <f>ABS(Table8[[#This Row],[Erorr ]])</f>
        <v>0.14910999999999675</v>
      </c>
      <c r="L226" s="13">
        <f>Table8[[#This Row],[Abs Erorr ]]/Table8[[#This Row],[Adj Close]]</f>
        <v>6.3501594886142057E-3</v>
      </c>
      <c r="M226" s="97">
        <f t="shared" si="7"/>
        <v>23.454010000000004</v>
      </c>
      <c r="N226" s="85">
        <f>(Table8[[#This Row],[Adj Close]]-Table8[[#This Row],[Forecast 6 Period ]])</f>
        <v>2.728999999999715E-2</v>
      </c>
      <c r="O226" s="85">
        <f>Table8[[#This Row],[Erorr 2]]^2</f>
        <v>7.4474409999984443E-4</v>
      </c>
      <c r="P226" s="85">
        <f>ABS(Table8[[#This Row],[Erorr 2]])</f>
        <v>2.728999999999715E-2</v>
      </c>
      <c r="Q226" s="13">
        <f>Table8[[#This Row],[Abs Erorr 4]]/Table8[[#This Row],[Adj Close]]</f>
        <v>1.1622014113357075E-3</v>
      </c>
    </row>
    <row r="227" spans="6:17" x14ac:dyDescent="0.3">
      <c r="F227" s="9">
        <v>43790.291666666664</v>
      </c>
      <c r="G227" s="80">
        <v>23.6553</v>
      </c>
      <c r="H227" s="85">
        <f t="shared" si="6"/>
        <v>23.582730000000002</v>
      </c>
      <c r="I227" s="85">
        <f>(Table8[[#This Row],[Adj Close]]-Table8[[#This Row],[Forecast 3 Period]])</f>
        <v>7.2569999999998913E-2</v>
      </c>
      <c r="J227" s="85">
        <f>Table8[[#This Row],[Erorr ]]^2</f>
        <v>5.2664048999998426E-3</v>
      </c>
      <c r="K227" s="85">
        <f>ABS(Table8[[#This Row],[Erorr ]])</f>
        <v>7.2569999999998913E-2</v>
      </c>
      <c r="L227" s="13">
        <f>Table8[[#This Row],[Abs Erorr ]]/Table8[[#This Row],[Adj Close]]</f>
        <v>3.0678114418332854E-3</v>
      </c>
      <c r="M227" s="97">
        <f t="shared" si="7"/>
        <v>23.488400000000006</v>
      </c>
      <c r="N227" s="85">
        <f>(Table8[[#This Row],[Adj Close]]-Table8[[#This Row],[Forecast 6 Period ]])</f>
        <v>0.16689999999999472</v>
      </c>
      <c r="O227" s="85">
        <f>Table8[[#This Row],[Erorr 2]]^2</f>
        <v>2.7855609999998237E-2</v>
      </c>
      <c r="P227" s="85">
        <f>ABS(Table8[[#This Row],[Erorr 2]])</f>
        <v>0.16689999999999472</v>
      </c>
      <c r="Q227" s="13">
        <f>Table8[[#This Row],[Abs Erorr 4]]/Table8[[#This Row],[Adj Close]]</f>
        <v>7.0555013041472617E-3</v>
      </c>
    </row>
    <row r="228" spans="6:17" x14ac:dyDescent="0.3">
      <c r="F228" s="5">
        <v>43791.291666666664</v>
      </c>
      <c r="G228" s="91">
        <v>22.2027</v>
      </c>
      <c r="H228" s="85">
        <f t="shared" si="6"/>
        <v>23.696909999999999</v>
      </c>
      <c r="I228" s="85">
        <f>(Table8[[#This Row],[Adj Close]]-Table8[[#This Row],[Forecast 3 Period]])</f>
        <v>-1.4942099999999989</v>
      </c>
      <c r="J228" s="85">
        <f>Table8[[#This Row],[Erorr ]]^2</f>
        <v>2.2326635240999968</v>
      </c>
      <c r="K228" s="85">
        <f>ABS(Table8[[#This Row],[Erorr ]])</f>
        <v>1.4942099999999989</v>
      </c>
      <c r="L228" s="13">
        <f>Table8[[#This Row],[Abs Erorr ]]/Table8[[#This Row],[Adj Close]]</f>
        <v>6.7298571795322143E-2</v>
      </c>
      <c r="M228" s="97">
        <f t="shared" si="7"/>
        <v>23.564260000000004</v>
      </c>
      <c r="N228" s="85">
        <f>(Table8[[#This Row],[Adj Close]]-Table8[[#This Row],[Forecast 6 Period ]])</f>
        <v>-1.3615600000000043</v>
      </c>
      <c r="O228" s="85">
        <f>Table8[[#This Row],[Erorr 2]]^2</f>
        <v>1.8538456336000118</v>
      </c>
      <c r="P228" s="85">
        <f>ABS(Table8[[#This Row],[Erorr 2]])</f>
        <v>1.3615600000000043</v>
      </c>
      <c r="Q228" s="13">
        <f>Table8[[#This Row],[Abs Erorr 4]]/Table8[[#This Row],[Adj Close]]</f>
        <v>6.1324073198304907E-2</v>
      </c>
    </row>
    <row r="229" spans="6:17" x14ac:dyDescent="0.3">
      <c r="F229" s="9">
        <v>43794.291666666664</v>
      </c>
      <c r="G229" s="80">
        <v>22.422699999999999</v>
      </c>
      <c r="H229" s="85">
        <f t="shared" si="6"/>
        <v>23.02206</v>
      </c>
      <c r="I229" s="85">
        <f>(Table8[[#This Row],[Adj Close]]-Table8[[#This Row],[Forecast 3 Period]])</f>
        <v>-0.59936000000000078</v>
      </c>
      <c r="J229" s="85">
        <f>Table8[[#This Row],[Erorr ]]^2</f>
        <v>0.35923240960000091</v>
      </c>
      <c r="K229" s="85">
        <f>ABS(Table8[[#This Row],[Erorr ]])</f>
        <v>0.59936000000000078</v>
      </c>
      <c r="L229" s="13">
        <f>Table8[[#This Row],[Abs Erorr ]]/Table8[[#This Row],[Adj Close]]</f>
        <v>2.6730054810526867E-2</v>
      </c>
      <c r="M229" s="97">
        <f t="shared" si="7"/>
        <v>23.34253</v>
      </c>
      <c r="N229" s="85">
        <f>(Table8[[#This Row],[Adj Close]]-Table8[[#This Row],[Forecast 6 Period ]])</f>
        <v>-0.91983000000000104</v>
      </c>
      <c r="O229" s="85">
        <f>Table8[[#This Row],[Erorr 2]]^2</f>
        <v>0.84608722890000188</v>
      </c>
      <c r="P229" s="85">
        <f>ABS(Table8[[#This Row],[Erorr 2]])</f>
        <v>0.91983000000000104</v>
      </c>
      <c r="Q229" s="13">
        <f>Table8[[#This Row],[Abs Erorr 4]]/Table8[[#This Row],[Adj Close]]</f>
        <v>4.102226761273179E-2</v>
      </c>
    </row>
    <row r="230" spans="6:17" x14ac:dyDescent="0.3">
      <c r="F230" s="5">
        <v>43795.291666666664</v>
      </c>
      <c r="G230" s="91">
        <v>21.928000000000001</v>
      </c>
      <c r="H230" s="85">
        <f t="shared" si="6"/>
        <v>22.726479999999999</v>
      </c>
      <c r="I230" s="85">
        <f>(Table8[[#This Row],[Adj Close]]-Table8[[#This Row],[Forecast 3 Period]])</f>
        <v>-0.79847999999999786</v>
      </c>
      <c r="J230" s="85">
        <f>Table8[[#This Row],[Erorr ]]^2</f>
        <v>0.63757031039999656</v>
      </c>
      <c r="K230" s="85">
        <f>ABS(Table8[[#This Row],[Erorr ]])</f>
        <v>0.79847999999999786</v>
      </c>
      <c r="L230" s="13">
        <f>Table8[[#This Row],[Abs Erorr ]]/Table8[[#This Row],[Adj Close]]</f>
        <v>3.6413717621305991E-2</v>
      </c>
      <c r="M230" s="97">
        <f t="shared" si="7"/>
        <v>23.082470000000001</v>
      </c>
      <c r="N230" s="85">
        <f>(Table8[[#This Row],[Adj Close]]-Table8[[#This Row],[Forecast 6 Period ]])</f>
        <v>-1.1544699999999999</v>
      </c>
      <c r="O230" s="85">
        <f>Table8[[#This Row],[Erorr 2]]^2</f>
        <v>1.3328009808999997</v>
      </c>
      <c r="P230" s="85">
        <f>ABS(Table8[[#This Row],[Erorr 2]])</f>
        <v>1.1544699999999999</v>
      </c>
      <c r="Q230" s="13">
        <f>Table8[[#This Row],[Abs Erorr 4]]/Table8[[#This Row],[Adj Close]]</f>
        <v>5.2648212331265952E-2</v>
      </c>
    </row>
    <row r="231" spans="6:17" x14ac:dyDescent="0.3">
      <c r="F231" s="9">
        <v>43796.291666666664</v>
      </c>
      <c r="G231" s="80">
        <v>22.085999999999999</v>
      </c>
      <c r="H231" s="85">
        <f t="shared" si="6"/>
        <v>22.158819999999999</v>
      </c>
      <c r="I231" s="85">
        <f>(Table8[[#This Row],[Adj Close]]-Table8[[#This Row],[Forecast 3 Period]])</f>
        <v>-7.2820000000000107E-2</v>
      </c>
      <c r="J231" s="85">
        <f>Table8[[#This Row],[Erorr ]]^2</f>
        <v>5.3027524000000157E-3</v>
      </c>
      <c r="K231" s="85">
        <f>ABS(Table8[[#This Row],[Erorr ]])</f>
        <v>7.2820000000000107E-2</v>
      </c>
      <c r="L231" s="13">
        <f>Table8[[#This Row],[Abs Erorr ]]/Table8[[#This Row],[Adj Close]]</f>
        <v>3.2971112922213219E-3</v>
      </c>
      <c r="M231" s="97">
        <f t="shared" si="7"/>
        <v>22.786670000000001</v>
      </c>
      <c r="N231" s="85">
        <f>(Table8[[#This Row],[Adj Close]]-Table8[[#This Row],[Forecast 6 Period ]])</f>
        <v>-0.70067000000000235</v>
      </c>
      <c r="O231" s="85">
        <f>Table8[[#This Row],[Erorr 2]]^2</f>
        <v>0.49093844890000327</v>
      </c>
      <c r="P231" s="85">
        <f>ABS(Table8[[#This Row],[Erorr 2]])</f>
        <v>0.70067000000000235</v>
      </c>
      <c r="Q231" s="13">
        <f>Table8[[#This Row],[Abs Erorr 4]]/Table8[[#This Row],[Adj Close]]</f>
        <v>3.1724621932446004E-2</v>
      </c>
    </row>
    <row r="232" spans="6:17" x14ac:dyDescent="0.3">
      <c r="F232" s="5">
        <v>43798.291666666664</v>
      </c>
      <c r="G232" s="91">
        <v>21.995999999999999</v>
      </c>
      <c r="H232" s="85">
        <f t="shared" si="6"/>
        <v>22.139610000000001</v>
      </c>
      <c r="I232" s="85">
        <f>(Table8[[#This Row],[Adj Close]]-Table8[[#This Row],[Forecast 3 Period]])</f>
        <v>-0.14361000000000246</v>
      </c>
      <c r="J232" s="85">
        <f>Table8[[#This Row],[Erorr ]]^2</f>
        <v>2.0623832100000707E-2</v>
      </c>
      <c r="K232" s="85">
        <f>ABS(Table8[[#This Row],[Erorr ]])</f>
        <v>0.14361000000000246</v>
      </c>
      <c r="L232" s="13">
        <f>Table8[[#This Row],[Abs Erorr ]]/Table8[[#This Row],[Adj Close]]</f>
        <v>6.5289143480633961E-3</v>
      </c>
      <c r="M232" s="97">
        <f t="shared" si="7"/>
        <v>22.44154</v>
      </c>
      <c r="N232" s="85">
        <f>(Table8[[#This Row],[Adj Close]]-Table8[[#This Row],[Forecast 6 Period ]])</f>
        <v>-0.44554000000000116</v>
      </c>
      <c r="O232" s="85">
        <f>Table8[[#This Row],[Erorr 2]]^2</f>
        <v>0.19850589160000104</v>
      </c>
      <c r="P232" s="85">
        <f>ABS(Table8[[#This Row],[Erorr 2]])</f>
        <v>0.44554000000000116</v>
      </c>
      <c r="Q232" s="13">
        <f>Table8[[#This Row],[Abs Erorr 4]]/Table8[[#This Row],[Adj Close]]</f>
        <v>2.0255501000181905E-2</v>
      </c>
    </row>
    <row r="233" spans="6:17" x14ac:dyDescent="0.3">
      <c r="F233" s="9">
        <v>43801.291666666664</v>
      </c>
      <c r="G233" s="80">
        <v>22.3247</v>
      </c>
      <c r="H233" s="85">
        <f t="shared" si="6"/>
        <v>22.002600000000001</v>
      </c>
      <c r="I233" s="85">
        <f>(Table8[[#This Row],[Adj Close]]-Table8[[#This Row],[Forecast 3 Period]])</f>
        <v>0.32209999999999894</v>
      </c>
      <c r="J233" s="85">
        <f>Table8[[#This Row],[Erorr ]]^2</f>
        <v>0.10374840999999932</v>
      </c>
      <c r="K233" s="85">
        <f>ABS(Table8[[#This Row],[Erorr ]])</f>
        <v>0.32209999999999894</v>
      </c>
      <c r="L233" s="13">
        <f>Table8[[#This Row],[Abs Erorr ]]/Table8[[#This Row],[Adj Close]]</f>
        <v>1.442796543738545E-2</v>
      </c>
      <c r="M233" s="97">
        <f t="shared" si="7"/>
        <v>22.27234</v>
      </c>
      <c r="N233" s="85">
        <f>(Table8[[#This Row],[Adj Close]]-Table8[[#This Row],[Forecast 6 Period ]])</f>
        <v>5.2360000000000184E-2</v>
      </c>
      <c r="O233" s="85">
        <f>Table8[[#This Row],[Erorr 2]]^2</f>
        <v>2.7415696000000194E-3</v>
      </c>
      <c r="P233" s="85">
        <f>ABS(Table8[[#This Row],[Erorr 2]])</f>
        <v>5.2360000000000184E-2</v>
      </c>
      <c r="Q233" s="13">
        <f>Table8[[#This Row],[Abs Erorr 4]]/Table8[[#This Row],[Adj Close]]</f>
        <v>2.3453842604827919E-3</v>
      </c>
    </row>
    <row r="234" spans="6:17" x14ac:dyDescent="0.3">
      <c r="F234" s="5">
        <v>43802.291666666664</v>
      </c>
      <c r="G234" s="91">
        <v>22.4133</v>
      </c>
      <c r="H234" s="85">
        <f t="shared" si="6"/>
        <v>22.15448</v>
      </c>
      <c r="I234" s="85">
        <f>(Table8[[#This Row],[Adj Close]]-Table8[[#This Row],[Forecast 3 Period]])</f>
        <v>0.25882000000000005</v>
      </c>
      <c r="J234" s="85">
        <f>Table8[[#This Row],[Erorr ]]^2</f>
        <v>6.6987792400000024E-2</v>
      </c>
      <c r="K234" s="85">
        <f>ABS(Table8[[#This Row],[Erorr ]])</f>
        <v>0.25882000000000005</v>
      </c>
      <c r="L234" s="13">
        <f>Table8[[#This Row],[Abs Erorr ]]/Table8[[#This Row],[Adj Close]]</f>
        <v>1.1547607893527507E-2</v>
      </c>
      <c r="M234" s="97">
        <f t="shared" si="7"/>
        <v>22.129480000000001</v>
      </c>
      <c r="N234" s="85">
        <f>(Table8[[#This Row],[Adj Close]]-Table8[[#This Row],[Forecast 6 Period ]])</f>
        <v>0.28381999999999863</v>
      </c>
      <c r="O234" s="85">
        <f>Table8[[#This Row],[Erorr 2]]^2</f>
        <v>8.0553792399999227E-2</v>
      </c>
      <c r="P234" s="85">
        <f>ABS(Table8[[#This Row],[Erorr 2]])</f>
        <v>0.28381999999999863</v>
      </c>
      <c r="Q234" s="13">
        <f>Table8[[#This Row],[Abs Erorr 4]]/Table8[[#This Row],[Adj Close]]</f>
        <v>1.2663017047913455E-2</v>
      </c>
    </row>
    <row r="235" spans="6:17" x14ac:dyDescent="0.3">
      <c r="F235" s="9">
        <v>43803.291666666664</v>
      </c>
      <c r="G235" s="80">
        <v>22.202000000000002</v>
      </c>
      <c r="H235" s="85">
        <f t="shared" si="6"/>
        <v>22.26153</v>
      </c>
      <c r="I235" s="85">
        <f>(Table8[[#This Row],[Adj Close]]-Table8[[#This Row],[Forecast 3 Period]])</f>
        <v>-5.9529999999998751E-2</v>
      </c>
      <c r="J235" s="85">
        <f>Table8[[#This Row],[Erorr ]]^2</f>
        <v>3.5438208999998512E-3</v>
      </c>
      <c r="K235" s="85">
        <f>ABS(Table8[[#This Row],[Erorr ]])</f>
        <v>5.9529999999998751E-2</v>
      </c>
      <c r="L235" s="13">
        <f>Table8[[#This Row],[Abs Erorr ]]/Table8[[#This Row],[Adj Close]]</f>
        <v>2.681289973876171E-3</v>
      </c>
      <c r="M235" s="97">
        <f t="shared" si="7"/>
        <v>22.199070000000003</v>
      </c>
      <c r="N235" s="85">
        <f>(Table8[[#This Row],[Adj Close]]-Table8[[#This Row],[Forecast 6 Period ]])</f>
        <v>2.929999999999211E-3</v>
      </c>
      <c r="O235" s="85">
        <f>Table8[[#This Row],[Erorr 2]]^2</f>
        <v>8.5848999999953766E-6</v>
      </c>
      <c r="P235" s="85">
        <f>ABS(Table8[[#This Row],[Erorr 2]])</f>
        <v>2.929999999999211E-3</v>
      </c>
      <c r="Q235" s="13">
        <f>Table8[[#This Row],[Abs Erorr 4]]/Table8[[#This Row],[Adj Close]]</f>
        <v>1.319700927843983E-4</v>
      </c>
    </row>
    <row r="236" spans="6:17" x14ac:dyDescent="0.3">
      <c r="F236" s="5">
        <v>43804.291666666664</v>
      </c>
      <c r="G236" s="91">
        <v>22.024699999999999</v>
      </c>
      <c r="H236" s="85">
        <f t="shared" si="6"/>
        <v>22.302199999999999</v>
      </c>
      <c r="I236" s="85">
        <f>(Table8[[#This Row],[Adj Close]]-Table8[[#This Row],[Forecast 3 Period]])</f>
        <v>-0.27749999999999986</v>
      </c>
      <c r="J236" s="85">
        <f>Table8[[#This Row],[Erorr ]]^2</f>
        <v>7.7006249999999915E-2</v>
      </c>
      <c r="K236" s="85">
        <f>ABS(Table8[[#This Row],[Erorr ]])</f>
        <v>0.27749999999999986</v>
      </c>
      <c r="L236" s="13">
        <f>Table8[[#This Row],[Abs Erorr ]]/Table8[[#This Row],[Adj Close]]</f>
        <v>1.2599490571948761E-2</v>
      </c>
      <c r="M236" s="97">
        <f t="shared" si="7"/>
        <v>22.188600000000001</v>
      </c>
      <c r="N236" s="85">
        <f>(Table8[[#This Row],[Adj Close]]-Table8[[#This Row],[Forecast 6 Period ]])</f>
        <v>-0.16390000000000171</v>
      </c>
      <c r="O236" s="85">
        <f>Table8[[#This Row],[Erorr 2]]^2</f>
        <v>2.6863210000000561E-2</v>
      </c>
      <c r="P236" s="85">
        <f>ABS(Table8[[#This Row],[Erorr 2]])</f>
        <v>0.16390000000000171</v>
      </c>
      <c r="Q236" s="13">
        <f>Table8[[#This Row],[Abs Erorr 4]]/Table8[[#This Row],[Adj Close]]</f>
        <v>7.4416450621348626E-3</v>
      </c>
    </row>
    <row r="237" spans="6:17" x14ac:dyDescent="0.3">
      <c r="F237" s="9">
        <v>43805.291666666664</v>
      </c>
      <c r="G237" s="80">
        <v>22.392700000000001</v>
      </c>
      <c r="H237" s="85">
        <f t="shared" si="6"/>
        <v>22.194469999999999</v>
      </c>
      <c r="I237" s="85">
        <f>(Table8[[#This Row],[Adj Close]]-Table8[[#This Row],[Forecast 3 Period]])</f>
        <v>0.19823000000000235</v>
      </c>
      <c r="J237" s="85">
        <f>Table8[[#This Row],[Erorr ]]^2</f>
        <v>3.9295132900000931E-2</v>
      </c>
      <c r="K237" s="85">
        <f>ABS(Table8[[#This Row],[Erorr ]])</f>
        <v>0.19823000000000235</v>
      </c>
      <c r="L237" s="13">
        <f>Table8[[#This Row],[Abs Erorr ]]/Table8[[#This Row],[Adj Close]]</f>
        <v>8.8524385179099586E-3</v>
      </c>
      <c r="M237" s="97">
        <f t="shared" si="7"/>
        <v>22.201140000000002</v>
      </c>
      <c r="N237" s="85">
        <f>(Table8[[#This Row],[Adj Close]]-Table8[[#This Row],[Forecast 6 Period ]])</f>
        <v>0.19155999999999906</v>
      </c>
      <c r="O237" s="85">
        <f>Table8[[#This Row],[Erorr 2]]^2</f>
        <v>3.6695233599999641E-2</v>
      </c>
      <c r="P237" s="85">
        <f>ABS(Table8[[#This Row],[Erorr 2]])</f>
        <v>0.19155999999999906</v>
      </c>
      <c r="Q237" s="13">
        <f>Table8[[#This Row],[Abs Erorr 4]]/Table8[[#This Row],[Adj Close]]</f>
        <v>8.5545735887141375E-3</v>
      </c>
    </row>
    <row r="238" spans="6:17" x14ac:dyDescent="0.3">
      <c r="F238" s="5">
        <v>43808.291666666664</v>
      </c>
      <c r="G238" s="91">
        <v>22.635300000000001</v>
      </c>
      <c r="H238" s="85">
        <f t="shared" si="6"/>
        <v>22.225090000000002</v>
      </c>
      <c r="I238" s="85">
        <f>(Table8[[#This Row],[Adj Close]]-Table8[[#This Row],[Forecast 3 Period]])</f>
        <v>0.4102099999999993</v>
      </c>
      <c r="J238" s="85">
        <f>Table8[[#This Row],[Erorr ]]^2</f>
        <v>0.16827224409999941</v>
      </c>
      <c r="K238" s="85">
        <f>ABS(Table8[[#This Row],[Erorr ]])</f>
        <v>0.4102099999999993</v>
      </c>
      <c r="L238" s="13">
        <f>Table8[[#This Row],[Abs Erorr ]]/Table8[[#This Row],[Adj Close]]</f>
        <v>1.8122578450473343E-2</v>
      </c>
      <c r="M238" s="97">
        <f t="shared" si="7"/>
        <v>22.238610000000001</v>
      </c>
      <c r="N238" s="85">
        <f>(Table8[[#This Row],[Adj Close]]-Table8[[#This Row],[Forecast 6 Period ]])</f>
        <v>0.39668999999999954</v>
      </c>
      <c r="O238" s="85">
        <f>Table8[[#This Row],[Erorr 2]]^2</f>
        <v>0.15736295609999965</v>
      </c>
      <c r="P238" s="85">
        <f>ABS(Table8[[#This Row],[Erorr 2]])</f>
        <v>0.39668999999999954</v>
      </c>
      <c r="Q238" s="13">
        <f>Table8[[#This Row],[Abs Erorr 4]]/Table8[[#This Row],[Adj Close]]</f>
        <v>1.7525281308398807E-2</v>
      </c>
    </row>
    <row r="239" spans="6:17" x14ac:dyDescent="0.3">
      <c r="F239" s="9">
        <v>43809.291666666664</v>
      </c>
      <c r="G239" s="80">
        <v>23.256</v>
      </c>
      <c r="H239" s="85">
        <f t="shared" si="6"/>
        <v>22.379339999999999</v>
      </c>
      <c r="I239" s="85">
        <f>(Table8[[#This Row],[Adj Close]]-Table8[[#This Row],[Forecast 3 Period]])</f>
        <v>0.87666000000000111</v>
      </c>
      <c r="J239" s="85">
        <f>Table8[[#This Row],[Erorr ]]^2</f>
        <v>0.76853275560000189</v>
      </c>
      <c r="K239" s="85">
        <f>ABS(Table8[[#This Row],[Erorr ]])</f>
        <v>0.87666000000000111</v>
      </c>
      <c r="L239" s="13">
        <f>Table8[[#This Row],[Abs Erorr ]]/Table8[[#This Row],[Adj Close]]</f>
        <v>3.7696078431372598E-2</v>
      </c>
      <c r="M239" s="97">
        <f t="shared" si="7"/>
        <v>22.324740000000002</v>
      </c>
      <c r="N239" s="85">
        <f>(Table8[[#This Row],[Adj Close]]-Table8[[#This Row],[Forecast 6 Period ]])</f>
        <v>0.9312599999999982</v>
      </c>
      <c r="O239" s="85">
        <f>Table8[[#This Row],[Erorr 2]]^2</f>
        <v>0.86724518759999669</v>
      </c>
      <c r="P239" s="85">
        <f>ABS(Table8[[#This Row],[Erorr 2]])</f>
        <v>0.9312599999999982</v>
      </c>
      <c r="Q239" s="13">
        <f>Table8[[#This Row],[Abs Erorr 4]]/Table8[[#This Row],[Adj Close]]</f>
        <v>4.0043859649122729E-2</v>
      </c>
    </row>
    <row r="240" spans="6:17" x14ac:dyDescent="0.3">
      <c r="F240" s="5">
        <v>43810.291666666664</v>
      </c>
      <c r="G240" s="91">
        <v>23.513300000000001</v>
      </c>
      <c r="H240" s="85">
        <f t="shared" si="6"/>
        <v>22.8108</v>
      </c>
      <c r="I240" s="85">
        <f>(Table8[[#This Row],[Adj Close]]-Table8[[#This Row],[Forecast 3 Period]])</f>
        <v>0.70250000000000057</v>
      </c>
      <c r="J240" s="85">
        <f>Table8[[#This Row],[Erorr ]]^2</f>
        <v>0.49350625000000081</v>
      </c>
      <c r="K240" s="85">
        <f>ABS(Table8[[#This Row],[Erorr ]])</f>
        <v>0.70250000000000057</v>
      </c>
      <c r="L240" s="13">
        <f>Table8[[#This Row],[Abs Erorr ]]/Table8[[#This Row],[Adj Close]]</f>
        <v>2.9876708075854963E-2</v>
      </c>
      <c r="M240" s="97">
        <f t="shared" si="7"/>
        <v>22.52327</v>
      </c>
      <c r="N240" s="85">
        <f>(Table8[[#This Row],[Adj Close]]-Table8[[#This Row],[Forecast 6 Period ]])</f>
        <v>0.99003000000000085</v>
      </c>
      <c r="O240" s="85">
        <f>Table8[[#This Row],[Erorr 2]]^2</f>
        <v>0.98015940090000164</v>
      </c>
      <c r="P240" s="85">
        <f>ABS(Table8[[#This Row],[Erorr 2]])</f>
        <v>0.99003000000000085</v>
      </c>
      <c r="Q240" s="13">
        <f>Table8[[#This Row],[Abs Erorr 4]]/Table8[[#This Row],[Adj Close]]</f>
        <v>4.2105106471656502E-2</v>
      </c>
    </row>
    <row r="241" spans="6:17" x14ac:dyDescent="0.3">
      <c r="F241" s="9">
        <v>43811.291666666664</v>
      </c>
      <c r="G241" s="80">
        <v>23.9787</v>
      </c>
      <c r="H241" s="85">
        <f t="shared" si="6"/>
        <v>23.172710000000002</v>
      </c>
      <c r="I241" s="85">
        <f>(Table8[[#This Row],[Adj Close]]-Table8[[#This Row],[Forecast 3 Period]])</f>
        <v>0.80598999999999776</v>
      </c>
      <c r="J241" s="85">
        <f>Table8[[#This Row],[Erorr ]]^2</f>
        <v>0.64961988009999638</v>
      </c>
      <c r="K241" s="85">
        <f>ABS(Table8[[#This Row],[Erorr ]])</f>
        <v>0.80598999999999776</v>
      </c>
      <c r="L241" s="13">
        <f>Table8[[#This Row],[Abs Erorr ]]/Table8[[#This Row],[Adj Close]]</f>
        <v>3.3612747980499263E-2</v>
      </c>
      <c r="M241" s="97">
        <f t="shared" si="7"/>
        <v>22.782130000000002</v>
      </c>
      <c r="N241" s="85">
        <f>(Table8[[#This Row],[Adj Close]]-Table8[[#This Row],[Forecast 6 Period ]])</f>
        <v>1.1965699999999977</v>
      </c>
      <c r="O241" s="85">
        <f>Table8[[#This Row],[Erorr 2]]^2</f>
        <v>1.4317797648999944</v>
      </c>
      <c r="P241" s="85">
        <f>ABS(Table8[[#This Row],[Erorr 2]])</f>
        <v>1.1965699999999977</v>
      </c>
      <c r="Q241" s="13">
        <f>Table8[[#This Row],[Abs Erorr 4]]/Table8[[#This Row],[Adj Close]]</f>
        <v>4.9901370799918167E-2</v>
      </c>
    </row>
    <row r="242" spans="6:17" x14ac:dyDescent="0.3">
      <c r="F242" s="5">
        <v>43812.291666666664</v>
      </c>
      <c r="G242" s="91">
        <v>23.892700000000001</v>
      </c>
      <c r="H242" s="85">
        <f t="shared" si="6"/>
        <v>23.62227</v>
      </c>
      <c r="I242" s="85">
        <f>(Table8[[#This Row],[Adj Close]]-Table8[[#This Row],[Forecast 3 Period]])</f>
        <v>0.27043000000000106</v>
      </c>
      <c r="J242" s="85">
        <f>Table8[[#This Row],[Erorr ]]^2</f>
        <v>7.3132384900000569E-2</v>
      </c>
      <c r="K242" s="85">
        <f>ABS(Table8[[#This Row],[Erorr ]])</f>
        <v>0.27043000000000106</v>
      </c>
      <c r="L242" s="13">
        <f>Table8[[#This Row],[Abs Erorr ]]/Table8[[#This Row],[Adj Close]]</f>
        <v>1.1318519882642023E-2</v>
      </c>
      <c r="M242" s="97">
        <f t="shared" si="7"/>
        <v>23.118400000000001</v>
      </c>
      <c r="N242" s="85">
        <f>(Table8[[#This Row],[Adj Close]]-Table8[[#This Row],[Forecast 6 Period ]])</f>
        <v>0.77430000000000021</v>
      </c>
      <c r="O242" s="85">
        <f>Table8[[#This Row],[Erorr 2]]^2</f>
        <v>0.59954049000000031</v>
      </c>
      <c r="P242" s="85">
        <f>ABS(Table8[[#This Row],[Erorr 2]])</f>
        <v>0.77430000000000021</v>
      </c>
      <c r="Q242" s="13">
        <f>Table8[[#This Row],[Abs Erorr 4]]/Table8[[#This Row],[Adj Close]]</f>
        <v>3.2407388030653718E-2</v>
      </c>
    </row>
    <row r="243" spans="6:17" x14ac:dyDescent="0.3">
      <c r="F243" s="9">
        <v>43815.291666666664</v>
      </c>
      <c r="G243" s="80">
        <v>25.433299999999999</v>
      </c>
      <c r="H243" s="85">
        <f t="shared" si="6"/>
        <v>23.804679999999998</v>
      </c>
      <c r="I243" s="85">
        <f>(Table8[[#This Row],[Adj Close]]-Table8[[#This Row],[Forecast 3 Period]])</f>
        <v>1.6286200000000015</v>
      </c>
      <c r="J243" s="85">
        <f>Table8[[#This Row],[Erorr ]]^2</f>
        <v>2.6524031044000047</v>
      </c>
      <c r="K243" s="85">
        <f>ABS(Table8[[#This Row],[Erorr ]])</f>
        <v>1.6286200000000015</v>
      </c>
      <c r="L243" s="13">
        <f>Table8[[#This Row],[Abs Erorr ]]/Table8[[#This Row],[Adj Close]]</f>
        <v>6.4034946310545682E-2</v>
      </c>
      <c r="M243" s="97">
        <f t="shared" si="7"/>
        <v>23.430940000000003</v>
      </c>
      <c r="N243" s="85">
        <f>(Table8[[#This Row],[Adj Close]]-Table8[[#This Row],[Forecast 6 Period ]])</f>
        <v>2.0023599999999959</v>
      </c>
      <c r="O243" s="85">
        <f>Table8[[#This Row],[Erorr 2]]^2</f>
        <v>4.0094455695999835</v>
      </c>
      <c r="P243" s="85">
        <f>ABS(Table8[[#This Row],[Erorr 2]])</f>
        <v>2.0023599999999959</v>
      </c>
      <c r="Q243" s="13">
        <f>Table8[[#This Row],[Abs Erorr 4]]/Table8[[#This Row],[Adj Close]]</f>
        <v>7.8729854167567559E-2</v>
      </c>
    </row>
    <row r="244" spans="6:17" x14ac:dyDescent="0.3">
      <c r="F244" s="5">
        <v>43816.291666666664</v>
      </c>
      <c r="G244" s="91">
        <v>25.265999999999998</v>
      </c>
      <c r="H244" s="85">
        <f t="shared" si="6"/>
        <v>24.534739999999999</v>
      </c>
      <c r="I244" s="85">
        <f>(Table8[[#This Row],[Adj Close]]-Table8[[#This Row],[Forecast 3 Period]])</f>
        <v>0.73125999999999891</v>
      </c>
      <c r="J244" s="85">
        <f>Table8[[#This Row],[Erorr ]]^2</f>
        <v>0.53474118759999845</v>
      </c>
      <c r="K244" s="85">
        <f>ABS(Table8[[#This Row],[Erorr ]])</f>
        <v>0.73125999999999891</v>
      </c>
      <c r="L244" s="13">
        <f>Table8[[#This Row],[Abs Erorr ]]/Table8[[#This Row],[Adj Close]]</f>
        <v>2.8942452307448706E-2</v>
      </c>
      <c r="M244" s="97">
        <f t="shared" si="7"/>
        <v>23.952730000000003</v>
      </c>
      <c r="N244" s="85">
        <f>(Table8[[#This Row],[Adj Close]]-Table8[[#This Row],[Forecast 6 Period ]])</f>
        <v>1.3132699999999957</v>
      </c>
      <c r="O244" s="85">
        <f>Table8[[#This Row],[Erorr 2]]^2</f>
        <v>1.7246780928999887</v>
      </c>
      <c r="P244" s="85">
        <f>ABS(Table8[[#This Row],[Erorr 2]])</f>
        <v>1.3132699999999957</v>
      </c>
      <c r="Q244" s="13">
        <f>Table8[[#This Row],[Abs Erorr 4]]/Table8[[#This Row],[Adj Close]]</f>
        <v>5.1977756669041232E-2</v>
      </c>
    </row>
    <row r="245" spans="6:17" x14ac:dyDescent="0.3">
      <c r="F245" s="9">
        <v>43817.291666666664</v>
      </c>
      <c r="G245" s="80">
        <v>26.21</v>
      </c>
      <c r="H245" s="85">
        <f t="shared" si="6"/>
        <v>24.904199999999999</v>
      </c>
      <c r="I245" s="85">
        <f>(Table8[[#This Row],[Adj Close]]-Table8[[#This Row],[Forecast 3 Period]])</f>
        <v>1.3058000000000014</v>
      </c>
      <c r="J245" s="85">
        <f>Table8[[#This Row],[Erorr ]]^2</f>
        <v>1.7051136400000038</v>
      </c>
      <c r="K245" s="85">
        <f>ABS(Table8[[#This Row],[Erorr ]])</f>
        <v>1.3058000000000014</v>
      </c>
      <c r="L245" s="13">
        <f>Table8[[#This Row],[Abs Erorr ]]/Table8[[#This Row],[Adj Close]]</f>
        <v>4.9820679130103067E-2</v>
      </c>
      <c r="M245" s="97">
        <f t="shared" si="7"/>
        <v>24.391070000000003</v>
      </c>
      <c r="N245" s="85">
        <f>(Table8[[#This Row],[Adj Close]]-Table8[[#This Row],[Forecast 6 Period ]])</f>
        <v>1.8189299999999982</v>
      </c>
      <c r="O245" s="85">
        <f>Table8[[#This Row],[Erorr 2]]^2</f>
        <v>3.3085063448999934</v>
      </c>
      <c r="P245" s="85">
        <f>ABS(Table8[[#This Row],[Erorr 2]])</f>
        <v>1.8189299999999982</v>
      </c>
      <c r="Q245" s="13">
        <f>Table8[[#This Row],[Abs Erorr 4]]/Table8[[#This Row],[Adj Close]]</f>
        <v>6.9398321251430681E-2</v>
      </c>
    </row>
    <row r="246" spans="6:17" x14ac:dyDescent="0.3">
      <c r="F246" s="5">
        <v>43818.291666666664</v>
      </c>
      <c r="G246" s="91">
        <v>26.936</v>
      </c>
      <c r="H246" s="85">
        <f t="shared" si="6"/>
        <v>25.69379</v>
      </c>
      <c r="I246" s="85">
        <f>(Table8[[#This Row],[Adj Close]]-Table8[[#This Row],[Forecast 3 Period]])</f>
        <v>1.24221</v>
      </c>
      <c r="J246" s="85">
        <f>Table8[[#This Row],[Erorr ]]^2</f>
        <v>1.5430856841</v>
      </c>
      <c r="K246" s="85">
        <f>ABS(Table8[[#This Row],[Erorr ]])</f>
        <v>1.24221</v>
      </c>
      <c r="L246" s="13">
        <f>Table8[[#This Row],[Abs Erorr ]]/Table8[[#This Row],[Adj Close]]</f>
        <v>4.6117092367092369E-2</v>
      </c>
      <c r="M246" s="97">
        <f t="shared" si="7"/>
        <v>24.909600000000005</v>
      </c>
      <c r="N246" s="85">
        <f>(Table8[[#This Row],[Adj Close]]-Table8[[#This Row],[Forecast 6 Period ]])</f>
        <v>2.0263999999999953</v>
      </c>
      <c r="O246" s="85">
        <f>Table8[[#This Row],[Erorr 2]]^2</f>
        <v>4.1062969599999812</v>
      </c>
      <c r="P246" s="85">
        <f>ABS(Table8[[#This Row],[Erorr 2]])</f>
        <v>2.0263999999999953</v>
      </c>
      <c r="Q246" s="13">
        <f>Table8[[#This Row],[Abs Erorr 4]]/Table8[[#This Row],[Adj Close]]</f>
        <v>7.5230175230175056E-2</v>
      </c>
    </row>
    <row r="247" spans="6:17" x14ac:dyDescent="0.3">
      <c r="F247" s="9">
        <v>43819.291666666664</v>
      </c>
      <c r="G247" s="80">
        <v>27.039300000000001</v>
      </c>
      <c r="H247" s="85">
        <f t="shared" si="6"/>
        <v>26.217199999999998</v>
      </c>
      <c r="I247" s="85">
        <f>(Table8[[#This Row],[Adj Close]]-Table8[[#This Row],[Forecast 3 Period]])</f>
        <v>0.8221000000000025</v>
      </c>
      <c r="J247" s="85">
        <f>Table8[[#This Row],[Erorr ]]^2</f>
        <v>0.67584841000000406</v>
      </c>
      <c r="K247" s="85">
        <f>ABS(Table8[[#This Row],[Erorr ]])</f>
        <v>0.8221000000000025</v>
      </c>
      <c r="L247" s="13">
        <f>Table8[[#This Row],[Abs Erorr ]]/Table8[[#This Row],[Adj Close]]</f>
        <v>3.040389359192E-2</v>
      </c>
      <c r="M247" s="97">
        <f t="shared" si="7"/>
        <v>25.556200000000004</v>
      </c>
      <c r="N247" s="85">
        <f>(Table8[[#This Row],[Adj Close]]-Table8[[#This Row],[Forecast 6 Period ]])</f>
        <v>1.4830999999999968</v>
      </c>
      <c r="O247" s="85">
        <f>Table8[[#This Row],[Erorr 2]]^2</f>
        <v>2.1995856099999904</v>
      </c>
      <c r="P247" s="85">
        <f>ABS(Table8[[#This Row],[Erorr 2]])</f>
        <v>1.4830999999999968</v>
      </c>
      <c r="Q247" s="13">
        <f>Table8[[#This Row],[Abs Erorr 4]]/Table8[[#This Row],[Adj Close]]</f>
        <v>5.4849792709130665E-2</v>
      </c>
    </row>
    <row r="248" spans="6:17" x14ac:dyDescent="0.3">
      <c r="F248" s="5">
        <v>43822.291666666664</v>
      </c>
      <c r="G248" s="91">
        <v>27.948</v>
      </c>
      <c r="H248" s="85">
        <f t="shared" si="6"/>
        <v>26.759520000000002</v>
      </c>
      <c r="I248" s="85">
        <f>(Table8[[#This Row],[Adj Close]]-Table8[[#This Row],[Forecast 3 Period]])</f>
        <v>1.1884799999999984</v>
      </c>
      <c r="J248" s="85">
        <f>Table8[[#This Row],[Erorr ]]^2</f>
        <v>1.4124847103999962</v>
      </c>
      <c r="K248" s="85">
        <f>ABS(Table8[[#This Row],[Erorr ]])</f>
        <v>1.1884799999999984</v>
      </c>
      <c r="L248" s="13">
        <f>Table8[[#This Row],[Abs Erorr ]]/Table8[[#This Row],[Adj Close]]</f>
        <v>4.2524688707599768E-2</v>
      </c>
      <c r="M248" s="97">
        <f t="shared" si="7"/>
        <v>26.022860000000001</v>
      </c>
      <c r="N248" s="85">
        <f>(Table8[[#This Row],[Adj Close]]-Table8[[#This Row],[Forecast 6 Period ]])</f>
        <v>1.925139999999999</v>
      </c>
      <c r="O248" s="85">
        <f>Table8[[#This Row],[Erorr 2]]^2</f>
        <v>3.7061640195999961</v>
      </c>
      <c r="P248" s="85">
        <f>ABS(Table8[[#This Row],[Erorr 2]])</f>
        <v>1.925139999999999</v>
      </c>
      <c r="Q248" s="13">
        <f>Table8[[#This Row],[Abs Erorr 4]]/Table8[[#This Row],[Adj Close]]</f>
        <v>6.8882925432946857E-2</v>
      </c>
    </row>
    <row r="249" spans="6:17" x14ac:dyDescent="0.3">
      <c r="F249" s="9">
        <v>43823.291666666664</v>
      </c>
      <c r="G249" s="80">
        <v>28.35</v>
      </c>
      <c r="H249" s="85">
        <f t="shared" si="6"/>
        <v>27.371790000000001</v>
      </c>
      <c r="I249" s="85">
        <f>(Table8[[#This Row],[Adj Close]]-Table8[[#This Row],[Forecast 3 Period]])</f>
        <v>0.97821000000000069</v>
      </c>
      <c r="J249" s="85">
        <f>Table8[[#This Row],[Erorr ]]^2</f>
        <v>0.95689480410000138</v>
      </c>
      <c r="K249" s="85">
        <f>ABS(Table8[[#This Row],[Erorr ]])</f>
        <v>0.97821000000000069</v>
      </c>
      <c r="L249" s="13">
        <f>Table8[[#This Row],[Abs Erorr ]]/Table8[[#This Row],[Adj Close]]</f>
        <v>3.4504761904761927E-2</v>
      </c>
      <c r="M249" s="97">
        <f t="shared" si="7"/>
        <v>26.696590000000004</v>
      </c>
      <c r="N249" s="85">
        <f>(Table8[[#This Row],[Adj Close]]-Table8[[#This Row],[Forecast 6 Period ]])</f>
        <v>1.6534099999999974</v>
      </c>
      <c r="O249" s="85">
        <f>Table8[[#This Row],[Erorr 2]]^2</f>
        <v>2.7337646280999914</v>
      </c>
      <c r="P249" s="85">
        <f>ABS(Table8[[#This Row],[Erorr 2]])</f>
        <v>1.6534099999999974</v>
      </c>
      <c r="Q249" s="13">
        <f>Table8[[#This Row],[Abs Erorr 4]]/Table8[[#This Row],[Adj Close]]</f>
        <v>5.8321340388006959E-2</v>
      </c>
    </row>
    <row r="250" spans="6:17" x14ac:dyDescent="0.3">
      <c r="F250" s="5">
        <v>43825.291666666664</v>
      </c>
      <c r="G250" s="91">
        <v>28.729299999999999</v>
      </c>
      <c r="H250" s="85">
        <f t="shared" si="6"/>
        <v>27.836190000000002</v>
      </c>
      <c r="I250" s="85">
        <f>(Table8[[#This Row],[Adj Close]]-Table8[[#This Row],[Forecast 3 Period]])</f>
        <v>0.89310999999999652</v>
      </c>
      <c r="J250" s="85">
        <f>Table8[[#This Row],[Erorr ]]^2</f>
        <v>0.79764547209999381</v>
      </c>
      <c r="K250" s="85">
        <f>ABS(Table8[[#This Row],[Erorr ]])</f>
        <v>0.89310999999999652</v>
      </c>
      <c r="L250" s="13">
        <f>Table8[[#This Row],[Abs Erorr ]]/Table8[[#This Row],[Adj Close]]</f>
        <v>3.1087078348584776E-2</v>
      </c>
      <c r="M250" s="97">
        <f t="shared" si="7"/>
        <v>27.202260000000003</v>
      </c>
      <c r="N250" s="85">
        <f>(Table8[[#This Row],[Adj Close]]-Table8[[#This Row],[Forecast 6 Period ]])</f>
        <v>1.527039999999996</v>
      </c>
      <c r="O250" s="85">
        <f>Table8[[#This Row],[Erorr 2]]^2</f>
        <v>2.3318511615999875</v>
      </c>
      <c r="P250" s="85">
        <f>ABS(Table8[[#This Row],[Erorr 2]])</f>
        <v>1.527039999999996</v>
      </c>
      <c r="Q250" s="13">
        <f>Table8[[#This Row],[Abs Erorr 4]]/Table8[[#This Row],[Adj Close]]</f>
        <v>5.3152704730014169E-2</v>
      </c>
    </row>
    <row r="251" spans="6:17" x14ac:dyDescent="0.3">
      <c r="F251" s="9">
        <v>43826.291666666664</v>
      </c>
      <c r="G251" s="80">
        <v>28.692</v>
      </c>
      <c r="H251" s="85">
        <f t="shared" si="6"/>
        <v>28.381120000000003</v>
      </c>
      <c r="I251" s="85">
        <f>(Table8[[#This Row],[Adj Close]]-Table8[[#This Row],[Forecast 3 Period]])</f>
        <v>0.31087999999999738</v>
      </c>
      <c r="J251" s="85">
        <f>Table8[[#This Row],[Erorr ]]^2</f>
        <v>9.6646374399998375E-2</v>
      </c>
      <c r="K251" s="85">
        <f>ABS(Table8[[#This Row],[Erorr ]])</f>
        <v>0.31087999999999738</v>
      </c>
      <c r="L251" s="13">
        <f>Table8[[#This Row],[Abs Erorr ]]/Table8[[#This Row],[Adj Close]]</f>
        <v>1.0835075979366979E-2</v>
      </c>
      <c r="M251" s="97">
        <f t="shared" si="7"/>
        <v>27.727920000000005</v>
      </c>
      <c r="N251" s="85">
        <f>(Table8[[#This Row],[Adj Close]]-Table8[[#This Row],[Forecast 6 Period ]])</f>
        <v>0.96407999999999561</v>
      </c>
      <c r="O251" s="85">
        <f>Table8[[#This Row],[Erorr 2]]^2</f>
        <v>0.92945024639999152</v>
      </c>
      <c r="P251" s="85">
        <f>ABS(Table8[[#This Row],[Erorr 2]])</f>
        <v>0.96407999999999561</v>
      </c>
      <c r="Q251" s="13">
        <f>Table8[[#This Row],[Abs Erorr 4]]/Table8[[#This Row],[Adj Close]]</f>
        <v>3.3601003764115282E-2</v>
      </c>
    </row>
    <row r="252" spans="6:17" x14ac:dyDescent="0.3">
      <c r="F252" s="5">
        <v>43829.291666666664</v>
      </c>
      <c r="G252" s="91">
        <v>27.646699999999999</v>
      </c>
      <c r="H252" s="85">
        <f t="shared" si="6"/>
        <v>28.600590000000004</v>
      </c>
      <c r="I252" s="85">
        <f>(Table8[[#This Row],[Adj Close]]-Table8[[#This Row],[Forecast 3 Period]])</f>
        <v>-0.95389000000000479</v>
      </c>
      <c r="J252" s="85">
        <f>Table8[[#This Row],[Erorr ]]^2</f>
        <v>0.90990613210000915</v>
      </c>
      <c r="K252" s="85">
        <f>ABS(Table8[[#This Row],[Erorr ]])</f>
        <v>0.95389000000000479</v>
      </c>
      <c r="L252" s="13">
        <f>Table8[[#This Row],[Abs Erorr ]]/Table8[[#This Row],[Adj Close]]</f>
        <v>3.4502852058292843E-2</v>
      </c>
      <c r="M252" s="97">
        <f t="shared" si="7"/>
        <v>28.141390000000001</v>
      </c>
      <c r="N252" s="85">
        <f>(Table8[[#This Row],[Adj Close]]-Table8[[#This Row],[Forecast 6 Period ]])</f>
        <v>-0.49469000000000207</v>
      </c>
      <c r="O252" s="85">
        <f>Table8[[#This Row],[Erorr 2]]^2</f>
        <v>0.24471819610000206</v>
      </c>
      <c r="P252" s="85">
        <f>ABS(Table8[[#This Row],[Erorr 2]])</f>
        <v>0.49469000000000207</v>
      </c>
      <c r="Q252" s="13">
        <f>Table8[[#This Row],[Abs Erorr 4]]/Table8[[#This Row],[Adj Close]]</f>
        <v>1.7893274785055795E-2</v>
      </c>
    </row>
    <row r="253" spans="6:17" x14ac:dyDescent="0.3">
      <c r="F253" s="9">
        <v>43830.291666666664</v>
      </c>
      <c r="G253" s="80">
        <v>27.8887</v>
      </c>
      <c r="H253" s="85">
        <f t="shared" si="6"/>
        <v>28.285069999999997</v>
      </c>
      <c r="I253" s="85">
        <f>(Table8[[#This Row],[Adj Close]]-Table8[[#This Row],[Forecast 3 Period]])</f>
        <v>-0.39636999999999745</v>
      </c>
      <c r="J253" s="85">
        <f>Table8[[#This Row],[Erorr ]]^2</f>
        <v>0.15710917689999798</v>
      </c>
      <c r="K253" s="85">
        <f>ABS(Table8[[#This Row],[Erorr ]])</f>
        <v>0.39636999999999745</v>
      </c>
      <c r="L253" s="13">
        <f>Table8[[#This Row],[Abs Erorr ]]/Table8[[#This Row],[Adj Close]]</f>
        <v>1.4212566379931565E-2</v>
      </c>
      <c r="M253" s="97">
        <f t="shared" si="7"/>
        <v>28.18233</v>
      </c>
      <c r="N253" s="85">
        <f>(Table8[[#This Row],[Adj Close]]-Table8[[#This Row],[Forecast 6 Period ]])</f>
        <v>-0.29363000000000028</v>
      </c>
      <c r="O253" s="85">
        <f>Table8[[#This Row],[Erorr 2]]^2</f>
        <v>8.6218576900000163E-2</v>
      </c>
      <c r="P253" s="85">
        <f>ABS(Table8[[#This Row],[Erorr 2]])</f>
        <v>0.29363000000000028</v>
      </c>
      <c r="Q253" s="13">
        <f>Table8[[#This Row],[Abs Erorr 4]]/Table8[[#This Row],[Adj Close]]</f>
        <v>1.0528637046545743E-2</v>
      </c>
    </row>
    <row r="254" spans="6:17" x14ac:dyDescent="0.3">
      <c r="F254" s="5">
        <v>43832.291666666664</v>
      </c>
      <c r="G254" s="91">
        <v>28.684000000000001</v>
      </c>
      <c r="H254" s="85">
        <f t="shared" si="6"/>
        <v>28.057090000000002</v>
      </c>
      <c r="I254" s="85">
        <f>(Table8[[#This Row],[Adj Close]]-Table8[[#This Row],[Forecast 3 Period]])</f>
        <v>0.62690999999999875</v>
      </c>
      <c r="J254" s="85">
        <f>Table8[[#This Row],[Erorr ]]^2</f>
        <v>0.39301614809999841</v>
      </c>
      <c r="K254" s="85">
        <f>ABS(Table8[[#This Row],[Erorr ]])</f>
        <v>0.62690999999999875</v>
      </c>
      <c r="L254" s="13">
        <f>Table8[[#This Row],[Abs Erorr ]]/Table8[[#This Row],[Adj Close]]</f>
        <v>2.185573839074044E-2</v>
      </c>
      <c r="M254" s="97">
        <f t="shared" si="7"/>
        <v>28.221140000000005</v>
      </c>
      <c r="N254" s="85">
        <f>(Table8[[#This Row],[Adj Close]]-Table8[[#This Row],[Forecast 6 Period ]])</f>
        <v>0.46285999999999561</v>
      </c>
      <c r="O254" s="85">
        <f>Table8[[#This Row],[Erorr 2]]^2</f>
        <v>0.21423937959999592</v>
      </c>
      <c r="P254" s="85">
        <f>ABS(Table8[[#This Row],[Erorr 2]])</f>
        <v>0.46285999999999561</v>
      </c>
      <c r="Q254" s="13">
        <f>Table8[[#This Row],[Abs Erorr 4]]/Table8[[#This Row],[Adj Close]]</f>
        <v>1.6136522102914361E-2</v>
      </c>
    </row>
    <row r="255" spans="6:17" x14ac:dyDescent="0.3">
      <c r="F255" s="9">
        <v>43833.291666666664</v>
      </c>
      <c r="G255" s="80">
        <v>29.533999999999999</v>
      </c>
      <c r="H255" s="85">
        <f t="shared" si="6"/>
        <v>28.134219999999999</v>
      </c>
      <c r="I255" s="85">
        <f>(Table8[[#This Row],[Adj Close]]-Table8[[#This Row],[Forecast 3 Period]])</f>
        <v>1.3997799999999998</v>
      </c>
      <c r="J255" s="85">
        <f>Table8[[#This Row],[Erorr ]]^2</f>
        <v>1.9593840483999994</v>
      </c>
      <c r="K255" s="85">
        <f>ABS(Table8[[#This Row],[Erorr ]])</f>
        <v>1.3997799999999998</v>
      </c>
      <c r="L255" s="13">
        <f>Table8[[#This Row],[Abs Erorr ]]/Table8[[#This Row],[Adj Close]]</f>
        <v>4.7395544118642913E-2</v>
      </c>
      <c r="M255" s="97">
        <f t="shared" si="7"/>
        <v>28.290210000000005</v>
      </c>
      <c r="N255" s="85">
        <f>(Table8[[#This Row],[Adj Close]]-Table8[[#This Row],[Forecast 6 Period ]])</f>
        <v>1.2437899999999935</v>
      </c>
      <c r="O255" s="85">
        <f>Table8[[#This Row],[Erorr 2]]^2</f>
        <v>1.5470135640999838</v>
      </c>
      <c r="P255" s="85">
        <f>ABS(Table8[[#This Row],[Erorr 2]])</f>
        <v>1.2437899999999935</v>
      </c>
      <c r="Q255" s="13">
        <f>Table8[[#This Row],[Abs Erorr 4]]/Table8[[#This Row],[Adj Close]]</f>
        <v>4.2113834902146458E-2</v>
      </c>
    </row>
    <row r="256" spans="6:17" x14ac:dyDescent="0.3">
      <c r="F256" s="5">
        <v>43836.291666666664</v>
      </c>
      <c r="G256" s="91">
        <v>30.102699999999999</v>
      </c>
      <c r="H256" s="85">
        <f t="shared" si="6"/>
        <v>28.785409999999999</v>
      </c>
      <c r="I256" s="85">
        <f>(Table8[[#This Row],[Adj Close]]-Table8[[#This Row],[Forecast 3 Period]])</f>
        <v>1.3172899999999998</v>
      </c>
      <c r="J256" s="85">
        <f>Table8[[#This Row],[Erorr ]]^2</f>
        <v>1.7352529440999995</v>
      </c>
      <c r="K256" s="85">
        <f>ABS(Table8[[#This Row],[Erorr ]])</f>
        <v>1.3172899999999998</v>
      </c>
      <c r="L256" s="13">
        <f>Table8[[#This Row],[Abs Erorr ]]/Table8[[#This Row],[Adj Close]]</f>
        <v>4.3759862072172924E-2</v>
      </c>
      <c r="M256" s="97">
        <f t="shared" si="7"/>
        <v>28.492810000000002</v>
      </c>
      <c r="N256" s="85">
        <f>(Table8[[#This Row],[Adj Close]]-Table8[[#This Row],[Forecast 6 Period ]])</f>
        <v>1.6098899999999965</v>
      </c>
      <c r="O256" s="85">
        <f>Table8[[#This Row],[Erorr 2]]^2</f>
        <v>2.5917458120999886</v>
      </c>
      <c r="P256" s="85">
        <f>ABS(Table8[[#This Row],[Erorr 2]])</f>
        <v>1.6098899999999965</v>
      </c>
      <c r="Q256" s="13">
        <f>Table8[[#This Row],[Abs Erorr 4]]/Table8[[#This Row],[Adj Close]]</f>
        <v>5.3479920405810663E-2</v>
      </c>
    </row>
    <row r="257" spans="6:17" x14ac:dyDescent="0.3">
      <c r="F257" s="9">
        <v>43837.291666666664</v>
      </c>
      <c r="G257" s="80">
        <v>31.270700000000001</v>
      </c>
      <c r="H257" s="85">
        <f t="shared" si="6"/>
        <v>29.50648</v>
      </c>
      <c r="I257" s="85">
        <f>(Table8[[#This Row],[Adj Close]]-Table8[[#This Row],[Forecast 3 Period]])</f>
        <v>1.7642200000000017</v>
      </c>
      <c r="J257" s="85">
        <f>Table8[[#This Row],[Erorr ]]^2</f>
        <v>3.112472208400006</v>
      </c>
      <c r="K257" s="85">
        <f>ABS(Table8[[#This Row],[Erorr ]])</f>
        <v>1.7642200000000017</v>
      </c>
      <c r="L257" s="13">
        <f>Table8[[#This Row],[Abs Erorr ]]/Table8[[#This Row],[Adj Close]]</f>
        <v>5.6417668936096781E-2</v>
      </c>
      <c r="M257" s="97">
        <f t="shared" si="7"/>
        <v>28.87575</v>
      </c>
      <c r="N257" s="85">
        <f>(Table8[[#This Row],[Adj Close]]-Table8[[#This Row],[Forecast 6 Period ]])</f>
        <v>2.3949500000000015</v>
      </c>
      <c r="O257" s="85">
        <f>Table8[[#This Row],[Erorr 2]]^2</f>
        <v>5.7357855025000068</v>
      </c>
      <c r="P257" s="85">
        <f>ABS(Table8[[#This Row],[Erorr 2]])</f>
        <v>2.3949500000000015</v>
      </c>
      <c r="Q257" s="13">
        <f>Table8[[#This Row],[Abs Erorr 4]]/Table8[[#This Row],[Adj Close]]</f>
        <v>7.6587668328499239E-2</v>
      </c>
    </row>
    <row r="258" spans="6:17" x14ac:dyDescent="0.3">
      <c r="F258" s="5">
        <v>43838.291666666664</v>
      </c>
      <c r="G258" s="91">
        <v>32.8093</v>
      </c>
      <c r="H258" s="85">
        <f t="shared" si="6"/>
        <v>30.399290000000001</v>
      </c>
      <c r="I258" s="85">
        <f>(Table8[[#This Row],[Adj Close]]-Table8[[#This Row],[Forecast 3 Period]])</f>
        <v>2.4100099999999998</v>
      </c>
      <c r="J258" s="85">
        <f>Table8[[#This Row],[Erorr ]]^2</f>
        <v>5.8081482000999989</v>
      </c>
      <c r="K258" s="85">
        <f>ABS(Table8[[#This Row],[Erorr ]])</f>
        <v>2.4100099999999998</v>
      </c>
      <c r="L258" s="13">
        <f>Table8[[#This Row],[Abs Erorr ]]/Table8[[#This Row],[Adj Close]]</f>
        <v>7.345508742947883E-2</v>
      </c>
      <c r="M258" s="97">
        <f t="shared" si="7"/>
        <v>29.471820000000001</v>
      </c>
      <c r="N258" s="85">
        <f>(Table8[[#This Row],[Adj Close]]-Table8[[#This Row],[Forecast 6 Period ]])</f>
        <v>3.3374799999999993</v>
      </c>
      <c r="O258" s="85">
        <f>Table8[[#This Row],[Erorr 2]]^2</f>
        <v>11.138772750399996</v>
      </c>
      <c r="P258" s="85">
        <f>ABS(Table8[[#This Row],[Erorr 2]])</f>
        <v>3.3374799999999993</v>
      </c>
      <c r="Q258" s="13">
        <f>Table8[[#This Row],[Abs Erorr 4]]/Table8[[#This Row],[Adj Close]]</f>
        <v>0.10172359666314122</v>
      </c>
    </row>
    <row r="259" spans="6:17" x14ac:dyDescent="0.3">
      <c r="F259" s="9">
        <v>43839.291666666664</v>
      </c>
      <c r="G259" s="80">
        <v>32.089300000000001</v>
      </c>
      <c r="H259" s="85">
        <f t="shared" si="6"/>
        <v>31.535740000000001</v>
      </c>
      <c r="I259" s="85">
        <f>(Table8[[#This Row],[Adj Close]]-Table8[[#This Row],[Forecast 3 Period]])</f>
        <v>0.55356000000000094</v>
      </c>
      <c r="J259" s="85">
        <f>Table8[[#This Row],[Erorr ]]^2</f>
        <v>0.30642867360000103</v>
      </c>
      <c r="K259" s="85">
        <f>ABS(Table8[[#This Row],[Erorr ]])</f>
        <v>0.55356000000000094</v>
      </c>
      <c r="L259" s="13">
        <f>Table8[[#This Row],[Abs Erorr ]]/Table8[[#This Row],[Adj Close]]</f>
        <v>1.7250610016422949E-2</v>
      </c>
      <c r="M259" s="97">
        <f t="shared" si="7"/>
        <v>30.40061</v>
      </c>
      <c r="N259" s="85">
        <f>(Table8[[#This Row],[Adj Close]]-Table8[[#This Row],[Forecast 6 Period ]])</f>
        <v>1.6886900000000011</v>
      </c>
      <c r="O259" s="85">
        <f>Table8[[#This Row],[Erorr 2]]^2</f>
        <v>2.8516739161000038</v>
      </c>
      <c r="P259" s="85">
        <f>ABS(Table8[[#This Row],[Erorr 2]])</f>
        <v>1.6886900000000011</v>
      </c>
      <c r="Q259" s="13">
        <f>Table8[[#This Row],[Abs Erorr 4]]/Table8[[#This Row],[Adj Close]]</f>
        <v>5.2624706677926944E-2</v>
      </c>
    </row>
    <row r="260" spans="6:17" x14ac:dyDescent="0.3">
      <c r="F260" s="5">
        <v>43840.291666666664</v>
      </c>
      <c r="G260" s="91">
        <v>31.8767</v>
      </c>
      <c r="H260" s="85">
        <f t="shared" si="6"/>
        <v>32.059719999999999</v>
      </c>
      <c r="I260" s="85">
        <f>(Table8[[#This Row],[Adj Close]]-Table8[[#This Row],[Forecast 3 Period]])</f>
        <v>-0.18301999999999907</v>
      </c>
      <c r="J260" s="85">
        <f>Table8[[#This Row],[Erorr ]]^2</f>
        <v>3.3496320399999661E-2</v>
      </c>
      <c r="K260" s="85">
        <f>ABS(Table8[[#This Row],[Erorr ]])</f>
        <v>0.18301999999999907</v>
      </c>
      <c r="L260" s="13">
        <f>Table8[[#This Row],[Abs Erorr ]]/Table8[[#This Row],[Adj Close]]</f>
        <v>5.7414977083574863E-3</v>
      </c>
      <c r="M260" s="97">
        <f t="shared" si="7"/>
        <v>31.0762</v>
      </c>
      <c r="N260" s="85">
        <f>(Table8[[#This Row],[Adj Close]]-Table8[[#This Row],[Forecast 6 Period ]])</f>
        <v>0.80049999999999955</v>
      </c>
      <c r="O260" s="85">
        <f>Table8[[#This Row],[Erorr 2]]^2</f>
        <v>0.64080024999999929</v>
      </c>
      <c r="P260" s="85">
        <f>ABS(Table8[[#This Row],[Erorr 2]])</f>
        <v>0.80049999999999955</v>
      </c>
      <c r="Q260" s="13">
        <f>Table8[[#This Row],[Abs Erorr 4]]/Table8[[#This Row],[Adj Close]]</f>
        <v>2.5112386162934042E-2</v>
      </c>
    </row>
    <row r="261" spans="6:17" x14ac:dyDescent="0.3">
      <c r="F261" s="9">
        <v>43843.291666666664</v>
      </c>
      <c r="G261" s="80">
        <v>34.990699999999997</v>
      </c>
      <c r="H261" s="85">
        <f t="shared" si="6"/>
        <v>32.220260000000003</v>
      </c>
      <c r="I261" s="85">
        <f>(Table8[[#This Row],[Adj Close]]-Table8[[#This Row],[Forecast 3 Period]])</f>
        <v>2.7704399999999936</v>
      </c>
      <c r="J261" s="85">
        <f>Table8[[#This Row],[Erorr ]]^2</f>
        <v>7.6753377935999643</v>
      </c>
      <c r="K261" s="85">
        <f>ABS(Table8[[#This Row],[Erorr ]])</f>
        <v>2.7704399999999936</v>
      </c>
      <c r="L261" s="13">
        <f>Table8[[#This Row],[Abs Erorr ]]/Table8[[#This Row],[Adj Close]]</f>
        <v>7.9176466889773395E-2</v>
      </c>
      <c r="M261" s="97">
        <f t="shared" si="7"/>
        <v>31.572870000000002</v>
      </c>
      <c r="N261" s="85">
        <f>(Table8[[#This Row],[Adj Close]]-Table8[[#This Row],[Forecast 6 Period ]])</f>
        <v>3.417829999999995</v>
      </c>
      <c r="O261" s="85">
        <f>Table8[[#This Row],[Erorr 2]]^2</f>
        <v>11.681561908899965</v>
      </c>
      <c r="P261" s="85">
        <f>ABS(Table8[[#This Row],[Erorr 2]])</f>
        <v>3.417829999999995</v>
      </c>
      <c r="Q261" s="13">
        <f>Table8[[#This Row],[Abs Erorr 4]]/Table8[[#This Row],[Adj Close]]</f>
        <v>9.767824021811497E-2</v>
      </c>
    </row>
    <row r="262" spans="6:17" x14ac:dyDescent="0.3">
      <c r="F262" s="5">
        <v>43844.291666666664</v>
      </c>
      <c r="G262" s="91">
        <v>35.8613</v>
      </c>
      <c r="H262" s="85">
        <f t="shared" ref="H262:H325" si="8">$A$10*G261+$A$11*G260+$A$12*G259</f>
        <v>33.186079999999997</v>
      </c>
      <c r="I262" s="85">
        <f>(Table8[[#This Row],[Adj Close]]-Table8[[#This Row],[Forecast 3 Period]])</f>
        <v>2.675220000000003</v>
      </c>
      <c r="J262" s="85">
        <f>Table8[[#This Row],[Erorr ]]^2</f>
        <v>7.1568020484000163</v>
      </c>
      <c r="K262" s="85">
        <f>ABS(Table8[[#This Row],[Erorr ]])</f>
        <v>2.675220000000003</v>
      </c>
      <c r="L262" s="13">
        <f>Table8[[#This Row],[Abs Erorr ]]/Table8[[#This Row],[Adj Close]]</f>
        <v>7.4599080345665189E-2</v>
      </c>
      <c r="M262" s="97">
        <f t="shared" si="7"/>
        <v>32.490540000000003</v>
      </c>
      <c r="N262" s="85">
        <f>(Table8[[#This Row],[Adj Close]]-Table8[[#This Row],[Forecast 6 Period ]])</f>
        <v>3.3707599999999971</v>
      </c>
      <c r="O262" s="85">
        <f>Table8[[#This Row],[Erorr 2]]^2</f>
        <v>11.362022977599981</v>
      </c>
      <c r="P262" s="85">
        <f>ABS(Table8[[#This Row],[Erorr 2]])</f>
        <v>3.3707599999999971</v>
      </c>
      <c r="Q262" s="13">
        <f>Table8[[#This Row],[Abs Erorr 4]]/Table8[[#This Row],[Adj Close]]</f>
        <v>9.3994361609869057E-2</v>
      </c>
    </row>
    <row r="263" spans="6:17" x14ac:dyDescent="0.3">
      <c r="F263" s="9">
        <v>43845.291666666664</v>
      </c>
      <c r="G263" s="80">
        <v>34.566699999999997</v>
      </c>
      <c r="H263" s="85">
        <f t="shared" si="8"/>
        <v>34.404739999999997</v>
      </c>
      <c r="I263" s="85">
        <f>(Table8[[#This Row],[Adj Close]]-Table8[[#This Row],[Forecast 3 Period]])</f>
        <v>0.16196000000000055</v>
      </c>
      <c r="J263" s="85">
        <f>Table8[[#This Row],[Erorr ]]^2</f>
        <v>2.6231041600000178E-2</v>
      </c>
      <c r="K263" s="85">
        <f>ABS(Table8[[#This Row],[Erorr ]])</f>
        <v>0.16196000000000055</v>
      </c>
      <c r="L263" s="13">
        <f>Table8[[#This Row],[Abs Erorr ]]/Table8[[#This Row],[Adj Close]]</f>
        <v>4.6854342474115422E-3</v>
      </c>
      <c r="M263" s="97">
        <f t="shared" si="7"/>
        <v>33.371600000000008</v>
      </c>
      <c r="N263" s="85">
        <f>(Table8[[#This Row],[Adj Close]]-Table8[[#This Row],[Forecast 6 Period ]])</f>
        <v>1.1950999999999894</v>
      </c>
      <c r="O263" s="85">
        <f>Table8[[#This Row],[Erorr 2]]^2</f>
        <v>1.4282640099999746</v>
      </c>
      <c r="P263" s="85">
        <f>ABS(Table8[[#This Row],[Erorr 2]])</f>
        <v>1.1950999999999894</v>
      </c>
      <c r="Q263" s="13">
        <f>Table8[[#This Row],[Abs Erorr 4]]/Table8[[#This Row],[Adj Close]]</f>
        <v>3.4573737151651428E-2</v>
      </c>
    </row>
    <row r="264" spans="6:17" x14ac:dyDescent="0.3">
      <c r="F264" s="5">
        <v>43846.291666666664</v>
      </c>
      <c r="G264" s="91">
        <v>34.232700000000001</v>
      </c>
      <c r="H264" s="85">
        <f t="shared" si="8"/>
        <v>35.082279999999997</v>
      </c>
      <c r="I264" s="85">
        <f>(Table8[[#This Row],[Adj Close]]-Table8[[#This Row],[Forecast 3 Period]])</f>
        <v>-0.84957999999999601</v>
      </c>
      <c r="J264" s="85">
        <f>Table8[[#This Row],[Erorr ]]^2</f>
        <v>0.72178617639999321</v>
      </c>
      <c r="K264" s="85">
        <f>ABS(Table8[[#This Row],[Erorr ]])</f>
        <v>0.84957999999999601</v>
      </c>
      <c r="L264" s="13">
        <f>Table8[[#This Row],[Abs Erorr ]]/Table8[[#This Row],[Adj Close]]</f>
        <v>2.481779117627286E-2</v>
      </c>
      <c r="M264" s="97">
        <f t="shared" si="7"/>
        <v>33.94894</v>
      </c>
      <c r="N264" s="85">
        <f>(Table8[[#This Row],[Adj Close]]-Table8[[#This Row],[Forecast 6 Period ]])</f>
        <v>0.2837600000000009</v>
      </c>
      <c r="O264" s="85">
        <f>Table8[[#This Row],[Erorr 2]]^2</f>
        <v>8.0519737600000515E-2</v>
      </c>
      <c r="P264" s="85">
        <f>ABS(Table8[[#This Row],[Erorr 2]])</f>
        <v>0.2837600000000009</v>
      </c>
      <c r="Q264" s="13">
        <f>Table8[[#This Row],[Abs Erorr 4]]/Table8[[#This Row],[Adj Close]]</f>
        <v>8.289150432189132E-3</v>
      </c>
    </row>
    <row r="265" spans="6:17" x14ac:dyDescent="0.3">
      <c r="F265" s="9">
        <v>43847.291666666664</v>
      </c>
      <c r="G265" s="80">
        <v>34.033299999999997</v>
      </c>
      <c r="H265" s="85">
        <f t="shared" si="8"/>
        <v>34.821480000000001</v>
      </c>
      <c r="I265" s="85">
        <f>(Table8[[#This Row],[Adj Close]]-Table8[[#This Row],[Forecast 3 Period]])</f>
        <v>-0.7881800000000041</v>
      </c>
      <c r="J265" s="85">
        <f>Table8[[#This Row],[Erorr ]]^2</f>
        <v>0.62122771240000652</v>
      </c>
      <c r="K265" s="85">
        <f>ABS(Table8[[#This Row],[Erorr ]])</f>
        <v>0.7881800000000041</v>
      </c>
      <c r="L265" s="13">
        <f>Table8[[#This Row],[Abs Erorr ]]/Table8[[#This Row],[Adj Close]]</f>
        <v>2.3159082428092607E-2</v>
      </c>
      <c r="M265" s="97">
        <f t="shared" ref="M265:M328" si="9">$B$10*G264+$B$11*G263+$B$12*G262+$B$13*G261+$B$14*G260+$B$15*G259</f>
        <v>34.326880000000003</v>
      </c>
      <c r="N265" s="85">
        <f>(Table8[[#This Row],[Adj Close]]-Table8[[#This Row],[Forecast 6 Period ]])</f>
        <v>-0.29358000000000573</v>
      </c>
      <c r="O265" s="85">
        <f>Table8[[#This Row],[Erorr 2]]^2</f>
        <v>8.6189216400003363E-2</v>
      </c>
      <c r="P265" s="85">
        <f>ABS(Table8[[#This Row],[Erorr 2]])</f>
        <v>0.29358000000000573</v>
      </c>
      <c r="Q265" s="13">
        <f>Table8[[#This Row],[Abs Erorr 4]]/Table8[[#This Row],[Adj Close]]</f>
        <v>8.6262572245420152E-3</v>
      </c>
    </row>
    <row r="266" spans="6:17" x14ac:dyDescent="0.3">
      <c r="F266" s="5">
        <v>43851.291666666664</v>
      </c>
      <c r="G266" s="91">
        <v>36.479999999999997</v>
      </c>
      <c r="H266" s="85">
        <f t="shared" si="8"/>
        <v>34.253140000000002</v>
      </c>
      <c r="I266" s="85">
        <f>(Table8[[#This Row],[Adj Close]]-Table8[[#This Row],[Forecast 3 Period]])</f>
        <v>2.226859999999995</v>
      </c>
      <c r="J266" s="85">
        <f>Table8[[#This Row],[Erorr ]]^2</f>
        <v>4.9589054595999773</v>
      </c>
      <c r="K266" s="85">
        <f>ABS(Table8[[#This Row],[Erorr ]])</f>
        <v>2.226859999999995</v>
      </c>
      <c r="L266" s="13">
        <f>Table8[[#This Row],[Abs Erorr ]]/Table8[[#This Row],[Adj Close]]</f>
        <v>6.1043311403508639E-2</v>
      </c>
      <c r="M266" s="97">
        <f t="shared" si="9"/>
        <v>34.425540000000005</v>
      </c>
      <c r="N266" s="85">
        <f>(Table8[[#This Row],[Adj Close]]-Table8[[#This Row],[Forecast 6 Period ]])</f>
        <v>2.0544599999999917</v>
      </c>
      <c r="O266" s="85">
        <f>Table8[[#This Row],[Erorr 2]]^2</f>
        <v>4.2208058915999658</v>
      </c>
      <c r="P266" s="85">
        <f>ABS(Table8[[#This Row],[Erorr 2]])</f>
        <v>2.0544599999999917</v>
      </c>
      <c r="Q266" s="13">
        <f>Table8[[#This Row],[Abs Erorr 4]]/Table8[[#This Row],[Adj Close]]</f>
        <v>5.6317434210526096E-2</v>
      </c>
    </row>
    <row r="267" spans="6:17" x14ac:dyDescent="0.3">
      <c r="F267" s="9">
        <v>43852.291666666664</v>
      </c>
      <c r="G267" s="80">
        <v>37.970700000000001</v>
      </c>
      <c r="H267" s="85">
        <f t="shared" si="8"/>
        <v>35.071799999999996</v>
      </c>
      <c r="I267" s="85">
        <f>(Table8[[#This Row],[Adj Close]]-Table8[[#This Row],[Forecast 3 Period]])</f>
        <v>2.8989000000000047</v>
      </c>
      <c r="J267" s="85">
        <f>Table8[[#This Row],[Erorr ]]^2</f>
        <v>8.4036212100000274</v>
      </c>
      <c r="K267" s="85">
        <f>ABS(Table8[[#This Row],[Erorr ]])</f>
        <v>2.8989000000000047</v>
      </c>
      <c r="L267" s="13">
        <f>Table8[[#This Row],[Abs Erorr ]]/Table8[[#This Row],[Adj Close]]</f>
        <v>7.6345708664839057E-2</v>
      </c>
      <c r="M267" s="97">
        <f t="shared" si="9"/>
        <v>34.947740000000003</v>
      </c>
      <c r="N267" s="85">
        <f>(Table8[[#This Row],[Adj Close]]-Table8[[#This Row],[Forecast 6 Period ]])</f>
        <v>3.0229599999999976</v>
      </c>
      <c r="O267" s="85">
        <f>Table8[[#This Row],[Erorr 2]]^2</f>
        <v>9.138287161599985</v>
      </c>
      <c r="P267" s="85">
        <f>ABS(Table8[[#This Row],[Erorr 2]])</f>
        <v>3.0229599999999976</v>
      </c>
      <c r="Q267" s="13">
        <f>Table8[[#This Row],[Abs Erorr 4]]/Table8[[#This Row],[Adj Close]]</f>
        <v>7.9612964733333791E-2</v>
      </c>
    </row>
    <row r="268" spans="6:17" x14ac:dyDescent="0.3">
      <c r="F268" s="5">
        <v>43853.291666666664</v>
      </c>
      <c r="G268" s="91">
        <v>38.146700000000003</v>
      </c>
      <c r="H268" s="85">
        <f t="shared" si="8"/>
        <v>36.342269999999999</v>
      </c>
      <c r="I268" s="85">
        <f>(Table8[[#This Row],[Adj Close]]-Table8[[#This Row],[Forecast 3 Period]])</f>
        <v>1.8044300000000035</v>
      </c>
      <c r="J268" s="85">
        <f>Table8[[#This Row],[Erorr ]]^2</f>
        <v>3.2559676249000127</v>
      </c>
      <c r="K268" s="85">
        <f>ABS(Table8[[#This Row],[Erorr ]])</f>
        <v>1.8044300000000035</v>
      </c>
      <c r="L268" s="13">
        <f>Table8[[#This Row],[Abs Erorr ]]/Table8[[#This Row],[Adj Close]]</f>
        <v>4.730238788676356E-2</v>
      </c>
      <c r="M268" s="97">
        <f t="shared" si="9"/>
        <v>35.58614</v>
      </c>
      <c r="N268" s="85">
        <f>(Table8[[#This Row],[Adj Close]]-Table8[[#This Row],[Forecast 6 Period ]])</f>
        <v>2.5605600000000024</v>
      </c>
      <c r="O268" s="85">
        <f>Table8[[#This Row],[Erorr 2]]^2</f>
        <v>6.5564675136000119</v>
      </c>
      <c r="P268" s="85">
        <f>ABS(Table8[[#This Row],[Erorr 2]])</f>
        <v>2.5605600000000024</v>
      </c>
      <c r="Q268" s="13">
        <f>Table8[[#This Row],[Abs Erorr 4]]/Table8[[#This Row],[Adj Close]]</f>
        <v>6.7124023834302896E-2</v>
      </c>
    </row>
    <row r="269" spans="6:17" x14ac:dyDescent="0.3">
      <c r="F269" s="9">
        <v>43854.291666666664</v>
      </c>
      <c r="G269" s="80">
        <v>37.654699999999998</v>
      </c>
      <c r="H269" s="85">
        <f t="shared" si="8"/>
        <v>37.593890000000002</v>
      </c>
      <c r="I269" s="85">
        <f>(Table8[[#This Row],[Adj Close]]-Table8[[#This Row],[Forecast 3 Period]])</f>
        <v>6.0809999999996478E-2</v>
      </c>
      <c r="J269" s="85">
        <f>Table8[[#This Row],[Erorr ]]^2</f>
        <v>3.6978560999995718E-3</v>
      </c>
      <c r="K269" s="85">
        <f>ABS(Table8[[#This Row],[Erorr ]])</f>
        <v>6.0809999999996478E-2</v>
      </c>
      <c r="L269" s="13">
        <f>Table8[[#This Row],[Abs Erorr ]]/Table8[[#This Row],[Adj Close]]</f>
        <v>1.614937843084568E-3</v>
      </c>
      <c r="M269" s="97">
        <f t="shared" si="9"/>
        <v>36.206080000000007</v>
      </c>
      <c r="N269" s="85">
        <f>(Table8[[#This Row],[Adj Close]]-Table8[[#This Row],[Forecast 6 Period ]])</f>
        <v>1.4486199999999911</v>
      </c>
      <c r="O269" s="85">
        <f>Table8[[#This Row],[Erorr 2]]^2</f>
        <v>2.0984999043999744</v>
      </c>
      <c r="P269" s="85">
        <f>ABS(Table8[[#This Row],[Erorr 2]])</f>
        <v>1.4486199999999911</v>
      </c>
      <c r="Q269" s="13">
        <f>Table8[[#This Row],[Abs Erorr 4]]/Table8[[#This Row],[Adj Close]]</f>
        <v>3.8471160306681268E-2</v>
      </c>
    </row>
    <row r="270" spans="6:17" x14ac:dyDescent="0.3">
      <c r="F270" s="5">
        <v>43857.291666666664</v>
      </c>
      <c r="G270" s="91">
        <v>37.201300000000003</v>
      </c>
      <c r="H270" s="85">
        <f t="shared" si="8"/>
        <v>37.897100000000002</v>
      </c>
      <c r="I270" s="85">
        <f>(Table8[[#This Row],[Adj Close]]-Table8[[#This Row],[Forecast 3 Period]])</f>
        <v>-0.69579999999999842</v>
      </c>
      <c r="J270" s="85">
        <f>Table8[[#This Row],[Erorr ]]^2</f>
        <v>0.48413763999999782</v>
      </c>
      <c r="K270" s="85">
        <f>ABS(Table8[[#This Row],[Erorr ]])</f>
        <v>0.69579999999999842</v>
      </c>
      <c r="L270" s="13">
        <f>Table8[[#This Row],[Abs Erorr ]]/Table8[[#This Row],[Adj Close]]</f>
        <v>1.8703647453180355E-2</v>
      </c>
      <c r="M270" s="97">
        <f t="shared" si="9"/>
        <v>36.877020000000002</v>
      </c>
      <c r="N270" s="85">
        <f>(Table8[[#This Row],[Adj Close]]-Table8[[#This Row],[Forecast 6 Period ]])</f>
        <v>0.32428000000000168</v>
      </c>
      <c r="O270" s="85">
        <f>Table8[[#This Row],[Erorr 2]]^2</f>
        <v>0.10515751840000109</v>
      </c>
      <c r="P270" s="85">
        <f>ABS(Table8[[#This Row],[Erorr 2]])</f>
        <v>0.32428000000000168</v>
      </c>
      <c r="Q270" s="13">
        <f>Table8[[#This Row],[Abs Erorr 4]]/Table8[[#This Row],[Adj Close]]</f>
        <v>8.7168996782370951E-3</v>
      </c>
    </row>
    <row r="271" spans="6:17" x14ac:dyDescent="0.3">
      <c r="F271" s="9">
        <v>43858.291666666664</v>
      </c>
      <c r="G271" s="80">
        <v>37.793300000000002</v>
      </c>
      <c r="H271" s="85">
        <f t="shared" si="8"/>
        <v>37.620940000000004</v>
      </c>
      <c r="I271" s="85">
        <f>(Table8[[#This Row],[Adj Close]]-Table8[[#This Row],[Forecast 3 Period]])</f>
        <v>0.17235999999999763</v>
      </c>
      <c r="J271" s="85">
        <f>Table8[[#This Row],[Erorr ]]^2</f>
        <v>2.9707969599999183E-2</v>
      </c>
      <c r="K271" s="85">
        <f>ABS(Table8[[#This Row],[Erorr ]])</f>
        <v>0.17235999999999763</v>
      </c>
      <c r="L271" s="13">
        <f>Table8[[#This Row],[Abs Erorr ]]/Table8[[#This Row],[Adj Close]]</f>
        <v>4.560596719524297E-3</v>
      </c>
      <c r="M271" s="97">
        <f t="shared" si="9"/>
        <v>37.246009999999998</v>
      </c>
      <c r="N271" s="85">
        <f>(Table8[[#This Row],[Adj Close]]-Table8[[#This Row],[Forecast 6 Period ]])</f>
        <v>0.54729000000000383</v>
      </c>
      <c r="O271" s="85">
        <f>Table8[[#This Row],[Erorr 2]]^2</f>
        <v>0.29952634410000417</v>
      </c>
      <c r="P271" s="85">
        <f>ABS(Table8[[#This Row],[Erorr 2]])</f>
        <v>0.54729000000000383</v>
      </c>
      <c r="Q271" s="13">
        <f>Table8[[#This Row],[Abs Erorr 4]]/Table8[[#This Row],[Adj Close]]</f>
        <v>1.4481138191160968E-2</v>
      </c>
    </row>
    <row r="272" spans="6:17" x14ac:dyDescent="0.3">
      <c r="F272" s="5">
        <v>43859.291666666664</v>
      </c>
      <c r="G272" s="91">
        <v>38.732700000000001</v>
      </c>
      <c r="H272" s="85">
        <f t="shared" si="8"/>
        <v>37.574120000000001</v>
      </c>
      <c r="I272" s="85">
        <f>(Table8[[#This Row],[Adj Close]]-Table8[[#This Row],[Forecast 3 Period]])</f>
        <v>1.1585800000000006</v>
      </c>
      <c r="J272" s="85">
        <f>Table8[[#This Row],[Erorr ]]^2</f>
        <v>1.3423076164000014</v>
      </c>
      <c r="K272" s="85">
        <f>ABS(Table8[[#This Row],[Erorr ]])</f>
        <v>1.1585800000000006</v>
      </c>
      <c r="L272" s="13">
        <f>Table8[[#This Row],[Abs Erorr ]]/Table8[[#This Row],[Adj Close]]</f>
        <v>2.9912193056512985E-2</v>
      </c>
      <c r="M272" s="97">
        <f t="shared" si="9"/>
        <v>37.60427</v>
      </c>
      <c r="N272" s="85">
        <f>(Table8[[#This Row],[Adj Close]]-Table8[[#This Row],[Forecast 6 Period ]])</f>
        <v>1.1284300000000016</v>
      </c>
      <c r="O272" s="85">
        <f>Table8[[#This Row],[Erorr 2]]^2</f>
        <v>1.2733542649000036</v>
      </c>
      <c r="P272" s="85">
        <f>ABS(Table8[[#This Row],[Erorr 2]])</f>
        <v>1.1284300000000016</v>
      </c>
      <c r="Q272" s="13">
        <f>Table8[[#This Row],[Abs Erorr 4]]/Table8[[#This Row],[Adj Close]]</f>
        <v>2.9133781017073469E-2</v>
      </c>
    </row>
    <row r="273" spans="6:17" x14ac:dyDescent="0.3">
      <c r="F273" s="9">
        <v>43860.291666666664</v>
      </c>
      <c r="G273" s="80">
        <v>42.720700000000001</v>
      </c>
      <c r="H273" s="85">
        <f t="shared" si="8"/>
        <v>37.991460000000004</v>
      </c>
      <c r="I273" s="85">
        <f>(Table8[[#This Row],[Adj Close]]-Table8[[#This Row],[Forecast 3 Period]])</f>
        <v>4.7292399999999972</v>
      </c>
      <c r="J273" s="85">
        <f>Table8[[#This Row],[Erorr ]]^2</f>
        <v>22.365710977599974</v>
      </c>
      <c r="K273" s="85">
        <f>ABS(Table8[[#This Row],[Erorr ]])</f>
        <v>4.7292399999999972</v>
      </c>
      <c r="L273" s="13">
        <f>Table8[[#This Row],[Abs Erorr ]]/Table8[[#This Row],[Adj Close]]</f>
        <v>0.11070136959366296</v>
      </c>
      <c r="M273" s="97">
        <f t="shared" si="9"/>
        <v>37.88814</v>
      </c>
      <c r="N273" s="85">
        <f>(Table8[[#This Row],[Adj Close]]-Table8[[#This Row],[Forecast 6 Period ]])</f>
        <v>4.8325600000000009</v>
      </c>
      <c r="O273" s="85">
        <f>Table8[[#This Row],[Erorr 2]]^2</f>
        <v>23.353636153600007</v>
      </c>
      <c r="P273" s="85">
        <f>ABS(Table8[[#This Row],[Erorr 2]])</f>
        <v>4.8325600000000009</v>
      </c>
      <c r="Q273" s="13">
        <f>Table8[[#This Row],[Abs Erorr 4]]/Table8[[#This Row],[Adj Close]]</f>
        <v>0.11311986929053131</v>
      </c>
    </row>
    <row r="274" spans="6:17" x14ac:dyDescent="0.3">
      <c r="F274" s="5">
        <v>43861.291666666664</v>
      </c>
      <c r="G274" s="91">
        <v>43.371299999999998</v>
      </c>
      <c r="H274" s="85">
        <f t="shared" si="8"/>
        <v>40.046079999999996</v>
      </c>
      <c r="I274" s="85">
        <f>(Table8[[#This Row],[Adj Close]]-Table8[[#This Row],[Forecast 3 Period]])</f>
        <v>3.3252200000000016</v>
      </c>
      <c r="J274" s="85">
        <f>Table8[[#This Row],[Erorr ]]^2</f>
        <v>11.057088048400011</v>
      </c>
      <c r="K274" s="85">
        <f>ABS(Table8[[#This Row],[Erorr ]])</f>
        <v>3.3252200000000016</v>
      </c>
      <c r="L274" s="13">
        <f>Table8[[#This Row],[Abs Erorr ]]/Table8[[#This Row],[Adj Close]]</f>
        <v>7.6668672601466911E-2</v>
      </c>
      <c r="M274" s="97">
        <f t="shared" si="9"/>
        <v>38.86974</v>
      </c>
      <c r="N274" s="85">
        <f>(Table8[[#This Row],[Adj Close]]-Table8[[#This Row],[Forecast 6 Period ]])</f>
        <v>4.5015599999999978</v>
      </c>
      <c r="O274" s="85">
        <f>Table8[[#This Row],[Erorr 2]]^2</f>
        <v>20.264042433599979</v>
      </c>
      <c r="P274" s="85">
        <f>ABS(Table8[[#This Row],[Erorr 2]])</f>
        <v>4.5015599999999978</v>
      </c>
      <c r="Q274" s="13">
        <f>Table8[[#This Row],[Abs Erorr 4]]/Table8[[#This Row],[Adj Close]]</f>
        <v>0.10379121677238169</v>
      </c>
    </row>
    <row r="275" spans="6:17" x14ac:dyDescent="0.3">
      <c r="F275" s="9">
        <v>43864.291666666664</v>
      </c>
      <c r="G275" s="80">
        <v>52</v>
      </c>
      <c r="H275" s="85">
        <f t="shared" si="8"/>
        <v>41.78454</v>
      </c>
      <c r="I275" s="85">
        <f>(Table8[[#This Row],[Adj Close]]-Table8[[#This Row],[Forecast 3 Period]])</f>
        <v>10.21546</v>
      </c>
      <c r="J275" s="85">
        <f>Table8[[#This Row],[Erorr ]]^2</f>
        <v>104.3556230116</v>
      </c>
      <c r="K275" s="85">
        <f>ABS(Table8[[#This Row],[Erorr ]])</f>
        <v>10.21546</v>
      </c>
      <c r="L275" s="13">
        <f>Table8[[#This Row],[Abs Erorr ]]/Table8[[#This Row],[Adj Close]]</f>
        <v>0.19645115384615386</v>
      </c>
      <c r="M275" s="97">
        <f t="shared" si="9"/>
        <v>40.0092</v>
      </c>
      <c r="N275" s="85">
        <f>(Table8[[#This Row],[Adj Close]]-Table8[[#This Row],[Forecast 6 Period ]])</f>
        <v>11.9908</v>
      </c>
      <c r="O275" s="85">
        <f>Table8[[#This Row],[Erorr 2]]^2</f>
        <v>143.77928464000001</v>
      </c>
      <c r="P275" s="85">
        <f>ABS(Table8[[#This Row],[Erorr 2]])</f>
        <v>11.9908</v>
      </c>
      <c r="Q275" s="13">
        <f>Table8[[#This Row],[Abs Erorr 4]]/Table8[[#This Row],[Adj Close]]</f>
        <v>0.23059230769230771</v>
      </c>
    </row>
    <row r="276" spans="6:17" x14ac:dyDescent="0.3">
      <c r="F276" s="5">
        <v>43865.291666666664</v>
      </c>
      <c r="G276" s="91">
        <v>59.137300000000003</v>
      </c>
      <c r="H276" s="85">
        <f t="shared" si="8"/>
        <v>46.627600000000001</v>
      </c>
      <c r="I276" s="85">
        <f>(Table8[[#This Row],[Adj Close]]-Table8[[#This Row],[Forecast 3 Period]])</f>
        <v>12.509700000000002</v>
      </c>
      <c r="J276" s="85">
        <f>Table8[[#This Row],[Erorr ]]^2</f>
        <v>156.49259409000007</v>
      </c>
      <c r="K276" s="85">
        <f>ABS(Table8[[#This Row],[Erorr ]])</f>
        <v>12.509700000000002</v>
      </c>
      <c r="L276" s="13">
        <f>Table8[[#This Row],[Abs Erorr ]]/Table8[[#This Row],[Adj Close]]</f>
        <v>0.21153654292637644</v>
      </c>
      <c r="M276" s="97">
        <f t="shared" si="9"/>
        <v>42.864400000000003</v>
      </c>
      <c r="N276" s="85">
        <f>(Table8[[#This Row],[Adj Close]]-Table8[[#This Row],[Forecast 6 Period ]])</f>
        <v>16.2729</v>
      </c>
      <c r="O276" s="85">
        <f>Table8[[#This Row],[Erorr 2]]^2</f>
        <v>264.80727440999999</v>
      </c>
      <c r="P276" s="85">
        <f>ABS(Table8[[#This Row],[Erorr 2]])</f>
        <v>16.2729</v>
      </c>
      <c r="Q276" s="13">
        <f>Table8[[#This Row],[Abs Erorr 4]]/Table8[[#This Row],[Adj Close]]</f>
        <v>0.27517150766098553</v>
      </c>
    </row>
    <row r="277" spans="6:17" x14ac:dyDescent="0.3">
      <c r="F277" s="9">
        <v>43866.291666666664</v>
      </c>
      <c r="G277" s="80">
        <v>48.98</v>
      </c>
      <c r="H277" s="85">
        <f t="shared" si="8"/>
        <v>52.266310000000004</v>
      </c>
      <c r="I277" s="85">
        <f>(Table8[[#This Row],[Adj Close]]-Table8[[#This Row],[Forecast 3 Period]])</f>
        <v>-3.2863100000000074</v>
      </c>
      <c r="J277" s="85">
        <f>Table8[[#This Row],[Erorr ]]^2</f>
        <v>10.799833416100048</v>
      </c>
      <c r="K277" s="85">
        <f>ABS(Table8[[#This Row],[Erorr ]])</f>
        <v>3.2863100000000074</v>
      </c>
      <c r="L277" s="13">
        <f>Table8[[#This Row],[Abs Erorr ]]/Table8[[#This Row],[Adj Close]]</f>
        <v>6.7094936708860908E-2</v>
      </c>
      <c r="M277" s="97">
        <f t="shared" si="9"/>
        <v>47.098460000000003</v>
      </c>
      <c r="N277" s="85">
        <f>(Table8[[#This Row],[Adj Close]]-Table8[[#This Row],[Forecast 6 Period ]])</f>
        <v>1.881539999999994</v>
      </c>
      <c r="O277" s="85">
        <f>Table8[[#This Row],[Erorr 2]]^2</f>
        <v>3.5401927715999775</v>
      </c>
      <c r="P277" s="85">
        <f>ABS(Table8[[#This Row],[Erorr 2]])</f>
        <v>1.881539999999994</v>
      </c>
      <c r="Q277" s="13">
        <f>Table8[[#This Row],[Abs Erorr 4]]/Table8[[#This Row],[Adj Close]]</f>
        <v>3.8414454879542551E-2</v>
      </c>
    </row>
    <row r="278" spans="6:17" x14ac:dyDescent="0.3">
      <c r="F278" s="5">
        <v>43867.291666666664</v>
      </c>
      <c r="G278" s="91">
        <v>49.930700000000002</v>
      </c>
      <c r="H278" s="85">
        <f t="shared" si="8"/>
        <v>52.933190000000003</v>
      </c>
      <c r="I278" s="85">
        <f>(Table8[[#This Row],[Adj Close]]-Table8[[#This Row],[Forecast 3 Period]])</f>
        <v>-3.0024900000000017</v>
      </c>
      <c r="J278" s="85">
        <f>Table8[[#This Row],[Erorr ]]^2</f>
        <v>9.0149462001000096</v>
      </c>
      <c r="K278" s="85">
        <f>ABS(Table8[[#This Row],[Erorr ]])</f>
        <v>3.0024900000000017</v>
      </c>
      <c r="L278" s="13">
        <f>Table8[[#This Row],[Abs Erorr ]]/Table8[[#This Row],[Adj Close]]</f>
        <v>6.0133144538330158E-2</v>
      </c>
      <c r="M278" s="97">
        <f t="shared" si="9"/>
        <v>48.843060000000001</v>
      </c>
      <c r="N278" s="85">
        <f>(Table8[[#This Row],[Adj Close]]-Table8[[#This Row],[Forecast 6 Period ]])</f>
        <v>1.0876400000000004</v>
      </c>
      <c r="O278" s="85">
        <f>Table8[[#This Row],[Erorr 2]]^2</f>
        <v>1.1829607696000008</v>
      </c>
      <c r="P278" s="85">
        <f>ABS(Table8[[#This Row],[Erorr 2]])</f>
        <v>1.0876400000000004</v>
      </c>
      <c r="Q278" s="13">
        <f>Table8[[#This Row],[Abs Erorr 4]]/Table8[[#This Row],[Adj Close]]</f>
        <v>2.1782991225839019E-2</v>
      </c>
    </row>
    <row r="279" spans="6:17" x14ac:dyDescent="0.3">
      <c r="F279" s="9">
        <v>43868.291666666664</v>
      </c>
      <c r="G279" s="80">
        <v>49.871299999999998</v>
      </c>
      <c r="H279" s="85">
        <f t="shared" si="8"/>
        <v>52.407470000000004</v>
      </c>
      <c r="I279" s="85">
        <f>(Table8[[#This Row],[Adj Close]]-Table8[[#This Row],[Forecast 3 Period]])</f>
        <v>-2.5361700000000056</v>
      </c>
      <c r="J279" s="85">
        <f>Table8[[#This Row],[Erorr ]]^2</f>
        <v>6.4321582689000287</v>
      </c>
      <c r="K279" s="85">
        <f>ABS(Table8[[#This Row],[Erorr ]])</f>
        <v>2.5361700000000056</v>
      </c>
      <c r="L279" s="13">
        <f>Table8[[#This Row],[Abs Erorr ]]/Table8[[#This Row],[Adj Close]]</f>
        <v>5.0854298965537406E-2</v>
      </c>
      <c r="M279" s="97">
        <f t="shared" si="9"/>
        <v>50.6188</v>
      </c>
      <c r="N279" s="85">
        <f>(Table8[[#This Row],[Adj Close]]-Table8[[#This Row],[Forecast 6 Period ]])</f>
        <v>-0.74750000000000227</v>
      </c>
      <c r="O279" s="85">
        <f>Table8[[#This Row],[Erorr 2]]^2</f>
        <v>0.5587562500000034</v>
      </c>
      <c r="P279" s="85">
        <f>ABS(Table8[[#This Row],[Erorr 2]])</f>
        <v>0.74750000000000227</v>
      </c>
      <c r="Q279" s="13">
        <f>Table8[[#This Row],[Abs Erorr 4]]/Table8[[#This Row],[Adj Close]]</f>
        <v>1.4988580606481129E-2</v>
      </c>
    </row>
    <row r="280" spans="6:17" x14ac:dyDescent="0.3">
      <c r="F280" s="5">
        <v>43871.291666666664</v>
      </c>
      <c r="G280" s="91">
        <v>51.418700000000001</v>
      </c>
      <c r="H280" s="85">
        <f t="shared" si="8"/>
        <v>49.621729999999999</v>
      </c>
      <c r="I280" s="85">
        <f>(Table8[[#This Row],[Adj Close]]-Table8[[#This Row],[Forecast 3 Period]])</f>
        <v>1.7969700000000017</v>
      </c>
      <c r="J280" s="85">
        <f>Table8[[#This Row],[Erorr ]]^2</f>
        <v>3.2291011809000061</v>
      </c>
      <c r="K280" s="85">
        <f>ABS(Table8[[#This Row],[Erorr ]])</f>
        <v>1.7969700000000017</v>
      </c>
      <c r="L280" s="13">
        <f>Table8[[#This Row],[Abs Erorr ]]/Table8[[#This Row],[Adj Close]]</f>
        <v>3.4947791367732003E-2</v>
      </c>
      <c r="M280" s="97">
        <f t="shared" si="9"/>
        <v>51.120990000000006</v>
      </c>
      <c r="N280" s="85">
        <f>(Table8[[#This Row],[Adj Close]]-Table8[[#This Row],[Forecast 6 Period ]])</f>
        <v>0.29770999999999503</v>
      </c>
      <c r="O280" s="85">
        <f>Table8[[#This Row],[Erorr 2]]^2</f>
        <v>8.8631244099997036E-2</v>
      </c>
      <c r="P280" s="85">
        <f>ABS(Table8[[#This Row],[Erorr 2]])</f>
        <v>0.29770999999999503</v>
      </c>
      <c r="Q280" s="13">
        <f>Table8[[#This Row],[Abs Erorr 4]]/Table8[[#This Row],[Adj Close]]</f>
        <v>5.7899168979378126E-3</v>
      </c>
    </row>
    <row r="281" spans="6:17" x14ac:dyDescent="0.3">
      <c r="F281" s="9">
        <v>43872.291666666664</v>
      </c>
      <c r="G281" s="80">
        <v>51.625300000000003</v>
      </c>
      <c r="H281" s="85">
        <f t="shared" si="8"/>
        <v>50.50808</v>
      </c>
      <c r="I281" s="85">
        <f>(Table8[[#This Row],[Adj Close]]-Table8[[#This Row],[Forecast 3 Period]])</f>
        <v>1.1172200000000032</v>
      </c>
      <c r="J281" s="85">
        <f>Table8[[#This Row],[Erorr ]]^2</f>
        <v>1.2481805284000071</v>
      </c>
      <c r="K281" s="85">
        <f>ABS(Table8[[#This Row],[Erorr ]])</f>
        <v>1.1172200000000032</v>
      </c>
      <c r="L281" s="13">
        <f>Table8[[#This Row],[Abs Erorr ]]/Table8[[#This Row],[Adj Close]]</f>
        <v>2.1640939616815846E-2</v>
      </c>
      <c r="M281" s="97">
        <f t="shared" si="9"/>
        <v>51.153870000000005</v>
      </c>
      <c r="N281" s="85">
        <f>(Table8[[#This Row],[Adj Close]]-Table8[[#This Row],[Forecast 6 Period ]])</f>
        <v>0.47142999999999802</v>
      </c>
      <c r="O281" s="85">
        <f>Table8[[#This Row],[Erorr 2]]^2</f>
        <v>0.22224624489999814</v>
      </c>
      <c r="P281" s="85">
        <f>ABS(Table8[[#This Row],[Erorr 2]])</f>
        <v>0.47142999999999802</v>
      </c>
      <c r="Q281" s="13">
        <f>Table8[[#This Row],[Abs Erorr 4]]/Table8[[#This Row],[Adj Close]]</f>
        <v>9.1317629146948874E-3</v>
      </c>
    </row>
    <row r="282" spans="6:17" x14ac:dyDescent="0.3">
      <c r="F282" s="5">
        <v>43873.291666666664</v>
      </c>
      <c r="G282" s="91">
        <v>51.152700000000003</v>
      </c>
      <c r="H282" s="85">
        <f t="shared" si="8"/>
        <v>51.037120000000002</v>
      </c>
      <c r="I282" s="85">
        <f>(Table8[[#This Row],[Adj Close]]-Table8[[#This Row],[Forecast 3 Period]])</f>
        <v>0.11558000000000135</v>
      </c>
      <c r="J282" s="85">
        <f>Table8[[#This Row],[Erorr ]]^2</f>
        <v>1.3358736400000312E-2</v>
      </c>
      <c r="K282" s="85">
        <f>ABS(Table8[[#This Row],[Erorr ]])</f>
        <v>0.11558000000000135</v>
      </c>
      <c r="L282" s="13">
        <f>Table8[[#This Row],[Abs Erorr ]]/Table8[[#This Row],[Adj Close]]</f>
        <v>2.2595092732153209E-3</v>
      </c>
      <c r="M282" s="97">
        <f t="shared" si="9"/>
        <v>51.380930000000006</v>
      </c>
      <c r="N282" s="85">
        <f>(Table8[[#This Row],[Adj Close]]-Table8[[#This Row],[Forecast 6 Period ]])</f>
        <v>-0.22823000000000349</v>
      </c>
      <c r="O282" s="85">
        <f>Table8[[#This Row],[Erorr 2]]^2</f>
        <v>5.2088932900001592E-2</v>
      </c>
      <c r="P282" s="85">
        <f>ABS(Table8[[#This Row],[Erorr 2]])</f>
        <v>0.22823000000000349</v>
      </c>
      <c r="Q282" s="13">
        <f>Table8[[#This Row],[Abs Erorr 4]]/Table8[[#This Row],[Adj Close]]</f>
        <v>4.4617390675370698E-3</v>
      </c>
    </row>
    <row r="283" spans="6:17" x14ac:dyDescent="0.3">
      <c r="F283" s="9">
        <v>43874.291666666664</v>
      </c>
      <c r="G283" s="80">
        <v>53.6</v>
      </c>
      <c r="H283" s="85">
        <f t="shared" si="8"/>
        <v>51.374280000000006</v>
      </c>
      <c r="I283" s="85">
        <f>(Table8[[#This Row],[Adj Close]]-Table8[[#This Row],[Forecast 3 Period]])</f>
        <v>2.2257199999999955</v>
      </c>
      <c r="J283" s="85">
        <f>Table8[[#This Row],[Erorr ]]^2</f>
        <v>4.9538295183999796</v>
      </c>
      <c r="K283" s="85">
        <f>ABS(Table8[[#This Row],[Erorr ]])</f>
        <v>2.2257199999999955</v>
      </c>
      <c r="L283" s="13">
        <f>Table8[[#This Row],[Abs Erorr ]]/Table8[[#This Row],[Adj Close]]</f>
        <v>4.1524626865671557E-2</v>
      </c>
      <c r="M283" s="97">
        <f t="shared" si="9"/>
        <v>50.704670000000007</v>
      </c>
      <c r="N283" s="85">
        <f>(Table8[[#This Row],[Adj Close]]-Table8[[#This Row],[Forecast 6 Period ]])</f>
        <v>2.8953299999999942</v>
      </c>
      <c r="O283" s="85">
        <f>Table8[[#This Row],[Erorr 2]]^2</f>
        <v>8.3829358088999655</v>
      </c>
      <c r="P283" s="85">
        <f>ABS(Table8[[#This Row],[Erorr 2]])</f>
        <v>2.8953299999999942</v>
      </c>
      <c r="Q283" s="13">
        <f>Table8[[#This Row],[Abs Erorr 4]]/Table8[[#This Row],[Adj Close]]</f>
        <v>5.4017350746268546E-2</v>
      </c>
    </row>
    <row r="284" spans="6:17" x14ac:dyDescent="0.3">
      <c r="F284" s="5">
        <v>43875.291666666664</v>
      </c>
      <c r="G284" s="91">
        <v>53.335299999999997</v>
      </c>
      <c r="H284" s="85">
        <f t="shared" si="8"/>
        <v>52.273399999999995</v>
      </c>
      <c r="I284" s="85">
        <f>(Table8[[#This Row],[Adj Close]]-Table8[[#This Row],[Forecast 3 Period]])</f>
        <v>1.0619000000000014</v>
      </c>
      <c r="J284" s="85">
        <f>Table8[[#This Row],[Erorr ]]^2</f>
        <v>1.127631610000003</v>
      </c>
      <c r="K284" s="85">
        <f>ABS(Table8[[#This Row],[Erorr ]])</f>
        <v>1.0619000000000014</v>
      </c>
      <c r="L284" s="13">
        <f>Table8[[#This Row],[Abs Erorr ]]/Table8[[#This Row],[Adj Close]]</f>
        <v>1.9909890822775937E-2</v>
      </c>
      <c r="M284" s="97">
        <f t="shared" si="9"/>
        <v>51.539540000000009</v>
      </c>
      <c r="N284" s="85">
        <f>(Table8[[#This Row],[Adj Close]]-Table8[[#This Row],[Forecast 6 Period ]])</f>
        <v>1.7957599999999871</v>
      </c>
      <c r="O284" s="85">
        <f>Table8[[#This Row],[Erorr 2]]^2</f>
        <v>3.2247539775999536</v>
      </c>
      <c r="P284" s="85">
        <f>ABS(Table8[[#This Row],[Erorr 2]])</f>
        <v>1.7957599999999871</v>
      </c>
      <c r="Q284" s="13">
        <f>Table8[[#This Row],[Abs Erorr 4]]/Table8[[#This Row],[Adj Close]]</f>
        <v>3.3669258446094565E-2</v>
      </c>
    </row>
    <row r="285" spans="6:17" x14ac:dyDescent="0.3">
      <c r="F285" s="9">
        <v>43879.291666666664</v>
      </c>
      <c r="G285" s="80">
        <v>57.226700000000001</v>
      </c>
      <c r="H285" s="85">
        <f t="shared" si="8"/>
        <v>52.759929999999997</v>
      </c>
      <c r="I285" s="85">
        <f>(Table8[[#This Row],[Adj Close]]-Table8[[#This Row],[Forecast 3 Period]])</f>
        <v>4.4667700000000039</v>
      </c>
      <c r="J285" s="85">
        <f>Table8[[#This Row],[Erorr ]]^2</f>
        <v>19.952034232900036</v>
      </c>
      <c r="K285" s="85">
        <f>ABS(Table8[[#This Row],[Erorr ]])</f>
        <v>4.4667700000000039</v>
      </c>
      <c r="L285" s="13">
        <f>Table8[[#This Row],[Abs Erorr ]]/Table8[[#This Row],[Adj Close]]</f>
        <v>7.80539503413617E-2</v>
      </c>
      <c r="M285" s="97">
        <f t="shared" si="9"/>
        <v>52.071660000000001</v>
      </c>
      <c r="N285" s="85">
        <f>(Table8[[#This Row],[Adj Close]]-Table8[[#This Row],[Forecast 6 Period ]])</f>
        <v>5.1550399999999996</v>
      </c>
      <c r="O285" s="85">
        <f>Table8[[#This Row],[Erorr 2]]^2</f>
        <v>26.574437401599997</v>
      </c>
      <c r="P285" s="85">
        <f>ABS(Table8[[#This Row],[Erorr 2]])</f>
        <v>5.1550399999999996</v>
      </c>
      <c r="Q285" s="13">
        <f>Table8[[#This Row],[Abs Erorr 4]]/Table8[[#This Row],[Adj Close]]</f>
        <v>9.0081028610770844E-2</v>
      </c>
    </row>
    <row r="286" spans="6:17" x14ac:dyDescent="0.3">
      <c r="F286" s="5">
        <v>43880.291666666664</v>
      </c>
      <c r="G286" s="91">
        <v>61.161299999999997</v>
      </c>
      <c r="H286" s="85">
        <f t="shared" si="8"/>
        <v>54.971270000000004</v>
      </c>
      <c r="I286" s="85">
        <f>(Table8[[#This Row],[Adj Close]]-Table8[[#This Row],[Forecast 3 Period]])</f>
        <v>6.190029999999993</v>
      </c>
      <c r="J286" s="85">
        <f>Table8[[#This Row],[Erorr ]]^2</f>
        <v>38.316471400899914</v>
      </c>
      <c r="K286" s="85">
        <f>ABS(Table8[[#This Row],[Erorr ]])</f>
        <v>6.190029999999993</v>
      </c>
      <c r="L286" s="13">
        <f>Table8[[#This Row],[Abs Erorr ]]/Table8[[#This Row],[Adj Close]]</f>
        <v>0.10120828039953358</v>
      </c>
      <c r="M286" s="97">
        <f t="shared" si="9"/>
        <v>53.367339999999999</v>
      </c>
      <c r="N286" s="85">
        <f>(Table8[[#This Row],[Adj Close]]-Table8[[#This Row],[Forecast 6 Period ]])</f>
        <v>7.7939599999999984</v>
      </c>
      <c r="O286" s="85">
        <f>Table8[[#This Row],[Erorr 2]]^2</f>
        <v>60.745812481599977</v>
      </c>
      <c r="P286" s="85">
        <f>ABS(Table8[[#This Row],[Erorr 2]])</f>
        <v>7.7939599999999984</v>
      </c>
      <c r="Q286" s="13">
        <f>Table8[[#This Row],[Abs Erorr 4]]/Table8[[#This Row],[Adj Close]]</f>
        <v>0.1274328701319298</v>
      </c>
    </row>
    <row r="287" spans="6:17" x14ac:dyDescent="0.3">
      <c r="F287" s="9">
        <v>43881.291666666664</v>
      </c>
      <c r="G287" s="80">
        <v>59.960700000000003</v>
      </c>
      <c r="H287" s="85">
        <f t="shared" si="8"/>
        <v>57.633120000000005</v>
      </c>
      <c r="I287" s="85">
        <f>(Table8[[#This Row],[Adj Close]]-Table8[[#This Row],[Forecast 3 Period]])</f>
        <v>2.3275799999999975</v>
      </c>
      <c r="J287" s="85">
        <f>Table8[[#This Row],[Erorr ]]^2</f>
        <v>5.4176286563999883</v>
      </c>
      <c r="K287" s="85">
        <f>ABS(Table8[[#This Row],[Erorr ]])</f>
        <v>2.3275799999999975</v>
      </c>
      <c r="L287" s="13">
        <f>Table8[[#This Row],[Abs Erorr ]]/Table8[[#This Row],[Adj Close]]</f>
        <v>3.88184260690752E-2</v>
      </c>
      <c r="M287" s="97">
        <f t="shared" si="9"/>
        <v>55.342460000000003</v>
      </c>
      <c r="N287" s="85">
        <f>(Table8[[#This Row],[Adj Close]]-Table8[[#This Row],[Forecast 6 Period ]])</f>
        <v>4.6182400000000001</v>
      </c>
      <c r="O287" s="85">
        <f>Table8[[#This Row],[Erorr 2]]^2</f>
        <v>21.328140697600002</v>
      </c>
      <c r="P287" s="85">
        <f>ABS(Table8[[#This Row],[Erorr 2]])</f>
        <v>4.6182400000000001</v>
      </c>
      <c r="Q287" s="13">
        <f>Table8[[#This Row],[Abs Erorr 4]]/Table8[[#This Row],[Adj Close]]</f>
        <v>7.7021115497317411E-2</v>
      </c>
    </row>
    <row r="288" spans="6:17" x14ac:dyDescent="0.3">
      <c r="F288" s="5">
        <v>43882.291666666664</v>
      </c>
      <c r="G288" s="91">
        <v>60.066699999999997</v>
      </c>
      <c r="H288" s="85">
        <f t="shared" si="8"/>
        <v>59.500680000000003</v>
      </c>
      <c r="I288" s="85">
        <f>(Table8[[#This Row],[Adj Close]]-Table8[[#This Row],[Forecast 3 Period]])</f>
        <v>0.56601999999999464</v>
      </c>
      <c r="J288" s="85">
        <f>Table8[[#This Row],[Erorr ]]^2</f>
        <v>0.32037864039999392</v>
      </c>
      <c r="K288" s="85">
        <f>ABS(Table8[[#This Row],[Erorr ]])</f>
        <v>0.56601999999999464</v>
      </c>
      <c r="L288" s="13">
        <f>Table8[[#This Row],[Abs Erorr ]]/Table8[[#This Row],[Adj Close]]</f>
        <v>9.4231912190946843E-3</v>
      </c>
      <c r="M288" s="97">
        <f t="shared" si="9"/>
        <v>56.812070000000006</v>
      </c>
      <c r="N288" s="85">
        <f>(Table8[[#This Row],[Adj Close]]-Table8[[#This Row],[Forecast 6 Period ]])</f>
        <v>3.2546299999999917</v>
      </c>
      <c r="O288" s="85">
        <f>Table8[[#This Row],[Erorr 2]]^2</f>
        <v>10.592616436899945</v>
      </c>
      <c r="P288" s="85">
        <f>ABS(Table8[[#This Row],[Erorr 2]])</f>
        <v>3.2546299999999917</v>
      </c>
      <c r="Q288" s="13">
        <f>Table8[[#This Row],[Abs Erorr 4]]/Table8[[#This Row],[Adj Close]]</f>
        <v>5.4183599232186748E-2</v>
      </c>
    </row>
    <row r="289" spans="6:17" x14ac:dyDescent="0.3">
      <c r="F289" s="9">
        <v>43885.291666666664</v>
      </c>
      <c r="G289" s="80">
        <v>55.585999999999999</v>
      </c>
      <c r="H289" s="85">
        <f t="shared" si="8"/>
        <v>60.363279999999989</v>
      </c>
      <c r="I289" s="85">
        <f>(Table8[[#This Row],[Adj Close]]-Table8[[#This Row],[Forecast 3 Period]])</f>
        <v>-4.7772799999999904</v>
      </c>
      <c r="J289" s="85">
        <f>Table8[[#This Row],[Erorr ]]^2</f>
        <v>22.822404198399909</v>
      </c>
      <c r="K289" s="85">
        <f>ABS(Table8[[#This Row],[Erorr ]])</f>
        <v>4.7772799999999904</v>
      </c>
      <c r="L289" s="13">
        <f>Table8[[#This Row],[Abs Erorr ]]/Table8[[#This Row],[Adj Close]]</f>
        <v>8.5943942719389599E-2</v>
      </c>
      <c r="M289" s="97">
        <f t="shared" si="9"/>
        <v>58.376609999999999</v>
      </c>
      <c r="N289" s="85">
        <f>(Table8[[#This Row],[Adj Close]]-Table8[[#This Row],[Forecast 6 Period ]])</f>
        <v>-2.7906100000000009</v>
      </c>
      <c r="O289" s="85">
        <f>Table8[[#This Row],[Erorr 2]]^2</f>
        <v>7.7875041721000056</v>
      </c>
      <c r="P289" s="85">
        <f>ABS(Table8[[#This Row],[Erorr 2]])</f>
        <v>2.7906100000000009</v>
      </c>
      <c r="Q289" s="13">
        <f>Table8[[#This Row],[Abs Erorr 4]]/Table8[[#This Row],[Adj Close]]</f>
        <v>5.0203468499262424E-2</v>
      </c>
    </row>
    <row r="290" spans="6:17" x14ac:dyDescent="0.3">
      <c r="F290" s="5">
        <v>43886.291666666664</v>
      </c>
      <c r="G290" s="91">
        <v>53.327300000000001</v>
      </c>
      <c r="H290" s="85">
        <f t="shared" si="8"/>
        <v>58.242620000000002</v>
      </c>
      <c r="I290" s="85">
        <f>(Table8[[#This Row],[Adj Close]]-Table8[[#This Row],[Forecast 3 Period]])</f>
        <v>-4.9153200000000012</v>
      </c>
      <c r="J290" s="85">
        <f>Table8[[#This Row],[Erorr ]]^2</f>
        <v>24.160370702400012</v>
      </c>
      <c r="K290" s="85">
        <f>ABS(Table8[[#This Row],[Erorr ]])</f>
        <v>4.9153200000000012</v>
      </c>
      <c r="L290" s="13">
        <f>Table8[[#This Row],[Abs Erorr ]]/Table8[[#This Row],[Adj Close]]</f>
        <v>9.2172677034089504E-2</v>
      </c>
      <c r="M290" s="97">
        <f t="shared" si="9"/>
        <v>58.411140000000003</v>
      </c>
      <c r="N290" s="85">
        <f>(Table8[[#This Row],[Adj Close]]-Table8[[#This Row],[Forecast 6 Period ]])</f>
        <v>-5.0838400000000021</v>
      </c>
      <c r="O290" s="85">
        <f>Table8[[#This Row],[Erorr 2]]^2</f>
        <v>25.845429145600022</v>
      </c>
      <c r="P290" s="85">
        <f>ABS(Table8[[#This Row],[Erorr 2]])</f>
        <v>5.0838400000000021</v>
      </c>
      <c r="Q290" s="13">
        <f>Table8[[#This Row],[Abs Erorr 4]]/Table8[[#This Row],[Adj Close]]</f>
        <v>9.5332784521249006E-2</v>
      </c>
    </row>
    <row r="291" spans="6:17" x14ac:dyDescent="0.3">
      <c r="F291" s="9">
        <v>43887.291666666664</v>
      </c>
      <c r="G291" s="80">
        <v>51.92</v>
      </c>
      <c r="H291" s="85">
        <f t="shared" si="8"/>
        <v>56.026730000000001</v>
      </c>
      <c r="I291" s="85">
        <f>(Table8[[#This Row],[Adj Close]]-Table8[[#This Row],[Forecast 3 Period]])</f>
        <v>-4.1067299999999989</v>
      </c>
      <c r="J291" s="85">
        <f>Table8[[#This Row],[Erorr ]]^2</f>
        <v>16.865231292899992</v>
      </c>
      <c r="K291" s="85">
        <f>ABS(Table8[[#This Row],[Erorr ]])</f>
        <v>4.1067299999999989</v>
      </c>
      <c r="L291" s="13">
        <f>Table8[[#This Row],[Abs Erorr ]]/Table8[[#This Row],[Adj Close]]</f>
        <v>7.9097265023112456E-2</v>
      </c>
      <c r="M291" s="97">
        <f t="shared" si="9"/>
        <v>57.626939999999998</v>
      </c>
      <c r="N291" s="85">
        <f>(Table8[[#This Row],[Adj Close]]-Table8[[#This Row],[Forecast 6 Period ]])</f>
        <v>-5.7069399999999959</v>
      </c>
      <c r="O291" s="85">
        <f>Table8[[#This Row],[Erorr 2]]^2</f>
        <v>32.56916416359995</v>
      </c>
      <c r="P291" s="85">
        <f>ABS(Table8[[#This Row],[Erorr 2]])</f>
        <v>5.7069399999999959</v>
      </c>
      <c r="Q291" s="13">
        <f>Table8[[#This Row],[Abs Erorr 4]]/Table8[[#This Row],[Adj Close]]</f>
        <v>0.10991795069337434</v>
      </c>
    </row>
    <row r="292" spans="6:17" x14ac:dyDescent="0.3">
      <c r="F292" s="5">
        <v>43888.291666666664</v>
      </c>
      <c r="G292" s="91">
        <v>45.2667</v>
      </c>
      <c r="H292" s="85">
        <f t="shared" si="8"/>
        <v>53.441990000000004</v>
      </c>
      <c r="I292" s="85">
        <f>(Table8[[#This Row],[Adj Close]]-Table8[[#This Row],[Forecast 3 Period]])</f>
        <v>-8.1752900000000039</v>
      </c>
      <c r="J292" s="85">
        <f>Table8[[#This Row],[Erorr ]]^2</f>
        <v>66.835366584100058</v>
      </c>
      <c r="K292" s="85">
        <f>ABS(Table8[[#This Row],[Erorr ]])</f>
        <v>8.1752900000000039</v>
      </c>
      <c r="L292" s="13">
        <f>Table8[[#This Row],[Abs Erorr ]]/Table8[[#This Row],[Adj Close]]</f>
        <v>0.18060273887869016</v>
      </c>
      <c r="M292" s="97">
        <f t="shared" si="9"/>
        <v>56.292200000000008</v>
      </c>
      <c r="N292" s="85">
        <f>(Table8[[#This Row],[Adj Close]]-Table8[[#This Row],[Forecast 6 Period ]])</f>
        <v>-11.025500000000008</v>
      </c>
      <c r="O292" s="85">
        <f>Table8[[#This Row],[Erorr 2]]^2</f>
        <v>121.56165025000018</v>
      </c>
      <c r="P292" s="85">
        <f>ABS(Table8[[#This Row],[Erorr 2]])</f>
        <v>11.025500000000008</v>
      </c>
      <c r="Q292" s="13">
        <f>Table8[[#This Row],[Abs Erorr 4]]/Table8[[#This Row],[Adj Close]]</f>
        <v>0.24356756732874293</v>
      </c>
    </row>
    <row r="293" spans="6:17" x14ac:dyDescent="0.3">
      <c r="F293" s="9">
        <v>43889.291666666664</v>
      </c>
      <c r="G293" s="80">
        <v>44.532699999999998</v>
      </c>
      <c r="H293" s="85">
        <f t="shared" si="8"/>
        <v>49.680870000000006</v>
      </c>
      <c r="I293" s="85">
        <f>(Table8[[#This Row],[Adj Close]]-Table8[[#This Row],[Forecast 3 Period]])</f>
        <v>-5.1481700000000075</v>
      </c>
      <c r="J293" s="85">
        <f>Table8[[#This Row],[Erorr ]]^2</f>
        <v>26.503654348900078</v>
      </c>
      <c r="K293" s="85">
        <f>ABS(Table8[[#This Row],[Erorr ]])</f>
        <v>5.1481700000000075</v>
      </c>
      <c r="L293" s="13">
        <f>Table8[[#This Row],[Abs Erorr ]]/Table8[[#This Row],[Adj Close]]</f>
        <v>0.11560426383309361</v>
      </c>
      <c r="M293" s="97">
        <f t="shared" si="9"/>
        <v>53.222740000000002</v>
      </c>
      <c r="N293" s="85">
        <f>(Table8[[#This Row],[Adj Close]]-Table8[[#This Row],[Forecast 6 Period ]])</f>
        <v>-8.6900400000000033</v>
      </c>
      <c r="O293" s="85">
        <f>Table8[[#This Row],[Erorr 2]]^2</f>
        <v>75.516795201600061</v>
      </c>
      <c r="P293" s="85">
        <f>ABS(Table8[[#This Row],[Erorr 2]])</f>
        <v>8.6900400000000033</v>
      </c>
      <c r="Q293" s="13">
        <f>Table8[[#This Row],[Abs Erorr 4]]/Table8[[#This Row],[Adj Close]]</f>
        <v>0.19513840391442699</v>
      </c>
    </row>
    <row r="294" spans="6:17" x14ac:dyDescent="0.3">
      <c r="F294" s="5">
        <v>43892.291666666664</v>
      </c>
      <c r="G294" s="91">
        <v>49.5747</v>
      </c>
      <c r="H294" s="85">
        <f t="shared" si="8"/>
        <v>46.969090000000001</v>
      </c>
      <c r="I294" s="85">
        <f>(Table8[[#This Row],[Adj Close]]-Table8[[#This Row],[Forecast 3 Period]])</f>
        <v>2.6056099999999986</v>
      </c>
      <c r="J294" s="85">
        <f>Table8[[#This Row],[Erorr ]]^2</f>
        <v>6.7892034720999925</v>
      </c>
      <c r="K294" s="85">
        <f>ABS(Table8[[#This Row],[Erorr ]])</f>
        <v>2.6056099999999986</v>
      </c>
      <c r="L294" s="13">
        <f>Table8[[#This Row],[Abs Erorr ]]/Table8[[#This Row],[Adj Close]]</f>
        <v>5.2559269143333164E-2</v>
      </c>
      <c r="M294" s="97">
        <f t="shared" si="9"/>
        <v>50.57461</v>
      </c>
      <c r="N294" s="85">
        <f>(Table8[[#This Row],[Adj Close]]-Table8[[#This Row],[Forecast 6 Period ]])</f>
        <v>-0.99990999999999985</v>
      </c>
      <c r="O294" s="85">
        <f>Table8[[#This Row],[Erorr 2]]^2</f>
        <v>0.99982000809999971</v>
      </c>
      <c r="P294" s="85">
        <f>ABS(Table8[[#This Row],[Erorr 2]])</f>
        <v>0.99990999999999985</v>
      </c>
      <c r="Q294" s="13">
        <f>Table8[[#This Row],[Abs Erorr 4]]/Table8[[#This Row],[Adj Close]]</f>
        <v>2.0169764012691955E-2</v>
      </c>
    </row>
    <row r="295" spans="6:17" x14ac:dyDescent="0.3">
      <c r="F295" s="9">
        <v>43893.291666666664</v>
      </c>
      <c r="G295" s="80">
        <v>49.700699999999998</v>
      </c>
      <c r="H295" s="85">
        <f t="shared" si="8"/>
        <v>46.7697</v>
      </c>
      <c r="I295" s="85">
        <f>(Table8[[#This Row],[Adj Close]]-Table8[[#This Row],[Forecast 3 Period]])</f>
        <v>2.9309999999999974</v>
      </c>
      <c r="J295" s="85">
        <f>Table8[[#This Row],[Erorr ]]^2</f>
        <v>8.5907609999999845</v>
      </c>
      <c r="K295" s="85">
        <f>ABS(Table8[[#This Row],[Erorr ]])</f>
        <v>2.9309999999999974</v>
      </c>
      <c r="L295" s="13">
        <f>Table8[[#This Row],[Abs Erorr ]]/Table8[[#This Row],[Adj Close]]</f>
        <v>5.8973012452540857E-2</v>
      </c>
      <c r="M295" s="97">
        <f t="shared" si="9"/>
        <v>49.150149999999996</v>
      </c>
      <c r="N295" s="85">
        <f>(Table8[[#This Row],[Adj Close]]-Table8[[#This Row],[Forecast 6 Period ]])</f>
        <v>0.55055000000000121</v>
      </c>
      <c r="O295" s="85">
        <f>Table8[[#This Row],[Erorr 2]]^2</f>
        <v>0.30310530250000134</v>
      </c>
      <c r="P295" s="85">
        <f>ABS(Table8[[#This Row],[Erorr 2]])</f>
        <v>0.55055000000000121</v>
      </c>
      <c r="Q295" s="13">
        <f>Table8[[#This Row],[Abs Erorr 4]]/Table8[[#This Row],[Adj Close]]</f>
        <v>1.1077308770299034E-2</v>
      </c>
    </row>
    <row r="296" spans="6:17" x14ac:dyDescent="0.3">
      <c r="F296" s="5">
        <v>43894.291666666664</v>
      </c>
      <c r="G296" s="91">
        <v>49.966700000000003</v>
      </c>
      <c r="H296" s="85">
        <f t="shared" si="8"/>
        <v>48.112499999999997</v>
      </c>
      <c r="I296" s="85">
        <f>(Table8[[#This Row],[Adj Close]]-Table8[[#This Row],[Forecast 3 Period]])</f>
        <v>1.8542000000000058</v>
      </c>
      <c r="J296" s="85">
        <f>Table8[[#This Row],[Erorr ]]^2</f>
        <v>3.4380576400000216</v>
      </c>
      <c r="K296" s="85">
        <f>ABS(Table8[[#This Row],[Erorr ]])</f>
        <v>1.8542000000000058</v>
      </c>
      <c r="L296" s="13">
        <f>Table8[[#This Row],[Abs Erorr ]]/Table8[[#This Row],[Adj Close]]</f>
        <v>3.7108714403793042E-2</v>
      </c>
      <c r="M296" s="97">
        <f t="shared" si="9"/>
        <v>48.339689999999997</v>
      </c>
      <c r="N296" s="85">
        <f>(Table8[[#This Row],[Adj Close]]-Table8[[#This Row],[Forecast 6 Period ]])</f>
        <v>1.6270100000000056</v>
      </c>
      <c r="O296" s="85">
        <f>Table8[[#This Row],[Erorr 2]]^2</f>
        <v>2.6471615401000181</v>
      </c>
      <c r="P296" s="85">
        <f>ABS(Table8[[#This Row],[Erorr 2]])</f>
        <v>1.6270100000000056</v>
      </c>
      <c r="Q296" s="13">
        <f>Table8[[#This Row],[Abs Erorr 4]]/Table8[[#This Row],[Adj Close]]</f>
        <v>3.2561886216220116E-2</v>
      </c>
    </row>
    <row r="297" spans="6:17" x14ac:dyDescent="0.3">
      <c r="F297" s="9">
        <v>43895.291666666664</v>
      </c>
      <c r="G297" s="80">
        <v>48.302700000000002</v>
      </c>
      <c r="H297" s="85">
        <f t="shared" si="8"/>
        <v>49.769300000000001</v>
      </c>
      <c r="I297" s="85">
        <f>(Table8[[#This Row],[Adj Close]]-Table8[[#This Row],[Forecast 3 Period]])</f>
        <v>-1.4665999999999997</v>
      </c>
      <c r="J297" s="85">
        <f>Table8[[#This Row],[Erorr ]]^2</f>
        <v>2.1509155599999992</v>
      </c>
      <c r="K297" s="85">
        <f>ABS(Table8[[#This Row],[Erorr ]])</f>
        <v>1.4665999999999997</v>
      </c>
      <c r="L297" s="13">
        <f>Table8[[#This Row],[Abs Erorr ]]/Table8[[#This Row],[Adj Close]]</f>
        <v>3.0362691940616148E-2</v>
      </c>
      <c r="M297" s="97">
        <f t="shared" si="9"/>
        <v>48.473630000000007</v>
      </c>
      <c r="N297" s="85">
        <f>(Table8[[#This Row],[Adj Close]]-Table8[[#This Row],[Forecast 6 Period ]])</f>
        <v>-0.17093000000000558</v>
      </c>
      <c r="O297" s="85">
        <f>Table8[[#This Row],[Erorr 2]]^2</f>
        <v>2.9217064900001907E-2</v>
      </c>
      <c r="P297" s="85">
        <f>ABS(Table8[[#This Row],[Erorr 2]])</f>
        <v>0.17093000000000558</v>
      </c>
      <c r="Q297" s="13">
        <f>Table8[[#This Row],[Abs Erorr 4]]/Table8[[#This Row],[Adj Close]]</f>
        <v>3.5387255784874463E-3</v>
      </c>
    </row>
    <row r="298" spans="6:17" x14ac:dyDescent="0.3">
      <c r="F298" s="5">
        <v>43896.291666666664</v>
      </c>
      <c r="G298" s="91">
        <v>46.898699999999998</v>
      </c>
      <c r="H298" s="85">
        <f t="shared" si="8"/>
        <v>49.221299999999999</v>
      </c>
      <c r="I298" s="85">
        <f>(Table8[[#This Row],[Adj Close]]-Table8[[#This Row],[Forecast 3 Period]])</f>
        <v>-2.3226000000000013</v>
      </c>
      <c r="J298" s="85">
        <f>Table8[[#This Row],[Erorr ]]^2</f>
        <v>5.3944707600000061</v>
      </c>
      <c r="K298" s="85">
        <f>ABS(Table8[[#This Row],[Erorr ]])</f>
        <v>2.3226000000000013</v>
      </c>
      <c r="L298" s="13">
        <f>Table8[[#This Row],[Abs Erorr ]]/Table8[[#This Row],[Adj Close]]</f>
        <v>4.9523760786546356E-2</v>
      </c>
      <c r="M298" s="97">
        <f t="shared" si="9"/>
        <v>48.488900000000008</v>
      </c>
      <c r="N298" s="85">
        <f>(Table8[[#This Row],[Adj Close]]-Table8[[#This Row],[Forecast 6 Period ]])</f>
        <v>-1.59020000000001</v>
      </c>
      <c r="O298" s="85">
        <f>Table8[[#This Row],[Erorr 2]]^2</f>
        <v>2.528736040000032</v>
      </c>
      <c r="P298" s="85">
        <f>ABS(Table8[[#This Row],[Erorr 2]])</f>
        <v>1.59020000000001</v>
      </c>
      <c r="Q298" s="13">
        <f>Table8[[#This Row],[Abs Erorr 4]]/Table8[[#This Row],[Adj Close]]</f>
        <v>3.3907123225164239E-2</v>
      </c>
    </row>
    <row r="299" spans="6:17" x14ac:dyDescent="0.3">
      <c r="F299" s="9">
        <v>43899.291666666664</v>
      </c>
      <c r="G299" s="80">
        <v>40.533299999999997</v>
      </c>
      <c r="H299" s="85">
        <f t="shared" si="8"/>
        <v>48.240299999999998</v>
      </c>
      <c r="I299" s="85">
        <f>(Table8[[#This Row],[Adj Close]]-Table8[[#This Row],[Forecast 3 Period]])</f>
        <v>-7.7070000000000007</v>
      </c>
      <c r="J299" s="85">
        <f>Table8[[#This Row],[Erorr ]]^2</f>
        <v>59.397849000000008</v>
      </c>
      <c r="K299" s="85">
        <f>ABS(Table8[[#This Row],[Erorr ]])</f>
        <v>7.7070000000000007</v>
      </c>
      <c r="L299" s="13">
        <f>Table8[[#This Row],[Abs Erorr ]]/Table8[[#This Row],[Adj Close]]</f>
        <v>0.19013995899667685</v>
      </c>
      <c r="M299" s="97">
        <f t="shared" si="9"/>
        <v>48.384500000000003</v>
      </c>
      <c r="N299" s="85">
        <f>(Table8[[#This Row],[Adj Close]]-Table8[[#This Row],[Forecast 6 Period ]])</f>
        <v>-7.8512000000000057</v>
      </c>
      <c r="O299" s="85">
        <f>Table8[[#This Row],[Erorr 2]]^2</f>
        <v>61.64134144000009</v>
      </c>
      <c r="P299" s="85">
        <f>ABS(Table8[[#This Row],[Erorr 2]])</f>
        <v>7.8512000000000057</v>
      </c>
      <c r="Q299" s="13">
        <f>Table8[[#This Row],[Abs Erorr 4]]/Table8[[#This Row],[Adj Close]]</f>
        <v>0.19369752771178281</v>
      </c>
    </row>
    <row r="300" spans="6:17" x14ac:dyDescent="0.3">
      <c r="F300" s="5">
        <v>43900.291666666664</v>
      </c>
      <c r="G300" s="91">
        <v>43.021999999999998</v>
      </c>
      <c r="H300" s="85">
        <f t="shared" si="8"/>
        <v>44.773740000000004</v>
      </c>
      <c r="I300" s="85">
        <f>(Table8[[#This Row],[Adj Close]]-Table8[[#This Row],[Forecast 3 Period]])</f>
        <v>-1.7517400000000052</v>
      </c>
      <c r="J300" s="85">
        <f>Table8[[#This Row],[Erorr ]]^2</f>
        <v>3.0685930276000182</v>
      </c>
      <c r="K300" s="85">
        <f>ABS(Table8[[#This Row],[Erorr ]])</f>
        <v>1.7517400000000052</v>
      </c>
      <c r="L300" s="13">
        <f>Table8[[#This Row],[Abs Erorr ]]/Table8[[#This Row],[Adj Close]]</f>
        <v>4.0717307424108715E-2</v>
      </c>
      <c r="M300" s="97">
        <f t="shared" si="9"/>
        <v>47.067820000000005</v>
      </c>
      <c r="N300" s="85">
        <f>(Table8[[#This Row],[Adj Close]]-Table8[[#This Row],[Forecast 6 Period ]])</f>
        <v>-4.0458200000000062</v>
      </c>
      <c r="O300" s="85">
        <f>Table8[[#This Row],[Erorr 2]]^2</f>
        <v>16.368659472400051</v>
      </c>
      <c r="P300" s="85">
        <f>ABS(Table8[[#This Row],[Erorr 2]])</f>
        <v>4.0458200000000062</v>
      </c>
      <c r="Q300" s="13">
        <f>Table8[[#This Row],[Abs Erorr 4]]/Table8[[#This Row],[Adj Close]]</f>
        <v>9.4040723350843902E-2</v>
      </c>
    </row>
    <row r="301" spans="6:17" x14ac:dyDescent="0.3">
      <c r="F301" s="9">
        <v>43901.291666666664</v>
      </c>
      <c r="G301" s="80">
        <v>42.281999999999996</v>
      </c>
      <c r="H301" s="85">
        <f t="shared" si="8"/>
        <v>43.438399999999994</v>
      </c>
      <c r="I301" s="85">
        <f>(Table8[[#This Row],[Adj Close]]-Table8[[#This Row],[Forecast 3 Period]])</f>
        <v>-1.1563999999999979</v>
      </c>
      <c r="J301" s="85">
        <f>Table8[[#This Row],[Erorr ]]^2</f>
        <v>1.3372609599999952</v>
      </c>
      <c r="K301" s="85">
        <f>ABS(Table8[[#This Row],[Erorr ]])</f>
        <v>1.1563999999999979</v>
      </c>
      <c r="L301" s="13">
        <f>Table8[[#This Row],[Abs Erorr ]]/Table8[[#This Row],[Adj Close]]</f>
        <v>2.7349699635778772E-2</v>
      </c>
      <c r="M301" s="97">
        <f t="shared" si="9"/>
        <v>45.71808</v>
      </c>
      <c r="N301" s="85">
        <f>(Table8[[#This Row],[Adj Close]]-Table8[[#This Row],[Forecast 6 Period ]])</f>
        <v>-3.436080000000004</v>
      </c>
      <c r="O301" s="85">
        <f>Table8[[#This Row],[Erorr 2]]^2</f>
        <v>11.806645766400027</v>
      </c>
      <c r="P301" s="85">
        <f>ABS(Table8[[#This Row],[Erorr 2]])</f>
        <v>3.436080000000004</v>
      </c>
      <c r="Q301" s="13">
        <f>Table8[[#This Row],[Abs Erorr 4]]/Table8[[#This Row],[Adj Close]]</f>
        <v>8.12657868596567E-2</v>
      </c>
    </row>
    <row r="302" spans="6:17" x14ac:dyDescent="0.3">
      <c r="F302" s="5">
        <v>43902.291666666664</v>
      </c>
      <c r="G302" s="91">
        <v>37.369999999999997</v>
      </c>
      <c r="H302" s="85">
        <f t="shared" si="8"/>
        <v>41.979390000000002</v>
      </c>
      <c r="I302" s="85">
        <f>(Table8[[#This Row],[Adj Close]]-Table8[[#This Row],[Forecast 3 Period]])</f>
        <v>-4.6093900000000048</v>
      </c>
      <c r="J302" s="85">
        <f>Table8[[#This Row],[Erorr ]]^2</f>
        <v>21.246476172100042</v>
      </c>
      <c r="K302" s="85">
        <f>ABS(Table8[[#This Row],[Erorr ]])</f>
        <v>4.6093900000000048</v>
      </c>
      <c r="L302" s="13">
        <f>Table8[[#This Row],[Abs Erorr ]]/Table8[[#This Row],[Adj Close]]</f>
        <v>0.12334466149317648</v>
      </c>
      <c r="M302" s="97">
        <f t="shared" si="9"/>
        <v>44.374139999999997</v>
      </c>
      <c r="N302" s="85">
        <f>(Table8[[#This Row],[Adj Close]]-Table8[[#This Row],[Forecast 6 Period ]])</f>
        <v>-7.0041399999999996</v>
      </c>
      <c r="O302" s="85">
        <f>Table8[[#This Row],[Erorr 2]]^2</f>
        <v>49.057977139599991</v>
      </c>
      <c r="P302" s="85">
        <f>ABS(Table8[[#This Row],[Erorr 2]])</f>
        <v>7.0041399999999996</v>
      </c>
      <c r="Q302" s="13">
        <f>Table8[[#This Row],[Abs Erorr 4]]/Table8[[#This Row],[Adj Close]]</f>
        <v>0.18742681295156544</v>
      </c>
    </row>
    <row r="303" spans="6:17" x14ac:dyDescent="0.3">
      <c r="F303" s="9">
        <v>43903.291666666664</v>
      </c>
      <c r="G303" s="80">
        <v>36.441299999999998</v>
      </c>
      <c r="H303" s="85">
        <f t="shared" si="8"/>
        <v>40.539199999999994</v>
      </c>
      <c r="I303" s="85">
        <f>(Table8[[#This Row],[Adj Close]]-Table8[[#This Row],[Forecast 3 Period]])</f>
        <v>-4.0978999999999957</v>
      </c>
      <c r="J303" s="85">
        <f>Table8[[#This Row],[Erorr ]]^2</f>
        <v>16.792784409999964</v>
      </c>
      <c r="K303" s="85">
        <f>ABS(Table8[[#This Row],[Erorr ]])</f>
        <v>4.0978999999999957</v>
      </c>
      <c r="L303" s="13">
        <f>Table8[[#This Row],[Abs Erorr ]]/Table8[[#This Row],[Adj Close]]</f>
        <v>0.11245208046913792</v>
      </c>
      <c r="M303" s="97">
        <f t="shared" si="9"/>
        <v>42.1616</v>
      </c>
      <c r="N303" s="85">
        <f>(Table8[[#This Row],[Adj Close]]-Table8[[#This Row],[Forecast 6 Period ]])</f>
        <v>-5.7203000000000017</v>
      </c>
      <c r="O303" s="85">
        <f>Table8[[#This Row],[Erorr 2]]^2</f>
        <v>32.721832090000021</v>
      </c>
      <c r="P303" s="85">
        <f>ABS(Table8[[#This Row],[Erorr 2]])</f>
        <v>5.7203000000000017</v>
      </c>
      <c r="Q303" s="13">
        <f>Table8[[#This Row],[Abs Erorr 4]]/Table8[[#This Row],[Adj Close]]</f>
        <v>0.15697299492608666</v>
      </c>
    </row>
    <row r="304" spans="6:17" x14ac:dyDescent="0.3">
      <c r="F304" s="5">
        <v>43906.291666666664</v>
      </c>
      <c r="G304" s="91">
        <v>29.671299999999999</v>
      </c>
      <c r="H304" s="85">
        <f t="shared" si="8"/>
        <v>38.472119999999997</v>
      </c>
      <c r="I304" s="85">
        <f>(Table8[[#This Row],[Adj Close]]-Table8[[#This Row],[Forecast 3 Period]])</f>
        <v>-8.8008199999999981</v>
      </c>
      <c r="J304" s="85">
        <f>Table8[[#This Row],[Erorr ]]^2</f>
        <v>77.45443267239996</v>
      </c>
      <c r="K304" s="85">
        <f>ABS(Table8[[#This Row],[Erorr ]])</f>
        <v>8.8008199999999981</v>
      </c>
      <c r="L304" s="13">
        <f>Table8[[#This Row],[Abs Erorr ]]/Table8[[#This Row],[Adj Close]]</f>
        <v>0.29661052936676174</v>
      </c>
      <c r="M304" s="97">
        <f t="shared" si="9"/>
        <v>40.56626</v>
      </c>
      <c r="N304" s="85">
        <f>(Table8[[#This Row],[Adj Close]]-Table8[[#This Row],[Forecast 6 Period ]])</f>
        <v>-10.894960000000001</v>
      </c>
      <c r="O304" s="85">
        <f>Table8[[#This Row],[Erorr 2]]^2</f>
        <v>118.70015340160002</v>
      </c>
      <c r="P304" s="85">
        <f>ABS(Table8[[#This Row],[Erorr 2]])</f>
        <v>10.894960000000001</v>
      </c>
      <c r="Q304" s="13">
        <f>Table8[[#This Row],[Abs Erorr 4]]/Table8[[#This Row],[Adj Close]]</f>
        <v>0.36718849527995073</v>
      </c>
    </row>
    <row r="305" spans="6:17" x14ac:dyDescent="0.3">
      <c r="F305" s="9">
        <v>43907.291666666664</v>
      </c>
      <c r="G305" s="80">
        <v>28.68</v>
      </c>
      <c r="H305" s="85">
        <f t="shared" si="8"/>
        <v>34.01191</v>
      </c>
      <c r="I305" s="85">
        <f>(Table8[[#This Row],[Adj Close]]-Table8[[#This Row],[Forecast 3 Period]])</f>
        <v>-5.3319100000000006</v>
      </c>
      <c r="J305" s="85">
        <f>Table8[[#This Row],[Erorr ]]^2</f>
        <v>28.429264248100008</v>
      </c>
      <c r="K305" s="85">
        <f>ABS(Table8[[#This Row],[Erorr ]])</f>
        <v>5.3319100000000006</v>
      </c>
      <c r="L305" s="13">
        <f>Table8[[#This Row],[Abs Erorr ]]/Table8[[#This Row],[Adj Close]]</f>
        <v>0.18591039051603908</v>
      </c>
      <c r="M305" s="97">
        <f t="shared" si="9"/>
        <v>37.508450000000003</v>
      </c>
      <c r="N305" s="85">
        <f>(Table8[[#This Row],[Adj Close]]-Table8[[#This Row],[Forecast 6 Period ]])</f>
        <v>-8.8284500000000037</v>
      </c>
      <c r="O305" s="85">
        <f>Table8[[#This Row],[Erorr 2]]^2</f>
        <v>77.941529402500066</v>
      </c>
      <c r="P305" s="85">
        <f>ABS(Table8[[#This Row],[Erorr 2]])</f>
        <v>8.8284500000000037</v>
      </c>
      <c r="Q305" s="13">
        <f>Table8[[#This Row],[Abs Erorr 4]]/Table8[[#This Row],[Adj Close]]</f>
        <v>0.30782601115760122</v>
      </c>
    </row>
    <row r="306" spans="6:17" x14ac:dyDescent="0.3">
      <c r="F306" s="5">
        <v>43908.291666666664</v>
      </c>
      <c r="G306" s="91">
        <v>24.081299999999999</v>
      </c>
      <c r="H306" s="85">
        <f t="shared" si="8"/>
        <v>31.305779999999999</v>
      </c>
      <c r="I306" s="85">
        <f>(Table8[[#This Row],[Adj Close]]-Table8[[#This Row],[Forecast 3 Period]])</f>
        <v>-7.2244799999999998</v>
      </c>
      <c r="J306" s="85">
        <f>Table8[[#This Row],[Erorr ]]^2</f>
        <v>52.193111270399996</v>
      </c>
      <c r="K306" s="85">
        <f>ABS(Table8[[#This Row],[Erorr ]])</f>
        <v>7.2244799999999998</v>
      </c>
      <c r="L306" s="13">
        <f>Table8[[#This Row],[Abs Erorr ]]/Table8[[#This Row],[Adj Close]]</f>
        <v>0.30000373733976154</v>
      </c>
      <c r="M306" s="97">
        <f t="shared" si="9"/>
        <v>34.962920000000004</v>
      </c>
      <c r="N306" s="85">
        <f>(Table8[[#This Row],[Adj Close]]-Table8[[#This Row],[Forecast 6 Period ]])</f>
        <v>-10.881620000000005</v>
      </c>
      <c r="O306" s="85">
        <f>Table8[[#This Row],[Erorr 2]]^2</f>
        <v>118.40965382440011</v>
      </c>
      <c r="P306" s="85">
        <f>ABS(Table8[[#This Row],[Erorr 2]])</f>
        <v>10.881620000000005</v>
      </c>
      <c r="Q306" s="13">
        <f>Table8[[#This Row],[Abs Erorr 4]]/Table8[[#This Row],[Adj Close]]</f>
        <v>0.45187012329068638</v>
      </c>
    </row>
    <row r="307" spans="6:17" x14ac:dyDescent="0.3">
      <c r="F307" s="9">
        <v>43909.291666666664</v>
      </c>
      <c r="G307" s="80">
        <v>28.5093</v>
      </c>
      <c r="H307" s="85">
        <f t="shared" si="8"/>
        <v>27.137909999999998</v>
      </c>
      <c r="I307" s="85">
        <f>(Table8[[#This Row],[Adj Close]]-Table8[[#This Row],[Forecast 3 Period]])</f>
        <v>1.3713900000000017</v>
      </c>
      <c r="J307" s="85">
        <f>Table8[[#This Row],[Erorr ]]^2</f>
        <v>1.8807105321000046</v>
      </c>
      <c r="K307" s="85">
        <f>ABS(Table8[[#This Row],[Erorr ]])</f>
        <v>1.3713900000000017</v>
      </c>
      <c r="L307" s="13">
        <f>Table8[[#This Row],[Abs Erorr ]]/Table8[[#This Row],[Adj Close]]</f>
        <v>4.8103250518251997E-2</v>
      </c>
      <c r="M307" s="97">
        <f t="shared" si="9"/>
        <v>31.739980000000003</v>
      </c>
      <c r="N307" s="85">
        <f>(Table8[[#This Row],[Adj Close]]-Table8[[#This Row],[Forecast 6 Period ]])</f>
        <v>-3.2306800000000031</v>
      </c>
      <c r="O307" s="85">
        <f>Table8[[#This Row],[Erorr 2]]^2</f>
        <v>10.43729326240002</v>
      </c>
      <c r="P307" s="85">
        <f>ABS(Table8[[#This Row],[Erorr 2]])</f>
        <v>3.2306800000000031</v>
      </c>
      <c r="Q307" s="13">
        <f>Table8[[#This Row],[Abs Erorr 4]]/Table8[[#This Row],[Adj Close]]</f>
        <v>0.11332021480709814</v>
      </c>
    </row>
    <row r="308" spans="6:17" x14ac:dyDescent="0.3">
      <c r="F308" s="5">
        <v>43910.291666666664</v>
      </c>
      <c r="G308" s="91">
        <v>28.501999999999999</v>
      </c>
      <c r="H308" s="85">
        <f t="shared" si="8"/>
        <v>27.232109999999999</v>
      </c>
      <c r="I308" s="85">
        <f>(Table8[[#This Row],[Adj Close]]-Table8[[#This Row],[Forecast 3 Period]])</f>
        <v>1.2698900000000002</v>
      </c>
      <c r="J308" s="85">
        <f>Table8[[#This Row],[Erorr ]]^2</f>
        <v>1.6126206121000004</v>
      </c>
      <c r="K308" s="85">
        <f>ABS(Table8[[#This Row],[Erorr ]])</f>
        <v>1.2698900000000002</v>
      </c>
      <c r="L308" s="13">
        <f>Table8[[#This Row],[Abs Erorr ]]/Table8[[#This Row],[Adj Close]]</f>
        <v>4.4554417233878332E-2</v>
      </c>
      <c r="M308" s="97">
        <f t="shared" si="9"/>
        <v>29.569510000000001</v>
      </c>
      <c r="N308" s="85">
        <f>(Table8[[#This Row],[Adj Close]]-Table8[[#This Row],[Forecast 6 Period ]])</f>
        <v>-1.0675100000000022</v>
      </c>
      <c r="O308" s="85">
        <f>Table8[[#This Row],[Erorr 2]]^2</f>
        <v>1.1395776001000046</v>
      </c>
      <c r="P308" s="85">
        <f>ABS(Table8[[#This Row],[Erorr 2]])</f>
        <v>1.0675100000000022</v>
      </c>
      <c r="Q308" s="13">
        <f>Table8[[#This Row],[Abs Erorr 4]]/Table8[[#This Row],[Adj Close]]</f>
        <v>3.7453862886815036E-2</v>
      </c>
    </row>
    <row r="309" spans="6:17" x14ac:dyDescent="0.3">
      <c r="F309" s="9">
        <v>43913.291666666664</v>
      </c>
      <c r="G309" s="80">
        <v>28.9527</v>
      </c>
      <c r="H309" s="85">
        <f t="shared" si="8"/>
        <v>27.177979999999998</v>
      </c>
      <c r="I309" s="85">
        <f>(Table8[[#This Row],[Adj Close]]-Table8[[#This Row],[Forecast 3 Period]])</f>
        <v>1.7747200000000021</v>
      </c>
      <c r="J309" s="85">
        <f>Table8[[#This Row],[Erorr ]]^2</f>
        <v>3.1496310784000072</v>
      </c>
      <c r="K309" s="85">
        <f>ABS(Table8[[#This Row],[Erorr ]])</f>
        <v>1.7747200000000021</v>
      </c>
      <c r="L309" s="13">
        <f>Table8[[#This Row],[Abs Erorr ]]/Table8[[#This Row],[Adj Close]]</f>
        <v>6.1297219257616803E-2</v>
      </c>
      <c r="M309" s="97">
        <f t="shared" si="9"/>
        <v>28.56578</v>
      </c>
      <c r="N309" s="85">
        <f>(Table8[[#This Row],[Adj Close]]-Table8[[#This Row],[Forecast 6 Period ]])</f>
        <v>0.38691999999999993</v>
      </c>
      <c r="O309" s="85">
        <f>Table8[[#This Row],[Erorr 2]]^2</f>
        <v>0.14970708639999994</v>
      </c>
      <c r="P309" s="85">
        <f>ABS(Table8[[#This Row],[Erorr 2]])</f>
        <v>0.38691999999999993</v>
      </c>
      <c r="Q309" s="13">
        <f>Table8[[#This Row],[Abs Erorr 4]]/Table8[[#This Row],[Adj Close]]</f>
        <v>1.3363865891609416E-2</v>
      </c>
    </row>
    <row r="310" spans="6:17" x14ac:dyDescent="0.3">
      <c r="F310" s="5">
        <v>43914.291666666664</v>
      </c>
      <c r="G310" s="91">
        <v>33.666699999999999</v>
      </c>
      <c r="H310" s="85">
        <f t="shared" si="8"/>
        <v>28.684469999999997</v>
      </c>
      <c r="I310" s="85">
        <f>(Table8[[#This Row],[Adj Close]]-Table8[[#This Row],[Forecast 3 Period]])</f>
        <v>4.9822300000000013</v>
      </c>
      <c r="J310" s="85">
        <f>Table8[[#This Row],[Erorr ]]^2</f>
        <v>24.822615772900011</v>
      </c>
      <c r="K310" s="85">
        <f>ABS(Table8[[#This Row],[Erorr ]])</f>
        <v>4.9822300000000013</v>
      </c>
      <c r="L310" s="13">
        <f>Table8[[#This Row],[Abs Erorr ]]/Table8[[#This Row],[Adj Close]]</f>
        <v>0.14798688318130382</v>
      </c>
      <c r="M310" s="97">
        <f t="shared" si="9"/>
        <v>27.844190000000001</v>
      </c>
      <c r="N310" s="85">
        <f>(Table8[[#This Row],[Adj Close]]-Table8[[#This Row],[Forecast 6 Period ]])</f>
        <v>5.8225099999999976</v>
      </c>
      <c r="O310" s="85">
        <f>Table8[[#This Row],[Erorr 2]]^2</f>
        <v>33.901622700099971</v>
      </c>
      <c r="P310" s="85">
        <f>ABS(Table8[[#This Row],[Erorr 2]])</f>
        <v>5.8225099999999976</v>
      </c>
      <c r="Q310" s="13">
        <f>Table8[[#This Row],[Abs Erorr 4]]/Table8[[#This Row],[Adj Close]]</f>
        <v>0.17294567035082137</v>
      </c>
    </row>
    <row r="311" spans="6:17" x14ac:dyDescent="0.3">
      <c r="F311" s="9">
        <v>43915.291666666664</v>
      </c>
      <c r="G311" s="80">
        <v>35.950000000000003</v>
      </c>
      <c r="H311" s="85">
        <f t="shared" si="8"/>
        <v>30.70309</v>
      </c>
      <c r="I311" s="85">
        <f>(Table8[[#This Row],[Adj Close]]-Table8[[#This Row],[Forecast 3 Period]])</f>
        <v>5.2469100000000033</v>
      </c>
      <c r="J311" s="85">
        <f>Table8[[#This Row],[Erorr ]]^2</f>
        <v>27.530064548100036</v>
      </c>
      <c r="K311" s="85">
        <f>ABS(Table8[[#This Row],[Erorr ]])</f>
        <v>5.2469100000000033</v>
      </c>
      <c r="L311" s="13">
        <f>Table8[[#This Row],[Abs Erorr ]]/Table8[[#This Row],[Adj Close]]</f>
        <v>0.14595020862308769</v>
      </c>
      <c r="M311" s="97">
        <f t="shared" si="9"/>
        <v>29.202269999999999</v>
      </c>
      <c r="N311" s="85">
        <f>(Table8[[#This Row],[Adj Close]]-Table8[[#This Row],[Forecast 6 Period ]])</f>
        <v>6.7477300000000042</v>
      </c>
      <c r="O311" s="85">
        <f>Table8[[#This Row],[Erorr 2]]^2</f>
        <v>45.531860152900059</v>
      </c>
      <c r="P311" s="85">
        <f>ABS(Table8[[#This Row],[Erorr 2]])</f>
        <v>6.7477300000000042</v>
      </c>
      <c r="Q311" s="13">
        <f>Table8[[#This Row],[Abs Erorr 4]]/Table8[[#This Row],[Adj Close]]</f>
        <v>0.18769763560500705</v>
      </c>
    </row>
    <row r="312" spans="6:17" x14ac:dyDescent="0.3">
      <c r="F312" s="5">
        <v>43916.291666666664</v>
      </c>
      <c r="G312" s="91">
        <v>35.210700000000003</v>
      </c>
      <c r="H312" s="85">
        <f t="shared" si="8"/>
        <v>33.165819999999997</v>
      </c>
      <c r="I312" s="85">
        <f>(Table8[[#This Row],[Adj Close]]-Table8[[#This Row],[Forecast 3 Period]])</f>
        <v>2.0448800000000062</v>
      </c>
      <c r="J312" s="85">
        <f>Table8[[#This Row],[Erorr ]]^2</f>
        <v>4.1815342144000258</v>
      </c>
      <c r="K312" s="85">
        <f>ABS(Table8[[#This Row],[Erorr ]])</f>
        <v>2.0448800000000062</v>
      </c>
      <c r="L312" s="13">
        <f>Table8[[#This Row],[Abs Erorr ]]/Table8[[#This Row],[Adj Close]]</f>
        <v>5.8075528177514393E-2</v>
      </c>
      <c r="M312" s="97">
        <f t="shared" si="9"/>
        <v>30.673340000000003</v>
      </c>
      <c r="N312" s="85">
        <f>(Table8[[#This Row],[Adj Close]]-Table8[[#This Row],[Forecast 6 Period ]])</f>
        <v>4.5373599999999996</v>
      </c>
      <c r="O312" s="85">
        <f>Table8[[#This Row],[Erorr 2]]^2</f>
        <v>20.587635769599995</v>
      </c>
      <c r="P312" s="85">
        <f>ABS(Table8[[#This Row],[Erorr 2]])</f>
        <v>4.5373599999999996</v>
      </c>
      <c r="Q312" s="13">
        <f>Table8[[#This Row],[Abs Erorr 4]]/Table8[[#This Row],[Adj Close]]</f>
        <v>0.1288631012731925</v>
      </c>
    </row>
    <row r="313" spans="6:17" x14ac:dyDescent="0.3">
      <c r="F313" s="9">
        <v>43917.291666666664</v>
      </c>
      <c r="G313" s="80">
        <v>34.290700000000001</v>
      </c>
      <c r="H313" s="85">
        <f t="shared" si="8"/>
        <v>34.969290000000001</v>
      </c>
      <c r="I313" s="85">
        <f>(Table8[[#This Row],[Adj Close]]-Table8[[#This Row],[Forecast 3 Period]])</f>
        <v>-0.6785899999999998</v>
      </c>
      <c r="J313" s="85">
        <f>Table8[[#This Row],[Erorr ]]^2</f>
        <v>0.46048438809999975</v>
      </c>
      <c r="K313" s="85">
        <f>ABS(Table8[[#This Row],[Erorr ]])</f>
        <v>0.6785899999999998</v>
      </c>
      <c r="L313" s="13">
        <f>Table8[[#This Row],[Abs Erorr ]]/Table8[[#This Row],[Adj Close]]</f>
        <v>1.9789330634836844E-2</v>
      </c>
      <c r="M313" s="97">
        <f t="shared" si="9"/>
        <v>32.457149999999999</v>
      </c>
      <c r="N313" s="85">
        <f>(Table8[[#This Row],[Adj Close]]-Table8[[#This Row],[Forecast 6 Period ]])</f>
        <v>1.8335500000000025</v>
      </c>
      <c r="O313" s="85">
        <f>Table8[[#This Row],[Erorr 2]]^2</f>
        <v>3.3619056025000091</v>
      </c>
      <c r="P313" s="85">
        <f>ABS(Table8[[#This Row],[Erorr 2]])</f>
        <v>1.8335500000000025</v>
      </c>
      <c r="Q313" s="13">
        <f>Table8[[#This Row],[Abs Erorr 4]]/Table8[[#This Row],[Adj Close]]</f>
        <v>5.347076612609257E-2</v>
      </c>
    </row>
    <row r="314" spans="6:17" x14ac:dyDescent="0.3">
      <c r="F314" s="5">
        <v>43920.291666666664</v>
      </c>
      <c r="G314" s="91">
        <v>33.475299999999997</v>
      </c>
      <c r="H314" s="85">
        <f t="shared" si="8"/>
        <v>35.064490000000006</v>
      </c>
      <c r="I314" s="85">
        <f>(Table8[[#This Row],[Adj Close]]-Table8[[#This Row],[Forecast 3 Period]])</f>
        <v>-1.5891900000000092</v>
      </c>
      <c r="J314" s="85">
        <f>Table8[[#This Row],[Erorr ]]^2</f>
        <v>2.5255248561000294</v>
      </c>
      <c r="K314" s="85">
        <f>ABS(Table8[[#This Row],[Erorr ]])</f>
        <v>1.5891900000000092</v>
      </c>
      <c r="L314" s="13">
        <f>Table8[[#This Row],[Abs Erorr ]]/Table8[[#This Row],[Adj Close]]</f>
        <v>4.7473510319549321E-2</v>
      </c>
      <c r="M314" s="97">
        <f t="shared" si="9"/>
        <v>33.569090000000003</v>
      </c>
      <c r="N314" s="85">
        <f>(Table8[[#This Row],[Adj Close]]-Table8[[#This Row],[Forecast 6 Period ]])</f>
        <v>-9.3790000000005591E-2</v>
      </c>
      <c r="O314" s="85">
        <f>Table8[[#This Row],[Erorr 2]]^2</f>
        <v>8.7965641000010489E-3</v>
      </c>
      <c r="P314" s="85">
        <f>ABS(Table8[[#This Row],[Erorr 2]])</f>
        <v>9.3790000000005591E-2</v>
      </c>
      <c r="Q314" s="13">
        <f>Table8[[#This Row],[Abs Erorr 4]]/Table8[[#This Row],[Adj Close]]</f>
        <v>2.8017672731836785E-3</v>
      </c>
    </row>
    <row r="315" spans="6:17" x14ac:dyDescent="0.3">
      <c r="F315" s="9">
        <v>43921.291666666664</v>
      </c>
      <c r="G315" s="80">
        <v>34.933300000000003</v>
      </c>
      <c r="H315" s="85">
        <f t="shared" si="8"/>
        <v>34.240539999999996</v>
      </c>
      <c r="I315" s="85">
        <f>(Table8[[#This Row],[Adj Close]]-Table8[[#This Row],[Forecast 3 Period]])</f>
        <v>0.69276000000000693</v>
      </c>
      <c r="J315" s="85">
        <f>Table8[[#This Row],[Erorr ]]^2</f>
        <v>0.47991641760000958</v>
      </c>
      <c r="K315" s="85">
        <f>ABS(Table8[[#This Row],[Erorr ]])</f>
        <v>0.69276000000000693</v>
      </c>
      <c r="L315" s="13">
        <f>Table8[[#This Row],[Abs Erorr ]]/Table8[[#This Row],[Adj Close]]</f>
        <v>1.9830934953182403E-2</v>
      </c>
      <c r="M315" s="97">
        <f t="shared" si="9"/>
        <v>34.047280000000001</v>
      </c>
      <c r="N315" s="85">
        <f>(Table8[[#This Row],[Adj Close]]-Table8[[#This Row],[Forecast 6 Period ]])</f>
        <v>0.88602000000000203</v>
      </c>
      <c r="O315" s="85">
        <f>Table8[[#This Row],[Erorr 2]]^2</f>
        <v>0.78503144040000361</v>
      </c>
      <c r="P315" s="85">
        <f>ABS(Table8[[#This Row],[Erorr 2]])</f>
        <v>0.88602000000000203</v>
      </c>
      <c r="Q315" s="13">
        <f>Table8[[#This Row],[Abs Erorr 4]]/Table8[[#This Row],[Adj Close]]</f>
        <v>2.5363192140450571E-2</v>
      </c>
    </row>
    <row r="316" spans="6:17" x14ac:dyDescent="0.3">
      <c r="F316" s="5">
        <v>43922.291666666664</v>
      </c>
      <c r="G316" s="91">
        <v>32.103999999999999</v>
      </c>
      <c r="H316" s="85">
        <f t="shared" si="8"/>
        <v>34.30312</v>
      </c>
      <c r="I316" s="85">
        <f>(Table8[[#This Row],[Adj Close]]-Table8[[#This Row],[Forecast 3 Period]])</f>
        <v>-2.1991200000000006</v>
      </c>
      <c r="J316" s="85">
        <f>Table8[[#This Row],[Erorr ]]^2</f>
        <v>4.8361287744000023</v>
      </c>
      <c r="K316" s="85">
        <f>ABS(Table8[[#This Row],[Erorr ]])</f>
        <v>2.1991200000000006</v>
      </c>
      <c r="L316" s="13">
        <f>Table8[[#This Row],[Abs Erorr ]]/Table8[[#This Row],[Adj Close]]</f>
        <v>6.8499875404933991E-2</v>
      </c>
      <c r="M316" s="97">
        <f t="shared" si="9"/>
        <v>34.543669999999999</v>
      </c>
      <c r="N316" s="85">
        <f>(Table8[[#This Row],[Adj Close]]-Table8[[#This Row],[Forecast 6 Period ]])</f>
        <v>-2.4396699999999996</v>
      </c>
      <c r="O316" s="85">
        <f>Table8[[#This Row],[Erorr 2]]^2</f>
        <v>5.9519897088999976</v>
      </c>
      <c r="P316" s="85">
        <f>ABS(Table8[[#This Row],[Erorr 2]])</f>
        <v>2.4396699999999996</v>
      </c>
      <c r="Q316" s="13">
        <f>Table8[[#This Row],[Abs Erorr 4]]/Table8[[#This Row],[Adj Close]]</f>
        <v>7.5992711188636916E-2</v>
      </c>
    </row>
    <row r="317" spans="6:17" x14ac:dyDescent="0.3">
      <c r="F317" s="9">
        <v>43923.291666666664</v>
      </c>
      <c r="G317" s="80">
        <v>30.297999999999998</v>
      </c>
      <c r="H317" s="85">
        <f t="shared" si="8"/>
        <v>33.364179999999998</v>
      </c>
      <c r="I317" s="85">
        <f>(Table8[[#This Row],[Adj Close]]-Table8[[#This Row],[Forecast 3 Period]])</f>
        <v>-3.0661799999999992</v>
      </c>
      <c r="J317" s="85">
        <f>Table8[[#This Row],[Erorr ]]^2</f>
        <v>9.4014597923999954</v>
      </c>
      <c r="K317" s="85">
        <f>ABS(Table8[[#This Row],[Erorr ]])</f>
        <v>3.0661799999999992</v>
      </c>
      <c r="L317" s="13">
        <f>Table8[[#This Row],[Abs Erorr ]]/Table8[[#This Row],[Adj Close]]</f>
        <v>0.10120073932272755</v>
      </c>
      <c r="M317" s="97">
        <f t="shared" si="9"/>
        <v>34.076729999999998</v>
      </c>
      <c r="N317" s="85">
        <f>(Table8[[#This Row],[Adj Close]]-Table8[[#This Row],[Forecast 6 Period ]])</f>
        <v>-3.7787299999999995</v>
      </c>
      <c r="O317" s="85">
        <f>Table8[[#This Row],[Erorr 2]]^2</f>
        <v>14.278800412899995</v>
      </c>
      <c r="P317" s="85">
        <f>ABS(Table8[[#This Row],[Erorr 2]])</f>
        <v>3.7787299999999995</v>
      </c>
      <c r="Q317" s="13">
        <f>Table8[[#This Row],[Abs Erorr 4]]/Table8[[#This Row],[Adj Close]]</f>
        <v>0.12471879331969106</v>
      </c>
    </row>
    <row r="318" spans="6:17" x14ac:dyDescent="0.3">
      <c r="F318" s="5">
        <v>43924.291666666664</v>
      </c>
      <c r="G318" s="91">
        <v>32.000700000000002</v>
      </c>
      <c r="H318" s="85">
        <f t="shared" si="8"/>
        <v>32.23039</v>
      </c>
      <c r="I318" s="85">
        <f>(Table8[[#This Row],[Adj Close]]-Table8[[#This Row],[Forecast 3 Period]])</f>
        <v>-0.22968999999999795</v>
      </c>
      <c r="J318" s="85">
        <f>Table8[[#This Row],[Erorr ]]^2</f>
        <v>5.2757496099999059E-2</v>
      </c>
      <c r="K318" s="85">
        <f>ABS(Table8[[#This Row],[Erorr ]])</f>
        <v>0.22968999999999795</v>
      </c>
      <c r="L318" s="13">
        <f>Table8[[#This Row],[Abs Erorr ]]/Table8[[#This Row],[Adj Close]]</f>
        <v>7.1776554887861182E-3</v>
      </c>
      <c r="M318" s="97">
        <f t="shared" si="9"/>
        <v>33.112259999999999</v>
      </c>
      <c r="N318" s="85">
        <f>(Table8[[#This Row],[Adj Close]]-Table8[[#This Row],[Forecast 6 Period ]])</f>
        <v>-1.1115599999999972</v>
      </c>
      <c r="O318" s="85">
        <f>Table8[[#This Row],[Erorr 2]]^2</f>
        <v>1.2355656335999938</v>
      </c>
      <c r="P318" s="85">
        <f>ABS(Table8[[#This Row],[Erorr 2]])</f>
        <v>1.1115599999999972</v>
      </c>
      <c r="Q318" s="13">
        <f>Table8[[#This Row],[Abs Erorr 4]]/Table8[[#This Row],[Adj Close]]</f>
        <v>3.4735490161152634E-2</v>
      </c>
    </row>
    <row r="319" spans="6:17" x14ac:dyDescent="0.3">
      <c r="F319" s="9">
        <v>43927.291666666664</v>
      </c>
      <c r="G319" s="80">
        <v>34.415999999999997</v>
      </c>
      <c r="H319" s="85">
        <f t="shared" si="8"/>
        <v>31.520879999999998</v>
      </c>
      <c r="I319" s="85">
        <f>(Table8[[#This Row],[Adj Close]]-Table8[[#This Row],[Forecast 3 Period]])</f>
        <v>2.8951199999999986</v>
      </c>
      <c r="J319" s="85">
        <f>Table8[[#This Row],[Erorr ]]^2</f>
        <v>8.3817198143999914</v>
      </c>
      <c r="K319" s="85">
        <f>ABS(Table8[[#This Row],[Erorr ]])</f>
        <v>2.8951199999999986</v>
      </c>
      <c r="L319" s="13">
        <f>Table8[[#This Row],[Abs Erorr ]]/Table8[[#This Row],[Adj Close]]</f>
        <v>8.4121338912133858E-2</v>
      </c>
      <c r="M319" s="97">
        <f t="shared" si="9"/>
        <v>32.643799999999999</v>
      </c>
      <c r="N319" s="85">
        <f>(Table8[[#This Row],[Adj Close]]-Table8[[#This Row],[Forecast 6 Period ]])</f>
        <v>1.772199999999998</v>
      </c>
      <c r="O319" s="85">
        <f>Table8[[#This Row],[Erorr 2]]^2</f>
        <v>3.1406928399999927</v>
      </c>
      <c r="P319" s="85">
        <f>ABS(Table8[[#This Row],[Erorr 2]])</f>
        <v>1.772199999999998</v>
      </c>
      <c r="Q319" s="13">
        <f>Table8[[#This Row],[Abs Erorr 4]]/Table8[[#This Row],[Adj Close]]</f>
        <v>5.1493491399349084E-2</v>
      </c>
    </row>
    <row r="320" spans="6:17" x14ac:dyDescent="0.3">
      <c r="F320" s="5">
        <v>43928.291666666664</v>
      </c>
      <c r="G320" s="91">
        <v>36.363300000000002</v>
      </c>
      <c r="H320" s="85">
        <f t="shared" si="8"/>
        <v>32.456009999999999</v>
      </c>
      <c r="I320" s="85">
        <f>(Table8[[#This Row],[Adj Close]]-Table8[[#This Row],[Forecast 3 Period]])</f>
        <v>3.9072900000000033</v>
      </c>
      <c r="J320" s="85">
        <f>Table8[[#This Row],[Erorr ]]^2</f>
        <v>15.266915144100025</v>
      </c>
      <c r="K320" s="85">
        <f>ABS(Table8[[#This Row],[Erorr ]])</f>
        <v>3.9072900000000033</v>
      </c>
      <c r="L320" s="13">
        <f>Table8[[#This Row],[Abs Erorr ]]/Table8[[#This Row],[Adj Close]]</f>
        <v>0.10745146892608765</v>
      </c>
      <c r="M320" s="97">
        <f t="shared" si="9"/>
        <v>32.604599999999998</v>
      </c>
      <c r="N320" s="85">
        <f>(Table8[[#This Row],[Adj Close]]-Table8[[#This Row],[Forecast 6 Period ]])</f>
        <v>3.7587000000000046</v>
      </c>
      <c r="O320" s="85">
        <f>Table8[[#This Row],[Erorr 2]]^2</f>
        <v>14.127825690000035</v>
      </c>
      <c r="P320" s="85">
        <f>ABS(Table8[[#This Row],[Erorr 2]])</f>
        <v>3.7587000000000046</v>
      </c>
      <c r="Q320" s="13">
        <f>Table8[[#This Row],[Abs Erorr 4]]/Table8[[#This Row],[Adj Close]]</f>
        <v>0.10336520612815681</v>
      </c>
    </row>
    <row r="321" spans="6:17" x14ac:dyDescent="0.3">
      <c r="F321" s="9">
        <v>43929.291666666664</v>
      </c>
      <c r="G321" s="80">
        <v>36.589300000000001</v>
      </c>
      <c r="H321" s="85">
        <f t="shared" si="8"/>
        <v>34.470330000000004</v>
      </c>
      <c r="I321" s="85">
        <f>(Table8[[#This Row],[Adj Close]]-Table8[[#This Row],[Forecast 3 Period]])</f>
        <v>2.1189699999999974</v>
      </c>
      <c r="J321" s="85">
        <f>Table8[[#This Row],[Erorr ]]^2</f>
        <v>4.490033860899989</v>
      </c>
      <c r="K321" s="85">
        <f>ABS(Table8[[#This Row],[Erorr ]])</f>
        <v>2.1189699999999974</v>
      </c>
      <c r="L321" s="13">
        <f>Table8[[#This Row],[Abs Erorr ]]/Table8[[#This Row],[Adj Close]]</f>
        <v>5.7912285832196771E-2</v>
      </c>
      <c r="M321" s="97">
        <f t="shared" si="9"/>
        <v>33.319330000000001</v>
      </c>
      <c r="N321" s="85">
        <f>(Table8[[#This Row],[Adj Close]]-Table8[[#This Row],[Forecast 6 Period ]])</f>
        <v>3.2699700000000007</v>
      </c>
      <c r="O321" s="85">
        <f>Table8[[#This Row],[Erorr 2]]^2</f>
        <v>10.692703800900004</v>
      </c>
      <c r="P321" s="85">
        <f>ABS(Table8[[#This Row],[Erorr 2]])</f>
        <v>3.2699700000000007</v>
      </c>
      <c r="Q321" s="13">
        <f>Table8[[#This Row],[Abs Erorr 4]]/Table8[[#This Row],[Adj Close]]</f>
        <v>8.9369569792261683E-2</v>
      </c>
    </row>
    <row r="322" spans="6:17" x14ac:dyDescent="0.3">
      <c r="F322" s="5">
        <v>43930.291666666664</v>
      </c>
      <c r="G322" s="91">
        <v>38.200000000000003</v>
      </c>
      <c r="H322" s="85">
        <f t="shared" si="8"/>
        <v>35.869509999999998</v>
      </c>
      <c r="I322" s="85">
        <f>(Table8[[#This Row],[Adj Close]]-Table8[[#This Row],[Forecast 3 Period]])</f>
        <v>2.3304900000000046</v>
      </c>
      <c r="J322" s="85">
        <f>Table8[[#This Row],[Erorr ]]^2</f>
        <v>5.4311836401000217</v>
      </c>
      <c r="K322" s="85">
        <f>ABS(Table8[[#This Row],[Erorr ]])</f>
        <v>2.3304900000000046</v>
      </c>
      <c r="L322" s="13">
        <f>Table8[[#This Row],[Abs Erorr ]]/Table8[[#This Row],[Adj Close]]</f>
        <v>6.1007591623036768E-2</v>
      </c>
      <c r="M322" s="97">
        <f t="shared" si="9"/>
        <v>34.114060000000002</v>
      </c>
      <c r="N322" s="85">
        <f>(Table8[[#This Row],[Adj Close]]-Table8[[#This Row],[Forecast 6 Period ]])</f>
        <v>4.0859400000000008</v>
      </c>
      <c r="O322" s="85">
        <f>Table8[[#This Row],[Erorr 2]]^2</f>
        <v>16.694905683600005</v>
      </c>
      <c r="P322" s="85">
        <f>ABS(Table8[[#This Row],[Erorr 2]])</f>
        <v>4.0859400000000008</v>
      </c>
      <c r="Q322" s="13">
        <f>Table8[[#This Row],[Abs Erorr 4]]/Table8[[#This Row],[Adj Close]]</f>
        <v>0.10696178010471205</v>
      </c>
    </row>
    <row r="323" spans="6:17" x14ac:dyDescent="0.3">
      <c r="F323" s="9">
        <v>43934.291666666664</v>
      </c>
      <c r="G323" s="80">
        <v>43.396700000000003</v>
      </c>
      <c r="H323" s="85">
        <f t="shared" si="8"/>
        <v>37.165780000000005</v>
      </c>
      <c r="I323" s="85">
        <f>(Table8[[#This Row],[Adj Close]]-Table8[[#This Row],[Forecast 3 Period]])</f>
        <v>6.2309199999999976</v>
      </c>
      <c r="J323" s="85">
        <f>Table8[[#This Row],[Erorr ]]^2</f>
        <v>38.824364046399971</v>
      </c>
      <c r="K323" s="85">
        <f>ABS(Table8[[#This Row],[Erorr ]])</f>
        <v>6.2309199999999976</v>
      </c>
      <c r="L323" s="13">
        <f>Table8[[#This Row],[Abs Erorr ]]/Table8[[#This Row],[Adj Close]]</f>
        <v>0.14358050266494912</v>
      </c>
      <c r="M323" s="97">
        <f t="shared" si="9"/>
        <v>35.343589999999999</v>
      </c>
      <c r="N323" s="85">
        <f>(Table8[[#This Row],[Adj Close]]-Table8[[#This Row],[Forecast 6 Period ]])</f>
        <v>8.0531100000000038</v>
      </c>
      <c r="O323" s="85">
        <f>Table8[[#This Row],[Erorr 2]]^2</f>
        <v>64.852580672100061</v>
      </c>
      <c r="P323" s="85">
        <f>ABS(Table8[[#This Row],[Erorr 2]])</f>
        <v>8.0531100000000038</v>
      </c>
      <c r="Q323" s="13">
        <f>Table8[[#This Row],[Abs Erorr 4]]/Table8[[#This Row],[Adj Close]]</f>
        <v>0.18556964008784085</v>
      </c>
    </row>
    <row r="324" spans="6:17" x14ac:dyDescent="0.3">
      <c r="F324" s="5">
        <v>43935.291666666664</v>
      </c>
      <c r="G324" s="91">
        <v>47.326000000000001</v>
      </c>
      <c r="H324" s="85">
        <f t="shared" si="8"/>
        <v>39.795470000000002</v>
      </c>
      <c r="I324" s="85">
        <f>(Table8[[#This Row],[Adj Close]]-Table8[[#This Row],[Forecast 3 Period]])</f>
        <v>7.5305299999999988</v>
      </c>
      <c r="J324" s="85">
        <f>Table8[[#This Row],[Erorr ]]^2</f>
        <v>56.708882080899983</v>
      </c>
      <c r="K324" s="85">
        <f>ABS(Table8[[#This Row],[Erorr ]])</f>
        <v>7.5305299999999988</v>
      </c>
      <c r="L324" s="13">
        <f>Table8[[#This Row],[Abs Erorr ]]/Table8[[#This Row],[Adj Close]]</f>
        <v>0.15912035667497779</v>
      </c>
      <c r="M324" s="97">
        <f t="shared" si="9"/>
        <v>37.55153</v>
      </c>
      <c r="N324" s="85">
        <f>(Table8[[#This Row],[Adj Close]]-Table8[[#This Row],[Forecast 6 Period ]])</f>
        <v>9.7744700000000009</v>
      </c>
      <c r="O324" s="85">
        <f>Table8[[#This Row],[Erorr 2]]^2</f>
        <v>95.54026378090002</v>
      </c>
      <c r="P324" s="85">
        <f>ABS(Table8[[#This Row],[Erorr 2]])</f>
        <v>9.7744700000000009</v>
      </c>
      <c r="Q324" s="13">
        <f>Table8[[#This Row],[Abs Erorr 4]]/Table8[[#This Row],[Adj Close]]</f>
        <v>0.20653488568651482</v>
      </c>
    </row>
    <row r="325" spans="6:17" x14ac:dyDescent="0.3">
      <c r="F325" s="9">
        <v>43936.291666666664</v>
      </c>
      <c r="G325" s="80">
        <v>48.655299999999997</v>
      </c>
      <c r="H325" s="85">
        <f t="shared" si="8"/>
        <v>43.409410000000001</v>
      </c>
      <c r="I325" s="85">
        <f>(Table8[[#This Row],[Adj Close]]-Table8[[#This Row],[Forecast 3 Period]])</f>
        <v>5.2458899999999957</v>
      </c>
      <c r="J325" s="85">
        <f>Table8[[#This Row],[Erorr ]]^2</f>
        <v>27.519361892099955</v>
      </c>
      <c r="K325" s="85">
        <f>ABS(Table8[[#This Row],[Erorr ]])</f>
        <v>5.2458899999999957</v>
      </c>
      <c r="L325" s="13">
        <f>Table8[[#This Row],[Abs Erorr ]]/Table8[[#This Row],[Adj Close]]</f>
        <v>0.10781744229302863</v>
      </c>
      <c r="M325" s="97">
        <f t="shared" si="9"/>
        <v>40.180330000000005</v>
      </c>
      <c r="N325" s="85">
        <f>(Table8[[#This Row],[Adj Close]]-Table8[[#This Row],[Forecast 6 Period ]])</f>
        <v>8.4749699999999919</v>
      </c>
      <c r="O325" s="85">
        <f>Table8[[#This Row],[Erorr 2]]^2</f>
        <v>71.825116500899867</v>
      </c>
      <c r="P325" s="85">
        <f>ABS(Table8[[#This Row],[Erorr 2]])</f>
        <v>8.4749699999999919</v>
      </c>
      <c r="Q325" s="13">
        <f>Table8[[#This Row],[Abs Erorr 4]]/Table8[[#This Row],[Adj Close]]</f>
        <v>0.17418390185652935</v>
      </c>
    </row>
    <row r="326" spans="6:17" x14ac:dyDescent="0.3">
      <c r="F326" s="5">
        <v>43937.291666666664</v>
      </c>
      <c r="G326" s="91">
        <v>49.680700000000002</v>
      </c>
      <c r="H326" s="85">
        <f t="shared" ref="H326:H389" si="10">$A$10*G325+$A$11*G324+$A$12*G323</f>
        <v>46.678930000000001</v>
      </c>
      <c r="I326" s="85">
        <f>(Table8[[#This Row],[Adj Close]]-Table8[[#This Row],[Forecast 3 Period]])</f>
        <v>3.0017700000000005</v>
      </c>
      <c r="J326" s="85">
        <f>Table8[[#This Row],[Erorr ]]^2</f>
        <v>9.0106231329000028</v>
      </c>
      <c r="K326" s="85">
        <f>ABS(Table8[[#This Row],[Erorr ]])</f>
        <v>3.0017700000000005</v>
      </c>
      <c r="L326" s="13">
        <f>Table8[[#This Row],[Abs Erorr ]]/Table8[[#This Row],[Adj Close]]</f>
        <v>6.0421250103158783E-2</v>
      </c>
      <c r="M326" s="97">
        <f t="shared" si="9"/>
        <v>42.810860000000005</v>
      </c>
      <c r="N326" s="85">
        <f>(Table8[[#This Row],[Adj Close]]-Table8[[#This Row],[Forecast 6 Period ]])</f>
        <v>6.8698399999999964</v>
      </c>
      <c r="O326" s="85">
        <f>Table8[[#This Row],[Erorr 2]]^2</f>
        <v>47.194701625599947</v>
      </c>
      <c r="P326" s="85">
        <f>ABS(Table8[[#This Row],[Erorr 2]])</f>
        <v>6.8698399999999964</v>
      </c>
      <c r="Q326" s="13">
        <f>Table8[[#This Row],[Abs Erorr 4]]/Table8[[#This Row],[Adj Close]]</f>
        <v>0.13827985515501989</v>
      </c>
    </row>
    <row r="327" spans="6:17" x14ac:dyDescent="0.3">
      <c r="F327" s="9">
        <v>43938.291666666664</v>
      </c>
      <c r="G327" s="80">
        <v>50.259300000000003</v>
      </c>
      <c r="H327" s="85">
        <f t="shared" si="10"/>
        <v>48.666670000000003</v>
      </c>
      <c r="I327" s="85">
        <f>(Table8[[#This Row],[Adj Close]]-Table8[[#This Row],[Forecast 3 Period]])</f>
        <v>1.5926299999999998</v>
      </c>
      <c r="J327" s="85">
        <f>Table8[[#This Row],[Erorr ]]^2</f>
        <v>2.5364703168999991</v>
      </c>
      <c r="K327" s="85">
        <f>ABS(Table8[[#This Row],[Erorr ]])</f>
        <v>1.5926299999999998</v>
      </c>
      <c r="L327" s="13">
        <f>Table8[[#This Row],[Abs Erorr ]]/Table8[[#This Row],[Adj Close]]</f>
        <v>3.1688264659475954E-2</v>
      </c>
      <c r="M327" s="97">
        <f t="shared" si="9"/>
        <v>45.290670000000006</v>
      </c>
      <c r="N327" s="85">
        <f>(Table8[[#This Row],[Adj Close]]-Table8[[#This Row],[Forecast 6 Period ]])</f>
        <v>4.9686299999999974</v>
      </c>
      <c r="O327" s="85">
        <f>Table8[[#This Row],[Erorr 2]]^2</f>
        <v>24.687284076899974</v>
      </c>
      <c r="P327" s="85">
        <f>ABS(Table8[[#This Row],[Erorr 2]])</f>
        <v>4.9686299999999974</v>
      </c>
      <c r="Q327" s="13">
        <f>Table8[[#This Row],[Abs Erorr 4]]/Table8[[#This Row],[Adj Close]]</f>
        <v>9.8859912493807059E-2</v>
      </c>
    </row>
    <row r="328" spans="6:17" x14ac:dyDescent="0.3">
      <c r="F328" s="5">
        <v>43941.291666666664</v>
      </c>
      <c r="G328" s="91">
        <v>49.757300000000001</v>
      </c>
      <c r="H328" s="85">
        <f t="shared" si="10"/>
        <v>49.604520000000001</v>
      </c>
      <c r="I328" s="85">
        <f>(Table8[[#This Row],[Adj Close]]-Table8[[#This Row],[Forecast 3 Period]])</f>
        <v>0.15277999999999992</v>
      </c>
      <c r="J328" s="85">
        <f>Table8[[#This Row],[Erorr ]]^2</f>
        <v>2.3341728399999973E-2</v>
      </c>
      <c r="K328" s="85">
        <f>ABS(Table8[[#This Row],[Erorr ]])</f>
        <v>0.15277999999999992</v>
      </c>
      <c r="L328" s="13">
        <f>Table8[[#This Row],[Abs Erorr ]]/Table8[[#This Row],[Adj Close]]</f>
        <v>3.0705042275203823E-3</v>
      </c>
      <c r="M328" s="97">
        <f t="shared" si="9"/>
        <v>47.34393</v>
      </c>
      <c r="N328" s="85">
        <f>(Table8[[#This Row],[Adj Close]]-Table8[[#This Row],[Forecast 6 Period ]])</f>
        <v>2.4133700000000005</v>
      </c>
      <c r="O328" s="85">
        <f>Table8[[#This Row],[Erorr 2]]^2</f>
        <v>5.8243547569000018</v>
      </c>
      <c r="P328" s="85">
        <f>ABS(Table8[[#This Row],[Erorr 2]])</f>
        <v>2.4133700000000005</v>
      </c>
      <c r="Q328" s="13">
        <f>Table8[[#This Row],[Abs Erorr 4]]/Table8[[#This Row],[Adj Close]]</f>
        <v>4.8502832750169332E-2</v>
      </c>
    </row>
    <row r="329" spans="6:17" x14ac:dyDescent="0.3">
      <c r="F329" s="9">
        <v>43942.291666666664</v>
      </c>
      <c r="G329" s="80">
        <v>45.781300000000002</v>
      </c>
      <c r="H329" s="85">
        <f t="shared" si="10"/>
        <v>49.884920000000001</v>
      </c>
      <c r="I329" s="85">
        <f>(Table8[[#This Row],[Adj Close]]-Table8[[#This Row],[Forecast 3 Period]])</f>
        <v>-4.1036199999999994</v>
      </c>
      <c r="J329" s="85">
        <f>Table8[[#This Row],[Erorr ]]^2</f>
        <v>16.839697104399995</v>
      </c>
      <c r="K329" s="85">
        <f>ABS(Table8[[#This Row],[Erorr ]])</f>
        <v>4.1036199999999994</v>
      </c>
      <c r="L329" s="13">
        <f>Table8[[#This Row],[Abs Erorr ]]/Table8[[#This Row],[Adj Close]]</f>
        <v>8.9635287770334166E-2</v>
      </c>
      <c r="M329" s="97">
        <f t="shared" ref="M329:M392" si="11">$B$10*G328+$B$11*G327+$B$12*G326+$B$13*G325+$B$14*G324+$B$15*G323</f>
        <v>48.742789999999999</v>
      </c>
      <c r="N329" s="85">
        <f>(Table8[[#This Row],[Adj Close]]-Table8[[#This Row],[Forecast 6 Period ]])</f>
        <v>-2.9614899999999977</v>
      </c>
      <c r="O329" s="85">
        <f>Table8[[#This Row],[Erorr 2]]^2</f>
        <v>8.7704230200999866</v>
      </c>
      <c r="P329" s="85">
        <f>ABS(Table8[[#This Row],[Erorr 2]])</f>
        <v>2.9614899999999977</v>
      </c>
      <c r="Q329" s="13">
        <f>Table8[[#This Row],[Abs Erorr 4]]/Table8[[#This Row],[Adj Close]]</f>
        <v>6.4687765528720187E-2</v>
      </c>
    </row>
    <row r="330" spans="6:17" x14ac:dyDescent="0.3">
      <c r="F330" s="5">
        <v>43943.291666666664</v>
      </c>
      <c r="G330" s="91">
        <v>48.807299999999998</v>
      </c>
      <c r="H330" s="85">
        <f t="shared" si="10"/>
        <v>48.317500000000003</v>
      </c>
      <c r="I330" s="85">
        <f>(Table8[[#This Row],[Adj Close]]-Table8[[#This Row],[Forecast 3 Period]])</f>
        <v>0.48979999999999535</v>
      </c>
      <c r="J330" s="85">
        <f>Table8[[#This Row],[Erorr ]]^2</f>
        <v>0.23990403999999543</v>
      </c>
      <c r="K330" s="85">
        <f>ABS(Table8[[#This Row],[Erorr ]])</f>
        <v>0.48979999999999535</v>
      </c>
      <c r="L330" s="13">
        <f>Table8[[#This Row],[Abs Erorr ]]/Table8[[#This Row],[Adj Close]]</f>
        <v>1.0035384051156187E-2</v>
      </c>
      <c r="M330" s="97">
        <f t="shared" si="11"/>
        <v>48.693849999999998</v>
      </c>
      <c r="N330" s="85">
        <f>(Table8[[#This Row],[Adj Close]]-Table8[[#This Row],[Forecast 6 Period ]])</f>
        <v>0.11345000000000027</v>
      </c>
      <c r="O330" s="85">
        <f>Table8[[#This Row],[Erorr 2]]^2</f>
        <v>1.2870902500000062E-2</v>
      </c>
      <c r="P330" s="85">
        <f>ABS(Table8[[#This Row],[Erorr 2]])</f>
        <v>0.11345000000000027</v>
      </c>
      <c r="Q330" s="13">
        <f>Table8[[#This Row],[Abs Erorr 4]]/Table8[[#This Row],[Adj Close]]</f>
        <v>2.3244473675044569E-3</v>
      </c>
    </row>
    <row r="331" spans="6:17" x14ac:dyDescent="0.3">
      <c r="F331" s="9">
        <v>43944.291666666664</v>
      </c>
      <c r="G331" s="80">
        <v>47.042000000000002</v>
      </c>
      <c r="H331" s="85">
        <f t="shared" si="10"/>
        <v>48.1845</v>
      </c>
      <c r="I331" s="85">
        <f>(Table8[[#This Row],[Adj Close]]-Table8[[#This Row],[Forecast 3 Period]])</f>
        <v>-1.1424999999999983</v>
      </c>
      <c r="J331" s="85">
        <f>Table8[[#This Row],[Erorr ]]^2</f>
        <v>1.3053062499999961</v>
      </c>
      <c r="K331" s="85">
        <f>ABS(Table8[[#This Row],[Erorr ]])</f>
        <v>1.1424999999999983</v>
      </c>
      <c r="L331" s="13">
        <f>Table8[[#This Row],[Abs Erorr ]]/Table8[[#This Row],[Adj Close]]</f>
        <v>2.4286807533693257E-2</v>
      </c>
      <c r="M331" s="97">
        <f t="shared" si="11"/>
        <v>48.754640000000002</v>
      </c>
      <c r="N331" s="85">
        <f>(Table8[[#This Row],[Adj Close]]-Table8[[#This Row],[Forecast 6 Period ]])</f>
        <v>-1.7126400000000004</v>
      </c>
      <c r="O331" s="85">
        <f>Table8[[#This Row],[Erorr 2]]^2</f>
        <v>2.9331357696000011</v>
      </c>
      <c r="P331" s="85">
        <f>ABS(Table8[[#This Row],[Erorr 2]])</f>
        <v>1.7126400000000004</v>
      </c>
      <c r="Q331" s="13">
        <f>Table8[[#This Row],[Abs Erorr 4]]/Table8[[#This Row],[Adj Close]]</f>
        <v>3.6406615364992991E-2</v>
      </c>
    </row>
    <row r="332" spans="6:17" x14ac:dyDescent="0.3">
      <c r="F332" s="5">
        <v>43945.291666666664</v>
      </c>
      <c r="G332" s="91">
        <v>48.343299999999999</v>
      </c>
      <c r="H332" s="85">
        <f t="shared" si="10"/>
        <v>47.193379999999998</v>
      </c>
      <c r="I332" s="85">
        <f>(Table8[[#This Row],[Adj Close]]-Table8[[#This Row],[Forecast 3 Period]])</f>
        <v>1.1499200000000016</v>
      </c>
      <c r="J332" s="85">
        <f>Table8[[#This Row],[Erorr ]]^2</f>
        <v>1.3223160064000037</v>
      </c>
      <c r="K332" s="85">
        <f>ABS(Table8[[#This Row],[Erorr ]])</f>
        <v>1.1499200000000016</v>
      </c>
      <c r="L332" s="13">
        <f>Table8[[#This Row],[Abs Erorr ]]/Table8[[#This Row],[Adj Close]]</f>
        <v>2.3786543326583035E-2</v>
      </c>
      <c r="M332" s="97">
        <f t="shared" si="11"/>
        <v>48.27158</v>
      </c>
      <c r="N332" s="85">
        <f>(Table8[[#This Row],[Adj Close]]-Table8[[#This Row],[Forecast 6 Period ]])</f>
        <v>7.1719999999999118E-2</v>
      </c>
      <c r="O332" s="85">
        <f>Table8[[#This Row],[Erorr 2]]^2</f>
        <v>5.1437583999998735E-3</v>
      </c>
      <c r="P332" s="85">
        <f>ABS(Table8[[#This Row],[Erorr 2]])</f>
        <v>7.1719999999999118E-2</v>
      </c>
      <c r="Q332" s="13">
        <f>Table8[[#This Row],[Abs Erorr 4]]/Table8[[#This Row],[Adj Close]]</f>
        <v>1.4835561494560595E-3</v>
      </c>
    </row>
    <row r="333" spans="6:17" x14ac:dyDescent="0.3">
      <c r="F333" s="9">
        <v>43948.291666666664</v>
      </c>
      <c r="G333" s="80">
        <v>53.25</v>
      </c>
      <c r="H333" s="85">
        <f t="shared" si="10"/>
        <v>48.092110000000005</v>
      </c>
      <c r="I333" s="85">
        <f>(Table8[[#This Row],[Adj Close]]-Table8[[#This Row],[Forecast 3 Period]])</f>
        <v>5.1578899999999948</v>
      </c>
      <c r="J333" s="85">
        <f>Table8[[#This Row],[Erorr ]]^2</f>
        <v>26.603829252099946</v>
      </c>
      <c r="K333" s="85">
        <f>ABS(Table8[[#This Row],[Erorr ]])</f>
        <v>5.1578899999999948</v>
      </c>
      <c r="L333" s="13">
        <f>Table8[[#This Row],[Abs Erorr ]]/Table8[[#This Row],[Adj Close]]</f>
        <v>9.6861784037558588E-2</v>
      </c>
      <c r="M333" s="97">
        <f t="shared" si="11"/>
        <v>47.996440000000007</v>
      </c>
      <c r="N333" s="85">
        <f>(Table8[[#This Row],[Adj Close]]-Table8[[#This Row],[Forecast 6 Period ]])</f>
        <v>5.2535599999999931</v>
      </c>
      <c r="O333" s="85">
        <f>Table8[[#This Row],[Erorr 2]]^2</f>
        <v>27.599892673599928</v>
      </c>
      <c r="P333" s="85">
        <f>ABS(Table8[[#This Row],[Erorr 2]])</f>
        <v>5.2535599999999931</v>
      </c>
      <c r="Q333" s="13">
        <f>Table8[[#This Row],[Abs Erorr 4]]/Table8[[#This Row],[Adj Close]]</f>
        <v>9.8658403755868415E-2</v>
      </c>
    </row>
    <row r="334" spans="6:17" x14ac:dyDescent="0.3">
      <c r="F334" s="5">
        <v>43949.291666666664</v>
      </c>
      <c r="G334" s="91">
        <v>51.274700000000003</v>
      </c>
      <c r="H334" s="85">
        <f t="shared" si="10"/>
        <v>49.915590000000002</v>
      </c>
      <c r="I334" s="85">
        <f>(Table8[[#This Row],[Adj Close]]-Table8[[#This Row],[Forecast 3 Period]])</f>
        <v>1.3591100000000012</v>
      </c>
      <c r="J334" s="85">
        <f>Table8[[#This Row],[Erorr ]]^2</f>
        <v>1.8471799921000032</v>
      </c>
      <c r="K334" s="85">
        <f>ABS(Table8[[#This Row],[Erorr ]])</f>
        <v>1.3591100000000012</v>
      </c>
      <c r="L334" s="13">
        <f>Table8[[#This Row],[Abs Erorr ]]/Table8[[#This Row],[Adj Close]]</f>
        <v>2.6506444698847602E-2</v>
      </c>
      <c r="M334" s="97">
        <f t="shared" si="11"/>
        <v>49.042380000000001</v>
      </c>
      <c r="N334" s="85">
        <f>(Table8[[#This Row],[Adj Close]]-Table8[[#This Row],[Forecast 6 Period ]])</f>
        <v>2.2323200000000014</v>
      </c>
      <c r="O334" s="85">
        <f>Table8[[#This Row],[Erorr 2]]^2</f>
        <v>4.9832525824000067</v>
      </c>
      <c r="P334" s="85">
        <f>ABS(Table8[[#This Row],[Erorr 2]])</f>
        <v>2.2323200000000014</v>
      </c>
      <c r="Q334" s="13">
        <f>Table8[[#This Row],[Abs Erorr 4]]/Table8[[#This Row],[Adj Close]]</f>
        <v>4.3536480954544862E-2</v>
      </c>
    </row>
    <row r="335" spans="6:17" x14ac:dyDescent="0.3">
      <c r="F335" s="9">
        <v>43950.291666666664</v>
      </c>
      <c r="G335" s="80">
        <v>53.3673</v>
      </c>
      <c r="H335" s="85">
        <f t="shared" si="10"/>
        <v>50.987870000000001</v>
      </c>
      <c r="I335" s="85">
        <f>(Table8[[#This Row],[Adj Close]]-Table8[[#This Row],[Forecast 3 Period]])</f>
        <v>2.3794299999999993</v>
      </c>
      <c r="J335" s="85">
        <f>Table8[[#This Row],[Erorr ]]^2</f>
        <v>5.6616871248999967</v>
      </c>
      <c r="K335" s="85">
        <f>ABS(Table8[[#This Row],[Erorr ]])</f>
        <v>2.3794299999999993</v>
      </c>
      <c r="L335" s="13">
        <f>Table8[[#This Row],[Abs Erorr ]]/Table8[[#This Row],[Adj Close]]</f>
        <v>4.458591684420983E-2</v>
      </c>
      <c r="M335" s="97">
        <f t="shared" si="11"/>
        <v>49.440860000000008</v>
      </c>
      <c r="N335" s="85">
        <f>(Table8[[#This Row],[Adj Close]]-Table8[[#This Row],[Forecast 6 Period ]])</f>
        <v>3.9264399999999924</v>
      </c>
      <c r="O335" s="85">
        <f>Table8[[#This Row],[Erorr 2]]^2</f>
        <v>15.41693107359994</v>
      </c>
      <c r="P335" s="85">
        <f>ABS(Table8[[#This Row],[Erorr 2]])</f>
        <v>3.9264399999999924</v>
      </c>
      <c r="Q335" s="13">
        <f>Table8[[#This Row],[Abs Erorr 4]]/Table8[[#This Row],[Adj Close]]</f>
        <v>7.3573892627132959E-2</v>
      </c>
    </row>
    <row r="336" spans="6:17" x14ac:dyDescent="0.3">
      <c r="F336" s="5">
        <v>43951.291666666664</v>
      </c>
      <c r="G336" s="91">
        <v>52.125300000000003</v>
      </c>
      <c r="H336" s="85">
        <f t="shared" si="10"/>
        <v>52.704330000000006</v>
      </c>
      <c r="I336" s="85">
        <f>(Table8[[#This Row],[Adj Close]]-Table8[[#This Row],[Forecast 3 Period]])</f>
        <v>-0.57903000000000304</v>
      </c>
      <c r="J336" s="85">
        <f>Table8[[#This Row],[Erorr ]]^2</f>
        <v>0.3352757409000035</v>
      </c>
      <c r="K336" s="85">
        <f>ABS(Table8[[#This Row],[Erorr ]])</f>
        <v>0.57903000000000304</v>
      </c>
      <c r="L336" s="13">
        <f>Table8[[#This Row],[Abs Erorr ]]/Table8[[#This Row],[Adj Close]]</f>
        <v>1.1108425275250272E-2</v>
      </c>
      <c r="M336" s="97">
        <f t="shared" si="11"/>
        <v>50.831990000000005</v>
      </c>
      <c r="N336" s="85">
        <f>(Table8[[#This Row],[Adj Close]]-Table8[[#This Row],[Forecast 6 Period ]])</f>
        <v>1.2933099999999982</v>
      </c>
      <c r="O336" s="85">
        <f>Table8[[#This Row],[Erorr 2]]^2</f>
        <v>1.6726507560999953</v>
      </c>
      <c r="P336" s="85">
        <f>ABS(Table8[[#This Row],[Erorr 2]])</f>
        <v>1.2933099999999982</v>
      </c>
      <c r="Q336" s="13">
        <f>Table8[[#This Row],[Abs Erorr 4]]/Table8[[#This Row],[Adj Close]]</f>
        <v>2.4811559837545263E-2</v>
      </c>
    </row>
    <row r="337" spans="6:17" x14ac:dyDescent="0.3">
      <c r="F337" s="9">
        <v>43952.291666666664</v>
      </c>
      <c r="G337" s="80">
        <v>46.7547</v>
      </c>
      <c r="H337" s="85">
        <f t="shared" si="10"/>
        <v>52.242719999999998</v>
      </c>
      <c r="I337" s="85">
        <f>(Table8[[#This Row],[Adj Close]]-Table8[[#This Row],[Forecast 3 Period]])</f>
        <v>-5.4880199999999988</v>
      </c>
      <c r="J337" s="85">
        <f>Table8[[#This Row],[Erorr ]]^2</f>
        <v>30.118363520399988</v>
      </c>
      <c r="K337" s="85">
        <f>ABS(Table8[[#This Row],[Erorr ]])</f>
        <v>5.4880199999999988</v>
      </c>
      <c r="L337" s="13">
        <f>Table8[[#This Row],[Abs Erorr ]]/Table8[[#This Row],[Adj Close]]</f>
        <v>0.11737900146937097</v>
      </c>
      <c r="M337" s="97">
        <f t="shared" si="11"/>
        <v>51.541990000000006</v>
      </c>
      <c r="N337" s="85">
        <f>(Table8[[#This Row],[Adj Close]]-Table8[[#This Row],[Forecast 6 Period ]])</f>
        <v>-4.7872900000000058</v>
      </c>
      <c r="O337" s="85">
        <f>Table8[[#This Row],[Erorr 2]]^2</f>
        <v>22.918145544100057</v>
      </c>
      <c r="P337" s="85">
        <f>ABS(Table8[[#This Row],[Erorr 2]])</f>
        <v>4.7872900000000058</v>
      </c>
      <c r="Q337" s="13">
        <f>Table8[[#This Row],[Abs Erorr 4]]/Table8[[#This Row],[Adj Close]]</f>
        <v>0.1023916312156854</v>
      </c>
    </row>
    <row r="338" spans="6:17" x14ac:dyDescent="0.3">
      <c r="F338" s="5">
        <v>43955.291666666664</v>
      </c>
      <c r="G338" s="91">
        <v>50.746000000000002</v>
      </c>
      <c r="H338" s="85">
        <f t="shared" si="10"/>
        <v>50.34966</v>
      </c>
      <c r="I338" s="85">
        <f>(Table8[[#This Row],[Adj Close]]-Table8[[#This Row],[Forecast 3 Period]])</f>
        <v>0.39634000000000214</v>
      </c>
      <c r="J338" s="85">
        <f>Table8[[#This Row],[Erorr ]]^2</f>
        <v>0.1570853956000017</v>
      </c>
      <c r="K338" s="85">
        <f>ABS(Table8[[#This Row],[Erorr ]])</f>
        <v>0.39634000000000214</v>
      </c>
      <c r="L338" s="13">
        <f>Table8[[#This Row],[Abs Erorr ]]/Table8[[#This Row],[Adj Close]]</f>
        <v>7.8102707602570078E-3</v>
      </c>
      <c r="M338" s="97">
        <f t="shared" si="11"/>
        <v>50.863730000000011</v>
      </c>
      <c r="N338" s="85">
        <f>(Table8[[#This Row],[Adj Close]]-Table8[[#This Row],[Forecast 6 Period ]])</f>
        <v>-0.11773000000000877</v>
      </c>
      <c r="O338" s="85">
        <f>Table8[[#This Row],[Erorr 2]]^2</f>
        <v>1.3860352900002065E-2</v>
      </c>
      <c r="P338" s="85">
        <f>ABS(Table8[[#This Row],[Erorr 2]])</f>
        <v>0.11773000000000877</v>
      </c>
      <c r="Q338" s="13">
        <f>Table8[[#This Row],[Abs Erorr 4]]/Table8[[#This Row],[Adj Close]]</f>
        <v>2.3199858116897641E-3</v>
      </c>
    </row>
    <row r="339" spans="6:17" x14ac:dyDescent="0.3">
      <c r="F339" s="9">
        <v>43956.291666666664</v>
      </c>
      <c r="G339" s="80">
        <v>51.213999999999999</v>
      </c>
      <c r="H339" s="85">
        <f t="shared" si="10"/>
        <v>49.962400000000002</v>
      </c>
      <c r="I339" s="85">
        <f>(Table8[[#This Row],[Adj Close]]-Table8[[#This Row],[Forecast 3 Period]])</f>
        <v>1.2515999999999963</v>
      </c>
      <c r="J339" s="85">
        <f>Table8[[#This Row],[Erorr ]]^2</f>
        <v>1.5665025599999907</v>
      </c>
      <c r="K339" s="85">
        <f>ABS(Table8[[#This Row],[Erorr ]])</f>
        <v>1.2515999999999963</v>
      </c>
      <c r="L339" s="13">
        <f>Table8[[#This Row],[Abs Erorr ]]/Table8[[#This Row],[Adj Close]]</f>
        <v>2.4438630062092324E-2</v>
      </c>
      <c r="M339" s="97">
        <f t="shared" si="11"/>
        <v>51.051130000000008</v>
      </c>
      <c r="N339" s="85">
        <f>(Table8[[#This Row],[Adj Close]]-Table8[[#This Row],[Forecast 6 Period ]])</f>
        <v>0.16286999999999097</v>
      </c>
      <c r="O339" s="85">
        <f>Table8[[#This Row],[Erorr 2]]^2</f>
        <v>2.6526636899997059E-2</v>
      </c>
      <c r="P339" s="85">
        <f>ABS(Table8[[#This Row],[Erorr 2]])</f>
        <v>0.16286999999999097</v>
      </c>
      <c r="Q339" s="13">
        <f>Table8[[#This Row],[Abs Erorr 4]]/Table8[[#This Row],[Adj Close]]</f>
        <v>3.1801851056350015E-3</v>
      </c>
    </row>
    <row r="340" spans="6:17" x14ac:dyDescent="0.3">
      <c r="F340" s="5">
        <v>43957.291666666664</v>
      </c>
      <c r="G340" s="91">
        <v>52.171999999999997</v>
      </c>
      <c r="H340" s="85">
        <f t="shared" si="10"/>
        <v>49.735810000000001</v>
      </c>
      <c r="I340" s="85">
        <f>(Table8[[#This Row],[Adj Close]]-Table8[[#This Row],[Forecast 3 Period]])</f>
        <v>2.4361899999999963</v>
      </c>
      <c r="J340" s="85">
        <f>Table8[[#This Row],[Erorr ]]^2</f>
        <v>5.9350217160999819</v>
      </c>
      <c r="K340" s="85">
        <f>ABS(Table8[[#This Row],[Erorr ]])</f>
        <v>2.4361899999999963</v>
      </c>
      <c r="L340" s="13">
        <f>Table8[[#This Row],[Abs Erorr ]]/Table8[[#This Row],[Adj Close]]</f>
        <v>4.6695353829640351E-2</v>
      </c>
      <c r="M340" s="97">
        <f t="shared" si="11"/>
        <v>50.632200000000012</v>
      </c>
      <c r="N340" s="85">
        <f>(Table8[[#This Row],[Adj Close]]-Table8[[#This Row],[Forecast 6 Period ]])</f>
        <v>1.5397999999999854</v>
      </c>
      <c r="O340" s="85">
        <f>Table8[[#This Row],[Erorr 2]]^2</f>
        <v>2.3709840399999549</v>
      </c>
      <c r="P340" s="85">
        <f>ABS(Table8[[#This Row],[Erorr 2]])</f>
        <v>1.5397999999999854</v>
      </c>
      <c r="Q340" s="13">
        <f>Table8[[#This Row],[Abs Erorr 4]]/Table8[[#This Row],[Adj Close]]</f>
        <v>2.9513915510235099E-2</v>
      </c>
    </row>
    <row r="341" spans="6:17" x14ac:dyDescent="0.3">
      <c r="F341" s="9">
        <v>43958.291666666664</v>
      </c>
      <c r="G341" s="80">
        <v>52.002699999999997</v>
      </c>
      <c r="H341" s="85">
        <f t="shared" si="10"/>
        <v>51.456800000000001</v>
      </c>
      <c r="I341" s="85">
        <f>(Table8[[#This Row],[Adj Close]]-Table8[[#This Row],[Forecast 3 Period]])</f>
        <v>0.54589999999999606</v>
      </c>
      <c r="J341" s="85">
        <f>Table8[[#This Row],[Erorr ]]^2</f>
        <v>0.29800680999999568</v>
      </c>
      <c r="K341" s="85">
        <f>ABS(Table8[[#This Row],[Erorr ]])</f>
        <v>0.54589999999999606</v>
      </c>
      <c r="L341" s="13">
        <f>Table8[[#This Row],[Abs Erorr ]]/Table8[[#This Row],[Adj Close]]</f>
        <v>1.0497531858922635E-2</v>
      </c>
      <c r="M341" s="97">
        <f t="shared" si="11"/>
        <v>50.726600000000005</v>
      </c>
      <c r="N341" s="85">
        <f>(Table8[[#This Row],[Adj Close]]-Table8[[#This Row],[Forecast 6 Period ]])</f>
        <v>1.2760999999999925</v>
      </c>
      <c r="O341" s="85">
        <f>Table8[[#This Row],[Erorr 2]]^2</f>
        <v>1.6284312099999807</v>
      </c>
      <c r="P341" s="85">
        <f>ABS(Table8[[#This Row],[Erorr 2]])</f>
        <v>1.2760999999999925</v>
      </c>
      <c r="Q341" s="13">
        <f>Table8[[#This Row],[Abs Erorr 4]]/Table8[[#This Row],[Adj Close]]</f>
        <v>2.4539110469263953E-2</v>
      </c>
    </row>
    <row r="342" spans="6:17" x14ac:dyDescent="0.3">
      <c r="F342" s="5">
        <v>43959.291666666664</v>
      </c>
      <c r="G342" s="91">
        <v>54.628</v>
      </c>
      <c r="H342" s="85">
        <f t="shared" si="10"/>
        <v>51.816879999999998</v>
      </c>
      <c r="I342" s="85">
        <f>(Table8[[#This Row],[Adj Close]]-Table8[[#This Row],[Forecast 3 Period]])</f>
        <v>2.8111200000000025</v>
      </c>
      <c r="J342" s="85">
        <f>Table8[[#This Row],[Erorr ]]^2</f>
        <v>7.9023956544000145</v>
      </c>
      <c r="K342" s="85">
        <f>ABS(Table8[[#This Row],[Erorr ]])</f>
        <v>2.8111200000000025</v>
      </c>
      <c r="L342" s="13">
        <f>Table8[[#This Row],[Abs Erorr ]]/Table8[[#This Row],[Adj Close]]</f>
        <v>5.1459324888335697E-2</v>
      </c>
      <c r="M342" s="97">
        <f t="shared" si="11"/>
        <v>51.114939999999997</v>
      </c>
      <c r="N342" s="85">
        <f>(Table8[[#This Row],[Adj Close]]-Table8[[#This Row],[Forecast 6 Period ]])</f>
        <v>3.513060000000003</v>
      </c>
      <c r="O342" s="85">
        <f>Table8[[#This Row],[Erorr 2]]^2</f>
        <v>12.34159056360002</v>
      </c>
      <c r="P342" s="85">
        <f>ABS(Table8[[#This Row],[Erorr 2]])</f>
        <v>3.513060000000003</v>
      </c>
      <c r="Q342" s="13">
        <f>Table8[[#This Row],[Abs Erorr 4]]/Table8[[#This Row],[Adj Close]]</f>
        <v>6.4308779380537501E-2</v>
      </c>
    </row>
    <row r="343" spans="6:17" x14ac:dyDescent="0.3">
      <c r="F343" s="9">
        <v>43962.291666666664</v>
      </c>
      <c r="G343" s="80">
        <v>54.085999999999999</v>
      </c>
      <c r="H343" s="85">
        <f t="shared" si="10"/>
        <v>53.103610000000003</v>
      </c>
      <c r="I343" s="85">
        <f>(Table8[[#This Row],[Adj Close]]-Table8[[#This Row],[Forecast 3 Period]])</f>
        <v>0.98238999999999521</v>
      </c>
      <c r="J343" s="85">
        <f>Table8[[#This Row],[Erorr ]]^2</f>
        <v>0.96509011209999063</v>
      </c>
      <c r="K343" s="85">
        <f>ABS(Table8[[#This Row],[Erorr ]])</f>
        <v>0.98238999999999521</v>
      </c>
      <c r="L343" s="13">
        <f>Table8[[#This Row],[Abs Erorr ]]/Table8[[#This Row],[Adj Close]]</f>
        <v>1.8163480383093504E-2</v>
      </c>
      <c r="M343" s="97">
        <f t="shared" si="11"/>
        <v>51.753409999999995</v>
      </c>
      <c r="N343" s="85">
        <f>(Table8[[#This Row],[Adj Close]]-Table8[[#This Row],[Forecast 6 Period ]])</f>
        <v>2.3325900000000033</v>
      </c>
      <c r="O343" s="85">
        <f>Table8[[#This Row],[Erorr 2]]^2</f>
        <v>5.4409761081000152</v>
      </c>
      <c r="P343" s="85">
        <f>ABS(Table8[[#This Row],[Erorr 2]])</f>
        <v>2.3325900000000033</v>
      </c>
      <c r="Q343" s="13">
        <f>Table8[[#This Row],[Abs Erorr 4]]/Table8[[#This Row],[Adj Close]]</f>
        <v>4.3127426690825782E-2</v>
      </c>
    </row>
    <row r="344" spans="6:17" x14ac:dyDescent="0.3">
      <c r="F344" s="5">
        <v>43963.291666666664</v>
      </c>
      <c r="G344" s="91">
        <v>53.960700000000003</v>
      </c>
      <c r="H344" s="85">
        <f t="shared" si="10"/>
        <v>53.623609999999999</v>
      </c>
      <c r="I344" s="85">
        <f>(Table8[[#This Row],[Adj Close]]-Table8[[#This Row],[Forecast 3 Period]])</f>
        <v>0.33709000000000344</v>
      </c>
      <c r="J344" s="85">
        <f>Table8[[#This Row],[Erorr ]]^2</f>
        <v>0.11362966810000232</v>
      </c>
      <c r="K344" s="85">
        <f>ABS(Table8[[#This Row],[Erorr ]])</f>
        <v>0.33709000000000344</v>
      </c>
      <c r="L344" s="13">
        <f>Table8[[#This Row],[Abs Erorr ]]/Table8[[#This Row],[Adj Close]]</f>
        <v>6.2469538015630524E-3</v>
      </c>
      <c r="M344" s="97">
        <f t="shared" si="11"/>
        <v>52.773740000000004</v>
      </c>
      <c r="N344" s="85">
        <f>(Table8[[#This Row],[Adj Close]]-Table8[[#This Row],[Forecast 6 Period ]])</f>
        <v>1.1869599999999991</v>
      </c>
      <c r="O344" s="85">
        <f>Table8[[#This Row],[Erorr 2]]^2</f>
        <v>1.4088740415999979</v>
      </c>
      <c r="P344" s="85">
        <f>ABS(Table8[[#This Row],[Erorr 2]])</f>
        <v>1.1869599999999991</v>
      </c>
      <c r="Q344" s="13">
        <f>Table8[[#This Row],[Abs Erorr 4]]/Table8[[#This Row],[Adj Close]]</f>
        <v>2.1996749486200125E-2</v>
      </c>
    </row>
    <row r="345" spans="6:17" x14ac:dyDescent="0.3">
      <c r="F345" s="9">
        <v>43964.291666666664</v>
      </c>
      <c r="G345" s="80">
        <v>52.730699999999999</v>
      </c>
      <c r="H345" s="85">
        <f t="shared" si="10"/>
        <v>54.198480000000004</v>
      </c>
      <c r="I345" s="85">
        <f>(Table8[[#This Row],[Adj Close]]-Table8[[#This Row],[Forecast 3 Period]])</f>
        <v>-1.4677800000000047</v>
      </c>
      <c r="J345" s="85">
        <f>Table8[[#This Row],[Erorr ]]^2</f>
        <v>2.1543781284000141</v>
      </c>
      <c r="K345" s="85">
        <f>ABS(Table8[[#This Row],[Erorr ]])</f>
        <v>1.4677800000000047</v>
      </c>
      <c r="L345" s="13">
        <f>Table8[[#This Row],[Abs Erorr ]]/Table8[[#This Row],[Adj Close]]</f>
        <v>2.7835397595708095E-2</v>
      </c>
      <c r="M345" s="97">
        <f t="shared" si="11"/>
        <v>53.274080000000005</v>
      </c>
      <c r="N345" s="85">
        <f>(Table8[[#This Row],[Adj Close]]-Table8[[#This Row],[Forecast 6 Period ]])</f>
        <v>-0.54338000000000619</v>
      </c>
      <c r="O345" s="85">
        <f>Table8[[#This Row],[Erorr 2]]^2</f>
        <v>0.29526182440000676</v>
      </c>
      <c r="P345" s="85">
        <f>ABS(Table8[[#This Row],[Erorr 2]])</f>
        <v>0.54338000000000619</v>
      </c>
      <c r="Q345" s="13">
        <f>Table8[[#This Row],[Abs Erorr 4]]/Table8[[#This Row],[Adj Close]]</f>
        <v>1.0304812945779332E-2</v>
      </c>
    </row>
    <row r="346" spans="6:17" x14ac:dyDescent="0.3">
      <c r="F346" s="5">
        <v>43965.291666666664</v>
      </c>
      <c r="G346" s="91">
        <v>53.555300000000003</v>
      </c>
      <c r="H346" s="85">
        <f t="shared" si="10"/>
        <v>53.50629</v>
      </c>
      <c r="I346" s="85">
        <f>(Table8[[#This Row],[Adj Close]]-Table8[[#This Row],[Forecast 3 Period]])</f>
        <v>4.9010000000002663E-2</v>
      </c>
      <c r="J346" s="85">
        <f>Table8[[#This Row],[Erorr ]]^2</f>
        <v>2.4019801000002609E-3</v>
      </c>
      <c r="K346" s="85">
        <f>ABS(Table8[[#This Row],[Erorr ]])</f>
        <v>4.9010000000002663E-2</v>
      </c>
      <c r="L346" s="13">
        <f>Table8[[#This Row],[Abs Erorr ]]/Table8[[#This Row],[Adj Close]]</f>
        <v>9.1512884812525858E-4</v>
      </c>
      <c r="M346" s="97">
        <f t="shared" si="11"/>
        <v>53.498550000000002</v>
      </c>
      <c r="N346" s="85">
        <f>(Table8[[#This Row],[Adj Close]]-Table8[[#This Row],[Forecast 6 Period ]])</f>
        <v>5.6750000000000966E-2</v>
      </c>
      <c r="O346" s="85">
        <f>Table8[[#This Row],[Erorr 2]]^2</f>
        <v>3.2205625000001096E-3</v>
      </c>
      <c r="P346" s="85">
        <f>ABS(Table8[[#This Row],[Erorr 2]])</f>
        <v>5.6750000000000966E-2</v>
      </c>
      <c r="Q346" s="13">
        <f>Table8[[#This Row],[Abs Erorr 4]]/Table8[[#This Row],[Adj Close]]</f>
        <v>1.0596523593370023E-3</v>
      </c>
    </row>
    <row r="347" spans="6:17" x14ac:dyDescent="0.3">
      <c r="F347" s="9">
        <v>43966.291666666664</v>
      </c>
      <c r="G347" s="80">
        <v>53.277999999999999</v>
      </c>
      <c r="H347" s="85">
        <f t="shared" si="10"/>
        <v>53.429540000000003</v>
      </c>
      <c r="I347" s="85">
        <f>(Table8[[#This Row],[Adj Close]]-Table8[[#This Row],[Forecast 3 Period]])</f>
        <v>-0.15154000000000423</v>
      </c>
      <c r="J347" s="85">
        <f>Table8[[#This Row],[Erorr ]]^2</f>
        <v>2.2964371600001282E-2</v>
      </c>
      <c r="K347" s="85">
        <f>ABS(Table8[[#This Row],[Erorr ]])</f>
        <v>0.15154000000000423</v>
      </c>
      <c r="L347" s="13">
        <f>Table8[[#This Row],[Abs Erorr ]]/Table8[[#This Row],[Adj Close]]</f>
        <v>2.8443259882128501E-3</v>
      </c>
      <c r="M347" s="97">
        <f t="shared" si="11"/>
        <v>53.529610000000005</v>
      </c>
      <c r="N347" s="85">
        <f>(Table8[[#This Row],[Adj Close]]-Table8[[#This Row],[Forecast 6 Period ]])</f>
        <v>-0.25161000000000655</v>
      </c>
      <c r="O347" s="85">
        <f>Table8[[#This Row],[Erorr 2]]^2</f>
        <v>6.3307592100003293E-2</v>
      </c>
      <c r="P347" s="85">
        <f>ABS(Table8[[#This Row],[Erorr 2]])</f>
        <v>0.25161000000000655</v>
      </c>
      <c r="Q347" s="13">
        <f>Table8[[#This Row],[Abs Erorr 4]]/Table8[[#This Row],[Adj Close]]</f>
        <v>4.7225871842037342E-3</v>
      </c>
    </row>
    <row r="348" spans="6:17" x14ac:dyDescent="0.3">
      <c r="F348" s="5">
        <v>43969.291666666664</v>
      </c>
      <c r="G348" s="91">
        <v>54.241999999999997</v>
      </c>
      <c r="H348" s="85">
        <f t="shared" si="10"/>
        <v>53.197000000000003</v>
      </c>
      <c r="I348" s="85">
        <f>(Table8[[#This Row],[Adj Close]]-Table8[[#This Row],[Forecast 3 Period]])</f>
        <v>1.0449999999999946</v>
      </c>
      <c r="J348" s="85">
        <f>Table8[[#This Row],[Erorr ]]^2</f>
        <v>1.0920249999999887</v>
      </c>
      <c r="K348" s="85">
        <f>ABS(Table8[[#This Row],[Erorr ]])</f>
        <v>1.0449999999999946</v>
      </c>
      <c r="L348" s="13">
        <f>Table8[[#This Row],[Abs Erorr ]]/Table8[[#This Row],[Adj Close]]</f>
        <v>1.9265513808487789E-2</v>
      </c>
      <c r="M348" s="97">
        <f t="shared" si="11"/>
        <v>53.576340000000009</v>
      </c>
      <c r="N348" s="85">
        <f>(Table8[[#This Row],[Adj Close]]-Table8[[#This Row],[Forecast 6 Period ]])</f>
        <v>0.66565999999998837</v>
      </c>
      <c r="O348" s="85">
        <f>Table8[[#This Row],[Erorr 2]]^2</f>
        <v>0.44310323559998455</v>
      </c>
      <c r="P348" s="85">
        <f>ABS(Table8[[#This Row],[Erorr 2]])</f>
        <v>0.66565999999998837</v>
      </c>
      <c r="Q348" s="13">
        <f>Table8[[#This Row],[Abs Erorr 4]]/Table8[[#This Row],[Adj Close]]</f>
        <v>1.2272040116514664E-2</v>
      </c>
    </row>
    <row r="349" spans="6:17" x14ac:dyDescent="0.3">
      <c r="F349" s="9">
        <v>43970.291666666664</v>
      </c>
      <c r="G349" s="80">
        <v>53.8673</v>
      </c>
      <c r="H349" s="85">
        <f t="shared" si="10"/>
        <v>53.746790000000004</v>
      </c>
      <c r="I349" s="85">
        <f>(Table8[[#This Row],[Adj Close]]-Table8[[#This Row],[Forecast 3 Period]])</f>
        <v>0.1205099999999959</v>
      </c>
      <c r="J349" s="85">
        <f>Table8[[#This Row],[Erorr ]]^2</f>
        <v>1.4522660099999011E-2</v>
      </c>
      <c r="K349" s="85">
        <f>ABS(Table8[[#This Row],[Erorr ]])</f>
        <v>0.1205099999999959</v>
      </c>
      <c r="L349" s="13">
        <f>Table8[[#This Row],[Abs Erorr ]]/Table8[[#This Row],[Adj Close]]</f>
        <v>2.2371642907663071E-3</v>
      </c>
      <c r="M349" s="97">
        <f t="shared" si="11"/>
        <v>53.565870000000004</v>
      </c>
      <c r="N349" s="85">
        <f>(Table8[[#This Row],[Adj Close]]-Table8[[#This Row],[Forecast 6 Period ]])</f>
        <v>0.30142999999999631</v>
      </c>
      <c r="O349" s="85">
        <f>Table8[[#This Row],[Erorr 2]]^2</f>
        <v>9.0860044899997772E-2</v>
      </c>
      <c r="P349" s="85">
        <f>ABS(Table8[[#This Row],[Erorr 2]])</f>
        <v>0.30142999999999631</v>
      </c>
      <c r="Q349" s="13">
        <f>Table8[[#This Row],[Abs Erorr 4]]/Table8[[#This Row],[Adj Close]]</f>
        <v>5.5957881683321104E-3</v>
      </c>
    </row>
    <row r="350" spans="6:17" x14ac:dyDescent="0.3">
      <c r="F350" s="5">
        <v>43971.291666666664</v>
      </c>
      <c r="G350" s="91">
        <v>54.370699999999999</v>
      </c>
      <c r="H350" s="85">
        <f t="shared" si="10"/>
        <v>53.80292</v>
      </c>
      <c r="I350" s="85">
        <f>(Table8[[#This Row],[Adj Close]]-Table8[[#This Row],[Forecast 3 Period]])</f>
        <v>0.56777999999999906</v>
      </c>
      <c r="J350" s="85">
        <f>Table8[[#This Row],[Erorr ]]^2</f>
        <v>0.32237412839999896</v>
      </c>
      <c r="K350" s="85">
        <f>ABS(Table8[[#This Row],[Erorr ]])</f>
        <v>0.56777999999999906</v>
      </c>
      <c r="L350" s="13">
        <f>Table8[[#This Row],[Abs Erorr ]]/Table8[[#This Row],[Adj Close]]</f>
        <v>1.0442756852495905E-2</v>
      </c>
      <c r="M350" s="97">
        <f t="shared" si="11"/>
        <v>53.65766</v>
      </c>
      <c r="N350" s="85">
        <f>(Table8[[#This Row],[Adj Close]]-Table8[[#This Row],[Forecast 6 Period ]])</f>
        <v>0.71303999999999945</v>
      </c>
      <c r="O350" s="85">
        <f>Table8[[#This Row],[Erorr 2]]^2</f>
        <v>0.50842604159999927</v>
      </c>
      <c r="P350" s="85">
        <f>ABS(Table8[[#This Row],[Erorr 2]])</f>
        <v>0.71303999999999945</v>
      </c>
      <c r="Q350" s="13">
        <f>Table8[[#This Row],[Abs Erorr 4]]/Table8[[#This Row],[Adj Close]]</f>
        <v>1.3114416404423696E-2</v>
      </c>
    </row>
    <row r="351" spans="6:17" x14ac:dyDescent="0.3">
      <c r="F351" s="9">
        <v>43972.291666666664</v>
      </c>
      <c r="G351" s="80">
        <v>55.173299999999998</v>
      </c>
      <c r="H351" s="85">
        <f t="shared" si="10"/>
        <v>54.181069999999998</v>
      </c>
      <c r="I351" s="85">
        <f>(Table8[[#This Row],[Adj Close]]-Table8[[#This Row],[Forecast 3 Period]])</f>
        <v>0.99222999999999928</v>
      </c>
      <c r="J351" s="85">
        <f>Table8[[#This Row],[Erorr ]]^2</f>
        <v>0.98452037289999861</v>
      </c>
      <c r="K351" s="85">
        <f>ABS(Table8[[#This Row],[Erorr ]])</f>
        <v>0.99222999999999928</v>
      </c>
      <c r="L351" s="13">
        <f>Table8[[#This Row],[Abs Erorr ]]/Table8[[#This Row],[Adj Close]]</f>
        <v>1.7983879883929351E-2</v>
      </c>
      <c r="M351" s="97">
        <f t="shared" si="11"/>
        <v>53.780200000000008</v>
      </c>
      <c r="N351" s="85">
        <f>(Table8[[#This Row],[Adj Close]]-Table8[[#This Row],[Forecast 6 Period ]])</f>
        <v>1.3930999999999898</v>
      </c>
      <c r="O351" s="85">
        <f>Table8[[#This Row],[Erorr 2]]^2</f>
        <v>1.9407276099999715</v>
      </c>
      <c r="P351" s="85">
        <f>ABS(Table8[[#This Row],[Erorr 2]])</f>
        <v>1.3930999999999898</v>
      </c>
      <c r="Q351" s="13">
        <f>Table8[[#This Row],[Abs Erorr 4]]/Table8[[#This Row],[Adj Close]]</f>
        <v>2.52495319293932E-2</v>
      </c>
    </row>
    <row r="352" spans="6:17" x14ac:dyDescent="0.3">
      <c r="F352" s="5">
        <v>43973.291666666664</v>
      </c>
      <c r="G352" s="91">
        <v>54.4587</v>
      </c>
      <c r="H352" s="85">
        <f t="shared" si="10"/>
        <v>54.54072</v>
      </c>
      <c r="I352" s="85">
        <f>(Table8[[#This Row],[Adj Close]]-Table8[[#This Row],[Forecast 3 Period]])</f>
        <v>-8.2019999999999982E-2</v>
      </c>
      <c r="J352" s="85">
        <f>Table8[[#This Row],[Erorr ]]^2</f>
        <v>6.7272803999999971E-3</v>
      </c>
      <c r="K352" s="85">
        <f>ABS(Table8[[#This Row],[Erorr ]])</f>
        <v>8.2019999999999982E-2</v>
      </c>
      <c r="L352" s="13">
        <f>Table8[[#This Row],[Abs Erorr ]]/Table8[[#This Row],[Adj Close]]</f>
        <v>1.506095444804962E-3</v>
      </c>
      <c r="M352" s="97">
        <f t="shared" si="11"/>
        <v>54.213989999999995</v>
      </c>
      <c r="N352" s="85">
        <f>(Table8[[#This Row],[Adj Close]]-Table8[[#This Row],[Forecast 6 Period ]])</f>
        <v>0.24471000000000487</v>
      </c>
      <c r="O352" s="85">
        <f>Table8[[#This Row],[Erorr 2]]^2</f>
        <v>5.9882984100002382E-2</v>
      </c>
      <c r="P352" s="85">
        <f>ABS(Table8[[#This Row],[Erorr 2]])</f>
        <v>0.24471000000000487</v>
      </c>
      <c r="Q352" s="13">
        <f>Table8[[#This Row],[Abs Erorr 4]]/Table8[[#This Row],[Adj Close]]</f>
        <v>4.4934969068304029E-3</v>
      </c>
    </row>
    <row r="353" spans="6:17" x14ac:dyDescent="0.3">
      <c r="F353" s="9">
        <v>43977.291666666664</v>
      </c>
      <c r="G353" s="80">
        <v>54.591299999999997</v>
      </c>
      <c r="H353" s="85">
        <f t="shared" si="10"/>
        <v>54.646680000000003</v>
      </c>
      <c r="I353" s="85">
        <f>(Table8[[#This Row],[Adj Close]]-Table8[[#This Row],[Forecast 3 Period]])</f>
        <v>-5.5380000000006646E-2</v>
      </c>
      <c r="J353" s="85">
        <f>Table8[[#This Row],[Erorr ]]^2</f>
        <v>3.0669444000007359E-3</v>
      </c>
      <c r="K353" s="85">
        <f>ABS(Table8[[#This Row],[Erorr ]])</f>
        <v>5.5380000000006646E-2</v>
      </c>
      <c r="L353" s="13">
        <f>Table8[[#This Row],[Abs Erorr ]]/Table8[[#This Row],[Adj Close]]</f>
        <v>1.0144473569965663E-3</v>
      </c>
      <c r="M353" s="97">
        <f t="shared" si="11"/>
        <v>54.325999999999993</v>
      </c>
      <c r="N353" s="85">
        <f>(Table8[[#This Row],[Adj Close]]-Table8[[#This Row],[Forecast 6 Period ]])</f>
        <v>0.26530000000000342</v>
      </c>
      <c r="O353" s="85">
        <f>Table8[[#This Row],[Erorr 2]]^2</f>
        <v>7.0384090000001814E-2</v>
      </c>
      <c r="P353" s="85">
        <f>ABS(Table8[[#This Row],[Erorr 2]])</f>
        <v>0.26530000000000342</v>
      </c>
      <c r="Q353" s="13">
        <f>Table8[[#This Row],[Abs Erorr 4]]/Table8[[#This Row],[Adj Close]]</f>
        <v>4.8597487145388262E-3</v>
      </c>
    </row>
    <row r="354" spans="6:17" x14ac:dyDescent="0.3">
      <c r="F354" s="5">
        <v>43978.291666666664</v>
      </c>
      <c r="G354" s="91">
        <v>54.682000000000002</v>
      </c>
      <c r="H354" s="85">
        <f t="shared" si="10"/>
        <v>54.726119999999995</v>
      </c>
      <c r="I354" s="85">
        <f>(Table8[[#This Row],[Adj Close]]-Table8[[#This Row],[Forecast 3 Period]])</f>
        <v>-4.4119999999992388E-2</v>
      </c>
      <c r="J354" s="85">
        <f>Table8[[#This Row],[Erorr ]]^2</f>
        <v>1.9465743999993283E-3</v>
      </c>
      <c r="K354" s="85">
        <f>ABS(Table8[[#This Row],[Erorr ]])</f>
        <v>4.4119999999992388E-2</v>
      </c>
      <c r="L354" s="13">
        <f>Table8[[#This Row],[Abs Erorr ]]/Table8[[#This Row],[Adj Close]]</f>
        <v>8.0684686002692636E-4</v>
      </c>
      <c r="M354" s="97">
        <f t="shared" si="11"/>
        <v>54.529730000000001</v>
      </c>
      <c r="N354" s="85">
        <f>(Table8[[#This Row],[Adj Close]]-Table8[[#This Row],[Forecast 6 Period ]])</f>
        <v>0.15227000000000146</v>
      </c>
      <c r="O354" s="85">
        <f>Table8[[#This Row],[Erorr 2]]^2</f>
        <v>2.3186152900000444E-2</v>
      </c>
      <c r="P354" s="85">
        <f>ABS(Table8[[#This Row],[Erorr 2]])</f>
        <v>0.15227000000000146</v>
      </c>
      <c r="Q354" s="13">
        <f>Table8[[#This Row],[Abs Erorr 4]]/Table8[[#This Row],[Adj Close]]</f>
        <v>2.7846457700889042E-3</v>
      </c>
    </row>
    <row r="355" spans="6:17" x14ac:dyDescent="0.3">
      <c r="F355" s="9">
        <v>43979.291666666664</v>
      </c>
      <c r="G355" s="80">
        <v>53.720700000000001</v>
      </c>
      <c r="H355" s="85">
        <f t="shared" si="10"/>
        <v>54.587800000000001</v>
      </c>
      <c r="I355" s="85">
        <f>(Table8[[#This Row],[Adj Close]]-Table8[[#This Row],[Forecast 3 Period]])</f>
        <v>-0.86710000000000065</v>
      </c>
      <c r="J355" s="85">
        <f>Table8[[#This Row],[Erorr ]]^2</f>
        <v>0.75186241000000109</v>
      </c>
      <c r="K355" s="85">
        <f>ABS(Table8[[#This Row],[Erorr ]])</f>
        <v>0.86710000000000065</v>
      </c>
      <c r="L355" s="13">
        <f>Table8[[#This Row],[Abs Erorr ]]/Table8[[#This Row],[Adj Close]]</f>
        <v>1.6140891686072606E-2</v>
      </c>
      <c r="M355" s="97">
        <f t="shared" si="11"/>
        <v>54.604860000000002</v>
      </c>
      <c r="N355" s="85">
        <f>(Table8[[#This Row],[Adj Close]]-Table8[[#This Row],[Forecast 6 Period ]])</f>
        <v>-0.88416000000000139</v>
      </c>
      <c r="O355" s="85">
        <f>Table8[[#This Row],[Erorr 2]]^2</f>
        <v>0.78173890560000248</v>
      </c>
      <c r="P355" s="85">
        <f>ABS(Table8[[#This Row],[Erorr 2]])</f>
        <v>0.88416000000000139</v>
      </c>
      <c r="Q355" s="13">
        <f>Table8[[#This Row],[Abs Erorr 4]]/Table8[[#This Row],[Adj Close]]</f>
        <v>1.6458460146647407E-2</v>
      </c>
    </row>
    <row r="356" spans="6:17" x14ac:dyDescent="0.3">
      <c r="F356" s="5">
        <v>43980.291666666664</v>
      </c>
      <c r="G356" s="91">
        <v>55.666699999999999</v>
      </c>
      <c r="H356" s="85">
        <f t="shared" si="10"/>
        <v>54.270270000000004</v>
      </c>
      <c r="I356" s="85">
        <f>(Table8[[#This Row],[Adj Close]]-Table8[[#This Row],[Forecast 3 Period]])</f>
        <v>1.3964299999999952</v>
      </c>
      <c r="J356" s="85">
        <f>Table8[[#This Row],[Erorr ]]^2</f>
        <v>1.9500167448999866</v>
      </c>
      <c r="K356" s="85">
        <f>ABS(Table8[[#This Row],[Erorr ]])</f>
        <v>1.3964299999999952</v>
      </c>
      <c r="L356" s="13">
        <f>Table8[[#This Row],[Abs Erorr ]]/Table8[[#This Row],[Adj Close]]</f>
        <v>2.5085553840985639E-2</v>
      </c>
      <c r="M356" s="97">
        <f t="shared" si="11"/>
        <v>54.444939999999995</v>
      </c>
      <c r="N356" s="85">
        <f>(Table8[[#This Row],[Adj Close]]-Table8[[#This Row],[Forecast 6 Period ]])</f>
        <v>1.2217600000000033</v>
      </c>
      <c r="O356" s="85">
        <f>Table8[[#This Row],[Erorr 2]]^2</f>
        <v>1.492697497600008</v>
      </c>
      <c r="P356" s="85">
        <f>ABS(Table8[[#This Row],[Erorr 2]])</f>
        <v>1.2217600000000033</v>
      </c>
      <c r="Q356" s="13">
        <f>Table8[[#This Row],[Abs Erorr 4]]/Table8[[#This Row],[Adj Close]]</f>
        <v>2.1947771288759767E-2</v>
      </c>
    </row>
    <row r="357" spans="6:17" x14ac:dyDescent="0.3">
      <c r="F357" s="9">
        <v>43983.291666666664</v>
      </c>
      <c r="G357" s="80">
        <v>59.8733</v>
      </c>
      <c r="H357" s="85">
        <f t="shared" si="10"/>
        <v>54.787490000000005</v>
      </c>
      <c r="I357" s="85">
        <f>(Table8[[#This Row],[Adj Close]]-Table8[[#This Row],[Forecast 3 Period]])</f>
        <v>5.0858099999999951</v>
      </c>
      <c r="J357" s="85">
        <f>Table8[[#This Row],[Erorr ]]^2</f>
        <v>25.865463356099951</v>
      </c>
      <c r="K357" s="85">
        <f>ABS(Table8[[#This Row],[Erorr ]])</f>
        <v>5.0858099999999951</v>
      </c>
      <c r="L357" s="13">
        <f>Table8[[#This Row],[Abs Erorr ]]/Table8[[#This Row],[Adj Close]]</f>
        <v>8.4942871029323505E-2</v>
      </c>
      <c r="M357" s="97">
        <f t="shared" si="11"/>
        <v>54.695340000000002</v>
      </c>
      <c r="N357" s="85">
        <f>(Table8[[#This Row],[Adj Close]]-Table8[[#This Row],[Forecast 6 Period ]])</f>
        <v>5.1779599999999988</v>
      </c>
      <c r="O357" s="85">
        <f>Table8[[#This Row],[Erorr 2]]^2</f>
        <v>26.811269761599988</v>
      </c>
      <c r="P357" s="85">
        <f>ABS(Table8[[#This Row],[Erorr 2]])</f>
        <v>5.1779599999999988</v>
      </c>
      <c r="Q357" s="13">
        <f>Table8[[#This Row],[Abs Erorr 4]]/Table8[[#This Row],[Adj Close]]</f>
        <v>8.648195439369466E-2</v>
      </c>
    </row>
    <row r="358" spans="6:17" x14ac:dyDescent="0.3">
      <c r="F358" s="5">
        <v>43984.291666666664</v>
      </c>
      <c r="G358" s="91">
        <v>58.770699999999998</v>
      </c>
      <c r="H358" s="85">
        <f t="shared" si="10"/>
        <v>56.765540000000001</v>
      </c>
      <c r="I358" s="85">
        <f>(Table8[[#This Row],[Adj Close]]-Table8[[#This Row],[Forecast 3 Period]])</f>
        <v>2.0051599999999965</v>
      </c>
      <c r="J358" s="85">
        <f>Table8[[#This Row],[Erorr ]]^2</f>
        <v>4.0206666255999863</v>
      </c>
      <c r="K358" s="85">
        <f>ABS(Table8[[#This Row],[Erorr ]])</f>
        <v>2.0051599999999965</v>
      </c>
      <c r="L358" s="13">
        <f>Table8[[#This Row],[Abs Erorr ]]/Table8[[#This Row],[Adj Close]]</f>
        <v>3.4118361700643286E-2</v>
      </c>
      <c r="M358" s="97">
        <f t="shared" si="11"/>
        <v>55.693540000000006</v>
      </c>
      <c r="N358" s="85">
        <f>(Table8[[#This Row],[Adj Close]]-Table8[[#This Row],[Forecast 6 Period ]])</f>
        <v>3.0771599999999921</v>
      </c>
      <c r="O358" s="85">
        <f>Table8[[#This Row],[Erorr 2]]^2</f>
        <v>9.4689136655999508</v>
      </c>
      <c r="P358" s="85">
        <f>ABS(Table8[[#This Row],[Erorr 2]])</f>
        <v>3.0771599999999921</v>
      </c>
      <c r="Q358" s="13">
        <f>Table8[[#This Row],[Abs Erorr 4]]/Table8[[#This Row],[Adj Close]]</f>
        <v>5.2358743387436124E-2</v>
      </c>
    </row>
    <row r="359" spans="6:17" x14ac:dyDescent="0.3">
      <c r="F359" s="9">
        <v>43985.291666666664</v>
      </c>
      <c r="G359" s="80">
        <v>58.863999999999997</v>
      </c>
      <c r="H359" s="85">
        <f t="shared" si="10"/>
        <v>58.170279999999998</v>
      </c>
      <c r="I359" s="85">
        <f>(Table8[[#This Row],[Adj Close]]-Table8[[#This Row],[Forecast 3 Period]])</f>
        <v>0.693719999999999</v>
      </c>
      <c r="J359" s="85">
        <f>Table8[[#This Row],[Erorr ]]^2</f>
        <v>0.48124743839999862</v>
      </c>
      <c r="K359" s="85">
        <f>ABS(Table8[[#This Row],[Erorr ]])</f>
        <v>0.693719999999999</v>
      </c>
      <c r="L359" s="13">
        <f>Table8[[#This Row],[Abs Erorr ]]/Table8[[#This Row],[Adj Close]]</f>
        <v>1.1785131829301423E-2</v>
      </c>
      <c r="M359" s="97">
        <f t="shared" si="11"/>
        <v>56.533610000000003</v>
      </c>
      <c r="N359" s="85">
        <f>(Table8[[#This Row],[Adj Close]]-Table8[[#This Row],[Forecast 6 Period ]])</f>
        <v>2.3303899999999942</v>
      </c>
      <c r="O359" s="85">
        <f>Table8[[#This Row],[Erorr 2]]^2</f>
        <v>5.4307175520999733</v>
      </c>
      <c r="P359" s="85">
        <f>ABS(Table8[[#This Row],[Erorr 2]])</f>
        <v>2.3303899999999942</v>
      </c>
      <c r="Q359" s="13">
        <f>Table8[[#This Row],[Abs Erorr 4]]/Table8[[#This Row],[Adj Close]]</f>
        <v>3.9589392497961305E-2</v>
      </c>
    </row>
    <row r="360" spans="6:17" x14ac:dyDescent="0.3">
      <c r="F360" s="5">
        <v>43986.291666666664</v>
      </c>
      <c r="G360" s="91">
        <v>57.625300000000003</v>
      </c>
      <c r="H360" s="85">
        <f t="shared" si="10"/>
        <v>59.138800000000003</v>
      </c>
      <c r="I360" s="85">
        <f>(Table8[[#This Row],[Adj Close]]-Table8[[#This Row],[Forecast 3 Period]])</f>
        <v>-1.5135000000000005</v>
      </c>
      <c r="J360" s="85">
        <f>Table8[[#This Row],[Erorr ]]^2</f>
        <v>2.2906822500000015</v>
      </c>
      <c r="K360" s="85">
        <f>ABS(Table8[[#This Row],[Erorr ]])</f>
        <v>1.5135000000000005</v>
      </c>
      <c r="L360" s="13">
        <f>Table8[[#This Row],[Abs Erorr ]]/Table8[[#This Row],[Adj Close]]</f>
        <v>2.6264505347477592E-2</v>
      </c>
      <c r="M360" s="97">
        <f t="shared" si="11"/>
        <v>57.475210000000004</v>
      </c>
      <c r="N360" s="85">
        <f>(Table8[[#This Row],[Adj Close]]-Table8[[#This Row],[Forecast 6 Period ]])</f>
        <v>0.15008999999999872</v>
      </c>
      <c r="O360" s="85">
        <f>Table8[[#This Row],[Erorr 2]]^2</f>
        <v>2.2527008099999617E-2</v>
      </c>
      <c r="P360" s="85">
        <f>ABS(Table8[[#This Row],[Erorr 2]])</f>
        <v>0.15008999999999872</v>
      </c>
      <c r="Q360" s="13">
        <f>Table8[[#This Row],[Abs Erorr 4]]/Table8[[#This Row],[Adj Close]]</f>
        <v>2.6045851388192117E-3</v>
      </c>
    </row>
    <row r="361" spans="6:17" x14ac:dyDescent="0.3">
      <c r="F361" s="9">
        <v>43987.291666666664</v>
      </c>
      <c r="G361" s="80">
        <v>59.043999999999997</v>
      </c>
      <c r="H361" s="85">
        <f t="shared" si="10"/>
        <v>58.340530000000001</v>
      </c>
      <c r="I361" s="85">
        <f>(Table8[[#This Row],[Adj Close]]-Table8[[#This Row],[Forecast 3 Period]])</f>
        <v>0.70346999999999582</v>
      </c>
      <c r="J361" s="85">
        <f>Table8[[#This Row],[Erorr ]]^2</f>
        <v>0.49487004089999415</v>
      </c>
      <c r="K361" s="85">
        <f>ABS(Table8[[#This Row],[Erorr ]])</f>
        <v>0.70346999999999582</v>
      </c>
      <c r="L361" s="13">
        <f>Table8[[#This Row],[Abs Erorr ]]/Table8[[#This Row],[Adj Close]]</f>
        <v>1.1914335072149514E-2</v>
      </c>
      <c r="M361" s="97">
        <f t="shared" si="11"/>
        <v>57.965400000000002</v>
      </c>
      <c r="N361" s="85">
        <f>(Table8[[#This Row],[Adj Close]]-Table8[[#This Row],[Forecast 6 Period ]])</f>
        <v>1.0785999999999945</v>
      </c>
      <c r="O361" s="85">
        <f>Table8[[#This Row],[Erorr 2]]^2</f>
        <v>1.1633779599999881</v>
      </c>
      <c r="P361" s="85">
        <f>ABS(Table8[[#This Row],[Erorr 2]])</f>
        <v>1.0785999999999945</v>
      </c>
      <c r="Q361" s="13">
        <f>Table8[[#This Row],[Abs Erorr 4]]/Table8[[#This Row],[Adj Close]]</f>
        <v>1.8267732538445811E-2</v>
      </c>
    </row>
    <row r="362" spans="6:17" x14ac:dyDescent="0.3">
      <c r="F362" s="5">
        <v>43990.291666666664</v>
      </c>
      <c r="G362" s="91">
        <v>63.328000000000003</v>
      </c>
      <c r="H362" s="85">
        <f t="shared" si="10"/>
        <v>58.564390000000003</v>
      </c>
      <c r="I362" s="85">
        <f>(Table8[[#This Row],[Adj Close]]-Table8[[#This Row],[Forecast 3 Period]])</f>
        <v>4.7636099999999999</v>
      </c>
      <c r="J362" s="85">
        <f>Table8[[#This Row],[Erorr ]]^2</f>
        <v>22.691980232100001</v>
      </c>
      <c r="K362" s="85">
        <f>ABS(Table8[[#This Row],[Erorr ]])</f>
        <v>4.7636099999999999</v>
      </c>
      <c r="L362" s="13">
        <f>Table8[[#This Row],[Abs Erorr ]]/Table8[[#This Row],[Adj Close]]</f>
        <v>7.5221229156139463E-2</v>
      </c>
      <c r="M362" s="97">
        <f t="shared" si="11"/>
        <v>58.414800000000007</v>
      </c>
      <c r="N362" s="85">
        <f>(Table8[[#This Row],[Adj Close]]-Table8[[#This Row],[Forecast 6 Period ]])</f>
        <v>4.9131999999999962</v>
      </c>
      <c r="O362" s="85">
        <f>Table8[[#This Row],[Erorr 2]]^2</f>
        <v>24.139534239999964</v>
      </c>
      <c r="P362" s="85">
        <f>ABS(Table8[[#This Row],[Erorr 2]])</f>
        <v>4.9131999999999962</v>
      </c>
      <c r="Q362" s="13">
        <f>Table8[[#This Row],[Abs Erorr 4]]/Table8[[#This Row],[Adj Close]]</f>
        <v>7.758337544214243E-2</v>
      </c>
    </row>
    <row r="363" spans="6:17" x14ac:dyDescent="0.3">
      <c r="F363" s="9">
        <v>43991.291666666664</v>
      </c>
      <c r="G363" s="80">
        <v>62.711300000000001</v>
      </c>
      <c r="H363" s="85">
        <f t="shared" si="10"/>
        <v>60.331989999999998</v>
      </c>
      <c r="I363" s="85">
        <f>(Table8[[#This Row],[Adj Close]]-Table8[[#This Row],[Forecast 3 Period]])</f>
        <v>2.3793100000000038</v>
      </c>
      <c r="J363" s="85">
        <f>Table8[[#This Row],[Erorr ]]^2</f>
        <v>5.6611160761000185</v>
      </c>
      <c r="K363" s="85">
        <f>ABS(Table8[[#This Row],[Erorr ]])</f>
        <v>2.3793100000000038</v>
      </c>
      <c r="L363" s="13">
        <f>Table8[[#This Row],[Abs Erorr ]]/Table8[[#This Row],[Adj Close]]</f>
        <v>3.7940690114859739E-2</v>
      </c>
      <c r="M363" s="97">
        <f t="shared" si="11"/>
        <v>59.636660000000006</v>
      </c>
      <c r="N363" s="85">
        <f>(Table8[[#This Row],[Adj Close]]-Table8[[#This Row],[Forecast 6 Period ]])</f>
        <v>3.0746399999999952</v>
      </c>
      <c r="O363" s="85">
        <f>Table8[[#This Row],[Erorr 2]]^2</f>
        <v>9.4534111295999708</v>
      </c>
      <c r="P363" s="85">
        <f>ABS(Table8[[#This Row],[Erorr 2]])</f>
        <v>3.0746399999999952</v>
      </c>
      <c r="Q363" s="13">
        <f>Table8[[#This Row],[Abs Erorr 4]]/Table8[[#This Row],[Adj Close]]</f>
        <v>4.9028484499603661E-2</v>
      </c>
    </row>
    <row r="364" spans="6:17" x14ac:dyDescent="0.3">
      <c r="F364" s="5">
        <v>43992.291666666664</v>
      </c>
      <c r="G364" s="91">
        <v>68.336699999999993</v>
      </c>
      <c r="H364" s="85">
        <f t="shared" si="10"/>
        <v>61.796120000000002</v>
      </c>
      <c r="I364" s="85">
        <f>(Table8[[#This Row],[Adj Close]]-Table8[[#This Row],[Forecast 3 Period]])</f>
        <v>6.5405799999999914</v>
      </c>
      <c r="J364" s="85">
        <f>Table8[[#This Row],[Erorr ]]^2</f>
        <v>42.779186736399886</v>
      </c>
      <c r="K364" s="85">
        <f>ABS(Table8[[#This Row],[Erorr ]])</f>
        <v>6.5405799999999914</v>
      </c>
      <c r="L364" s="13">
        <f>Table8[[#This Row],[Abs Erorr ]]/Table8[[#This Row],[Adj Close]]</f>
        <v>9.5711089356085272E-2</v>
      </c>
      <c r="M364" s="97">
        <f t="shared" si="11"/>
        <v>60.30519000000001</v>
      </c>
      <c r="N364" s="85">
        <f>(Table8[[#This Row],[Adj Close]]-Table8[[#This Row],[Forecast 6 Period ]])</f>
        <v>8.0315099999999831</v>
      </c>
      <c r="O364" s="85">
        <f>Table8[[#This Row],[Erorr 2]]^2</f>
        <v>64.505152880099729</v>
      </c>
      <c r="P364" s="85">
        <f>ABS(Table8[[#This Row],[Erorr 2]])</f>
        <v>8.0315099999999831</v>
      </c>
      <c r="Q364" s="13">
        <f>Table8[[#This Row],[Abs Erorr 4]]/Table8[[#This Row],[Adj Close]]</f>
        <v>0.11752850225427894</v>
      </c>
    </row>
    <row r="365" spans="6:17" x14ac:dyDescent="0.3">
      <c r="F365" s="9">
        <v>43993.291666666664</v>
      </c>
      <c r="G365" s="80">
        <v>64.855999999999995</v>
      </c>
      <c r="H365" s="85">
        <f t="shared" si="10"/>
        <v>65.146469999999994</v>
      </c>
      <c r="I365" s="85">
        <f>(Table8[[#This Row],[Adj Close]]-Table8[[#This Row],[Forecast 3 Period]])</f>
        <v>-0.29046999999999912</v>
      </c>
      <c r="J365" s="85">
        <f>Table8[[#This Row],[Erorr ]]^2</f>
        <v>8.4372820899999493E-2</v>
      </c>
      <c r="K365" s="85">
        <f>ABS(Table8[[#This Row],[Erorr ]])</f>
        <v>0.29046999999999912</v>
      </c>
      <c r="L365" s="13">
        <f>Table8[[#This Row],[Abs Erorr ]]/Table8[[#This Row],[Adj Close]]</f>
        <v>4.4786912544714308E-3</v>
      </c>
      <c r="M365" s="97">
        <f t="shared" si="11"/>
        <v>62.332930000000005</v>
      </c>
      <c r="N365" s="85">
        <f>(Table8[[#This Row],[Adj Close]]-Table8[[#This Row],[Forecast 6 Period ]])</f>
        <v>2.5230699999999899</v>
      </c>
      <c r="O365" s="85">
        <f>Table8[[#This Row],[Erorr 2]]^2</f>
        <v>6.3658822248999494</v>
      </c>
      <c r="P365" s="85">
        <f>ABS(Table8[[#This Row],[Erorr 2]])</f>
        <v>2.5230699999999899</v>
      </c>
      <c r="Q365" s="13">
        <f>Table8[[#This Row],[Abs Erorr 4]]/Table8[[#This Row],[Adj Close]]</f>
        <v>3.8902645861600936E-2</v>
      </c>
    </row>
    <row r="366" spans="6:17" x14ac:dyDescent="0.3">
      <c r="F366" s="5">
        <v>43994.291666666664</v>
      </c>
      <c r="G366" s="91">
        <v>62.351999999999997</v>
      </c>
      <c r="H366" s="85">
        <f t="shared" si="10"/>
        <v>65.256799999999998</v>
      </c>
      <c r="I366" s="85">
        <f>(Table8[[#This Row],[Adj Close]]-Table8[[#This Row],[Forecast 3 Period]])</f>
        <v>-2.9048000000000016</v>
      </c>
      <c r="J366" s="85">
        <f>Table8[[#This Row],[Erorr ]]^2</f>
        <v>8.4378630400000088</v>
      </c>
      <c r="K366" s="85">
        <f>ABS(Table8[[#This Row],[Erorr ]])</f>
        <v>2.9048000000000016</v>
      </c>
      <c r="L366" s="13">
        <f>Table8[[#This Row],[Abs Erorr ]]/Table8[[#This Row],[Adj Close]]</f>
        <v>4.6587118296125253E-2</v>
      </c>
      <c r="M366" s="97">
        <f t="shared" si="11"/>
        <v>63.513330000000003</v>
      </c>
      <c r="N366" s="85">
        <f>(Table8[[#This Row],[Adj Close]]-Table8[[#This Row],[Forecast 6 Period ]])</f>
        <v>-1.1613300000000066</v>
      </c>
      <c r="O366" s="85">
        <f>Table8[[#This Row],[Erorr 2]]^2</f>
        <v>1.3486873689000154</v>
      </c>
      <c r="P366" s="85">
        <f>ABS(Table8[[#This Row],[Erorr 2]])</f>
        <v>1.1613300000000066</v>
      </c>
      <c r="Q366" s="13">
        <f>Table8[[#This Row],[Abs Erorr 4]]/Table8[[#This Row],[Adj Close]]</f>
        <v>1.862538491147047E-2</v>
      </c>
    </row>
    <row r="367" spans="6:17" x14ac:dyDescent="0.3">
      <c r="F367" s="9">
        <v>43997.291666666664</v>
      </c>
      <c r="G367" s="80">
        <v>66.06</v>
      </c>
      <c r="H367" s="85">
        <f t="shared" si="10"/>
        <v>64.898609999999991</v>
      </c>
      <c r="I367" s="85">
        <f>(Table8[[#This Row],[Adj Close]]-Table8[[#This Row],[Forecast 3 Period]])</f>
        <v>1.1613900000000115</v>
      </c>
      <c r="J367" s="85">
        <f>Table8[[#This Row],[Erorr ]]^2</f>
        <v>1.3488267321000267</v>
      </c>
      <c r="K367" s="85">
        <f>ABS(Table8[[#This Row],[Erorr ]])</f>
        <v>1.1613900000000115</v>
      </c>
      <c r="L367" s="13">
        <f>Table8[[#This Row],[Abs Erorr ]]/Table8[[#This Row],[Adj Close]]</f>
        <v>1.758083560399654E-2</v>
      </c>
      <c r="M367" s="97">
        <f t="shared" si="11"/>
        <v>63.888400000000004</v>
      </c>
      <c r="N367" s="85">
        <f>(Table8[[#This Row],[Adj Close]]-Table8[[#This Row],[Forecast 6 Period ]])</f>
        <v>2.171599999999998</v>
      </c>
      <c r="O367" s="85">
        <f>Table8[[#This Row],[Erorr 2]]^2</f>
        <v>4.7158465599999912</v>
      </c>
      <c r="P367" s="85">
        <f>ABS(Table8[[#This Row],[Erorr 2]])</f>
        <v>2.171599999999998</v>
      </c>
      <c r="Q367" s="13">
        <f>Table8[[#This Row],[Abs Erorr 4]]/Table8[[#This Row],[Adj Close]]</f>
        <v>3.2873145625189192E-2</v>
      </c>
    </row>
    <row r="368" spans="6:17" x14ac:dyDescent="0.3">
      <c r="F368" s="5">
        <v>43998.291666666664</v>
      </c>
      <c r="G368" s="91">
        <v>65.475300000000004</v>
      </c>
      <c r="H368" s="85">
        <f t="shared" si="10"/>
        <v>64.586399999999998</v>
      </c>
      <c r="I368" s="85">
        <f>(Table8[[#This Row],[Adj Close]]-Table8[[#This Row],[Forecast 3 Period]])</f>
        <v>0.88890000000000668</v>
      </c>
      <c r="J368" s="85">
        <f>Table8[[#This Row],[Erorr ]]^2</f>
        <v>0.79014321000001186</v>
      </c>
      <c r="K368" s="85">
        <f>ABS(Table8[[#This Row],[Erorr ]])</f>
        <v>0.88890000000000668</v>
      </c>
      <c r="L368" s="13">
        <f>Table8[[#This Row],[Abs Erorr ]]/Table8[[#This Row],[Adj Close]]</f>
        <v>1.357611190784932E-2</v>
      </c>
      <c r="M368" s="97">
        <f t="shared" si="11"/>
        <v>64.924869999999999</v>
      </c>
      <c r="N368" s="85">
        <f>(Table8[[#This Row],[Adj Close]]-Table8[[#This Row],[Forecast 6 Period ]])</f>
        <v>0.55043000000000575</v>
      </c>
      <c r="O368" s="85">
        <f>Table8[[#This Row],[Erorr 2]]^2</f>
        <v>0.30297318490000635</v>
      </c>
      <c r="P368" s="85">
        <f>ABS(Table8[[#This Row],[Erorr 2]])</f>
        <v>0.55043000000000575</v>
      </c>
      <c r="Q368" s="13">
        <f>Table8[[#This Row],[Abs Erorr 4]]/Table8[[#This Row],[Adj Close]]</f>
        <v>8.4066816035971697E-3</v>
      </c>
    </row>
    <row r="369" spans="6:17" x14ac:dyDescent="0.3">
      <c r="F369" s="9">
        <v>43999.291666666664</v>
      </c>
      <c r="G369" s="80">
        <v>66.119299999999996</v>
      </c>
      <c r="H369" s="85">
        <f t="shared" si="10"/>
        <v>64.713719999999995</v>
      </c>
      <c r="I369" s="85">
        <f>(Table8[[#This Row],[Adj Close]]-Table8[[#This Row],[Forecast 3 Period]])</f>
        <v>1.4055800000000005</v>
      </c>
      <c r="J369" s="85">
        <f>Table8[[#This Row],[Erorr ]]^2</f>
        <v>1.9756551364000015</v>
      </c>
      <c r="K369" s="85">
        <f>ABS(Table8[[#This Row],[Erorr ]])</f>
        <v>1.4055800000000005</v>
      </c>
      <c r="L369" s="13">
        <f>Table8[[#This Row],[Abs Erorr ]]/Table8[[#This Row],[Adj Close]]</f>
        <v>2.1258240785973243E-2</v>
      </c>
      <c r="M369" s="97">
        <f t="shared" si="11"/>
        <v>64.853459999999998</v>
      </c>
      <c r="N369" s="85">
        <f>(Table8[[#This Row],[Adj Close]]-Table8[[#This Row],[Forecast 6 Period ]])</f>
        <v>1.2658399999999972</v>
      </c>
      <c r="O369" s="85">
        <f>Table8[[#This Row],[Erorr 2]]^2</f>
        <v>1.6023509055999929</v>
      </c>
      <c r="P369" s="85">
        <f>ABS(Table8[[#This Row],[Erorr 2]])</f>
        <v>1.2658399999999972</v>
      </c>
      <c r="Q369" s="13">
        <f>Table8[[#This Row],[Abs Erorr 4]]/Table8[[#This Row],[Adj Close]]</f>
        <v>1.9144788284207445E-2</v>
      </c>
    </row>
    <row r="370" spans="6:17" x14ac:dyDescent="0.3">
      <c r="F370" s="5">
        <v>44000.291666666664</v>
      </c>
      <c r="G370" s="91">
        <v>66.930700000000002</v>
      </c>
      <c r="H370" s="85">
        <f t="shared" si="10"/>
        <v>65.90831</v>
      </c>
      <c r="I370" s="85">
        <f>(Table8[[#This Row],[Adj Close]]-Table8[[#This Row],[Forecast 3 Period]])</f>
        <v>1.0223900000000015</v>
      </c>
      <c r="J370" s="85">
        <f>Table8[[#This Row],[Erorr ]]^2</f>
        <v>1.0452813121000031</v>
      </c>
      <c r="K370" s="85">
        <f>ABS(Table8[[#This Row],[Erorr ]])</f>
        <v>1.0223900000000015</v>
      </c>
      <c r="L370" s="13">
        <f>Table8[[#This Row],[Abs Erorr ]]/Table8[[#This Row],[Adj Close]]</f>
        <v>1.5275351968528663E-2</v>
      </c>
      <c r="M370" s="97">
        <f t="shared" si="11"/>
        <v>65.320589999999996</v>
      </c>
      <c r="N370" s="85">
        <f>(Table8[[#This Row],[Adj Close]]-Table8[[#This Row],[Forecast 6 Period ]])</f>
        <v>1.6101100000000059</v>
      </c>
      <c r="O370" s="85">
        <f>Table8[[#This Row],[Erorr 2]]^2</f>
        <v>2.5924542121000189</v>
      </c>
      <c r="P370" s="85">
        <f>ABS(Table8[[#This Row],[Erorr 2]])</f>
        <v>1.6101100000000059</v>
      </c>
      <c r="Q370" s="13">
        <f>Table8[[#This Row],[Abs Erorr 4]]/Table8[[#This Row],[Adj Close]]</f>
        <v>2.4056374727890278E-2</v>
      </c>
    </row>
    <row r="371" spans="6:17" x14ac:dyDescent="0.3">
      <c r="F371" s="9">
        <v>44001.291666666664</v>
      </c>
      <c r="G371" s="80">
        <v>66.726699999999994</v>
      </c>
      <c r="H371" s="85">
        <f t="shared" si="10"/>
        <v>66.250659999999996</v>
      </c>
      <c r="I371" s="85">
        <f>(Table8[[#This Row],[Adj Close]]-Table8[[#This Row],[Forecast 3 Period]])</f>
        <v>0.47603999999999758</v>
      </c>
      <c r="J371" s="85">
        <f>Table8[[#This Row],[Erorr ]]^2</f>
        <v>0.22661408159999769</v>
      </c>
      <c r="K371" s="85">
        <f>ABS(Table8[[#This Row],[Erorr ]])</f>
        <v>0.47603999999999758</v>
      </c>
      <c r="L371" s="13">
        <f>Table8[[#This Row],[Abs Erorr ]]/Table8[[#This Row],[Adj Close]]</f>
        <v>7.1341756748048027E-3</v>
      </c>
      <c r="M371" s="97">
        <f t="shared" si="11"/>
        <v>65.637860000000003</v>
      </c>
      <c r="N371" s="85">
        <f>(Table8[[#This Row],[Adj Close]]-Table8[[#This Row],[Forecast 6 Period ]])</f>
        <v>1.0888399999999905</v>
      </c>
      <c r="O371" s="85">
        <f>Table8[[#This Row],[Erorr 2]]^2</f>
        <v>1.1855725455999793</v>
      </c>
      <c r="P371" s="85">
        <f>ABS(Table8[[#This Row],[Erorr 2]])</f>
        <v>1.0888399999999905</v>
      </c>
      <c r="Q371" s="13">
        <f>Table8[[#This Row],[Abs Erorr 4]]/Table8[[#This Row],[Adj Close]]</f>
        <v>1.6317905725893693E-2</v>
      </c>
    </row>
    <row r="372" spans="6:17" x14ac:dyDescent="0.3">
      <c r="F372" s="5">
        <v>44004.291666666664</v>
      </c>
      <c r="G372" s="91">
        <v>66.287999999999997</v>
      </c>
      <c r="H372" s="85">
        <f t="shared" si="10"/>
        <v>66.605680000000007</v>
      </c>
      <c r="I372" s="85">
        <f>(Table8[[#This Row],[Adj Close]]-Table8[[#This Row],[Forecast 3 Period]])</f>
        <v>-0.31768000000000995</v>
      </c>
      <c r="J372" s="85">
        <f>Table8[[#This Row],[Erorr ]]^2</f>
        <v>0.10092058240000633</v>
      </c>
      <c r="K372" s="85">
        <f>ABS(Table8[[#This Row],[Erorr ]])</f>
        <v>0.31768000000000995</v>
      </c>
      <c r="L372" s="13">
        <f>Table8[[#This Row],[Abs Erorr ]]/Table8[[#This Row],[Adj Close]]</f>
        <v>4.7924209510018401E-3</v>
      </c>
      <c r="M372" s="97">
        <f t="shared" si="11"/>
        <v>65.891600000000011</v>
      </c>
      <c r="N372" s="85">
        <f>(Table8[[#This Row],[Adj Close]]-Table8[[#This Row],[Forecast 6 Period ]])</f>
        <v>0.39639999999998565</v>
      </c>
      <c r="O372" s="85">
        <f>Table8[[#This Row],[Erorr 2]]^2</f>
        <v>0.15713295999998864</v>
      </c>
      <c r="P372" s="85">
        <f>ABS(Table8[[#This Row],[Erorr 2]])</f>
        <v>0.39639999999998565</v>
      </c>
      <c r="Q372" s="13">
        <f>Table8[[#This Row],[Abs Erorr 4]]/Table8[[#This Row],[Adj Close]]</f>
        <v>5.9799662080615747E-3</v>
      </c>
    </row>
    <row r="373" spans="6:17" x14ac:dyDescent="0.3">
      <c r="F373" s="9">
        <v>44005.291666666664</v>
      </c>
      <c r="G373" s="80">
        <v>66.785300000000007</v>
      </c>
      <c r="H373" s="85">
        <f t="shared" si="10"/>
        <v>66.61242</v>
      </c>
      <c r="I373" s="85">
        <f>(Table8[[#This Row],[Adj Close]]-Table8[[#This Row],[Forecast 3 Period]])</f>
        <v>0.17288000000000636</v>
      </c>
      <c r="J373" s="85">
        <f>Table8[[#This Row],[Erorr ]]^2</f>
        <v>2.9887494400002199E-2</v>
      </c>
      <c r="K373" s="85">
        <f>ABS(Table8[[#This Row],[Erorr ]])</f>
        <v>0.17288000000000636</v>
      </c>
      <c r="L373" s="13">
        <f>Table8[[#This Row],[Abs Erorr ]]/Table8[[#This Row],[Adj Close]]</f>
        <v>2.5885935976930003E-3</v>
      </c>
      <c r="M373" s="97">
        <f t="shared" si="11"/>
        <v>66.366470000000007</v>
      </c>
      <c r="N373" s="85">
        <f>(Table8[[#This Row],[Adj Close]]-Table8[[#This Row],[Forecast 6 Period ]])</f>
        <v>0.41882999999999981</v>
      </c>
      <c r="O373" s="85">
        <f>Table8[[#This Row],[Erorr 2]]^2</f>
        <v>0.17541856889999985</v>
      </c>
      <c r="P373" s="85">
        <f>ABS(Table8[[#This Row],[Erorr 2]])</f>
        <v>0.41882999999999981</v>
      </c>
      <c r="Q373" s="13">
        <f>Table8[[#This Row],[Abs Erorr 4]]/Table8[[#This Row],[Adj Close]]</f>
        <v>6.2712902390196614E-3</v>
      </c>
    </row>
    <row r="374" spans="6:17" x14ac:dyDescent="0.3">
      <c r="F374" s="5">
        <v>44006.291666666664</v>
      </c>
      <c r="G374" s="91">
        <v>64.056700000000006</v>
      </c>
      <c r="H374" s="85">
        <f t="shared" si="10"/>
        <v>66.618529999999993</v>
      </c>
      <c r="I374" s="85">
        <f>(Table8[[#This Row],[Adj Close]]-Table8[[#This Row],[Forecast 3 Period]])</f>
        <v>-2.5618299999999863</v>
      </c>
      <c r="J374" s="85">
        <f>Table8[[#This Row],[Erorr ]]^2</f>
        <v>6.5629729488999295</v>
      </c>
      <c r="K374" s="85">
        <f>ABS(Table8[[#This Row],[Erorr ]])</f>
        <v>2.5618299999999863</v>
      </c>
      <c r="L374" s="13">
        <f>Table8[[#This Row],[Abs Erorr ]]/Table8[[#This Row],[Adj Close]]</f>
        <v>3.9993162307767741E-2</v>
      </c>
      <c r="M374" s="97">
        <f t="shared" si="11"/>
        <v>66.505600000000001</v>
      </c>
      <c r="N374" s="85">
        <f>(Table8[[#This Row],[Adj Close]]-Table8[[#This Row],[Forecast 6 Period ]])</f>
        <v>-2.4488999999999947</v>
      </c>
      <c r="O374" s="85">
        <f>Table8[[#This Row],[Erorr 2]]^2</f>
        <v>5.9971112099999742</v>
      </c>
      <c r="P374" s="85">
        <f>ABS(Table8[[#This Row],[Erorr 2]])</f>
        <v>2.4488999999999947</v>
      </c>
      <c r="Q374" s="13">
        <f>Table8[[#This Row],[Abs Erorr 4]]/Table8[[#This Row],[Adj Close]]</f>
        <v>3.8230192938443514E-2</v>
      </c>
    </row>
    <row r="375" spans="6:17" x14ac:dyDescent="0.3">
      <c r="F375" s="9">
        <v>44007.291666666664</v>
      </c>
      <c r="G375" s="80">
        <v>65.731999999999999</v>
      </c>
      <c r="H375" s="85">
        <f t="shared" si="10"/>
        <v>65.544669999999996</v>
      </c>
      <c r="I375" s="85">
        <f>(Table8[[#This Row],[Adj Close]]-Table8[[#This Row],[Forecast 3 Period]])</f>
        <v>0.18733000000000288</v>
      </c>
      <c r="J375" s="85">
        <f>Table8[[#This Row],[Erorr ]]^2</f>
        <v>3.5092528900001078E-2</v>
      </c>
      <c r="K375" s="85">
        <f>ABS(Table8[[#This Row],[Erorr ]])</f>
        <v>0.18733000000000288</v>
      </c>
      <c r="L375" s="13">
        <f>Table8[[#This Row],[Abs Erorr ]]/Table8[[#This Row],[Adj Close]]</f>
        <v>2.849905677599995E-3</v>
      </c>
      <c r="M375" s="97">
        <f t="shared" si="11"/>
        <v>66.076340000000002</v>
      </c>
      <c r="N375" s="85">
        <f>(Table8[[#This Row],[Adj Close]]-Table8[[#This Row],[Forecast 6 Period ]])</f>
        <v>-0.34434000000000253</v>
      </c>
      <c r="O375" s="85">
        <f>Table8[[#This Row],[Erorr 2]]^2</f>
        <v>0.11857003560000175</v>
      </c>
      <c r="P375" s="85">
        <f>ABS(Table8[[#This Row],[Erorr 2]])</f>
        <v>0.34434000000000253</v>
      </c>
      <c r="Q375" s="13">
        <f>Table8[[#This Row],[Abs Erorr 4]]/Table8[[#This Row],[Adj Close]]</f>
        <v>5.2385443923812225E-3</v>
      </c>
    </row>
    <row r="376" spans="6:17" x14ac:dyDescent="0.3">
      <c r="F376" s="5">
        <v>44008.291666666664</v>
      </c>
      <c r="G376" s="91">
        <v>63.982700000000001</v>
      </c>
      <c r="H376" s="85">
        <f t="shared" si="10"/>
        <v>65.545400000000001</v>
      </c>
      <c r="I376" s="85">
        <f>(Table8[[#This Row],[Adj Close]]-Table8[[#This Row],[Forecast 3 Period]])</f>
        <v>-1.5626999999999995</v>
      </c>
      <c r="J376" s="85">
        <f>Table8[[#This Row],[Erorr ]]^2</f>
        <v>2.4420312899999987</v>
      </c>
      <c r="K376" s="85">
        <f>ABS(Table8[[#This Row],[Erorr ]])</f>
        <v>1.5626999999999995</v>
      </c>
      <c r="L376" s="13">
        <f>Table8[[#This Row],[Abs Erorr ]]/Table8[[#This Row],[Adj Close]]</f>
        <v>2.4423789555614243E-2</v>
      </c>
      <c r="M376" s="97">
        <f t="shared" si="11"/>
        <v>65.938140000000004</v>
      </c>
      <c r="N376" s="85">
        <f>(Table8[[#This Row],[Adj Close]]-Table8[[#This Row],[Forecast 6 Period ]])</f>
        <v>-1.955440000000003</v>
      </c>
      <c r="O376" s="85">
        <f>Table8[[#This Row],[Erorr 2]]^2</f>
        <v>3.8237455936000115</v>
      </c>
      <c r="P376" s="85">
        <f>ABS(Table8[[#This Row],[Erorr 2]])</f>
        <v>1.955440000000003</v>
      </c>
      <c r="Q376" s="13">
        <f>Table8[[#This Row],[Abs Erorr 4]]/Table8[[#This Row],[Adj Close]]</f>
        <v>3.0562011293677867E-2</v>
      </c>
    </row>
    <row r="377" spans="6:17" x14ac:dyDescent="0.3">
      <c r="F377" s="9">
        <v>44011.291666666664</v>
      </c>
      <c r="G377" s="80">
        <v>67.290000000000006</v>
      </c>
      <c r="H377" s="85">
        <f t="shared" si="10"/>
        <v>64.529690000000002</v>
      </c>
      <c r="I377" s="85">
        <f>(Table8[[#This Row],[Adj Close]]-Table8[[#This Row],[Forecast 3 Period]])</f>
        <v>2.760310000000004</v>
      </c>
      <c r="J377" s="85">
        <f>Table8[[#This Row],[Erorr ]]^2</f>
        <v>7.6193112961000224</v>
      </c>
      <c r="K377" s="85">
        <f>ABS(Table8[[#This Row],[Erorr ]])</f>
        <v>2.760310000000004</v>
      </c>
      <c r="L377" s="13">
        <f>Table8[[#This Row],[Abs Erorr ]]/Table8[[#This Row],[Adj Close]]</f>
        <v>4.1021102689849959E-2</v>
      </c>
      <c r="M377" s="97">
        <f t="shared" si="11"/>
        <v>65.412810000000007</v>
      </c>
      <c r="N377" s="85">
        <f>(Table8[[#This Row],[Adj Close]]-Table8[[#This Row],[Forecast 6 Period ]])</f>
        <v>1.8771899999999988</v>
      </c>
      <c r="O377" s="85">
        <f>Table8[[#This Row],[Erorr 2]]^2</f>
        <v>3.5238422960999953</v>
      </c>
      <c r="P377" s="85">
        <f>ABS(Table8[[#This Row],[Erorr 2]])</f>
        <v>1.8771899999999988</v>
      </c>
      <c r="Q377" s="13">
        <f>Table8[[#This Row],[Abs Erorr 4]]/Table8[[#This Row],[Adj Close]]</f>
        <v>2.7897012929112775E-2</v>
      </c>
    </row>
    <row r="378" spans="6:17" x14ac:dyDescent="0.3">
      <c r="F378" s="5">
        <v>44012.291666666664</v>
      </c>
      <c r="G378" s="91">
        <v>71.987300000000005</v>
      </c>
      <c r="H378" s="85">
        <f t="shared" si="10"/>
        <v>65.830410000000001</v>
      </c>
      <c r="I378" s="85">
        <f>(Table8[[#This Row],[Adj Close]]-Table8[[#This Row],[Forecast 3 Period]])</f>
        <v>6.1568900000000042</v>
      </c>
      <c r="J378" s="85">
        <f>Table8[[#This Row],[Erorr ]]^2</f>
        <v>37.907294472100048</v>
      </c>
      <c r="K378" s="85">
        <f>ABS(Table8[[#This Row],[Erorr ]])</f>
        <v>6.1568900000000042</v>
      </c>
      <c r="L378" s="13">
        <f>Table8[[#This Row],[Abs Erorr ]]/Table8[[#This Row],[Adj Close]]</f>
        <v>8.552744720249271E-2</v>
      </c>
      <c r="M378" s="97">
        <f t="shared" si="11"/>
        <v>65.519610000000014</v>
      </c>
      <c r="N378" s="85">
        <f>(Table8[[#This Row],[Adj Close]]-Table8[[#This Row],[Forecast 6 Period ]])</f>
        <v>6.4676899999999904</v>
      </c>
      <c r="O378" s="85">
        <f>Table8[[#This Row],[Erorr 2]]^2</f>
        <v>41.831013936099879</v>
      </c>
      <c r="P378" s="85">
        <f>ABS(Table8[[#This Row],[Erorr 2]])</f>
        <v>6.4676899999999904</v>
      </c>
      <c r="Q378" s="13">
        <f>Table8[[#This Row],[Abs Erorr 4]]/Table8[[#This Row],[Adj Close]]</f>
        <v>8.984487541552455E-2</v>
      </c>
    </row>
    <row r="379" spans="6:17" x14ac:dyDescent="0.3">
      <c r="F379" s="9">
        <v>44013.291666666664</v>
      </c>
      <c r="G379" s="80">
        <v>74.641999999999996</v>
      </c>
      <c r="H379" s="85">
        <f t="shared" si="10"/>
        <v>68.176730000000006</v>
      </c>
      <c r="I379" s="85">
        <f>(Table8[[#This Row],[Adj Close]]-Table8[[#This Row],[Forecast 3 Period]])</f>
        <v>6.4652699999999896</v>
      </c>
      <c r="J379" s="85">
        <f>Table8[[#This Row],[Erorr ]]^2</f>
        <v>41.799716172899863</v>
      </c>
      <c r="K379" s="85">
        <f>ABS(Table8[[#This Row],[Erorr ]])</f>
        <v>6.4652699999999896</v>
      </c>
      <c r="L379" s="13">
        <f>Table8[[#This Row],[Abs Erorr ]]/Table8[[#This Row],[Adj Close]]</f>
        <v>8.6617052061841726E-2</v>
      </c>
      <c r="M379" s="97">
        <f t="shared" si="11"/>
        <v>66.882599999999996</v>
      </c>
      <c r="N379" s="85">
        <f>(Table8[[#This Row],[Adj Close]]-Table8[[#This Row],[Forecast 6 Period ]])</f>
        <v>7.7593999999999994</v>
      </c>
      <c r="O379" s="85">
        <f>Table8[[#This Row],[Erorr 2]]^2</f>
        <v>60.20828835999999</v>
      </c>
      <c r="P379" s="85">
        <f>ABS(Table8[[#This Row],[Erorr 2]])</f>
        <v>7.7593999999999994</v>
      </c>
      <c r="Q379" s="13">
        <f>Table8[[#This Row],[Abs Erorr 4]]/Table8[[#This Row],[Adj Close]]</f>
        <v>0.10395487795075159</v>
      </c>
    </row>
    <row r="380" spans="6:17" x14ac:dyDescent="0.3">
      <c r="F380" s="5">
        <v>44014.291666666664</v>
      </c>
      <c r="G380" s="91">
        <v>80.577299999999994</v>
      </c>
      <c r="H380" s="85">
        <f t="shared" si="10"/>
        <v>71.639989999999997</v>
      </c>
      <c r="I380" s="85">
        <f>(Table8[[#This Row],[Adj Close]]-Table8[[#This Row],[Forecast 3 Period]])</f>
        <v>8.9373099999999965</v>
      </c>
      <c r="J380" s="85">
        <f>Table8[[#This Row],[Erorr ]]^2</f>
        <v>79.875510036099939</v>
      </c>
      <c r="K380" s="85">
        <f>ABS(Table8[[#This Row],[Erorr ]])</f>
        <v>8.9373099999999965</v>
      </c>
      <c r="L380" s="13">
        <f>Table8[[#This Row],[Abs Erorr ]]/Table8[[#This Row],[Adj Close]]</f>
        <v>0.11091597757681131</v>
      </c>
      <c r="M380" s="97">
        <f t="shared" si="11"/>
        <v>68.559269999999998</v>
      </c>
      <c r="N380" s="85">
        <f>(Table8[[#This Row],[Adj Close]]-Table8[[#This Row],[Forecast 6 Period ]])</f>
        <v>12.018029999999996</v>
      </c>
      <c r="O380" s="85">
        <f>Table8[[#This Row],[Erorr 2]]^2</f>
        <v>144.43304508089992</v>
      </c>
      <c r="P380" s="85">
        <f>ABS(Table8[[#This Row],[Erorr 2]])</f>
        <v>12.018029999999996</v>
      </c>
      <c r="Q380" s="13">
        <f>Table8[[#This Row],[Abs Erorr 4]]/Table8[[#This Row],[Adj Close]]</f>
        <v>0.14914907796612689</v>
      </c>
    </row>
    <row r="381" spans="6:17" x14ac:dyDescent="0.3">
      <c r="F381" s="9">
        <v>44018.291666666664</v>
      </c>
      <c r="G381" s="80">
        <v>91.438699999999997</v>
      </c>
      <c r="H381" s="85">
        <f t="shared" si="10"/>
        <v>76.219709999999992</v>
      </c>
      <c r="I381" s="85">
        <f>(Table8[[#This Row],[Adj Close]]-Table8[[#This Row],[Forecast 3 Period]])</f>
        <v>15.218990000000005</v>
      </c>
      <c r="J381" s="85">
        <f>Table8[[#This Row],[Erorr ]]^2</f>
        <v>231.61765662010015</v>
      </c>
      <c r="K381" s="85">
        <f>ABS(Table8[[#This Row],[Erorr ]])</f>
        <v>15.218990000000005</v>
      </c>
      <c r="L381" s="13">
        <f>Table8[[#This Row],[Abs Erorr ]]/Table8[[#This Row],[Adj Close]]</f>
        <v>0.16643926477519919</v>
      </c>
      <c r="M381" s="97">
        <f t="shared" si="11"/>
        <v>71.87079</v>
      </c>
      <c r="N381" s="85">
        <f>(Table8[[#This Row],[Adj Close]]-Table8[[#This Row],[Forecast 6 Period ]])</f>
        <v>19.567909999999998</v>
      </c>
      <c r="O381" s="85">
        <f>Table8[[#This Row],[Erorr 2]]^2</f>
        <v>382.90310176809993</v>
      </c>
      <c r="P381" s="85">
        <f>ABS(Table8[[#This Row],[Erorr 2]])</f>
        <v>19.567909999999998</v>
      </c>
      <c r="Q381" s="13">
        <f>Table8[[#This Row],[Abs Erorr 4]]/Table8[[#This Row],[Adj Close]]</f>
        <v>0.21400030840333467</v>
      </c>
    </row>
    <row r="382" spans="6:17" x14ac:dyDescent="0.3">
      <c r="F382" s="5">
        <v>44019.291666666664</v>
      </c>
      <c r="G382" s="91">
        <v>92.657300000000006</v>
      </c>
      <c r="H382" s="85">
        <f t="shared" si="10"/>
        <v>83.141269999999992</v>
      </c>
      <c r="I382" s="85">
        <f>(Table8[[#This Row],[Adj Close]]-Table8[[#This Row],[Forecast 3 Period]])</f>
        <v>9.5160300000000149</v>
      </c>
      <c r="J382" s="85">
        <f>Table8[[#This Row],[Erorr ]]^2</f>
        <v>90.554826960900286</v>
      </c>
      <c r="K382" s="85">
        <f>ABS(Table8[[#This Row],[Erorr ]])</f>
        <v>9.5160300000000149</v>
      </c>
      <c r="L382" s="13">
        <f>Table8[[#This Row],[Abs Erorr ]]/Table8[[#This Row],[Adj Close]]</f>
        <v>0.10270135218703777</v>
      </c>
      <c r="M382" s="97">
        <f t="shared" si="11"/>
        <v>76.85633</v>
      </c>
      <c r="N382" s="85">
        <f>(Table8[[#This Row],[Adj Close]]-Table8[[#This Row],[Forecast 6 Period ]])</f>
        <v>15.800970000000007</v>
      </c>
      <c r="O382" s="85">
        <f>Table8[[#This Row],[Erorr 2]]^2</f>
        <v>249.6706529409002</v>
      </c>
      <c r="P382" s="85">
        <f>ABS(Table8[[#This Row],[Erorr 2]])</f>
        <v>15.800970000000007</v>
      </c>
      <c r="Q382" s="13">
        <f>Table8[[#This Row],[Abs Erorr 4]]/Table8[[#This Row],[Adj Close]]</f>
        <v>0.17053130190497678</v>
      </c>
    </row>
    <row r="383" spans="6:17" x14ac:dyDescent="0.3">
      <c r="F383" s="9">
        <v>44020.291666666664</v>
      </c>
      <c r="G383" s="80">
        <v>91.058700000000002</v>
      </c>
      <c r="H383" s="85">
        <f t="shared" si="10"/>
        <v>88.667720000000003</v>
      </c>
      <c r="I383" s="85">
        <f>(Table8[[#This Row],[Adj Close]]-Table8[[#This Row],[Forecast 3 Period]])</f>
        <v>2.390979999999999</v>
      </c>
      <c r="J383" s="85">
        <f>Table8[[#This Row],[Erorr ]]^2</f>
        <v>5.716785360399995</v>
      </c>
      <c r="K383" s="85">
        <f>ABS(Table8[[#This Row],[Erorr ]])</f>
        <v>2.390979999999999</v>
      </c>
      <c r="L383" s="13">
        <f>Table8[[#This Row],[Abs Erorr ]]/Table8[[#This Row],[Adj Close]]</f>
        <v>2.6257567920473266E-2</v>
      </c>
      <c r="M383" s="97">
        <f t="shared" si="11"/>
        <v>81.790790000000001</v>
      </c>
      <c r="N383" s="85">
        <f>(Table8[[#This Row],[Adj Close]]-Table8[[#This Row],[Forecast 6 Period ]])</f>
        <v>9.2679100000000005</v>
      </c>
      <c r="O383" s="85">
        <f>Table8[[#This Row],[Erorr 2]]^2</f>
        <v>85.894155768100006</v>
      </c>
      <c r="P383" s="85">
        <f>ABS(Table8[[#This Row],[Erorr 2]])</f>
        <v>9.2679100000000005</v>
      </c>
      <c r="Q383" s="13">
        <f>Table8[[#This Row],[Abs Erorr 4]]/Table8[[#This Row],[Adj Close]]</f>
        <v>0.10177951145799359</v>
      </c>
    </row>
    <row r="384" spans="6:17" x14ac:dyDescent="0.3">
      <c r="F384" s="5">
        <v>44021.291666666664</v>
      </c>
      <c r="G384" s="91">
        <v>92.951999999999998</v>
      </c>
      <c r="H384" s="85">
        <f t="shared" si="10"/>
        <v>91.652280000000019</v>
      </c>
      <c r="I384" s="85">
        <f>(Table8[[#This Row],[Adj Close]]-Table8[[#This Row],[Forecast 3 Period]])</f>
        <v>1.2997199999999793</v>
      </c>
      <c r="J384" s="85">
        <f>Table8[[#This Row],[Erorr ]]^2</f>
        <v>1.6892720783999462</v>
      </c>
      <c r="K384" s="85">
        <f>ABS(Table8[[#This Row],[Erorr ]])</f>
        <v>1.2997199999999793</v>
      </c>
      <c r="L384" s="13">
        <f>Table8[[#This Row],[Abs Erorr ]]/Table8[[#This Row],[Adj Close]]</f>
        <v>1.3982700748773339E-2</v>
      </c>
      <c r="M384" s="97">
        <f t="shared" si="11"/>
        <v>85.809330000000003</v>
      </c>
      <c r="N384" s="85">
        <f>(Table8[[#This Row],[Adj Close]]-Table8[[#This Row],[Forecast 6 Period ]])</f>
        <v>7.1426699999999954</v>
      </c>
      <c r="O384" s="85">
        <f>Table8[[#This Row],[Erorr 2]]^2</f>
        <v>51.017734728899931</v>
      </c>
      <c r="P384" s="85">
        <f>ABS(Table8[[#This Row],[Erorr 2]])</f>
        <v>7.1426699999999954</v>
      </c>
      <c r="Q384" s="13">
        <f>Table8[[#This Row],[Abs Erorr 4]]/Table8[[#This Row],[Adj Close]]</f>
        <v>7.6842563903950376E-2</v>
      </c>
    </row>
    <row r="385" spans="6:17" x14ac:dyDescent="0.3">
      <c r="F385" s="9">
        <v>44022.291666666664</v>
      </c>
      <c r="G385" s="80">
        <v>102.97669999999999</v>
      </c>
      <c r="H385" s="85">
        <f t="shared" si="10"/>
        <v>92.295599999999993</v>
      </c>
      <c r="I385" s="85">
        <f>(Table8[[#This Row],[Adj Close]]-Table8[[#This Row],[Forecast 3 Period]])</f>
        <v>10.681100000000001</v>
      </c>
      <c r="J385" s="85">
        <f>Table8[[#This Row],[Erorr ]]^2</f>
        <v>114.08589721000001</v>
      </c>
      <c r="K385" s="85">
        <f>ABS(Table8[[#This Row],[Erorr ]])</f>
        <v>10.681100000000001</v>
      </c>
      <c r="L385" s="13">
        <f>Table8[[#This Row],[Abs Erorr ]]/Table8[[#This Row],[Adj Close]]</f>
        <v>0.10372346365731279</v>
      </c>
      <c r="M385" s="97">
        <f t="shared" si="11"/>
        <v>89.143270000000001</v>
      </c>
      <c r="N385" s="85">
        <f>(Table8[[#This Row],[Adj Close]]-Table8[[#This Row],[Forecast 6 Period ]])</f>
        <v>13.833429999999993</v>
      </c>
      <c r="O385" s="85">
        <f>Table8[[#This Row],[Erorr 2]]^2</f>
        <v>191.36378556489981</v>
      </c>
      <c r="P385" s="85">
        <f>ABS(Table8[[#This Row],[Erorr 2]])</f>
        <v>13.833429999999993</v>
      </c>
      <c r="Q385" s="13">
        <f>Table8[[#This Row],[Abs Erorr 4]]/Table8[[#This Row],[Adj Close]]</f>
        <v>0.13433553415481361</v>
      </c>
    </row>
    <row r="386" spans="6:17" x14ac:dyDescent="0.3">
      <c r="F386" s="5">
        <v>44025.291666666664</v>
      </c>
      <c r="G386" s="91">
        <v>99.804000000000002</v>
      </c>
      <c r="H386" s="85">
        <f t="shared" si="10"/>
        <v>96.393889999999999</v>
      </c>
      <c r="I386" s="85">
        <f>(Table8[[#This Row],[Adj Close]]-Table8[[#This Row],[Forecast 3 Period]])</f>
        <v>3.4101100000000031</v>
      </c>
      <c r="J386" s="85">
        <f>Table8[[#This Row],[Erorr ]]^2</f>
        <v>11.628850212100021</v>
      </c>
      <c r="K386" s="85">
        <f>ABS(Table8[[#This Row],[Erorr ]])</f>
        <v>3.4101100000000031</v>
      </c>
      <c r="L386" s="13">
        <f>Table8[[#This Row],[Abs Erorr ]]/Table8[[#This Row],[Adj Close]]</f>
        <v>3.4168069416055498E-2</v>
      </c>
      <c r="M386" s="97">
        <f t="shared" si="11"/>
        <v>93.130539999999996</v>
      </c>
      <c r="N386" s="85">
        <f>(Table8[[#This Row],[Adj Close]]-Table8[[#This Row],[Forecast 6 Period ]])</f>
        <v>6.6734600000000057</v>
      </c>
      <c r="O386" s="85">
        <f>Table8[[#This Row],[Erorr 2]]^2</f>
        <v>44.535068371600076</v>
      </c>
      <c r="P386" s="85">
        <f>ABS(Table8[[#This Row],[Erorr 2]])</f>
        <v>6.6734600000000057</v>
      </c>
      <c r="Q386" s="13">
        <f>Table8[[#This Row],[Abs Erorr 4]]/Table8[[#This Row],[Adj Close]]</f>
        <v>6.6865656687106784E-2</v>
      </c>
    </row>
    <row r="387" spans="6:17" x14ac:dyDescent="0.3">
      <c r="F387" s="9">
        <v>44026.291666666664</v>
      </c>
      <c r="G387" s="80">
        <v>101.12</v>
      </c>
      <c r="H387" s="85">
        <f t="shared" si="10"/>
        <v>98.700209999999998</v>
      </c>
      <c r="I387" s="85">
        <f>(Table8[[#This Row],[Adj Close]]-Table8[[#This Row],[Forecast 3 Period]])</f>
        <v>2.4197900000000061</v>
      </c>
      <c r="J387" s="85">
        <f>Table8[[#This Row],[Erorr ]]^2</f>
        <v>5.8553836441000291</v>
      </c>
      <c r="K387" s="85">
        <f>ABS(Table8[[#This Row],[Erorr ]])</f>
        <v>2.4197900000000061</v>
      </c>
      <c r="L387" s="13">
        <f>Table8[[#This Row],[Abs Erorr ]]/Table8[[#This Row],[Adj Close]]</f>
        <v>2.3929885284810187E-2</v>
      </c>
      <c r="M387" s="97">
        <f t="shared" si="11"/>
        <v>95.767880000000019</v>
      </c>
      <c r="N387" s="85">
        <f>(Table8[[#This Row],[Adj Close]]-Table8[[#This Row],[Forecast 6 Period ]])</f>
        <v>5.3521199999999851</v>
      </c>
      <c r="O387" s="85">
        <f>Table8[[#This Row],[Erorr 2]]^2</f>
        <v>28.645188494399839</v>
      </c>
      <c r="P387" s="85">
        <f>ABS(Table8[[#This Row],[Erorr 2]])</f>
        <v>5.3521199999999851</v>
      </c>
      <c r="Q387" s="13">
        <f>Table8[[#This Row],[Abs Erorr 4]]/Table8[[#This Row],[Adj Close]]</f>
        <v>5.2928401898734025E-2</v>
      </c>
    </row>
    <row r="388" spans="6:17" x14ac:dyDescent="0.3">
      <c r="F388" s="5">
        <v>44027.291666666664</v>
      </c>
      <c r="G388" s="91">
        <v>103.0673</v>
      </c>
      <c r="H388" s="85">
        <f t="shared" si="10"/>
        <v>101.28220999999999</v>
      </c>
      <c r="I388" s="85">
        <f>(Table8[[#This Row],[Adj Close]]-Table8[[#This Row],[Forecast 3 Period]])</f>
        <v>1.7850900000000109</v>
      </c>
      <c r="J388" s="85">
        <f>Table8[[#This Row],[Erorr ]]^2</f>
        <v>3.1865463081000391</v>
      </c>
      <c r="K388" s="85">
        <f>ABS(Table8[[#This Row],[Erorr ]])</f>
        <v>1.7850900000000109</v>
      </c>
      <c r="L388" s="13">
        <f>Table8[[#This Row],[Abs Erorr ]]/Table8[[#This Row],[Adj Close]]</f>
        <v>1.7319654245333011E-2</v>
      </c>
      <c r="M388" s="97">
        <f t="shared" si="11"/>
        <v>97.742140000000006</v>
      </c>
      <c r="N388" s="85">
        <f>(Table8[[#This Row],[Adj Close]]-Table8[[#This Row],[Forecast 6 Period ]])</f>
        <v>5.3251599999999968</v>
      </c>
      <c r="O388" s="85">
        <f>Table8[[#This Row],[Erorr 2]]^2</f>
        <v>28.357329025599967</v>
      </c>
      <c r="P388" s="85">
        <f>ABS(Table8[[#This Row],[Erorr 2]])</f>
        <v>5.3251599999999968</v>
      </c>
      <c r="Q388" s="13">
        <f>Table8[[#This Row],[Abs Erorr 4]]/Table8[[#This Row],[Adj Close]]</f>
        <v>5.1666823522106393E-2</v>
      </c>
    </row>
    <row r="389" spans="6:17" x14ac:dyDescent="0.3">
      <c r="F389" s="9">
        <v>44028.291666666664</v>
      </c>
      <c r="G389" s="80">
        <v>100.0427</v>
      </c>
      <c r="H389" s="85">
        <f t="shared" si="10"/>
        <v>101.50412</v>
      </c>
      <c r="I389" s="85">
        <f>(Table8[[#This Row],[Adj Close]]-Table8[[#This Row],[Forecast 3 Period]])</f>
        <v>-1.4614200000000039</v>
      </c>
      <c r="J389" s="85">
        <f>Table8[[#This Row],[Erorr ]]^2</f>
        <v>2.1357484164000113</v>
      </c>
      <c r="K389" s="85">
        <f>ABS(Table8[[#This Row],[Erorr ]])</f>
        <v>1.4614200000000039</v>
      </c>
      <c r="L389" s="13">
        <f>Table8[[#This Row],[Abs Erorr ]]/Table8[[#This Row],[Adj Close]]</f>
        <v>1.4607962400055217E-2</v>
      </c>
      <c r="M389" s="97">
        <f t="shared" si="11"/>
        <v>99.794670000000011</v>
      </c>
      <c r="N389" s="85">
        <f>(Table8[[#This Row],[Adj Close]]-Table8[[#This Row],[Forecast 6 Period ]])</f>
        <v>0.24802999999998576</v>
      </c>
      <c r="O389" s="85">
        <f>Table8[[#This Row],[Erorr 2]]^2</f>
        <v>6.1518880899992939E-2</v>
      </c>
      <c r="P389" s="85">
        <f>ABS(Table8[[#This Row],[Erorr 2]])</f>
        <v>0.24802999999998576</v>
      </c>
      <c r="Q389" s="13">
        <f>Table8[[#This Row],[Abs Erorr 4]]/Table8[[#This Row],[Adj Close]]</f>
        <v>2.4792413639374562E-3</v>
      </c>
    </row>
    <row r="390" spans="6:17" x14ac:dyDescent="0.3">
      <c r="F390" s="5">
        <v>44029.291666666664</v>
      </c>
      <c r="G390" s="91">
        <v>100.056</v>
      </c>
      <c r="H390" s="85">
        <f t="shared" ref="H390:H453" si="12">$A$10*G389+$A$11*G388+$A$12*G387</f>
        <v>101.27327</v>
      </c>
      <c r="I390" s="85">
        <f>(Table8[[#This Row],[Adj Close]]-Table8[[#This Row],[Forecast 3 Period]])</f>
        <v>-1.2172699999999992</v>
      </c>
      <c r="J390" s="85">
        <f>Table8[[#This Row],[Erorr ]]^2</f>
        <v>1.4817462528999981</v>
      </c>
      <c r="K390" s="85">
        <f>ABS(Table8[[#This Row],[Erorr ]])</f>
        <v>1.2172699999999992</v>
      </c>
      <c r="L390" s="13">
        <f>Table8[[#This Row],[Abs Erorr ]]/Table8[[#This Row],[Adj Close]]</f>
        <v>1.2165887103222188E-2</v>
      </c>
      <c r="M390" s="97">
        <f t="shared" si="11"/>
        <v>100.39967</v>
      </c>
      <c r="N390" s="85">
        <f>(Table8[[#This Row],[Adj Close]]-Table8[[#This Row],[Forecast 6 Period ]])</f>
        <v>-0.34367000000000303</v>
      </c>
      <c r="O390" s="85">
        <f>Table8[[#This Row],[Erorr 2]]^2</f>
        <v>0.11810906890000208</v>
      </c>
      <c r="P390" s="85">
        <f>ABS(Table8[[#This Row],[Erorr 2]])</f>
        <v>0.34367000000000303</v>
      </c>
      <c r="Q390" s="13">
        <f>Table8[[#This Row],[Abs Erorr 4]]/Table8[[#This Row],[Adj Close]]</f>
        <v>3.4347765251459485E-3</v>
      </c>
    </row>
    <row r="391" spans="6:17" x14ac:dyDescent="0.3">
      <c r="F391" s="9">
        <v>44032.291666666664</v>
      </c>
      <c r="G391" s="80">
        <v>109.5333</v>
      </c>
      <c r="H391" s="85">
        <f t="shared" si="12"/>
        <v>100.9554</v>
      </c>
      <c r="I391" s="85">
        <f>(Table8[[#This Row],[Adj Close]]-Table8[[#This Row],[Forecast 3 Period]])</f>
        <v>8.5778999999999996</v>
      </c>
      <c r="J391" s="85">
        <f>Table8[[#This Row],[Erorr ]]^2</f>
        <v>73.580368409999991</v>
      </c>
      <c r="K391" s="85">
        <f>ABS(Table8[[#This Row],[Erorr ]])</f>
        <v>8.5778999999999996</v>
      </c>
      <c r="L391" s="13">
        <f>Table8[[#This Row],[Abs Erorr ]]/Table8[[#This Row],[Adj Close]]</f>
        <v>7.8313170515267955E-2</v>
      </c>
      <c r="M391" s="97">
        <f t="shared" si="11"/>
        <v>101.13527000000001</v>
      </c>
      <c r="N391" s="85">
        <f>(Table8[[#This Row],[Adj Close]]-Table8[[#This Row],[Forecast 6 Period ]])</f>
        <v>8.3980299999999914</v>
      </c>
      <c r="O391" s="85">
        <f>Table8[[#This Row],[Erorr 2]]^2</f>
        <v>70.526907880899856</v>
      </c>
      <c r="P391" s="85">
        <f>ABS(Table8[[#This Row],[Erorr 2]])</f>
        <v>8.3980299999999914</v>
      </c>
      <c r="Q391" s="13">
        <f>Table8[[#This Row],[Abs Erorr 4]]/Table8[[#This Row],[Adj Close]]</f>
        <v>7.6671021506701534E-2</v>
      </c>
    </row>
    <row r="392" spans="6:17" x14ac:dyDescent="0.3">
      <c r="F392" s="5">
        <v>44033.291666666664</v>
      </c>
      <c r="G392" s="91">
        <v>104.5573</v>
      </c>
      <c r="H392" s="85">
        <f t="shared" si="12"/>
        <v>103.84293</v>
      </c>
      <c r="I392" s="85">
        <f>(Table8[[#This Row],[Adj Close]]-Table8[[#This Row],[Forecast 3 Period]])</f>
        <v>0.71437000000000239</v>
      </c>
      <c r="J392" s="85">
        <f>Table8[[#This Row],[Erorr ]]^2</f>
        <v>0.51032449690000337</v>
      </c>
      <c r="K392" s="85">
        <f>ABS(Table8[[#This Row],[Erorr ]])</f>
        <v>0.71437000000000239</v>
      </c>
      <c r="L392" s="13">
        <f>Table8[[#This Row],[Abs Erorr ]]/Table8[[#This Row],[Adj Close]]</f>
        <v>6.832330215106955E-3</v>
      </c>
      <c r="M392" s="97">
        <f t="shared" si="11"/>
        <v>102.63226</v>
      </c>
      <c r="N392" s="85">
        <f>(Table8[[#This Row],[Adj Close]]-Table8[[#This Row],[Forecast 6 Period ]])</f>
        <v>1.9250399999999956</v>
      </c>
      <c r="O392" s="85">
        <f>Table8[[#This Row],[Erorr 2]]^2</f>
        <v>3.7057790015999834</v>
      </c>
      <c r="P392" s="85">
        <f>ABS(Table8[[#This Row],[Erorr 2]])</f>
        <v>1.9250399999999956</v>
      </c>
      <c r="Q392" s="13">
        <f>Table8[[#This Row],[Abs Erorr 4]]/Table8[[#This Row],[Adj Close]]</f>
        <v>1.8411340002084942E-2</v>
      </c>
    </row>
    <row r="393" spans="6:17" x14ac:dyDescent="0.3">
      <c r="F393" s="9">
        <v>44034.291666666664</v>
      </c>
      <c r="G393" s="80">
        <v>106.1553</v>
      </c>
      <c r="H393" s="85">
        <f t="shared" si="12"/>
        <v>104.69970999999998</v>
      </c>
      <c r="I393" s="85">
        <f>(Table8[[#This Row],[Adj Close]]-Table8[[#This Row],[Forecast 3 Period]])</f>
        <v>1.455590000000015</v>
      </c>
      <c r="J393" s="85">
        <f>Table8[[#This Row],[Erorr ]]^2</f>
        <v>2.1187422481000437</v>
      </c>
      <c r="K393" s="85">
        <f>ABS(Table8[[#This Row],[Erorr ]])</f>
        <v>1.455590000000015</v>
      </c>
      <c r="L393" s="13">
        <f>Table8[[#This Row],[Abs Erorr ]]/Table8[[#This Row],[Adj Close]]</f>
        <v>1.3711891916842731E-2</v>
      </c>
      <c r="M393" s="97">
        <f t="shared" ref="M393:M456" si="13">$B$10*G392+$B$11*G391+$B$12*G390+$B$13*G389+$B$14*G388+$B$15*G387</f>
        <v>103.25659000000002</v>
      </c>
      <c r="N393" s="85">
        <f>(Table8[[#This Row],[Adj Close]]-Table8[[#This Row],[Forecast 6 Period ]])</f>
        <v>2.8987099999999799</v>
      </c>
      <c r="O393" s="85">
        <f>Table8[[#This Row],[Erorr 2]]^2</f>
        <v>8.4025196640998843</v>
      </c>
      <c r="P393" s="85">
        <f>ABS(Table8[[#This Row],[Erorr 2]])</f>
        <v>2.8987099999999799</v>
      </c>
      <c r="Q393" s="13">
        <f>Table8[[#This Row],[Abs Erorr 4]]/Table8[[#This Row],[Adj Close]]</f>
        <v>2.7306314428012356E-2</v>
      </c>
    </row>
    <row r="394" spans="6:17" x14ac:dyDescent="0.3">
      <c r="F394" s="5">
        <v>44035.291666666664</v>
      </c>
      <c r="G394" s="91">
        <v>100.87130000000001</v>
      </c>
      <c r="H394" s="85">
        <f t="shared" si="12"/>
        <v>106.68929999999999</v>
      </c>
      <c r="I394" s="85">
        <f>(Table8[[#This Row],[Adj Close]]-Table8[[#This Row],[Forecast 3 Period]])</f>
        <v>-5.8179999999999836</v>
      </c>
      <c r="J394" s="85">
        <f>Table8[[#This Row],[Erorr ]]^2</f>
        <v>33.849123999999811</v>
      </c>
      <c r="K394" s="85">
        <f>ABS(Table8[[#This Row],[Erorr ]])</f>
        <v>5.8179999999999836</v>
      </c>
      <c r="L394" s="13">
        <f>Table8[[#This Row],[Abs Erorr ]]/Table8[[#This Row],[Adj Close]]</f>
        <v>5.7677456323057034E-2</v>
      </c>
      <c r="M394" s="97">
        <f t="shared" si="13"/>
        <v>104.37138000000002</v>
      </c>
      <c r="N394" s="85">
        <f>(Table8[[#This Row],[Adj Close]]-Table8[[#This Row],[Forecast 6 Period ]])</f>
        <v>-3.5000800000000112</v>
      </c>
      <c r="O394" s="85">
        <f>Table8[[#This Row],[Erorr 2]]^2</f>
        <v>12.250560006400079</v>
      </c>
      <c r="P394" s="85">
        <f>ABS(Table8[[#This Row],[Erorr 2]])</f>
        <v>3.5000800000000112</v>
      </c>
      <c r="Q394" s="13">
        <f>Table8[[#This Row],[Abs Erorr 4]]/Table8[[#This Row],[Adj Close]]</f>
        <v>3.4698472211620264E-2</v>
      </c>
    </row>
    <row r="395" spans="6:17" x14ac:dyDescent="0.3">
      <c r="F395" s="9">
        <v>44036.291666666664</v>
      </c>
      <c r="G395" s="80">
        <v>94.466700000000003</v>
      </c>
      <c r="H395" s="85">
        <f t="shared" si="12"/>
        <v>103.56229999999999</v>
      </c>
      <c r="I395" s="85">
        <f>(Table8[[#This Row],[Adj Close]]-Table8[[#This Row],[Forecast 3 Period]])</f>
        <v>-9.0955999999999904</v>
      </c>
      <c r="J395" s="85">
        <f>Table8[[#This Row],[Erorr ]]^2</f>
        <v>82.729939359999818</v>
      </c>
      <c r="K395" s="85">
        <f>ABS(Table8[[#This Row],[Erorr ]])</f>
        <v>9.0955999999999904</v>
      </c>
      <c r="L395" s="13">
        <f>Table8[[#This Row],[Abs Erorr ]]/Table8[[#This Row],[Adj Close]]</f>
        <v>9.6283663978946971E-2</v>
      </c>
      <c r="M395" s="97">
        <f t="shared" si="13"/>
        <v>104.23331000000002</v>
      </c>
      <c r="N395" s="85">
        <f>(Table8[[#This Row],[Adj Close]]-Table8[[#This Row],[Forecast 6 Period ]])</f>
        <v>-9.7666100000000142</v>
      </c>
      <c r="O395" s="85">
        <f>Table8[[#This Row],[Erorr 2]]^2</f>
        <v>95.386670892100284</v>
      </c>
      <c r="P395" s="85">
        <f>ABS(Table8[[#This Row],[Erorr 2]])</f>
        <v>9.7666100000000142</v>
      </c>
      <c r="Q395" s="13">
        <f>Table8[[#This Row],[Abs Erorr 4]]/Table8[[#This Row],[Adj Close]]</f>
        <v>0.10338680191009121</v>
      </c>
    </row>
    <row r="396" spans="6:17" x14ac:dyDescent="0.3">
      <c r="F396" s="5">
        <v>44039.291666666664</v>
      </c>
      <c r="G396" s="91">
        <v>102.64</v>
      </c>
      <c r="H396" s="85">
        <f t="shared" si="12"/>
        <v>99.894659999999988</v>
      </c>
      <c r="I396" s="85">
        <f>(Table8[[#This Row],[Adj Close]]-Table8[[#This Row],[Forecast 3 Period]])</f>
        <v>2.745340000000013</v>
      </c>
      <c r="J396" s="85">
        <f>Table8[[#This Row],[Erorr ]]^2</f>
        <v>7.5368917156000714</v>
      </c>
      <c r="K396" s="85">
        <f>ABS(Table8[[#This Row],[Erorr ]])</f>
        <v>2.745340000000013</v>
      </c>
      <c r="L396" s="13">
        <f>Table8[[#This Row],[Abs Erorr ]]/Table8[[#This Row],[Adj Close]]</f>
        <v>2.6747272018706286E-2</v>
      </c>
      <c r="M396" s="97">
        <f t="shared" si="13"/>
        <v>102.16905000000001</v>
      </c>
      <c r="N396" s="85">
        <f>(Table8[[#This Row],[Adj Close]]-Table8[[#This Row],[Forecast 6 Period ]])</f>
        <v>0.47094999999998777</v>
      </c>
      <c r="O396" s="85">
        <f>Table8[[#This Row],[Erorr 2]]^2</f>
        <v>0.22179390249998848</v>
      </c>
      <c r="P396" s="85">
        <f>ABS(Table8[[#This Row],[Erorr 2]])</f>
        <v>0.47094999999998777</v>
      </c>
      <c r="Q396" s="13">
        <f>Table8[[#This Row],[Abs Erorr 4]]/Table8[[#This Row],[Adj Close]]</f>
        <v>4.588367108339709E-3</v>
      </c>
    </row>
    <row r="397" spans="6:17" x14ac:dyDescent="0.3">
      <c r="F397" s="9">
        <v>44040.291666666664</v>
      </c>
      <c r="G397" s="80">
        <v>98.432699999999997</v>
      </c>
      <c r="H397" s="85">
        <f t="shared" si="12"/>
        <v>99.657399999999996</v>
      </c>
      <c r="I397" s="85">
        <f>(Table8[[#This Row],[Adj Close]]-Table8[[#This Row],[Forecast 3 Period]])</f>
        <v>-1.2246999999999986</v>
      </c>
      <c r="J397" s="85">
        <f>Table8[[#This Row],[Erorr ]]^2</f>
        <v>1.4998900899999965</v>
      </c>
      <c r="K397" s="85">
        <f>ABS(Table8[[#This Row],[Erorr ]])</f>
        <v>1.2246999999999986</v>
      </c>
      <c r="L397" s="13">
        <f>Table8[[#This Row],[Abs Erorr ]]/Table8[[#This Row],[Adj Close]]</f>
        <v>1.2442003521187558E-2</v>
      </c>
      <c r="M397" s="97">
        <f t="shared" si="13"/>
        <v>102.23572000000001</v>
      </c>
      <c r="N397" s="85">
        <f>(Table8[[#This Row],[Adj Close]]-Table8[[#This Row],[Forecast 6 Period ]])</f>
        <v>-3.8030200000000178</v>
      </c>
      <c r="O397" s="85">
        <f>Table8[[#This Row],[Erorr 2]]^2</f>
        <v>14.462961120400136</v>
      </c>
      <c r="P397" s="85">
        <f>ABS(Table8[[#This Row],[Erorr 2]])</f>
        <v>3.8030200000000178</v>
      </c>
      <c r="Q397" s="13">
        <f>Table8[[#This Row],[Abs Erorr 4]]/Table8[[#This Row],[Adj Close]]</f>
        <v>3.863573792042703E-2</v>
      </c>
    </row>
    <row r="398" spans="6:17" x14ac:dyDescent="0.3">
      <c r="F398" s="5">
        <v>44041.291666666664</v>
      </c>
      <c r="G398" s="91">
        <v>99.940700000000007</v>
      </c>
      <c r="H398" s="85">
        <f t="shared" si="12"/>
        <v>98.505089999999996</v>
      </c>
      <c r="I398" s="85">
        <f>(Table8[[#This Row],[Adj Close]]-Table8[[#This Row],[Forecast 3 Period]])</f>
        <v>1.4356100000000112</v>
      </c>
      <c r="J398" s="85">
        <f>Table8[[#This Row],[Erorr ]]^2</f>
        <v>2.0609760721000319</v>
      </c>
      <c r="K398" s="85">
        <f>ABS(Table8[[#This Row],[Erorr ]])</f>
        <v>1.4356100000000112</v>
      </c>
      <c r="L398" s="13">
        <f>Table8[[#This Row],[Abs Erorr ]]/Table8[[#This Row],[Adj Close]]</f>
        <v>1.4364618218603742E-2</v>
      </c>
      <c r="M398" s="97">
        <f t="shared" si="13"/>
        <v>100.35340000000001</v>
      </c>
      <c r="N398" s="85">
        <f>(Table8[[#This Row],[Adj Close]]-Table8[[#This Row],[Forecast 6 Period ]])</f>
        <v>-0.41270000000000095</v>
      </c>
      <c r="O398" s="85">
        <f>Table8[[#This Row],[Erorr 2]]^2</f>
        <v>0.17032129000000079</v>
      </c>
      <c r="P398" s="85">
        <f>ABS(Table8[[#This Row],[Erorr 2]])</f>
        <v>0.41270000000000095</v>
      </c>
      <c r="Q398" s="13">
        <f>Table8[[#This Row],[Abs Erorr 4]]/Table8[[#This Row],[Adj Close]]</f>
        <v>4.1294487631165369E-3</v>
      </c>
    </row>
    <row r="399" spans="6:17" x14ac:dyDescent="0.3">
      <c r="F399" s="9">
        <v>44042.291666666664</v>
      </c>
      <c r="G399" s="80">
        <v>99.165999999999997</v>
      </c>
      <c r="H399" s="85">
        <f t="shared" si="12"/>
        <v>100.29809</v>
      </c>
      <c r="I399" s="85">
        <f>(Table8[[#This Row],[Adj Close]]-Table8[[#This Row],[Forecast 3 Period]])</f>
        <v>-1.1320900000000051</v>
      </c>
      <c r="J399" s="85">
        <f>Table8[[#This Row],[Erorr ]]^2</f>
        <v>1.2816277681000117</v>
      </c>
      <c r="K399" s="85">
        <f>ABS(Table8[[#This Row],[Erorr ]])</f>
        <v>1.1320900000000051</v>
      </c>
      <c r="L399" s="13">
        <f>Table8[[#This Row],[Abs Erorr ]]/Table8[[#This Row],[Adj Close]]</f>
        <v>1.1416110360405837E-2</v>
      </c>
      <c r="M399" s="97">
        <f t="shared" si="13"/>
        <v>99.798680000000019</v>
      </c>
      <c r="N399" s="85">
        <f>(Table8[[#This Row],[Adj Close]]-Table8[[#This Row],[Forecast 6 Period ]])</f>
        <v>-0.63268000000002189</v>
      </c>
      <c r="O399" s="85">
        <f>Table8[[#This Row],[Erorr 2]]^2</f>
        <v>0.40028398240002772</v>
      </c>
      <c r="P399" s="85">
        <f>ABS(Table8[[#This Row],[Erorr 2]])</f>
        <v>0.63268000000002189</v>
      </c>
      <c r="Q399" s="13">
        <f>Table8[[#This Row],[Abs Erorr 4]]/Table8[[#This Row],[Adj Close]]</f>
        <v>6.3800092773735146E-3</v>
      </c>
    </row>
    <row r="400" spans="6:17" x14ac:dyDescent="0.3">
      <c r="F400" s="5">
        <v>44043.291666666664</v>
      </c>
      <c r="G400" s="91">
        <v>95.384</v>
      </c>
      <c r="H400" s="85">
        <f t="shared" si="12"/>
        <v>99.178420000000003</v>
      </c>
      <c r="I400" s="85">
        <f>(Table8[[#This Row],[Adj Close]]-Table8[[#This Row],[Forecast 3 Period]])</f>
        <v>-3.7944200000000023</v>
      </c>
      <c r="J400" s="85">
        <f>Table8[[#This Row],[Erorr ]]^2</f>
        <v>14.397623136400018</v>
      </c>
      <c r="K400" s="85">
        <f>ABS(Table8[[#This Row],[Erorr ]])</f>
        <v>3.7944200000000023</v>
      </c>
      <c r="L400" s="13">
        <f>Table8[[#This Row],[Abs Erorr ]]/Table8[[#This Row],[Adj Close]]</f>
        <v>3.9780466325589223E-2</v>
      </c>
      <c r="M400" s="97">
        <f t="shared" si="13"/>
        <v>99.569680000000005</v>
      </c>
      <c r="N400" s="85">
        <f>(Table8[[#This Row],[Adj Close]]-Table8[[#This Row],[Forecast 6 Period ]])</f>
        <v>-4.185680000000005</v>
      </c>
      <c r="O400" s="85">
        <f>Table8[[#This Row],[Erorr 2]]^2</f>
        <v>17.51991706240004</v>
      </c>
      <c r="P400" s="85">
        <f>ABS(Table8[[#This Row],[Erorr 2]])</f>
        <v>4.185680000000005</v>
      </c>
      <c r="Q400" s="13">
        <f>Table8[[#This Row],[Abs Erorr 4]]/Table8[[#This Row],[Adj Close]]</f>
        <v>4.3882412144594533E-2</v>
      </c>
    </row>
    <row r="401" spans="6:17" x14ac:dyDescent="0.3">
      <c r="F401" s="9">
        <v>44046.291666666664</v>
      </c>
      <c r="G401" s="80">
        <v>99</v>
      </c>
      <c r="H401" s="85">
        <f t="shared" si="12"/>
        <v>97.885610000000014</v>
      </c>
      <c r="I401" s="85">
        <f>(Table8[[#This Row],[Adj Close]]-Table8[[#This Row],[Forecast 3 Period]])</f>
        <v>1.114389999999986</v>
      </c>
      <c r="J401" s="85">
        <f>Table8[[#This Row],[Erorr ]]^2</f>
        <v>1.2418650720999689</v>
      </c>
      <c r="K401" s="85">
        <f>ABS(Table8[[#This Row],[Erorr ]])</f>
        <v>1.114389999999986</v>
      </c>
      <c r="L401" s="13">
        <f>Table8[[#This Row],[Abs Erorr ]]/Table8[[#This Row],[Adj Close]]</f>
        <v>1.1256464646464506E-2</v>
      </c>
      <c r="M401" s="97">
        <f t="shared" si="13"/>
        <v>98.295349999999999</v>
      </c>
      <c r="N401" s="85">
        <f>(Table8[[#This Row],[Adj Close]]-Table8[[#This Row],[Forecast 6 Period ]])</f>
        <v>0.70465000000000089</v>
      </c>
      <c r="O401" s="85">
        <f>Table8[[#This Row],[Erorr 2]]^2</f>
        <v>0.49653162250000127</v>
      </c>
      <c r="P401" s="85">
        <f>ABS(Table8[[#This Row],[Erorr 2]])</f>
        <v>0.70465000000000089</v>
      </c>
      <c r="Q401" s="13">
        <f>Table8[[#This Row],[Abs Erorr 4]]/Table8[[#This Row],[Adj Close]]</f>
        <v>7.117676767676777E-3</v>
      </c>
    </row>
    <row r="402" spans="6:17" x14ac:dyDescent="0.3">
      <c r="F402" s="5">
        <v>44047.291666666664</v>
      </c>
      <c r="G402" s="91">
        <v>99.133300000000006</v>
      </c>
      <c r="H402" s="85">
        <f t="shared" si="12"/>
        <v>97.964999999999989</v>
      </c>
      <c r="I402" s="85">
        <f>(Table8[[#This Row],[Adj Close]]-Table8[[#This Row],[Forecast 3 Period]])</f>
        <v>1.1683000000000163</v>
      </c>
      <c r="J402" s="85">
        <f>Table8[[#This Row],[Erorr ]]^2</f>
        <v>1.3649248900000381</v>
      </c>
      <c r="K402" s="85">
        <f>ABS(Table8[[#This Row],[Erorr ]])</f>
        <v>1.1683000000000163</v>
      </c>
      <c r="L402" s="13">
        <f>Table8[[#This Row],[Abs Erorr ]]/Table8[[#This Row],[Adj Close]]</f>
        <v>1.1785141824190421E-2</v>
      </c>
      <c r="M402" s="97">
        <f t="shared" si="13"/>
        <v>98.805410000000009</v>
      </c>
      <c r="N402" s="85">
        <f>(Table8[[#This Row],[Adj Close]]-Table8[[#This Row],[Forecast 6 Period ]])</f>
        <v>0.32788999999999646</v>
      </c>
      <c r="O402" s="85">
        <f>Table8[[#This Row],[Erorr 2]]^2</f>
        <v>0.10751185209999768</v>
      </c>
      <c r="P402" s="85">
        <f>ABS(Table8[[#This Row],[Erorr 2]])</f>
        <v>0.32788999999999646</v>
      </c>
      <c r="Q402" s="13">
        <f>Table8[[#This Row],[Abs Erorr 4]]/Table8[[#This Row],[Adj Close]]</f>
        <v>3.3075666804191573E-3</v>
      </c>
    </row>
    <row r="403" spans="6:17" x14ac:dyDescent="0.3">
      <c r="F403" s="9">
        <v>44048.291666666664</v>
      </c>
      <c r="G403" s="80">
        <v>99.001300000000001</v>
      </c>
      <c r="H403" s="85">
        <f t="shared" si="12"/>
        <v>97.968520000000012</v>
      </c>
      <c r="I403" s="85">
        <f>(Table8[[#This Row],[Adj Close]]-Table8[[#This Row],[Forecast 3 Period]])</f>
        <v>1.0327799999999883</v>
      </c>
      <c r="J403" s="85">
        <f>Table8[[#This Row],[Erorr ]]^2</f>
        <v>1.0666345283999759</v>
      </c>
      <c r="K403" s="85">
        <f>ABS(Table8[[#This Row],[Erorr ]])</f>
        <v>1.0327799999999883</v>
      </c>
      <c r="L403" s="13">
        <f>Table8[[#This Row],[Abs Erorr ]]/Table8[[#This Row],[Adj Close]]</f>
        <v>1.0431984226469635E-2</v>
      </c>
      <c r="M403" s="97">
        <f t="shared" si="13"/>
        <v>98.374000000000009</v>
      </c>
      <c r="N403" s="85">
        <f>(Table8[[#This Row],[Adj Close]]-Table8[[#This Row],[Forecast 6 Period ]])</f>
        <v>0.62729999999999109</v>
      </c>
      <c r="O403" s="85">
        <f>Table8[[#This Row],[Erorr 2]]^2</f>
        <v>0.39350528999998879</v>
      </c>
      <c r="P403" s="85">
        <f>ABS(Table8[[#This Row],[Erorr 2]])</f>
        <v>0.62729999999999109</v>
      </c>
      <c r="Q403" s="13">
        <f>Table8[[#This Row],[Abs Erorr 4]]/Table8[[#This Row],[Adj Close]]</f>
        <v>6.3362804326810972E-3</v>
      </c>
    </row>
    <row r="404" spans="6:17" x14ac:dyDescent="0.3">
      <c r="F404" s="5">
        <v>44049.291666666664</v>
      </c>
      <c r="G404" s="91">
        <v>99.305300000000003</v>
      </c>
      <c r="H404" s="85">
        <f t="shared" si="12"/>
        <v>99.040509999999998</v>
      </c>
      <c r="I404" s="85">
        <f>(Table8[[#This Row],[Adj Close]]-Table8[[#This Row],[Forecast 3 Period]])</f>
        <v>0.26479000000000497</v>
      </c>
      <c r="J404" s="85">
        <f>Table8[[#This Row],[Erorr ]]^2</f>
        <v>7.0113744100002623E-2</v>
      </c>
      <c r="K404" s="85">
        <f>ABS(Table8[[#This Row],[Erorr ]])</f>
        <v>0.26479000000000497</v>
      </c>
      <c r="L404" s="13">
        <f>Table8[[#This Row],[Abs Erorr ]]/Table8[[#This Row],[Adj Close]]</f>
        <v>2.6664236450622972E-3</v>
      </c>
      <c r="M404" s="97">
        <f t="shared" si="13"/>
        <v>98.414390000000026</v>
      </c>
      <c r="N404" s="85">
        <f>(Table8[[#This Row],[Adj Close]]-Table8[[#This Row],[Forecast 6 Period ]])</f>
        <v>0.89090999999997678</v>
      </c>
      <c r="O404" s="85">
        <f>Table8[[#This Row],[Erorr 2]]^2</f>
        <v>0.79372062809995858</v>
      </c>
      <c r="P404" s="85">
        <f>ABS(Table8[[#This Row],[Erorr 2]])</f>
        <v>0.89090999999997678</v>
      </c>
      <c r="Q404" s="13">
        <f>Table8[[#This Row],[Abs Erorr 4]]/Table8[[#This Row],[Adj Close]]</f>
        <v>8.9714244859033388E-3</v>
      </c>
    </row>
    <row r="405" spans="6:17" x14ac:dyDescent="0.3">
      <c r="F405" s="9">
        <v>44050.291666666664</v>
      </c>
      <c r="G405" s="80">
        <v>96.847300000000004</v>
      </c>
      <c r="H405" s="85">
        <f t="shared" si="12"/>
        <v>99.162499999999994</v>
      </c>
      <c r="I405" s="85">
        <f>(Table8[[#This Row],[Adj Close]]-Table8[[#This Row],[Forecast 3 Period]])</f>
        <v>-2.3151999999999902</v>
      </c>
      <c r="J405" s="85">
        <f>Table8[[#This Row],[Erorr ]]^2</f>
        <v>5.3601510399999546</v>
      </c>
      <c r="K405" s="85">
        <f>ABS(Table8[[#This Row],[Erorr ]])</f>
        <v>2.3151999999999902</v>
      </c>
      <c r="L405" s="13">
        <f>Table8[[#This Row],[Abs Erorr ]]/Table8[[#This Row],[Adj Close]]</f>
        <v>2.390567419019415E-2</v>
      </c>
      <c r="M405" s="97">
        <f t="shared" si="13"/>
        <v>98.742980000000003</v>
      </c>
      <c r="N405" s="85">
        <f>(Table8[[#This Row],[Adj Close]]-Table8[[#This Row],[Forecast 6 Period ]])</f>
        <v>-1.8956799999999987</v>
      </c>
      <c r="O405" s="85">
        <f>Table8[[#This Row],[Erorr 2]]^2</f>
        <v>3.593602662399995</v>
      </c>
      <c r="P405" s="85">
        <f>ABS(Table8[[#This Row],[Erorr 2]])</f>
        <v>1.8956799999999987</v>
      </c>
      <c r="Q405" s="13">
        <f>Table8[[#This Row],[Abs Erorr 4]]/Table8[[#This Row],[Adj Close]]</f>
        <v>1.9573906551860493E-2</v>
      </c>
    </row>
    <row r="406" spans="6:17" x14ac:dyDescent="0.3">
      <c r="F406" s="5">
        <v>44053.291666666664</v>
      </c>
      <c r="G406" s="91">
        <v>94.571299999999994</v>
      </c>
      <c r="H406" s="85">
        <f t="shared" si="12"/>
        <v>98.230900000000005</v>
      </c>
      <c r="I406" s="85">
        <f>(Table8[[#This Row],[Adj Close]]-Table8[[#This Row],[Forecast 3 Period]])</f>
        <v>-3.6596000000000117</v>
      </c>
      <c r="J406" s="85">
        <f>Table8[[#This Row],[Erorr ]]^2</f>
        <v>13.392672160000085</v>
      </c>
      <c r="K406" s="85">
        <f>ABS(Table8[[#This Row],[Erorr ]])</f>
        <v>3.6596000000000117</v>
      </c>
      <c r="L406" s="13">
        <f>Table8[[#This Row],[Abs Erorr ]]/Table8[[#This Row],[Adj Close]]</f>
        <v>3.8696729346006792E-2</v>
      </c>
      <c r="M406" s="97">
        <f t="shared" si="13"/>
        <v>98.295840000000013</v>
      </c>
      <c r="N406" s="85">
        <f>(Table8[[#This Row],[Adj Close]]-Table8[[#This Row],[Forecast 6 Period ]])</f>
        <v>-3.7245400000000188</v>
      </c>
      <c r="O406" s="85">
        <f>Table8[[#This Row],[Erorr 2]]^2</f>
        <v>13.872198211600141</v>
      </c>
      <c r="P406" s="85">
        <f>ABS(Table8[[#This Row],[Erorr 2]])</f>
        <v>3.7245400000000188</v>
      </c>
      <c r="Q406" s="13">
        <f>Table8[[#This Row],[Abs Erorr 4]]/Table8[[#This Row],[Adj Close]]</f>
        <v>3.9383407016716693E-2</v>
      </c>
    </row>
    <row r="407" spans="6:17" x14ac:dyDescent="0.3">
      <c r="F407" s="9">
        <v>44054.291666666664</v>
      </c>
      <c r="G407" s="80">
        <v>91.626000000000005</v>
      </c>
      <c r="H407" s="85">
        <f t="shared" si="12"/>
        <v>96.674300000000002</v>
      </c>
      <c r="I407" s="85">
        <f>(Table8[[#This Row],[Adj Close]]-Table8[[#This Row],[Forecast 3 Period]])</f>
        <v>-5.0482999999999976</v>
      </c>
      <c r="J407" s="85">
        <f>Table8[[#This Row],[Erorr ]]^2</f>
        <v>25.485332889999974</v>
      </c>
      <c r="K407" s="85">
        <f>ABS(Table8[[#This Row],[Erorr ]])</f>
        <v>5.0482999999999976</v>
      </c>
      <c r="L407" s="13">
        <f>Table8[[#This Row],[Abs Erorr ]]/Table8[[#This Row],[Adj Close]]</f>
        <v>5.509680658328419E-2</v>
      </c>
      <c r="M407" s="97">
        <f t="shared" si="13"/>
        <v>97.758370000000014</v>
      </c>
      <c r="N407" s="85">
        <f>(Table8[[#This Row],[Adj Close]]-Table8[[#This Row],[Forecast 6 Period ]])</f>
        <v>-6.1323700000000088</v>
      </c>
      <c r="O407" s="85">
        <f>Table8[[#This Row],[Erorr 2]]^2</f>
        <v>37.605961816900106</v>
      </c>
      <c r="P407" s="85">
        <f>ABS(Table8[[#This Row],[Erorr 2]])</f>
        <v>6.1323700000000088</v>
      </c>
      <c r="Q407" s="13">
        <f>Table8[[#This Row],[Abs Erorr 4]]/Table8[[#This Row],[Adj Close]]</f>
        <v>6.6928273634121405E-2</v>
      </c>
    </row>
    <row r="408" spans="6:17" x14ac:dyDescent="0.3">
      <c r="F408" s="5">
        <v>44055.291666666664</v>
      </c>
      <c r="G408" s="91">
        <v>103.6507</v>
      </c>
      <c r="H408" s="85">
        <f t="shared" si="12"/>
        <v>94.075980000000015</v>
      </c>
      <c r="I408" s="85">
        <f>(Table8[[#This Row],[Adj Close]]-Table8[[#This Row],[Forecast 3 Period]])</f>
        <v>9.574719999999985</v>
      </c>
      <c r="J408" s="85">
        <f>Table8[[#This Row],[Erorr ]]^2</f>
        <v>91.675263078399709</v>
      </c>
      <c r="K408" s="85">
        <f>ABS(Table8[[#This Row],[Erorr ]])</f>
        <v>9.574719999999985</v>
      </c>
      <c r="L408" s="13">
        <f>Table8[[#This Row],[Abs Erorr ]]/Table8[[#This Row],[Adj Close]]</f>
        <v>9.2374870599040676E-2</v>
      </c>
      <c r="M408" s="97">
        <f t="shared" si="13"/>
        <v>96.283440000000013</v>
      </c>
      <c r="N408" s="85">
        <f>(Table8[[#This Row],[Adj Close]]-Table8[[#This Row],[Forecast 6 Period ]])</f>
        <v>7.3672599999999875</v>
      </c>
      <c r="O408" s="85">
        <f>Table8[[#This Row],[Erorr 2]]^2</f>
        <v>54.276519907599813</v>
      </c>
      <c r="P408" s="85">
        <f>ABS(Table8[[#This Row],[Erorr 2]])</f>
        <v>7.3672599999999875</v>
      </c>
      <c r="Q408" s="13">
        <f>Table8[[#This Row],[Abs Erorr 4]]/Table8[[#This Row],[Adj Close]]</f>
        <v>7.1077764067198651E-2</v>
      </c>
    </row>
    <row r="409" spans="6:17" x14ac:dyDescent="0.3">
      <c r="F409" s="9">
        <v>44056.291666666664</v>
      </c>
      <c r="G409" s="80">
        <v>108.0667</v>
      </c>
      <c r="H409" s="85">
        <f t="shared" si="12"/>
        <v>97.319469999999995</v>
      </c>
      <c r="I409" s="85">
        <f>(Table8[[#This Row],[Adj Close]]-Table8[[#This Row],[Forecast 3 Period]])</f>
        <v>10.747230000000002</v>
      </c>
      <c r="J409" s="85">
        <f>Table8[[#This Row],[Erorr ]]^2</f>
        <v>115.50295267290004</v>
      </c>
      <c r="K409" s="85">
        <f>ABS(Table8[[#This Row],[Erorr ]])</f>
        <v>10.747230000000002</v>
      </c>
      <c r="L409" s="13">
        <f>Table8[[#This Row],[Abs Erorr ]]/Table8[[#This Row],[Adj Close]]</f>
        <v>9.9449969324500537E-2</v>
      </c>
      <c r="M409" s="97">
        <f t="shared" si="13"/>
        <v>97.169720000000012</v>
      </c>
      <c r="N409" s="85">
        <f>(Table8[[#This Row],[Adj Close]]-Table8[[#This Row],[Forecast 6 Period ]])</f>
        <v>10.896979999999985</v>
      </c>
      <c r="O409" s="85">
        <f>Table8[[#This Row],[Erorr 2]]^2</f>
        <v>118.74417312039968</v>
      </c>
      <c r="P409" s="85">
        <f>ABS(Table8[[#This Row],[Erorr 2]])</f>
        <v>10.896979999999985</v>
      </c>
      <c r="Q409" s="13">
        <f>Table8[[#This Row],[Abs Erorr 4]]/Table8[[#This Row],[Adj Close]]</f>
        <v>0.10083568758923873</v>
      </c>
    </row>
    <row r="410" spans="6:17" x14ac:dyDescent="0.3">
      <c r="F410" s="5">
        <v>44057.291666666664</v>
      </c>
      <c r="G410" s="91">
        <v>110.04730000000001</v>
      </c>
      <c r="H410" s="85">
        <f t="shared" si="12"/>
        <v>101.80968999999999</v>
      </c>
      <c r="I410" s="85">
        <f>(Table8[[#This Row],[Adj Close]]-Table8[[#This Row],[Forecast 3 Period]])</f>
        <v>8.2376100000000179</v>
      </c>
      <c r="J410" s="85">
        <f>Table8[[#This Row],[Erorr ]]^2</f>
        <v>67.858218512100294</v>
      </c>
      <c r="K410" s="85">
        <f>ABS(Table8[[#This Row],[Erorr ]])</f>
        <v>8.2376100000000179</v>
      </c>
      <c r="L410" s="13">
        <f>Table8[[#This Row],[Abs Erorr ]]/Table8[[#This Row],[Adj Close]]</f>
        <v>7.4855175910722188E-2</v>
      </c>
      <c r="M410" s="97">
        <f t="shared" si="13"/>
        <v>99.198200000000014</v>
      </c>
      <c r="N410" s="85">
        <f>(Table8[[#This Row],[Adj Close]]-Table8[[#This Row],[Forecast 6 Period ]])</f>
        <v>10.849099999999993</v>
      </c>
      <c r="O410" s="85">
        <f>Table8[[#This Row],[Erorr 2]]^2</f>
        <v>117.70297080999984</v>
      </c>
      <c r="P410" s="85">
        <f>ABS(Table8[[#This Row],[Erorr 2]])</f>
        <v>10.849099999999993</v>
      </c>
      <c r="Q410" s="13">
        <f>Table8[[#This Row],[Abs Erorr 4]]/Table8[[#This Row],[Adj Close]]</f>
        <v>9.8585789928512482E-2</v>
      </c>
    </row>
    <row r="411" spans="6:17" x14ac:dyDescent="0.3">
      <c r="F411" s="9">
        <v>44060.291666666664</v>
      </c>
      <c r="G411" s="80">
        <v>122.376</v>
      </c>
      <c r="H411" s="85">
        <f t="shared" si="12"/>
        <v>107.53413999999999</v>
      </c>
      <c r="I411" s="85">
        <f>(Table8[[#This Row],[Adj Close]]-Table8[[#This Row],[Forecast 3 Period]])</f>
        <v>14.841860000000011</v>
      </c>
      <c r="J411" s="85">
        <f>Table8[[#This Row],[Erorr ]]^2</f>
        <v>220.28080825960032</v>
      </c>
      <c r="K411" s="85">
        <f>ABS(Table8[[#This Row],[Erorr ]])</f>
        <v>14.841860000000011</v>
      </c>
      <c r="L411" s="13">
        <f>Table8[[#This Row],[Abs Erorr ]]/Table8[[#This Row],[Adj Close]]</f>
        <v>0.12128080669412311</v>
      </c>
      <c r="M411" s="97">
        <f t="shared" si="13"/>
        <v>101.82000000000002</v>
      </c>
      <c r="N411" s="85">
        <f>(Table8[[#This Row],[Adj Close]]-Table8[[#This Row],[Forecast 6 Period ]])</f>
        <v>20.555999999999983</v>
      </c>
      <c r="O411" s="85">
        <f>Table8[[#This Row],[Erorr 2]]^2</f>
        <v>422.54913599999929</v>
      </c>
      <c r="P411" s="85">
        <f>ABS(Table8[[#This Row],[Erorr 2]])</f>
        <v>20.555999999999983</v>
      </c>
      <c r="Q411" s="13">
        <f>Table8[[#This Row],[Abs Erorr 4]]/Table8[[#This Row],[Adj Close]]</f>
        <v>0.16797411257109224</v>
      </c>
    </row>
    <row r="412" spans="6:17" x14ac:dyDescent="0.3">
      <c r="F412" s="5">
        <v>44061.291666666664</v>
      </c>
      <c r="G412" s="91">
        <v>125.806</v>
      </c>
      <c r="H412" s="85">
        <f t="shared" si="12"/>
        <v>114.38460000000001</v>
      </c>
      <c r="I412" s="85">
        <f>(Table8[[#This Row],[Adj Close]]-Table8[[#This Row],[Forecast 3 Period]])</f>
        <v>11.421399999999991</v>
      </c>
      <c r="J412" s="85">
        <f>Table8[[#This Row],[Erorr ]]^2</f>
        <v>130.44837795999979</v>
      </c>
      <c r="K412" s="85">
        <f>ABS(Table8[[#This Row],[Erorr ]])</f>
        <v>11.421399999999991</v>
      </c>
      <c r="L412" s="13">
        <f>Table8[[#This Row],[Abs Erorr ]]/Table8[[#This Row],[Adj Close]]</f>
        <v>9.0785813077277649E-2</v>
      </c>
      <c r="M412" s="97">
        <f t="shared" si="13"/>
        <v>107.44787000000002</v>
      </c>
      <c r="N412" s="85">
        <f>(Table8[[#This Row],[Adj Close]]-Table8[[#This Row],[Forecast 6 Period ]])</f>
        <v>18.358129999999974</v>
      </c>
      <c r="O412" s="85">
        <f>Table8[[#This Row],[Erorr 2]]^2</f>
        <v>337.02093709689905</v>
      </c>
      <c r="P412" s="85">
        <f>ABS(Table8[[#This Row],[Erorr 2]])</f>
        <v>18.358129999999974</v>
      </c>
      <c r="Q412" s="13">
        <f>Table8[[#This Row],[Abs Erorr 4]]/Table8[[#This Row],[Adj Close]]</f>
        <v>0.14592412126607615</v>
      </c>
    </row>
    <row r="413" spans="6:17" x14ac:dyDescent="0.3">
      <c r="F413" s="9">
        <v>44062.291666666664</v>
      </c>
      <c r="G413" s="80">
        <v>125.2353</v>
      </c>
      <c r="H413" s="85">
        <f t="shared" si="12"/>
        <v>120.04939</v>
      </c>
      <c r="I413" s="85">
        <f>(Table8[[#This Row],[Adj Close]]-Table8[[#This Row],[Forecast 3 Period]])</f>
        <v>5.1859099999999927</v>
      </c>
      <c r="J413" s="85">
        <f>Table8[[#This Row],[Erorr ]]^2</f>
        <v>26.893662528099924</v>
      </c>
      <c r="K413" s="85">
        <f>ABS(Table8[[#This Row],[Erorr ]])</f>
        <v>5.1859099999999927</v>
      </c>
      <c r="L413" s="13">
        <f>Table8[[#This Row],[Abs Erorr ]]/Table8[[#This Row],[Adj Close]]</f>
        <v>4.1409331075184019E-2</v>
      </c>
      <c r="M413" s="97">
        <f t="shared" si="13"/>
        <v>112.78686999999999</v>
      </c>
      <c r="N413" s="85">
        <f>(Table8[[#This Row],[Adj Close]]-Table8[[#This Row],[Forecast 6 Period ]])</f>
        <v>12.448430000000002</v>
      </c>
      <c r="O413" s="85">
        <f>Table8[[#This Row],[Erorr 2]]^2</f>
        <v>154.96340946490005</v>
      </c>
      <c r="P413" s="85">
        <f>ABS(Table8[[#This Row],[Erorr 2]])</f>
        <v>12.448430000000002</v>
      </c>
      <c r="Q413" s="13">
        <f>Table8[[#This Row],[Abs Erorr 4]]/Table8[[#This Row],[Adj Close]]</f>
        <v>9.9400328821027312E-2</v>
      </c>
    </row>
    <row r="414" spans="6:17" x14ac:dyDescent="0.3">
      <c r="F414" s="5">
        <v>44063.291666666664</v>
      </c>
      <c r="G414" s="91">
        <v>133.45529999999999</v>
      </c>
      <c r="H414" s="85">
        <f t="shared" si="12"/>
        <v>124.54872</v>
      </c>
      <c r="I414" s="85">
        <f>(Table8[[#This Row],[Adj Close]]-Table8[[#This Row],[Forecast 3 Period]])</f>
        <v>8.9065799999999911</v>
      </c>
      <c r="J414" s="85">
        <f>Table8[[#This Row],[Erorr ]]^2</f>
        <v>79.327167296399836</v>
      </c>
      <c r="K414" s="85">
        <f>ABS(Table8[[#This Row],[Erorr ]])</f>
        <v>8.9065799999999911</v>
      </c>
      <c r="L414" s="13">
        <f>Table8[[#This Row],[Abs Erorr ]]/Table8[[#This Row],[Adj Close]]</f>
        <v>6.6738301139033007E-2</v>
      </c>
      <c r="M414" s="97">
        <f t="shared" si="13"/>
        <v>117.86466</v>
      </c>
      <c r="N414" s="85">
        <f>(Table8[[#This Row],[Adj Close]]-Table8[[#This Row],[Forecast 6 Period ]])</f>
        <v>15.590639999999993</v>
      </c>
      <c r="O414" s="85">
        <f>Table8[[#This Row],[Erorr 2]]^2</f>
        <v>243.06805560959978</v>
      </c>
      <c r="P414" s="85">
        <f>ABS(Table8[[#This Row],[Erorr 2]])</f>
        <v>15.590639999999993</v>
      </c>
      <c r="Q414" s="13">
        <f>Table8[[#This Row],[Abs Erorr 4]]/Table8[[#This Row],[Adj Close]]</f>
        <v>0.11682293621909354</v>
      </c>
    </row>
    <row r="415" spans="6:17" x14ac:dyDescent="0.3">
      <c r="F415" s="9">
        <v>44064.291666666664</v>
      </c>
      <c r="G415" s="80">
        <v>136.6653</v>
      </c>
      <c r="H415" s="85">
        <f t="shared" si="12"/>
        <v>128.69450999999998</v>
      </c>
      <c r="I415" s="85">
        <f>(Table8[[#This Row],[Adj Close]]-Table8[[#This Row],[Forecast 3 Period]])</f>
        <v>7.9707900000000222</v>
      </c>
      <c r="J415" s="85">
        <f>Table8[[#This Row],[Erorr ]]^2</f>
        <v>63.533493224100354</v>
      </c>
      <c r="K415" s="85">
        <f>ABS(Table8[[#This Row],[Erorr ]])</f>
        <v>7.9707900000000222</v>
      </c>
      <c r="L415" s="13">
        <f>Table8[[#This Row],[Abs Erorr ]]/Table8[[#This Row],[Adj Close]]</f>
        <v>5.8323436892905679E-2</v>
      </c>
      <c r="M415" s="97">
        <f t="shared" si="13"/>
        <v>123.18592000000001</v>
      </c>
      <c r="N415" s="85">
        <f>(Table8[[#This Row],[Adj Close]]-Table8[[#This Row],[Forecast 6 Period ]])</f>
        <v>13.479379999999992</v>
      </c>
      <c r="O415" s="85">
        <f>Table8[[#This Row],[Erorr 2]]^2</f>
        <v>181.69368518439978</v>
      </c>
      <c r="P415" s="85">
        <f>ABS(Table8[[#This Row],[Erorr 2]])</f>
        <v>13.479379999999992</v>
      </c>
      <c r="Q415" s="13">
        <f>Table8[[#This Row],[Abs Erorr 4]]/Table8[[#This Row],[Adj Close]]</f>
        <v>9.8630596062058123E-2</v>
      </c>
    </row>
    <row r="416" spans="6:17" x14ac:dyDescent="0.3">
      <c r="F416" s="5">
        <v>44067.291666666664</v>
      </c>
      <c r="G416" s="91">
        <v>134.28</v>
      </c>
      <c r="H416" s="85">
        <f t="shared" si="12"/>
        <v>132.27330000000001</v>
      </c>
      <c r="I416" s="85">
        <f>(Table8[[#This Row],[Adj Close]]-Table8[[#This Row],[Forecast 3 Period]])</f>
        <v>2.006699999999995</v>
      </c>
      <c r="J416" s="85">
        <f>Table8[[#This Row],[Erorr ]]^2</f>
        <v>4.02684488999998</v>
      </c>
      <c r="K416" s="85">
        <f>ABS(Table8[[#This Row],[Erorr ]])</f>
        <v>2.006699999999995</v>
      </c>
      <c r="L416" s="13">
        <f>Table8[[#This Row],[Abs Erorr ]]/Table8[[#This Row],[Adj Close]]</f>
        <v>1.4944146559428023E-2</v>
      </c>
      <c r="M416" s="97">
        <f t="shared" si="13"/>
        <v>127.47471000000002</v>
      </c>
      <c r="N416" s="85">
        <f>(Table8[[#This Row],[Adj Close]]-Table8[[#This Row],[Forecast 6 Period ]])</f>
        <v>6.8052899999999852</v>
      </c>
      <c r="O416" s="85">
        <f>Table8[[#This Row],[Erorr 2]]^2</f>
        <v>46.311971984099799</v>
      </c>
      <c r="P416" s="85">
        <f>ABS(Table8[[#This Row],[Erorr 2]])</f>
        <v>6.8052899999999852</v>
      </c>
      <c r="Q416" s="13">
        <f>Table8[[#This Row],[Abs Erorr 4]]/Table8[[#This Row],[Adj Close]]</f>
        <v>5.067984807864153E-2</v>
      </c>
    </row>
    <row r="417" spans="6:17" x14ac:dyDescent="0.3">
      <c r="F417" s="9">
        <v>44068.291666666664</v>
      </c>
      <c r="G417" s="80">
        <v>134.88929999999999</v>
      </c>
      <c r="H417" s="85">
        <f t="shared" si="12"/>
        <v>134.74817999999999</v>
      </c>
      <c r="I417" s="85">
        <f>(Table8[[#This Row],[Adj Close]]-Table8[[#This Row],[Forecast 3 Period]])</f>
        <v>0.1411200000000008</v>
      </c>
      <c r="J417" s="85">
        <f>Table8[[#This Row],[Erorr ]]^2</f>
        <v>1.9914854400000227E-2</v>
      </c>
      <c r="K417" s="85">
        <f>ABS(Table8[[#This Row],[Erorr ]])</f>
        <v>0.1411200000000008</v>
      </c>
      <c r="L417" s="13">
        <f>Table8[[#This Row],[Abs Erorr ]]/Table8[[#This Row],[Adj Close]]</f>
        <v>1.0461912101256423E-3</v>
      </c>
      <c r="M417" s="97">
        <f t="shared" si="13"/>
        <v>130.74538000000001</v>
      </c>
      <c r="N417" s="85">
        <f>(Table8[[#This Row],[Adj Close]]-Table8[[#This Row],[Forecast 6 Period ]])</f>
        <v>4.1439199999999801</v>
      </c>
      <c r="O417" s="85">
        <f>Table8[[#This Row],[Erorr 2]]^2</f>
        <v>17.172072966399835</v>
      </c>
      <c r="P417" s="85">
        <f>ABS(Table8[[#This Row],[Erorr 2]])</f>
        <v>4.1439199999999801</v>
      </c>
      <c r="Q417" s="13">
        <f>Table8[[#This Row],[Abs Erorr 4]]/Table8[[#This Row],[Adj Close]]</f>
        <v>3.0720894837470283E-2</v>
      </c>
    </row>
    <row r="418" spans="6:17" x14ac:dyDescent="0.3">
      <c r="F418" s="5">
        <v>44069.291666666664</v>
      </c>
      <c r="G418" s="91">
        <v>143.54470000000001</v>
      </c>
      <c r="H418" s="85">
        <f t="shared" si="12"/>
        <v>135.23930999999999</v>
      </c>
      <c r="I418" s="85">
        <f>(Table8[[#This Row],[Adj Close]]-Table8[[#This Row],[Forecast 3 Period]])</f>
        <v>8.3053900000000169</v>
      </c>
      <c r="J418" s="85">
        <f>Table8[[#This Row],[Erorr ]]^2</f>
        <v>68.979503052100284</v>
      </c>
      <c r="K418" s="85">
        <f>ABS(Table8[[#This Row],[Erorr ]])</f>
        <v>8.3053900000000169</v>
      </c>
      <c r="L418" s="13">
        <f>Table8[[#This Row],[Abs Erorr ]]/Table8[[#This Row],[Adj Close]]</f>
        <v>5.7859259171533443E-2</v>
      </c>
      <c r="M418" s="97">
        <f t="shared" si="13"/>
        <v>132.96211</v>
      </c>
      <c r="N418" s="85">
        <f>(Table8[[#This Row],[Adj Close]]-Table8[[#This Row],[Forecast 6 Period ]])</f>
        <v>10.58259000000001</v>
      </c>
      <c r="O418" s="85">
        <f>Table8[[#This Row],[Erorr 2]]^2</f>
        <v>111.99121110810022</v>
      </c>
      <c r="P418" s="85">
        <f>ABS(Table8[[#This Row],[Erorr 2]])</f>
        <v>10.58259000000001</v>
      </c>
      <c r="Q418" s="13">
        <f>Table8[[#This Row],[Abs Erorr 4]]/Table8[[#This Row],[Adj Close]]</f>
        <v>7.3723307095281188E-2</v>
      </c>
    </row>
    <row r="419" spans="6:17" x14ac:dyDescent="0.3">
      <c r="F419" s="9">
        <v>44070.291666666664</v>
      </c>
      <c r="G419" s="80">
        <v>149.25</v>
      </c>
      <c r="H419" s="85">
        <f t="shared" si="12"/>
        <v>138.16866999999999</v>
      </c>
      <c r="I419" s="85">
        <f>(Table8[[#This Row],[Adj Close]]-Table8[[#This Row],[Forecast 3 Period]])</f>
        <v>11.081330000000008</v>
      </c>
      <c r="J419" s="85">
        <f>Table8[[#This Row],[Erorr ]]^2</f>
        <v>122.79587456890019</v>
      </c>
      <c r="K419" s="85">
        <f>ABS(Table8[[#This Row],[Erorr ]])</f>
        <v>11.081330000000008</v>
      </c>
      <c r="L419" s="13">
        <f>Table8[[#This Row],[Abs Erorr ]]/Table8[[#This Row],[Adj Close]]</f>
        <v>7.4246767169179287E-2</v>
      </c>
      <c r="M419" s="97">
        <f t="shared" si="13"/>
        <v>135.74492000000001</v>
      </c>
      <c r="N419" s="85">
        <f>(Table8[[#This Row],[Adj Close]]-Table8[[#This Row],[Forecast 6 Period ]])</f>
        <v>13.505079999999992</v>
      </c>
      <c r="O419" s="85">
        <f>Table8[[#This Row],[Erorr 2]]^2</f>
        <v>182.3871858063998</v>
      </c>
      <c r="P419" s="85">
        <f>ABS(Table8[[#This Row],[Erorr 2]])</f>
        <v>13.505079999999992</v>
      </c>
      <c r="Q419" s="13">
        <f>Table8[[#This Row],[Abs Erorr 4]]/Table8[[#This Row],[Adj Close]]</f>
        <v>9.048629815745389E-2</v>
      </c>
    </row>
    <row r="420" spans="6:17" x14ac:dyDescent="0.3">
      <c r="F420" s="5">
        <v>44071.291666666664</v>
      </c>
      <c r="G420" s="91">
        <v>147.56</v>
      </c>
      <c r="H420" s="85">
        <f t="shared" si="12"/>
        <v>143.2302</v>
      </c>
      <c r="I420" s="85">
        <f>(Table8[[#This Row],[Adj Close]]-Table8[[#This Row],[Forecast 3 Period]])</f>
        <v>4.3298000000000059</v>
      </c>
      <c r="J420" s="85">
        <f>Table8[[#This Row],[Erorr ]]^2</f>
        <v>18.747168040000052</v>
      </c>
      <c r="K420" s="85">
        <f>ABS(Table8[[#This Row],[Erorr ]])</f>
        <v>4.3298000000000059</v>
      </c>
      <c r="L420" s="13">
        <f>Table8[[#This Row],[Abs Erorr ]]/Table8[[#This Row],[Adj Close]]</f>
        <v>2.9342640281919258E-2</v>
      </c>
      <c r="M420" s="97">
        <f t="shared" si="13"/>
        <v>139.40485999999999</v>
      </c>
      <c r="N420" s="85">
        <f>(Table8[[#This Row],[Adj Close]]-Table8[[#This Row],[Forecast 6 Period ]])</f>
        <v>8.1551400000000172</v>
      </c>
      <c r="O420" s="85">
        <f>Table8[[#This Row],[Erorr 2]]^2</f>
        <v>66.506308419600273</v>
      </c>
      <c r="P420" s="85">
        <f>ABS(Table8[[#This Row],[Erorr 2]])</f>
        <v>8.1551400000000172</v>
      </c>
      <c r="Q420" s="13">
        <f>Table8[[#This Row],[Abs Erorr 4]]/Table8[[#This Row],[Adj Close]]</f>
        <v>5.526660341555989E-2</v>
      </c>
    </row>
    <row r="421" spans="6:17" x14ac:dyDescent="0.3">
      <c r="F421" s="9">
        <v>44074.291666666664</v>
      </c>
      <c r="G421" s="80">
        <v>166.10669999999999</v>
      </c>
      <c r="H421" s="85">
        <f t="shared" si="12"/>
        <v>146.86241000000001</v>
      </c>
      <c r="I421" s="85">
        <f>(Table8[[#This Row],[Adj Close]]-Table8[[#This Row],[Forecast 3 Period]])</f>
        <v>19.244289999999978</v>
      </c>
      <c r="J421" s="85">
        <f>Table8[[#This Row],[Erorr ]]^2</f>
        <v>370.34269760409916</v>
      </c>
      <c r="K421" s="85">
        <f>ABS(Table8[[#This Row],[Erorr ]])</f>
        <v>19.244289999999978</v>
      </c>
      <c r="L421" s="13">
        <f>Table8[[#This Row],[Abs Erorr ]]/Table8[[#This Row],[Adj Close]]</f>
        <v>0.11585498959403792</v>
      </c>
      <c r="M421" s="97">
        <f t="shared" si="13"/>
        <v>142.14332999999999</v>
      </c>
      <c r="N421" s="85">
        <f>(Table8[[#This Row],[Adj Close]]-Table8[[#This Row],[Forecast 6 Period ]])</f>
        <v>23.963369999999998</v>
      </c>
      <c r="O421" s="85">
        <f>Table8[[#This Row],[Erorr 2]]^2</f>
        <v>574.24310175689993</v>
      </c>
      <c r="P421" s="85">
        <f>ABS(Table8[[#This Row],[Erorr 2]])</f>
        <v>23.963369999999998</v>
      </c>
      <c r="Q421" s="13">
        <f>Table8[[#This Row],[Abs Erorr 4]]/Table8[[#This Row],[Adj Close]]</f>
        <v>0.14426492128252502</v>
      </c>
    </row>
    <row r="422" spans="6:17" x14ac:dyDescent="0.3">
      <c r="F422" s="5">
        <v>44075.291666666664</v>
      </c>
      <c r="G422" s="91">
        <v>158.35</v>
      </c>
      <c r="H422" s="85">
        <f t="shared" si="12"/>
        <v>155.48568</v>
      </c>
      <c r="I422" s="85">
        <f>(Table8[[#This Row],[Adj Close]]-Table8[[#This Row],[Forecast 3 Period]])</f>
        <v>2.8643199999999922</v>
      </c>
      <c r="J422" s="85">
        <f>Table8[[#This Row],[Erorr ]]^2</f>
        <v>8.204329062399955</v>
      </c>
      <c r="K422" s="85">
        <f>ABS(Table8[[#This Row],[Erorr ]])</f>
        <v>2.8643199999999922</v>
      </c>
      <c r="L422" s="13">
        <f>Table8[[#This Row],[Abs Erorr ]]/Table8[[#This Row],[Adj Close]]</f>
        <v>1.8088538048626413E-2</v>
      </c>
      <c r="M422" s="97">
        <f t="shared" si="13"/>
        <v>148.20920999999998</v>
      </c>
      <c r="N422" s="85">
        <f>(Table8[[#This Row],[Adj Close]]-Table8[[#This Row],[Forecast 6 Period ]])</f>
        <v>10.14079000000001</v>
      </c>
      <c r="O422" s="85">
        <f>Table8[[#This Row],[Erorr 2]]^2</f>
        <v>102.8356218241002</v>
      </c>
      <c r="P422" s="85">
        <f>ABS(Table8[[#This Row],[Erorr 2]])</f>
        <v>10.14079000000001</v>
      </c>
      <c r="Q422" s="13">
        <f>Table8[[#This Row],[Abs Erorr 4]]/Table8[[#This Row],[Adj Close]]</f>
        <v>6.4040353646984585E-2</v>
      </c>
    </row>
    <row r="423" spans="6:17" x14ac:dyDescent="0.3">
      <c r="F423" s="9">
        <v>44076.291666666664</v>
      </c>
      <c r="G423" s="80">
        <v>149.1233</v>
      </c>
      <c r="H423" s="85">
        <f t="shared" si="12"/>
        <v>157.44001</v>
      </c>
      <c r="I423" s="85">
        <f>(Table8[[#This Row],[Adj Close]]-Table8[[#This Row],[Forecast 3 Period]])</f>
        <v>-8.3167100000000005</v>
      </c>
      <c r="J423" s="85">
        <f>Table8[[#This Row],[Erorr ]]^2</f>
        <v>69.167665224100006</v>
      </c>
      <c r="K423" s="85">
        <f>ABS(Table8[[#This Row],[Erorr ]])</f>
        <v>8.3167100000000005</v>
      </c>
      <c r="L423" s="13">
        <f>Table8[[#This Row],[Abs Erorr ]]/Table8[[#This Row],[Adj Close]]</f>
        <v>5.5770694452174814E-2</v>
      </c>
      <c r="M423" s="97">
        <f t="shared" si="13"/>
        <v>152.09674000000001</v>
      </c>
      <c r="N423" s="85">
        <f>(Table8[[#This Row],[Adj Close]]-Table8[[#This Row],[Forecast 6 Period ]])</f>
        <v>-2.9734400000000107</v>
      </c>
      <c r="O423" s="85">
        <f>Table8[[#This Row],[Erorr 2]]^2</f>
        <v>8.8413454336000648</v>
      </c>
      <c r="P423" s="85">
        <f>ABS(Table8[[#This Row],[Erorr 2]])</f>
        <v>2.9734400000000107</v>
      </c>
      <c r="Q423" s="13">
        <f>Table8[[#This Row],[Abs Erorr 4]]/Table8[[#This Row],[Adj Close]]</f>
        <v>1.9939472905977876E-2</v>
      </c>
    </row>
    <row r="424" spans="6:17" x14ac:dyDescent="0.3">
      <c r="F424" s="5">
        <v>44077.291666666664</v>
      </c>
      <c r="G424" s="91">
        <v>135.66669999999999</v>
      </c>
      <c r="H424" s="85">
        <f t="shared" si="12"/>
        <v>156.98633000000001</v>
      </c>
      <c r="I424" s="85">
        <f>(Table8[[#This Row],[Adj Close]]-Table8[[#This Row],[Forecast 3 Period]])</f>
        <v>-21.319630000000018</v>
      </c>
      <c r="J424" s="85">
        <f>Table8[[#This Row],[Erorr ]]^2</f>
        <v>454.52662333690074</v>
      </c>
      <c r="K424" s="85">
        <f>ABS(Table8[[#This Row],[Erorr ]])</f>
        <v>21.319630000000018</v>
      </c>
      <c r="L424" s="13">
        <f>Table8[[#This Row],[Abs Erorr ]]/Table8[[#This Row],[Adj Close]]</f>
        <v>0.15714711126606618</v>
      </c>
      <c r="M424" s="97">
        <f t="shared" si="13"/>
        <v>153.50747000000001</v>
      </c>
      <c r="N424" s="85">
        <f>(Table8[[#This Row],[Adj Close]]-Table8[[#This Row],[Forecast 6 Period ]])</f>
        <v>-17.84077000000002</v>
      </c>
      <c r="O424" s="85">
        <f>Table8[[#This Row],[Erorr 2]]^2</f>
        <v>318.29307419290075</v>
      </c>
      <c r="P424" s="85">
        <f>ABS(Table8[[#This Row],[Erorr 2]])</f>
        <v>17.84077000000002</v>
      </c>
      <c r="Q424" s="13">
        <f>Table8[[#This Row],[Abs Erorr 4]]/Table8[[#This Row],[Adj Close]]</f>
        <v>0.13150441486378028</v>
      </c>
    </row>
    <row r="425" spans="6:17" x14ac:dyDescent="0.3">
      <c r="F425" s="9">
        <v>44078.291666666664</v>
      </c>
      <c r="G425" s="80">
        <v>139.44</v>
      </c>
      <c r="H425" s="85">
        <f t="shared" si="12"/>
        <v>146.50867</v>
      </c>
      <c r="I425" s="85">
        <f>(Table8[[#This Row],[Adj Close]]-Table8[[#This Row],[Forecast 3 Period]])</f>
        <v>-7.0686699999999973</v>
      </c>
      <c r="J425" s="85">
        <f>Table8[[#This Row],[Erorr ]]^2</f>
        <v>49.966095568899959</v>
      </c>
      <c r="K425" s="85">
        <f>ABS(Table8[[#This Row],[Erorr ]])</f>
        <v>7.0686699999999973</v>
      </c>
      <c r="L425" s="13">
        <f>Table8[[#This Row],[Abs Erorr ]]/Table8[[#This Row],[Adj Close]]</f>
        <v>5.0693273092369456E-2</v>
      </c>
      <c r="M425" s="97">
        <f t="shared" si="13"/>
        <v>151.53034000000002</v>
      </c>
      <c r="N425" s="85">
        <f>(Table8[[#This Row],[Adj Close]]-Table8[[#This Row],[Forecast 6 Period ]])</f>
        <v>-12.090340000000026</v>
      </c>
      <c r="O425" s="85">
        <f>Table8[[#This Row],[Erorr 2]]^2</f>
        <v>146.17632131560063</v>
      </c>
      <c r="P425" s="85">
        <f>ABS(Table8[[#This Row],[Erorr 2]])</f>
        <v>12.090340000000026</v>
      </c>
      <c r="Q425" s="13">
        <f>Table8[[#This Row],[Abs Erorr 4]]/Table8[[#This Row],[Adj Close]]</f>
        <v>8.6706397016638168E-2</v>
      </c>
    </row>
    <row r="426" spans="6:17" x14ac:dyDescent="0.3">
      <c r="F426" s="5">
        <v>44082.291666666664</v>
      </c>
      <c r="G426" s="91">
        <v>110.07</v>
      </c>
      <c r="H426" s="85">
        <f t="shared" si="12"/>
        <v>141.21299999999999</v>
      </c>
      <c r="I426" s="85">
        <f>(Table8[[#This Row],[Adj Close]]-Table8[[#This Row],[Forecast 3 Period]])</f>
        <v>-31.143000000000001</v>
      </c>
      <c r="J426" s="85">
        <f>Table8[[#This Row],[Erorr ]]^2</f>
        <v>969.88644900000008</v>
      </c>
      <c r="K426" s="85">
        <f>ABS(Table8[[#This Row],[Erorr ]])</f>
        <v>31.143000000000001</v>
      </c>
      <c r="L426" s="13">
        <f>Table8[[#This Row],[Abs Erorr ]]/Table8[[#This Row],[Adj Close]]</f>
        <v>0.28293813028073045</v>
      </c>
      <c r="M426" s="97">
        <f t="shared" si="13"/>
        <v>147.88266999999999</v>
      </c>
      <c r="N426" s="85">
        <f>(Table8[[#This Row],[Adj Close]]-Table8[[#This Row],[Forecast 6 Period ]])</f>
        <v>-37.812669999999997</v>
      </c>
      <c r="O426" s="85">
        <f>Table8[[#This Row],[Erorr 2]]^2</f>
        <v>1429.7980125288998</v>
      </c>
      <c r="P426" s="85">
        <f>ABS(Table8[[#This Row],[Erorr 2]])</f>
        <v>37.812669999999997</v>
      </c>
      <c r="Q426" s="13">
        <f>Table8[[#This Row],[Abs Erorr 4]]/Table8[[#This Row],[Adj Close]]</f>
        <v>0.34353293358771692</v>
      </c>
    </row>
    <row r="427" spans="6:17" x14ac:dyDescent="0.3">
      <c r="F427" s="9">
        <v>44083.291666666664</v>
      </c>
      <c r="G427" s="80">
        <v>122.0933</v>
      </c>
      <c r="H427" s="85">
        <f t="shared" si="12"/>
        <v>126.56001000000001</v>
      </c>
      <c r="I427" s="85">
        <f>(Table8[[#This Row],[Adj Close]]-Table8[[#This Row],[Forecast 3 Period]])</f>
        <v>-4.4667100000000062</v>
      </c>
      <c r="J427" s="85">
        <f>Table8[[#This Row],[Erorr ]]^2</f>
        <v>19.951498224100057</v>
      </c>
      <c r="K427" s="85">
        <f>ABS(Table8[[#This Row],[Erorr ]])</f>
        <v>4.4667100000000062</v>
      </c>
      <c r="L427" s="13">
        <f>Table8[[#This Row],[Abs Erorr ]]/Table8[[#This Row],[Adj Close]]</f>
        <v>3.6584398980124271E-2</v>
      </c>
      <c r="M427" s="97">
        <f t="shared" si="13"/>
        <v>139.30567000000002</v>
      </c>
      <c r="N427" s="85">
        <f>(Table8[[#This Row],[Adj Close]]-Table8[[#This Row],[Forecast 6 Period ]])</f>
        <v>-17.212370000000021</v>
      </c>
      <c r="O427" s="85">
        <f>Table8[[#This Row],[Erorr 2]]^2</f>
        <v>296.26568101690071</v>
      </c>
      <c r="P427" s="85">
        <f>ABS(Table8[[#This Row],[Erorr 2]])</f>
        <v>17.212370000000021</v>
      </c>
      <c r="Q427" s="13">
        <f>Table8[[#This Row],[Abs Erorr 4]]/Table8[[#This Row],[Adj Close]]</f>
        <v>0.14097718711837604</v>
      </c>
    </row>
    <row r="428" spans="6:17" x14ac:dyDescent="0.3">
      <c r="F428" s="5">
        <v>44084.291666666664</v>
      </c>
      <c r="G428" s="91">
        <v>123.78</v>
      </c>
      <c r="H428" s="85">
        <f t="shared" si="12"/>
        <v>123.69031999999999</v>
      </c>
      <c r="I428" s="85">
        <f>(Table8[[#This Row],[Adj Close]]-Table8[[#This Row],[Forecast 3 Period]])</f>
        <v>8.9680000000015525E-2</v>
      </c>
      <c r="J428" s="85">
        <f>Table8[[#This Row],[Erorr ]]^2</f>
        <v>8.0425024000027844E-3</v>
      </c>
      <c r="K428" s="85">
        <f>ABS(Table8[[#This Row],[Erorr ]])</f>
        <v>8.9680000000015525E-2</v>
      </c>
      <c r="L428" s="13">
        <f>Table8[[#This Row],[Abs Erorr ]]/Table8[[#This Row],[Adj Close]]</f>
        <v>7.245112296010303E-4</v>
      </c>
      <c r="M428" s="97">
        <f t="shared" si="13"/>
        <v>132.20133000000001</v>
      </c>
      <c r="N428" s="85">
        <f>(Table8[[#This Row],[Adj Close]]-Table8[[#This Row],[Forecast 6 Period ]])</f>
        <v>-8.4213300000000118</v>
      </c>
      <c r="O428" s="85">
        <f>Table8[[#This Row],[Erorr 2]]^2</f>
        <v>70.918798968900191</v>
      </c>
      <c r="P428" s="85">
        <f>ABS(Table8[[#This Row],[Erorr 2]])</f>
        <v>8.4213300000000118</v>
      </c>
      <c r="Q428" s="13">
        <f>Table8[[#This Row],[Abs Erorr 4]]/Table8[[#This Row],[Adj Close]]</f>
        <v>6.8034658264663206E-2</v>
      </c>
    </row>
    <row r="429" spans="6:17" x14ac:dyDescent="0.3">
      <c r="F429" s="9">
        <v>44085.291666666664</v>
      </c>
      <c r="G429" s="80">
        <v>124.24</v>
      </c>
      <c r="H429" s="85">
        <f t="shared" si="12"/>
        <v>119.16099</v>
      </c>
      <c r="I429" s="85">
        <f>(Table8[[#This Row],[Adj Close]]-Table8[[#This Row],[Forecast 3 Period]])</f>
        <v>5.0790099999999967</v>
      </c>
      <c r="J429" s="85">
        <f>Table8[[#This Row],[Erorr ]]^2</f>
        <v>25.796342580099967</v>
      </c>
      <c r="K429" s="85">
        <f>ABS(Table8[[#This Row],[Erorr ]])</f>
        <v>5.0790099999999967</v>
      </c>
      <c r="L429" s="13">
        <f>Table8[[#This Row],[Abs Erorr ]]/Table8[[#This Row],[Adj Close]]</f>
        <v>4.0880634256278144E-2</v>
      </c>
      <c r="M429" s="97">
        <f t="shared" si="13"/>
        <v>127.55566</v>
      </c>
      <c r="N429" s="85">
        <f>(Table8[[#This Row],[Adj Close]]-Table8[[#This Row],[Forecast 6 Period ]])</f>
        <v>-3.3156600000000083</v>
      </c>
      <c r="O429" s="85">
        <f>Table8[[#This Row],[Erorr 2]]^2</f>
        <v>10.993601235600055</v>
      </c>
      <c r="P429" s="85">
        <f>ABS(Table8[[#This Row],[Erorr 2]])</f>
        <v>3.3156600000000083</v>
      </c>
      <c r="Q429" s="13">
        <f>Table8[[#This Row],[Abs Erorr 4]]/Table8[[#This Row],[Adj Close]]</f>
        <v>2.6687540244687769E-2</v>
      </c>
    </row>
    <row r="430" spans="6:17" x14ac:dyDescent="0.3">
      <c r="F430" s="5">
        <v>44088.291666666664</v>
      </c>
      <c r="G430" s="91">
        <v>139.8733</v>
      </c>
      <c r="H430" s="85">
        <f t="shared" si="12"/>
        <v>123.45799</v>
      </c>
      <c r="I430" s="85">
        <f>(Table8[[#This Row],[Adj Close]]-Table8[[#This Row],[Forecast 3 Period]])</f>
        <v>16.415310000000005</v>
      </c>
      <c r="J430" s="85">
        <f>Table8[[#This Row],[Erorr ]]^2</f>
        <v>269.46240239610017</v>
      </c>
      <c r="K430" s="85">
        <f>ABS(Table8[[#This Row],[Erorr ]])</f>
        <v>16.415310000000005</v>
      </c>
      <c r="L430" s="13">
        <f>Table8[[#This Row],[Abs Erorr ]]/Table8[[#This Row],[Adj Close]]</f>
        <v>0.11735842365912583</v>
      </c>
      <c r="M430" s="97">
        <f t="shared" si="13"/>
        <v>123.54733</v>
      </c>
      <c r="N430" s="85">
        <f>(Table8[[#This Row],[Adj Close]]-Table8[[#This Row],[Forecast 6 Period ]])</f>
        <v>16.325969999999998</v>
      </c>
      <c r="O430" s="85">
        <f>Table8[[#This Row],[Erorr 2]]^2</f>
        <v>266.53729644089992</v>
      </c>
      <c r="P430" s="85">
        <f>ABS(Table8[[#This Row],[Erorr 2]])</f>
        <v>16.325969999999998</v>
      </c>
      <c r="Q430" s="13">
        <f>Table8[[#This Row],[Abs Erorr 4]]/Table8[[#This Row],[Adj Close]]</f>
        <v>0.11671970275956882</v>
      </c>
    </row>
    <row r="431" spans="6:17" x14ac:dyDescent="0.3">
      <c r="F431" s="9">
        <v>44089.291666666664</v>
      </c>
      <c r="G431" s="80">
        <v>149.91999999999999</v>
      </c>
      <c r="H431" s="85">
        <f t="shared" si="12"/>
        <v>130.35532000000001</v>
      </c>
      <c r="I431" s="85">
        <f>(Table8[[#This Row],[Adj Close]]-Table8[[#This Row],[Forecast 3 Period]])</f>
        <v>19.564679999999981</v>
      </c>
      <c r="J431" s="85">
        <f>Table8[[#This Row],[Erorr ]]^2</f>
        <v>382.7767035023993</v>
      </c>
      <c r="K431" s="85">
        <f>ABS(Table8[[#This Row],[Erorr ]])</f>
        <v>19.564679999999981</v>
      </c>
      <c r="L431" s="13">
        <f>Table8[[#This Row],[Abs Erorr ]]/Table8[[#This Row],[Adj Close]]</f>
        <v>0.13050080042689424</v>
      </c>
      <c r="M431" s="97">
        <f t="shared" si="13"/>
        <v>126.94832000000001</v>
      </c>
      <c r="N431" s="85">
        <f>(Table8[[#This Row],[Adj Close]]-Table8[[#This Row],[Forecast 6 Period ]])</f>
        <v>22.971679999999978</v>
      </c>
      <c r="O431" s="85">
        <f>Table8[[#This Row],[Erorr 2]]^2</f>
        <v>527.69808202239903</v>
      </c>
      <c r="P431" s="85">
        <f>ABS(Table8[[#This Row],[Erorr 2]])</f>
        <v>22.971679999999978</v>
      </c>
      <c r="Q431" s="13">
        <f>Table8[[#This Row],[Abs Erorr 4]]/Table8[[#This Row],[Adj Close]]</f>
        <v>0.15322625400213433</v>
      </c>
    </row>
    <row r="432" spans="6:17" x14ac:dyDescent="0.3">
      <c r="F432" s="5">
        <v>44090.291666666664</v>
      </c>
      <c r="G432" s="91">
        <v>147.2533</v>
      </c>
      <c r="H432" s="85">
        <f t="shared" si="12"/>
        <v>139.20199</v>
      </c>
      <c r="I432" s="85">
        <f>(Table8[[#This Row],[Adj Close]]-Table8[[#This Row],[Forecast 3 Period]])</f>
        <v>8.0513100000000009</v>
      </c>
      <c r="J432" s="85">
        <f>Table8[[#This Row],[Erorr ]]^2</f>
        <v>64.823592716100009</v>
      </c>
      <c r="K432" s="85">
        <f>ABS(Table8[[#This Row],[Erorr ]])</f>
        <v>8.0513100000000009</v>
      </c>
      <c r="L432" s="13">
        <f>Table8[[#This Row],[Abs Erorr ]]/Table8[[#This Row],[Adj Close]]</f>
        <v>5.4676601475145213E-2</v>
      </c>
      <c r="M432" s="97">
        <f t="shared" si="13"/>
        <v>130.77898999999999</v>
      </c>
      <c r="N432" s="85">
        <f>(Table8[[#This Row],[Adj Close]]-Table8[[#This Row],[Forecast 6 Period ]])</f>
        <v>16.474310000000003</v>
      </c>
      <c r="O432" s="85">
        <f>Table8[[#This Row],[Erorr 2]]^2</f>
        <v>271.40288997610008</v>
      </c>
      <c r="P432" s="85">
        <f>ABS(Table8[[#This Row],[Erorr 2]])</f>
        <v>16.474310000000003</v>
      </c>
      <c r="Q432" s="13">
        <f>Table8[[#This Row],[Abs Erorr 4]]/Table8[[#This Row],[Adj Close]]</f>
        <v>0.11187735690813043</v>
      </c>
    </row>
    <row r="433" spans="6:17" x14ac:dyDescent="0.3">
      <c r="F433" s="9">
        <v>44091.291666666664</v>
      </c>
      <c r="G433" s="80">
        <v>141.14330000000001</v>
      </c>
      <c r="H433" s="85">
        <f t="shared" si="12"/>
        <v>145.83931000000001</v>
      </c>
      <c r="I433" s="85">
        <f>(Table8[[#This Row],[Adj Close]]-Table8[[#This Row],[Forecast 3 Period]])</f>
        <v>-4.6960100000000011</v>
      </c>
      <c r="J433" s="85">
        <f>Table8[[#This Row],[Erorr ]]^2</f>
        <v>22.052509920100011</v>
      </c>
      <c r="K433" s="85">
        <f>ABS(Table8[[#This Row],[Erorr ]])</f>
        <v>4.6960100000000011</v>
      </c>
      <c r="L433" s="13">
        <f>Table8[[#This Row],[Abs Erorr ]]/Table8[[#This Row],[Adj Close]]</f>
        <v>3.3271221517422372E-2</v>
      </c>
      <c r="M433" s="97">
        <f t="shared" si="13"/>
        <v>136.84465</v>
      </c>
      <c r="N433" s="85">
        <f>(Table8[[#This Row],[Adj Close]]-Table8[[#This Row],[Forecast 6 Period ]])</f>
        <v>4.2986500000000092</v>
      </c>
      <c r="O433" s="85">
        <f>Table8[[#This Row],[Erorr 2]]^2</f>
        <v>18.478391822500079</v>
      </c>
      <c r="P433" s="85">
        <f>ABS(Table8[[#This Row],[Erorr 2]])</f>
        <v>4.2986500000000092</v>
      </c>
      <c r="Q433" s="13">
        <f>Table8[[#This Row],[Abs Erorr 4]]/Table8[[#This Row],[Adj Close]]</f>
        <v>3.0455926707112623E-2</v>
      </c>
    </row>
    <row r="434" spans="6:17" x14ac:dyDescent="0.3">
      <c r="F434" s="5">
        <v>44092.291666666664</v>
      </c>
      <c r="G434" s="91">
        <v>147.38329999999999</v>
      </c>
      <c r="H434" s="85">
        <f t="shared" si="12"/>
        <v>145.60930999999999</v>
      </c>
      <c r="I434" s="85">
        <f>(Table8[[#This Row],[Adj Close]]-Table8[[#This Row],[Forecast 3 Period]])</f>
        <v>1.7739899999999977</v>
      </c>
      <c r="J434" s="85">
        <f>Table8[[#This Row],[Erorr ]]^2</f>
        <v>3.147040520099992</v>
      </c>
      <c r="K434" s="85">
        <f>ABS(Table8[[#This Row],[Erorr ]])</f>
        <v>1.7739899999999977</v>
      </c>
      <c r="L434" s="13">
        <f>Table8[[#This Row],[Abs Erorr ]]/Table8[[#This Row],[Adj Close]]</f>
        <v>1.2036574021615731E-2</v>
      </c>
      <c r="M434" s="97">
        <f t="shared" si="13"/>
        <v>140.43997999999999</v>
      </c>
      <c r="N434" s="85">
        <f>(Table8[[#This Row],[Adj Close]]-Table8[[#This Row],[Forecast 6 Period ]])</f>
        <v>6.9433199999999999</v>
      </c>
      <c r="O434" s="85">
        <f>Table8[[#This Row],[Erorr 2]]^2</f>
        <v>48.209692622399999</v>
      </c>
      <c r="P434" s="85">
        <f>ABS(Table8[[#This Row],[Erorr 2]])</f>
        <v>6.9433199999999999</v>
      </c>
      <c r="Q434" s="13">
        <f>Table8[[#This Row],[Abs Erorr 4]]/Table8[[#This Row],[Adj Close]]</f>
        <v>4.7110629223256643E-2</v>
      </c>
    </row>
    <row r="435" spans="6:17" x14ac:dyDescent="0.3">
      <c r="F435" s="9">
        <v>44095.291666666664</v>
      </c>
      <c r="G435" s="80">
        <v>149.79669999999999</v>
      </c>
      <c r="H435" s="85">
        <f t="shared" si="12"/>
        <v>145.47230000000002</v>
      </c>
      <c r="I435" s="85">
        <f>(Table8[[#This Row],[Adj Close]]-Table8[[#This Row],[Forecast 3 Period]])</f>
        <v>4.3243999999999687</v>
      </c>
      <c r="J435" s="85">
        <f>Table8[[#This Row],[Erorr ]]^2</f>
        <v>18.70043535999973</v>
      </c>
      <c r="K435" s="85">
        <f>ABS(Table8[[#This Row],[Erorr ]])</f>
        <v>4.3243999999999687</v>
      </c>
      <c r="L435" s="13">
        <f>Table8[[#This Row],[Abs Erorr ]]/Table8[[#This Row],[Adj Close]]</f>
        <v>2.8868459719072377E-2</v>
      </c>
      <c r="M435" s="97">
        <f t="shared" si="13"/>
        <v>143.55131</v>
      </c>
      <c r="N435" s="85">
        <f>(Table8[[#This Row],[Adj Close]]-Table8[[#This Row],[Forecast 6 Period ]])</f>
        <v>6.2453899999999862</v>
      </c>
      <c r="O435" s="85">
        <f>Table8[[#This Row],[Erorr 2]]^2</f>
        <v>39.004896252099826</v>
      </c>
      <c r="P435" s="85">
        <f>ABS(Table8[[#This Row],[Erorr 2]])</f>
        <v>6.2453899999999862</v>
      </c>
      <c r="Q435" s="13">
        <f>Table8[[#This Row],[Abs Erorr 4]]/Table8[[#This Row],[Adj Close]]</f>
        <v>4.1692440487674204E-2</v>
      </c>
    </row>
    <row r="436" spans="6:17" x14ac:dyDescent="0.3">
      <c r="F436" s="5">
        <v>44096.291666666664</v>
      </c>
      <c r="G436" s="91">
        <v>141.41</v>
      </c>
      <c r="H436" s="85">
        <f t="shared" si="12"/>
        <v>146.47665999999998</v>
      </c>
      <c r="I436" s="85">
        <f>(Table8[[#This Row],[Adj Close]]-Table8[[#This Row],[Forecast 3 Period]])</f>
        <v>-5.0666599999999846</v>
      </c>
      <c r="J436" s="85">
        <f>Table8[[#This Row],[Erorr ]]^2</f>
        <v>25.671043555599844</v>
      </c>
      <c r="K436" s="85">
        <f>ABS(Table8[[#This Row],[Erorr ]])</f>
        <v>5.0666599999999846</v>
      </c>
      <c r="L436" s="13">
        <f>Table8[[#This Row],[Abs Erorr ]]/Table8[[#This Row],[Adj Close]]</f>
        <v>3.5829573580369034E-2</v>
      </c>
      <c r="M436" s="97">
        <f t="shared" si="13"/>
        <v>146.09465</v>
      </c>
      <c r="N436" s="85">
        <f>(Table8[[#This Row],[Adj Close]]-Table8[[#This Row],[Forecast 6 Period ]])</f>
        <v>-4.6846500000000049</v>
      </c>
      <c r="O436" s="85">
        <f>Table8[[#This Row],[Erorr 2]]^2</f>
        <v>21.945945622500044</v>
      </c>
      <c r="P436" s="85">
        <f>ABS(Table8[[#This Row],[Erorr 2]])</f>
        <v>4.6846500000000049</v>
      </c>
      <c r="Q436" s="13">
        <f>Table8[[#This Row],[Abs Erorr 4]]/Table8[[#This Row],[Adj Close]]</f>
        <v>3.31281380383283E-2</v>
      </c>
    </row>
    <row r="437" spans="6:17" x14ac:dyDescent="0.3">
      <c r="F437" s="9">
        <v>44097.291666666664</v>
      </c>
      <c r="G437" s="80">
        <v>126.7867</v>
      </c>
      <c r="H437" s="85">
        <f t="shared" si="12"/>
        <v>145.71799999999999</v>
      </c>
      <c r="I437" s="85">
        <f>(Table8[[#This Row],[Adj Close]]-Table8[[#This Row],[Forecast 3 Period]])</f>
        <v>-18.931299999999993</v>
      </c>
      <c r="J437" s="85">
        <f>Table8[[#This Row],[Erorr ]]^2</f>
        <v>358.39411968999974</v>
      </c>
      <c r="K437" s="85">
        <f>ABS(Table8[[#This Row],[Erorr ]])</f>
        <v>18.931299999999993</v>
      </c>
      <c r="L437" s="13">
        <f>Table8[[#This Row],[Abs Erorr ]]/Table8[[#This Row],[Adj Close]]</f>
        <v>0.14931613489427514</v>
      </c>
      <c r="M437" s="97">
        <f t="shared" si="13"/>
        <v>145.66398999999998</v>
      </c>
      <c r="N437" s="85">
        <f>(Table8[[#This Row],[Adj Close]]-Table8[[#This Row],[Forecast 6 Period ]])</f>
        <v>-18.877289999999988</v>
      </c>
      <c r="O437" s="85">
        <f>Table8[[#This Row],[Erorr 2]]^2</f>
        <v>356.35207774409952</v>
      </c>
      <c r="P437" s="85">
        <f>ABS(Table8[[#This Row],[Erorr 2]])</f>
        <v>18.877289999999988</v>
      </c>
      <c r="Q437" s="13">
        <f>Table8[[#This Row],[Abs Erorr 4]]/Table8[[#This Row],[Adj Close]]</f>
        <v>0.14889014384000837</v>
      </c>
    </row>
    <row r="438" spans="6:17" x14ac:dyDescent="0.3">
      <c r="F438" s="5">
        <v>44098.291666666664</v>
      </c>
      <c r="G438" s="91">
        <v>129.26329999999999</v>
      </c>
      <c r="H438" s="85">
        <f t="shared" si="12"/>
        <v>138.07668999999999</v>
      </c>
      <c r="I438" s="85">
        <f>(Table8[[#This Row],[Adj Close]]-Table8[[#This Row],[Forecast 3 Period]])</f>
        <v>-8.8133899999999983</v>
      </c>
      <c r="J438" s="85">
        <f>Table8[[#This Row],[Erorr ]]^2</f>
        <v>77.67584329209997</v>
      </c>
      <c r="K438" s="85">
        <f>ABS(Table8[[#This Row],[Erorr ]])</f>
        <v>8.8133899999999983</v>
      </c>
      <c r="L438" s="13">
        <f>Table8[[#This Row],[Abs Erorr ]]/Table8[[#This Row],[Adj Close]]</f>
        <v>6.8181688073877117E-2</v>
      </c>
      <c r="M438" s="97">
        <f t="shared" si="13"/>
        <v>141.91500000000002</v>
      </c>
      <c r="N438" s="85">
        <f>(Table8[[#This Row],[Adj Close]]-Table8[[#This Row],[Forecast 6 Period ]])</f>
        <v>-12.651700000000034</v>
      </c>
      <c r="O438" s="85">
        <f>Table8[[#This Row],[Erorr 2]]^2</f>
        <v>160.06551289000086</v>
      </c>
      <c r="P438" s="85">
        <f>ABS(Table8[[#This Row],[Erorr 2]])</f>
        <v>12.651700000000034</v>
      </c>
      <c r="Q438" s="13">
        <f>Table8[[#This Row],[Abs Erorr 4]]/Table8[[#This Row],[Adj Close]]</f>
        <v>9.7875421716759781E-2</v>
      </c>
    </row>
    <row r="439" spans="6:17" x14ac:dyDescent="0.3">
      <c r="F439" s="9">
        <v>44099.291666666664</v>
      </c>
      <c r="G439" s="80">
        <v>135.78</v>
      </c>
      <c r="H439" s="85">
        <f t="shared" si="12"/>
        <v>132.16433000000001</v>
      </c>
      <c r="I439" s="85">
        <f>(Table8[[#This Row],[Adj Close]]-Table8[[#This Row],[Forecast 3 Period]])</f>
        <v>3.6156699999999944</v>
      </c>
      <c r="J439" s="85">
        <f>Table8[[#This Row],[Erorr ]]^2</f>
        <v>13.073069548899959</v>
      </c>
      <c r="K439" s="85">
        <f>ABS(Table8[[#This Row],[Erorr ]])</f>
        <v>3.6156699999999944</v>
      </c>
      <c r="L439" s="13">
        <f>Table8[[#This Row],[Abs Erorr ]]/Table8[[#This Row],[Adj Close]]</f>
        <v>2.6628884960966229E-2</v>
      </c>
      <c r="M439" s="97">
        <f t="shared" si="13"/>
        <v>138.304</v>
      </c>
      <c r="N439" s="85">
        <f>(Table8[[#This Row],[Adj Close]]-Table8[[#This Row],[Forecast 6 Period ]])</f>
        <v>-2.5240000000000009</v>
      </c>
      <c r="O439" s="85">
        <f>Table8[[#This Row],[Erorr 2]]^2</f>
        <v>6.3705760000000042</v>
      </c>
      <c r="P439" s="85">
        <f>ABS(Table8[[#This Row],[Erorr 2]])</f>
        <v>2.5240000000000009</v>
      </c>
      <c r="Q439" s="13">
        <f>Table8[[#This Row],[Abs Erorr 4]]/Table8[[#This Row],[Adj Close]]</f>
        <v>1.858889379879217E-2</v>
      </c>
    </row>
    <row r="440" spans="6:17" x14ac:dyDescent="0.3">
      <c r="F440" s="5">
        <v>44102.291666666664</v>
      </c>
      <c r="G440" s="91">
        <v>140.4</v>
      </c>
      <c r="H440" s="85">
        <f t="shared" si="12"/>
        <v>131.12700000000001</v>
      </c>
      <c r="I440" s="85">
        <f>(Table8[[#This Row],[Adj Close]]-Table8[[#This Row],[Forecast 3 Period]])</f>
        <v>9.2729999999999961</v>
      </c>
      <c r="J440" s="85">
        <f>Table8[[#This Row],[Erorr ]]^2</f>
        <v>85.988528999999929</v>
      </c>
      <c r="K440" s="85">
        <f>ABS(Table8[[#This Row],[Erorr ]])</f>
        <v>9.2729999999999961</v>
      </c>
      <c r="L440" s="13">
        <f>Table8[[#This Row],[Abs Erorr ]]/Table8[[#This Row],[Adj Close]]</f>
        <v>6.6047008547008512E-2</v>
      </c>
      <c r="M440" s="97">
        <f t="shared" si="13"/>
        <v>136.36600000000001</v>
      </c>
      <c r="N440" s="85">
        <f>(Table8[[#This Row],[Adj Close]]-Table8[[#This Row],[Forecast 6 Period ]])</f>
        <v>4.0339999999999918</v>
      </c>
      <c r="O440" s="85">
        <f>Table8[[#This Row],[Erorr 2]]^2</f>
        <v>16.273155999999933</v>
      </c>
      <c r="P440" s="85">
        <f>ABS(Table8[[#This Row],[Erorr 2]])</f>
        <v>4.0339999999999918</v>
      </c>
      <c r="Q440" s="13">
        <f>Table8[[#This Row],[Abs Erorr 4]]/Table8[[#This Row],[Adj Close]]</f>
        <v>2.8732193732193673E-2</v>
      </c>
    </row>
    <row r="441" spans="6:17" x14ac:dyDescent="0.3">
      <c r="F441" s="9">
        <v>44103.291666666664</v>
      </c>
      <c r="G441" s="80">
        <v>139.69</v>
      </c>
      <c r="H441" s="85">
        <f t="shared" si="12"/>
        <v>135.67299</v>
      </c>
      <c r="I441" s="85">
        <f>(Table8[[#This Row],[Adj Close]]-Table8[[#This Row],[Forecast 3 Period]])</f>
        <v>4.0170099999999991</v>
      </c>
      <c r="J441" s="85">
        <f>Table8[[#This Row],[Erorr ]]^2</f>
        <v>16.136369340099993</v>
      </c>
      <c r="K441" s="85">
        <f>ABS(Table8[[#This Row],[Erorr ]])</f>
        <v>4.0170099999999991</v>
      </c>
      <c r="L441" s="13">
        <f>Table8[[#This Row],[Abs Erorr ]]/Table8[[#This Row],[Adj Close]]</f>
        <v>2.8756603908654872E-2</v>
      </c>
      <c r="M441" s="97">
        <f t="shared" si="13"/>
        <v>135.56666999999999</v>
      </c>
      <c r="N441" s="85">
        <f>(Table8[[#This Row],[Adj Close]]-Table8[[#This Row],[Forecast 6 Period ]])</f>
        <v>4.1233300000000099</v>
      </c>
      <c r="O441" s="85">
        <f>Table8[[#This Row],[Erorr 2]]^2</f>
        <v>17.001850288900084</v>
      </c>
      <c r="P441" s="85">
        <f>ABS(Table8[[#This Row],[Erorr 2]])</f>
        <v>4.1233300000000099</v>
      </c>
      <c r="Q441" s="13">
        <f>Table8[[#This Row],[Abs Erorr 4]]/Table8[[#This Row],[Adj Close]]</f>
        <v>2.9517717803708283E-2</v>
      </c>
    </row>
    <row r="442" spans="6:17" x14ac:dyDescent="0.3">
      <c r="F442" s="5">
        <v>44104.291666666664</v>
      </c>
      <c r="G442" s="91">
        <v>143.0033</v>
      </c>
      <c r="H442" s="85">
        <f t="shared" si="12"/>
        <v>138.73000000000002</v>
      </c>
      <c r="I442" s="85">
        <f>(Table8[[#This Row],[Adj Close]]-Table8[[#This Row],[Forecast 3 Period]])</f>
        <v>4.2732999999999777</v>
      </c>
      <c r="J442" s="85">
        <f>Table8[[#This Row],[Erorr ]]^2</f>
        <v>18.261092889999809</v>
      </c>
      <c r="K442" s="85">
        <f>ABS(Table8[[#This Row],[Erorr ]])</f>
        <v>4.2732999999999777</v>
      </c>
      <c r="L442" s="13">
        <f>Table8[[#This Row],[Abs Erorr ]]/Table8[[#This Row],[Adj Close]]</f>
        <v>2.9882527186435401E-2</v>
      </c>
      <c r="M442" s="97">
        <f t="shared" si="13"/>
        <v>135.84632999999999</v>
      </c>
      <c r="N442" s="85">
        <f>(Table8[[#This Row],[Adj Close]]-Table8[[#This Row],[Forecast 6 Period ]])</f>
        <v>7.1569700000000012</v>
      </c>
      <c r="O442" s="85">
        <f>Table8[[#This Row],[Erorr 2]]^2</f>
        <v>51.222219580900017</v>
      </c>
      <c r="P442" s="85">
        <f>ABS(Table8[[#This Row],[Erorr 2]])</f>
        <v>7.1569700000000012</v>
      </c>
      <c r="Q442" s="13">
        <f>Table8[[#This Row],[Abs Erorr 4]]/Table8[[#This Row],[Adj Close]]</f>
        <v>5.0047586314441707E-2</v>
      </c>
    </row>
    <row r="443" spans="6:17" x14ac:dyDescent="0.3">
      <c r="F443" s="9">
        <v>44105.291666666664</v>
      </c>
      <c r="G443" s="80">
        <v>149.38669999999999</v>
      </c>
      <c r="H443" s="85">
        <f t="shared" si="12"/>
        <v>141.22832</v>
      </c>
      <c r="I443" s="85">
        <f>(Table8[[#This Row],[Adj Close]]-Table8[[#This Row],[Forecast 3 Period]])</f>
        <v>8.158379999999994</v>
      </c>
      <c r="J443" s="85">
        <f>Table8[[#This Row],[Erorr ]]^2</f>
        <v>66.559164224399908</v>
      </c>
      <c r="K443" s="85">
        <f>ABS(Table8[[#This Row],[Erorr ]])</f>
        <v>8.158379999999994</v>
      </c>
      <c r="L443" s="13">
        <f>Table8[[#This Row],[Abs Erorr ]]/Table8[[#This Row],[Adj Close]]</f>
        <v>5.4612492276755527E-2</v>
      </c>
      <c r="M443" s="97">
        <f t="shared" si="13"/>
        <v>137.37966000000003</v>
      </c>
      <c r="N443" s="85">
        <f>(Table8[[#This Row],[Adj Close]]-Table8[[#This Row],[Forecast 6 Period ]])</f>
        <v>12.007039999999961</v>
      </c>
      <c r="O443" s="85">
        <f>Table8[[#This Row],[Erorr 2]]^2</f>
        <v>144.16900956159907</v>
      </c>
      <c r="P443" s="85">
        <f>ABS(Table8[[#This Row],[Erorr 2]])</f>
        <v>12.007039999999961</v>
      </c>
      <c r="Q443" s="13">
        <f>Table8[[#This Row],[Abs Erorr 4]]/Table8[[#This Row],[Adj Close]]</f>
        <v>8.0375562215377686E-2</v>
      </c>
    </row>
    <row r="444" spans="6:17" x14ac:dyDescent="0.3">
      <c r="F444" s="5">
        <v>44106.291666666664</v>
      </c>
      <c r="G444" s="91">
        <v>138.36330000000001</v>
      </c>
      <c r="H444" s="85">
        <f t="shared" si="12"/>
        <v>144.56267</v>
      </c>
      <c r="I444" s="85">
        <f>(Table8[[#This Row],[Adj Close]]-Table8[[#This Row],[Forecast 3 Period]])</f>
        <v>-6.1993699999999876</v>
      </c>
      <c r="J444" s="85">
        <f>Table8[[#This Row],[Erorr ]]^2</f>
        <v>38.432188396899846</v>
      </c>
      <c r="K444" s="85">
        <f>ABS(Table8[[#This Row],[Erorr ]])</f>
        <v>6.1993699999999876</v>
      </c>
      <c r="L444" s="13">
        <f>Table8[[#This Row],[Abs Erorr ]]/Table8[[#This Row],[Adj Close]]</f>
        <v>4.4805016937294696E-2</v>
      </c>
      <c r="M444" s="97">
        <f t="shared" si="13"/>
        <v>141.00032999999999</v>
      </c>
      <c r="N444" s="85">
        <f>(Table8[[#This Row],[Adj Close]]-Table8[[#This Row],[Forecast 6 Period ]])</f>
        <v>-2.6370299999999816</v>
      </c>
      <c r="O444" s="85">
        <f>Table8[[#This Row],[Erorr 2]]^2</f>
        <v>6.953927220899903</v>
      </c>
      <c r="P444" s="85">
        <f>ABS(Table8[[#This Row],[Erorr 2]])</f>
        <v>2.6370299999999816</v>
      </c>
      <c r="Q444" s="13">
        <f>Table8[[#This Row],[Abs Erorr 4]]/Table8[[#This Row],[Adj Close]]</f>
        <v>1.9058738841874843E-2</v>
      </c>
    </row>
    <row r="445" spans="6:17" x14ac:dyDescent="0.3">
      <c r="F445" s="9">
        <v>44109.291666666664</v>
      </c>
      <c r="G445" s="80">
        <v>141.89330000000001</v>
      </c>
      <c r="H445" s="85">
        <f t="shared" si="12"/>
        <v>143.06232</v>
      </c>
      <c r="I445" s="85">
        <f>(Table8[[#This Row],[Adj Close]]-Table8[[#This Row],[Forecast 3 Period]])</f>
        <v>-1.1690199999999891</v>
      </c>
      <c r="J445" s="85">
        <f>Table8[[#This Row],[Erorr ]]^2</f>
        <v>1.3666077603999744</v>
      </c>
      <c r="K445" s="85">
        <f>ABS(Table8[[#This Row],[Erorr ]])</f>
        <v>1.1690199999999891</v>
      </c>
      <c r="L445" s="13">
        <f>Table8[[#This Row],[Abs Erorr ]]/Table8[[#This Row],[Adj Close]]</f>
        <v>8.2387258595013925E-3</v>
      </c>
      <c r="M445" s="97">
        <f t="shared" si="13"/>
        <v>141.70666</v>
      </c>
      <c r="N445" s="85">
        <f>(Table8[[#This Row],[Adj Close]]-Table8[[#This Row],[Forecast 6 Period ]])</f>
        <v>0.18664000000001124</v>
      </c>
      <c r="O445" s="85">
        <f>Table8[[#This Row],[Erorr 2]]^2</f>
        <v>3.4834489600004195E-2</v>
      </c>
      <c r="P445" s="85">
        <f>ABS(Table8[[#This Row],[Erorr 2]])</f>
        <v>0.18664000000001124</v>
      </c>
      <c r="Q445" s="13">
        <f>Table8[[#This Row],[Abs Erorr 4]]/Table8[[#This Row],[Adj Close]]</f>
        <v>1.3153545657195317E-3</v>
      </c>
    </row>
    <row r="446" spans="6:17" x14ac:dyDescent="0.3">
      <c r="F446" s="5">
        <v>44110.291666666664</v>
      </c>
      <c r="G446" s="91">
        <v>137.9933</v>
      </c>
      <c r="H446" s="85">
        <f t="shared" si="12"/>
        <v>143.08232000000001</v>
      </c>
      <c r="I446" s="85">
        <f>(Table8[[#This Row],[Adj Close]]-Table8[[#This Row],[Forecast 3 Period]])</f>
        <v>-5.089020000000005</v>
      </c>
      <c r="J446" s="85">
        <f>Table8[[#This Row],[Erorr ]]^2</f>
        <v>25.898124560400049</v>
      </c>
      <c r="K446" s="85">
        <f>ABS(Table8[[#This Row],[Erorr ]])</f>
        <v>5.089020000000005</v>
      </c>
      <c r="L446" s="13">
        <f>Table8[[#This Row],[Abs Erorr ]]/Table8[[#This Row],[Adj Close]]</f>
        <v>3.6878747011630311E-2</v>
      </c>
      <c r="M446" s="97">
        <f t="shared" si="13"/>
        <v>142.53832</v>
      </c>
      <c r="N446" s="85">
        <f>(Table8[[#This Row],[Adj Close]]-Table8[[#This Row],[Forecast 6 Period ]])</f>
        <v>-4.5450199999999938</v>
      </c>
      <c r="O446" s="85">
        <f>Table8[[#This Row],[Erorr 2]]^2</f>
        <v>20.657206800399944</v>
      </c>
      <c r="P446" s="85">
        <f>ABS(Table8[[#This Row],[Erorr 2]])</f>
        <v>4.5450199999999938</v>
      </c>
      <c r="Q446" s="13">
        <f>Table8[[#This Row],[Abs Erorr 4]]/Table8[[#This Row],[Adj Close]]</f>
        <v>3.2936526628466696E-2</v>
      </c>
    </row>
    <row r="447" spans="6:17" x14ac:dyDescent="0.3">
      <c r="F447" s="9">
        <v>44111.291666666664</v>
      </c>
      <c r="G447" s="80">
        <v>141.76669999999999</v>
      </c>
      <c r="H447" s="85">
        <f t="shared" si="12"/>
        <v>139.27430000000001</v>
      </c>
      <c r="I447" s="85">
        <f>(Table8[[#This Row],[Adj Close]]-Table8[[#This Row],[Forecast 3 Period]])</f>
        <v>2.4923999999999751</v>
      </c>
      <c r="J447" s="85">
        <f>Table8[[#This Row],[Erorr ]]^2</f>
        <v>6.2120577599998761</v>
      </c>
      <c r="K447" s="85">
        <f>ABS(Table8[[#This Row],[Erorr ]])</f>
        <v>2.4923999999999751</v>
      </c>
      <c r="L447" s="13">
        <f>Table8[[#This Row],[Abs Erorr ]]/Table8[[#This Row],[Adj Close]]</f>
        <v>1.7580997512109512E-2</v>
      </c>
      <c r="M447" s="97">
        <f t="shared" si="13"/>
        <v>141.79665000000003</v>
      </c>
      <c r="N447" s="85">
        <f>(Table8[[#This Row],[Adj Close]]-Table8[[#This Row],[Forecast 6 Period ]])</f>
        <v>-2.995000000004211E-2</v>
      </c>
      <c r="O447" s="85">
        <f>Table8[[#This Row],[Erorr 2]]^2</f>
        <v>8.9700250000252239E-4</v>
      </c>
      <c r="P447" s="85">
        <f>ABS(Table8[[#This Row],[Erorr 2]])</f>
        <v>2.995000000004211E-2</v>
      </c>
      <c r="Q447" s="13">
        <f>Table8[[#This Row],[Abs Erorr 4]]/Table8[[#This Row],[Adj Close]]</f>
        <v>2.1126258846430166E-4</v>
      </c>
    </row>
    <row r="448" spans="6:17" x14ac:dyDescent="0.3">
      <c r="F448" s="5">
        <v>44112.291666666664</v>
      </c>
      <c r="G448" s="91">
        <v>141.97329999999999</v>
      </c>
      <c r="H448" s="85">
        <f t="shared" si="12"/>
        <v>140.67266000000001</v>
      </c>
      <c r="I448" s="85">
        <f>(Table8[[#This Row],[Adj Close]]-Table8[[#This Row],[Forecast 3 Period]])</f>
        <v>1.3006399999999871</v>
      </c>
      <c r="J448" s="85">
        <f>Table8[[#This Row],[Erorr ]]^2</f>
        <v>1.6916644095999664</v>
      </c>
      <c r="K448" s="85">
        <f>ABS(Table8[[#This Row],[Erorr ]])</f>
        <v>1.3006399999999871</v>
      </c>
      <c r="L448" s="13">
        <f>Table8[[#This Row],[Abs Erorr ]]/Table8[[#This Row],[Adj Close]]</f>
        <v>9.1611591757040731E-3</v>
      </c>
      <c r="M448" s="97">
        <f t="shared" si="13"/>
        <v>141.24232000000001</v>
      </c>
      <c r="N448" s="85">
        <f>(Table8[[#This Row],[Adj Close]]-Table8[[#This Row],[Forecast 6 Period ]])</f>
        <v>0.73097999999998819</v>
      </c>
      <c r="O448" s="85">
        <f>Table8[[#This Row],[Erorr 2]]^2</f>
        <v>0.53433176039998276</v>
      </c>
      <c r="P448" s="85">
        <f>ABS(Table8[[#This Row],[Erorr 2]])</f>
        <v>0.73097999999998819</v>
      </c>
      <c r="Q448" s="13">
        <f>Table8[[#This Row],[Abs Erorr 4]]/Table8[[#This Row],[Adj Close]]</f>
        <v>5.1487145822488329E-3</v>
      </c>
    </row>
    <row r="449" spans="6:17" x14ac:dyDescent="0.3">
      <c r="F449" s="9">
        <v>44113.291666666664</v>
      </c>
      <c r="G449" s="80">
        <v>144.66669999999999</v>
      </c>
      <c r="H449" s="85">
        <f t="shared" si="12"/>
        <v>140.71732</v>
      </c>
      <c r="I449" s="85">
        <f>(Table8[[#This Row],[Adj Close]]-Table8[[#This Row],[Forecast 3 Period]])</f>
        <v>3.9493799999999908</v>
      </c>
      <c r="J449" s="85">
        <f>Table8[[#This Row],[Erorr ]]^2</f>
        <v>15.597602384399927</v>
      </c>
      <c r="K449" s="85">
        <f>ABS(Table8[[#This Row],[Erorr ]])</f>
        <v>3.9493799999999908</v>
      </c>
      <c r="L449" s="13">
        <f>Table8[[#This Row],[Abs Erorr ]]/Table8[[#This Row],[Adj Close]]</f>
        <v>2.7299855460862735E-2</v>
      </c>
      <c r="M449" s="97">
        <f t="shared" si="13"/>
        <v>141.50032000000002</v>
      </c>
      <c r="N449" s="85">
        <f>(Table8[[#This Row],[Adj Close]]-Table8[[#This Row],[Forecast 6 Period ]])</f>
        <v>3.1663799999999753</v>
      </c>
      <c r="O449" s="85">
        <f>Table8[[#This Row],[Erorr 2]]^2</f>
        <v>10.025962304399844</v>
      </c>
      <c r="P449" s="85">
        <f>ABS(Table8[[#This Row],[Erorr 2]])</f>
        <v>3.1663799999999753</v>
      </c>
      <c r="Q449" s="13">
        <f>Table8[[#This Row],[Abs Erorr 4]]/Table8[[#This Row],[Adj Close]]</f>
        <v>2.1887414311655518E-2</v>
      </c>
    </row>
    <row r="450" spans="6:17" x14ac:dyDescent="0.3">
      <c r="F450" s="5">
        <v>44116.291666666664</v>
      </c>
      <c r="G450" s="91">
        <v>147.4333</v>
      </c>
      <c r="H450" s="85">
        <f t="shared" si="12"/>
        <v>142.98867999999999</v>
      </c>
      <c r="I450" s="85">
        <f>(Table8[[#This Row],[Adj Close]]-Table8[[#This Row],[Forecast 3 Period]])</f>
        <v>4.4446200000000147</v>
      </c>
      <c r="J450" s="85">
        <f>Table8[[#This Row],[Erorr ]]^2</f>
        <v>19.754646944400129</v>
      </c>
      <c r="K450" s="85">
        <f>ABS(Table8[[#This Row],[Erorr ]])</f>
        <v>4.4446200000000147</v>
      </c>
      <c r="L450" s="13">
        <f>Table8[[#This Row],[Abs Erorr ]]/Table8[[#This Row],[Adj Close]]</f>
        <v>3.0146649366188064E-2</v>
      </c>
      <c r="M450" s="97">
        <f t="shared" si="13"/>
        <v>141.30565999999999</v>
      </c>
      <c r="N450" s="85">
        <f>(Table8[[#This Row],[Adj Close]]-Table8[[#This Row],[Forecast 6 Period ]])</f>
        <v>6.1276400000000137</v>
      </c>
      <c r="O450" s="85">
        <f>Table8[[#This Row],[Erorr 2]]^2</f>
        <v>37.547971969600169</v>
      </c>
      <c r="P450" s="85">
        <f>ABS(Table8[[#This Row],[Erorr 2]])</f>
        <v>6.1276400000000137</v>
      </c>
      <c r="Q450" s="13">
        <f>Table8[[#This Row],[Abs Erorr 4]]/Table8[[#This Row],[Adj Close]]</f>
        <v>4.156211656389712E-2</v>
      </c>
    </row>
    <row r="451" spans="6:17" x14ac:dyDescent="0.3">
      <c r="F451" s="9">
        <v>44117.291666666664</v>
      </c>
      <c r="G451" s="80">
        <v>148.88329999999999</v>
      </c>
      <c r="H451" s="85">
        <f t="shared" si="12"/>
        <v>144.96531999999999</v>
      </c>
      <c r="I451" s="85">
        <f>(Table8[[#This Row],[Adj Close]]-Table8[[#This Row],[Forecast 3 Period]])</f>
        <v>3.91798</v>
      </c>
      <c r="J451" s="85">
        <f>Table8[[#This Row],[Erorr ]]^2</f>
        <v>15.3505672804</v>
      </c>
      <c r="K451" s="85">
        <f>ABS(Table8[[#This Row],[Erorr ]])</f>
        <v>3.91798</v>
      </c>
      <c r="L451" s="13">
        <f>Table8[[#This Row],[Abs Erorr ]]/Table8[[#This Row],[Adj Close]]</f>
        <v>2.6315778868415733E-2</v>
      </c>
      <c r="M451" s="97">
        <f t="shared" si="13"/>
        <v>143.15666000000002</v>
      </c>
      <c r="N451" s="85">
        <f>(Table8[[#This Row],[Adj Close]]-Table8[[#This Row],[Forecast 6 Period ]])</f>
        <v>5.7266399999999749</v>
      </c>
      <c r="O451" s="85">
        <f>Table8[[#This Row],[Erorr 2]]^2</f>
        <v>32.794405689599714</v>
      </c>
      <c r="P451" s="85">
        <f>ABS(Table8[[#This Row],[Erorr 2]])</f>
        <v>5.7266399999999749</v>
      </c>
      <c r="Q451" s="13">
        <f>Table8[[#This Row],[Abs Erorr 4]]/Table8[[#This Row],[Adj Close]]</f>
        <v>3.8463951296082065E-2</v>
      </c>
    </row>
    <row r="452" spans="6:17" x14ac:dyDescent="0.3">
      <c r="F452" s="5">
        <v>44118.291666666664</v>
      </c>
      <c r="G452" s="91">
        <v>153.76669999999999</v>
      </c>
      <c r="H452" s="85">
        <f t="shared" si="12"/>
        <v>147.18331999999998</v>
      </c>
      <c r="I452" s="85">
        <f>(Table8[[#This Row],[Adj Close]]-Table8[[#This Row],[Forecast 3 Period]])</f>
        <v>6.5833800000000053</v>
      </c>
      <c r="J452" s="85">
        <f>Table8[[#This Row],[Erorr ]]^2</f>
        <v>43.340892224400072</v>
      </c>
      <c r="K452" s="85">
        <f>ABS(Table8[[#This Row],[Erorr ]])</f>
        <v>6.5833800000000053</v>
      </c>
      <c r="L452" s="13">
        <f>Table8[[#This Row],[Abs Erorr ]]/Table8[[#This Row],[Adj Close]]</f>
        <v>4.2814081332304105E-2</v>
      </c>
      <c r="M452" s="97">
        <f t="shared" si="13"/>
        <v>144.56732</v>
      </c>
      <c r="N452" s="85">
        <f>(Table8[[#This Row],[Adj Close]]-Table8[[#This Row],[Forecast 6 Period ]])</f>
        <v>9.1993799999999908</v>
      </c>
      <c r="O452" s="85">
        <f>Table8[[#This Row],[Erorr 2]]^2</f>
        <v>84.628592384399838</v>
      </c>
      <c r="P452" s="85">
        <f>ABS(Table8[[#This Row],[Erorr 2]])</f>
        <v>9.1993799999999908</v>
      </c>
      <c r="Q452" s="13">
        <f>Table8[[#This Row],[Abs Erorr 4]]/Table8[[#This Row],[Adj Close]]</f>
        <v>5.9826867585764616E-2</v>
      </c>
    </row>
    <row r="453" spans="6:17" x14ac:dyDescent="0.3">
      <c r="F453" s="9">
        <v>44119.291666666664</v>
      </c>
      <c r="G453" s="80">
        <v>149.6267</v>
      </c>
      <c r="H453" s="85">
        <f t="shared" si="12"/>
        <v>150.40165999999999</v>
      </c>
      <c r="I453" s="85">
        <f>(Table8[[#This Row],[Adj Close]]-Table8[[#This Row],[Forecast 3 Period]])</f>
        <v>-0.77495999999999299</v>
      </c>
      <c r="J453" s="85">
        <f>Table8[[#This Row],[Erorr ]]^2</f>
        <v>0.6005630015999891</v>
      </c>
      <c r="K453" s="85">
        <f>ABS(Table8[[#This Row],[Erorr ]])</f>
        <v>0.77495999999999299</v>
      </c>
      <c r="L453" s="13">
        <f>Table8[[#This Row],[Abs Erorr ]]/Table8[[#This Row],[Adj Close]]</f>
        <v>5.1792895251983303E-3</v>
      </c>
      <c r="M453" s="97">
        <f t="shared" si="13"/>
        <v>147.32400000000001</v>
      </c>
      <c r="N453" s="85">
        <f>(Table8[[#This Row],[Adj Close]]-Table8[[#This Row],[Forecast 6 Period ]])</f>
        <v>2.3026999999999873</v>
      </c>
      <c r="O453" s="85">
        <f>Table8[[#This Row],[Erorr 2]]^2</f>
        <v>5.3024272899999412</v>
      </c>
      <c r="P453" s="85">
        <f>ABS(Table8[[#This Row],[Erorr 2]])</f>
        <v>2.3026999999999873</v>
      </c>
      <c r="Q453" s="13">
        <f>Table8[[#This Row],[Abs Erorr 4]]/Table8[[#This Row],[Adj Close]]</f>
        <v>1.5389632999992563E-2</v>
      </c>
    </row>
    <row r="454" spans="6:17" x14ac:dyDescent="0.3">
      <c r="F454" s="5">
        <v>44120.291666666664</v>
      </c>
      <c r="G454" s="91">
        <v>146.55670000000001</v>
      </c>
      <c r="H454" s="85">
        <f t="shared" ref="H454:H517" si="14">$A$10*G453+$A$11*G452+$A$12*G451</f>
        <v>150.64568</v>
      </c>
      <c r="I454" s="85">
        <f>(Table8[[#This Row],[Adj Close]]-Table8[[#This Row],[Forecast 3 Period]])</f>
        <v>-4.0889799999999923</v>
      </c>
      <c r="J454" s="85">
        <f>Table8[[#This Row],[Erorr ]]^2</f>
        <v>16.719757440399938</v>
      </c>
      <c r="K454" s="85">
        <f>ABS(Table8[[#This Row],[Erorr ]])</f>
        <v>4.0889799999999923</v>
      </c>
      <c r="L454" s="13">
        <f>Table8[[#This Row],[Abs Erorr ]]/Table8[[#This Row],[Adj Close]]</f>
        <v>2.7900327995922344E-2</v>
      </c>
      <c r="M454" s="97">
        <f t="shared" si="13"/>
        <v>148.60599999999999</v>
      </c>
      <c r="N454" s="85">
        <f>(Table8[[#This Row],[Adj Close]]-Table8[[#This Row],[Forecast 6 Period ]])</f>
        <v>-2.0492999999999881</v>
      </c>
      <c r="O454" s="85">
        <f>Table8[[#This Row],[Erorr 2]]^2</f>
        <v>4.1996304899999517</v>
      </c>
      <c r="P454" s="85">
        <f>ABS(Table8[[#This Row],[Erorr 2]])</f>
        <v>2.0492999999999881</v>
      </c>
      <c r="Q454" s="13">
        <f>Table8[[#This Row],[Abs Erorr 4]]/Table8[[#This Row],[Adj Close]]</f>
        <v>1.3982984060094066E-2</v>
      </c>
    </row>
    <row r="455" spans="6:17" x14ac:dyDescent="0.3">
      <c r="F455" s="9">
        <v>44123.291666666664</v>
      </c>
      <c r="G455" s="80">
        <v>143.61000000000001</v>
      </c>
      <c r="H455" s="85">
        <f t="shared" si="14"/>
        <v>149.64070000000001</v>
      </c>
      <c r="I455" s="85">
        <f>(Table8[[#This Row],[Adj Close]]-Table8[[#This Row],[Forecast 3 Period]])</f>
        <v>-6.030699999999996</v>
      </c>
      <c r="J455" s="85">
        <f>Table8[[#This Row],[Erorr ]]^2</f>
        <v>36.369342489999951</v>
      </c>
      <c r="K455" s="85">
        <f>ABS(Table8[[#This Row],[Erorr ]])</f>
        <v>6.030699999999996</v>
      </c>
      <c r="L455" s="13">
        <f>Table8[[#This Row],[Abs Erorr ]]/Table8[[#This Row],[Adj Close]]</f>
        <v>4.1993593760880132E-2</v>
      </c>
      <c r="M455" s="97">
        <f t="shared" si="13"/>
        <v>148.97668000000002</v>
      </c>
      <c r="N455" s="85">
        <f>(Table8[[#This Row],[Adj Close]]-Table8[[#This Row],[Forecast 6 Period ]])</f>
        <v>-5.3666800000000023</v>
      </c>
      <c r="O455" s="85">
        <f>Table8[[#This Row],[Erorr 2]]^2</f>
        <v>28.801254222400026</v>
      </c>
      <c r="P455" s="85">
        <f>ABS(Table8[[#This Row],[Erorr 2]])</f>
        <v>5.3666800000000023</v>
      </c>
      <c r="Q455" s="13">
        <f>Table8[[#This Row],[Abs Erorr 4]]/Table8[[#This Row],[Adj Close]]</f>
        <v>3.7369821043102859E-2</v>
      </c>
    </row>
    <row r="456" spans="6:17" x14ac:dyDescent="0.3">
      <c r="F456" s="5">
        <v>44124.291666666664</v>
      </c>
      <c r="G456" s="91">
        <v>140.64670000000001</v>
      </c>
      <c r="H456" s="85">
        <f t="shared" si="14"/>
        <v>146.29902000000001</v>
      </c>
      <c r="I456" s="85">
        <f>(Table8[[#This Row],[Adj Close]]-Table8[[#This Row],[Forecast 3 Period]])</f>
        <v>-5.6523200000000031</v>
      </c>
      <c r="J456" s="85">
        <f>Table8[[#This Row],[Erorr ]]^2</f>
        <v>31.948721382400034</v>
      </c>
      <c r="K456" s="85">
        <f>ABS(Table8[[#This Row],[Erorr ]])</f>
        <v>5.6523200000000031</v>
      </c>
      <c r="L456" s="13">
        <f>Table8[[#This Row],[Abs Erorr ]]/Table8[[#This Row],[Adj Close]]</f>
        <v>4.0188074089189459E-2</v>
      </c>
      <c r="M456" s="97">
        <f t="shared" si="13"/>
        <v>148.34368000000001</v>
      </c>
      <c r="N456" s="85">
        <f>(Table8[[#This Row],[Adj Close]]-Table8[[#This Row],[Forecast 6 Period ]])</f>
        <v>-7.6969799999999964</v>
      </c>
      <c r="O456" s="85">
        <f>Table8[[#This Row],[Erorr 2]]^2</f>
        <v>59.243501120399941</v>
      </c>
      <c r="P456" s="85">
        <f>ABS(Table8[[#This Row],[Erorr 2]])</f>
        <v>7.6969799999999964</v>
      </c>
      <c r="Q456" s="13">
        <f>Table8[[#This Row],[Abs Erorr 4]]/Table8[[#This Row],[Adj Close]]</f>
        <v>5.4725635226421918E-2</v>
      </c>
    </row>
    <row r="457" spans="6:17" x14ac:dyDescent="0.3">
      <c r="F457" s="9">
        <v>44125.291666666664</v>
      </c>
      <c r="G457" s="80">
        <v>140.88</v>
      </c>
      <c r="H457" s="85">
        <f t="shared" si="14"/>
        <v>143.30869000000001</v>
      </c>
      <c r="I457" s="85">
        <f>(Table8[[#This Row],[Adj Close]]-Table8[[#This Row],[Forecast 3 Period]])</f>
        <v>-2.4286900000000173</v>
      </c>
      <c r="J457" s="85">
        <f>Table8[[#This Row],[Erorr ]]^2</f>
        <v>5.8985351161000841</v>
      </c>
      <c r="K457" s="85">
        <f>ABS(Table8[[#This Row],[Erorr ]])</f>
        <v>2.4286900000000173</v>
      </c>
      <c r="L457" s="13">
        <f>Table8[[#This Row],[Abs Erorr ]]/Table8[[#This Row],[Adj Close]]</f>
        <v>1.7239423622941633E-2</v>
      </c>
      <c r="M457" s="97">
        <f t="shared" ref="M457:M520" si="15">$B$10*G456+$B$11*G455+$B$12*G454+$B$13*G453+$B$14*G452+$B$15*G451</f>
        <v>146.35302000000001</v>
      </c>
      <c r="N457" s="85">
        <f>(Table8[[#This Row],[Adj Close]]-Table8[[#This Row],[Forecast 6 Period ]])</f>
        <v>-5.4730200000000195</v>
      </c>
      <c r="O457" s="85">
        <f>Table8[[#This Row],[Erorr 2]]^2</f>
        <v>29.953947920400214</v>
      </c>
      <c r="P457" s="85">
        <f>ABS(Table8[[#This Row],[Erorr 2]])</f>
        <v>5.4730200000000195</v>
      </c>
      <c r="Q457" s="13">
        <f>Table8[[#This Row],[Abs Erorr 4]]/Table8[[#This Row],[Adj Close]]</f>
        <v>3.8848807495741197E-2</v>
      </c>
    </row>
    <row r="458" spans="6:17" x14ac:dyDescent="0.3">
      <c r="F458" s="5">
        <v>44126.291666666664</v>
      </c>
      <c r="G458" s="91">
        <v>141.93</v>
      </c>
      <c r="H458" s="85">
        <f t="shared" si="14"/>
        <v>141.62900999999999</v>
      </c>
      <c r="I458" s="85">
        <f>(Table8[[#This Row],[Adj Close]]-Table8[[#This Row],[Forecast 3 Period]])</f>
        <v>0.30099000000001297</v>
      </c>
      <c r="J458" s="85">
        <f>Table8[[#This Row],[Erorr ]]^2</f>
        <v>9.0594980100007813E-2</v>
      </c>
      <c r="K458" s="85">
        <f>ABS(Table8[[#This Row],[Erorr ]])</f>
        <v>0.30099000000001297</v>
      </c>
      <c r="L458" s="13">
        <f>Table8[[#This Row],[Abs Erorr ]]/Table8[[#This Row],[Adj Close]]</f>
        <v>2.1206932995139361E-3</v>
      </c>
      <c r="M458" s="97">
        <f t="shared" si="15"/>
        <v>144.67802</v>
      </c>
      <c r="N458" s="85">
        <f>(Table8[[#This Row],[Adj Close]]-Table8[[#This Row],[Forecast 6 Period ]])</f>
        <v>-2.7480199999999968</v>
      </c>
      <c r="O458" s="85">
        <f>Table8[[#This Row],[Erorr 2]]^2</f>
        <v>7.5516139203999826</v>
      </c>
      <c r="P458" s="85">
        <f>ABS(Table8[[#This Row],[Erorr 2]])</f>
        <v>2.7480199999999968</v>
      </c>
      <c r="Q458" s="13">
        <f>Table8[[#This Row],[Abs Erorr 4]]/Table8[[#This Row],[Adj Close]]</f>
        <v>1.9361798069470842E-2</v>
      </c>
    </row>
    <row r="459" spans="6:17" x14ac:dyDescent="0.3">
      <c r="F459" s="9">
        <v>44127.291666666664</v>
      </c>
      <c r="G459" s="80">
        <v>140.21</v>
      </c>
      <c r="H459" s="85">
        <f t="shared" si="14"/>
        <v>141.23000999999999</v>
      </c>
      <c r="I459" s="85">
        <f>(Table8[[#This Row],[Adj Close]]-Table8[[#This Row],[Forecast 3 Period]])</f>
        <v>-1.020009999999985</v>
      </c>
      <c r="J459" s="85">
        <f>Table8[[#This Row],[Erorr ]]^2</f>
        <v>1.0404204000999693</v>
      </c>
      <c r="K459" s="85">
        <f>ABS(Table8[[#This Row],[Erorr ]])</f>
        <v>1.020009999999985</v>
      </c>
      <c r="L459" s="13">
        <f>Table8[[#This Row],[Abs Erorr ]]/Table8[[#This Row],[Adj Close]]</f>
        <v>7.2748734041793378E-3</v>
      </c>
      <c r="M459" s="97">
        <f t="shared" si="15"/>
        <v>143.03168000000002</v>
      </c>
      <c r="N459" s="85">
        <f>(Table8[[#This Row],[Adj Close]]-Table8[[#This Row],[Forecast 6 Period ]])</f>
        <v>-2.8216800000000148</v>
      </c>
      <c r="O459" s="85">
        <f>Table8[[#This Row],[Erorr 2]]^2</f>
        <v>7.961878022400084</v>
      </c>
      <c r="P459" s="85">
        <f>ABS(Table8[[#This Row],[Erorr 2]])</f>
        <v>2.8216800000000148</v>
      </c>
      <c r="Q459" s="13">
        <f>Table8[[#This Row],[Abs Erorr 4]]/Table8[[#This Row],[Adj Close]]</f>
        <v>2.012467013765077E-2</v>
      </c>
    </row>
    <row r="460" spans="6:17" x14ac:dyDescent="0.3">
      <c r="F460" s="5">
        <v>44130.291666666664</v>
      </c>
      <c r="G460" s="91">
        <v>140.0933</v>
      </c>
      <c r="H460" s="85">
        <f t="shared" si="14"/>
        <v>140.92700000000002</v>
      </c>
      <c r="I460" s="85">
        <f>(Table8[[#This Row],[Adj Close]]-Table8[[#This Row],[Forecast 3 Period]])</f>
        <v>-0.83370000000002165</v>
      </c>
      <c r="J460" s="85">
        <f>Table8[[#This Row],[Erorr ]]^2</f>
        <v>0.69505569000003609</v>
      </c>
      <c r="K460" s="85">
        <f>ABS(Table8[[#This Row],[Erorr ]])</f>
        <v>0.83370000000002165</v>
      </c>
      <c r="L460" s="13">
        <f>Table8[[#This Row],[Abs Erorr ]]/Table8[[#This Row],[Adj Close]]</f>
        <v>5.9510340608724442E-3</v>
      </c>
      <c r="M460" s="97">
        <f t="shared" si="15"/>
        <v>141.75001000000003</v>
      </c>
      <c r="N460" s="85">
        <f>(Table8[[#This Row],[Adj Close]]-Table8[[#This Row],[Forecast 6 Period ]])</f>
        <v>-1.6567100000000323</v>
      </c>
      <c r="O460" s="85">
        <f>Table8[[#This Row],[Erorr 2]]^2</f>
        <v>2.7446880241001073</v>
      </c>
      <c r="P460" s="85">
        <f>ABS(Table8[[#This Row],[Erorr 2]])</f>
        <v>1.6567100000000323</v>
      </c>
      <c r="Q460" s="13">
        <f>Table8[[#This Row],[Abs Erorr 4]]/Table8[[#This Row],[Adj Close]]</f>
        <v>1.1825761831579615E-2</v>
      </c>
    </row>
    <row r="461" spans="6:17" x14ac:dyDescent="0.3">
      <c r="F461" s="9">
        <v>44131.291666666664</v>
      </c>
      <c r="G461" s="80">
        <v>141.56</v>
      </c>
      <c r="H461" s="85">
        <f t="shared" si="14"/>
        <v>140.67932000000002</v>
      </c>
      <c r="I461" s="85">
        <f>(Table8[[#This Row],[Adj Close]]-Table8[[#This Row],[Forecast 3 Period]])</f>
        <v>0.88067999999998392</v>
      </c>
      <c r="J461" s="85">
        <f>Table8[[#This Row],[Erorr ]]^2</f>
        <v>0.77559726239997173</v>
      </c>
      <c r="K461" s="85">
        <f>ABS(Table8[[#This Row],[Erorr ]])</f>
        <v>0.88067999999998392</v>
      </c>
      <c r="L461" s="13">
        <f>Table8[[#This Row],[Abs Erorr ]]/Table8[[#This Row],[Adj Close]]</f>
        <v>6.2212489403785246E-3</v>
      </c>
      <c r="M461" s="97">
        <f t="shared" si="15"/>
        <v>141.04833000000002</v>
      </c>
      <c r="N461" s="85">
        <f>(Table8[[#This Row],[Adj Close]]-Table8[[#This Row],[Forecast 6 Period ]])</f>
        <v>0.51166999999998097</v>
      </c>
      <c r="O461" s="85">
        <f>Table8[[#This Row],[Erorr 2]]^2</f>
        <v>0.26180618889998053</v>
      </c>
      <c r="P461" s="85">
        <f>ABS(Table8[[#This Row],[Erorr 2]])</f>
        <v>0.51166999999998097</v>
      </c>
      <c r="Q461" s="13">
        <f>Table8[[#This Row],[Abs Erorr 4]]/Table8[[#This Row],[Adj Close]]</f>
        <v>3.6145097485163957E-3</v>
      </c>
    </row>
    <row r="462" spans="6:17" x14ac:dyDescent="0.3">
      <c r="F462" s="5">
        <v>44132.291666666664</v>
      </c>
      <c r="G462" s="91">
        <v>135.34</v>
      </c>
      <c r="H462" s="85">
        <f t="shared" si="14"/>
        <v>140.71499</v>
      </c>
      <c r="I462" s="85">
        <f>(Table8[[#This Row],[Adj Close]]-Table8[[#This Row],[Forecast 3 Period]])</f>
        <v>-5.3749899999999968</v>
      </c>
      <c r="J462" s="85">
        <f>Table8[[#This Row],[Erorr ]]^2</f>
        <v>28.890517500099964</v>
      </c>
      <c r="K462" s="85">
        <f>ABS(Table8[[#This Row],[Erorr ]])</f>
        <v>5.3749899999999968</v>
      </c>
      <c r="L462" s="13">
        <f>Table8[[#This Row],[Abs Erorr ]]/Table8[[#This Row],[Adj Close]]</f>
        <v>3.9714718486774027E-2</v>
      </c>
      <c r="M462" s="97">
        <f t="shared" si="15"/>
        <v>140.91132999999999</v>
      </c>
      <c r="N462" s="85">
        <f>(Table8[[#This Row],[Adj Close]]-Table8[[#This Row],[Forecast 6 Period ]])</f>
        <v>-5.571329999999989</v>
      </c>
      <c r="O462" s="85">
        <f>Table8[[#This Row],[Erorr 2]]^2</f>
        <v>31.039717968899879</v>
      </c>
      <c r="P462" s="85">
        <f>ABS(Table8[[#This Row],[Erorr 2]])</f>
        <v>5.571329999999989</v>
      </c>
      <c r="Q462" s="13">
        <f>Table8[[#This Row],[Abs Erorr 4]]/Table8[[#This Row],[Adj Close]]</f>
        <v>4.1165435200236362E-2</v>
      </c>
    </row>
    <row r="463" spans="6:17" x14ac:dyDescent="0.3">
      <c r="F463" s="9">
        <v>44133.291666666664</v>
      </c>
      <c r="G463" s="80">
        <v>136.94329999999999</v>
      </c>
      <c r="H463" s="85">
        <f t="shared" si="14"/>
        <v>138.63199</v>
      </c>
      <c r="I463" s="85">
        <f>(Table8[[#This Row],[Adj Close]]-Table8[[#This Row],[Forecast 3 Period]])</f>
        <v>-1.6886900000000082</v>
      </c>
      <c r="J463" s="85">
        <f>Table8[[#This Row],[Erorr ]]^2</f>
        <v>2.8516739161000277</v>
      </c>
      <c r="K463" s="85">
        <f>ABS(Table8[[#This Row],[Erorr ]])</f>
        <v>1.6886900000000082</v>
      </c>
      <c r="L463" s="13">
        <f>Table8[[#This Row],[Abs Erorr ]]/Table8[[#This Row],[Adj Close]]</f>
        <v>1.23313079208695E-2</v>
      </c>
      <c r="M463" s="97">
        <f t="shared" si="15"/>
        <v>139.72166000000001</v>
      </c>
      <c r="N463" s="85">
        <f>(Table8[[#This Row],[Adj Close]]-Table8[[#This Row],[Forecast 6 Period ]])</f>
        <v>-2.7783600000000206</v>
      </c>
      <c r="O463" s="85">
        <f>Table8[[#This Row],[Erorr 2]]^2</f>
        <v>7.7192842896001146</v>
      </c>
      <c r="P463" s="85">
        <f>ABS(Table8[[#This Row],[Erorr 2]])</f>
        <v>2.7783600000000206</v>
      </c>
      <c r="Q463" s="13">
        <f>Table8[[#This Row],[Abs Erorr 4]]/Table8[[#This Row],[Adj Close]]</f>
        <v>2.0288396730617858E-2</v>
      </c>
    </row>
    <row r="464" spans="6:17" x14ac:dyDescent="0.3">
      <c r="F464" s="5">
        <v>44134.291666666664</v>
      </c>
      <c r="G464" s="91">
        <v>129.3467</v>
      </c>
      <c r="H464" s="85">
        <f t="shared" si="14"/>
        <v>137.84732</v>
      </c>
      <c r="I464" s="85">
        <f>(Table8[[#This Row],[Adj Close]]-Table8[[#This Row],[Forecast 3 Period]])</f>
        <v>-8.5006199999999978</v>
      </c>
      <c r="J464" s="85">
        <f>Table8[[#This Row],[Erorr ]]^2</f>
        <v>72.26054038439996</v>
      </c>
      <c r="K464" s="85">
        <f>ABS(Table8[[#This Row],[Erorr ]])</f>
        <v>8.5006199999999978</v>
      </c>
      <c r="L464" s="13">
        <f>Table8[[#This Row],[Abs Erorr ]]/Table8[[#This Row],[Adj Close]]</f>
        <v>6.5719651139147711E-2</v>
      </c>
      <c r="M464" s="97">
        <f t="shared" si="15"/>
        <v>139.00131999999999</v>
      </c>
      <c r="N464" s="85">
        <f>(Table8[[#This Row],[Adj Close]]-Table8[[#This Row],[Forecast 6 Period ]])</f>
        <v>-9.6546199999999942</v>
      </c>
      <c r="O464" s="85">
        <f>Table8[[#This Row],[Erorr 2]]^2</f>
        <v>93.211687344399891</v>
      </c>
      <c r="P464" s="85">
        <f>ABS(Table8[[#This Row],[Erorr 2]])</f>
        <v>9.6546199999999942</v>
      </c>
      <c r="Q464" s="13">
        <f>Table8[[#This Row],[Abs Erorr 4]]/Table8[[#This Row],[Adj Close]]</f>
        <v>7.4641409483195115E-2</v>
      </c>
    </row>
    <row r="465" spans="6:17" x14ac:dyDescent="0.3">
      <c r="F465" s="9">
        <v>44137.291666666664</v>
      </c>
      <c r="G465" s="80">
        <v>133.5033</v>
      </c>
      <c r="H465" s="85">
        <f t="shared" si="14"/>
        <v>133.42366999999999</v>
      </c>
      <c r="I465" s="85">
        <f>(Table8[[#This Row],[Adj Close]]-Table8[[#This Row],[Forecast 3 Period]])</f>
        <v>7.9630000000008749E-2</v>
      </c>
      <c r="J465" s="85">
        <f>Table8[[#This Row],[Erorr ]]^2</f>
        <v>6.340936900001393E-3</v>
      </c>
      <c r="K465" s="85">
        <f>ABS(Table8[[#This Row],[Erorr ]])</f>
        <v>7.9630000000008749E-2</v>
      </c>
      <c r="L465" s="13">
        <f>Table8[[#This Row],[Abs Erorr ]]/Table8[[#This Row],[Adj Close]]</f>
        <v>5.9646465667896414E-4</v>
      </c>
      <c r="M465" s="97">
        <f t="shared" si="15"/>
        <v>136.66833000000003</v>
      </c>
      <c r="N465" s="85">
        <f>(Table8[[#This Row],[Adj Close]]-Table8[[#This Row],[Forecast 6 Period ]])</f>
        <v>-3.16503000000003</v>
      </c>
      <c r="O465" s="85">
        <f>Table8[[#This Row],[Erorr 2]]^2</f>
        <v>10.01741490090019</v>
      </c>
      <c r="P465" s="85">
        <f>ABS(Table8[[#This Row],[Erorr 2]])</f>
        <v>3.16503000000003</v>
      </c>
      <c r="Q465" s="13">
        <f>Table8[[#This Row],[Abs Erorr 4]]/Table8[[#This Row],[Adj Close]]</f>
        <v>2.3707503859455383E-2</v>
      </c>
    </row>
    <row r="466" spans="6:17" x14ac:dyDescent="0.3">
      <c r="F466" s="5">
        <v>44138.291666666664</v>
      </c>
      <c r="G466" s="91">
        <v>141.30000000000001</v>
      </c>
      <c r="H466" s="85">
        <f t="shared" si="14"/>
        <v>133.28832</v>
      </c>
      <c r="I466" s="85">
        <f>(Table8[[#This Row],[Adj Close]]-Table8[[#This Row],[Forecast 3 Period]])</f>
        <v>8.0116800000000126</v>
      </c>
      <c r="J466" s="85">
        <f>Table8[[#This Row],[Erorr ]]^2</f>
        <v>64.187016422400205</v>
      </c>
      <c r="K466" s="85">
        <f>ABS(Table8[[#This Row],[Erorr ]])</f>
        <v>8.0116800000000126</v>
      </c>
      <c r="L466" s="13">
        <f>Table8[[#This Row],[Abs Erorr ]]/Table8[[#This Row],[Adj Close]]</f>
        <v>5.6699787685775029E-2</v>
      </c>
      <c r="M466" s="97">
        <f t="shared" si="15"/>
        <v>135.19199</v>
      </c>
      <c r="N466" s="85">
        <f>(Table8[[#This Row],[Adj Close]]-Table8[[#This Row],[Forecast 6 Period ]])</f>
        <v>6.1080100000000073</v>
      </c>
      <c r="O466" s="85">
        <f>Table8[[#This Row],[Erorr 2]]^2</f>
        <v>37.307786160100086</v>
      </c>
      <c r="P466" s="85">
        <f>ABS(Table8[[#This Row],[Erorr 2]])</f>
        <v>6.1080100000000073</v>
      </c>
      <c r="Q466" s="13">
        <f>Table8[[#This Row],[Abs Erorr 4]]/Table8[[#This Row],[Adj Close]]</f>
        <v>4.3227246992215196E-2</v>
      </c>
    </row>
    <row r="467" spans="6:17" x14ac:dyDescent="0.3">
      <c r="F467" s="9">
        <v>44139.291666666664</v>
      </c>
      <c r="G467" s="80">
        <v>140.32669999999999</v>
      </c>
      <c r="H467" s="85">
        <f t="shared" si="14"/>
        <v>135.375</v>
      </c>
      <c r="I467" s="85">
        <f>(Table8[[#This Row],[Adj Close]]-Table8[[#This Row],[Forecast 3 Period]])</f>
        <v>4.9516999999999882</v>
      </c>
      <c r="J467" s="85">
        <f>Table8[[#This Row],[Erorr ]]^2</f>
        <v>24.519332889999884</v>
      </c>
      <c r="K467" s="85">
        <f>ABS(Table8[[#This Row],[Erorr ]])</f>
        <v>4.9516999999999882</v>
      </c>
      <c r="L467" s="13">
        <f>Table8[[#This Row],[Abs Erorr ]]/Table8[[#This Row],[Adj Close]]</f>
        <v>3.5286941116694032E-2</v>
      </c>
      <c r="M467" s="97">
        <f t="shared" si="15"/>
        <v>135.90866000000003</v>
      </c>
      <c r="N467" s="85">
        <f>(Table8[[#This Row],[Adj Close]]-Table8[[#This Row],[Forecast 6 Period ]])</f>
        <v>4.4180399999999622</v>
      </c>
      <c r="O467" s="85">
        <f>Table8[[#This Row],[Erorr 2]]^2</f>
        <v>19.519077441599666</v>
      </c>
      <c r="P467" s="85">
        <f>ABS(Table8[[#This Row],[Erorr 2]])</f>
        <v>4.4180399999999622</v>
      </c>
      <c r="Q467" s="13">
        <f>Table8[[#This Row],[Abs Erorr 4]]/Table8[[#This Row],[Adj Close]]</f>
        <v>3.1483958505401768E-2</v>
      </c>
    </row>
    <row r="468" spans="6:17" x14ac:dyDescent="0.3">
      <c r="F468" s="5">
        <v>44140.291666666664</v>
      </c>
      <c r="G468" s="91">
        <v>146.03</v>
      </c>
      <c r="H468" s="85">
        <f t="shared" si="14"/>
        <v>138.57166999999998</v>
      </c>
      <c r="I468" s="85">
        <f>(Table8[[#This Row],[Adj Close]]-Table8[[#This Row],[Forecast 3 Period]])</f>
        <v>7.4583300000000179</v>
      </c>
      <c r="J468" s="85">
        <f>Table8[[#This Row],[Erorr ]]^2</f>
        <v>55.626686388900268</v>
      </c>
      <c r="K468" s="85">
        <f>ABS(Table8[[#This Row],[Erorr ]])</f>
        <v>7.4583300000000179</v>
      </c>
      <c r="L468" s="13">
        <f>Table8[[#This Row],[Abs Erorr ]]/Table8[[#This Row],[Adj Close]]</f>
        <v>5.1073957406012588E-2</v>
      </c>
      <c r="M468" s="97">
        <f t="shared" si="15"/>
        <v>136.12367</v>
      </c>
      <c r="N468" s="85">
        <f>(Table8[[#This Row],[Adj Close]]-Table8[[#This Row],[Forecast 6 Period ]])</f>
        <v>9.906329999999997</v>
      </c>
      <c r="O468" s="85">
        <f>Table8[[#This Row],[Erorr 2]]^2</f>
        <v>98.135374068899935</v>
      </c>
      <c r="P468" s="85">
        <f>ABS(Table8[[#This Row],[Erorr 2]])</f>
        <v>9.906329999999997</v>
      </c>
      <c r="Q468" s="13">
        <f>Table8[[#This Row],[Abs Erorr 4]]/Table8[[#This Row],[Adj Close]]</f>
        <v>6.7837636102170765E-2</v>
      </c>
    </row>
    <row r="469" spans="6:17" x14ac:dyDescent="0.3">
      <c r="F469" s="9">
        <v>44141.291666666664</v>
      </c>
      <c r="G469" s="80">
        <v>143.3167</v>
      </c>
      <c r="H469" s="85">
        <f t="shared" si="14"/>
        <v>142.90001000000001</v>
      </c>
      <c r="I469" s="85">
        <f>(Table8[[#This Row],[Adj Close]]-Table8[[#This Row],[Forecast 3 Period]])</f>
        <v>0.41668999999998846</v>
      </c>
      <c r="J469" s="85">
        <f>Table8[[#This Row],[Erorr ]]^2</f>
        <v>0.17363055609999037</v>
      </c>
      <c r="K469" s="85">
        <f>ABS(Table8[[#This Row],[Erorr ]])</f>
        <v>0.41668999999998846</v>
      </c>
      <c r="L469" s="13">
        <f>Table8[[#This Row],[Abs Erorr ]]/Table8[[#This Row],[Adj Close]]</f>
        <v>2.9074769374398688E-3</v>
      </c>
      <c r="M469" s="97">
        <f t="shared" si="15"/>
        <v>138.86099999999999</v>
      </c>
      <c r="N469" s="85">
        <f>(Table8[[#This Row],[Adj Close]]-Table8[[#This Row],[Forecast 6 Period ]])</f>
        <v>4.4557000000000073</v>
      </c>
      <c r="O469" s="85">
        <f>Table8[[#This Row],[Erorr 2]]^2</f>
        <v>19.853262490000066</v>
      </c>
      <c r="P469" s="85">
        <f>ABS(Table8[[#This Row],[Erorr 2]])</f>
        <v>4.4557000000000073</v>
      </c>
      <c r="Q469" s="13">
        <f>Table8[[#This Row],[Abs Erorr 4]]/Table8[[#This Row],[Adj Close]]</f>
        <v>3.10898869426941E-2</v>
      </c>
    </row>
    <row r="470" spans="6:17" x14ac:dyDescent="0.3">
      <c r="F470" s="5">
        <v>44144.291666666664</v>
      </c>
      <c r="G470" s="91">
        <v>140.41999999999999</v>
      </c>
      <c r="H470" s="85">
        <f t="shared" si="14"/>
        <v>143.23369</v>
      </c>
      <c r="I470" s="85">
        <f>(Table8[[#This Row],[Adj Close]]-Table8[[#This Row],[Forecast 3 Period]])</f>
        <v>-2.8136900000000082</v>
      </c>
      <c r="J470" s="85">
        <f>Table8[[#This Row],[Erorr ]]^2</f>
        <v>7.9168514161000463</v>
      </c>
      <c r="K470" s="85">
        <f>ABS(Table8[[#This Row],[Erorr ]])</f>
        <v>2.8136900000000082</v>
      </c>
      <c r="L470" s="13">
        <f>Table8[[#This Row],[Abs Erorr ]]/Table8[[#This Row],[Adj Close]]</f>
        <v>2.0037672696197183E-2</v>
      </c>
      <c r="M470" s="97">
        <f t="shared" si="15"/>
        <v>140.47968000000003</v>
      </c>
      <c r="N470" s="85">
        <f>(Table8[[#This Row],[Adj Close]]-Table8[[#This Row],[Forecast 6 Period ]])</f>
        <v>-5.968000000004281E-2</v>
      </c>
      <c r="O470" s="85">
        <f>Table8[[#This Row],[Erorr 2]]^2</f>
        <v>3.5617024000051097E-3</v>
      </c>
      <c r="P470" s="85">
        <f>ABS(Table8[[#This Row],[Erorr 2]])</f>
        <v>5.968000000004281E-2</v>
      </c>
      <c r="Q470" s="13">
        <f>Table8[[#This Row],[Abs Erorr 4]]/Table8[[#This Row],[Adj Close]]</f>
        <v>4.2501068223930219E-4</v>
      </c>
    </row>
    <row r="471" spans="6:17" x14ac:dyDescent="0.3">
      <c r="F471" s="9">
        <v>44145.291666666664</v>
      </c>
      <c r="G471" s="80">
        <v>136.7867</v>
      </c>
      <c r="H471" s="85">
        <f t="shared" si="14"/>
        <v>142.97201000000001</v>
      </c>
      <c r="I471" s="85">
        <f>(Table8[[#This Row],[Adj Close]]-Table8[[#This Row],[Forecast 3 Period]])</f>
        <v>-6.1853100000000154</v>
      </c>
      <c r="J471" s="85">
        <f>Table8[[#This Row],[Erorr ]]^2</f>
        <v>38.258059796100191</v>
      </c>
      <c r="K471" s="85">
        <f>ABS(Table8[[#This Row],[Erorr ]])</f>
        <v>6.1853100000000154</v>
      </c>
      <c r="L471" s="13">
        <f>Table8[[#This Row],[Abs Erorr ]]/Table8[[#This Row],[Adj Close]]</f>
        <v>4.5218650643666494E-2</v>
      </c>
      <c r="M471" s="97">
        <f t="shared" si="15"/>
        <v>141.49901</v>
      </c>
      <c r="N471" s="85">
        <f>(Table8[[#This Row],[Adj Close]]-Table8[[#This Row],[Forecast 6 Period ]])</f>
        <v>-4.7123100000000022</v>
      </c>
      <c r="O471" s="85">
        <f>Table8[[#This Row],[Erorr 2]]^2</f>
        <v>22.205865536100021</v>
      </c>
      <c r="P471" s="85">
        <f>ABS(Table8[[#This Row],[Erorr 2]])</f>
        <v>4.7123100000000022</v>
      </c>
      <c r="Q471" s="13">
        <f>Table8[[#This Row],[Abs Erorr 4]]/Table8[[#This Row],[Adj Close]]</f>
        <v>3.4450059837688916E-2</v>
      </c>
    </row>
    <row r="472" spans="6:17" x14ac:dyDescent="0.3">
      <c r="F472" s="5">
        <v>44146.291666666664</v>
      </c>
      <c r="G472" s="91">
        <v>139.04329999999999</v>
      </c>
      <c r="H472" s="85">
        <f t="shared" si="14"/>
        <v>139.83569</v>
      </c>
      <c r="I472" s="85">
        <f>(Table8[[#This Row],[Adj Close]]-Table8[[#This Row],[Forecast 3 Period]])</f>
        <v>-0.7923900000000117</v>
      </c>
      <c r="J472" s="85">
        <f>Table8[[#This Row],[Erorr ]]^2</f>
        <v>0.62788191210001854</v>
      </c>
      <c r="K472" s="85">
        <f>ABS(Table8[[#This Row],[Erorr ]])</f>
        <v>0.7923900000000117</v>
      </c>
      <c r="L472" s="13">
        <f>Table8[[#This Row],[Abs Erorr ]]/Table8[[#This Row],[Adj Close]]</f>
        <v>5.6988722218187559E-3</v>
      </c>
      <c r="M472" s="97">
        <f t="shared" si="15"/>
        <v>141.47335000000001</v>
      </c>
      <c r="N472" s="85">
        <f>(Table8[[#This Row],[Adj Close]]-Table8[[#This Row],[Forecast 6 Period ]])</f>
        <v>-2.4300500000000227</v>
      </c>
      <c r="O472" s="85">
        <f>Table8[[#This Row],[Erorr 2]]^2</f>
        <v>5.9051430025001101</v>
      </c>
      <c r="P472" s="85">
        <f>ABS(Table8[[#This Row],[Erorr 2]])</f>
        <v>2.4300500000000227</v>
      </c>
      <c r="Q472" s="13">
        <f>Table8[[#This Row],[Abs Erorr 4]]/Table8[[#This Row],[Adj Close]]</f>
        <v>1.7476929848471826E-2</v>
      </c>
    </row>
    <row r="473" spans="6:17" x14ac:dyDescent="0.3">
      <c r="F473" s="9">
        <v>44147.291666666664</v>
      </c>
      <c r="G473" s="80">
        <v>137.2533</v>
      </c>
      <c r="H473" s="85">
        <f t="shared" si="14"/>
        <v>138.77932999999999</v>
      </c>
      <c r="I473" s="85">
        <f>(Table8[[#This Row],[Adj Close]]-Table8[[#This Row],[Forecast 3 Period]])</f>
        <v>-1.5260299999999916</v>
      </c>
      <c r="J473" s="85">
        <f>Table8[[#This Row],[Erorr ]]^2</f>
        <v>2.3287675608999741</v>
      </c>
      <c r="K473" s="85">
        <f>ABS(Table8[[#This Row],[Erorr ]])</f>
        <v>1.5260299999999916</v>
      </c>
      <c r="L473" s="13">
        <f>Table8[[#This Row],[Abs Erorr ]]/Table8[[#This Row],[Adj Close]]</f>
        <v>1.1118348338436975E-2</v>
      </c>
      <c r="M473" s="97">
        <f t="shared" si="15"/>
        <v>140.54901000000001</v>
      </c>
      <c r="N473" s="85">
        <f>(Table8[[#This Row],[Adj Close]]-Table8[[#This Row],[Forecast 6 Period ]])</f>
        <v>-3.2957100000000139</v>
      </c>
      <c r="O473" s="85">
        <f>Table8[[#This Row],[Erorr 2]]^2</f>
        <v>10.861704404100092</v>
      </c>
      <c r="P473" s="85">
        <f>ABS(Table8[[#This Row],[Erorr 2]])</f>
        <v>3.2957100000000139</v>
      </c>
      <c r="Q473" s="13">
        <f>Table8[[#This Row],[Abs Erorr 4]]/Table8[[#This Row],[Adj Close]]</f>
        <v>2.4011881681533443E-2</v>
      </c>
    </row>
    <row r="474" spans="6:17" x14ac:dyDescent="0.3">
      <c r="F474" s="5">
        <v>44148.291666666664</v>
      </c>
      <c r="G474" s="91">
        <v>136.16669999999999</v>
      </c>
      <c r="H474" s="85">
        <f t="shared" si="14"/>
        <v>137.65031999999999</v>
      </c>
      <c r="I474" s="85">
        <f>(Table8[[#This Row],[Adj Close]]-Table8[[#This Row],[Forecast 3 Period]])</f>
        <v>-1.4836200000000019</v>
      </c>
      <c r="J474" s="85">
        <f>Table8[[#This Row],[Erorr ]]^2</f>
        <v>2.2011283044000058</v>
      </c>
      <c r="K474" s="85">
        <f>ABS(Table8[[#This Row],[Erorr ]])</f>
        <v>1.4836200000000019</v>
      </c>
      <c r="L474" s="13">
        <f>Table8[[#This Row],[Abs Erorr ]]/Table8[[#This Row],[Adj Close]]</f>
        <v>1.0895615447829771E-2</v>
      </c>
      <c r="M474" s="97">
        <f t="shared" si="15"/>
        <v>139.63533000000001</v>
      </c>
      <c r="N474" s="85">
        <f>(Table8[[#This Row],[Adj Close]]-Table8[[#This Row],[Forecast 6 Period ]])</f>
        <v>-3.4686300000000188</v>
      </c>
      <c r="O474" s="85">
        <f>Table8[[#This Row],[Erorr 2]]^2</f>
        <v>12.03139407690013</v>
      </c>
      <c r="P474" s="85">
        <f>ABS(Table8[[#This Row],[Erorr 2]])</f>
        <v>3.4686300000000188</v>
      </c>
      <c r="Q474" s="13">
        <f>Table8[[#This Row],[Abs Erorr 4]]/Table8[[#This Row],[Adj Close]]</f>
        <v>2.5473408696840116E-2</v>
      </c>
    </row>
    <row r="475" spans="6:17" x14ac:dyDescent="0.3">
      <c r="F475" s="9">
        <v>44151.291666666664</v>
      </c>
      <c r="G475" s="80">
        <v>136.03</v>
      </c>
      <c r="H475" s="85">
        <f t="shared" si="14"/>
        <v>137.35566</v>
      </c>
      <c r="I475" s="85">
        <f>(Table8[[#This Row],[Adj Close]]-Table8[[#This Row],[Forecast 3 Period]])</f>
        <v>-1.3256599999999992</v>
      </c>
      <c r="J475" s="85">
        <f>Table8[[#This Row],[Erorr ]]^2</f>
        <v>1.7573744355999978</v>
      </c>
      <c r="K475" s="85">
        <f>ABS(Table8[[#This Row],[Erorr ]])</f>
        <v>1.3256599999999992</v>
      </c>
      <c r="L475" s="13">
        <f>Table8[[#This Row],[Abs Erorr ]]/Table8[[#This Row],[Adj Close]]</f>
        <v>9.7453502903771163E-3</v>
      </c>
      <c r="M475" s="97">
        <f t="shared" si="15"/>
        <v>138.22367</v>
      </c>
      <c r="N475" s="85">
        <f>(Table8[[#This Row],[Adj Close]]-Table8[[#This Row],[Forecast 6 Period ]])</f>
        <v>-2.1936699999999973</v>
      </c>
      <c r="O475" s="85">
        <f>Table8[[#This Row],[Erorr 2]]^2</f>
        <v>4.8121880688999887</v>
      </c>
      <c r="P475" s="85">
        <f>ABS(Table8[[#This Row],[Erorr 2]])</f>
        <v>2.1936699999999973</v>
      </c>
      <c r="Q475" s="13">
        <f>Table8[[#This Row],[Abs Erorr 4]]/Table8[[#This Row],[Adj Close]]</f>
        <v>1.6126369183268378E-2</v>
      </c>
    </row>
    <row r="476" spans="6:17" x14ac:dyDescent="0.3">
      <c r="F476" s="5">
        <v>44152.291666666664</v>
      </c>
      <c r="G476" s="91">
        <v>147.20330000000001</v>
      </c>
      <c r="H476" s="85">
        <f t="shared" si="14"/>
        <v>136.43799999999999</v>
      </c>
      <c r="I476" s="85">
        <f>(Table8[[#This Row],[Adj Close]]-Table8[[#This Row],[Forecast 3 Period]])</f>
        <v>10.765300000000025</v>
      </c>
      <c r="J476" s="85">
        <f>Table8[[#This Row],[Erorr ]]^2</f>
        <v>115.89168409000054</v>
      </c>
      <c r="K476" s="85">
        <f>ABS(Table8[[#This Row],[Erorr ]])</f>
        <v>10.765300000000025</v>
      </c>
      <c r="L476" s="13">
        <f>Table8[[#This Row],[Abs Erorr ]]/Table8[[#This Row],[Adj Close]]</f>
        <v>7.3132192009282559E-2</v>
      </c>
      <c r="M476" s="97">
        <f t="shared" si="15"/>
        <v>137.41933</v>
      </c>
      <c r="N476" s="85">
        <f>(Table8[[#This Row],[Adj Close]]-Table8[[#This Row],[Forecast 6 Period ]])</f>
        <v>9.7839700000000107</v>
      </c>
      <c r="O476" s="85">
        <f>Table8[[#This Row],[Erorr 2]]^2</f>
        <v>95.726068960900207</v>
      </c>
      <c r="P476" s="85">
        <f>ABS(Table8[[#This Row],[Erorr 2]])</f>
        <v>9.7839700000000107</v>
      </c>
      <c r="Q476" s="13">
        <f>Table8[[#This Row],[Abs Erorr 4]]/Table8[[#This Row],[Adj Close]]</f>
        <v>6.6465697440206917E-2</v>
      </c>
    </row>
    <row r="477" spans="6:17" x14ac:dyDescent="0.3">
      <c r="F477" s="9">
        <v>44153.291666666664</v>
      </c>
      <c r="G477" s="80">
        <v>162.2133</v>
      </c>
      <c r="H477" s="85">
        <f t="shared" si="14"/>
        <v>140.54033000000001</v>
      </c>
      <c r="I477" s="85">
        <f>(Table8[[#This Row],[Adj Close]]-Table8[[#This Row],[Forecast 3 Period]])</f>
        <v>21.672969999999992</v>
      </c>
      <c r="J477" s="85">
        <f>Table8[[#This Row],[Erorr ]]^2</f>
        <v>469.71762862089969</v>
      </c>
      <c r="K477" s="85">
        <f>ABS(Table8[[#This Row],[Erorr ]])</f>
        <v>21.672969999999992</v>
      </c>
      <c r="L477" s="13">
        <f>Table8[[#This Row],[Abs Erorr ]]/Table8[[#This Row],[Adj Close]]</f>
        <v>0.13360784843166368</v>
      </c>
      <c r="M477" s="97">
        <f t="shared" si="15"/>
        <v>138.91366000000002</v>
      </c>
      <c r="N477" s="85">
        <f>(Table8[[#This Row],[Adj Close]]-Table8[[#This Row],[Forecast 6 Period ]])</f>
        <v>23.299639999999982</v>
      </c>
      <c r="O477" s="85">
        <f>Table8[[#This Row],[Erorr 2]]^2</f>
        <v>542.87322412959918</v>
      </c>
      <c r="P477" s="85">
        <f>ABS(Table8[[#This Row],[Erorr 2]])</f>
        <v>23.299639999999982</v>
      </c>
      <c r="Q477" s="13">
        <f>Table8[[#This Row],[Abs Erorr 4]]/Table8[[#This Row],[Adj Close]]</f>
        <v>0.14363581777819687</v>
      </c>
    </row>
    <row r="478" spans="6:17" x14ac:dyDescent="0.3">
      <c r="F478" s="5">
        <v>44154.291666666664</v>
      </c>
      <c r="G478" s="91">
        <v>166.42330000000001</v>
      </c>
      <c r="H478" s="85">
        <f t="shared" si="14"/>
        <v>149.85531</v>
      </c>
      <c r="I478" s="85">
        <f>(Table8[[#This Row],[Adj Close]]-Table8[[#This Row],[Forecast 3 Period]])</f>
        <v>16.567990000000009</v>
      </c>
      <c r="J478" s="85">
        <f>Table8[[#This Row],[Erorr ]]^2</f>
        <v>274.49829264010032</v>
      </c>
      <c r="K478" s="85">
        <f>ABS(Table8[[#This Row],[Erorr ]])</f>
        <v>16.567990000000009</v>
      </c>
      <c r="L478" s="13">
        <f>Table8[[#This Row],[Abs Erorr ]]/Table8[[#This Row],[Adj Close]]</f>
        <v>9.9553307739961933E-2</v>
      </c>
      <c r="M478" s="97">
        <f t="shared" si="15"/>
        <v>143.95232000000001</v>
      </c>
      <c r="N478" s="85">
        <f>(Table8[[#This Row],[Adj Close]]-Table8[[#This Row],[Forecast 6 Period ]])</f>
        <v>22.470979999999997</v>
      </c>
      <c r="O478" s="85">
        <f>Table8[[#This Row],[Erorr 2]]^2</f>
        <v>504.94494216039988</v>
      </c>
      <c r="P478" s="85">
        <f>ABS(Table8[[#This Row],[Erorr 2]])</f>
        <v>22.470979999999997</v>
      </c>
      <c r="Q478" s="13">
        <f>Table8[[#This Row],[Abs Erorr 4]]/Table8[[#This Row],[Adj Close]]</f>
        <v>0.13502304064394827</v>
      </c>
    </row>
    <row r="479" spans="6:17" x14ac:dyDescent="0.3">
      <c r="F479" s="9">
        <v>44155.291666666664</v>
      </c>
      <c r="G479" s="80">
        <v>163.20330000000001</v>
      </c>
      <c r="H479" s="85">
        <f t="shared" si="14"/>
        <v>159.39430000000002</v>
      </c>
      <c r="I479" s="85">
        <f>(Table8[[#This Row],[Adj Close]]-Table8[[#This Row],[Forecast 3 Period]])</f>
        <v>3.8089999999999975</v>
      </c>
      <c r="J479" s="85">
        <f>Table8[[#This Row],[Erorr ]]^2</f>
        <v>14.50848099999998</v>
      </c>
      <c r="K479" s="85">
        <f>ABS(Table8[[#This Row],[Erorr ]])</f>
        <v>3.8089999999999975</v>
      </c>
      <c r="L479" s="13">
        <f>Table8[[#This Row],[Abs Erorr ]]/Table8[[#This Row],[Adj Close]]</f>
        <v>2.3338988856230217E-2</v>
      </c>
      <c r="M479" s="97">
        <f t="shared" si="15"/>
        <v>149.71598</v>
      </c>
      <c r="N479" s="85">
        <f>(Table8[[#This Row],[Adj Close]]-Table8[[#This Row],[Forecast 6 Period ]])</f>
        <v>13.487320000000011</v>
      </c>
      <c r="O479" s="85">
        <f>Table8[[#This Row],[Erorr 2]]^2</f>
        <v>181.9078007824003</v>
      </c>
      <c r="P479" s="85">
        <f>ABS(Table8[[#This Row],[Erorr 2]])</f>
        <v>13.487320000000011</v>
      </c>
      <c r="Q479" s="13">
        <f>Table8[[#This Row],[Abs Erorr 4]]/Table8[[#This Row],[Adj Close]]</f>
        <v>8.2641221102759621E-2</v>
      </c>
    </row>
    <row r="480" spans="6:17" x14ac:dyDescent="0.3">
      <c r="F480" s="5">
        <v>44158.291666666664</v>
      </c>
      <c r="G480" s="91">
        <v>173.95</v>
      </c>
      <c r="H480" s="85">
        <f t="shared" si="14"/>
        <v>163.8723</v>
      </c>
      <c r="I480" s="85">
        <f>(Table8[[#This Row],[Adj Close]]-Table8[[#This Row],[Forecast 3 Period]])</f>
        <v>10.077699999999993</v>
      </c>
      <c r="J480" s="85">
        <f>Table8[[#This Row],[Erorr ]]^2</f>
        <v>101.56003728999985</v>
      </c>
      <c r="K480" s="85">
        <f>ABS(Table8[[#This Row],[Erorr ]])</f>
        <v>10.077699999999993</v>
      </c>
      <c r="L480" s="13">
        <f>Table8[[#This Row],[Abs Erorr ]]/Table8[[#This Row],[Adj Close]]</f>
        <v>5.7934463926415602E-2</v>
      </c>
      <c r="M480" s="97">
        <f t="shared" si="15"/>
        <v>155.02831</v>
      </c>
      <c r="N480" s="85">
        <f>(Table8[[#This Row],[Adj Close]]-Table8[[#This Row],[Forecast 6 Period ]])</f>
        <v>18.921689999999984</v>
      </c>
      <c r="O480" s="85">
        <f>Table8[[#This Row],[Erorr 2]]^2</f>
        <v>358.03035245609937</v>
      </c>
      <c r="P480" s="85">
        <f>ABS(Table8[[#This Row],[Erorr 2]])</f>
        <v>18.921689999999984</v>
      </c>
      <c r="Q480" s="13">
        <f>Table8[[#This Row],[Abs Erorr 4]]/Table8[[#This Row],[Adj Close]]</f>
        <v>0.10877660247197463</v>
      </c>
    </row>
    <row r="481" spans="6:17" x14ac:dyDescent="0.3">
      <c r="F481" s="9">
        <v>44159.291666666664</v>
      </c>
      <c r="G481" s="80">
        <v>185.1267</v>
      </c>
      <c r="H481" s="85">
        <f t="shared" si="14"/>
        <v>168.46798000000001</v>
      </c>
      <c r="I481" s="85">
        <f>(Table8[[#This Row],[Adj Close]]-Table8[[#This Row],[Forecast 3 Period]])</f>
        <v>16.658719999999988</v>
      </c>
      <c r="J481" s="85">
        <f>Table8[[#This Row],[Erorr ]]^2</f>
        <v>277.51295203839959</v>
      </c>
      <c r="K481" s="85">
        <f>ABS(Table8[[#This Row],[Erorr ]])</f>
        <v>16.658719999999988</v>
      </c>
      <c r="L481" s="13">
        <f>Table8[[#This Row],[Abs Erorr ]]/Table8[[#This Row],[Adj Close]]</f>
        <v>8.9985507222891073E-2</v>
      </c>
      <c r="M481" s="97">
        <f t="shared" si="15"/>
        <v>161.48131000000001</v>
      </c>
      <c r="N481" s="85">
        <f>(Table8[[#This Row],[Adj Close]]-Table8[[#This Row],[Forecast 6 Period ]])</f>
        <v>23.645389999999992</v>
      </c>
      <c r="O481" s="85">
        <f>Table8[[#This Row],[Erorr 2]]^2</f>
        <v>559.10446825209965</v>
      </c>
      <c r="P481" s="85">
        <f>ABS(Table8[[#This Row],[Erorr 2]])</f>
        <v>23.645389999999992</v>
      </c>
      <c r="Q481" s="13">
        <f>Table8[[#This Row],[Abs Erorr 4]]/Table8[[#This Row],[Adj Close]]</f>
        <v>0.12772544424980292</v>
      </c>
    </row>
    <row r="482" spans="6:17" x14ac:dyDescent="0.3">
      <c r="F482" s="5">
        <v>44160.291666666664</v>
      </c>
      <c r="G482" s="91">
        <v>191.33330000000001</v>
      </c>
      <c r="H482" s="85">
        <f t="shared" si="14"/>
        <v>175.19667000000001</v>
      </c>
      <c r="I482" s="85">
        <f>(Table8[[#This Row],[Adj Close]]-Table8[[#This Row],[Forecast 3 Period]])</f>
        <v>16.136629999999997</v>
      </c>
      <c r="J482" s="85">
        <f>Table8[[#This Row],[Erorr ]]^2</f>
        <v>260.39082775689991</v>
      </c>
      <c r="K482" s="85">
        <f>ABS(Table8[[#This Row],[Erorr ]])</f>
        <v>16.136629999999997</v>
      </c>
      <c r="L482" s="13">
        <f>Table8[[#This Row],[Abs Erorr ]]/Table8[[#This Row],[Adj Close]]</f>
        <v>8.4337802149442864E-2</v>
      </c>
      <c r="M482" s="97">
        <f t="shared" si="15"/>
        <v>168.68231999999998</v>
      </c>
      <c r="N482" s="85">
        <f>(Table8[[#This Row],[Adj Close]]-Table8[[#This Row],[Forecast 6 Period ]])</f>
        <v>22.650980000000033</v>
      </c>
      <c r="O482" s="85">
        <f>Table8[[#This Row],[Erorr 2]]^2</f>
        <v>513.06689496040144</v>
      </c>
      <c r="P482" s="85">
        <f>ABS(Table8[[#This Row],[Erorr 2]])</f>
        <v>22.650980000000033</v>
      </c>
      <c r="Q482" s="13">
        <f>Table8[[#This Row],[Abs Erorr 4]]/Table8[[#This Row],[Adj Close]]</f>
        <v>0.1183849335165391</v>
      </c>
    </row>
    <row r="483" spans="6:17" x14ac:dyDescent="0.3">
      <c r="F483" s="9">
        <v>44162.291666666664</v>
      </c>
      <c r="G483" s="80">
        <v>195.2533</v>
      </c>
      <c r="H483" s="85">
        <f t="shared" si="14"/>
        <v>184.25632999999999</v>
      </c>
      <c r="I483" s="85">
        <f>(Table8[[#This Row],[Adj Close]]-Table8[[#This Row],[Forecast 3 Period]])</f>
        <v>10.996970000000005</v>
      </c>
      <c r="J483" s="85">
        <f>Table8[[#This Row],[Erorr ]]^2</f>
        <v>120.93334918090009</v>
      </c>
      <c r="K483" s="85">
        <f>ABS(Table8[[#This Row],[Erorr ]])</f>
        <v>10.996970000000005</v>
      </c>
      <c r="L483" s="13">
        <f>Table8[[#This Row],[Abs Erorr ]]/Table8[[#This Row],[Adj Close]]</f>
        <v>5.6321557689421917E-2</v>
      </c>
      <c r="M483" s="97">
        <f t="shared" si="15"/>
        <v>175.58631999999997</v>
      </c>
      <c r="N483" s="85">
        <f>(Table8[[#This Row],[Adj Close]]-Table8[[#This Row],[Forecast 6 Period ]])</f>
        <v>19.666980000000024</v>
      </c>
      <c r="O483" s="85">
        <f>Table8[[#This Row],[Erorr 2]]^2</f>
        <v>386.79010232040093</v>
      </c>
      <c r="P483" s="85">
        <f>ABS(Table8[[#This Row],[Erorr 2]])</f>
        <v>19.666980000000024</v>
      </c>
      <c r="Q483" s="13">
        <f>Table8[[#This Row],[Abs Erorr 4]]/Table8[[#This Row],[Adj Close]]</f>
        <v>0.10072546789222013</v>
      </c>
    </row>
    <row r="484" spans="6:17" x14ac:dyDescent="0.3">
      <c r="F484" s="5">
        <v>44165.291666666664</v>
      </c>
      <c r="G484" s="91">
        <v>189.2</v>
      </c>
      <c r="H484" s="85">
        <f t="shared" si="14"/>
        <v>191.03931999999998</v>
      </c>
      <c r="I484" s="85">
        <f>(Table8[[#This Row],[Adj Close]]-Table8[[#This Row],[Forecast 3 Period]])</f>
        <v>-1.8393199999999865</v>
      </c>
      <c r="J484" s="85">
        <f>Table8[[#This Row],[Erorr ]]^2</f>
        <v>3.3830980623999505</v>
      </c>
      <c r="K484" s="85">
        <f>ABS(Table8[[#This Row],[Erorr ]])</f>
        <v>1.8393199999999865</v>
      </c>
      <c r="L484" s="13">
        <f>Table8[[#This Row],[Abs Erorr ]]/Table8[[#This Row],[Adj Close]]</f>
        <v>9.7215644820295277E-3</v>
      </c>
      <c r="M484" s="97">
        <f t="shared" si="15"/>
        <v>182.09532000000002</v>
      </c>
      <c r="N484" s="85">
        <f>(Table8[[#This Row],[Adj Close]]-Table8[[#This Row],[Forecast 6 Period ]])</f>
        <v>7.1046799999999735</v>
      </c>
      <c r="O484" s="85">
        <f>Table8[[#This Row],[Erorr 2]]^2</f>
        <v>50.476477902399623</v>
      </c>
      <c r="P484" s="85">
        <f>ABS(Table8[[#This Row],[Erorr 2]])</f>
        <v>7.1046799999999735</v>
      </c>
      <c r="Q484" s="13">
        <f>Table8[[#This Row],[Abs Erorr 4]]/Table8[[#This Row],[Adj Close]]</f>
        <v>3.7551162790697534E-2</v>
      </c>
    </row>
    <row r="485" spans="6:17" x14ac:dyDescent="0.3">
      <c r="F485" s="9">
        <v>44166.291666666664</v>
      </c>
      <c r="G485" s="80">
        <v>194.92</v>
      </c>
      <c r="H485" s="85">
        <f t="shared" si="14"/>
        <v>191.65598</v>
      </c>
      <c r="I485" s="85">
        <f>(Table8[[#This Row],[Adj Close]]-Table8[[#This Row],[Forecast 3 Period]])</f>
        <v>3.2640199999999879</v>
      </c>
      <c r="J485" s="85">
        <f>Table8[[#This Row],[Erorr ]]^2</f>
        <v>10.653826560399921</v>
      </c>
      <c r="K485" s="85">
        <f>ABS(Table8[[#This Row],[Erorr ]])</f>
        <v>3.2640199999999879</v>
      </c>
      <c r="L485" s="13">
        <f>Table8[[#This Row],[Abs Erorr ]]/Table8[[#This Row],[Adj Close]]</f>
        <v>1.6745434024215002E-2</v>
      </c>
      <c r="M485" s="97">
        <f t="shared" si="15"/>
        <v>185.89799000000002</v>
      </c>
      <c r="N485" s="85">
        <f>(Table8[[#This Row],[Adj Close]]-Table8[[#This Row],[Forecast 6 Period ]])</f>
        <v>9.0220099999999661</v>
      </c>
      <c r="O485" s="85">
        <f>Table8[[#This Row],[Erorr 2]]^2</f>
        <v>81.396664440099386</v>
      </c>
      <c r="P485" s="85">
        <f>ABS(Table8[[#This Row],[Erorr 2]])</f>
        <v>9.0220099999999661</v>
      </c>
      <c r="Q485" s="13">
        <f>Table8[[#This Row],[Abs Erorr 4]]/Table8[[#This Row],[Adj Close]]</f>
        <v>4.6285706956700014E-2</v>
      </c>
    </row>
    <row r="486" spans="6:17" x14ac:dyDescent="0.3">
      <c r="F486" s="5">
        <v>44167.291666666664</v>
      </c>
      <c r="G486" s="91">
        <v>189.60669999999999</v>
      </c>
      <c r="H486" s="85">
        <f t="shared" si="14"/>
        <v>193.30399</v>
      </c>
      <c r="I486" s="85">
        <f>(Table8[[#This Row],[Adj Close]]-Table8[[#This Row],[Forecast 3 Period]])</f>
        <v>-3.6972900000000095</v>
      </c>
      <c r="J486" s="85">
        <f>Table8[[#This Row],[Erorr ]]^2</f>
        <v>13.669953344100071</v>
      </c>
      <c r="K486" s="85">
        <f>ABS(Table8[[#This Row],[Erorr ]])</f>
        <v>3.6972900000000095</v>
      </c>
      <c r="L486" s="13">
        <f>Table8[[#This Row],[Abs Erorr ]]/Table8[[#This Row],[Adj Close]]</f>
        <v>1.9499785608841934E-2</v>
      </c>
      <c r="M486" s="97">
        <f t="shared" si="15"/>
        <v>190.04899000000003</v>
      </c>
      <c r="N486" s="85">
        <f>(Table8[[#This Row],[Adj Close]]-Table8[[#This Row],[Forecast 6 Period ]])</f>
        <v>-0.44229000000004248</v>
      </c>
      <c r="O486" s="85">
        <f>Table8[[#This Row],[Erorr 2]]^2</f>
        <v>0.19562044410003757</v>
      </c>
      <c r="P486" s="85">
        <f>ABS(Table8[[#This Row],[Erorr 2]])</f>
        <v>0.44229000000004248</v>
      </c>
      <c r="Q486" s="13">
        <f>Table8[[#This Row],[Abs Erorr 4]]/Table8[[#This Row],[Adj Close]]</f>
        <v>2.3326707336821036E-3</v>
      </c>
    </row>
    <row r="487" spans="6:17" x14ac:dyDescent="0.3">
      <c r="F487" s="9">
        <v>44168.291666666664</v>
      </c>
      <c r="G487" s="80">
        <v>197.79329999999999</v>
      </c>
      <c r="H487" s="85">
        <f t="shared" si="14"/>
        <v>191.07867999999999</v>
      </c>
      <c r="I487" s="85">
        <f>(Table8[[#This Row],[Adj Close]]-Table8[[#This Row],[Forecast 3 Period]])</f>
        <v>6.7146199999999965</v>
      </c>
      <c r="J487" s="85">
        <f>Table8[[#This Row],[Erorr ]]^2</f>
        <v>45.086121744399954</v>
      </c>
      <c r="K487" s="85">
        <f>ABS(Table8[[#This Row],[Erorr ]])</f>
        <v>6.7146199999999965</v>
      </c>
      <c r="L487" s="13">
        <f>Table8[[#This Row],[Abs Erorr ]]/Table8[[#This Row],[Adj Close]]</f>
        <v>3.3947661523418625E-2</v>
      </c>
      <c r="M487" s="97">
        <f t="shared" si="15"/>
        <v>191.44200000000001</v>
      </c>
      <c r="N487" s="85">
        <f>(Table8[[#This Row],[Adj Close]]-Table8[[#This Row],[Forecast 6 Period ]])</f>
        <v>6.3512999999999806</v>
      </c>
      <c r="O487" s="85">
        <f>Table8[[#This Row],[Erorr 2]]^2</f>
        <v>40.339011689999751</v>
      </c>
      <c r="P487" s="85">
        <f>ABS(Table8[[#This Row],[Erorr 2]])</f>
        <v>6.3512999999999806</v>
      </c>
      <c r="Q487" s="13">
        <f>Table8[[#This Row],[Abs Erorr 4]]/Table8[[#This Row],[Adj Close]]</f>
        <v>3.2110794450570274E-2</v>
      </c>
    </row>
    <row r="488" spans="6:17" x14ac:dyDescent="0.3">
      <c r="F488" s="5">
        <v>44169.291666666664</v>
      </c>
      <c r="G488" s="91">
        <v>199.68</v>
      </c>
      <c r="H488" s="85">
        <f t="shared" si="14"/>
        <v>194.47532999999999</v>
      </c>
      <c r="I488" s="85">
        <f>(Table8[[#This Row],[Adj Close]]-Table8[[#This Row],[Forecast 3 Period]])</f>
        <v>5.2046700000000214</v>
      </c>
      <c r="J488" s="85">
        <f>Table8[[#This Row],[Erorr ]]^2</f>
        <v>27.088589808900224</v>
      </c>
      <c r="K488" s="85">
        <f>ABS(Table8[[#This Row],[Erorr ]])</f>
        <v>5.2046700000000214</v>
      </c>
      <c r="L488" s="13">
        <f>Table8[[#This Row],[Abs Erorr ]]/Table8[[#This Row],[Adj Close]]</f>
        <v>2.6065054086538569E-2</v>
      </c>
      <c r="M488" s="97">
        <f t="shared" si="15"/>
        <v>192.96266</v>
      </c>
      <c r="N488" s="85">
        <f>(Table8[[#This Row],[Adj Close]]-Table8[[#This Row],[Forecast 6 Period ]])</f>
        <v>6.7173400000000072</v>
      </c>
      <c r="O488" s="85">
        <f>Table8[[#This Row],[Erorr 2]]^2</f>
        <v>45.122656675600098</v>
      </c>
      <c r="P488" s="85">
        <f>ABS(Table8[[#This Row],[Erorr 2]])</f>
        <v>6.7173400000000072</v>
      </c>
      <c r="Q488" s="13">
        <f>Table8[[#This Row],[Abs Erorr 4]]/Table8[[#This Row],[Adj Close]]</f>
        <v>3.3640524839743627E-2</v>
      </c>
    </row>
    <row r="489" spans="6:17" x14ac:dyDescent="0.3">
      <c r="F489" s="9">
        <v>44172.291666666664</v>
      </c>
      <c r="G489" s="80">
        <v>213.92</v>
      </c>
      <c r="H489" s="85">
        <f t="shared" si="14"/>
        <v>196.09199999999998</v>
      </c>
      <c r="I489" s="85">
        <f>(Table8[[#This Row],[Adj Close]]-Table8[[#This Row],[Forecast 3 Period]])</f>
        <v>17.828000000000003</v>
      </c>
      <c r="J489" s="85">
        <f>Table8[[#This Row],[Erorr ]]^2</f>
        <v>317.83758400000011</v>
      </c>
      <c r="K489" s="85">
        <f>ABS(Table8[[#This Row],[Erorr ]])</f>
        <v>17.828000000000003</v>
      </c>
      <c r="L489" s="13">
        <f>Table8[[#This Row],[Abs Erorr ]]/Table8[[#This Row],[Adj Close]]</f>
        <v>8.3339566192969353E-2</v>
      </c>
      <c r="M489" s="97">
        <f t="shared" si="15"/>
        <v>194.84532999999999</v>
      </c>
      <c r="N489" s="85">
        <f>(Table8[[#This Row],[Adj Close]]-Table8[[#This Row],[Forecast 6 Period ]])</f>
        <v>19.074669999999998</v>
      </c>
      <c r="O489" s="85">
        <f>Table8[[#This Row],[Erorr 2]]^2</f>
        <v>363.84303560889992</v>
      </c>
      <c r="P489" s="85">
        <f>ABS(Table8[[#This Row],[Erorr 2]])</f>
        <v>19.074669999999998</v>
      </c>
      <c r="Q489" s="13">
        <f>Table8[[#This Row],[Abs Erorr 4]]/Table8[[#This Row],[Adj Close]]</f>
        <v>8.9167305534779348E-2</v>
      </c>
    </row>
    <row r="490" spans="6:17" x14ac:dyDescent="0.3">
      <c r="F490" s="5">
        <v>44173.291666666664</v>
      </c>
      <c r="G490" s="91">
        <v>216.6267</v>
      </c>
      <c r="H490" s="85">
        <f t="shared" si="14"/>
        <v>204.80998999999997</v>
      </c>
      <c r="I490" s="85">
        <f>(Table8[[#This Row],[Adj Close]]-Table8[[#This Row],[Forecast 3 Period]])</f>
        <v>11.816710000000029</v>
      </c>
      <c r="J490" s="85">
        <f>Table8[[#This Row],[Erorr ]]^2</f>
        <v>139.63463522410069</v>
      </c>
      <c r="K490" s="85">
        <f>ABS(Table8[[#This Row],[Erorr ]])</f>
        <v>11.816710000000029</v>
      </c>
      <c r="L490" s="13">
        <f>Table8[[#This Row],[Abs Erorr ]]/Table8[[#This Row],[Adj Close]]</f>
        <v>5.4548723679952789E-2</v>
      </c>
      <c r="M490" s="97">
        <f t="shared" si="15"/>
        <v>198.61199999999997</v>
      </c>
      <c r="N490" s="85">
        <f>(Table8[[#This Row],[Adj Close]]-Table8[[#This Row],[Forecast 6 Period ]])</f>
        <v>18.014700000000033</v>
      </c>
      <c r="O490" s="85">
        <f>Table8[[#This Row],[Erorr 2]]^2</f>
        <v>324.52941609000118</v>
      </c>
      <c r="P490" s="85">
        <f>ABS(Table8[[#This Row],[Erorr 2]])</f>
        <v>18.014700000000033</v>
      </c>
      <c r="Q490" s="13">
        <f>Table8[[#This Row],[Abs Erorr 4]]/Table8[[#This Row],[Adj Close]]</f>
        <v>8.3160109072427518E-2</v>
      </c>
    </row>
    <row r="491" spans="6:17" x14ac:dyDescent="0.3">
      <c r="F491" s="9">
        <v>44174.291666666664</v>
      </c>
      <c r="G491" s="80">
        <v>201.4933</v>
      </c>
      <c r="H491" s="85">
        <f t="shared" si="14"/>
        <v>210.73068000000001</v>
      </c>
      <c r="I491" s="85">
        <f>(Table8[[#This Row],[Adj Close]]-Table8[[#This Row],[Forecast 3 Period]])</f>
        <v>-9.2373800000000017</v>
      </c>
      <c r="J491" s="85">
        <f>Table8[[#This Row],[Erorr ]]^2</f>
        <v>85.329189264400028</v>
      </c>
      <c r="K491" s="85">
        <f>ABS(Table8[[#This Row],[Erorr ]])</f>
        <v>9.2373800000000017</v>
      </c>
      <c r="L491" s="13">
        <f>Table8[[#This Row],[Abs Erorr ]]/Table8[[#This Row],[Adj Close]]</f>
        <v>4.584460128450922E-2</v>
      </c>
      <c r="M491" s="97">
        <f t="shared" si="15"/>
        <v>204.05667</v>
      </c>
      <c r="N491" s="85">
        <f>(Table8[[#This Row],[Adj Close]]-Table8[[#This Row],[Forecast 6 Period ]])</f>
        <v>-2.5633699999999919</v>
      </c>
      <c r="O491" s="85">
        <f>Table8[[#This Row],[Erorr 2]]^2</f>
        <v>6.5708657568999582</v>
      </c>
      <c r="P491" s="85">
        <f>ABS(Table8[[#This Row],[Erorr 2]])</f>
        <v>2.5633699999999919</v>
      </c>
      <c r="Q491" s="13">
        <f>Table8[[#This Row],[Abs Erorr 4]]/Table8[[#This Row],[Adj Close]]</f>
        <v>1.2721862215765944E-2</v>
      </c>
    </row>
    <row r="492" spans="6:17" x14ac:dyDescent="0.3">
      <c r="F492" s="5">
        <v>44175.291666666664</v>
      </c>
      <c r="G492" s="91">
        <v>209.02330000000001</v>
      </c>
      <c r="H492" s="85">
        <f t="shared" si="14"/>
        <v>209.76132999999999</v>
      </c>
      <c r="I492" s="85">
        <f>(Table8[[#This Row],[Adj Close]]-Table8[[#This Row],[Forecast 3 Period]])</f>
        <v>-0.73802999999998065</v>
      </c>
      <c r="J492" s="85">
        <f>Table8[[#This Row],[Erorr ]]^2</f>
        <v>0.54468828089997146</v>
      </c>
      <c r="K492" s="85">
        <f>ABS(Table8[[#This Row],[Erorr ]])</f>
        <v>0.73802999999998065</v>
      </c>
      <c r="L492" s="13">
        <f>Table8[[#This Row],[Abs Erorr ]]/Table8[[#This Row],[Adj Close]]</f>
        <v>3.5308503884494248E-3</v>
      </c>
      <c r="M492" s="97">
        <f t="shared" si="15"/>
        <v>205.084</v>
      </c>
      <c r="N492" s="85">
        <f>(Table8[[#This Row],[Adj Close]]-Table8[[#This Row],[Forecast 6 Period ]])</f>
        <v>3.9393000000000029</v>
      </c>
      <c r="O492" s="85">
        <f>Table8[[#This Row],[Erorr 2]]^2</f>
        <v>15.518084490000023</v>
      </c>
      <c r="P492" s="85">
        <f>ABS(Table8[[#This Row],[Erorr 2]])</f>
        <v>3.9393000000000029</v>
      </c>
      <c r="Q492" s="13">
        <f>Table8[[#This Row],[Abs Erorr 4]]/Table8[[#This Row],[Adj Close]]</f>
        <v>1.8846224320446584E-2</v>
      </c>
    </row>
    <row r="493" spans="6:17" x14ac:dyDescent="0.3">
      <c r="F493" s="9">
        <v>44176.291666666664</v>
      </c>
      <c r="G493" s="80">
        <v>203.33</v>
      </c>
      <c r="H493" s="85">
        <f t="shared" si="14"/>
        <v>209.04532</v>
      </c>
      <c r="I493" s="85">
        <f>(Table8[[#This Row],[Adj Close]]-Table8[[#This Row],[Forecast 3 Period]])</f>
        <v>-5.7153199999999913</v>
      </c>
      <c r="J493" s="85">
        <f>Table8[[#This Row],[Erorr ]]^2</f>
        <v>32.6648827023999</v>
      </c>
      <c r="K493" s="85">
        <f>ABS(Table8[[#This Row],[Erorr ]])</f>
        <v>5.7153199999999913</v>
      </c>
      <c r="L493" s="13">
        <f>Table8[[#This Row],[Abs Erorr ]]/Table8[[#This Row],[Adj Close]]</f>
        <v>2.8108591944130186E-2</v>
      </c>
      <c r="M493" s="97">
        <f t="shared" si="15"/>
        <v>207.95999</v>
      </c>
      <c r="N493" s="85">
        <f>(Table8[[#This Row],[Adj Close]]-Table8[[#This Row],[Forecast 6 Period ]])</f>
        <v>-4.6299899999999923</v>
      </c>
      <c r="O493" s="85">
        <f>Table8[[#This Row],[Erorr 2]]^2</f>
        <v>21.43680740009993</v>
      </c>
      <c r="P493" s="85">
        <f>ABS(Table8[[#This Row],[Erorr 2]])</f>
        <v>4.6299899999999923</v>
      </c>
      <c r="Q493" s="13">
        <f>Table8[[#This Row],[Abs Erorr 4]]/Table8[[#This Row],[Adj Close]]</f>
        <v>2.2770815915014959E-2</v>
      </c>
    </row>
    <row r="494" spans="6:17" x14ac:dyDescent="0.3">
      <c r="F494" s="5">
        <v>44179.291666666664</v>
      </c>
      <c r="G494" s="91">
        <v>213.27670000000001</v>
      </c>
      <c r="H494" s="85">
        <f t="shared" si="14"/>
        <v>204.48698000000002</v>
      </c>
      <c r="I494" s="85">
        <f>(Table8[[#This Row],[Adj Close]]-Table8[[#This Row],[Forecast 3 Period]])</f>
        <v>8.7897199999999884</v>
      </c>
      <c r="J494" s="85">
        <f>Table8[[#This Row],[Erorr ]]^2</f>
        <v>77.259177678399794</v>
      </c>
      <c r="K494" s="85">
        <f>ABS(Table8[[#This Row],[Erorr ]])</f>
        <v>8.7897199999999884</v>
      </c>
      <c r="L494" s="13">
        <f>Table8[[#This Row],[Abs Erorr ]]/Table8[[#This Row],[Adj Close]]</f>
        <v>4.1212753198075498E-2</v>
      </c>
      <c r="M494" s="97">
        <f t="shared" si="15"/>
        <v>207.45466000000005</v>
      </c>
      <c r="N494" s="85">
        <f>(Table8[[#This Row],[Adj Close]]-Table8[[#This Row],[Forecast 6 Period ]])</f>
        <v>5.8220399999999586</v>
      </c>
      <c r="O494" s="85">
        <f>Table8[[#This Row],[Erorr 2]]^2</f>
        <v>33.896149761599517</v>
      </c>
      <c r="P494" s="85">
        <f>ABS(Table8[[#This Row],[Erorr 2]])</f>
        <v>5.8220399999999586</v>
      </c>
      <c r="Q494" s="13">
        <f>Table8[[#This Row],[Abs Erorr 4]]/Table8[[#This Row],[Adj Close]]</f>
        <v>2.7298059281674739E-2</v>
      </c>
    </row>
    <row r="495" spans="6:17" x14ac:dyDescent="0.3">
      <c r="F495" s="9">
        <v>44180.291666666664</v>
      </c>
      <c r="G495" s="80">
        <v>211.08330000000001</v>
      </c>
      <c r="H495" s="85">
        <f t="shared" si="14"/>
        <v>209.01667</v>
      </c>
      <c r="I495" s="85">
        <f>(Table8[[#This Row],[Adj Close]]-Table8[[#This Row],[Forecast 3 Period]])</f>
        <v>2.0666300000000035</v>
      </c>
      <c r="J495" s="85">
        <f>Table8[[#This Row],[Erorr ]]^2</f>
        <v>4.2709595569000145</v>
      </c>
      <c r="K495" s="85">
        <f>ABS(Table8[[#This Row],[Erorr ]])</f>
        <v>2.0666300000000035</v>
      </c>
      <c r="L495" s="13">
        <f>Table8[[#This Row],[Abs Erorr ]]/Table8[[#This Row],[Adj Close]]</f>
        <v>9.7905897813801625E-3</v>
      </c>
      <c r="M495" s="97">
        <f t="shared" si="15"/>
        <v>208.47933</v>
      </c>
      <c r="N495" s="85">
        <f>(Table8[[#This Row],[Adj Close]]-Table8[[#This Row],[Forecast 6 Period ]])</f>
        <v>2.6039700000000039</v>
      </c>
      <c r="O495" s="85">
        <f>Table8[[#This Row],[Erorr 2]]^2</f>
        <v>6.7806597609000203</v>
      </c>
      <c r="P495" s="85">
        <f>ABS(Table8[[#This Row],[Erorr 2]])</f>
        <v>2.6039700000000039</v>
      </c>
      <c r="Q495" s="13">
        <f>Table8[[#This Row],[Abs Erorr 4]]/Table8[[#This Row],[Adj Close]]</f>
        <v>1.233621987149151E-2</v>
      </c>
    </row>
    <row r="496" spans="6:17" x14ac:dyDescent="0.3">
      <c r="F496" s="5">
        <v>44181.291666666664</v>
      </c>
      <c r="G496" s="91">
        <v>207.59</v>
      </c>
      <c r="H496" s="85">
        <f t="shared" si="14"/>
        <v>209.41533000000001</v>
      </c>
      <c r="I496" s="85">
        <f>(Table8[[#This Row],[Adj Close]]-Table8[[#This Row],[Forecast 3 Period]])</f>
        <v>-1.8253300000000081</v>
      </c>
      <c r="J496" s="85">
        <f>Table8[[#This Row],[Erorr ]]^2</f>
        <v>3.3318296089000294</v>
      </c>
      <c r="K496" s="85">
        <f>ABS(Table8[[#This Row],[Erorr ]])</f>
        <v>1.8253300000000081</v>
      </c>
      <c r="L496" s="13">
        <f>Table8[[#This Row],[Abs Erorr ]]/Table8[[#This Row],[Adj Close]]</f>
        <v>8.7929572715449104E-3</v>
      </c>
      <c r="M496" s="97">
        <f t="shared" si="15"/>
        <v>209.15466000000001</v>
      </c>
      <c r="N496" s="85">
        <f>(Table8[[#This Row],[Adj Close]]-Table8[[#This Row],[Forecast 6 Period ]])</f>
        <v>-1.5646600000000035</v>
      </c>
      <c r="O496" s="85">
        <f>Table8[[#This Row],[Erorr 2]]^2</f>
        <v>2.448160915600011</v>
      </c>
      <c r="P496" s="85">
        <f>ABS(Table8[[#This Row],[Erorr 2]])</f>
        <v>1.5646600000000035</v>
      </c>
      <c r="Q496" s="13">
        <f>Table8[[#This Row],[Abs Erorr 4]]/Table8[[#This Row],[Adj Close]]</f>
        <v>7.5372609470591235E-3</v>
      </c>
    </row>
    <row r="497" spans="6:17" x14ac:dyDescent="0.3">
      <c r="F497" s="9">
        <v>44182.291666666664</v>
      </c>
      <c r="G497" s="80">
        <v>218.63329999999999</v>
      </c>
      <c r="H497" s="85">
        <f t="shared" si="14"/>
        <v>210.34400000000002</v>
      </c>
      <c r="I497" s="85">
        <f>(Table8[[#This Row],[Adj Close]]-Table8[[#This Row],[Forecast 3 Period]])</f>
        <v>8.2892999999999688</v>
      </c>
      <c r="J497" s="85">
        <f>Table8[[#This Row],[Erorr ]]^2</f>
        <v>68.712494489999486</v>
      </c>
      <c r="K497" s="85">
        <f>ABS(Table8[[#This Row],[Erorr ]])</f>
        <v>8.2892999999999688</v>
      </c>
      <c r="L497" s="13">
        <f>Table8[[#This Row],[Abs Erorr ]]/Table8[[#This Row],[Adj Close]]</f>
        <v>3.7914169524953287E-2</v>
      </c>
      <c r="M497" s="97">
        <f t="shared" si="15"/>
        <v>208.10766000000001</v>
      </c>
      <c r="N497" s="85">
        <f>(Table8[[#This Row],[Adj Close]]-Table8[[#This Row],[Forecast 6 Period ]])</f>
        <v>10.525639999999981</v>
      </c>
      <c r="O497" s="85">
        <f>Table8[[#This Row],[Erorr 2]]^2</f>
        <v>110.78909740959961</v>
      </c>
      <c r="P497" s="85">
        <f>ABS(Table8[[#This Row],[Erorr 2]])</f>
        <v>10.525639999999981</v>
      </c>
      <c r="Q497" s="13">
        <f>Table8[[#This Row],[Abs Erorr 4]]/Table8[[#This Row],[Adj Close]]</f>
        <v>4.8142894975285018E-2</v>
      </c>
    </row>
    <row r="498" spans="6:17" x14ac:dyDescent="0.3">
      <c r="F498" s="5">
        <v>44183.291666666664</v>
      </c>
      <c r="G498" s="91">
        <v>231.66669999999999</v>
      </c>
      <c r="H498" s="85">
        <f t="shared" si="14"/>
        <v>213.05531000000002</v>
      </c>
      <c r="I498" s="85">
        <f>(Table8[[#This Row],[Adj Close]]-Table8[[#This Row],[Forecast 3 Period]])</f>
        <v>18.611389999999972</v>
      </c>
      <c r="J498" s="85">
        <f>Table8[[#This Row],[Erorr ]]^2</f>
        <v>346.38383773209893</v>
      </c>
      <c r="K498" s="85">
        <f>ABS(Table8[[#This Row],[Erorr ]])</f>
        <v>18.611389999999972</v>
      </c>
      <c r="L498" s="13">
        <f>Table8[[#This Row],[Abs Erorr ]]/Table8[[#This Row],[Adj Close]]</f>
        <v>8.0336923692528844E-2</v>
      </c>
      <c r="M498" s="97">
        <f t="shared" si="15"/>
        <v>211.35199000000003</v>
      </c>
      <c r="N498" s="85">
        <f>(Table8[[#This Row],[Adj Close]]-Table8[[#This Row],[Forecast 6 Period ]])</f>
        <v>20.314709999999963</v>
      </c>
      <c r="O498" s="85">
        <f>Table8[[#This Row],[Erorr 2]]^2</f>
        <v>412.68744238409846</v>
      </c>
      <c r="P498" s="85">
        <f>ABS(Table8[[#This Row],[Erorr 2]])</f>
        <v>20.314709999999963</v>
      </c>
      <c r="Q498" s="13">
        <f>Table8[[#This Row],[Abs Erorr 4]]/Table8[[#This Row],[Adj Close]]</f>
        <v>8.7689383066275661E-2</v>
      </c>
    </row>
    <row r="499" spans="6:17" x14ac:dyDescent="0.3">
      <c r="F499" s="9">
        <v>44186.291666666664</v>
      </c>
      <c r="G499" s="80">
        <v>216.62</v>
      </c>
      <c r="H499" s="85">
        <f t="shared" si="14"/>
        <v>220.53366999999997</v>
      </c>
      <c r="I499" s="85">
        <f>(Table8[[#This Row],[Adj Close]]-Table8[[#This Row],[Forecast 3 Period]])</f>
        <v>-3.9136699999999678</v>
      </c>
      <c r="J499" s="85">
        <f>Table8[[#This Row],[Erorr ]]^2</f>
        <v>15.316812868899747</v>
      </c>
      <c r="K499" s="85">
        <f>ABS(Table8[[#This Row],[Erorr ]])</f>
        <v>3.9136699999999678</v>
      </c>
      <c r="L499" s="13">
        <f>Table8[[#This Row],[Abs Erorr ]]/Table8[[#This Row],[Adj Close]]</f>
        <v>1.8066983658018503E-2</v>
      </c>
      <c r="M499" s="97">
        <f t="shared" si="15"/>
        <v>215.45533000000003</v>
      </c>
      <c r="N499" s="85">
        <f>(Table8[[#This Row],[Adj Close]]-Table8[[#This Row],[Forecast 6 Period ]])</f>
        <v>1.1646699999999726</v>
      </c>
      <c r="O499" s="85">
        <f>Table8[[#This Row],[Erorr 2]]^2</f>
        <v>1.3564562088999361</v>
      </c>
      <c r="P499" s="85">
        <f>ABS(Table8[[#This Row],[Erorr 2]])</f>
        <v>1.1646699999999726</v>
      </c>
      <c r="Q499" s="13">
        <f>Table8[[#This Row],[Abs Erorr 4]]/Table8[[#This Row],[Adj Close]]</f>
        <v>5.376558027882802E-3</v>
      </c>
    </row>
    <row r="500" spans="6:17" x14ac:dyDescent="0.3">
      <c r="F500" s="5">
        <v>44187.291666666664</v>
      </c>
      <c r="G500" s="91">
        <v>213.44669999999999</v>
      </c>
      <c r="H500" s="85">
        <f t="shared" si="14"/>
        <v>221.738</v>
      </c>
      <c r="I500" s="85">
        <f>(Table8[[#This Row],[Adj Close]]-Table8[[#This Row],[Forecast 3 Period]])</f>
        <v>-8.2913000000000068</v>
      </c>
      <c r="J500" s="85">
        <f>Table8[[#This Row],[Erorr ]]^2</f>
        <v>68.745655690000106</v>
      </c>
      <c r="K500" s="85">
        <f>ABS(Table8[[#This Row],[Erorr ]])</f>
        <v>8.2913000000000068</v>
      </c>
      <c r="L500" s="13">
        <f>Table8[[#This Row],[Abs Erorr ]]/Table8[[#This Row],[Adj Close]]</f>
        <v>3.8844826366488713E-2</v>
      </c>
      <c r="M500" s="97">
        <f t="shared" si="15"/>
        <v>217.33800000000002</v>
      </c>
      <c r="N500" s="85">
        <f>(Table8[[#This Row],[Adj Close]]-Table8[[#This Row],[Forecast 6 Period ]])</f>
        <v>-3.8913000000000295</v>
      </c>
      <c r="O500" s="85">
        <f>Table8[[#This Row],[Erorr 2]]^2</f>
        <v>15.14221569000023</v>
      </c>
      <c r="P500" s="85">
        <f>ABS(Table8[[#This Row],[Erorr 2]])</f>
        <v>3.8913000000000295</v>
      </c>
      <c r="Q500" s="13">
        <f>Table8[[#This Row],[Abs Erorr 4]]/Table8[[#This Row],[Adj Close]]</f>
        <v>1.8230780799141096E-2</v>
      </c>
    </row>
    <row r="501" spans="6:17" x14ac:dyDescent="0.3">
      <c r="F501" s="9">
        <v>44188.291666666664</v>
      </c>
      <c r="G501" s="80">
        <v>215.32669999999999</v>
      </c>
      <c r="H501" s="85">
        <f t="shared" si="14"/>
        <v>219.86469</v>
      </c>
      <c r="I501" s="85">
        <f>(Table8[[#This Row],[Adj Close]]-Table8[[#This Row],[Forecast 3 Period]])</f>
        <v>-4.5379900000000077</v>
      </c>
      <c r="J501" s="85">
        <f>Table8[[#This Row],[Erorr ]]^2</f>
        <v>20.593353240100072</v>
      </c>
      <c r="K501" s="85">
        <f>ABS(Table8[[#This Row],[Erorr ]])</f>
        <v>4.5379900000000077</v>
      </c>
      <c r="L501" s="13">
        <f>Table8[[#This Row],[Abs Erorr ]]/Table8[[#This Row],[Adj Close]]</f>
        <v>2.1074906177450396E-2</v>
      </c>
      <c r="M501" s="97">
        <f t="shared" si="15"/>
        <v>217.94066999999998</v>
      </c>
      <c r="N501" s="85">
        <f>(Table8[[#This Row],[Adj Close]]-Table8[[#This Row],[Forecast 6 Period ]])</f>
        <v>-2.6139699999999948</v>
      </c>
      <c r="O501" s="85">
        <f>Table8[[#This Row],[Erorr 2]]^2</f>
        <v>6.8328391608999732</v>
      </c>
      <c r="P501" s="85">
        <f>ABS(Table8[[#This Row],[Erorr 2]])</f>
        <v>2.6139699999999948</v>
      </c>
      <c r="Q501" s="13">
        <f>Table8[[#This Row],[Abs Erorr 4]]/Table8[[#This Row],[Adj Close]]</f>
        <v>1.2139553524946023E-2</v>
      </c>
    </row>
    <row r="502" spans="6:17" x14ac:dyDescent="0.3">
      <c r="F502" s="5">
        <v>44189.291666666664</v>
      </c>
      <c r="G502" s="91">
        <v>220.59</v>
      </c>
      <c r="H502" s="85">
        <f t="shared" si="14"/>
        <v>215.15069</v>
      </c>
      <c r="I502" s="85">
        <f>(Table8[[#This Row],[Adj Close]]-Table8[[#This Row],[Forecast 3 Period]])</f>
        <v>5.4393100000000061</v>
      </c>
      <c r="J502" s="85">
        <f>Table8[[#This Row],[Erorr ]]^2</f>
        <v>29.586093276100065</v>
      </c>
      <c r="K502" s="85">
        <f>ABS(Table8[[#This Row],[Erorr ]])</f>
        <v>5.4393100000000061</v>
      </c>
      <c r="L502" s="13">
        <f>Table8[[#This Row],[Abs Erorr ]]/Table8[[#This Row],[Adj Close]]</f>
        <v>2.4658008069268808E-2</v>
      </c>
      <c r="M502" s="97">
        <f t="shared" si="15"/>
        <v>218.03435000000002</v>
      </c>
      <c r="N502" s="85">
        <f>(Table8[[#This Row],[Adj Close]]-Table8[[#This Row],[Forecast 6 Period ]])</f>
        <v>2.5556499999999858</v>
      </c>
      <c r="O502" s="85">
        <f>Table8[[#This Row],[Erorr 2]]^2</f>
        <v>6.5313469224999272</v>
      </c>
      <c r="P502" s="85">
        <f>ABS(Table8[[#This Row],[Erorr 2]])</f>
        <v>2.5556499999999858</v>
      </c>
      <c r="Q502" s="13">
        <f>Table8[[#This Row],[Abs Erorr 4]]/Table8[[#This Row],[Adj Close]]</f>
        <v>1.1585520649168075E-2</v>
      </c>
    </row>
    <row r="503" spans="6:17" x14ac:dyDescent="0.3">
      <c r="F503" s="9">
        <v>44193.291666666664</v>
      </c>
      <c r="G503" s="80">
        <v>221.23</v>
      </c>
      <c r="H503" s="85">
        <f t="shared" si="14"/>
        <v>216.86801999999997</v>
      </c>
      <c r="I503" s="85">
        <f>(Table8[[#This Row],[Adj Close]]-Table8[[#This Row],[Forecast 3 Period]])</f>
        <v>4.3619800000000168</v>
      </c>
      <c r="J503" s="85">
        <f>Table8[[#This Row],[Erorr ]]^2</f>
        <v>19.026869520400147</v>
      </c>
      <c r="K503" s="85">
        <f>ABS(Table8[[#This Row],[Erorr ]])</f>
        <v>4.3619800000000168</v>
      </c>
      <c r="L503" s="13">
        <f>Table8[[#This Row],[Abs Erorr ]]/Table8[[#This Row],[Adj Close]]</f>
        <v>1.9716946164625129E-2</v>
      </c>
      <c r="M503" s="97">
        <f t="shared" si="15"/>
        <v>218.22668000000002</v>
      </c>
      <c r="N503" s="85">
        <f>(Table8[[#This Row],[Adj Close]]-Table8[[#This Row],[Forecast 6 Period ]])</f>
        <v>3.0033199999999738</v>
      </c>
      <c r="O503" s="85">
        <f>Table8[[#This Row],[Erorr 2]]^2</f>
        <v>9.0199310223998417</v>
      </c>
      <c r="P503" s="85">
        <f>ABS(Table8[[#This Row],[Erorr 2]])</f>
        <v>3.0033199999999738</v>
      </c>
      <c r="Q503" s="13">
        <f>Table8[[#This Row],[Abs Erorr 4]]/Table8[[#This Row],[Adj Close]]</f>
        <v>1.3575554852415919E-2</v>
      </c>
    </row>
    <row r="504" spans="6:17" x14ac:dyDescent="0.3">
      <c r="F504" s="5">
        <v>44194.291666666664</v>
      </c>
      <c r="G504" s="91">
        <v>221.9967</v>
      </c>
      <c r="H504" s="85">
        <f t="shared" si="14"/>
        <v>219.26700999999997</v>
      </c>
      <c r="I504" s="85">
        <f>(Table8[[#This Row],[Adj Close]]-Table8[[#This Row],[Forecast 3 Period]])</f>
        <v>2.7296900000000335</v>
      </c>
      <c r="J504" s="85">
        <f>Table8[[#This Row],[Erorr ]]^2</f>
        <v>7.4512074961001824</v>
      </c>
      <c r="K504" s="85">
        <f>ABS(Table8[[#This Row],[Erorr ]])</f>
        <v>2.7296900000000335</v>
      </c>
      <c r="L504" s="13">
        <f>Table8[[#This Row],[Abs Erorr ]]/Table8[[#This Row],[Adj Close]]</f>
        <v>1.229608368052333E-2</v>
      </c>
      <c r="M504" s="97">
        <f t="shared" si="15"/>
        <v>218.94735</v>
      </c>
      <c r="N504" s="85">
        <f>(Table8[[#This Row],[Adj Close]]-Table8[[#This Row],[Forecast 6 Period ]])</f>
        <v>3.049350000000004</v>
      </c>
      <c r="O504" s="85">
        <f>Table8[[#This Row],[Erorr 2]]^2</f>
        <v>9.2985354225000236</v>
      </c>
      <c r="P504" s="85">
        <f>ABS(Table8[[#This Row],[Erorr 2]])</f>
        <v>3.049350000000004</v>
      </c>
      <c r="Q504" s="13">
        <f>Table8[[#This Row],[Abs Erorr 4]]/Table8[[#This Row],[Adj Close]]</f>
        <v>1.3736014994817509E-2</v>
      </c>
    </row>
    <row r="505" spans="6:17" x14ac:dyDescent="0.3">
      <c r="F505" s="9">
        <v>44195.291666666664</v>
      </c>
      <c r="G505" s="80">
        <v>231.5933</v>
      </c>
      <c r="H505" s="85">
        <f t="shared" si="14"/>
        <v>221.34468000000001</v>
      </c>
      <c r="I505" s="85">
        <f>(Table8[[#This Row],[Adj Close]]-Table8[[#This Row],[Forecast 3 Period]])</f>
        <v>10.248619999999988</v>
      </c>
      <c r="J505" s="85">
        <f>Table8[[#This Row],[Erorr ]]^2</f>
        <v>105.03421190439975</v>
      </c>
      <c r="K505" s="85">
        <f>ABS(Table8[[#This Row],[Erorr ]])</f>
        <v>10.248619999999988</v>
      </c>
      <c r="L505" s="13">
        <f>Table8[[#This Row],[Abs Erorr ]]/Table8[[#This Row],[Adj Close]]</f>
        <v>4.4252661886159866E-2</v>
      </c>
      <c r="M505" s="97">
        <f t="shared" si="15"/>
        <v>218.83535000000001</v>
      </c>
      <c r="N505" s="85">
        <f>(Table8[[#This Row],[Adj Close]]-Table8[[#This Row],[Forecast 6 Period ]])</f>
        <v>12.757949999999994</v>
      </c>
      <c r="O505" s="85">
        <f>Table8[[#This Row],[Erorr 2]]^2</f>
        <v>162.76528820249985</v>
      </c>
      <c r="P505" s="85">
        <f>ABS(Table8[[#This Row],[Erorr 2]])</f>
        <v>12.757949999999994</v>
      </c>
      <c r="Q505" s="13">
        <f>Table8[[#This Row],[Abs Erorr 4]]/Table8[[#This Row],[Adj Close]]</f>
        <v>5.508773353978718E-2</v>
      </c>
    </row>
    <row r="506" spans="6:17" x14ac:dyDescent="0.3">
      <c r="F506" s="5">
        <v>44196.291666666664</v>
      </c>
      <c r="G506" s="91">
        <v>235.22329999999999</v>
      </c>
      <c r="H506" s="85">
        <f t="shared" si="14"/>
        <v>225.60533000000001</v>
      </c>
      <c r="I506" s="85">
        <f>(Table8[[#This Row],[Adj Close]]-Table8[[#This Row],[Forecast 3 Period]])</f>
        <v>9.6179699999999855</v>
      </c>
      <c r="J506" s="85">
        <f>Table8[[#This Row],[Erorr ]]^2</f>
        <v>92.505346920899726</v>
      </c>
      <c r="K506" s="85">
        <f>ABS(Table8[[#This Row],[Erorr ]])</f>
        <v>9.6179699999999855</v>
      </c>
      <c r="L506" s="13">
        <f>Table8[[#This Row],[Abs Erorr ]]/Table8[[#This Row],[Adj Close]]</f>
        <v>4.0888678970152983E-2</v>
      </c>
      <c r="M506" s="97">
        <f t="shared" si="15"/>
        <v>221.95934</v>
      </c>
      <c r="N506" s="85">
        <f>(Table8[[#This Row],[Adj Close]]-Table8[[#This Row],[Forecast 6 Period ]])</f>
        <v>13.263959999999997</v>
      </c>
      <c r="O506" s="85">
        <f>Table8[[#This Row],[Erorr 2]]^2</f>
        <v>175.93263488159994</v>
      </c>
      <c r="P506" s="85">
        <f>ABS(Table8[[#This Row],[Erorr 2]])</f>
        <v>13.263959999999997</v>
      </c>
      <c r="Q506" s="13">
        <f>Table8[[#This Row],[Abs Erorr 4]]/Table8[[#This Row],[Adj Close]]</f>
        <v>5.6388801619567441E-2</v>
      </c>
    </row>
    <row r="507" spans="6:17" x14ac:dyDescent="0.3">
      <c r="F507" s="9">
        <v>44200.291666666664</v>
      </c>
      <c r="G507" s="80">
        <v>243.2567</v>
      </c>
      <c r="H507" s="85">
        <f t="shared" si="14"/>
        <v>230.16631999999998</v>
      </c>
      <c r="I507" s="85">
        <f>(Table8[[#This Row],[Adj Close]]-Table8[[#This Row],[Forecast 3 Period]])</f>
        <v>13.09038000000001</v>
      </c>
      <c r="J507" s="85">
        <f>Table8[[#This Row],[Erorr ]]^2</f>
        <v>171.35804854440028</v>
      </c>
      <c r="K507" s="85">
        <f>ABS(Table8[[#This Row],[Erorr ]])</f>
        <v>13.09038000000001</v>
      </c>
      <c r="L507" s="13">
        <f>Table8[[#This Row],[Abs Erorr ]]/Table8[[#This Row],[Adj Close]]</f>
        <v>5.3813029610284162E-2</v>
      </c>
      <c r="M507" s="97">
        <f t="shared" si="15"/>
        <v>225.60033000000001</v>
      </c>
      <c r="N507" s="85">
        <f>(Table8[[#This Row],[Adj Close]]-Table8[[#This Row],[Forecast 6 Period ]])</f>
        <v>17.656369999999981</v>
      </c>
      <c r="O507" s="85">
        <f>Table8[[#This Row],[Erorr 2]]^2</f>
        <v>311.74740157689934</v>
      </c>
      <c r="P507" s="85">
        <f>ABS(Table8[[#This Row],[Erorr 2]])</f>
        <v>17.656369999999981</v>
      </c>
      <c r="Q507" s="13">
        <f>Table8[[#This Row],[Abs Erorr 4]]/Table8[[#This Row],[Adj Close]]</f>
        <v>7.258328342035382E-2</v>
      </c>
    </row>
    <row r="508" spans="6:17" x14ac:dyDescent="0.3">
      <c r="F508" s="5">
        <v>44201.291666666664</v>
      </c>
      <c r="G508" s="91">
        <v>245.0367</v>
      </c>
      <c r="H508" s="85">
        <f t="shared" si="14"/>
        <v>237.34765999999996</v>
      </c>
      <c r="I508" s="85">
        <f>(Table8[[#This Row],[Adj Close]]-Table8[[#This Row],[Forecast 3 Period]])</f>
        <v>7.6890400000000341</v>
      </c>
      <c r="J508" s="85">
        <f>Table8[[#This Row],[Erorr ]]^2</f>
        <v>59.121336121600521</v>
      </c>
      <c r="K508" s="85">
        <f>ABS(Table8[[#This Row],[Erorr ]])</f>
        <v>7.6890400000000341</v>
      </c>
      <c r="L508" s="13">
        <f>Table8[[#This Row],[Abs Erorr ]]/Table8[[#This Row],[Adj Close]]</f>
        <v>3.1379136268159157E-2</v>
      </c>
      <c r="M508" s="97">
        <f t="shared" si="15"/>
        <v>230.59599999999998</v>
      </c>
      <c r="N508" s="85">
        <f>(Table8[[#This Row],[Adj Close]]-Table8[[#This Row],[Forecast 6 Period ]])</f>
        <v>14.440700000000021</v>
      </c>
      <c r="O508" s="85">
        <f>Table8[[#This Row],[Erorr 2]]^2</f>
        <v>208.53381649000062</v>
      </c>
      <c r="P508" s="85">
        <f>ABS(Table8[[#This Row],[Erorr 2]])</f>
        <v>14.440700000000021</v>
      </c>
      <c r="Q508" s="13">
        <f>Table8[[#This Row],[Abs Erorr 4]]/Table8[[#This Row],[Adj Close]]</f>
        <v>5.8932804759450404E-2</v>
      </c>
    </row>
    <row r="509" spans="6:17" x14ac:dyDescent="0.3">
      <c r="F509" s="9">
        <v>44202.291666666664</v>
      </c>
      <c r="G509" s="80">
        <v>251.9933</v>
      </c>
      <c r="H509" s="85">
        <f t="shared" si="14"/>
        <v>241.55867999999998</v>
      </c>
      <c r="I509" s="85">
        <f>(Table8[[#This Row],[Adj Close]]-Table8[[#This Row],[Forecast 3 Period]])</f>
        <v>10.434620000000024</v>
      </c>
      <c r="J509" s="85">
        <f>Table8[[#This Row],[Erorr ]]^2</f>
        <v>108.88129454440049</v>
      </c>
      <c r="K509" s="85">
        <f>ABS(Table8[[#This Row],[Erorr ]])</f>
        <v>10.434620000000024</v>
      </c>
      <c r="L509" s="13">
        <f>Table8[[#This Row],[Abs Erorr ]]/Table8[[#This Row],[Adj Close]]</f>
        <v>4.1408323157798334E-2</v>
      </c>
      <c r="M509" s="97">
        <f t="shared" si="15"/>
        <v>235.34466999999998</v>
      </c>
      <c r="N509" s="85">
        <f>(Table8[[#This Row],[Adj Close]]-Table8[[#This Row],[Forecast 6 Period ]])</f>
        <v>16.648630000000026</v>
      </c>
      <c r="O509" s="85">
        <f>Table8[[#This Row],[Erorr 2]]^2</f>
        <v>277.17688087690084</v>
      </c>
      <c r="P509" s="85">
        <f>ABS(Table8[[#This Row],[Erorr 2]])</f>
        <v>16.648630000000026</v>
      </c>
      <c r="Q509" s="13">
        <f>Table8[[#This Row],[Abs Erorr 4]]/Table8[[#This Row],[Adj Close]]</f>
        <v>6.6067748626650089E-2</v>
      </c>
    </row>
    <row r="510" spans="6:17" x14ac:dyDescent="0.3">
      <c r="F510" s="5">
        <v>44203.291666666664</v>
      </c>
      <c r="G510" s="91">
        <v>272.01330000000002</v>
      </c>
      <c r="H510" s="85">
        <f t="shared" si="14"/>
        <v>247.28534000000002</v>
      </c>
      <c r="I510" s="85">
        <f>(Table8[[#This Row],[Adj Close]]-Table8[[#This Row],[Forecast 3 Period]])</f>
        <v>24.727959999999996</v>
      </c>
      <c r="J510" s="85">
        <f>Table8[[#This Row],[Erorr ]]^2</f>
        <v>611.4720057615998</v>
      </c>
      <c r="K510" s="85">
        <f>ABS(Table8[[#This Row],[Erorr ]])</f>
        <v>24.727959999999996</v>
      </c>
      <c r="L510" s="13">
        <f>Table8[[#This Row],[Abs Erorr ]]/Table8[[#This Row],[Adj Close]]</f>
        <v>9.0907172553694959E-2</v>
      </c>
      <c r="M510" s="97">
        <f t="shared" si="15"/>
        <v>240.46100000000001</v>
      </c>
      <c r="N510" s="85">
        <f>(Table8[[#This Row],[Adj Close]]-Table8[[#This Row],[Forecast 6 Period ]])</f>
        <v>31.552300000000002</v>
      </c>
      <c r="O510" s="85">
        <f>Table8[[#This Row],[Erorr 2]]^2</f>
        <v>995.54763529000013</v>
      </c>
      <c r="P510" s="85">
        <f>ABS(Table8[[#This Row],[Erorr 2]])</f>
        <v>31.552300000000002</v>
      </c>
      <c r="Q510" s="13">
        <f>Table8[[#This Row],[Abs Erorr 4]]/Table8[[#This Row],[Adj Close]]</f>
        <v>0.11599543110575844</v>
      </c>
    </row>
    <row r="511" spans="6:17" x14ac:dyDescent="0.3">
      <c r="F511" s="9">
        <v>44204.291666666664</v>
      </c>
      <c r="G511" s="80">
        <v>293.33999999999997</v>
      </c>
      <c r="H511" s="85">
        <f t="shared" si="14"/>
        <v>257.91431999999998</v>
      </c>
      <c r="I511" s="85">
        <f>(Table8[[#This Row],[Adj Close]]-Table8[[#This Row],[Forecast 3 Period]])</f>
        <v>35.42568</v>
      </c>
      <c r="J511" s="85">
        <f>Table8[[#This Row],[Erorr ]]^2</f>
        <v>1254.9788034624</v>
      </c>
      <c r="K511" s="85">
        <f>ABS(Table8[[#This Row],[Erorr ]])</f>
        <v>35.42568</v>
      </c>
      <c r="L511" s="13">
        <f>Table8[[#This Row],[Abs Erorr ]]/Table8[[#This Row],[Adj Close]]</f>
        <v>0.12076661894047863</v>
      </c>
      <c r="M511" s="97">
        <f t="shared" si="15"/>
        <v>249.14166000000003</v>
      </c>
      <c r="N511" s="85">
        <f>(Table8[[#This Row],[Adj Close]]-Table8[[#This Row],[Forecast 6 Period ]])</f>
        <v>44.198339999999945</v>
      </c>
      <c r="O511" s="85">
        <f>Table8[[#This Row],[Erorr 2]]^2</f>
        <v>1953.4932587555952</v>
      </c>
      <c r="P511" s="85">
        <f>ABS(Table8[[#This Row],[Erorr 2]])</f>
        <v>44.198339999999945</v>
      </c>
      <c r="Q511" s="13">
        <f>Table8[[#This Row],[Abs Erorr 4]]/Table8[[#This Row],[Adj Close]]</f>
        <v>0.15067273471057457</v>
      </c>
    </row>
    <row r="512" spans="6:17" x14ac:dyDescent="0.3">
      <c r="F512" s="5">
        <v>44207.291666666664</v>
      </c>
      <c r="G512" s="91">
        <v>270.39670000000001</v>
      </c>
      <c r="H512" s="85">
        <f t="shared" si="14"/>
        <v>274.53798</v>
      </c>
      <c r="I512" s="85">
        <f>(Table8[[#This Row],[Adj Close]]-Table8[[#This Row],[Forecast 3 Period]])</f>
        <v>-4.1412799999999947</v>
      </c>
      <c r="J512" s="85">
        <f>Table8[[#This Row],[Erorr ]]^2</f>
        <v>17.150200038399955</v>
      </c>
      <c r="K512" s="85">
        <f>ABS(Table8[[#This Row],[Erorr ]])</f>
        <v>4.1412799999999947</v>
      </c>
      <c r="L512" s="13">
        <f>Table8[[#This Row],[Abs Erorr ]]/Table8[[#This Row],[Adj Close]]</f>
        <v>1.5315571528794526E-2</v>
      </c>
      <c r="M512" s="97">
        <f t="shared" si="15"/>
        <v>260.32465999999999</v>
      </c>
      <c r="N512" s="85">
        <f>(Table8[[#This Row],[Adj Close]]-Table8[[#This Row],[Forecast 6 Period ]])</f>
        <v>10.072040000000015</v>
      </c>
      <c r="O512" s="85">
        <f>Table8[[#This Row],[Erorr 2]]^2</f>
        <v>101.44598976160032</v>
      </c>
      <c r="P512" s="85">
        <f>ABS(Table8[[#This Row],[Erorr 2]])</f>
        <v>10.072040000000015</v>
      </c>
      <c r="Q512" s="13">
        <f>Table8[[#This Row],[Abs Erorr 4]]/Table8[[#This Row],[Adj Close]]</f>
        <v>3.724912323264306E-2</v>
      </c>
    </row>
    <row r="513" spans="6:17" x14ac:dyDescent="0.3">
      <c r="F513" s="9">
        <v>44208.291666666664</v>
      </c>
      <c r="G513" s="80">
        <v>283.14670000000001</v>
      </c>
      <c r="H513" s="85">
        <f t="shared" si="14"/>
        <v>277.76467000000002</v>
      </c>
      <c r="I513" s="85">
        <f>(Table8[[#This Row],[Adj Close]]-Table8[[#This Row],[Forecast 3 Period]])</f>
        <v>5.3820299999999861</v>
      </c>
      <c r="J513" s="85">
        <f>Table8[[#This Row],[Erorr ]]^2</f>
        <v>28.966246920899849</v>
      </c>
      <c r="K513" s="85">
        <f>ABS(Table8[[#This Row],[Erorr ]])</f>
        <v>5.3820299999999861</v>
      </c>
      <c r="L513" s="13">
        <f>Table8[[#This Row],[Abs Erorr ]]/Table8[[#This Row],[Adj Close]]</f>
        <v>1.9007920629129656E-2</v>
      </c>
      <c r="M513" s="97">
        <f t="shared" si="15"/>
        <v>266.37800000000004</v>
      </c>
      <c r="N513" s="85">
        <f>(Table8[[#This Row],[Adj Close]]-Table8[[#This Row],[Forecast 6 Period ]])</f>
        <v>16.768699999999967</v>
      </c>
      <c r="O513" s="85">
        <f>Table8[[#This Row],[Erorr 2]]^2</f>
        <v>281.1892996899989</v>
      </c>
      <c r="P513" s="85">
        <f>ABS(Table8[[#This Row],[Erorr 2]])</f>
        <v>16.768699999999967</v>
      </c>
      <c r="Q513" s="13">
        <f>Table8[[#This Row],[Abs Erorr 4]]/Table8[[#This Row],[Adj Close]]</f>
        <v>5.9222657371602656E-2</v>
      </c>
    </row>
    <row r="514" spans="6:17" x14ac:dyDescent="0.3">
      <c r="F514" s="5">
        <v>44209.291666666664</v>
      </c>
      <c r="G514" s="91">
        <v>284.80329999999998</v>
      </c>
      <c r="H514" s="85">
        <f t="shared" si="14"/>
        <v>282.37969000000004</v>
      </c>
      <c r="I514" s="85">
        <f>(Table8[[#This Row],[Adj Close]]-Table8[[#This Row],[Forecast 3 Period]])</f>
        <v>2.4236099999999396</v>
      </c>
      <c r="J514" s="85">
        <f>Table8[[#This Row],[Erorr ]]^2</f>
        <v>5.8738854320997076</v>
      </c>
      <c r="K514" s="85">
        <f>ABS(Table8[[#This Row],[Erorr ]])</f>
        <v>2.4236099999999396</v>
      </c>
      <c r="L514" s="13">
        <f>Table8[[#This Row],[Abs Erorr ]]/Table8[[#This Row],[Adj Close]]</f>
        <v>8.5097679696827244E-3</v>
      </c>
      <c r="M514" s="97">
        <f t="shared" si="15"/>
        <v>273.48234000000002</v>
      </c>
      <c r="N514" s="85">
        <f>(Table8[[#This Row],[Adj Close]]-Table8[[#This Row],[Forecast 6 Period ]])</f>
        <v>11.320959999999957</v>
      </c>
      <c r="O514" s="85">
        <f>Table8[[#This Row],[Erorr 2]]^2</f>
        <v>128.16413532159902</v>
      </c>
      <c r="P514" s="85">
        <f>ABS(Table8[[#This Row],[Erorr 2]])</f>
        <v>11.320959999999957</v>
      </c>
      <c r="Q514" s="13">
        <f>Table8[[#This Row],[Abs Erorr 4]]/Table8[[#This Row],[Adj Close]]</f>
        <v>3.9750101210203524E-2</v>
      </c>
    </row>
    <row r="515" spans="6:17" x14ac:dyDescent="0.3">
      <c r="F515" s="9">
        <v>44210.291666666664</v>
      </c>
      <c r="G515" s="80">
        <v>281.66669999999999</v>
      </c>
      <c r="H515" s="85">
        <f t="shared" si="14"/>
        <v>279.98433999999997</v>
      </c>
      <c r="I515" s="85">
        <f>(Table8[[#This Row],[Adj Close]]-Table8[[#This Row],[Forecast 3 Period]])</f>
        <v>1.682360000000017</v>
      </c>
      <c r="J515" s="85">
        <f>Table8[[#This Row],[Erorr ]]^2</f>
        <v>2.8303351696000569</v>
      </c>
      <c r="K515" s="85">
        <f>ABS(Table8[[#This Row],[Erorr ]])</f>
        <v>1.682360000000017</v>
      </c>
      <c r="L515" s="13">
        <f>Table8[[#This Row],[Abs Erorr ]]/Table8[[#This Row],[Adj Close]]</f>
        <v>5.9728750327959143E-3</v>
      </c>
      <c r="M515" s="97">
        <f t="shared" si="15"/>
        <v>278.73800000000006</v>
      </c>
      <c r="N515" s="85">
        <f>(Table8[[#This Row],[Adj Close]]-Table8[[#This Row],[Forecast 6 Period ]])</f>
        <v>2.9286999999999352</v>
      </c>
      <c r="O515" s="85">
        <f>Table8[[#This Row],[Erorr 2]]^2</f>
        <v>8.5772836899996214</v>
      </c>
      <c r="P515" s="85">
        <f>ABS(Table8[[#This Row],[Erorr 2]])</f>
        <v>2.9286999999999352</v>
      </c>
      <c r="Q515" s="13">
        <f>Table8[[#This Row],[Abs Erorr 4]]/Table8[[#This Row],[Adj Close]]</f>
        <v>1.0397750248786723E-2</v>
      </c>
    </row>
    <row r="516" spans="6:17" x14ac:dyDescent="0.3">
      <c r="F516" s="5">
        <v>44211.291666666664</v>
      </c>
      <c r="G516" s="91">
        <v>275.38670000000002</v>
      </c>
      <c r="H516" s="85">
        <f t="shared" si="14"/>
        <v>283.05167999999998</v>
      </c>
      <c r="I516" s="85">
        <f>(Table8[[#This Row],[Adj Close]]-Table8[[#This Row],[Forecast 3 Period]])</f>
        <v>-7.6649799999999573</v>
      </c>
      <c r="J516" s="85">
        <f>Table8[[#This Row],[Erorr ]]^2</f>
        <v>58.751918400399347</v>
      </c>
      <c r="K516" s="85">
        <f>ABS(Table8[[#This Row],[Erorr ]])</f>
        <v>7.6649799999999573</v>
      </c>
      <c r="L516" s="13">
        <f>Table8[[#This Row],[Abs Erorr ]]/Table8[[#This Row],[Adj Close]]</f>
        <v>2.7833515561935113E-2</v>
      </c>
      <c r="M516" s="97">
        <f t="shared" si="15"/>
        <v>280.53800999999999</v>
      </c>
      <c r="N516" s="85">
        <f>(Table8[[#This Row],[Adj Close]]-Table8[[#This Row],[Forecast 6 Period ]])</f>
        <v>-5.1513099999999667</v>
      </c>
      <c r="O516" s="85">
        <f>Table8[[#This Row],[Erorr 2]]^2</f>
        <v>26.535994716099658</v>
      </c>
      <c r="P516" s="85">
        <f>ABS(Table8[[#This Row],[Erorr 2]])</f>
        <v>5.1513099999999667</v>
      </c>
      <c r="Q516" s="13">
        <f>Table8[[#This Row],[Abs Erorr 4]]/Table8[[#This Row],[Adj Close]]</f>
        <v>1.8705732702414338E-2</v>
      </c>
    </row>
    <row r="517" spans="6:17" x14ac:dyDescent="0.3">
      <c r="F517" s="9">
        <v>44215.291666666664</v>
      </c>
      <c r="G517" s="80">
        <v>281.51670000000001</v>
      </c>
      <c r="H517" s="85">
        <f t="shared" si="14"/>
        <v>280.09568000000002</v>
      </c>
      <c r="I517" s="85">
        <f>(Table8[[#This Row],[Adj Close]]-Table8[[#This Row],[Forecast 3 Period]])</f>
        <v>1.4210199999999986</v>
      </c>
      <c r="J517" s="85">
        <f>Table8[[#This Row],[Erorr ]]^2</f>
        <v>2.0192978403999962</v>
      </c>
      <c r="K517" s="85">
        <f>ABS(Table8[[#This Row],[Erorr ]])</f>
        <v>1.4210199999999986</v>
      </c>
      <c r="L517" s="13">
        <f>Table8[[#This Row],[Abs Erorr ]]/Table8[[#This Row],[Adj Close]]</f>
        <v>5.0477289624381028E-3</v>
      </c>
      <c r="M517" s="97">
        <f t="shared" si="15"/>
        <v>281.37434999999999</v>
      </c>
      <c r="N517" s="85">
        <f>(Table8[[#This Row],[Adj Close]]-Table8[[#This Row],[Forecast 6 Period ]])</f>
        <v>0.14235000000002174</v>
      </c>
      <c r="O517" s="85">
        <f>Table8[[#This Row],[Erorr 2]]^2</f>
        <v>2.0263522500006188E-2</v>
      </c>
      <c r="P517" s="85">
        <f>ABS(Table8[[#This Row],[Erorr 2]])</f>
        <v>0.14235000000002174</v>
      </c>
      <c r="Q517" s="13">
        <f>Table8[[#This Row],[Abs Erorr 4]]/Table8[[#This Row],[Adj Close]]</f>
        <v>5.0565383865334361E-4</v>
      </c>
    </row>
    <row r="518" spans="6:17" x14ac:dyDescent="0.3">
      <c r="F518" s="5">
        <v>44216.291666666664</v>
      </c>
      <c r="G518" s="91">
        <v>283.48329999999999</v>
      </c>
      <c r="H518" s="85">
        <f t="shared" ref="H518:H581" si="16">$A$10*G517+$A$11*G516+$A$12*G515</f>
        <v>279.72269999999997</v>
      </c>
      <c r="I518" s="85">
        <f>(Table8[[#This Row],[Adj Close]]-Table8[[#This Row],[Forecast 3 Period]])</f>
        <v>3.7606000000000108</v>
      </c>
      <c r="J518" s="85">
        <f>Table8[[#This Row],[Erorr ]]^2</f>
        <v>14.142112360000082</v>
      </c>
      <c r="K518" s="85">
        <f>ABS(Table8[[#This Row],[Erorr ]])</f>
        <v>3.7606000000000108</v>
      </c>
      <c r="L518" s="13">
        <f>Table8[[#This Row],[Abs Erorr ]]/Table8[[#This Row],[Adj Close]]</f>
        <v>1.3265684433615706E-2</v>
      </c>
      <c r="M518" s="97">
        <f t="shared" si="15"/>
        <v>280.02902</v>
      </c>
      <c r="N518" s="85">
        <f>(Table8[[#This Row],[Adj Close]]-Table8[[#This Row],[Forecast 6 Period ]])</f>
        <v>3.4542799999999829</v>
      </c>
      <c r="O518" s="85">
        <f>Table8[[#This Row],[Erorr 2]]^2</f>
        <v>11.932050318399883</v>
      </c>
      <c r="P518" s="85">
        <f>ABS(Table8[[#This Row],[Erorr 2]])</f>
        <v>3.4542799999999829</v>
      </c>
      <c r="Q518" s="13">
        <f>Table8[[#This Row],[Abs Erorr 4]]/Table8[[#This Row],[Adj Close]]</f>
        <v>1.218512695456834E-2</v>
      </c>
    </row>
    <row r="519" spans="6:17" x14ac:dyDescent="0.3">
      <c r="F519" s="9">
        <v>44217.291666666664</v>
      </c>
      <c r="G519" s="80">
        <v>281.66329999999999</v>
      </c>
      <c r="H519" s="85">
        <f t="shared" si="16"/>
        <v>280.46433999999999</v>
      </c>
      <c r="I519" s="85">
        <f>(Table8[[#This Row],[Adj Close]]-Table8[[#This Row],[Forecast 3 Period]])</f>
        <v>1.1989599999999996</v>
      </c>
      <c r="J519" s="85">
        <f>Table8[[#This Row],[Erorr ]]^2</f>
        <v>1.437505081599999</v>
      </c>
      <c r="K519" s="85">
        <f>ABS(Table8[[#This Row],[Erorr ]])</f>
        <v>1.1989599999999996</v>
      </c>
      <c r="L519" s="13">
        <f>Table8[[#This Row],[Abs Erorr ]]/Table8[[#This Row],[Adj Close]]</f>
        <v>4.2567136009554656E-3</v>
      </c>
      <c r="M519" s="97">
        <f t="shared" si="15"/>
        <v>281.20567999999997</v>
      </c>
      <c r="N519" s="85">
        <f>(Table8[[#This Row],[Adj Close]]-Table8[[#This Row],[Forecast 6 Period ]])</f>
        <v>0.4576200000000199</v>
      </c>
      <c r="O519" s="85">
        <f>Table8[[#This Row],[Erorr 2]]^2</f>
        <v>0.20941606440001823</v>
      </c>
      <c r="P519" s="85">
        <f>ABS(Table8[[#This Row],[Erorr 2]])</f>
        <v>0.4576200000000199</v>
      </c>
      <c r="Q519" s="13">
        <f>Table8[[#This Row],[Abs Erorr 4]]/Table8[[#This Row],[Adj Close]]</f>
        <v>1.6247058100931854E-3</v>
      </c>
    </row>
    <row r="520" spans="6:17" x14ac:dyDescent="0.3">
      <c r="F520" s="5">
        <v>44218.291666666664</v>
      </c>
      <c r="G520" s="91">
        <v>282.2133</v>
      </c>
      <c r="H520" s="85">
        <f t="shared" si="16"/>
        <v>282.16532000000001</v>
      </c>
      <c r="I520" s="85">
        <f>(Table8[[#This Row],[Adj Close]]-Table8[[#This Row],[Forecast 3 Period]])</f>
        <v>4.7979999999995471E-2</v>
      </c>
      <c r="J520" s="85">
        <f>Table8[[#This Row],[Erorr ]]^2</f>
        <v>2.3020803999995653E-3</v>
      </c>
      <c r="K520" s="85">
        <f>ABS(Table8[[#This Row],[Erorr ]])</f>
        <v>4.7979999999995471E-2</v>
      </c>
      <c r="L520" s="13">
        <f>Table8[[#This Row],[Abs Erorr ]]/Table8[[#This Row],[Adj Close]]</f>
        <v>1.7001324884403205E-4</v>
      </c>
      <c r="M520" s="97">
        <f t="shared" si="15"/>
        <v>281.05700000000002</v>
      </c>
      <c r="N520" s="85">
        <f>(Table8[[#This Row],[Adj Close]]-Table8[[#This Row],[Forecast 6 Period ]])</f>
        <v>1.1562999999999874</v>
      </c>
      <c r="O520" s="85">
        <f>Table8[[#This Row],[Erorr 2]]^2</f>
        <v>1.337029689999971</v>
      </c>
      <c r="P520" s="85">
        <f>ABS(Table8[[#This Row],[Erorr 2]])</f>
        <v>1.1562999999999874</v>
      </c>
      <c r="Q520" s="13">
        <f>Table8[[#This Row],[Abs Erorr 4]]/Table8[[#This Row],[Adj Close]]</f>
        <v>4.0972555155975553E-3</v>
      </c>
    </row>
    <row r="521" spans="6:17" x14ac:dyDescent="0.3">
      <c r="F521" s="9">
        <v>44221.291666666664</v>
      </c>
      <c r="G521" s="80">
        <v>293.60000000000002</v>
      </c>
      <c r="H521" s="85">
        <f t="shared" si="16"/>
        <v>282.42930000000001</v>
      </c>
      <c r="I521" s="85">
        <f>(Table8[[#This Row],[Adj Close]]-Table8[[#This Row],[Forecast 3 Period]])</f>
        <v>11.170700000000011</v>
      </c>
      <c r="J521" s="85">
        <f>Table8[[#This Row],[Erorr ]]^2</f>
        <v>124.78453849000024</v>
      </c>
      <c r="K521" s="85">
        <f>ABS(Table8[[#This Row],[Erorr ]])</f>
        <v>11.170700000000011</v>
      </c>
      <c r="L521" s="13">
        <f>Table8[[#This Row],[Abs Erorr ]]/Table8[[#This Row],[Adj Close]]</f>
        <v>3.8047343324250714E-2</v>
      </c>
      <c r="M521" s="97">
        <f t="shared" ref="M521:M584" si="17">$B$10*G520+$B$11*G519+$B$12*G518+$B$13*G517+$B$14*G516+$B$15*G515</f>
        <v>281.48066</v>
      </c>
      <c r="N521" s="85">
        <f>(Table8[[#This Row],[Adj Close]]-Table8[[#This Row],[Forecast 6 Period ]])</f>
        <v>12.119340000000022</v>
      </c>
      <c r="O521" s="85">
        <f>Table8[[#This Row],[Erorr 2]]^2</f>
        <v>146.87840203560054</v>
      </c>
      <c r="P521" s="85">
        <f>ABS(Table8[[#This Row],[Erorr 2]])</f>
        <v>12.119340000000022</v>
      </c>
      <c r="Q521" s="13">
        <f>Table8[[#This Row],[Abs Erorr 4]]/Table8[[#This Row],[Adj Close]]</f>
        <v>4.1278405994550481E-2</v>
      </c>
    </row>
    <row r="522" spans="6:17" x14ac:dyDescent="0.3">
      <c r="F522" s="5">
        <v>44222.291666666664</v>
      </c>
      <c r="G522" s="91">
        <v>294.36329999999998</v>
      </c>
      <c r="H522" s="85">
        <f t="shared" si="16"/>
        <v>286.60298</v>
      </c>
      <c r="I522" s="85">
        <f>(Table8[[#This Row],[Adj Close]]-Table8[[#This Row],[Forecast 3 Period]])</f>
        <v>7.7603199999999788</v>
      </c>
      <c r="J522" s="85">
        <f>Table8[[#This Row],[Erorr ]]^2</f>
        <v>60.222566502399673</v>
      </c>
      <c r="K522" s="85">
        <f>ABS(Table8[[#This Row],[Erorr ]])</f>
        <v>7.7603199999999788</v>
      </c>
      <c r="L522" s="13">
        <f>Table8[[#This Row],[Abs Erorr ]]/Table8[[#This Row],[Adj Close]]</f>
        <v>2.6363069037478447E-2</v>
      </c>
      <c r="M522" s="97">
        <f t="shared" si="17"/>
        <v>283.88232000000005</v>
      </c>
      <c r="N522" s="85">
        <f>(Table8[[#This Row],[Adj Close]]-Table8[[#This Row],[Forecast 6 Period ]])</f>
        <v>10.480979999999931</v>
      </c>
      <c r="O522" s="85">
        <f>Table8[[#This Row],[Erorr 2]]^2</f>
        <v>109.85094176039856</v>
      </c>
      <c r="P522" s="85">
        <f>ABS(Table8[[#This Row],[Erorr 2]])</f>
        <v>10.480979999999931</v>
      </c>
      <c r="Q522" s="13">
        <f>Table8[[#This Row],[Abs Erorr 4]]/Table8[[#This Row],[Adj Close]]</f>
        <v>3.5605593496199871E-2</v>
      </c>
    </row>
    <row r="523" spans="6:17" x14ac:dyDescent="0.3">
      <c r="F523" s="9">
        <v>44223.291666666664</v>
      </c>
      <c r="G523" s="80">
        <v>288.05329999999998</v>
      </c>
      <c r="H523" s="85">
        <f t="shared" si="16"/>
        <v>290.48930999999999</v>
      </c>
      <c r="I523" s="85">
        <f>(Table8[[#This Row],[Adj Close]]-Table8[[#This Row],[Forecast 3 Period]])</f>
        <v>-2.4360100000000102</v>
      </c>
      <c r="J523" s="85">
        <f>Table8[[#This Row],[Erorr ]]^2</f>
        <v>5.9341447201000497</v>
      </c>
      <c r="K523" s="85">
        <f>ABS(Table8[[#This Row],[Erorr ]])</f>
        <v>2.4360100000000102</v>
      </c>
      <c r="L523" s="13">
        <f>Table8[[#This Row],[Abs Erorr ]]/Table8[[#This Row],[Adj Close]]</f>
        <v>8.4568029597300587E-3</v>
      </c>
      <c r="M523" s="97">
        <f t="shared" si="17"/>
        <v>286.86798000000005</v>
      </c>
      <c r="N523" s="85">
        <f>(Table8[[#This Row],[Adj Close]]-Table8[[#This Row],[Forecast 6 Period ]])</f>
        <v>1.1853199999999333</v>
      </c>
      <c r="O523" s="85">
        <f>Table8[[#This Row],[Erorr 2]]^2</f>
        <v>1.4049835023998418</v>
      </c>
      <c r="P523" s="85">
        <f>ABS(Table8[[#This Row],[Erorr 2]])</f>
        <v>1.1853199999999333</v>
      </c>
      <c r="Q523" s="13">
        <f>Table8[[#This Row],[Abs Erorr 4]]/Table8[[#This Row],[Adj Close]]</f>
        <v>4.1149328960992061E-3</v>
      </c>
    </row>
    <row r="524" spans="6:17" x14ac:dyDescent="0.3">
      <c r="F524" s="5">
        <v>44224.291666666664</v>
      </c>
      <c r="G524" s="91">
        <v>278.47669999999999</v>
      </c>
      <c r="H524" s="85">
        <f t="shared" si="16"/>
        <v>291.61030999999997</v>
      </c>
      <c r="I524" s="85">
        <f>(Table8[[#This Row],[Adj Close]]-Table8[[#This Row],[Forecast 3 Period]])</f>
        <v>-13.133609999999976</v>
      </c>
      <c r="J524" s="85">
        <f>Table8[[#This Row],[Erorr ]]^2</f>
        <v>172.49171163209937</v>
      </c>
      <c r="K524" s="85">
        <f>ABS(Table8[[#This Row],[Erorr ]])</f>
        <v>13.133609999999976</v>
      </c>
      <c r="L524" s="13">
        <f>Table8[[#This Row],[Abs Erorr ]]/Table8[[#This Row],[Adj Close]]</f>
        <v>4.7162329918445517E-2</v>
      </c>
      <c r="M524" s="97">
        <f t="shared" si="17"/>
        <v>288.16064</v>
      </c>
      <c r="N524" s="85">
        <f>(Table8[[#This Row],[Adj Close]]-Table8[[#This Row],[Forecast 6 Period ]])</f>
        <v>-9.6839400000000069</v>
      </c>
      <c r="O524" s="85">
        <f>Table8[[#This Row],[Erorr 2]]^2</f>
        <v>93.77869392360013</v>
      </c>
      <c r="P524" s="85">
        <f>ABS(Table8[[#This Row],[Erorr 2]])</f>
        <v>9.6839400000000069</v>
      </c>
      <c r="Q524" s="13">
        <f>Table8[[#This Row],[Abs Erorr 4]]/Table8[[#This Row],[Adj Close]]</f>
        <v>3.4774686715262022E-2</v>
      </c>
    </row>
    <row r="525" spans="6:17" x14ac:dyDescent="0.3">
      <c r="F525" s="9">
        <v>44225.291666666664</v>
      </c>
      <c r="G525" s="80">
        <v>264.51</v>
      </c>
      <c r="H525" s="85">
        <f t="shared" si="16"/>
        <v>286.11565999999999</v>
      </c>
      <c r="I525" s="85">
        <f>(Table8[[#This Row],[Adj Close]]-Table8[[#This Row],[Forecast 3 Period]])</f>
        <v>-21.60566</v>
      </c>
      <c r="J525" s="85">
        <f>Table8[[#This Row],[Erorr ]]^2</f>
        <v>466.80454403560003</v>
      </c>
      <c r="K525" s="85">
        <f>ABS(Table8[[#This Row],[Erorr ]])</f>
        <v>21.60566</v>
      </c>
      <c r="L525" s="13">
        <f>Table8[[#This Row],[Abs Erorr ]]/Table8[[#This Row],[Adj Close]]</f>
        <v>8.1681826774035016E-2</v>
      </c>
      <c r="M525" s="97">
        <f t="shared" si="17"/>
        <v>287.28631999999999</v>
      </c>
      <c r="N525" s="85">
        <f>(Table8[[#This Row],[Adj Close]]-Table8[[#This Row],[Forecast 6 Period ]])</f>
        <v>-22.776319999999998</v>
      </c>
      <c r="O525" s="85">
        <f>Table8[[#This Row],[Erorr 2]]^2</f>
        <v>518.76075274239997</v>
      </c>
      <c r="P525" s="85">
        <f>ABS(Table8[[#This Row],[Erorr 2]])</f>
        <v>22.776319999999998</v>
      </c>
      <c r="Q525" s="13">
        <f>Table8[[#This Row],[Abs Erorr 4]]/Table8[[#This Row],[Adj Close]]</f>
        <v>8.6107595175985777E-2</v>
      </c>
    </row>
    <row r="526" spans="6:17" x14ac:dyDescent="0.3">
      <c r="F526" s="5">
        <v>44228.291666666664</v>
      </c>
      <c r="G526" s="91">
        <v>279.93669999999997</v>
      </c>
      <c r="H526" s="85">
        <f t="shared" si="16"/>
        <v>275.76300000000003</v>
      </c>
      <c r="I526" s="85">
        <f>(Table8[[#This Row],[Adj Close]]-Table8[[#This Row],[Forecast 3 Period]])</f>
        <v>4.1736999999999398</v>
      </c>
      <c r="J526" s="85">
        <f>Table8[[#This Row],[Erorr ]]^2</f>
        <v>17.419771689999497</v>
      </c>
      <c r="K526" s="85">
        <f>ABS(Table8[[#This Row],[Erorr ]])</f>
        <v>4.1736999999999398</v>
      </c>
      <c r="L526" s="13">
        <f>Table8[[#This Row],[Abs Erorr ]]/Table8[[#This Row],[Adj Close]]</f>
        <v>1.4909442027429559E-2</v>
      </c>
      <c r="M526" s="97">
        <f t="shared" si="17"/>
        <v>282.66199</v>
      </c>
      <c r="N526" s="85">
        <f>(Table8[[#This Row],[Adj Close]]-Table8[[#This Row],[Forecast 6 Period ]])</f>
        <v>-2.7252900000000295</v>
      </c>
      <c r="O526" s="85">
        <f>Table8[[#This Row],[Erorr 2]]^2</f>
        <v>7.427205584100161</v>
      </c>
      <c r="P526" s="85">
        <f>ABS(Table8[[#This Row],[Erorr 2]])</f>
        <v>2.7252900000000295</v>
      </c>
      <c r="Q526" s="13">
        <f>Table8[[#This Row],[Abs Erorr 4]]/Table8[[#This Row],[Adj Close]]</f>
        <v>9.7353794625714661E-3</v>
      </c>
    </row>
    <row r="527" spans="6:17" x14ac:dyDescent="0.3">
      <c r="F527" s="9">
        <v>44229.291666666664</v>
      </c>
      <c r="G527" s="80">
        <v>290.93</v>
      </c>
      <c r="H527" s="85">
        <f t="shared" si="16"/>
        <v>274.87068999999997</v>
      </c>
      <c r="I527" s="85">
        <f>(Table8[[#This Row],[Adj Close]]-Table8[[#This Row],[Forecast 3 Period]])</f>
        <v>16.059310000000039</v>
      </c>
      <c r="J527" s="85">
        <f>Table8[[#This Row],[Erorr ]]^2</f>
        <v>257.90143767610124</v>
      </c>
      <c r="K527" s="85">
        <f>ABS(Table8[[#This Row],[Erorr ]])</f>
        <v>16.059310000000039</v>
      </c>
      <c r="L527" s="13">
        <f>Table8[[#This Row],[Abs Erorr ]]/Table8[[#This Row],[Adj Close]]</f>
        <v>5.5199910631423502E-2</v>
      </c>
      <c r="M527" s="97">
        <f t="shared" si="17"/>
        <v>280.99167</v>
      </c>
      <c r="N527" s="85">
        <f>(Table8[[#This Row],[Adj Close]]-Table8[[#This Row],[Forecast 6 Period ]])</f>
        <v>9.9383300000000077</v>
      </c>
      <c r="O527" s="85">
        <f>Table8[[#This Row],[Erorr 2]]^2</f>
        <v>98.770403188900147</v>
      </c>
      <c r="P527" s="85">
        <f>ABS(Table8[[#This Row],[Erorr 2]])</f>
        <v>9.9383300000000077</v>
      </c>
      <c r="Q527" s="13">
        <f>Table8[[#This Row],[Abs Erorr 4]]/Table8[[#This Row],[Adj Close]]</f>
        <v>3.4160554085175154E-2</v>
      </c>
    </row>
    <row r="528" spans="6:17" x14ac:dyDescent="0.3">
      <c r="F528" s="5">
        <v>44230.291666666664</v>
      </c>
      <c r="G528" s="91">
        <v>284.89670000000001</v>
      </c>
      <c r="H528" s="85">
        <f t="shared" si="16"/>
        <v>279.70600999999999</v>
      </c>
      <c r="I528" s="85">
        <f>(Table8[[#This Row],[Adj Close]]-Table8[[#This Row],[Forecast 3 Period]])</f>
        <v>5.1906900000000178</v>
      </c>
      <c r="J528" s="85">
        <f>Table8[[#This Row],[Erorr ]]^2</f>
        <v>26.943262676100186</v>
      </c>
      <c r="K528" s="85">
        <f>ABS(Table8[[#This Row],[Erorr ]])</f>
        <v>5.1906900000000178</v>
      </c>
      <c r="L528" s="13">
        <f>Table8[[#This Row],[Abs Erorr ]]/Table8[[#This Row],[Adj Close]]</f>
        <v>1.8219551156612265E-2</v>
      </c>
      <c r="M528" s="97">
        <f t="shared" si="17"/>
        <v>281.01233999999999</v>
      </c>
      <c r="N528" s="85">
        <f>(Table8[[#This Row],[Adj Close]]-Table8[[#This Row],[Forecast 6 Period ]])</f>
        <v>3.8843600000000151</v>
      </c>
      <c r="O528" s="85">
        <f>Table8[[#This Row],[Erorr 2]]^2</f>
        <v>15.088252609600117</v>
      </c>
      <c r="P528" s="85">
        <f>ABS(Table8[[#This Row],[Erorr 2]])</f>
        <v>3.8843600000000151</v>
      </c>
      <c r="Q528" s="13">
        <f>Table8[[#This Row],[Abs Erorr 4]]/Table8[[#This Row],[Adj Close]]</f>
        <v>1.3634275160084391E-2</v>
      </c>
    </row>
    <row r="529" spans="6:17" x14ac:dyDescent="0.3">
      <c r="F529" s="9">
        <v>44231.291666666664</v>
      </c>
      <c r="G529" s="80">
        <v>283.33</v>
      </c>
      <c r="H529" s="85">
        <f t="shared" si="16"/>
        <v>285.21868999999998</v>
      </c>
      <c r="I529" s="85">
        <f>(Table8[[#This Row],[Adj Close]]-Table8[[#This Row],[Forecast 3 Period]])</f>
        <v>-1.8886899999999969</v>
      </c>
      <c r="J529" s="85">
        <f>Table8[[#This Row],[Erorr ]]^2</f>
        <v>3.567149916099988</v>
      </c>
      <c r="K529" s="85">
        <f>ABS(Table8[[#This Row],[Erorr ]])</f>
        <v>1.8886899999999969</v>
      </c>
      <c r="L529" s="13">
        <f>Table8[[#This Row],[Abs Erorr ]]/Table8[[#This Row],[Adj Close]]</f>
        <v>6.6660431299191648E-3</v>
      </c>
      <c r="M529" s="97">
        <f t="shared" si="17"/>
        <v>280.70767999999998</v>
      </c>
      <c r="N529" s="85">
        <f>(Table8[[#This Row],[Adj Close]]-Table8[[#This Row],[Forecast 6 Period ]])</f>
        <v>2.622320000000002</v>
      </c>
      <c r="O529" s="85">
        <f>Table8[[#This Row],[Erorr 2]]^2</f>
        <v>6.8765621824000105</v>
      </c>
      <c r="P529" s="85">
        <f>ABS(Table8[[#This Row],[Erorr 2]])</f>
        <v>2.622320000000002</v>
      </c>
      <c r="Q529" s="13">
        <f>Table8[[#This Row],[Abs Erorr 4]]/Table8[[#This Row],[Adj Close]]</f>
        <v>9.2553559453640698E-3</v>
      </c>
    </row>
    <row r="530" spans="6:17" x14ac:dyDescent="0.3">
      <c r="F530" s="5">
        <v>44232.291666666664</v>
      </c>
      <c r="G530" s="91">
        <v>284.07670000000002</v>
      </c>
      <c r="H530" s="85">
        <f t="shared" si="16"/>
        <v>286.08001000000002</v>
      </c>
      <c r="I530" s="85">
        <f>(Table8[[#This Row],[Adj Close]]-Table8[[#This Row],[Forecast 3 Period]])</f>
        <v>-2.003309999999999</v>
      </c>
      <c r="J530" s="85">
        <f>Table8[[#This Row],[Erorr ]]^2</f>
        <v>4.0132509560999958</v>
      </c>
      <c r="K530" s="85">
        <f>ABS(Table8[[#This Row],[Erorr ]])</f>
        <v>2.003309999999999</v>
      </c>
      <c r="L530" s="13">
        <f>Table8[[#This Row],[Abs Erorr ]]/Table8[[#This Row],[Adj Close]]</f>
        <v>7.0520039130277101E-3</v>
      </c>
      <c r="M530" s="97">
        <f t="shared" si="17"/>
        <v>282.11734999999999</v>
      </c>
      <c r="N530" s="85">
        <f>(Table8[[#This Row],[Adj Close]]-Table8[[#This Row],[Forecast 6 Period ]])</f>
        <v>1.959350000000029</v>
      </c>
      <c r="O530" s="85">
        <f>Table8[[#This Row],[Erorr 2]]^2</f>
        <v>3.8390524225001137</v>
      </c>
      <c r="P530" s="85">
        <f>ABS(Table8[[#This Row],[Erorr 2]])</f>
        <v>1.959350000000029</v>
      </c>
      <c r="Q530" s="13">
        <f>Table8[[#This Row],[Abs Erorr 4]]/Table8[[#This Row],[Adj Close]]</f>
        <v>6.8972569732048735E-3</v>
      </c>
    </row>
    <row r="531" spans="6:17" x14ac:dyDescent="0.3">
      <c r="F531" s="9">
        <v>44235.291666666664</v>
      </c>
      <c r="G531" s="80">
        <v>287.80669999999998</v>
      </c>
      <c r="H531" s="85">
        <f t="shared" si="16"/>
        <v>284.09869000000003</v>
      </c>
      <c r="I531" s="85">
        <f>(Table8[[#This Row],[Adj Close]]-Table8[[#This Row],[Forecast 3 Period]])</f>
        <v>3.7080099999999447</v>
      </c>
      <c r="J531" s="85">
        <f>Table8[[#This Row],[Erorr ]]^2</f>
        <v>13.74933816009959</v>
      </c>
      <c r="K531" s="85">
        <f>ABS(Table8[[#This Row],[Erorr ]])</f>
        <v>3.7080099999999447</v>
      </c>
      <c r="L531" s="13">
        <f>Table8[[#This Row],[Abs Erorr ]]/Table8[[#This Row],[Adj Close]]</f>
        <v>1.2883681999063763E-2</v>
      </c>
      <c r="M531" s="97">
        <f t="shared" si="17"/>
        <v>283.09135000000003</v>
      </c>
      <c r="N531" s="85">
        <f>(Table8[[#This Row],[Adj Close]]-Table8[[#This Row],[Forecast 6 Period ]])</f>
        <v>4.715349999999944</v>
      </c>
      <c r="O531" s="85">
        <f>Table8[[#This Row],[Erorr 2]]^2</f>
        <v>22.234525622499472</v>
      </c>
      <c r="P531" s="85">
        <f>ABS(Table8[[#This Row],[Erorr 2]])</f>
        <v>4.715349999999944</v>
      </c>
      <c r="Q531" s="13">
        <f>Table8[[#This Row],[Abs Erorr 4]]/Table8[[#This Row],[Adj Close]]</f>
        <v>1.638373950293702E-2</v>
      </c>
    </row>
    <row r="532" spans="6:17" x14ac:dyDescent="0.3">
      <c r="F532" s="5">
        <v>44236.291666666664</v>
      </c>
      <c r="G532" s="91">
        <v>283.1533</v>
      </c>
      <c r="H532" s="85">
        <f t="shared" si="16"/>
        <v>285.34469000000001</v>
      </c>
      <c r="I532" s="85">
        <f>(Table8[[#This Row],[Adj Close]]-Table8[[#This Row],[Forecast 3 Period]])</f>
        <v>-2.1913900000000126</v>
      </c>
      <c r="J532" s="85">
        <f>Table8[[#This Row],[Erorr ]]^2</f>
        <v>4.8021901321000549</v>
      </c>
      <c r="K532" s="85">
        <f>ABS(Table8[[#This Row],[Erorr ]])</f>
        <v>2.1913900000000126</v>
      </c>
      <c r="L532" s="13">
        <f>Table8[[#This Row],[Abs Erorr ]]/Table8[[#This Row],[Adj Close]]</f>
        <v>7.7392352481853912E-3</v>
      </c>
      <c r="M532" s="97">
        <f t="shared" si="17"/>
        <v>285.10869000000002</v>
      </c>
      <c r="N532" s="85">
        <f>(Table8[[#This Row],[Adj Close]]-Table8[[#This Row],[Forecast 6 Period ]])</f>
        <v>-1.9553900000000226</v>
      </c>
      <c r="O532" s="85">
        <f>Table8[[#This Row],[Erorr 2]]^2</f>
        <v>3.8235500521000882</v>
      </c>
      <c r="P532" s="85">
        <f>ABS(Table8[[#This Row],[Erorr 2]])</f>
        <v>1.9553900000000226</v>
      </c>
      <c r="Q532" s="13">
        <f>Table8[[#This Row],[Abs Erorr 4]]/Table8[[#This Row],[Adj Close]]</f>
        <v>6.9057644745797514E-3</v>
      </c>
    </row>
    <row r="533" spans="6:17" x14ac:dyDescent="0.3">
      <c r="F533" s="9">
        <v>44237.291666666664</v>
      </c>
      <c r="G533" s="80">
        <v>268.27330000000001</v>
      </c>
      <c r="H533" s="85">
        <f t="shared" si="16"/>
        <v>284.82634000000002</v>
      </c>
      <c r="I533" s="85">
        <f>(Table8[[#This Row],[Adj Close]]-Table8[[#This Row],[Forecast 3 Period]])</f>
        <v>-16.55304000000001</v>
      </c>
      <c r="J533" s="85">
        <f>Table8[[#This Row],[Erorr ]]^2</f>
        <v>274.00313324160032</v>
      </c>
      <c r="K533" s="85">
        <f>ABS(Table8[[#This Row],[Erorr ]])</f>
        <v>16.55304000000001</v>
      </c>
      <c r="L533" s="13">
        <f>Table8[[#This Row],[Abs Erorr ]]/Table8[[#This Row],[Adj Close]]</f>
        <v>6.1702152245489993E-2</v>
      </c>
      <c r="M533" s="97">
        <f t="shared" si="17"/>
        <v>285.25601</v>
      </c>
      <c r="N533" s="85">
        <f>(Table8[[#This Row],[Adj Close]]-Table8[[#This Row],[Forecast 6 Period ]])</f>
        <v>-16.982709999999997</v>
      </c>
      <c r="O533" s="85">
        <f>Table8[[#This Row],[Erorr 2]]^2</f>
        <v>288.4124389440999</v>
      </c>
      <c r="P533" s="85">
        <f>ABS(Table8[[#This Row],[Erorr 2]])</f>
        <v>16.982709999999997</v>
      </c>
      <c r="Q533" s="13">
        <f>Table8[[#This Row],[Abs Erorr 4]]/Table8[[#This Row],[Adj Close]]</f>
        <v>6.3303765227475106E-2</v>
      </c>
    </row>
    <row r="534" spans="6:17" x14ac:dyDescent="0.3">
      <c r="F534" s="5">
        <v>44238.291666666664</v>
      </c>
      <c r="G534" s="91">
        <v>270.55329999999998</v>
      </c>
      <c r="H534" s="85">
        <f t="shared" si="16"/>
        <v>278.59731999999997</v>
      </c>
      <c r="I534" s="85">
        <f>(Table8[[#This Row],[Adj Close]]-Table8[[#This Row],[Forecast 3 Period]])</f>
        <v>-8.0440199999999891</v>
      </c>
      <c r="J534" s="85">
        <f>Table8[[#This Row],[Erorr ]]^2</f>
        <v>64.706257760399822</v>
      </c>
      <c r="K534" s="85">
        <f>ABS(Table8[[#This Row],[Erorr ]])</f>
        <v>8.0440199999999891</v>
      </c>
      <c r="L534" s="13">
        <f>Table8[[#This Row],[Abs Erorr ]]/Table8[[#This Row],[Adj Close]]</f>
        <v>2.9731738625993435E-2</v>
      </c>
      <c r="M534" s="97">
        <f t="shared" si="17"/>
        <v>281.48467000000005</v>
      </c>
      <c r="N534" s="85">
        <f>(Table8[[#This Row],[Adj Close]]-Table8[[#This Row],[Forecast 6 Period ]])</f>
        <v>-10.931370000000072</v>
      </c>
      <c r="O534" s="85">
        <f>Table8[[#This Row],[Erorr 2]]^2</f>
        <v>119.49485007690159</v>
      </c>
      <c r="P534" s="85">
        <f>ABS(Table8[[#This Row],[Erorr 2]])</f>
        <v>10.931370000000072</v>
      </c>
      <c r="Q534" s="13">
        <f>Table8[[#This Row],[Abs Erorr 4]]/Table8[[#This Row],[Adj Close]]</f>
        <v>4.0403757780814627E-2</v>
      </c>
    </row>
    <row r="535" spans="6:17" x14ac:dyDescent="0.3">
      <c r="F535" s="9">
        <v>44239.291666666664</v>
      </c>
      <c r="G535" s="80">
        <v>272.04000000000002</v>
      </c>
      <c r="H535" s="85">
        <f t="shared" si="16"/>
        <v>273.64929999999998</v>
      </c>
      <c r="I535" s="85">
        <f>(Table8[[#This Row],[Adj Close]]-Table8[[#This Row],[Forecast 3 Period]])</f>
        <v>-1.609299999999962</v>
      </c>
      <c r="J535" s="85">
        <f>Table8[[#This Row],[Erorr ]]^2</f>
        <v>2.5898464899998777</v>
      </c>
      <c r="K535" s="85">
        <f>ABS(Table8[[#This Row],[Erorr ]])</f>
        <v>1.609299999999962</v>
      </c>
      <c r="L535" s="13">
        <f>Table8[[#This Row],[Abs Erorr ]]/Table8[[#This Row],[Adj Close]]</f>
        <v>5.9156741655637477E-3</v>
      </c>
      <c r="M535" s="97">
        <f t="shared" si="17"/>
        <v>278.69799</v>
      </c>
      <c r="N535" s="85">
        <f>(Table8[[#This Row],[Adj Close]]-Table8[[#This Row],[Forecast 6 Period ]])</f>
        <v>-6.6579899999999839</v>
      </c>
      <c r="O535" s="85">
        <f>Table8[[#This Row],[Erorr 2]]^2</f>
        <v>44.328830840099783</v>
      </c>
      <c r="P535" s="85">
        <f>ABS(Table8[[#This Row],[Erorr 2]])</f>
        <v>6.6579899999999839</v>
      </c>
      <c r="Q535" s="13">
        <f>Table8[[#This Row],[Abs Erorr 4]]/Table8[[#This Row],[Adj Close]]</f>
        <v>2.4474305249227994E-2</v>
      </c>
    </row>
    <row r="536" spans="6:17" x14ac:dyDescent="0.3">
      <c r="F536" s="5">
        <v>44243.291666666664</v>
      </c>
      <c r="G536" s="91">
        <v>265.4067</v>
      </c>
      <c r="H536" s="85">
        <f t="shared" si="16"/>
        <v>270.46397999999999</v>
      </c>
      <c r="I536" s="85">
        <f>(Table8[[#This Row],[Adj Close]]-Table8[[#This Row],[Forecast 3 Period]])</f>
        <v>-5.0572799999999916</v>
      </c>
      <c r="J536" s="85">
        <f>Table8[[#This Row],[Erorr ]]^2</f>
        <v>25.576080998399913</v>
      </c>
      <c r="K536" s="85">
        <f>ABS(Table8[[#This Row],[Erorr ]])</f>
        <v>5.0572799999999916</v>
      </c>
      <c r="L536" s="13">
        <f>Table8[[#This Row],[Abs Erorr ]]/Table8[[#This Row],[Adj Close]]</f>
        <v>1.9054831697918672E-2</v>
      </c>
      <c r="M536" s="97">
        <f t="shared" si="17"/>
        <v>275.99232000000001</v>
      </c>
      <c r="N536" s="85">
        <f>(Table8[[#This Row],[Adj Close]]-Table8[[#This Row],[Forecast 6 Period ]])</f>
        <v>-10.585620000000006</v>
      </c>
      <c r="O536" s="85">
        <f>Table8[[#This Row],[Erorr 2]]^2</f>
        <v>112.05535078440012</v>
      </c>
      <c r="P536" s="85">
        <f>ABS(Table8[[#This Row],[Erorr 2]])</f>
        <v>10.585620000000006</v>
      </c>
      <c r="Q536" s="13">
        <f>Table8[[#This Row],[Abs Erorr 4]]/Table8[[#This Row],[Adj Close]]</f>
        <v>3.9884524392187558E-2</v>
      </c>
    </row>
    <row r="537" spans="6:17" x14ac:dyDescent="0.3">
      <c r="F537" s="9">
        <v>44244.291666666664</v>
      </c>
      <c r="G537" s="80">
        <v>266.05</v>
      </c>
      <c r="H537" s="85">
        <f t="shared" si="16"/>
        <v>268.94067000000001</v>
      </c>
      <c r="I537" s="85">
        <f>(Table8[[#This Row],[Adj Close]]-Table8[[#This Row],[Forecast 3 Period]])</f>
        <v>-2.8906700000000001</v>
      </c>
      <c r="J537" s="85">
        <f>Table8[[#This Row],[Erorr ]]^2</f>
        <v>8.355973048900001</v>
      </c>
      <c r="K537" s="85">
        <f>ABS(Table8[[#This Row],[Erorr ]])</f>
        <v>2.8906700000000001</v>
      </c>
      <c r="L537" s="13">
        <f>Table8[[#This Row],[Abs Erorr ]]/Table8[[#This Row],[Adj Close]]</f>
        <v>1.0865138131930088E-2</v>
      </c>
      <c r="M537" s="97">
        <f t="shared" si="17"/>
        <v>272.35066</v>
      </c>
      <c r="N537" s="85">
        <f>(Table8[[#This Row],[Adj Close]]-Table8[[#This Row],[Forecast 6 Period ]])</f>
        <v>-6.3006599999999935</v>
      </c>
      <c r="O537" s="85">
        <f>Table8[[#This Row],[Erorr 2]]^2</f>
        <v>39.698316435599921</v>
      </c>
      <c r="P537" s="85">
        <f>ABS(Table8[[#This Row],[Erorr 2]])</f>
        <v>6.3006599999999935</v>
      </c>
      <c r="Q537" s="13">
        <f>Table8[[#This Row],[Abs Erorr 4]]/Table8[[#This Row],[Adj Close]]</f>
        <v>2.3682240180417188E-2</v>
      </c>
    </row>
    <row r="538" spans="6:17" x14ac:dyDescent="0.3">
      <c r="F538" s="5">
        <v>44245.291666666664</v>
      </c>
      <c r="G538" s="91">
        <v>262.45999999999998</v>
      </c>
      <c r="H538" s="85">
        <f t="shared" si="16"/>
        <v>267.65401000000003</v>
      </c>
      <c r="I538" s="85">
        <f>(Table8[[#This Row],[Adj Close]]-Table8[[#This Row],[Forecast 3 Period]])</f>
        <v>-5.1940100000000484</v>
      </c>
      <c r="J538" s="85">
        <f>Table8[[#This Row],[Erorr ]]^2</f>
        <v>26.977739880100504</v>
      </c>
      <c r="K538" s="85">
        <f>ABS(Table8[[#This Row],[Erorr ]])</f>
        <v>5.1940100000000484</v>
      </c>
      <c r="L538" s="13">
        <f>Table8[[#This Row],[Abs Erorr ]]/Table8[[#This Row],[Adj Close]]</f>
        <v>1.9789720338337456E-2</v>
      </c>
      <c r="M538" s="97">
        <f t="shared" si="17"/>
        <v>269.95266000000004</v>
      </c>
      <c r="N538" s="85">
        <f>(Table8[[#This Row],[Adj Close]]-Table8[[#This Row],[Forecast 6 Period ]])</f>
        <v>-7.4926600000000576</v>
      </c>
      <c r="O538" s="85">
        <f>Table8[[#This Row],[Erorr 2]]^2</f>
        <v>56.139953875600867</v>
      </c>
      <c r="P538" s="85">
        <f>ABS(Table8[[#This Row],[Erorr 2]])</f>
        <v>7.4926600000000576</v>
      </c>
      <c r="Q538" s="13">
        <f>Table8[[#This Row],[Abs Erorr 4]]/Table8[[#This Row],[Adj Close]]</f>
        <v>2.8547816810180822E-2</v>
      </c>
    </row>
    <row r="539" spans="6:17" x14ac:dyDescent="0.3">
      <c r="F539" s="9">
        <v>44246.291666666664</v>
      </c>
      <c r="G539" s="80">
        <v>260.43329999999997</v>
      </c>
      <c r="H539" s="85">
        <f t="shared" si="16"/>
        <v>264.42100999999997</v>
      </c>
      <c r="I539" s="85">
        <f>(Table8[[#This Row],[Adj Close]]-Table8[[#This Row],[Forecast 3 Period]])</f>
        <v>-3.9877099999999928</v>
      </c>
      <c r="J539" s="85">
        <f>Table8[[#This Row],[Erorr ]]^2</f>
        <v>15.901831044099943</v>
      </c>
      <c r="K539" s="85">
        <f>ABS(Table8[[#This Row],[Erorr ]])</f>
        <v>3.9877099999999928</v>
      </c>
      <c r="L539" s="13">
        <f>Table8[[#This Row],[Abs Erorr ]]/Table8[[#This Row],[Adj Close]]</f>
        <v>1.5311828402896225E-2</v>
      </c>
      <c r="M539" s="97">
        <f t="shared" si="17"/>
        <v>267.07400000000001</v>
      </c>
      <c r="N539" s="85">
        <f>(Table8[[#This Row],[Adj Close]]-Table8[[#This Row],[Forecast 6 Period ]])</f>
        <v>-6.640700000000038</v>
      </c>
      <c r="O539" s="85">
        <f>Table8[[#This Row],[Erorr 2]]^2</f>
        <v>44.098896490000506</v>
      </c>
      <c r="P539" s="85">
        <f>ABS(Table8[[#This Row],[Erorr 2]])</f>
        <v>6.640700000000038</v>
      </c>
      <c r="Q539" s="13">
        <f>Table8[[#This Row],[Abs Erorr 4]]/Table8[[#This Row],[Adj Close]]</f>
        <v>2.5498659349630168E-2</v>
      </c>
    </row>
    <row r="540" spans="6:17" x14ac:dyDescent="0.3">
      <c r="F540" s="5">
        <v>44249.291666666664</v>
      </c>
      <c r="G540" s="91">
        <v>238.16669999999999</v>
      </c>
      <c r="H540" s="85">
        <f t="shared" si="16"/>
        <v>262.72631999999999</v>
      </c>
      <c r="I540" s="85">
        <f>(Table8[[#This Row],[Adj Close]]-Table8[[#This Row],[Forecast 3 Period]])</f>
        <v>-24.559619999999995</v>
      </c>
      <c r="J540" s="85">
        <f>Table8[[#This Row],[Erorr ]]^2</f>
        <v>603.17493454439978</v>
      </c>
      <c r="K540" s="85">
        <f>ABS(Table8[[#This Row],[Erorr ]])</f>
        <v>24.559619999999995</v>
      </c>
      <c r="L540" s="13">
        <f>Table8[[#This Row],[Abs Erorr ]]/Table8[[#This Row],[Adj Close]]</f>
        <v>0.10311945372715832</v>
      </c>
      <c r="M540" s="97">
        <f t="shared" si="17"/>
        <v>265.12932999999998</v>
      </c>
      <c r="N540" s="85">
        <f>(Table8[[#This Row],[Adj Close]]-Table8[[#This Row],[Forecast 6 Period ]])</f>
        <v>-26.96262999999999</v>
      </c>
      <c r="O540" s="85">
        <f>Table8[[#This Row],[Erorr 2]]^2</f>
        <v>726.98341651689941</v>
      </c>
      <c r="P540" s="85">
        <f>ABS(Table8[[#This Row],[Erorr 2]])</f>
        <v>26.96262999999999</v>
      </c>
      <c r="Q540" s="13">
        <f>Table8[[#This Row],[Abs Erorr 4]]/Table8[[#This Row],[Adj Close]]</f>
        <v>0.11320906743050137</v>
      </c>
    </row>
    <row r="541" spans="6:17" x14ac:dyDescent="0.3">
      <c r="F541" s="9">
        <v>44250.291666666664</v>
      </c>
      <c r="G541" s="80">
        <v>232.94669999999999</v>
      </c>
      <c r="H541" s="85">
        <f t="shared" si="16"/>
        <v>252.13466999999997</v>
      </c>
      <c r="I541" s="85">
        <f>(Table8[[#This Row],[Adj Close]]-Table8[[#This Row],[Forecast 3 Period]])</f>
        <v>-19.187969999999979</v>
      </c>
      <c r="J541" s="85">
        <f>Table8[[#This Row],[Erorr ]]^2</f>
        <v>368.17819272089918</v>
      </c>
      <c r="K541" s="85">
        <f>ABS(Table8[[#This Row],[Erorr ]])</f>
        <v>19.187969999999979</v>
      </c>
      <c r="L541" s="13">
        <f>Table8[[#This Row],[Abs Erorr ]]/Table8[[#This Row],[Adj Close]]</f>
        <v>8.2370645302122666E-2</v>
      </c>
      <c r="M541" s="97">
        <f t="shared" si="17"/>
        <v>259.16667000000001</v>
      </c>
      <c r="N541" s="85">
        <f>(Table8[[#This Row],[Adj Close]]-Table8[[#This Row],[Forecast 6 Period ]])</f>
        <v>-26.219970000000018</v>
      </c>
      <c r="O541" s="85">
        <f>Table8[[#This Row],[Erorr 2]]^2</f>
        <v>687.48682680090099</v>
      </c>
      <c r="P541" s="85">
        <f>ABS(Table8[[#This Row],[Erorr 2]])</f>
        <v>26.219970000000018</v>
      </c>
      <c r="Q541" s="13">
        <f>Table8[[#This Row],[Abs Erorr 4]]/Table8[[#This Row],[Adj Close]]</f>
        <v>0.11255780828833385</v>
      </c>
    </row>
    <row r="542" spans="6:17" x14ac:dyDescent="0.3">
      <c r="F542" s="5">
        <v>44251.291666666664</v>
      </c>
      <c r="G542" s="91">
        <v>247.34</v>
      </c>
      <c r="H542" s="85">
        <f t="shared" si="16"/>
        <v>242.75868</v>
      </c>
      <c r="I542" s="85">
        <f>(Table8[[#This Row],[Adj Close]]-Table8[[#This Row],[Forecast 3 Period]])</f>
        <v>4.5813200000000052</v>
      </c>
      <c r="J542" s="85">
        <f>Table8[[#This Row],[Erorr ]]^2</f>
        <v>20.988492942400047</v>
      </c>
      <c r="K542" s="85">
        <f>ABS(Table8[[#This Row],[Erorr ]])</f>
        <v>4.5813200000000052</v>
      </c>
      <c r="L542" s="13">
        <f>Table8[[#This Row],[Abs Erorr ]]/Table8[[#This Row],[Adj Close]]</f>
        <v>1.8522357887927571E-2</v>
      </c>
      <c r="M542" s="97">
        <f t="shared" si="17"/>
        <v>251.94701000000001</v>
      </c>
      <c r="N542" s="85">
        <f>(Table8[[#This Row],[Adj Close]]-Table8[[#This Row],[Forecast 6 Period ]])</f>
        <v>-4.6070100000000025</v>
      </c>
      <c r="O542" s="85">
        <f>Table8[[#This Row],[Erorr 2]]^2</f>
        <v>21.224541140100023</v>
      </c>
      <c r="P542" s="85">
        <f>ABS(Table8[[#This Row],[Erorr 2]])</f>
        <v>4.6070100000000025</v>
      </c>
      <c r="Q542" s="13">
        <f>Table8[[#This Row],[Abs Erorr 4]]/Table8[[#This Row],[Adj Close]]</f>
        <v>1.8626223012856807E-2</v>
      </c>
    </row>
    <row r="543" spans="6:17" x14ac:dyDescent="0.3">
      <c r="F543" s="9">
        <v>44252.291666666664</v>
      </c>
      <c r="G543" s="80">
        <v>227.4067</v>
      </c>
      <c r="H543" s="85">
        <f t="shared" si="16"/>
        <v>240.27001999999999</v>
      </c>
      <c r="I543" s="85">
        <f>(Table8[[#This Row],[Adj Close]]-Table8[[#This Row],[Forecast 3 Period]])</f>
        <v>-12.863319999999987</v>
      </c>
      <c r="J543" s="85">
        <f>Table8[[#This Row],[Erorr ]]^2</f>
        <v>165.46500142239967</v>
      </c>
      <c r="K543" s="85">
        <f>ABS(Table8[[#This Row],[Erorr ]])</f>
        <v>12.863319999999987</v>
      </c>
      <c r="L543" s="13">
        <f>Table8[[#This Row],[Abs Erorr ]]/Table8[[#This Row],[Adj Close]]</f>
        <v>5.6565263908231321E-2</v>
      </c>
      <c r="M543" s="97">
        <f t="shared" si="17"/>
        <v>248.62834000000004</v>
      </c>
      <c r="N543" s="85">
        <f>(Table8[[#This Row],[Adj Close]]-Table8[[#This Row],[Forecast 6 Period ]])</f>
        <v>-21.221640000000036</v>
      </c>
      <c r="O543" s="85">
        <f>Table8[[#This Row],[Erorr 2]]^2</f>
        <v>450.35800428960152</v>
      </c>
      <c r="P543" s="85">
        <f>ABS(Table8[[#This Row],[Erorr 2]])</f>
        <v>21.221640000000036</v>
      </c>
      <c r="Q543" s="13">
        <f>Table8[[#This Row],[Abs Erorr 4]]/Table8[[#This Row],[Adj Close]]</f>
        <v>9.3320205605200005E-2</v>
      </c>
    </row>
    <row r="544" spans="6:17" x14ac:dyDescent="0.3">
      <c r="F544" s="5">
        <v>44253.291666666664</v>
      </c>
      <c r="G544" s="91">
        <v>225.16669999999999</v>
      </c>
      <c r="H544" s="85">
        <f t="shared" si="16"/>
        <v>235.04868999999999</v>
      </c>
      <c r="I544" s="85">
        <f>(Table8[[#This Row],[Adj Close]]-Table8[[#This Row],[Forecast 3 Period]])</f>
        <v>-9.8819900000000018</v>
      </c>
      <c r="J544" s="85">
        <f>Table8[[#This Row],[Erorr ]]^2</f>
        <v>97.653726360100038</v>
      </c>
      <c r="K544" s="85">
        <f>ABS(Table8[[#This Row],[Erorr ]])</f>
        <v>9.8819900000000018</v>
      </c>
      <c r="L544" s="13">
        <f>Table8[[#This Row],[Abs Erorr ]]/Table8[[#This Row],[Adj Close]]</f>
        <v>4.3887439839017058E-2</v>
      </c>
      <c r="M544" s="97">
        <f t="shared" si="17"/>
        <v>241.46135000000001</v>
      </c>
      <c r="N544" s="85">
        <f>(Table8[[#This Row],[Adj Close]]-Table8[[#This Row],[Forecast 6 Period ]])</f>
        <v>-16.294650000000019</v>
      </c>
      <c r="O544" s="85">
        <f>Table8[[#This Row],[Erorr 2]]^2</f>
        <v>265.5156186225006</v>
      </c>
      <c r="P544" s="85">
        <f>ABS(Table8[[#This Row],[Erorr 2]])</f>
        <v>16.294650000000019</v>
      </c>
      <c r="Q544" s="13">
        <f>Table8[[#This Row],[Abs Erorr 4]]/Table8[[#This Row],[Adj Close]]</f>
        <v>7.236705072286452E-2</v>
      </c>
    </row>
    <row r="545" spans="6:17" x14ac:dyDescent="0.3">
      <c r="F545" s="9">
        <v>44256.291666666664</v>
      </c>
      <c r="G545" s="80">
        <v>239.47669999999999</v>
      </c>
      <c r="H545" s="85">
        <f t="shared" si="16"/>
        <v>232.49069</v>
      </c>
      <c r="I545" s="85">
        <f>(Table8[[#This Row],[Adj Close]]-Table8[[#This Row],[Forecast 3 Period]])</f>
        <v>6.9860099999999932</v>
      </c>
      <c r="J545" s="85">
        <f>Table8[[#This Row],[Erorr ]]^2</f>
        <v>48.804335720099907</v>
      </c>
      <c r="K545" s="85">
        <f>ABS(Table8[[#This Row],[Erorr ]])</f>
        <v>6.9860099999999932</v>
      </c>
      <c r="L545" s="13">
        <f>Table8[[#This Row],[Abs Erorr ]]/Table8[[#This Row],[Adj Close]]</f>
        <v>2.9171982075918004E-2</v>
      </c>
      <c r="M545" s="97">
        <f t="shared" si="17"/>
        <v>236.43201999999999</v>
      </c>
      <c r="N545" s="85">
        <f>(Table8[[#This Row],[Adj Close]]-Table8[[#This Row],[Forecast 6 Period ]])</f>
        <v>3.0446799999999996</v>
      </c>
      <c r="O545" s="85">
        <f>Table8[[#This Row],[Erorr 2]]^2</f>
        <v>9.2700763023999979</v>
      </c>
      <c r="P545" s="85">
        <f>ABS(Table8[[#This Row],[Erorr 2]])</f>
        <v>3.0446799999999996</v>
      </c>
      <c r="Q545" s="13">
        <f>Table8[[#This Row],[Abs Erorr 4]]/Table8[[#This Row],[Adj Close]]</f>
        <v>1.2713888240484354E-2</v>
      </c>
    </row>
    <row r="546" spans="6:17" x14ac:dyDescent="0.3">
      <c r="F546" s="5">
        <v>44257.291666666664</v>
      </c>
      <c r="G546" s="91">
        <v>228.8133</v>
      </c>
      <c r="H546" s="85">
        <f t="shared" si="16"/>
        <v>231.56270000000001</v>
      </c>
      <c r="I546" s="85">
        <f>(Table8[[#This Row],[Adj Close]]-Table8[[#This Row],[Forecast 3 Period]])</f>
        <v>-2.7494000000000085</v>
      </c>
      <c r="J546" s="85">
        <f>Table8[[#This Row],[Erorr ]]^2</f>
        <v>7.5592003600000464</v>
      </c>
      <c r="K546" s="85">
        <f>ABS(Table8[[#This Row],[Erorr ]])</f>
        <v>2.7494000000000085</v>
      </c>
      <c r="L546" s="13">
        <f>Table8[[#This Row],[Abs Erorr ]]/Table8[[#This Row],[Adj Close]]</f>
        <v>1.201590991432757E-2</v>
      </c>
      <c r="M546" s="97">
        <f t="shared" si="17"/>
        <v>234.98936000000003</v>
      </c>
      <c r="N546" s="85">
        <f>(Table8[[#This Row],[Adj Close]]-Table8[[#This Row],[Forecast 6 Period ]])</f>
        <v>-6.1760600000000352</v>
      </c>
      <c r="O546" s="85">
        <f>Table8[[#This Row],[Erorr 2]]^2</f>
        <v>38.143717123600432</v>
      </c>
      <c r="P546" s="85">
        <f>ABS(Table8[[#This Row],[Erorr 2]])</f>
        <v>6.1760600000000352</v>
      </c>
      <c r="Q546" s="13">
        <f>Table8[[#This Row],[Abs Erorr 4]]/Table8[[#This Row],[Adj Close]]</f>
        <v>2.6991700220223368E-2</v>
      </c>
    </row>
    <row r="547" spans="6:17" x14ac:dyDescent="0.3">
      <c r="F547" s="9">
        <v>44258.291666666664</v>
      </c>
      <c r="G547" s="80">
        <v>217.73330000000001</v>
      </c>
      <c r="H547" s="85">
        <f t="shared" si="16"/>
        <v>230.91834</v>
      </c>
      <c r="I547" s="85">
        <f>(Table8[[#This Row],[Adj Close]]-Table8[[#This Row],[Forecast 3 Period]])</f>
        <v>-13.185039999999987</v>
      </c>
      <c r="J547" s="85">
        <f>Table8[[#This Row],[Erorr ]]^2</f>
        <v>173.84527980159964</v>
      </c>
      <c r="K547" s="85">
        <f>ABS(Table8[[#This Row],[Erorr ]])</f>
        <v>13.185039999999987</v>
      </c>
      <c r="L547" s="13">
        <f>Table8[[#This Row],[Abs Erorr ]]/Table8[[#This Row],[Adj Close]]</f>
        <v>6.0555918639913997E-2</v>
      </c>
      <c r="M547" s="97">
        <f t="shared" si="17"/>
        <v>232.20135000000002</v>
      </c>
      <c r="N547" s="85">
        <f>(Table8[[#This Row],[Adj Close]]-Table8[[#This Row],[Forecast 6 Period ]])</f>
        <v>-14.468050000000005</v>
      </c>
      <c r="O547" s="85">
        <f>Table8[[#This Row],[Erorr 2]]^2</f>
        <v>209.32447080250014</v>
      </c>
      <c r="P547" s="85">
        <f>ABS(Table8[[#This Row],[Erorr 2]])</f>
        <v>14.468050000000005</v>
      </c>
      <c r="Q547" s="13">
        <f>Table8[[#This Row],[Abs Erorr 4]]/Table8[[#This Row],[Adj Close]]</f>
        <v>6.6448494557332316E-2</v>
      </c>
    </row>
    <row r="548" spans="6:17" x14ac:dyDescent="0.3">
      <c r="F548" s="5">
        <v>44259.291666666664</v>
      </c>
      <c r="G548" s="91">
        <v>207.14670000000001</v>
      </c>
      <c r="H548" s="85">
        <f t="shared" si="16"/>
        <v>227.58032</v>
      </c>
      <c r="I548" s="85">
        <f>(Table8[[#This Row],[Adj Close]]-Table8[[#This Row],[Forecast 3 Period]])</f>
        <v>-20.433619999999991</v>
      </c>
      <c r="J548" s="85">
        <f>Table8[[#This Row],[Erorr ]]^2</f>
        <v>417.53282630439963</v>
      </c>
      <c r="K548" s="85">
        <f>ABS(Table8[[#This Row],[Erorr ]])</f>
        <v>20.433619999999991</v>
      </c>
      <c r="L548" s="13">
        <f>Table8[[#This Row],[Abs Erorr ]]/Table8[[#This Row],[Adj Close]]</f>
        <v>9.8643232066936093E-2</v>
      </c>
      <c r="M548" s="97">
        <f t="shared" si="17"/>
        <v>229.71267000000003</v>
      </c>
      <c r="N548" s="85">
        <f>(Table8[[#This Row],[Adj Close]]-Table8[[#This Row],[Forecast 6 Period ]])</f>
        <v>-22.565970000000021</v>
      </c>
      <c r="O548" s="85">
        <f>Table8[[#This Row],[Erorr 2]]^2</f>
        <v>509.22300204090095</v>
      </c>
      <c r="P548" s="85">
        <f>ABS(Table8[[#This Row],[Erorr 2]])</f>
        <v>22.565970000000021</v>
      </c>
      <c r="Q548" s="13">
        <f>Table8[[#This Row],[Abs Erorr 4]]/Table8[[#This Row],[Adj Close]]</f>
        <v>0.1089371445453875</v>
      </c>
    </row>
    <row r="549" spans="6:17" x14ac:dyDescent="0.3">
      <c r="F549" s="9">
        <v>44260.291666666664</v>
      </c>
      <c r="G549" s="80">
        <v>199.3167</v>
      </c>
      <c r="H549" s="85">
        <f t="shared" si="16"/>
        <v>216.82266000000001</v>
      </c>
      <c r="I549" s="85">
        <f>(Table8[[#This Row],[Adj Close]]-Table8[[#This Row],[Forecast 3 Period]])</f>
        <v>-17.505960000000016</v>
      </c>
      <c r="J549" s="85">
        <f>Table8[[#This Row],[Erorr ]]^2</f>
        <v>306.45863552160057</v>
      </c>
      <c r="K549" s="85">
        <f>ABS(Table8[[#This Row],[Erorr ]])</f>
        <v>17.505960000000016</v>
      </c>
      <c r="L549" s="13">
        <f>Table8[[#This Row],[Abs Erorr ]]/Table8[[#This Row],[Adj Close]]</f>
        <v>8.7829870753429171E-2</v>
      </c>
      <c r="M549" s="97">
        <f t="shared" si="17"/>
        <v>223.89134000000001</v>
      </c>
      <c r="N549" s="85">
        <f>(Table8[[#This Row],[Adj Close]]-Table8[[#This Row],[Forecast 6 Period ]])</f>
        <v>-24.574640000000016</v>
      </c>
      <c r="O549" s="85">
        <f>Table8[[#This Row],[Erorr 2]]^2</f>
        <v>603.91293112960079</v>
      </c>
      <c r="P549" s="85">
        <f>ABS(Table8[[#This Row],[Erorr 2]])</f>
        <v>24.574640000000016</v>
      </c>
      <c r="Q549" s="13">
        <f>Table8[[#This Row],[Abs Erorr 4]]/Table8[[#This Row],[Adj Close]]</f>
        <v>0.12329443543867633</v>
      </c>
    </row>
    <row r="550" spans="6:17" x14ac:dyDescent="0.3">
      <c r="F550" s="5">
        <v>44263.291666666664</v>
      </c>
      <c r="G550" s="91">
        <v>187.66669999999999</v>
      </c>
      <c r="H550" s="85">
        <f t="shared" si="16"/>
        <v>207.19067999999999</v>
      </c>
      <c r="I550" s="85">
        <f>(Table8[[#This Row],[Adj Close]]-Table8[[#This Row],[Forecast 3 Period]])</f>
        <v>-19.523979999999995</v>
      </c>
      <c r="J550" s="85">
        <f>Table8[[#This Row],[Erorr ]]^2</f>
        <v>381.1857950403998</v>
      </c>
      <c r="K550" s="85">
        <f>ABS(Table8[[#This Row],[Erorr ]])</f>
        <v>19.523979999999995</v>
      </c>
      <c r="L550" s="13">
        <f>Table8[[#This Row],[Abs Erorr ]]/Table8[[#This Row],[Adj Close]]</f>
        <v>0.10403539892799306</v>
      </c>
      <c r="M550" s="97">
        <f t="shared" si="17"/>
        <v>217.06634</v>
      </c>
      <c r="N550" s="85">
        <f>(Table8[[#This Row],[Adj Close]]-Table8[[#This Row],[Forecast 6 Period ]])</f>
        <v>-29.399640000000005</v>
      </c>
      <c r="O550" s="85">
        <f>Table8[[#This Row],[Erorr 2]]^2</f>
        <v>864.33883212960029</v>
      </c>
      <c r="P550" s="85">
        <f>ABS(Table8[[#This Row],[Erorr 2]])</f>
        <v>29.399640000000005</v>
      </c>
      <c r="Q550" s="13">
        <f>Table8[[#This Row],[Abs Erorr 4]]/Table8[[#This Row],[Adj Close]]</f>
        <v>0.15665879988298406</v>
      </c>
    </row>
    <row r="551" spans="6:17" x14ac:dyDescent="0.3">
      <c r="F551" s="9">
        <v>44264.291666666664</v>
      </c>
      <c r="G551" s="80">
        <v>224.52670000000001</v>
      </c>
      <c r="H551" s="85">
        <f t="shared" si="16"/>
        <v>197.00570000000002</v>
      </c>
      <c r="I551" s="85">
        <f>(Table8[[#This Row],[Adj Close]]-Table8[[#This Row],[Forecast 3 Period]])</f>
        <v>27.520999999999987</v>
      </c>
      <c r="J551" s="85">
        <f>Table8[[#This Row],[Erorr ]]^2</f>
        <v>757.40544099999931</v>
      </c>
      <c r="K551" s="85">
        <f>ABS(Table8[[#This Row],[Erorr ]])</f>
        <v>27.520999999999987</v>
      </c>
      <c r="L551" s="13">
        <f>Table8[[#This Row],[Abs Erorr ]]/Table8[[#This Row],[Adj Close]]</f>
        <v>0.12257339550262836</v>
      </c>
      <c r="M551" s="97">
        <f t="shared" si="17"/>
        <v>209.20168000000001</v>
      </c>
      <c r="N551" s="85">
        <f>(Table8[[#This Row],[Adj Close]]-Table8[[#This Row],[Forecast 6 Period ]])</f>
        <v>15.325019999999995</v>
      </c>
      <c r="O551" s="85">
        <f>Table8[[#This Row],[Erorr 2]]^2</f>
        <v>234.85623800039986</v>
      </c>
      <c r="P551" s="85">
        <f>ABS(Table8[[#This Row],[Erorr 2]])</f>
        <v>15.325019999999995</v>
      </c>
      <c r="Q551" s="13">
        <f>Table8[[#This Row],[Abs Erorr 4]]/Table8[[#This Row],[Adj Close]]</f>
        <v>6.8254777716859491E-2</v>
      </c>
    </row>
    <row r="552" spans="6:17" x14ac:dyDescent="0.3">
      <c r="F552" s="5">
        <v>44265.291666666664</v>
      </c>
      <c r="G552" s="91">
        <v>222.6867</v>
      </c>
      <c r="H552" s="85">
        <f t="shared" si="16"/>
        <v>205.9057</v>
      </c>
      <c r="I552" s="85">
        <f>(Table8[[#This Row],[Adj Close]]-Table8[[#This Row],[Forecast 3 Period]])</f>
        <v>16.781000000000006</v>
      </c>
      <c r="J552" s="85">
        <f>Table8[[#This Row],[Erorr ]]^2</f>
        <v>281.60196100000019</v>
      </c>
      <c r="K552" s="85">
        <f>ABS(Table8[[#This Row],[Erorr ]])</f>
        <v>16.781000000000006</v>
      </c>
      <c r="L552" s="13">
        <f>Table8[[#This Row],[Abs Erorr ]]/Table8[[#This Row],[Adj Close]]</f>
        <v>7.5356992581954857E-2</v>
      </c>
      <c r="M552" s="97">
        <f t="shared" si="17"/>
        <v>208.38601999999997</v>
      </c>
      <c r="N552" s="85">
        <f>(Table8[[#This Row],[Adj Close]]-Table8[[#This Row],[Forecast 6 Period ]])</f>
        <v>14.300680000000028</v>
      </c>
      <c r="O552" s="85">
        <f>Table8[[#This Row],[Erorr 2]]^2</f>
        <v>204.5094484624008</v>
      </c>
      <c r="P552" s="85">
        <f>ABS(Table8[[#This Row],[Erorr 2]])</f>
        <v>14.300680000000028</v>
      </c>
      <c r="Q552" s="13">
        <f>Table8[[#This Row],[Abs Erorr 4]]/Table8[[#This Row],[Adj Close]]</f>
        <v>6.421883300619223E-2</v>
      </c>
    </row>
    <row r="553" spans="6:17" x14ac:dyDescent="0.3">
      <c r="F553" s="9">
        <v>44266.291666666664</v>
      </c>
      <c r="G553" s="80">
        <v>233.2</v>
      </c>
      <c r="H553" s="85">
        <f t="shared" si="16"/>
        <v>212.73269999999997</v>
      </c>
      <c r="I553" s="85">
        <f>(Table8[[#This Row],[Adj Close]]-Table8[[#This Row],[Forecast 3 Period]])</f>
        <v>20.467300000000023</v>
      </c>
      <c r="J553" s="85">
        <f>Table8[[#This Row],[Erorr ]]^2</f>
        <v>418.91036929000092</v>
      </c>
      <c r="K553" s="85">
        <f>ABS(Table8[[#This Row],[Erorr ]])</f>
        <v>20.467300000000023</v>
      </c>
      <c r="L553" s="13">
        <f>Table8[[#This Row],[Abs Erorr ]]/Table8[[#This Row],[Adj Close]]</f>
        <v>8.7767152658662195E-2</v>
      </c>
      <c r="M553" s="97">
        <f t="shared" si="17"/>
        <v>209.32736</v>
      </c>
      <c r="N553" s="85">
        <f>(Table8[[#This Row],[Adj Close]]-Table8[[#This Row],[Forecast 6 Period ]])</f>
        <v>23.87263999999999</v>
      </c>
      <c r="O553" s="85">
        <f>Table8[[#This Row],[Erorr 2]]^2</f>
        <v>569.90294056959954</v>
      </c>
      <c r="P553" s="85">
        <f>ABS(Table8[[#This Row],[Erorr 2]])</f>
        <v>23.87263999999999</v>
      </c>
      <c r="Q553" s="13">
        <f>Table8[[#This Row],[Abs Erorr 4]]/Table8[[#This Row],[Adj Close]]</f>
        <v>0.10236981132075468</v>
      </c>
    </row>
    <row r="554" spans="6:17" x14ac:dyDescent="0.3">
      <c r="F554" s="5">
        <v>44267.291666666664</v>
      </c>
      <c r="G554" s="91">
        <v>231.2433</v>
      </c>
      <c r="H554" s="85">
        <f t="shared" si="16"/>
        <v>227.44401999999997</v>
      </c>
      <c r="I554" s="85">
        <f>(Table8[[#This Row],[Adj Close]]-Table8[[#This Row],[Forecast 3 Period]])</f>
        <v>3.7992800000000386</v>
      </c>
      <c r="J554" s="85">
        <f>Table8[[#This Row],[Erorr ]]^2</f>
        <v>14.434528518400294</v>
      </c>
      <c r="K554" s="85">
        <f>ABS(Table8[[#This Row],[Erorr ]])</f>
        <v>3.7992800000000386</v>
      </c>
      <c r="L554" s="13">
        <f>Table8[[#This Row],[Abs Erorr ]]/Table8[[#This Row],[Adj Close]]</f>
        <v>1.6429794938923801E-2</v>
      </c>
      <c r="M554" s="97">
        <f t="shared" si="17"/>
        <v>214.26236000000003</v>
      </c>
      <c r="N554" s="85">
        <f>(Table8[[#This Row],[Adj Close]]-Table8[[#This Row],[Forecast 6 Period ]])</f>
        <v>16.980939999999975</v>
      </c>
      <c r="O554" s="85">
        <f>Table8[[#This Row],[Erorr 2]]^2</f>
        <v>288.35232328359916</v>
      </c>
      <c r="P554" s="85">
        <f>ABS(Table8[[#This Row],[Erorr 2]])</f>
        <v>16.980939999999975</v>
      </c>
      <c r="Q554" s="13">
        <f>Table8[[#This Row],[Abs Erorr 4]]/Table8[[#This Row],[Adj Close]]</f>
        <v>7.3433219470574823E-2</v>
      </c>
    </row>
    <row r="555" spans="6:17" x14ac:dyDescent="0.3">
      <c r="F555" s="9">
        <v>44270.291666666664</v>
      </c>
      <c r="G555" s="80">
        <v>235.98</v>
      </c>
      <c r="H555" s="85">
        <f t="shared" si="16"/>
        <v>229.26333</v>
      </c>
      <c r="I555" s="85">
        <f>(Table8[[#This Row],[Adj Close]]-Table8[[#This Row],[Forecast 3 Period]])</f>
        <v>6.7166699999999935</v>
      </c>
      <c r="J555" s="85">
        <f>Table8[[#This Row],[Erorr ]]^2</f>
        <v>45.113655888899913</v>
      </c>
      <c r="K555" s="85">
        <f>ABS(Table8[[#This Row],[Erorr ]])</f>
        <v>6.7166699999999935</v>
      </c>
      <c r="L555" s="13">
        <f>Table8[[#This Row],[Abs Erorr ]]/Table8[[#This Row],[Adj Close]]</f>
        <v>2.8462878210017771E-2</v>
      </c>
      <c r="M555" s="97">
        <f t="shared" si="17"/>
        <v>221.02967999999998</v>
      </c>
      <c r="N555" s="85">
        <f>(Table8[[#This Row],[Adj Close]]-Table8[[#This Row],[Forecast 6 Period ]])</f>
        <v>14.950320000000005</v>
      </c>
      <c r="O555" s="85">
        <f>Table8[[#This Row],[Erorr 2]]^2</f>
        <v>223.51206810240015</v>
      </c>
      <c r="P555" s="85">
        <f>ABS(Table8[[#This Row],[Erorr 2]])</f>
        <v>14.950320000000005</v>
      </c>
      <c r="Q555" s="13">
        <f>Table8[[#This Row],[Abs Erorr 4]]/Table8[[#This Row],[Adj Close]]</f>
        <v>6.3354182557843905E-2</v>
      </c>
    </row>
    <row r="556" spans="6:17" x14ac:dyDescent="0.3">
      <c r="F556" s="5">
        <v>44271.291666666664</v>
      </c>
      <c r="G556" s="91">
        <v>225.6267</v>
      </c>
      <c r="H556" s="85">
        <f t="shared" si="16"/>
        <v>233.72498999999999</v>
      </c>
      <c r="I556" s="85">
        <f>(Table8[[#This Row],[Adj Close]]-Table8[[#This Row],[Forecast 3 Period]])</f>
        <v>-8.0982899999999916</v>
      </c>
      <c r="J556" s="85">
        <f>Table8[[#This Row],[Erorr ]]^2</f>
        <v>65.582300924099869</v>
      </c>
      <c r="K556" s="85">
        <f>ABS(Table8[[#This Row],[Erorr ]])</f>
        <v>8.0982899999999916</v>
      </c>
      <c r="L556" s="13">
        <f>Table8[[#This Row],[Abs Erorr ]]/Table8[[#This Row],[Adj Close]]</f>
        <v>3.5892427624922014E-2</v>
      </c>
      <c r="M556" s="97">
        <f t="shared" si="17"/>
        <v>225.84134</v>
      </c>
      <c r="N556" s="85">
        <f>(Table8[[#This Row],[Adj Close]]-Table8[[#This Row],[Forecast 6 Period ]])</f>
        <v>-0.21464000000000283</v>
      </c>
      <c r="O556" s="85">
        <f>Table8[[#This Row],[Erorr 2]]^2</f>
        <v>4.6070329600001216E-2</v>
      </c>
      <c r="P556" s="85">
        <f>ABS(Table8[[#This Row],[Erorr 2]])</f>
        <v>0.21464000000000283</v>
      </c>
      <c r="Q556" s="13">
        <f>Table8[[#This Row],[Abs Erorr 4]]/Table8[[#This Row],[Adj Close]]</f>
        <v>9.5130585165675353E-4</v>
      </c>
    </row>
    <row r="557" spans="6:17" x14ac:dyDescent="0.3">
      <c r="F557" s="9">
        <v>44272.291666666664</v>
      </c>
      <c r="G557" s="80">
        <v>233.9367</v>
      </c>
      <c r="H557" s="85">
        <f t="shared" si="16"/>
        <v>230.41766999999999</v>
      </c>
      <c r="I557" s="85">
        <f>(Table8[[#This Row],[Adj Close]]-Table8[[#This Row],[Forecast 3 Period]])</f>
        <v>3.519030000000015</v>
      </c>
      <c r="J557" s="85">
        <f>Table8[[#This Row],[Erorr ]]^2</f>
        <v>12.383572140900105</v>
      </c>
      <c r="K557" s="85">
        <f>ABS(Table8[[#This Row],[Erorr ]])</f>
        <v>3.519030000000015</v>
      </c>
      <c r="L557" s="13">
        <f>Table8[[#This Row],[Abs Erorr ]]/Table8[[#This Row],[Adj Close]]</f>
        <v>1.5042658975697336E-2</v>
      </c>
      <c r="M557" s="97">
        <f t="shared" si="17"/>
        <v>229.93133999999998</v>
      </c>
      <c r="N557" s="85">
        <f>(Table8[[#This Row],[Adj Close]]-Table8[[#This Row],[Forecast 6 Period ]])</f>
        <v>4.0053600000000245</v>
      </c>
      <c r="O557" s="85">
        <f>Table8[[#This Row],[Erorr 2]]^2</f>
        <v>16.042908729600196</v>
      </c>
      <c r="P557" s="85">
        <f>ABS(Table8[[#This Row],[Erorr 2]])</f>
        <v>4.0053600000000245</v>
      </c>
      <c r="Q557" s="13">
        <f>Table8[[#This Row],[Abs Erorr 4]]/Table8[[#This Row],[Adj Close]]</f>
        <v>1.7121554676970414E-2</v>
      </c>
    </row>
    <row r="558" spans="6:17" x14ac:dyDescent="0.3">
      <c r="F558" s="5">
        <v>44273.291666666664</v>
      </c>
      <c r="G558" s="91">
        <v>217.72</v>
      </c>
      <c r="H558" s="85">
        <f t="shared" si="16"/>
        <v>232.05669</v>
      </c>
      <c r="I558" s="85">
        <f>(Table8[[#This Row],[Adj Close]]-Table8[[#This Row],[Forecast 3 Period]])</f>
        <v>-14.336690000000004</v>
      </c>
      <c r="J558" s="85">
        <f>Table8[[#This Row],[Erorr ]]^2</f>
        <v>205.54068015610014</v>
      </c>
      <c r="K558" s="85">
        <f>ABS(Table8[[#This Row],[Erorr ]])</f>
        <v>14.336690000000004</v>
      </c>
      <c r="L558" s="13">
        <f>Table8[[#This Row],[Abs Erorr ]]/Table8[[#This Row],[Adj Close]]</f>
        <v>6.5849209994488359E-2</v>
      </c>
      <c r="M558" s="97">
        <f t="shared" si="17"/>
        <v>230.94601</v>
      </c>
      <c r="N558" s="85">
        <f>(Table8[[#This Row],[Adj Close]]-Table8[[#This Row],[Forecast 6 Period ]])</f>
        <v>-13.226010000000002</v>
      </c>
      <c r="O558" s="85">
        <f>Table8[[#This Row],[Erorr 2]]^2</f>
        <v>174.92734052010005</v>
      </c>
      <c r="P558" s="85">
        <f>ABS(Table8[[#This Row],[Erorr 2]])</f>
        <v>13.226010000000002</v>
      </c>
      <c r="Q558" s="13">
        <f>Table8[[#This Row],[Abs Erorr 4]]/Table8[[#This Row],[Adj Close]]</f>
        <v>6.0747795333455826E-2</v>
      </c>
    </row>
    <row r="559" spans="6:17" x14ac:dyDescent="0.3">
      <c r="F559" s="9">
        <v>44274.291666666664</v>
      </c>
      <c r="G559" s="80">
        <v>218.29</v>
      </c>
      <c r="H559" s="85">
        <f t="shared" si="16"/>
        <v>224.95702</v>
      </c>
      <c r="I559" s="85">
        <f>(Table8[[#This Row],[Adj Close]]-Table8[[#This Row],[Forecast 3 Period]])</f>
        <v>-6.6670200000000079</v>
      </c>
      <c r="J559" s="85">
        <f>Table8[[#This Row],[Erorr ]]^2</f>
        <v>44.449155680400104</v>
      </c>
      <c r="K559" s="85">
        <f>ABS(Table8[[#This Row],[Erorr ]])</f>
        <v>6.6670200000000079</v>
      </c>
      <c r="L559" s="13">
        <f>Table8[[#This Row],[Abs Erorr ]]/Table8[[#This Row],[Adj Close]]</f>
        <v>3.0542031242842129E-2</v>
      </c>
      <c r="M559" s="97">
        <f t="shared" si="17"/>
        <v>229.09701000000001</v>
      </c>
      <c r="N559" s="85">
        <f>(Table8[[#This Row],[Adj Close]]-Table8[[#This Row],[Forecast 6 Period ]])</f>
        <v>-10.80701000000002</v>
      </c>
      <c r="O559" s="85">
        <f>Table8[[#This Row],[Erorr 2]]^2</f>
        <v>116.79146514010043</v>
      </c>
      <c r="P559" s="85">
        <f>ABS(Table8[[#This Row],[Erorr 2]])</f>
        <v>10.80701000000002</v>
      </c>
      <c r="Q559" s="13">
        <f>Table8[[#This Row],[Abs Erorr 4]]/Table8[[#This Row],[Adj Close]]</f>
        <v>4.950758165742828E-2</v>
      </c>
    </row>
    <row r="560" spans="6:17" x14ac:dyDescent="0.3">
      <c r="F560" s="5">
        <v>44277.291666666664</v>
      </c>
      <c r="G560" s="91">
        <v>223.33330000000001</v>
      </c>
      <c r="H560" s="85">
        <f t="shared" si="16"/>
        <v>222.81301000000002</v>
      </c>
      <c r="I560" s="85">
        <f>(Table8[[#This Row],[Adj Close]]-Table8[[#This Row],[Forecast 3 Period]])</f>
        <v>0.52028999999998859</v>
      </c>
      <c r="J560" s="85">
        <f>Table8[[#This Row],[Erorr ]]^2</f>
        <v>0.27070168409998813</v>
      </c>
      <c r="K560" s="85">
        <f>ABS(Table8[[#This Row],[Erorr ]])</f>
        <v>0.52028999999998859</v>
      </c>
      <c r="L560" s="13">
        <f>Table8[[#This Row],[Abs Erorr ]]/Table8[[#This Row],[Adj Close]]</f>
        <v>2.329657064127869E-3</v>
      </c>
      <c r="M560" s="97">
        <f t="shared" si="17"/>
        <v>225.83700999999996</v>
      </c>
      <c r="N560" s="85">
        <f>(Table8[[#This Row],[Adj Close]]-Table8[[#This Row],[Forecast 6 Period ]])</f>
        <v>-2.5037099999999555</v>
      </c>
      <c r="O560" s="85">
        <f>Table8[[#This Row],[Erorr 2]]^2</f>
        <v>6.2685637640997767</v>
      </c>
      <c r="P560" s="85">
        <f>ABS(Table8[[#This Row],[Erorr 2]])</f>
        <v>2.5037099999999555</v>
      </c>
      <c r="Q560" s="13">
        <f>Table8[[#This Row],[Abs Erorr 4]]/Table8[[#This Row],[Adj Close]]</f>
        <v>1.1210643464274944E-2</v>
      </c>
    </row>
    <row r="561" spans="6:17" x14ac:dyDescent="0.3">
      <c r="F561" s="9">
        <v>44278.291666666664</v>
      </c>
      <c r="G561" s="80">
        <v>220.72</v>
      </c>
      <c r="H561" s="85">
        <f t="shared" si="16"/>
        <v>220.13632000000001</v>
      </c>
      <c r="I561" s="85">
        <f>(Table8[[#This Row],[Adj Close]]-Table8[[#This Row],[Forecast 3 Period]])</f>
        <v>0.58367999999998688</v>
      </c>
      <c r="J561" s="85">
        <f>Table8[[#This Row],[Erorr ]]^2</f>
        <v>0.34068234239998468</v>
      </c>
      <c r="K561" s="85">
        <f>ABS(Table8[[#This Row],[Erorr ]])</f>
        <v>0.58367999999998688</v>
      </c>
      <c r="L561" s="13">
        <f>Table8[[#This Row],[Abs Erorr ]]/Table8[[#This Row],[Adj Close]]</f>
        <v>2.6444363899963161E-3</v>
      </c>
      <c r="M561" s="97">
        <f t="shared" si="17"/>
        <v>224.81666999999999</v>
      </c>
      <c r="N561" s="85">
        <f>(Table8[[#This Row],[Adj Close]]-Table8[[#This Row],[Forecast 6 Period ]])</f>
        <v>-4.0966699999999889</v>
      </c>
      <c r="O561" s="85">
        <f>Table8[[#This Row],[Erorr 2]]^2</f>
        <v>16.78270508889991</v>
      </c>
      <c r="P561" s="85">
        <f>ABS(Table8[[#This Row],[Erorr 2]])</f>
        <v>4.0966699999999889</v>
      </c>
      <c r="Q561" s="13">
        <f>Table8[[#This Row],[Abs Erorr 4]]/Table8[[#This Row],[Adj Close]]</f>
        <v>1.8560483870967693E-2</v>
      </c>
    </row>
    <row r="562" spans="6:17" x14ac:dyDescent="0.3">
      <c r="F562" s="5">
        <v>44279.291666666664</v>
      </c>
      <c r="G562" s="91">
        <v>210.09</v>
      </c>
      <c r="H562" s="85">
        <f t="shared" si="16"/>
        <v>220.77499</v>
      </c>
      <c r="I562" s="85">
        <f>(Table8[[#This Row],[Adj Close]]-Table8[[#This Row],[Forecast 3 Period]])</f>
        <v>-10.684989999999999</v>
      </c>
      <c r="J562" s="85">
        <f>Table8[[#This Row],[Erorr ]]^2</f>
        <v>114.16901130009998</v>
      </c>
      <c r="K562" s="85">
        <f>ABS(Table8[[#This Row],[Erorr ]])</f>
        <v>10.684989999999999</v>
      </c>
      <c r="L562" s="13">
        <f>Table8[[#This Row],[Abs Erorr ]]/Table8[[#This Row],[Adj Close]]</f>
        <v>5.085910800133276E-2</v>
      </c>
      <c r="M562" s="97">
        <f t="shared" si="17"/>
        <v>221.96900000000002</v>
      </c>
      <c r="N562" s="85">
        <f>(Table8[[#This Row],[Adj Close]]-Table8[[#This Row],[Forecast 6 Period ]])</f>
        <v>-11.879000000000019</v>
      </c>
      <c r="O562" s="85">
        <f>Table8[[#This Row],[Erorr 2]]^2</f>
        <v>141.11064100000044</v>
      </c>
      <c r="P562" s="85">
        <f>ABS(Table8[[#This Row],[Erorr 2]])</f>
        <v>11.879000000000019</v>
      </c>
      <c r="Q562" s="13">
        <f>Table8[[#This Row],[Abs Erorr 4]]/Table8[[#This Row],[Adj Close]]</f>
        <v>5.6542434194868957E-2</v>
      </c>
    </row>
    <row r="563" spans="6:17" x14ac:dyDescent="0.3">
      <c r="F563" s="9">
        <v>44280.291666666664</v>
      </c>
      <c r="G563" s="80">
        <v>213.4633</v>
      </c>
      <c r="H563" s="85">
        <f t="shared" si="16"/>
        <v>217.25199000000001</v>
      </c>
      <c r="I563" s="85">
        <f>(Table8[[#This Row],[Adj Close]]-Table8[[#This Row],[Forecast 3 Period]])</f>
        <v>-3.7886900000000026</v>
      </c>
      <c r="J563" s="85">
        <f>Table8[[#This Row],[Erorr ]]^2</f>
        <v>14.35417191610002</v>
      </c>
      <c r="K563" s="85">
        <f>ABS(Table8[[#This Row],[Erorr ]])</f>
        <v>3.7886900000000026</v>
      </c>
      <c r="L563" s="13">
        <f>Table8[[#This Row],[Abs Erorr ]]/Table8[[#This Row],[Adj Close]]</f>
        <v>1.7748671551503243E-2</v>
      </c>
      <c r="M563" s="97">
        <f t="shared" si="17"/>
        <v>219.65233000000001</v>
      </c>
      <c r="N563" s="85">
        <f>(Table8[[#This Row],[Adj Close]]-Table8[[#This Row],[Forecast 6 Period ]])</f>
        <v>-6.1890300000000025</v>
      </c>
      <c r="O563" s="85">
        <f>Table8[[#This Row],[Erorr 2]]^2</f>
        <v>38.304092340900027</v>
      </c>
      <c r="P563" s="85">
        <f>ABS(Table8[[#This Row],[Erorr 2]])</f>
        <v>6.1890300000000025</v>
      </c>
      <c r="Q563" s="13">
        <f>Table8[[#This Row],[Abs Erorr 4]]/Table8[[#This Row],[Adj Close]]</f>
        <v>2.899341479308154E-2</v>
      </c>
    </row>
    <row r="564" spans="6:17" x14ac:dyDescent="0.3">
      <c r="F564" s="5">
        <v>44281.291666666664</v>
      </c>
      <c r="G564" s="91">
        <v>206.23670000000001</v>
      </c>
      <c r="H564" s="85">
        <f t="shared" si="16"/>
        <v>214.62832000000003</v>
      </c>
      <c r="I564" s="85">
        <f>(Table8[[#This Row],[Adj Close]]-Table8[[#This Row],[Forecast 3 Period]])</f>
        <v>-8.3916200000000174</v>
      </c>
      <c r="J564" s="85">
        <f>Table8[[#This Row],[Erorr ]]^2</f>
        <v>70.419286224400295</v>
      </c>
      <c r="K564" s="85">
        <f>ABS(Table8[[#This Row],[Erorr ]])</f>
        <v>8.3916200000000174</v>
      </c>
      <c r="L564" s="13">
        <f>Table8[[#This Row],[Abs Erorr ]]/Table8[[#This Row],[Adj Close]]</f>
        <v>4.0689266265412589E-2</v>
      </c>
      <c r="M564" s="97">
        <f t="shared" si="17"/>
        <v>217.12232000000003</v>
      </c>
      <c r="N564" s="85">
        <f>(Table8[[#This Row],[Adj Close]]-Table8[[#This Row],[Forecast 6 Period ]])</f>
        <v>-10.885620000000017</v>
      </c>
      <c r="O564" s="85">
        <f>Table8[[#This Row],[Erorr 2]]^2</f>
        <v>118.49672278440038</v>
      </c>
      <c r="P564" s="85">
        <f>ABS(Table8[[#This Row],[Erorr 2]])</f>
        <v>10.885620000000017</v>
      </c>
      <c r="Q564" s="13">
        <f>Table8[[#This Row],[Abs Erorr 4]]/Table8[[#This Row],[Adj Close]]</f>
        <v>5.2782167286423883E-2</v>
      </c>
    </row>
    <row r="565" spans="6:17" x14ac:dyDescent="0.3">
      <c r="F565" s="9">
        <v>44284.291666666664</v>
      </c>
      <c r="G565" s="80">
        <v>203.76329999999999</v>
      </c>
      <c r="H565" s="85">
        <f t="shared" si="16"/>
        <v>209.56067000000002</v>
      </c>
      <c r="I565" s="85">
        <f>(Table8[[#This Row],[Adj Close]]-Table8[[#This Row],[Forecast 3 Period]])</f>
        <v>-5.7973700000000292</v>
      </c>
      <c r="J565" s="85">
        <f>Table8[[#This Row],[Erorr ]]^2</f>
        <v>33.609498916900336</v>
      </c>
      <c r="K565" s="85">
        <f>ABS(Table8[[#This Row],[Erorr ]])</f>
        <v>5.7973700000000292</v>
      </c>
      <c r="L565" s="13">
        <f>Table8[[#This Row],[Abs Erorr ]]/Table8[[#This Row],[Adj Close]]</f>
        <v>2.8451492491533212E-2</v>
      </c>
      <c r="M565" s="97">
        <f t="shared" si="17"/>
        <v>214.26433000000003</v>
      </c>
      <c r="N565" s="85">
        <f>(Table8[[#This Row],[Adj Close]]-Table8[[#This Row],[Forecast 6 Period ]])</f>
        <v>-10.501030000000043</v>
      </c>
      <c r="O565" s="85">
        <f>Table8[[#This Row],[Erorr 2]]^2</f>
        <v>110.2716310609009</v>
      </c>
      <c r="P565" s="85">
        <f>ABS(Table8[[#This Row],[Erorr 2]])</f>
        <v>10.501030000000043</v>
      </c>
      <c r="Q565" s="13">
        <f>Table8[[#This Row],[Abs Erorr 4]]/Table8[[#This Row],[Adj Close]]</f>
        <v>5.1535433515260319E-2</v>
      </c>
    </row>
    <row r="566" spans="6:17" x14ac:dyDescent="0.3">
      <c r="F566" s="5">
        <v>44285.291666666664</v>
      </c>
      <c r="G566" s="91">
        <v>211.8733</v>
      </c>
      <c r="H566" s="85">
        <f t="shared" si="16"/>
        <v>207.41532000000001</v>
      </c>
      <c r="I566" s="85">
        <f>(Table8[[#This Row],[Adj Close]]-Table8[[#This Row],[Forecast 3 Period]])</f>
        <v>4.4579799999999921</v>
      </c>
      <c r="J566" s="85">
        <f>Table8[[#This Row],[Erorr ]]^2</f>
        <v>19.87358568039993</v>
      </c>
      <c r="K566" s="85">
        <f>ABS(Table8[[#This Row],[Erorr ]])</f>
        <v>4.4579799999999921</v>
      </c>
      <c r="L566" s="13">
        <f>Table8[[#This Row],[Abs Erorr ]]/Table8[[#This Row],[Adj Close]]</f>
        <v>2.1040782392118269E-2</v>
      </c>
      <c r="M566" s="97">
        <f t="shared" si="17"/>
        <v>211.11599000000001</v>
      </c>
      <c r="N566" s="85">
        <f>(Table8[[#This Row],[Adj Close]]-Table8[[#This Row],[Forecast 6 Period ]])</f>
        <v>0.75730999999998971</v>
      </c>
      <c r="O566" s="85">
        <f>Table8[[#This Row],[Erorr 2]]^2</f>
        <v>0.57351843609998443</v>
      </c>
      <c r="P566" s="85">
        <f>ABS(Table8[[#This Row],[Erorr 2]])</f>
        <v>0.75730999999998971</v>
      </c>
      <c r="Q566" s="13">
        <f>Table8[[#This Row],[Abs Erorr 4]]/Table8[[#This Row],[Adj Close]]</f>
        <v>3.5743531629515834E-3</v>
      </c>
    </row>
    <row r="567" spans="6:17" x14ac:dyDescent="0.3">
      <c r="F567" s="9">
        <v>44286.291666666664</v>
      </c>
      <c r="G567" s="80">
        <v>222.64330000000001</v>
      </c>
      <c r="H567" s="85">
        <f t="shared" si="16"/>
        <v>207.74932000000001</v>
      </c>
      <c r="I567" s="85">
        <f>(Table8[[#This Row],[Adj Close]]-Table8[[#This Row],[Forecast 3 Period]])</f>
        <v>14.893979999999999</v>
      </c>
      <c r="J567" s="85">
        <f>Table8[[#This Row],[Erorr ]]^2</f>
        <v>221.83064024039999</v>
      </c>
      <c r="K567" s="85">
        <f>ABS(Table8[[#This Row],[Erorr ]])</f>
        <v>14.893979999999999</v>
      </c>
      <c r="L567" s="13">
        <f>Table8[[#This Row],[Abs Erorr ]]/Table8[[#This Row],[Adj Close]]</f>
        <v>6.6896151826711145E-2</v>
      </c>
      <c r="M567" s="97">
        <f t="shared" si="17"/>
        <v>210.14832000000001</v>
      </c>
      <c r="N567" s="85">
        <f>(Table8[[#This Row],[Adj Close]]-Table8[[#This Row],[Forecast 6 Period ]])</f>
        <v>12.494979999999998</v>
      </c>
      <c r="O567" s="85">
        <f>Table8[[#This Row],[Erorr 2]]^2</f>
        <v>156.12452520039994</v>
      </c>
      <c r="P567" s="85">
        <f>ABS(Table8[[#This Row],[Erorr 2]])</f>
        <v>12.494979999999998</v>
      </c>
      <c r="Q567" s="13">
        <f>Table8[[#This Row],[Abs Erorr 4]]/Table8[[#This Row],[Adj Close]]</f>
        <v>5.6121068992419705E-2</v>
      </c>
    </row>
    <row r="568" spans="6:17" x14ac:dyDescent="0.3">
      <c r="F568" s="5">
        <v>44287.291666666664</v>
      </c>
      <c r="G568" s="91">
        <v>220.58330000000001</v>
      </c>
      <c r="H568" s="85">
        <f t="shared" si="16"/>
        <v>213.74829999999997</v>
      </c>
      <c r="I568" s="85">
        <f>(Table8[[#This Row],[Adj Close]]-Table8[[#This Row],[Forecast 3 Period]])</f>
        <v>6.8350000000000364</v>
      </c>
      <c r="J568" s="85">
        <f>Table8[[#This Row],[Erorr ]]^2</f>
        <v>46.717225000000496</v>
      </c>
      <c r="K568" s="85">
        <f>ABS(Table8[[#This Row],[Erorr ]])</f>
        <v>6.8350000000000364</v>
      </c>
      <c r="L568" s="13">
        <f>Table8[[#This Row],[Abs Erorr ]]/Table8[[#This Row],[Adj Close]]</f>
        <v>3.0986026594035161E-2</v>
      </c>
      <c r="M568" s="97">
        <f t="shared" si="17"/>
        <v>211.25864999999999</v>
      </c>
      <c r="N568" s="85">
        <f>(Table8[[#This Row],[Adj Close]]-Table8[[#This Row],[Forecast 6 Period ]])</f>
        <v>9.3246500000000196</v>
      </c>
      <c r="O568" s="85">
        <f>Table8[[#This Row],[Erorr 2]]^2</f>
        <v>86.949097622500361</v>
      </c>
      <c r="P568" s="85">
        <f>ABS(Table8[[#This Row],[Erorr 2]])</f>
        <v>9.3246500000000196</v>
      </c>
      <c r="Q568" s="13">
        <f>Table8[[#This Row],[Abs Erorr 4]]/Table8[[#This Row],[Adj Close]]</f>
        <v>4.2272692447705783E-2</v>
      </c>
    </row>
    <row r="569" spans="6:17" x14ac:dyDescent="0.3">
      <c r="F569" s="9">
        <v>44291.291666666664</v>
      </c>
      <c r="G569" s="80">
        <v>230.35</v>
      </c>
      <c r="H569" s="85">
        <f t="shared" si="16"/>
        <v>218.5883</v>
      </c>
      <c r="I569" s="85">
        <f>(Table8[[#This Row],[Adj Close]]-Table8[[#This Row],[Forecast 3 Period]])</f>
        <v>11.76169999999999</v>
      </c>
      <c r="J569" s="85">
        <f>Table8[[#This Row],[Erorr ]]^2</f>
        <v>138.33758688999978</v>
      </c>
      <c r="K569" s="85">
        <f>ABS(Table8[[#This Row],[Erorr ]])</f>
        <v>11.76169999999999</v>
      </c>
      <c r="L569" s="13">
        <f>Table8[[#This Row],[Abs Erorr ]]/Table8[[#This Row],[Adj Close]]</f>
        <v>5.1060125895376562E-2</v>
      </c>
      <c r="M569" s="97">
        <f t="shared" si="17"/>
        <v>213.74263999999999</v>
      </c>
      <c r="N569" s="85">
        <f>(Table8[[#This Row],[Adj Close]]-Table8[[#This Row],[Forecast 6 Period ]])</f>
        <v>16.60736</v>
      </c>
      <c r="O569" s="85">
        <f>Table8[[#This Row],[Erorr 2]]^2</f>
        <v>275.80440616959999</v>
      </c>
      <c r="P569" s="85">
        <f>ABS(Table8[[#This Row],[Erorr 2]])</f>
        <v>16.60736</v>
      </c>
      <c r="Q569" s="13">
        <f>Table8[[#This Row],[Abs Erorr 4]]/Table8[[#This Row],[Adj Close]]</f>
        <v>7.2096201432602564E-2</v>
      </c>
    </row>
    <row r="570" spans="6:17" x14ac:dyDescent="0.3">
      <c r="F570" s="5">
        <v>44292.291666666664</v>
      </c>
      <c r="G570" s="91">
        <v>230.54</v>
      </c>
      <c r="H570" s="85">
        <f t="shared" si="16"/>
        <v>225.10798</v>
      </c>
      <c r="I570" s="85">
        <f>(Table8[[#This Row],[Adj Close]]-Table8[[#This Row],[Forecast 3 Period]])</f>
        <v>5.4320199999999943</v>
      </c>
      <c r="J570" s="85">
        <f>Table8[[#This Row],[Erorr ]]^2</f>
        <v>29.506841280399939</v>
      </c>
      <c r="K570" s="85">
        <f>ABS(Table8[[#This Row],[Erorr ]])</f>
        <v>5.4320199999999943</v>
      </c>
      <c r="L570" s="13">
        <f>Table8[[#This Row],[Abs Erorr ]]/Table8[[#This Row],[Adj Close]]</f>
        <v>2.3562158410687928E-2</v>
      </c>
      <c r="M570" s="97">
        <f t="shared" si="17"/>
        <v>218.08998000000003</v>
      </c>
      <c r="N570" s="85">
        <f>(Table8[[#This Row],[Adj Close]]-Table8[[#This Row],[Forecast 6 Period ]])</f>
        <v>12.450019999999967</v>
      </c>
      <c r="O570" s="85">
        <f>Table8[[#This Row],[Erorr 2]]^2</f>
        <v>155.00299800039917</v>
      </c>
      <c r="P570" s="85">
        <f>ABS(Table8[[#This Row],[Erorr 2]])</f>
        <v>12.450019999999967</v>
      </c>
      <c r="Q570" s="13">
        <f>Table8[[#This Row],[Abs Erorr 4]]/Table8[[#This Row],[Adj Close]]</f>
        <v>5.4003730372169545E-2</v>
      </c>
    </row>
    <row r="571" spans="6:17" x14ac:dyDescent="0.3">
      <c r="F571" s="9">
        <v>44293.291666666664</v>
      </c>
      <c r="G571" s="80">
        <v>223.6567</v>
      </c>
      <c r="H571" s="85">
        <f t="shared" si="16"/>
        <v>227.49599000000001</v>
      </c>
      <c r="I571" s="85">
        <f>(Table8[[#This Row],[Adj Close]]-Table8[[#This Row],[Forecast 3 Period]])</f>
        <v>-3.8392900000000054</v>
      </c>
      <c r="J571" s="85">
        <f>Table8[[#This Row],[Erorr ]]^2</f>
        <v>14.740147704100041</v>
      </c>
      <c r="K571" s="85">
        <f>ABS(Table8[[#This Row],[Erorr ]])</f>
        <v>3.8392900000000054</v>
      </c>
      <c r="L571" s="13">
        <f>Table8[[#This Row],[Abs Erorr ]]/Table8[[#This Row],[Adj Close]]</f>
        <v>1.7165995921427819E-2</v>
      </c>
      <c r="M571" s="97">
        <f t="shared" si="17"/>
        <v>222.38697999999999</v>
      </c>
      <c r="N571" s="85">
        <f>(Table8[[#This Row],[Adj Close]]-Table8[[#This Row],[Forecast 6 Period ]])</f>
        <v>1.2697200000000066</v>
      </c>
      <c r="O571" s="85">
        <f>Table8[[#This Row],[Erorr 2]]^2</f>
        <v>1.6121888784000169</v>
      </c>
      <c r="P571" s="85">
        <f>ABS(Table8[[#This Row],[Erorr 2]])</f>
        <v>1.2697200000000066</v>
      </c>
      <c r="Q571" s="13">
        <f>Table8[[#This Row],[Abs Erorr 4]]/Table8[[#This Row],[Adj Close]]</f>
        <v>5.6770935098300499E-3</v>
      </c>
    </row>
    <row r="572" spans="6:17" x14ac:dyDescent="0.3">
      <c r="F572" s="5">
        <v>44294.291666666664</v>
      </c>
      <c r="G572" s="91">
        <v>227.9333</v>
      </c>
      <c r="H572" s="85">
        <f t="shared" si="16"/>
        <v>227.72968</v>
      </c>
      <c r="I572" s="85">
        <f>(Table8[[#This Row],[Adj Close]]-Table8[[#This Row],[Forecast 3 Period]])</f>
        <v>0.2036200000000008</v>
      </c>
      <c r="J572" s="85">
        <f>Table8[[#This Row],[Erorr ]]^2</f>
        <v>4.1461104400000323E-2</v>
      </c>
      <c r="K572" s="85">
        <f>ABS(Table8[[#This Row],[Erorr ]])</f>
        <v>0.2036200000000008</v>
      </c>
      <c r="L572" s="13">
        <f>Table8[[#This Row],[Abs Erorr ]]/Table8[[#This Row],[Adj Close]]</f>
        <v>8.9333151408767741E-4</v>
      </c>
      <c r="M572" s="97">
        <f t="shared" si="17"/>
        <v>224.47766000000001</v>
      </c>
      <c r="N572" s="85">
        <f>(Table8[[#This Row],[Adj Close]]-Table8[[#This Row],[Forecast 6 Period ]])</f>
        <v>3.4556399999999883</v>
      </c>
      <c r="O572" s="85">
        <f>Table8[[#This Row],[Erorr 2]]^2</f>
        <v>11.94144780959992</v>
      </c>
      <c r="P572" s="85">
        <f>ABS(Table8[[#This Row],[Erorr 2]])</f>
        <v>3.4556399999999883</v>
      </c>
      <c r="Q572" s="13">
        <f>Table8[[#This Row],[Abs Erorr 4]]/Table8[[#This Row],[Adj Close]]</f>
        <v>1.516075097407877E-2</v>
      </c>
    </row>
    <row r="573" spans="6:17" x14ac:dyDescent="0.3">
      <c r="F573" s="9">
        <v>44295.291666666664</v>
      </c>
      <c r="G573" s="80">
        <v>225.67330000000001</v>
      </c>
      <c r="H573" s="85">
        <f t="shared" si="16"/>
        <v>227.43232999999998</v>
      </c>
      <c r="I573" s="85">
        <f>(Table8[[#This Row],[Adj Close]]-Table8[[#This Row],[Forecast 3 Period]])</f>
        <v>-1.7590299999999672</v>
      </c>
      <c r="J573" s="85">
        <f>Table8[[#This Row],[Erorr ]]^2</f>
        <v>3.0941865408998845</v>
      </c>
      <c r="K573" s="85">
        <f>ABS(Table8[[#This Row],[Erorr ]])</f>
        <v>1.7590299999999672</v>
      </c>
      <c r="L573" s="13">
        <f>Table8[[#This Row],[Abs Erorr ]]/Table8[[#This Row],[Adj Close]]</f>
        <v>7.7945862448059525E-3</v>
      </c>
      <c r="M573" s="97">
        <f t="shared" si="17"/>
        <v>226.81866000000002</v>
      </c>
      <c r="N573" s="85">
        <f>(Table8[[#This Row],[Adj Close]]-Table8[[#This Row],[Forecast 6 Period ]])</f>
        <v>-1.1453600000000108</v>
      </c>
      <c r="O573" s="85">
        <f>Table8[[#This Row],[Erorr 2]]^2</f>
        <v>1.3118495296000248</v>
      </c>
      <c r="P573" s="85">
        <f>ABS(Table8[[#This Row],[Erorr 2]])</f>
        <v>1.1453600000000108</v>
      </c>
      <c r="Q573" s="13">
        <f>Table8[[#This Row],[Abs Erorr 4]]/Table8[[#This Row],[Adj Close]]</f>
        <v>5.075301331615263E-3</v>
      </c>
    </row>
    <row r="574" spans="6:17" x14ac:dyDescent="0.3">
      <c r="F574" s="5">
        <v>44298.291666666664</v>
      </c>
      <c r="G574" s="91">
        <v>233.9933</v>
      </c>
      <c r="H574" s="85">
        <f t="shared" si="16"/>
        <v>225.74632000000003</v>
      </c>
      <c r="I574" s="85">
        <f>(Table8[[#This Row],[Adj Close]]-Table8[[#This Row],[Forecast 3 Period]])</f>
        <v>8.2469799999999793</v>
      </c>
      <c r="J574" s="85">
        <f>Table8[[#This Row],[Erorr ]]^2</f>
        <v>68.012679120399653</v>
      </c>
      <c r="K574" s="85">
        <f>ABS(Table8[[#This Row],[Erorr ]])</f>
        <v>8.2469799999999793</v>
      </c>
      <c r="L574" s="13">
        <f>Table8[[#This Row],[Abs Erorr ]]/Table8[[#This Row],[Adj Close]]</f>
        <v>3.5244513411281347E-2</v>
      </c>
      <c r="M574" s="97">
        <f t="shared" si="17"/>
        <v>226.65399000000002</v>
      </c>
      <c r="N574" s="85">
        <f>(Table8[[#This Row],[Adj Close]]-Table8[[#This Row],[Forecast 6 Period ]])</f>
        <v>7.3393099999999833</v>
      </c>
      <c r="O574" s="85">
        <f>Table8[[#This Row],[Erorr 2]]^2</f>
        <v>53.865471276099754</v>
      </c>
      <c r="P574" s="85">
        <f>ABS(Table8[[#This Row],[Erorr 2]])</f>
        <v>7.3393099999999833</v>
      </c>
      <c r="Q574" s="13">
        <f>Table8[[#This Row],[Abs Erorr 4]]/Table8[[#This Row],[Adj Close]]</f>
        <v>3.1365470720742784E-2</v>
      </c>
    </row>
    <row r="575" spans="6:17" x14ac:dyDescent="0.3">
      <c r="F575" s="9">
        <v>44299.291666666664</v>
      </c>
      <c r="G575" s="80">
        <v>254.10669999999999</v>
      </c>
      <c r="H575" s="85">
        <f t="shared" si="16"/>
        <v>229.67929999999998</v>
      </c>
      <c r="I575" s="85">
        <f>(Table8[[#This Row],[Adj Close]]-Table8[[#This Row],[Forecast 3 Period]])</f>
        <v>24.427400000000006</v>
      </c>
      <c r="J575" s="85">
        <f>Table8[[#This Row],[Erorr ]]^2</f>
        <v>596.69787076000023</v>
      </c>
      <c r="K575" s="85">
        <f>ABS(Table8[[#This Row],[Erorr ]])</f>
        <v>24.427400000000006</v>
      </c>
      <c r="L575" s="13">
        <f>Table8[[#This Row],[Abs Erorr ]]/Table8[[#This Row],[Adj Close]]</f>
        <v>9.6130483769219802E-2</v>
      </c>
      <c r="M575" s="97">
        <f t="shared" si="17"/>
        <v>228.34032000000002</v>
      </c>
      <c r="N575" s="85">
        <f>(Table8[[#This Row],[Adj Close]]-Table8[[#This Row],[Forecast 6 Period ]])</f>
        <v>25.76637999999997</v>
      </c>
      <c r="O575" s="85">
        <f>Table8[[#This Row],[Erorr 2]]^2</f>
        <v>663.90633830439845</v>
      </c>
      <c r="P575" s="85">
        <f>ABS(Table8[[#This Row],[Erorr 2]])</f>
        <v>25.76637999999997</v>
      </c>
      <c r="Q575" s="13">
        <f>Table8[[#This Row],[Abs Erorr 4]]/Table8[[#This Row],[Adj Close]]</f>
        <v>0.1013998450257312</v>
      </c>
    </row>
    <row r="576" spans="6:17" x14ac:dyDescent="0.3">
      <c r="F576" s="5">
        <v>44300.291666666664</v>
      </c>
      <c r="G576" s="91">
        <v>244.07669999999999</v>
      </c>
      <c r="H576" s="85">
        <f t="shared" si="16"/>
        <v>239.54265999999998</v>
      </c>
      <c r="I576" s="85">
        <f>(Table8[[#This Row],[Adj Close]]-Table8[[#This Row],[Forecast 3 Period]])</f>
        <v>4.5340400000000045</v>
      </c>
      <c r="J576" s="85">
        <f>Table8[[#This Row],[Erorr ]]^2</f>
        <v>20.55751872160004</v>
      </c>
      <c r="K576" s="85">
        <f>ABS(Table8[[#This Row],[Erorr ]])</f>
        <v>4.5340400000000045</v>
      </c>
      <c r="L576" s="13">
        <f>Table8[[#This Row],[Abs Erorr ]]/Table8[[#This Row],[Adj Close]]</f>
        <v>1.8576291796799961E-2</v>
      </c>
      <c r="M576" s="97">
        <f t="shared" si="17"/>
        <v>233.76098999999999</v>
      </c>
      <c r="N576" s="85">
        <f>(Table8[[#This Row],[Adj Close]]-Table8[[#This Row],[Forecast 6 Period ]])</f>
        <v>10.315709999999996</v>
      </c>
      <c r="O576" s="85">
        <f>Table8[[#This Row],[Erorr 2]]^2</f>
        <v>106.41387280409991</v>
      </c>
      <c r="P576" s="85">
        <f>ABS(Table8[[#This Row],[Erorr 2]])</f>
        <v>10.315709999999996</v>
      </c>
      <c r="Q576" s="13">
        <f>Table8[[#This Row],[Abs Erorr 4]]/Table8[[#This Row],[Adj Close]]</f>
        <v>4.2264214486675687E-2</v>
      </c>
    </row>
    <row r="577" spans="6:17" x14ac:dyDescent="0.3">
      <c r="F577" s="9">
        <v>44301.291666666664</v>
      </c>
      <c r="G577" s="80">
        <v>246.2833</v>
      </c>
      <c r="H577" s="85">
        <f t="shared" si="16"/>
        <v>244.06067999999999</v>
      </c>
      <c r="I577" s="85">
        <f>(Table8[[#This Row],[Adj Close]]-Table8[[#This Row],[Forecast 3 Period]])</f>
        <v>2.2226200000000063</v>
      </c>
      <c r="J577" s="85">
        <f>Table8[[#This Row],[Erorr ]]^2</f>
        <v>4.940039664400028</v>
      </c>
      <c r="K577" s="85">
        <f>ABS(Table8[[#This Row],[Erorr ]])</f>
        <v>2.2226200000000063</v>
      </c>
      <c r="L577" s="13">
        <f>Table8[[#This Row],[Abs Erorr ]]/Table8[[#This Row],[Adj Close]]</f>
        <v>9.0246476314066217E-3</v>
      </c>
      <c r="M577" s="97">
        <f t="shared" si="17"/>
        <v>236.72899999999998</v>
      </c>
      <c r="N577" s="85">
        <f>(Table8[[#This Row],[Adj Close]]-Table8[[#This Row],[Forecast 6 Period ]])</f>
        <v>9.554300000000012</v>
      </c>
      <c r="O577" s="85">
        <f>Table8[[#This Row],[Erorr 2]]^2</f>
        <v>91.284648490000222</v>
      </c>
      <c r="P577" s="85">
        <f>ABS(Table8[[#This Row],[Erorr 2]])</f>
        <v>9.554300000000012</v>
      </c>
      <c r="Q577" s="13">
        <f>Table8[[#This Row],[Abs Erorr 4]]/Table8[[#This Row],[Adj Close]]</f>
        <v>3.8793941773559201E-2</v>
      </c>
    </row>
    <row r="578" spans="6:17" x14ac:dyDescent="0.3">
      <c r="F578" s="5">
        <v>44302.291666666664</v>
      </c>
      <c r="G578" s="91">
        <v>246.5933</v>
      </c>
      <c r="H578" s="85">
        <f t="shared" si="16"/>
        <v>247.96834000000001</v>
      </c>
      <c r="I578" s="85">
        <f>(Table8[[#This Row],[Adj Close]]-Table8[[#This Row],[Forecast 3 Period]])</f>
        <v>-1.3750400000000127</v>
      </c>
      <c r="J578" s="85">
        <f>Table8[[#This Row],[Erorr ]]^2</f>
        <v>1.8907350016000348</v>
      </c>
      <c r="K578" s="85">
        <f>ABS(Table8[[#This Row],[Erorr ]])</f>
        <v>1.3750400000000127</v>
      </c>
      <c r="L578" s="13">
        <f>Table8[[#This Row],[Abs Erorr ]]/Table8[[#This Row],[Adj Close]]</f>
        <v>5.5761450128613095E-3</v>
      </c>
      <c r="M578" s="97">
        <f t="shared" si="17"/>
        <v>241.05266</v>
      </c>
      <c r="N578" s="85">
        <f>(Table8[[#This Row],[Adj Close]]-Table8[[#This Row],[Forecast 6 Period ]])</f>
        <v>5.5406399999999962</v>
      </c>
      <c r="O578" s="85">
        <f>Table8[[#This Row],[Erorr 2]]^2</f>
        <v>30.698691609599958</v>
      </c>
      <c r="P578" s="85">
        <f>ABS(Table8[[#This Row],[Erorr 2]])</f>
        <v>5.5406399999999962</v>
      </c>
      <c r="Q578" s="13">
        <f>Table8[[#This Row],[Abs Erorr 4]]/Table8[[#This Row],[Adj Close]]</f>
        <v>2.2468736985149215E-2</v>
      </c>
    </row>
    <row r="579" spans="6:17" x14ac:dyDescent="0.3">
      <c r="F579" s="9">
        <v>44305.291666666664</v>
      </c>
      <c r="G579" s="80">
        <v>238.21</v>
      </c>
      <c r="H579" s="85">
        <f t="shared" si="16"/>
        <v>245.74531999999999</v>
      </c>
      <c r="I579" s="85">
        <f>(Table8[[#This Row],[Adj Close]]-Table8[[#This Row],[Forecast 3 Period]])</f>
        <v>-7.5353199999999845</v>
      </c>
      <c r="J579" s="85">
        <f>Table8[[#This Row],[Erorr ]]^2</f>
        <v>56.781047502399765</v>
      </c>
      <c r="K579" s="85">
        <f>ABS(Table8[[#This Row],[Erorr ]])</f>
        <v>7.5353199999999845</v>
      </c>
      <c r="L579" s="13">
        <f>Table8[[#This Row],[Abs Erorr ]]/Table8[[#This Row],[Adj Close]]</f>
        <v>3.1633096847319526E-2</v>
      </c>
      <c r="M579" s="97">
        <f t="shared" si="17"/>
        <v>244.17865999999998</v>
      </c>
      <c r="N579" s="85">
        <f>(Table8[[#This Row],[Adj Close]]-Table8[[#This Row],[Forecast 6 Period ]])</f>
        <v>-5.9686599999999714</v>
      </c>
      <c r="O579" s="85">
        <f>Table8[[#This Row],[Erorr 2]]^2</f>
        <v>35.62490219559966</v>
      </c>
      <c r="P579" s="85">
        <f>ABS(Table8[[#This Row],[Erorr 2]])</f>
        <v>5.9686599999999714</v>
      </c>
      <c r="Q579" s="13">
        <f>Table8[[#This Row],[Abs Erorr 4]]/Table8[[#This Row],[Adj Close]]</f>
        <v>2.5056294865874528E-2</v>
      </c>
    </row>
    <row r="580" spans="6:17" x14ac:dyDescent="0.3">
      <c r="F580" s="5">
        <v>44306.291666666664</v>
      </c>
      <c r="G580" s="91">
        <v>239.66329999999999</v>
      </c>
      <c r="H580" s="85">
        <f t="shared" si="16"/>
        <v>243.14697999999999</v>
      </c>
      <c r="I580" s="85">
        <f>(Table8[[#This Row],[Adj Close]]-Table8[[#This Row],[Forecast 3 Period]])</f>
        <v>-3.4836799999999926</v>
      </c>
      <c r="J580" s="85">
        <f>Table8[[#This Row],[Erorr ]]^2</f>
        <v>12.136026342399948</v>
      </c>
      <c r="K580" s="85">
        <f>ABS(Table8[[#This Row],[Erorr ]])</f>
        <v>3.4836799999999926</v>
      </c>
      <c r="L580" s="13">
        <f>Table8[[#This Row],[Abs Erorr ]]/Table8[[#This Row],[Adj Close]]</f>
        <v>1.4535725745243401E-2</v>
      </c>
      <c r="M580" s="97">
        <f t="shared" si="17"/>
        <v>243.84266</v>
      </c>
      <c r="N580" s="85">
        <f>(Table8[[#This Row],[Adj Close]]-Table8[[#This Row],[Forecast 6 Period ]])</f>
        <v>-4.1793600000000026</v>
      </c>
      <c r="O580" s="85">
        <f>Table8[[#This Row],[Erorr 2]]^2</f>
        <v>17.467050009600023</v>
      </c>
      <c r="P580" s="85">
        <f>ABS(Table8[[#This Row],[Erorr 2]])</f>
        <v>4.1793600000000026</v>
      </c>
      <c r="Q580" s="13">
        <f>Table8[[#This Row],[Abs Erorr 4]]/Table8[[#This Row],[Adj Close]]</f>
        <v>1.7438464712786657E-2</v>
      </c>
    </row>
    <row r="581" spans="6:17" x14ac:dyDescent="0.3">
      <c r="F581" s="9">
        <v>44307.291666666664</v>
      </c>
      <c r="G581" s="80">
        <v>248.04</v>
      </c>
      <c r="H581" s="85">
        <f t="shared" si="16"/>
        <v>241.30631</v>
      </c>
      <c r="I581" s="85">
        <f>(Table8[[#This Row],[Adj Close]]-Table8[[#This Row],[Forecast 3 Period]])</f>
        <v>6.7336899999999957</v>
      </c>
      <c r="J581" s="85">
        <f>Table8[[#This Row],[Erorr ]]^2</f>
        <v>45.342581016099942</v>
      </c>
      <c r="K581" s="85">
        <f>ABS(Table8[[#This Row],[Erorr ]])</f>
        <v>6.7336899999999957</v>
      </c>
      <c r="L581" s="13">
        <f>Table8[[#This Row],[Abs Erorr ]]/Table8[[#This Row],[Adj Close]]</f>
        <v>2.714759716174809E-2</v>
      </c>
      <c r="M581" s="97">
        <f t="shared" si="17"/>
        <v>243.96832000000001</v>
      </c>
      <c r="N581" s="85">
        <f>(Table8[[#This Row],[Adj Close]]-Table8[[#This Row],[Forecast 6 Period ]])</f>
        <v>4.0716799999999864</v>
      </c>
      <c r="O581" s="85">
        <f>Table8[[#This Row],[Erorr 2]]^2</f>
        <v>16.578578022399888</v>
      </c>
      <c r="P581" s="85">
        <f>ABS(Table8[[#This Row],[Erorr 2]])</f>
        <v>4.0716799999999864</v>
      </c>
      <c r="Q581" s="13">
        <f>Table8[[#This Row],[Abs Erorr 4]]/Table8[[#This Row],[Adj Close]]</f>
        <v>1.6415416868247004E-2</v>
      </c>
    </row>
    <row r="582" spans="6:17" x14ac:dyDescent="0.3">
      <c r="F582" s="5">
        <v>44308.291666666664</v>
      </c>
      <c r="G582" s="91">
        <v>239.89670000000001</v>
      </c>
      <c r="H582" s="85">
        <f t="shared" ref="H582:H645" si="18">$A$10*G581+$A$11*G580+$A$12*G579</f>
        <v>242.57799</v>
      </c>
      <c r="I582" s="85">
        <f>(Table8[[#This Row],[Adj Close]]-Table8[[#This Row],[Forecast 3 Period]])</f>
        <v>-2.68128999999999</v>
      </c>
      <c r="J582" s="85">
        <f>Table8[[#This Row],[Erorr ]]^2</f>
        <v>7.1893160640999465</v>
      </c>
      <c r="K582" s="85">
        <f>ABS(Table8[[#This Row],[Erorr ]])</f>
        <v>2.68128999999999</v>
      </c>
      <c r="L582" s="13">
        <f>Table8[[#This Row],[Abs Erorr ]]/Table8[[#This Row],[Adj Close]]</f>
        <v>1.1176852370207635E-2</v>
      </c>
      <c r="M582" s="97">
        <f t="shared" si="17"/>
        <v>243.53731999999999</v>
      </c>
      <c r="N582" s="85">
        <f>(Table8[[#This Row],[Adj Close]]-Table8[[#This Row],[Forecast 6 Period ]])</f>
        <v>-3.6406199999999842</v>
      </c>
      <c r="O582" s="85">
        <f>Table8[[#This Row],[Erorr 2]]^2</f>
        <v>13.254113984399885</v>
      </c>
      <c r="P582" s="85">
        <f>ABS(Table8[[#This Row],[Erorr 2]])</f>
        <v>3.6406199999999842</v>
      </c>
      <c r="Q582" s="13">
        <f>Table8[[#This Row],[Abs Erorr 4]]/Table8[[#This Row],[Adj Close]]</f>
        <v>1.5175781909463466E-2</v>
      </c>
    </row>
    <row r="583" spans="6:17" x14ac:dyDescent="0.3">
      <c r="F583" s="9">
        <v>44309.291666666664</v>
      </c>
      <c r="G583" s="80">
        <v>243.13329999999999</v>
      </c>
      <c r="H583" s="85">
        <f t="shared" si="18"/>
        <v>242.26966999999999</v>
      </c>
      <c r="I583" s="85">
        <f>(Table8[[#This Row],[Adj Close]]-Table8[[#This Row],[Forecast 3 Period]])</f>
        <v>0.86363000000000056</v>
      </c>
      <c r="J583" s="85">
        <f>Table8[[#This Row],[Erorr ]]^2</f>
        <v>0.74585677690000096</v>
      </c>
      <c r="K583" s="85">
        <f>ABS(Table8[[#This Row],[Erorr ]])</f>
        <v>0.86363000000000056</v>
      </c>
      <c r="L583" s="13">
        <f>Table8[[#This Row],[Abs Erorr ]]/Table8[[#This Row],[Adj Close]]</f>
        <v>3.5520843915662751E-3</v>
      </c>
      <c r="M583" s="97">
        <f t="shared" si="17"/>
        <v>242.44966000000002</v>
      </c>
      <c r="N583" s="85">
        <f>(Table8[[#This Row],[Adj Close]]-Table8[[#This Row],[Forecast 6 Period ]])</f>
        <v>0.6836399999999685</v>
      </c>
      <c r="O583" s="85">
        <f>Table8[[#This Row],[Erorr 2]]^2</f>
        <v>0.46736364959995691</v>
      </c>
      <c r="P583" s="85">
        <f>ABS(Table8[[#This Row],[Erorr 2]])</f>
        <v>0.6836399999999685</v>
      </c>
      <c r="Q583" s="13">
        <f>Table8[[#This Row],[Abs Erorr 4]]/Table8[[#This Row],[Adj Close]]</f>
        <v>2.8117908982437556E-3</v>
      </c>
    </row>
    <row r="584" spans="6:17" x14ac:dyDescent="0.3">
      <c r="F584" s="5">
        <v>44312.291666666664</v>
      </c>
      <c r="G584" s="91">
        <v>246.0667</v>
      </c>
      <c r="H584" s="85">
        <f t="shared" si="18"/>
        <v>243.63432999999998</v>
      </c>
      <c r="I584" s="85">
        <f>(Table8[[#This Row],[Adj Close]]-Table8[[#This Row],[Forecast 3 Period]])</f>
        <v>2.4323700000000201</v>
      </c>
      <c r="J584" s="85">
        <f>Table8[[#This Row],[Erorr ]]^2</f>
        <v>5.9164238169000978</v>
      </c>
      <c r="K584" s="85">
        <f>ABS(Table8[[#This Row],[Erorr ]])</f>
        <v>2.4323700000000201</v>
      </c>
      <c r="L584" s="13">
        <f>Table8[[#This Row],[Abs Erorr ]]/Table8[[#This Row],[Adj Close]]</f>
        <v>9.8850027248710212E-3</v>
      </c>
      <c r="M584" s="97">
        <f t="shared" si="17"/>
        <v>242.62699000000001</v>
      </c>
      <c r="N584" s="85">
        <f>(Table8[[#This Row],[Adj Close]]-Table8[[#This Row],[Forecast 6 Period ]])</f>
        <v>3.4397099999999909</v>
      </c>
      <c r="O584" s="85">
        <f>Table8[[#This Row],[Erorr 2]]^2</f>
        <v>11.831604884099937</v>
      </c>
      <c r="P584" s="85">
        <f>ABS(Table8[[#This Row],[Erorr 2]])</f>
        <v>3.4397099999999909</v>
      </c>
      <c r="Q584" s="13">
        <f>Table8[[#This Row],[Abs Erorr 4]]/Table8[[#This Row],[Adj Close]]</f>
        <v>1.3978770796698582E-2</v>
      </c>
    </row>
    <row r="585" spans="6:17" x14ac:dyDescent="0.3">
      <c r="F585" s="9">
        <v>44313.291666666664</v>
      </c>
      <c r="G585" s="80">
        <v>234.91329999999999</v>
      </c>
      <c r="H585" s="85">
        <f t="shared" si="18"/>
        <v>243.33568</v>
      </c>
      <c r="I585" s="85">
        <f>(Table8[[#This Row],[Adj Close]]-Table8[[#This Row],[Forecast 3 Period]])</f>
        <v>-8.422380000000004</v>
      </c>
      <c r="J585" s="85">
        <f>Table8[[#This Row],[Erorr ]]^2</f>
        <v>70.936484864400072</v>
      </c>
      <c r="K585" s="85">
        <f>ABS(Table8[[#This Row],[Erorr ]])</f>
        <v>8.422380000000004</v>
      </c>
      <c r="L585" s="13">
        <f>Table8[[#This Row],[Abs Erorr ]]/Table8[[#This Row],[Adj Close]]</f>
        <v>3.5853142414669602E-2</v>
      </c>
      <c r="M585" s="97">
        <f t="shared" ref="M585:M648" si="19">$B$10*G584+$B$11*G583+$B$12*G582+$B$13*G581+$B$14*G580+$B$15*G579</f>
        <v>243.21467000000001</v>
      </c>
      <c r="N585" s="85">
        <f>(Table8[[#This Row],[Adj Close]]-Table8[[#This Row],[Forecast 6 Period ]])</f>
        <v>-8.3013700000000199</v>
      </c>
      <c r="O585" s="85">
        <f>Table8[[#This Row],[Erorr 2]]^2</f>
        <v>68.912743876900336</v>
      </c>
      <c r="P585" s="85">
        <f>ABS(Table8[[#This Row],[Erorr 2]])</f>
        <v>8.3013700000000199</v>
      </c>
      <c r="Q585" s="13">
        <f>Table8[[#This Row],[Abs Erorr 4]]/Table8[[#This Row],[Adj Close]]</f>
        <v>3.5338016195762524E-2</v>
      </c>
    </row>
    <row r="586" spans="6:17" x14ac:dyDescent="0.3">
      <c r="F586" s="5">
        <v>44314.291666666664</v>
      </c>
      <c r="G586" s="91">
        <v>231.4667</v>
      </c>
      <c r="H586" s="85">
        <f t="shared" si="18"/>
        <v>240.72531999999998</v>
      </c>
      <c r="I586" s="85">
        <f>(Table8[[#This Row],[Adj Close]]-Table8[[#This Row],[Forecast 3 Period]])</f>
        <v>-9.2586199999999792</v>
      </c>
      <c r="J586" s="85">
        <f>Table8[[#This Row],[Erorr ]]^2</f>
        <v>85.722044304399617</v>
      </c>
      <c r="K586" s="85">
        <f>ABS(Table8[[#This Row],[Erorr ]])</f>
        <v>9.2586199999999792</v>
      </c>
      <c r="L586" s="13">
        <f>Table8[[#This Row],[Abs Erorr ]]/Table8[[#This Row],[Adj Close]]</f>
        <v>3.9999792626757881E-2</v>
      </c>
      <c r="M586" s="97">
        <f t="shared" si="19"/>
        <v>241.57232999999999</v>
      </c>
      <c r="N586" s="85">
        <f>(Table8[[#This Row],[Adj Close]]-Table8[[#This Row],[Forecast 6 Period ]])</f>
        <v>-10.105629999999991</v>
      </c>
      <c r="O586" s="85">
        <f>Table8[[#This Row],[Erorr 2]]^2</f>
        <v>102.12375769689982</v>
      </c>
      <c r="P586" s="85">
        <f>ABS(Table8[[#This Row],[Erorr 2]])</f>
        <v>10.105629999999991</v>
      </c>
      <c r="Q586" s="13">
        <f>Table8[[#This Row],[Abs Erorr 4]]/Table8[[#This Row],[Adj Close]]</f>
        <v>4.3659109496095944E-2</v>
      </c>
    </row>
    <row r="587" spans="6:17" x14ac:dyDescent="0.3">
      <c r="F587" s="9">
        <v>44315.291666666664</v>
      </c>
      <c r="G587" s="80">
        <v>225.66669999999999</v>
      </c>
      <c r="H587" s="85">
        <f t="shared" si="18"/>
        <v>236.88068000000001</v>
      </c>
      <c r="I587" s="85">
        <f>(Table8[[#This Row],[Adj Close]]-Table8[[#This Row],[Forecast 3 Period]])</f>
        <v>-11.213980000000021</v>
      </c>
      <c r="J587" s="85">
        <f>Table8[[#This Row],[Erorr ]]^2</f>
        <v>125.75334744040046</v>
      </c>
      <c r="K587" s="85">
        <f>ABS(Table8[[#This Row],[Erorr ]])</f>
        <v>11.213980000000021</v>
      </c>
      <c r="L587" s="13">
        <f>Table8[[#This Row],[Abs Erorr ]]/Table8[[#This Row],[Adj Close]]</f>
        <v>4.9692666219694891E-2</v>
      </c>
      <c r="M587" s="97">
        <f t="shared" si="19"/>
        <v>239.90967000000003</v>
      </c>
      <c r="N587" s="85">
        <f>(Table8[[#This Row],[Adj Close]]-Table8[[#This Row],[Forecast 6 Period ]])</f>
        <v>-14.242970000000042</v>
      </c>
      <c r="O587" s="85">
        <f>Table8[[#This Row],[Erorr 2]]^2</f>
        <v>202.8621944209012</v>
      </c>
      <c r="P587" s="85">
        <f>ABS(Table8[[#This Row],[Erorr 2]])</f>
        <v>14.242970000000042</v>
      </c>
      <c r="Q587" s="13">
        <f>Table8[[#This Row],[Abs Erorr 4]]/Table8[[#This Row],[Adj Close]]</f>
        <v>6.3115071918010246E-2</v>
      </c>
    </row>
    <row r="588" spans="6:17" x14ac:dyDescent="0.3">
      <c r="F588" s="5">
        <v>44316.291666666664</v>
      </c>
      <c r="G588" s="91">
        <v>236.48</v>
      </c>
      <c r="H588" s="85">
        <f t="shared" si="18"/>
        <v>230.18068</v>
      </c>
      <c r="I588" s="85">
        <f>(Table8[[#This Row],[Adj Close]]-Table8[[#This Row],[Forecast 3 Period]])</f>
        <v>6.2993199999999945</v>
      </c>
      <c r="J588" s="85">
        <f>Table8[[#This Row],[Erorr ]]^2</f>
        <v>39.681432462399933</v>
      </c>
      <c r="K588" s="85">
        <f>ABS(Table8[[#This Row],[Erorr ]])</f>
        <v>6.2993199999999945</v>
      </c>
      <c r="L588" s="13">
        <f>Table8[[#This Row],[Abs Erorr ]]/Table8[[#This Row],[Adj Close]]</f>
        <v>2.6637855209742874E-2</v>
      </c>
      <c r="M588" s="97">
        <f t="shared" si="19"/>
        <v>235.92568</v>
      </c>
      <c r="N588" s="85">
        <f>(Table8[[#This Row],[Adj Close]]-Table8[[#This Row],[Forecast 6 Period ]])</f>
        <v>0.55431999999998993</v>
      </c>
      <c r="O588" s="85">
        <f>Table8[[#This Row],[Erorr 2]]^2</f>
        <v>0.30727066239998885</v>
      </c>
      <c r="P588" s="85">
        <f>ABS(Table8[[#This Row],[Erorr 2]])</f>
        <v>0.55431999999998993</v>
      </c>
      <c r="Q588" s="13">
        <f>Table8[[#This Row],[Abs Erorr 4]]/Table8[[#This Row],[Adj Close]]</f>
        <v>2.3440460081190374E-3</v>
      </c>
    </row>
    <row r="589" spans="6:17" x14ac:dyDescent="0.3">
      <c r="F589" s="9">
        <v>44319.291666666664</v>
      </c>
      <c r="G589" s="80">
        <v>228.3</v>
      </c>
      <c r="H589" s="85">
        <f t="shared" si="18"/>
        <v>231.73202000000001</v>
      </c>
      <c r="I589" s="85">
        <f>(Table8[[#This Row],[Adj Close]]-Table8[[#This Row],[Forecast 3 Period]])</f>
        <v>-3.4320199999999943</v>
      </c>
      <c r="J589" s="85">
        <f>Table8[[#This Row],[Erorr ]]^2</f>
        <v>11.77876128039996</v>
      </c>
      <c r="K589" s="85">
        <f>ABS(Table8[[#This Row],[Erorr ]])</f>
        <v>3.4320199999999943</v>
      </c>
      <c r="L589" s="13">
        <f>Table8[[#This Row],[Abs Erorr ]]/Table8[[#This Row],[Adj Close]]</f>
        <v>1.5032939115199274E-2</v>
      </c>
      <c r="M589" s="97">
        <f t="shared" si="19"/>
        <v>234.62534000000002</v>
      </c>
      <c r="N589" s="85">
        <f>(Table8[[#This Row],[Adj Close]]-Table8[[#This Row],[Forecast 6 Period ]])</f>
        <v>-6.3253400000000113</v>
      </c>
      <c r="O589" s="85">
        <f>Table8[[#This Row],[Erorr 2]]^2</f>
        <v>40.009926115600145</v>
      </c>
      <c r="P589" s="85">
        <f>ABS(Table8[[#This Row],[Erorr 2]])</f>
        <v>6.3253400000000113</v>
      </c>
      <c r="Q589" s="13">
        <f>Table8[[#This Row],[Abs Erorr 4]]/Table8[[#This Row],[Adj Close]]</f>
        <v>2.7706263688129701E-2</v>
      </c>
    </row>
    <row r="590" spans="6:17" x14ac:dyDescent="0.3">
      <c r="F590" s="5">
        <v>44320.291666666664</v>
      </c>
      <c r="G590" s="91">
        <v>224.5333</v>
      </c>
      <c r="H590" s="85">
        <f t="shared" si="18"/>
        <v>229.96401</v>
      </c>
      <c r="I590" s="85">
        <f>(Table8[[#This Row],[Adj Close]]-Table8[[#This Row],[Forecast 3 Period]])</f>
        <v>-5.4307100000000048</v>
      </c>
      <c r="J590" s="85">
        <f>Table8[[#This Row],[Erorr ]]^2</f>
        <v>29.492611104100053</v>
      </c>
      <c r="K590" s="85">
        <f>ABS(Table8[[#This Row],[Erorr ]])</f>
        <v>5.4307100000000048</v>
      </c>
      <c r="L590" s="13">
        <f>Table8[[#This Row],[Abs Erorr ]]/Table8[[#This Row],[Adj Close]]</f>
        <v>2.4186657391130871E-2</v>
      </c>
      <c r="M590" s="97">
        <f t="shared" si="19"/>
        <v>232.48068000000001</v>
      </c>
      <c r="N590" s="85">
        <f>(Table8[[#This Row],[Adj Close]]-Table8[[#This Row],[Forecast 6 Period ]])</f>
        <v>-7.9473800000000097</v>
      </c>
      <c r="O590" s="85">
        <f>Table8[[#This Row],[Erorr 2]]^2</f>
        <v>63.160848864400151</v>
      </c>
      <c r="P590" s="85">
        <f>ABS(Table8[[#This Row],[Erorr 2]])</f>
        <v>7.9473800000000097</v>
      </c>
      <c r="Q590" s="13">
        <f>Table8[[#This Row],[Abs Erorr 4]]/Table8[[#This Row],[Adj Close]]</f>
        <v>3.5395106204736716E-2</v>
      </c>
    </row>
    <row r="591" spans="6:17" x14ac:dyDescent="0.3">
      <c r="F591" s="9">
        <v>44321.291666666664</v>
      </c>
      <c r="G591" s="80">
        <v>223.64670000000001</v>
      </c>
      <c r="H591" s="85">
        <f t="shared" si="18"/>
        <v>229.24731999999997</v>
      </c>
      <c r="I591" s="85">
        <f>(Table8[[#This Row],[Adj Close]]-Table8[[#This Row],[Forecast 3 Period]])</f>
        <v>-5.6006199999999637</v>
      </c>
      <c r="J591" s="85">
        <f>Table8[[#This Row],[Erorr ]]^2</f>
        <v>31.366944384399595</v>
      </c>
      <c r="K591" s="85">
        <f>ABS(Table8[[#This Row],[Erorr ]])</f>
        <v>5.6006199999999637</v>
      </c>
      <c r="L591" s="13">
        <f>Table8[[#This Row],[Abs Erorr ]]/Table8[[#This Row],[Adj Close]]</f>
        <v>2.5042265322939992E-2</v>
      </c>
      <c r="M591" s="97">
        <f t="shared" si="19"/>
        <v>229.63400000000001</v>
      </c>
      <c r="N591" s="85">
        <f>(Table8[[#This Row],[Adj Close]]-Table8[[#This Row],[Forecast 6 Period ]])</f>
        <v>-5.9873000000000047</v>
      </c>
      <c r="O591" s="85">
        <f>Table8[[#This Row],[Erorr 2]]^2</f>
        <v>35.847761290000058</v>
      </c>
      <c r="P591" s="85">
        <f>ABS(Table8[[#This Row],[Erorr 2]])</f>
        <v>5.9873000000000047</v>
      </c>
      <c r="Q591" s="13">
        <f>Table8[[#This Row],[Abs Erorr 4]]/Table8[[#This Row],[Adj Close]]</f>
        <v>2.6771242321035834E-2</v>
      </c>
    </row>
    <row r="592" spans="6:17" x14ac:dyDescent="0.3">
      <c r="F592" s="5">
        <v>44322.291666666664</v>
      </c>
      <c r="G592" s="91">
        <v>221.18</v>
      </c>
      <c r="H592" s="85">
        <f t="shared" si="18"/>
        <v>225.30867000000001</v>
      </c>
      <c r="I592" s="85">
        <f>(Table8[[#This Row],[Adj Close]]-Table8[[#This Row],[Forecast 3 Period]])</f>
        <v>-4.1286699999999996</v>
      </c>
      <c r="J592" s="85">
        <f>Table8[[#This Row],[Erorr ]]^2</f>
        <v>17.045915968899997</v>
      </c>
      <c r="K592" s="85">
        <f>ABS(Table8[[#This Row],[Erorr ]])</f>
        <v>4.1286699999999996</v>
      </c>
      <c r="L592" s="13">
        <f>Table8[[#This Row],[Abs Erorr ]]/Table8[[#This Row],[Adj Close]]</f>
        <v>1.866656117189619E-2</v>
      </c>
      <c r="M592" s="97">
        <f t="shared" si="19"/>
        <v>228.30534000000003</v>
      </c>
      <c r="N592" s="85">
        <f>(Table8[[#This Row],[Adj Close]]-Table8[[#This Row],[Forecast 6 Period ]])</f>
        <v>-7.1253400000000227</v>
      </c>
      <c r="O592" s="85">
        <f>Table8[[#This Row],[Erorr 2]]^2</f>
        <v>50.770470115600325</v>
      </c>
      <c r="P592" s="85">
        <f>ABS(Table8[[#This Row],[Erorr 2]])</f>
        <v>7.1253400000000227</v>
      </c>
      <c r="Q592" s="13">
        <f>Table8[[#This Row],[Abs Erorr 4]]/Table8[[#This Row],[Adj Close]]</f>
        <v>3.2215118907677108E-2</v>
      </c>
    </row>
    <row r="593" spans="6:17" x14ac:dyDescent="0.3">
      <c r="F593" s="9">
        <v>44323.291666666664</v>
      </c>
      <c r="G593" s="80">
        <v>224.1233</v>
      </c>
      <c r="H593" s="85">
        <f t="shared" si="18"/>
        <v>222.92599999999999</v>
      </c>
      <c r="I593" s="85">
        <f>(Table8[[#This Row],[Adj Close]]-Table8[[#This Row],[Forecast 3 Period]])</f>
        <v>1.1973000000000127</v>
      </c>
      <c r="J593" s="85">
        <f>Table8[[#This Row],[Erorr ]]^2</f>
        <v>1.4335272900000304</v>
      </c>
      <c r="K593" s="85">
        <f>ABS(Table8[[#This Row],[Erorr ]])</f>
        <v>1.1973000000000127</v>
      </c>
      <c r="L593" s="13">
        <f>Table8[[#This Row],[Abs Erorr ]]/Table8[[#This Row],[Adj Close]]</f>
        <v>5.342148719031054E-3</v>
      </c>
      <c r="M593" s="97">
        <f t="shared" si="19"/>
        <v>225.74666999999999</v>
      </c>
      <c r="N593" s="85">
        <f>(Table8[[#This Row],[Adj Close]]-Table8[[#This Row],[Forecast 6 Period ]])</f>
        <v>-1.6233699999999942</v>
      </c>
      <c r="O593" s="85">
        <f>Table8[[#This Row],[Erorr 2]]^2</f>
        <v>2.6353301568999812</v>
      </c>
      <c r="P593" s="85">
        <f>ABS(Table8[[#This Row],[Erorr 2]])</f>
        <v>1.6233699999999942</v>
      </c>
      <c r="Q593" s="13">
        <f>Table8[[#This Row],[Abs Erorr 4]]/Table8[[#This Row],[Adj Close]]</f>
        <v>7.2432005061499371E-3</v>
      </c>
    </row>
    <row r="594" spans="6:17" x14ac:dyDescent="0.3">
      <c r="F594" s="5">
        <v>44326.291666666664</v>
      </c>
      <c r="G594" s="91">
        <v>209.68</v>
      </c>
      <c r="H594" s="85">
        <f t="shared" si="18"/>
        <v>223.09733</v>
      </c>
      <c r="I594" s="85">
        <f>(Table8[[#This Row],[Adj Close]]-Table8[[#This Row],[Forecast 3 Period]])</f>
        <v>-13.417329999999993</v>
      </c>
      <c r="J594" s="85">
        <f>Table8[[#This Row],[Erorr ]]^2</f>
        <v>180.0247443288998</v>
      </c>
      <c r="K594" s="85">
        <f>ABS(Table8[[#This Row],[Erorr ]])</f>
        <v>13.417329999999993</v>
      </c>
      <c r="L594" s="13">
        <f>Table8[[#This Row],[Abs Erorr ]]/Table8[[#This Row],[Adj Close]]</f>
        <v>6.3989555513162877E-2</v>
      </c>
      <c r="M594" s="97">
        <f t="shared" si="19"/>
        <v>225.17466000000002</v>
      </c>
      <c r="N594" s="85">
        <f>(Table8[[#This Row],[Adj Close]]-Table8[[#This Row],[Forecast 6 Period ]])</f>
        <v>-15.49466000000001</v>
      </c>
      <c r="O594" s="85">
        <f>Table8[[#This Row],[Erorr 2]]^2</f>
        <v>240.08448851560033</v>
      </c>
      <c r="P594" s="85">
        <f>ABS(Table8[[#This Row],[Erorr 2]])</f>
        <v>15.49466000000001</v>
      </c>
      <c r="Q594" s="13">
        <f>Table8[[#This Row],[Abs Erorr 4]]/Table8[[#This Row],[Adj Close]]</f>
        <v>7.389669973292641E-2</v>
      </c>
    </row>
    <row r="595" spans="6:17" x14ac:dyDescent="0.3">
      <c r="F595" s="9">
        <v>44327.291666666664</v>
      </c>
      <c r="G595" s="80">
        <v>205.73330000000001</v>
      </c>
      <c r="H595" s="85">
        <f t="shared" si="18"/>
        <v>217.46298999999999</v>
      </c>
      <c r="I595" s="85">
        <f>(Table8[[#This Row],[Adj Close]]-Table8[[#This Row],[Forecast 3 Period]])</f>
        <v>-11.729689999999977</v>
      </c>
      <c r="J595" s="85">
        <f>Table8[[#This Row],[Erorr ]]^2</f>
        <v>137.58562749609945</v>
      </c>
      <c r="K595" s="85">
        <f>ABS(Table8[[#This Row],[Erorr ]])</f>
        <v>11.729689999999977</v>
      </c>
      <c r="L595" s="13">
        <f>Table8[[#This Row],[Abs Erorr ]]/Table8[[#This Row],[Adj Close]]</f>
        <v>5.7014056547967568E-2</v>
      </c>
      <c r="M595" s="97">
        <f t="shared" si="19"/>
        <v>221.00933000000003</v>
      </c>
      <c r="N595" s="85">
        <f>(Table8[[#This Row],[Adj Close]]-Table8[[#This Row],[Forecast 6 Period ]])</f>
        <v>-15.27603000000002</v>
      </c>
      <c r="O595" s="85">
        <f>Table8[[#This Row],[Erorr 2]]^2</f>
        <v>233.35709256090061</v>
      </c>
      <c r="P595" s="85">
        <f>ABS(Table8[[#This Row],[Erorr 2]])</f>
        <v>15.27603000000002</v>
      </c>
      <c r="Q595" s="13">
        <f>Table8[[#This Row],[Abs Erorr 4]]/Table8[[#This Row],[Adj Close]]</f>
        <v>7.4251616048544494E-2</v>
      </c>
    </row>
    <row r="596" spans="6:17" x14ac:dyDescent="0.3">
      <c r="F596" s="5">
        <v>44328.291666666664</v>
      </c>
      <c r="G596" s="91">
        <v>196.63</v>
      </c>
      <c r="H596" s="85">
        <f t="shared" si="18"/>
        <v>212.43430999999998</v>
      </c>
      <c r="I596" s="85">
        <f>(Table8[[#This Row],[Adj Close]]-Table8[[#This Row],[Forecast 3 Period]])</f>
        <v>-15.804309999999987</v>
      </c>
      <c r="J596" s="85">
        <f>Table8[[#This Row],[Erorr ]]^2</f>
        <v>249.77621457609959</v>
      </c>
      <c r="K596" s="85">
        <f>ABS(Table8[[#This Row],[Erorr ]])</f>
        <v>15.804309999999987</v>
      </c>
      <c r="L596" s="13">
        <f>Table8[[#This Row],[Abs Erorr ]]/Table8[[#This Row],[Adj Close]]</f>
        <v>8.0375883639322521E-2</v>
      </c>
      <c r="M596" s="97">
        <f t="shared" si="19"/>
        <v>216.96132</v>
      </c>
      <c r="N596" s="85">
        <f>(Table8[[#This Row],[Adj Close]]-Table8[[#This Row],[Forecast 6 Period ]])</f>
        <v>-20.331320000000005</v>
      </c>
      <c r="O596" s="85">
        <f>Table8[[#This Row],[Erorr 2]]^2</f>
        <v>413.36257294240022</v>
      </c>
      <c r="P596" s="85">
        <f>ABS(Table8[[#This Row],[Erorr 2]])</f>
        <v>20.331320000000005</v>
      </c>
      <c r="Q596" s="13">
        <f>Table8[[#This Row],[Abs Erorr 4]]/Table8[[#This Row],[Adj Close]]</f>
        <v>0.10339887097594469</v>
      </c>
    </row>
    <row r="597" spans="6:17" x14ac:dyDescent="0.3">
      <c r="F597" s="9">
        <v>44329.291666666664</v>
      </c>
      <c r="G597" s="80">
        <v>190.5633</v>
      </c>
      <c r="H597" s="85">
        <f t="shared" si="18"/>
        <v>203.27599000000001</v>
      </c>
      <c r="I597" s="85">
        <f>(Table8[[#This Row],[Adj Close]]-Table8[[#This Row],[Forecast 3 Period]])</f>
        <v>-12.712690000000009</v>
      </c>
      <c r="J597" s="85">
        <f>Table8[[#This Row],[Erorr ]]^2</f>
        <v>161.61248703610022</v>
      </c>
      <c r="K597" s="85">
        <f>ABS(Table8[[#This Row],[Erorr ]])</f>
        <v>12.712690000000009</v>
      </c>
      <c r="L597" s="13">
        <f>Table8[[#This Row],[Abs Erorr ]]/Table8[[#This Row],[Adj Close]]</f>
        <v>6.6711113839863237E-2</v>
      </c>
      <c r="M597" s="97">
        <f t="shared" si="19"/>
        <v>211.71599000000003</v>
      </c>
      <c r="N597" s="85">
        <f>(Table8[[#This Row],[Adj Close]]-Table8[[#This Row],[Forecast 6 Period ]])</f>
        <v>-21.152690000000035</v>
      </c>
      <c r="O597" s="85">
        <f>Table8[[#This Row],[Erorr 2]]^2</f>
        <v>447.4362942361015</v>
      </c>
      <c r="P597" s="85">
        <f>ABS(Table8[[#This Row],[Erorr 2]])</f>
        <v>21.152690000000035</v>
      </c>
      <c r="Q597" s="13">
        <f>Table8[[#This Row],[Abs Erorr 4]]/Table8[[#This Row],[Adj Close]]</f>
        <v>0.11100085903214331</v>
      </c>
    </row>
    <row r="598" spans="6:17" x14ac:dyDescent="0.3">
      <c r="F598" s="5">
        <v>44330.291666666664</v>
      </c>
      <c r="G598" s="91">
        <v>196.58</v>
      </c>
      <c r="H598" s="85">
        <f t="shared" si="18"/>
        <v>196.93430999999998</v>
      </c>
      <c r="I598" s="85">
        <f>(Table8[[#This Row],[Adj Close]]-Table8[[#This Row],[Forecast 3 Period]])</f>
        <v>-0.3543099999999697</v>
      </c>
      <c r="J598" s="85">
        <f>Table8[[#This Row],[Erorr ]]^2</f>
        <v>0.12553557609997854</v>
      </c>
      <c r="K598" s="85">
        <f>ABS(Table8[[#This Row],[Erorr ]])</f>
        <v>0.3543099999999697</v>
      </c>
      <c r="L598" s="13">
        <f>Table8[[#This Row],[Abs Erorr ]]/Table8[[#This Row],[Adj Close]]</f>
        <v>1.8023705361683267E-3</v>
      </c>
      <c r="M598" s="97">
        <f t="shared" si="19"/>
        <v>205.05165</v>
      </c>
      <c r="N598" s="85">
        <f>(Table8[[#This Row],[Adj Close]]-Table8[[#This Row],[Forecast 6 Period ]])</f>
        <v>-8.4716499999999826</v>
      </c>
      <c r="O598" s="85">
        <f>Table8[[#This Row],[Erorr 2]]^2</f>
        <v>71.768853722499699</v>
      </c>
      <c r="P598" s="85">
        <f>ABS(Table8[[#This Row],[Erorr 2]])</f>
        <v>8.4716499999999826</v>
      </c>
      <c r="Q598" s="13">
        <f>Table8[[#This Row],[Abs Erorr 4]]/Table8[[#This Row],[Adj Close]]</f>
        <v>4.3095177535863172E-2</v>
      </c>
    </row>
    <row r="599" spans="6:17" x14ac:dyDescent="0.3">
      <c r="F599" s="9">
        <v>44333.291666666664</v>
      </c>
      <c r="G599" s="80">
        <v>192.27670000000001</v>
      </c>
      <c r="H599" s="85">
        <f t="shared" si="18"/>
        <v>194.78999000000002</v>
      </c>
      <c r="I599" s="85">
        <f>(Table8[[#This Row],[Adj Close]]-Table8[[#This Row],[Forecast 3 Period]])</f>
        <v>-2.513290000000012</v>
      </c>
      <c r="J599" s="85">
        <f>Table8[[#This Row],[Erorr ]]^2</f>
        <v>6.3166266241000608</v>
      </c>
      <c r="K599" s="85">
        <f>ABS(Table8[[#This Row],[Erorr ]])</f>
        <v>2.513290000000012</v>
      </c>
      <c r="L599" s="13">
        <f>Table8[[#This Row],[Abs Erorr ]]/Table8[[#This Row],[Adj Close]]</f>
        <v>1.3071214556938058E-2</v>
      </c>
      <c r="M599" s="97">
        <f t="shared" si="19"/>
        <v>201.28165000000001</v>
      </c>
      <c r="N599" s="85">
        <f>(Table8[[#This Row],[Adj Close]]-Table8[[#This Row],[Forecast 6 Period ]])</f>
        <v>-9.004950000000008</v>
      </c>
      <c r="O599" s="85">
        <f>Table8[[#This Row],[Erorr 2]]^2</f>
        <v>81.089124502500141</v>
      </c>
      <c r="P599" s="85">
        <f>ABS(Table8[[#This Row],[Erorr 2]])</f>
        <v>9.004950000000008</v>
      </c>
      <c r="Q599" s="13">
        <f>Table8[[#This Row],[Abs Erorr 4]]/Table8[[#This Row],[Adj Close]]</f>
        <v>4.6833287652638139E-2</v>
      </c>
    </row>
    <row r="600" spans="6:17" x14ac:dyDescent="0.3">
      <c r="F600" s="5">
        <v>44334.291666666664</v>
      </c>
      <c r="G600" s="91">
        <v>192.6233</v>
      </c>
      <c r="H600" s="85">
        <f t="shared" si="18"/>
        <v>193.05367000000001</v>
      </c>
      <c r="I600" s="85">
        <f>(Table8[[#This Row],[Adj Close]]-Table8[[#This Row],[Forecast 3 Period]])</f>
        <v>-0.43037000000001058</v>
      </c>
      <c r="J600" s="85">
        <f>Table8[[#This Row],[Erorr ]]^2</f>
        <v>0.18521833690000911</v>
      </c>
      <c r="K600" s="85">
        <f>ABS(Table8[[#This Row],[Erorr ]])</f>
        <v>0.43037000000001058</v>
      </c>
      <c r="L600" s="13">
        <f>Table8[[#This Row],[Abs Erorr ]]/Table8[[#This Row],[Adj Close]]</f>
        <v>2.2342572264103596E-3</v>
      </c>
      <c r="M600" s="97">
        <f t="shared" si="19"/>
        <v>196.75133</v>
      </c>
      <c r="N600" s="85">
        <f>(Table8[[#This Row],[Adj Close]]-Table8[[#This Row],[Forecast 6 Period ]])</f>
        <v>-4.1280299999999954</v>
      </c>
      <c r="O600" s="85">
        <f>Table8[[#This Row],[Erorr 2]]^2</f>
        <v>17.040631680899963</v>
      </c>
      <c r="P600" s="85">
        <f>ABS(Table8[[#This Row],[Erorr 2]])</f>
        <v>4.1280299999999954</v>
      </c>
      <c r="Q600" s="13">
        <f>Table8[[#This Row],[Abs Erorr 4]]/Table8[[#This Row],[Adj Close]]</f>
        <v>2.1430584981152308E-2</v>
      </c>
    </row>
    <row r="601" spans="6:17" x14ac:dyDescent="0.3">
      <c r="F601" s="9">
        <v>44335.291666666664</v>
      </c>
      <c r="G601" s="80">
        <v>187.82</v>
      </c>
      <c r="H601" s="85">
        <f t="shared" si="18"/>
        <v>193.70632999999998</v>
      </c>
      <c r="I601" s="85">
        <f>(Table8[[#This Row],[Adj Close]]-Table8[[#This Row],[Forecast 3 Period]])</f>
        <v>-5.8863299999999867</v>
      </c>
      <c r="J601" s="85">
        <f>Table8[[#This Row],[Erorr ]]^2</f>
        <v>34.648880868899845</v>
      </c>
      <c r="K601" s="85">
        <f>ABS(Table8[[#This Row],[Erorr ]])</f>
        <v>5.8863299999999867</v>
      </c>
      <c r="L601" s="13">
        <f>Table8[[#This Row],[Abs Erorr ]]/Table8[[#This Row],[Adj Close]]</f>
        <v>3.1340272601426827E-2</v>
      </c>
      <c r="M601" s="97">
        <f t="shared" si="19"/>
        <v>194.64499000000004</v>
      </c>
      <c r="N601" s="85">
        <f>(Table8[[#This Row],[Adj Close]]-Table8[[#This Row],[Forecast 6 Period ]])</f>
        <v>-6.8249900000000423</v>
      </c>
      <c r="O601" s="85">
        <f>Table8[[#This Row],[Erorr 2]]^2</f>
        <v>46.580488500100579</v>
      </c>
      <c r="P601" s="85">
        <f>ABS(Table8[[#This Row],[Erorr 2]])</f>
        <v>6.8249900000000423</v>
      </c>
      <c r="Q601" s="13">
        <f>Table8[[#This Row],[Abs Erorr 4]]/Table8[[#This Row],[Adj Close]]</f>
        <v>3.6337929932914716E-2</v>
      </c>
    </row>
    <row r="602" spans="6:17" x14ac:dyDescent="0.3">
      <c r="F602" s="5">
        <v>44336.291666666664</v>
      </c>
      <c r="G602" s="91">
        <v>195.5933</v>
      </c>
      <c r="H602" s="85">
        <f t="shared" si="18"/>
        <v>190.59799999999998</v>
      </c>
      <c r="I602" s="85">
        <f>(Table8[[#This Row],[Adj Close]]-Table8[[#This Row],[Forecast 3 Period]])</f>
        <v>4.9953000000000145</v>
      </c>
      <c r="J602" s="85">
        <f>Table8[[#This Row],[Erorr ]]^2</f>
        <v>24.953022090000147</v>
      </c>
      <c r="K602" s="85">
        <f>ABS(Table8[[#This Row],[Erorr ]])</f>
        <v>4.9953000000000145</v>
      </c>
      <c r="L602" s="13">
        <f>Table8[[#This Row],[Abs Erorr ]]/Table8[[#This Row],[Adj Close]]</f>
        <v>2.5539218367909403E-2</v>
      </c>
      <c r="M602" s="97">
        <f t="shared" si="19"/>
        <v>192.57933000000003</v>
      </c>
      <c r="N602" s="85">
        <f>(Table8[[#This Row],[Adj Close]]-Table8[[#This Row],[Forecast 6 Period ]])</f>
        <v>3.0139699999999721</v>
      </c>
      <c r="O602" s="85">
        <f>Table8[[#This Row],[Erorr 2]]^2</f>
        <v>9.0840151608998312</v>
      </c>
      <c r="P602" s="85">
        <f>ABS(Table8[[#This Row],[Erorr 2]])</f>
        <v>3.0139699999999721</v>
      </c>
      <c r="Q602" s="13">
        <f>Table8[[#This Row],[Abs Erorr 4]]/Table8[[#This Row],[Adj Close]]</f>
        <v>1.5409372406927906E-2</v>
      </c>
    </row>
    <row r="603" spans="6:17" x14ac:dyDescent="0.3">
      <c r="F603" s="9">
        <v>44337.291666666664</v>
      </c>
      <c r="G603" s="80">
        <v>193.6267</v>
      </c>
      <c r="H603" s="85">
        <f t="shared" si="18"/>
        <v>192.37031000000002</v>
      </c>
      <c r="I603" s="85">
        <f>(Table8[[#This Row],[Adj Close]]-Table8[[#This Row],[Forecast 3 Period]])</f>
        <v>1.2563899999999819</v>
      </c>
      <c r="J603" s="85">
        <f>Table8[[#This Row],[Erorr ]]^2</f>
        <v>1.5785158320999546</v>
      </c>
      <c r="K603" s="85">
        <f>ABS(Table8[[#This Row],[Erorr ]])</f>
        <v>1.2563899999999819</v>
      </c>
      <c r="L603" s="13">
        <f>Table8[[#This Row],[Abs Erorr ]]/Table8[[#This Row],[Adj Close]]</f>
        <v>6.4887228879074114E-3</v>
      </c>
      <c r="M603" s="97">
        <f t="shared" si="19"/>
        <v>192.37699000000003</v>
      </c>
      <c r="N603" s="85">
        <f>(Table8[[#This Row],[Adj Close]]-Table8[[#This Row],[Forecast 6 Period ]])</f>
        <v>1.2497099999999648</v>
      </c>
      <c r="O603" s="85">
        <f>Table8[[#This Row],[Erorr 2]]^2</f>
        <v>1.5617750840999121</v>
      </c>
      <c r="P603" s="85">
        <f>ABS(Table8[[#This Row],[Erorr 2]])</f>
        <v>1.2497099999999648</v>
      </c>
      <c r="Q603" s="13">
        <f>Table8[[#This Row],[Abs Erorr 4]]/Table8[[#This Row],[Adj Close]]</f>
        <v>6.454223513595825E-3</v>
      </c>
    </row>
    <row r="604" spans="6:17" x14ac:dyDescent="0.3">
      <c r="F604" s="5">
        <v>44340.291666666664</v>
      </c>
      <c r="G604" s="91">
        <v>202.14670000000001</v>
      </c>
      <c r="H604" s="85">
        <f t="shared" si="18"/>
        <v>192.47467</v>
      </c>
      <c r="I604" s="85">
        <f>(Table8[[#This Row],[Adj Close]]-Table8[[#This Row],[Forecast 3 Period]])</f>
        <v>9.6720300000000066</v>
      </c>
      <c r="J604" s="85">
        <f>Table8[[#This Row],[Erorr ]]^2</f>
        <v>93.548164320900128</v>
      </c>
      <c r="K604" s="85">
        <f>ABS(Table8[[#This Row],[Erorr ]])</f>
        <v>9.6720300000000066</v>
      </c>
      <c r="L604" s="13">
        <f>Table8[[#This Row],[Abs Erorr ]]/Table8[[#This Row],[Adj Close]]</f>
        <v>4.7846588640823751E-2</v>
      </c>
      <c r="M604" s="97">
        <f t="shared" si="19"/>
        <v>192.81833000000006</v>
      </c>
      <c r="N604" s="85">
        <f>(Table8[[#This Row],[Adj Close]]-Table8[[#This Row],[Forecast 6 Period ]])</f>
        <v>9.3283699999999499</v>
      </c>
      <c r="O604" s="85">
        <f>Table8[[#This Row],[Erorr 2]]^2</f>
        <v>87.018486856899059</v>
      </c>
      <c r="P604" s="85">
        <f>ABS(Table8[[#This Row],[Erorr 2]])</f>
        <v>9.3283699999999499</v>
      </c>
      <c r="Q604" s="13">
        <f>Table8[[#This Row],[Abs Erorr 4]]/Table8[[#This Row],[Adj Close]]</f>
        <v>4.6146536154188761E-2</v>
      </c>
    </row>
    <row r="605" spans="6:17" x14ac:dyDescent="0.3">
      <c r="F605" s="9">
        <v>44341.291666666664</v>
      </c>
      <c r="G605" s="80">
        <v>201.5633</v>
      </c>
      <c r="H605" s="85">
        <f t="shared" si="18"/>
        <v>197.62467999999998</v>
      </c>
      <c r="I605" s="85">
        <f>(Table8[[#This Row],[Adj Close]]-Table8[[#This Row],[Forecast 3 Period]])</f>
        <v>3.9386200000000144</v>
      </c>
      <c r="J605" s="85">
        <f>Table8[[#This Row],[Erorr ]]^2</f>
        <v>15.512727504400114</v>
      </c>
      <c r="K605" s="85">
        <f>ABS(Table8[[#This Row],[Erorr ]])</f>
        <v>3.9386200000000144</v>
      </c>
      <c r="L605" s="13">
        <f>Table8[[#This Row],[Abs Erorr ]]/Table8[[#This Row],[Adj Close]]</f>
        <v>1.9540362754529295E-2</v>
      </c>
      <c r="M605" s="97">
        <f t="shared" si="19"/>
        <v>194.32733999999999</v>
      </c>
      <c r="N605" s="85">
        <f>(Table8[[#This Row],[Adj Close]]-Table8[[#This Row],[Forecast 6 Period ]])</f>
        <v>7.2359600000000057</v>
      </c>
      <c r="O605" s="85">
        <f>Table8[[#This Row],[Erorr 2]]^2</f>
        <v>52.359117121600086</v>
      </c>
      <c r="P605" s="85">
        <f>ABS(Table8[[#This Row],[Erorr 2]])</f>
        <v>7.2359600000000057</v>
      </c>
      <c r="Q605" s="13">
        <f>Table8[[#This Row],[Abs Erorr 4]]/Table8[[#This Row],[Adj Close]]</f>
        <v>3.5899193950486054E-2</v>
      </c>
    </row>
    <row r="606" spans="6:17" x14ac:dyDescent="0.3">
      <c r="F606" s="5">
        <v>44342.291666666664</v>
      </c>
      <c r="G606" s="91">
        <v>206.3767</v>
      </c>
      <c r="H606" s="85">
        <f t="shared" si="18"/>
        <v>199.35733999999999</v>
      </c>
      <c r="I606" s="85">
        <f>(Table8[[#This Row],[Adj Close]]-Table8[[#This Row],[Forecast 3 Period]])</f>
        <v>7.019360000000006</v>
      </c>
      <c r="J606" s="85">
        <f>Table8[[#This Row],[Erorr ]]^2</f>
        <v>49.271414809600081</v>
      </c>
      <c r="K606" s="85">
        <f>ABS(Table8[[#This Row],[Erorr ]])</f>
        <v>7.019360000000006</v>
      </c>
      <c r="L606" s="13">
        <f>Table8[[#This Row],[Abs Erorr ]]/Table8[[#This Row],[Adj Close]]</f>
        <v>3.4012366706125285E-2</v>
      </c>
      <c r="M606" s="97">
        <f t="shared" si="19"/>
        <v>196.63033000000001</v>
      </c>
      <c r="N606" s="85">
        <f>(Table8[[#This Row],[Adj Close]]-Table8[[#This Row],[Forecast 6 Period ]])</f>
        <v>9.7463699999999847</v>
      </c>
      <c r="O606" s="85">
        <f>Table8[[#This Row],[Erorr 2]]^2</f>
        <v>94.991728176899699</v>
      </c>
      <c r="P606" s="85">
        <f>ABS(Table8[[#This Row],[Erorr 2]])</f>
        <v>9.7463699999999847</v>
      </c>
      <c r="Q606" s="13">
        <f>Table8[[#This Row],[Abs Erorr 4]]/Table8[[#This Row],[Adj Close]]</f>
        <v>4.7226116126481262E-2</v>
      </c>
    </row>
    <row r="607" spans="6:17" x14ac:dyDescent="0.3">
      <c r="F607" s="9">
        <v>44343.291666666664</v>
      </c>
      <c r="G607" s="80">
        <v>210.2833</v>
      </c>
      <c r="H607" s="85">
        <f t="shared" si="18"/>
        <v>203.66368</v>
      </c>
      <c r="I607" s="85">
        <f>(Table8[[#This Row],[Adj Close]]-Table8[[#This Row],[Forecast 3 Period]])</f>
        <v>6.6196199999999976</v>
      </c>
      <c r="J607" s="85">
        <f>Table8[[#This Row],[Erorr ]]^2</f>
        <v>43.819368944399969</v>
      </c>
      <c r="K607" s="85">
        <f>ABS(Table8[[#This Row],[Erorr ]])</f>
        <v>6.6196199999999976</v>
      </c>
      <c r="L607" s="13">
        <f>Table8[[#This Row],[Abs Erorr ]]/Table8[[#This Row],[Adj Close]]</f>
        <v>3.1479532611481738E-2</v>
      </c>
      <c r="M607" s="97">
        <f t="shared" si="19"/>
        <v>199.08401000000001</v>
      </c>
      <c r="N607" s="85">
        <f>(Table8[[#This Row],[Adj Close]]-Table8[[#This Row],[Forecast 6 Period ]])</f>
        <v>11.199289999999991</v>
      </c>
      <c r="O607" s="85">
        <f>Table8[[#This Row],[Erorr 2]]^2</f>
        <v>125.42409650409979</v>
      </c>
      <c r="P607" s="85">
        <f>ABS(Table8[[#This Row],[Erorr 2]])</f>
        <v>11.199289999999991</v>
      </c>
      <c r="Q607" s="13">
        <f>Table8[[#This Row],[Abs Erorr 4]]/Table8[[#This Row],[Adj Close]]</f>
        <v>5.325810466166353E-2</v>
      </c>
    </row>
    <row r="608" spans="6:17" x14ac:dyDescent="0.3">
      <c r="F608" s="5">
        <v>44344.291666666664</v>
      </c>
      <c r="G608" s="91">
        <v>208.4067</v>
      </c>
      <c r="H608" s="85">
        <f t="shared" si="18"/>
        <v>206.49531999999999</v>
      </c>
      <c r="I608" s="85">
        <f>(Table8[[#This Row],[Adj Close]]-Table8[[#This Row],[Forecast 3 Period]])</f>
        <v>1.9113800000000083</v>
      </c>
      <c r="J608" s="85">
        <f>Table8[[#This Row],[Erorr ]]^2</f>
        <v>3.6533735044000317</v>
      </c>
      <c r="K608" s="85">
        <f>ABS(Table8[[#This Row],[Erorr ]])</f>
        <v>1.9113800000000083</v>
      </c>
      <c r="L608" s="13">
        <f>Table8[[#This Row],[Abs Erorr ]]/Table8[[#This Row],[Adj Close]]</f>
        <v>9.1713942018179281E-3</v>
      </c>
      <c r="M608" s="97">
        <f t="shared" si="19"/>
        <v>202.99599999999998</v>
      </c>
      <c r="N608" s="85">
        <f>(Table8[[#This Row],[Adj Close]]-Table8[[#This Row],[Forecast 6 Period ]])</f>
        <v>5.4107000000000198</v>
      </c>
      <c r="O608" s="85">
        <f>Table8[[#This Row],[Erorr 2]]^2</f>
        <v>29.275674490000213</v>
      </c>
      <c r="P608" s="85">
        <f>ABS(Table8[[#This Row],[Erorr 2]])</f>
        <v>5.4107000000000198</v>
      </c>
      <c r="Q608" s="13">
        <f>Table8[[#This Row],[Abs Erorr 4]]/Table8[[#This Row],[Adj Close]]</f>
        <v>2.5962217145610096E-2</v>
      </c>
    </row>
    <row r="609" spans="6:17" x14ac:dyDescent="0.3">
      <c r="F609" s="9">
        <v>44348.291666666664</v>
      </c>
      <c r="G609" s="80">
        <v>207.9667</v>
      </c>
      <c r="H609" s="85">
        <f t="shared" si="18"/>
        <v>208.36068</v>
      </c>
      <c r="I609" s="85">
        <f>(Table8[[#This Row],[Adj Close]]-Table8[[#This Row],[Forecast 3 Period]])</f>
        <v>-0.39397999999999911</v>
      </c>
      <c r="J609" s="85">
        <f>Table8[[#This Row],[Erorr ]]^2</f>
        <v>0.15522024039999929</v>
      </c>
      <c r="K609" s="85">
        <f>ABS(Table8[[#This Row],[Erorr ]])</f>
        <v>0.39397999999999911</v>
      </c>
      <c r="L609" s="13">
        <f>Table8[[#This Row],[Abs Erorr ]]/Table8[[#This Row],[Adj Close]]</f>
        <v>1.8944379076073193E-3</v>
      </c>
      <c r="M609" s="97">
        <f t="shared" si="19"/>
        <v>204.90334000000001</v>
      </c>
      <c r="N609" s="85">
        <f>(Table8[[#This Row],[Adj Close]]-Table8[[#This Row],[Forecast 6 Period ]])</f>
        <v>3.0633599999999888</v>
      </c>
      <c r="O609" s="85">
        <f>Table8[[#This Row],[Erorr 2]]^2</f>
        <v>9.3841744895999319</v>
      </c>
      <c r="P609" s="85">
        <f>ABS(Table8[[#This Row],[Erorr 2]])</f>
        <v>3.0633599999999888</v>
      </c>
      <c r="Q609" s="13">
        <f>Table8[[#This Row],[Abs Erorr 4]]/Table8[[#This Row],[Adj Close]]</f>
        <v>1.4730050532128407E-2</v>
      </c>
    </row>
    <row r="610" spans="6:17" x14ac:dyDescent="0.3">
      <c r="F610" s="5">
        <v>44349.291666666664</v>
      </c>
      <c r="G610" s="91">
        <v>201.70670000000001</v>
      </c>
      <c r="H610" s="85">
        <f t="shared" si="18"/>
        <v>208.79367999999999</v>
      </c>
      <c r="I610" s="85">
        <f>(Table8[[#This Row],[Adj Close]]-Table8[[#This Row],[Forecast 3 Period]])</f>
        <v>-7.0869799999999827</v>
      </c>
      <c r="J610" s="85">
        <f>Table8[[#This Row],[Erorr ]]^2</f>
        <v>50.225285520399758</v>
      </c>
      <c r="K610" s="85">
        <f>ABS(Table8[[#This Row],[Erorr ]])</f>
        <v>7.0869799999999827</v>
      </c>
      <c r="L610" s="13">
        <f>Table8[[#This Row],[Abs Erorr ]]/Table8[[#This Row],[Adj Close]]</f>
        <v>3.5135074838862482E-2</v>
      </c>
      <c r="M610" s="97">
        <f t="shared" si="19"/>
        <v>206.97768000000002</v>
      </c>
      <c r="N610" s="85">
        <f>(Table8[[#This Row],[Adj Close]]-Table8[[#This Row],[Forecast 6 Period ]])</f>
        <v>-5.2709800000000087</v>
      </c>
      <c r="O610" s="85">
        <f>Table8[[#This Row],[Erorr 2]]^2</f>
        <v>27.783230160400091</v>
      </c>
      <c r="P610" s="85">
        <f>ABS(Table8[[#This Row],[Erorr 2]])</f>
        <v>5.2709800000000087</v>
      </c>
      <c r="Q610" s="13">
        <f>Table8[[#This Row],[Abs Erorr 4]]/Table8[[#This Row],[Adj Close]]</f>
        <v>2.6131903402316376E-2</v>
      </c>
    </row>
    <row r="611" spans="6:17" x14ac:dyDescent="0.3">
      <c r="F611" s="9">
        <v>44350.291666666664</v>
      </c>
      <c r="G611" s="80">
        <v>190.94669999999999</v>
      </c>
      <c r="H611" s="85">
        <f t="shared" si="18"/>
        <v>205.59469999999999</v>
      </c>
      <c r="I611" s="85">
        <f>(Table8[[#This Row],[Adj Close]]-Table8[[#This Row],[Forecast 3 Period]])</f>
        <v>-14.647999999999996</v>
      </c>
      <c r="J611" s="85">
        <f>Table8[[#This Row],[Erorr ]]^2</f>
        <v>214.56390399999989</v>
      </c>
      <c r="K611" s="85">
        <f>ABS(Table8[[#This Row],[Erorr ]])</f>
        <v>14.647999999999996</v>
      </c>
      <c r="L611" s="13">
        <f>Table8[[#This Row],[Abs Erorr ]]/Table8[[#This Row],[Adj Close]]</f>
        <v>7.671250668380232E-2</v>
      </c>
      <c r="M611" s="97">
        <f t="shared" si="19"/>
        <v>206.46668000000003</v>
      </c>
      <c r="N611" s="85">
        <f>(Table8[[#This Row],[Adj Close]]-Table8[[#This Row],[Forecast 6 Period ]])</f>
        <v>-15.519980000000032</v>
      </c>
      <c r="O611" s="85">
        <f>Table8[[#This Row],[Erorr 2]]^2</f>
        <v>240.86977920040101</v>
      </c>
      <c r="P611" s="85">
        <f>ABS(Table8[[#This Row],[Erorr 2]])</f>
        <v>15.519980000000032</v>
      </c>
      <c r="Q611" s="13">
        <f>Table8[[#This Row],[Abs Erorr 4]]/Table8[[#This Row],[Adj Close]]</f>
        <v>8.1279121346428257E-2</v>
      </c>
    </row>
    <row r="612" spans="6:17" x14ac:dyDescent="0.3">
      <c r="F612" s="5">
        <v>44351.291666666664</v>
      </c>
      <c r="G612" s="91">
        <v>199.6833</v>
      </c>
      <c r="H612" s="85">
        <f t="shared" si="18"/>
        <v>199.2807</v>
      </c>
      <c r="I612" s="85">
        <f>(Table8[[#This Row],[Adj Close]]-Table8[[#This Row],[Forecast 3 Period]])</f>
        <v>0.40260000000000673</v>
      </c>
      <c r="J612" s="85">
        <f>Table8[[#This Row],[Erorr ]]^2</f>
        <v>0.16208676000000541</v>
      </c>
      <c r="K612" s="85">
        <f>ABS(Table8[[#This Row],[Erorr ]])</f>
        <v>0.40260000000000673</v>
      </c>
      <c r="L612" s="13">
        <f>Table8[[#This Row],[Abs Erorr ]]/Table8[[#This Row],[Adj Close]]</f>
        <v>2.0161926410471316E-3</v>
      </c>
      <c r="M612" s="97">
        <f t="shared" si="19"/>
        <v>203.47136</v>
      </c>
      <c r="N612" s="85">
        <f>(Table8[[#This Row],[Adj Close]]-Table8[[#This Row],[Forecast 6 Period ]])</f>
        <v>-3.7880600000000015</v>
      </c>
      <c r="O612" s="85">
        <f>Table8[[#This Row],[Erorr 2]]^2</f>
        <v>14.349398563600012</v>
      </c>
      <c r="P612" s="85">
        <f>ABS(Table8[[#This Row],[Erorr 2]])</f>
        <v>3.7880600000000015</v>
      </c>
      <c r="Q612" s="13">
        <f>Table8[[#This Row],[Abs Erorr 4]]/Table8[[#This Row],[Adj Close]]</f>
        <v>1.8970339532649958E-2</v>
      </c>
    </row>
    <row r="613" spans="6:17" x14ac:dyDescent="0.3">
      <c r="F613" s="9">
        <v>44354.291666666664</v>
      </c>
      <c r="G613" s="80">
        <v>201.71</v>
      </c>
      <c r="H613" s="85">
        <f t="shared" si="18"/>
        <v>197.66934000000001</v>
      </c>
      <c r="I613" s="85">
        <f>(Table8[[#This Row],[Adj Close]]-Table8[[#This Row],[Forecast 3 Period]])</f>
        <v>4.0406600000000026</v>
      </c>
      <c r="J613" s="85">
        <f>Table8[[#This Row],[Erorr ]]^2</f>
        <v>16.32693323560002</v>
      </c>
      <c r="K613" s="85">
        <f>ABS(Table8[[#This Row],[Erorr ]])</f>
        <v>4.0406600000000026</v>
      </c>
      <c r="L613" s="13">
        <f>Table8[[#This Row],[Abs Erorr ]]/Table8[[#This Row],[Adj Close]]</f>
        <v>2.0032026176193558E-2</v>
      </c>
      <c r="M613" s="97">
        <f t="shared" si="19"/>
        <v>201.92968000000005</v>
      </c>
      <c r="N613" s="85">
        <f>(Table8[[#This Row],[Adj Close]]-Table8[[#This Row],[Forecast 6 Period ]])</f>
        <v>-0.2196800000000394</v>
      </c>
      <c r="O613" s="85">
        <f>Table8[[#This Row],[Erorr 2]]^2</f>
        <v>4.8259302400017308E-2</v>
      </c>
      <c r="P613" s="85">
        <f>ABS(Table8[[#This Row],[Erorr 2]])</f>
        <v>0.2196800000000394</v>
      </c>
      <c r="Q613" s="13">
        <f>Table8[[#This Row],[Abs Erorr 4]]/Table8[[#This Row],[Adj Close]]</f>
        <v>1.0890882950772862E-3</v>
      </c>
    </row>
    <row r="614" spans="6:17" x14ac:dyDescent="0.3">
      <c r="F614" s="5">
        <v>44355.291666666664</v>
      </c>
      <c r="G614" s="91">
        <v>201.19669999999999</v>
      </c>
      <c r="H614" s="85">
        <f t="shared" si="18"/>
        <v>197.87300000000002</v>
      </c>
      <c r="I614" s="85">
        <f>(Table8[[#This Row],[Adj Close]]-Table8[[#This Row],[Forecast 3 Period]])</f>
        <v>3.3236999999999739</v>
      </c>
      <c r="J614" s="85">
        <f>Table8[[#This Row],[Erorr ]]^2</f>
        <v>11.046981689999827</v>
      </c>
      <c r="K614" s="85">
        <f>ABS(Table8[[#This Row],[Erorr ]])</f>
        <v>3.3236999999999739</v>
      </c>
      <c r="L614" s="13">
        <f>Table8[[#This Row],[Abs Erorr ]]/Table8[[#This Row],[Adj Close]]</f>
        <v>1.6519654646422997E-2</v>
      </c>
      <c r="M614" s="97">
        <f t="shared" si="19"/>
        <v>200.44668000000001</v>
      </c>
      <c r="N614" s="85">
        <f>(Table8[[#This Row],[Adj Close]]-Table8[[#This Row],[Forecast 6 Period ]])</f>
        <v>0.75001999999997793</v>
      </c>
      <c r="O614" s="85">
        <f>Table8[[#This Row],[Erorr 2]]^2</f>
        <v>0.56253000039996692</v>
      </c>
      <c r="P614" s="85">
        <f>ABS(Table8[[#This Row],[Erorr 2]])</f>
        <v>0.75001999999997793</v>
      </c>
      <c r="Q614" s="13">
        <f>Table8[[#This Row],[Abs Erorr 4]]/Table8[[#This Row],[Adj Close]]</f>
        <v>3.7277947401720703E-3</v>
      </c>
    </row>
    <row r="615" spans="6:17" x14ac:dyDescent="0.3">
      <c r="F615" s="9">
        <v>44356.291666666664</v>
      </c>
      <c r="G615" s="80">
        <v>199.5933</v>
      </c>
      <c r="H615" s="85">
        <f t="shared" si="18"/>
        <v>200.89667</v>
      </c>
      <c r="I615" s="85">
        <f>(Table8[[#This Row],[Adj Close]]-Table8[[#This Row],[Forecast 3 Period]])</f>
        <v>-1.303370000000001</v>
      </c>
      <c r="J615" s="85">
        <f>Table8[[#This Row],[Erorr ]]^2</f>
        <v>1.6987733569000028</v>
      </c>
      <c r="K615" s="85">
        <f>ABS(Table8[[#This Row],[Erorr ]])</f>
        <v>1.303370000000001</v>
      </c>
      <c r="L615" s="13">
        <f>Table8[[#This Row],[Abs Erorr ]]/Table8[[#This Row],[Adj Close]]</f>
        <v>6.5301290173568E-3</v>
      </c>
      <c r="M615" s="97">
        <f t="shared" si="19"/>
        <v>199.67468000000002</v>
      </c>
      <c r="N615" s="85">
        <f>(Table8[[#This Row],[Adj Close]]-Table8[[#This Row],[Forecast 6 Period ]])</f>
        <v>-8.1380000000024211E-2</v>
      </c>
      <c r="O615" s="85">
        <f>Table8[[#This Row],[Erorr 2]]^2</f>
        <v>6.6227044000039407E-3</v>
      </c>
      <c r="P615" s="85">
        <f>ABS(Table8[[#This Row],[Erorr 2]])</f>
        <v>8.1380000000024211E-2</v>
      </c>
      <c r="Q615" s="13">
        <f>Table8[[#This Row],[Abs Erorr 4]]/Table8[[#This Row],[Adj Close]]</f>
        <v>4.0772911715986564E-4</v>
      </c>
    </row>
    <row r="616" spans="6:17" x14ac:dyDescent="0.3">
      <c r="F616" s="5">
        <v>44357.291666666664</v>
      </c>
      <c r="G616" s="91">
        <v>203.3733</v>
      </c>
      <c r="H616" s="85">
        <f t="shared" si="18"/>
        <v>200.70932999999999</v>
      </c>
      <c r="I616" s="85">
        <f>(Table8[[#This Row],[Adj Close]]-Table8[[#This Row],[Forecast 3 Period]])</f>
        <v>2.6639700000000062</v>
      </c>
      <c r="J616" s="85">
        <f>Table8[[#This Row],[Erorr ]]^2</f>
        <v>7.0967361609000328</v>
      </c>
      <c r="K616" s="85">
        <f>ABS(Table8[[#This Row],[Erorr ]])</f>
        <v>2.6639700000000062</v>
      </c>
      <c r="L616" s="13">
        <f>Table8[[#This Row],[Abs Erorr ]]/Table8[[#This Row],[Adj Close]]</f>
        <v>1.3098917114488511E-2</v>
      </c>
      <c r="M616" s="97">
        <f t="shared" si="19"/>
        <v>199.70200000000003</v>
      </c>
      <c r="N616" s="85">
        <f>(Table8[[#This Row],[Adj Close]]-Table8[[#This Row],[Forecast 6 Period ]])</f>
        <v>3.6712999999999738</v>
      </c>
      <c r="O616" s="85">
        <f>Table8[[#This Row],[Erorr 2]]^2</f>
        <v>13.478443689999807</v>
      </c>
      <c r="P616" s="85">
        <f>ABS(Table8[[#This Row],[Erorr 2]])</f>
        <v>3.6712999999999738</v>
      </c>
      <c r="Q616" s="13">
        <f>Table8[[#This Row],[Abs Erorr 4]]/Table8[[#This Row],[Adj Close]]</f>
        <v>1.8052025511706669E-2</v>
      </c>
    </row>
    <row r="617" spans="6:17" x14ac:dyDescent="0.3">
      <c r="F617" s="9">
        <v>44358.291666666664</v>
      </c>
      <c r="G617" s="80">
        <v>203.29669999999999</v>
      </c>
      <c r="H617" s="85">
        <f t="shared" si="18"/>
        <v>201.58632</v>
      </c>
      <c r="I617" s="85">
        <f>(Table8[[#This Row],[Adj Close]]-Table8[[#This Row],[Forecast 3 Period]])</f>
        <v>1.7103799999999865</v>
      </c>
      <c r="J617" s="85">
        <f>Table8[[#This Row],[Erorr ]]^2</f>
        <v>2.9253997443999538</v>
      </c>
      <c r="K617" s="85">
        <f>ABS(Table8[[#This Row],[Erorr ]])</f>
        <v>1.7103799999999865</v>
      </c>
      <c r="L617" s="13">
        <f>Table8[[#This Row],[Abs Erorr ]]/Table8[[#This Row],[Adj Close]]</f>
        <v>8.4132206769710807E-3</v>
      </c>
      <c r="M617" s="97">
        <f t="shared" si="19"/>
        <v>200.23766000000003</v>
      </c>
      <c r="N617" s="85">
        <f>(Table8[[#This Row],[Adj Close]]-Table8[[#This Row],[Forecast 6 Period ]])</f>
        <v>3.0590399999999534</v>
      </c>
      <c r="O617" s="85">
        <f>Table8[[#This Row],[Erorr 2]]^2</f>
        <v>9.3577257215997154</v>
      </c>
      <c r="P617" s="85">
        <f>ABS(Table8[[#This Row],[Erorr 2]])</f>
        <v>3.0590399999999534</v>
      </c>
      <c r="Q617" s="13">
        <f>Table8[[#This Row],[Abs Erorr 4]]/Table8[[#This Row],[Adj Close]]</f>
        <v>1.5047169973737663E-2</v>
      </c>
    </row>
    <row r="618" spans="6:17" x14ac:dyDescent="0.3">
      <c r="F618" s="5">
        <v>44361.291666666664</v>
      </c>
      <c r="G618" s="91">
        <v>205.89670000000001</v>
      </c>
      <c r="H618" s="85">
        <f t="shared" si="18"/>
        <v>202.20866000000001</v>
      </c>
      <c r="I618" s="85">
        <f>(Table8[[#This Row],[Adj Close]]-Table8[[#This Row],[Forecast 3 Period]])</f>
        <v>3.6880400000000009</v>
      </c>
      <c r="J618" s="85">
        <f>Table8[[#This Row],[Erorr ]]^2</f>
        <v>13.601639041600006</v>
      </c>
      <c r="K618" s="85">
        <f>ABS(Table8[[#This Row],[Erorr ]])</f>
        <v>3.6880400000000009</v>
      </c>
      <c r="L618" s="13">
        <f>Table8[[#This Row],[Abs Erorr ]]/Table8[[#This Row],[Adj Close]]</f>
        <v>1.7912088926145979E-2</v>
      </c>
      <c r="M618" s="97">
        <f t="shared" si="19"/>
        <v>201.63133000000002</v>
      </c>
      <c r="N618" s="85">
        <f>(Table8[[#This Row],[Adj Close]]-Table8[[#This Row],[Forecast 6 Period ]])</f>
        <v>4.2653699999999901</v>
      </c>
      <c r="O618" s="85">
        <f>Table8[[#This Row],[Erorr 2]]^2</f>
        <v>18.193381236899917</v>
      </c>
      <c r="P618" s="85">
        <f>ABS(Table8[[#This Row],[Erorr 2]])</f>
        <v>4.2653699999999901</v>
      </c>
      <c r="Q618" s="13">
        <f>Table8[[#This Row],[Abs Erorr 4]]/Table8[[#This Row],[Adj Close]]</f>
        <v>2.071606781458853E-2</v>
      </c>
    </row>
    <row r="619" spans="6:17" x14ac:dyDescent="0.3">
      <c r="F619" s="9">
        <v>44362.291666666664</v>
      </c>
      <c r="G619" s="80">
        <v>199.7867</v>
      </c>
      <c r="H619" s="85">
        <f t="shared" si="18"/>
        <v>204.35968</v>
      </c>
      <c r="I619" s="85">
        <f>(Table8[[#This Row],[Adj Close]]-Table8[[#This Row],[Forecast 3 Period]])</f>
        <v>-4.5729800000000012</v>
      </c>
      <c r="J619" s="85">
        <f>Table8[[#This Row],[Erorr ]]^2</f>
        <v>20.91214608040001</v>
      </c>
      <c r="K619" s="85">
        <f>ABS(Table8[[#This Row],[Erorr ]])</f>
        <v>4.5729800000000012</v>
      </c>
      <c r="L619" s="13">
        <f>Table8[[#This Row],[Abs Erorr ]]/Table8[[#This Row],[Adj Close]]</f>
        <v>2.2889311450662139E-2</v>
      </c>
      <c r="M619" s="97">
        <f t="shared" si="19"/>
        <v>202.72266999999999</v>
      </c>
      <c r="N619" s="85">
        <f>(Table8[[#This Row],[Adj Close]]-Table8[[#This Row],[Forecast 6 Period ]])</f>
        <v>-2.9359699999999975</v>
      </c>
      <c r="O619" s="85">
        <f>Table8[[#This Row],[Erorr 2]]^2</f>
        <v>8.6199198408999855</v>
      </c>
      <c r="P619" s="85">
        <f>ABS(Table8[[#This Row],[Erorr 2]])</f>
        <v>2.9359699999999975</v>
      </c>
      <c r="Q619" s="13">
        <f>Table8[[#This Row],[Abs Erorr 4]]/Table8[[#This Row],[Adj Close]]</f>
        <v>1.4695522775039568E-2</v>
      </c>
    </row>
    <row r="620" spans="6:17" x14ac:dyDescent="0.3">
      <c r="F620" s="5">
        <v>44363.291666666664</v>
      </c>
      <c r="G620" s="91">
        <v>201.6233</v>
      </c>
      <c r="H620" s="85">
        <f t="shared" si="18"/>
        <v>202.67270000000002</v>
      </c>
      <c r="I620" s="85">
        <f>(Table8[[#This Row],[Adj Close]]-Table8[[#This Row],[Forecast 3 Period]])</f>
        <v>-1.0494000000000199</v>
      </c>
      <c r="J620" s="85">
        <f>Table8[[#This Row],[Erorr ]]^2</f>
        <v>1.1012403600000418</v>
      </c>
      <c r="K620" s="85">
        <f>ABS(Table8[[#This Row],[Erorr ]])</f>
        <v>1.0494000000000199</v>
      </c>
      <c r="L620" s="13">
        <f>Table8[[#This Row],[Abs Erorr ]]/Table8[[#This Row],[Adj Close]]</f>
        <v>5.2047556011632573E-3</v>
      </c>
      <c r="M620" s="97">
        <f t="shared" si="19"/>
        <v>202.54968000000002</v>
      </c>
      <c r="N620" s="85">
        <f>(Table8[[#This Row],[Adj Close]]-Table8[[#This Row],[Forecast 6 Period ]])</f>
        <v>-0.92638000000002307</v>
      </c>
      <c r="O620" s="85">
        <f>Table8[[#This Row],[Erorr 2]]^2</f>
        <v>0.85817990440004277</v>
      </c>
      <c r="P620" s="85">
        <f>ABS(Table8[[#This Row],[Erorr 2]])</f>
        <v>0.92638000000002307</v>
      </c>
      <c r="Q620" s="13">
        <f>Table8[[#This Row],[Abs Erorr 4]]/Table8[[#This Row],[Adj Close]]</f>
        <v>4.5946078652617187E-3</v>
      </c>
    </row>
    <row r="621" spans="6:17" x14ac:dyDescent="0.3">
      <c r="F621" s="9">
        <v>44364.291666666664</v>
      </c>
      <c r="G621" s="80">
        <v>205.5333</v>
      </c>
      <c r="H621" s="85">
        <f t="shared" si="18"/>
        <v>202.35434000000001</v>
      </c>
      <c r="I621" s="85">
        <f>(Table8[[#This Row],[Adj Close]]-Table8[[#This Row],[Forecast 3 Period]])</f>
        <v>3.1789599999999893</v>
      </c>
      <c r="J621" s="85">
        <f>Table8[[#This Row],[Erorr ]]^2</f>
        <v>10.105786681599932</v>
      </c>
      <c r="K621" s="85">
        <f>ABS(Table8[[#This Row],[Erorr ]])</f>
        <v>3.1789599999999893</v>
      </c>
      <c r="L621" s="13">
        <f>Table8[[#This Row],[Abs Erorr ]]/Table8[[#This Row],[Adj Close]]</f>
        <v>1.5466885414674846E-2</v>
      </c>
      <c r="M621" s="97">
        <f t="shared" si="19"/>
        <v>202.41734</v>
      </c>
      <c r="N621" s="85">
        <f>(Table8[[#This Row],[Adj Close]]-Table8[[#This Row],[Forecast 6 Period ]])</f>
        <v>3.1159600000000012</v>
      </c>
      <c r="O621" s="85">
        <f>Table8[[#This Row],[Erorr 2]]^2</f>
        <v>9.7092067216000082</v>
      </c>
      <c r="P621" s="85">
        <f>ABS(Table8[[#This Row],[Erorr 2]])</f>
        <v>3.1159600000000012</v>
      </c>
      <c r="Q621" s="13">
        <f>Table8[[#This Row],[Abs Erorr 4]]/Table8[[#This Row],[Adj Close]]</f>
        <v>1.5160365741220528E-2</v>
      </c>
    </row>
    <row r="622" spans="6:17" x14ac:dyDescent="0.3">
      <c r="F622" s="5">
        <v>44365.291666666664</v>
      </c>
      <c r="G622" s="91">
        <v>207.77</v>
      </c>
      <c r="H622" s="85">
        <f t="shared" si="18"/>
        <v>202.63632000000001</v>
      </c>
      <c r="I622" s="85">
        <f>(Table8[[#This Row],[Adj Close]]-Table8[[#This Row],[Forecast 3 Period]])</f>
        <v>5.1336799999999982</v>
      </c>
      <c r="J622" s="85">
        <f>Table8[[#This Row],[Erorr ]]^2</f>
        <v>26.354670342399981</v>
      </c>
      <c r="K622" s="85">
        <f>ABS(Table8[[#This Row],[Erorr ]])</f>
        <v>5.1336799999999982</v>
      </c>
      <c r="L622" s="13">
        <f>Table8[[#This Row],[Abs Erorr ]]/Table8[[#This Row],[Adj Close]]</f>
        <v>2.470847571834239E-2</v>
      </c>
      <c r="M622" s="97">
        <f t="shared" si="19"/>
        <v>203.23500000000001</v>
      </c>
      <c r="N622" s="85">
        <f>(Table8[[#This Row],[Adj Close]]-Table8[[#This Row],[Forecast 6 Period ]])</f>
        <v>4.5349999999999966</v>
      </c>
      <c r="O622" s="85">
        <f>Table8[[#This Row],[Erorr 2]]^2</f>
        <v>20.566224999999967</v>
      </c>
      <c r="P622" s="85">
        <f>ABS(Table8[[#This Row],[Erorr 2]])</f>
        <v>4.5349999999999966</v>
      </c>
      <c r="Q622" s="13">
        <f>Table8[[#This Row],[Abs Erorr 4]]/Table8[[#This Row],[Adj Close]]</f>
        <v>2.182702026279057E-2</v>
      </c>
    </row>
    <row r="623" spans="6:17" x14ac:dyDescent="0.3">
      <c r="F623" s="9">
        <v>44368.291666666664</v>
      </c>
      <c r="G623" s="80">
        <v>206.94329999999999</v>
      </c>
      <c r="H623" s="85">
        <f t="shared" si="18"/>
        <v>205.25497999999999</v>
      </c>
      <c r="I623" s="85">
        <f>(Table8[[#This Row],[Adj Close]]-Table8[[#This Row],[Forecast 3 Period]])</f>
        <v>1.6883200000000045</v>
      </c>
      <c r="J623" s="85">
        <f>Table8[[#This Row],[Erorr ]]^2</f>
        <v>2.8504244224000153</v>
      </c>
      <c r="K623" s="85">
        <f>ABS(Table8[[#This Row],[Erorr ]])</f>
        <v>1.6883200000000045</v>
      </c>
      <c r="L623" s="13">
        <f>Table8[[#This Row],[Abs Erorr ]]/Table8[[#This Row],[Adj Close]]</f>
        <v>8.1583699496432342E-3</v>
      </c>
      <c r="M623" s="97">
        <f t="shared" si="19"/>
        <v>203.86199999999999</v>
      </c>
      <c r="N623" s="85">
        <f>(Table8[[#This Row],[Adj Close]]-Table8[[#This Row],[Forecast 6 Period ]])</f>
        <v>3.0812999999999988</v>
      </c>
      <c r="O623" s="85">
        <f>Table8[[#This Row],[Erorr 2]]^2</f>
        <v>9.4944096899999924</v>
      </c>
      <c r="P623" s="85">
        <f>ABS(Table8[[#This Row],[Erorr 2]])</f>
        <v>3.0812999999999988</v>
      </c>
      <c r="Q623" s="13">
        <f>Table8[[#This Row],[Abs Erorr 4]]/Table8[[#This Row],[Adj Close]]</f>
        <v>1.4889585698111506E-2</v>
      </c>
    </row>
    <row r="624" spans="6:17" x14ac:dyDescent="0.3">
      <c r="F624" s="5">
        <v>44369.291666666664</v>
      </c>
      <c r="G624" s="91">
        <v>207.9033</v>
      </c>
      <c r="H624" s="85">
        <f t="shared" si="18"/>
        <v>206.76830999999999</v>
      </c>
      <c r="I624" s="85">
        <f>(Table8[[#This Row],[Adj Close]]-Table8[[#This Row],[Forecast 3 Period]])</f>
        <v>1.1349900000000162</v>
      </c>
      <c r="J624" s="85">
        <f>Table8[[#This Row],[Erorr ]]^2</f>
        <v>1.2882023001000367</v>
      </c>
      <c r="K624" s="85">
        <f>ABS(Table8[[#This Row],[Erorr ]])</f>
        <v>1.1349900000000162</v>
      </c>
      <c r="L624" s="13">
        <f>Table8[[#This Row],[Abs Erorr ]]/Table8[[#This Row],[Adj Close]]</f>
        <v>5.4592207050105325E-3</v>
      </c>
      <c r="M624" s="97">
        <f t="shared" si="19"/>
        <v>204.94232000000002</v>
      </c>
      <c r="N624" s="85">
        <f>(Table8[[#This Row],[Adj Close]]-Table8[[#This Row],[Forecast 6 Period ]])</f>
        <v>2.960979999999978</v>
      </c>
      <c r="O624" s="85">
        <f>Table8[[#This Row],[Erorr 2]]^2</f>
        <v>8.7674025603998693</v>
      </c>
      <c r="P624" s="85">
        <f>ABS(Table8[[#This Row],[Erorr 2]])</f>
        <v>2.960979999999978</v>
      </c>
      <c r="Q624" s="13">
        <f>Table8[[#This Row],[Abs Erorr 4]]/Table8[[#This Row],[Adj Close]]</f>
        <v>1.4242101977217187E-2</v>
      </c>
    </row>
    <row r="625" spans="6:17" x14ac:dyDescent="0.3">
      <c r="F625" s="9">
        <v>44370.291666666664</v>
      </c>
      <c r="G625" s="80">
        <v>218.85669999999999</v>
      </c>
      <c r="H625" s="85">
        <f t="shared" si="18"/>
        <v>207.57531</v>
      </c>
      <c r="I625" s="85">
        <f>(Table8[[#This Row],[Adj Close]]-Table8[[#This Row],[Forecast 3 Period]])</f>
        <v>11.281389999999988</v>
      </c>
      <c r="J625" s="85">
        <f>Table8[[#This Row],[Erorr ]]^2</f>
        <v>127.26976033209972</v>
      </c>
      <c r="K625" s="85">
        <f>ABS(Table8[[#This Row],[Erorr ]])</f>
        <v>11.281389999999988</v>
      </c>
      <c r="L625" s="13">
        <f>Table8[[#This Row],[Abs Erorr ]]/Table8[[#This Row],[Adj Close]]</f>
        <v>5.1546925453961376E-2</v>
      </c>
      <c r="M625" s="97">
        <f t="shared" si="19"/>
        <v>205.77098000000001</v>
      </c>
      <c r="N625" s="85">
        <f>(Table8[[#This Row],[Adj Close]]-Table8[[#This Row],[Forecast 6 Period ]])</f>
        <v>13.085719999999981</v>
      </c>
      <c r="O625" s="85">
        <f>Table8[[#This Row],[Erorr 2]]^2</f>
        <v>171.2360679183995</v>
      </c>
      <c r="P625" s="85">
        <f>ABS(Table8[[#This Row],[Erorr 2]])</f>
        <v>13.085719999999981</v>
      </c>
      <c r="Q625" s="13">
        <f>Table8[[#This Row],[Abs Erorr 4]]/Table8[[#This Row],[Adj Close]]</f>
        <v>5.9791269812621596E-2</v>
      </c>
    </row>
    <row r="626" spans="6:17" x14ac:dyDescent="0.3">
      <c r="F626" s="5">
        <v>44371.291666666664</v>
      </c>
      <c r="G626" s="91">
        <v>226.60669999999999</v>
      </c>
      <c r="H626" s="85">
        <f t="shared" si="18"/>
        <v>211.99665999999999</v>
      </c>
      <c r="I626" s="85">
        <f>(Table8[[#This Row],[Adj Close]]-Table8[[#This Row],[Forecast 3 Period]])</f>
        <v>14.610039999999998</v>
      </c>
      <c r="J626" s="85">
        <f>Table8[[#This Row],[Erorr ]]^2</f>
        <v>213.45326880159993</v>
      </c>
      <c r="K626" s="85">
        <f>ABS(Table8[[#This Row],[Erorr ]])</f>
        <v>14.610039999999998</v>
      </c>
      <c r="L626" s="13">
        <f>Table8[[#This Row],[Abs Erorr ]]/Table8[[#This Row],[Adj Close]]</f>
        <v>6.4473115755182872E-2</v>
      </c>
      <c r="M626" s="97">
        <f t="shared" si="19"/>
        <v>209.01032000000004</v>
      </c>
      <c r="N626" s="85">
        <f>(Table8[[#This Row],[Adj Close]]-Table8[[#This Row],[Forecast 6 Period ]])</f>
        <v>17.596379999999954</v>
      </c>
      <c r="O626" s="85">
        <f>Table8[[#This Row],[Erorr 2]]^2</f>
        <v>309.63258910439839</v>
      </c>
      <c r="P626" s="85">
        <f>ABS(Table8[[#This Row],[Erorr 2]])</f>
        <v>17.596379999999954</v>
      </c>
      <c r="Q626" s="13">
        <f>Table8[[#This Row],[Abs Erorr 4]]/Table8[[#This Row],[Adj Close]]</f>
        <v>7.765163165961092E-2</v>
      </c>
    </row>
    <row r="627" spans="6:17" x14ac:dyDescent="0.3">
      <c r="F627" s="9">
        <v>44372.291666666664</v>
      </c>
      <c r="G627" s="80">
        <v>223.95670000000001</v>
      </c>
      <c r="H627" s="85">
        <f t="shared" si="18"/>
        <v>218.67068</v>
      </c>
      <c r="I627" s="85">
        <f>(Table8[[#This Row],[Adj Close]]-Table8[[#This Row],[Forecast 3 Period]])</f>
        <v>5.2860200000000077</v>
      </c>
      <c r="J627" s="85">
        <f>Table8[[#This Row],[Erorr ]]^2</f>
        <v>27.942007440400083</v>
      </c>
      <c r="K627" s="85">
        <f>ABS(Table8[[#This Row],[Erorr ]])</f>
        <v>5.2860200000000077</v>
      </c>
      <c r="L627" s="13">
        <f>Table8[[#This Row],[Abs Erorr ]]/Table8[[#This Row],[Adj Close]]</f>
        <v>2.3602866089739702E-2</v>
      </c>
      <c r="M627" s="97">
        <f t="shared" si="19"/>
        <v>213.39233000000002</v>
      </c>
      <c r="N627" s="85">
        <f>(Table8[[#This Row],[Adj Close]]-Table8[[#This Row],[Forecast 6 Period ]])</f>
        <v>10.564369999999997</v>
      </c>
      <c r="O627" s="85">
        <f>Table8[[#This Row],[Erorr 2]]^2</f>
        <v>111.60591349689993</v>
      </c>
      <c r="P627" s="85">
        <f>ABS(Table8[[#This Row],[Erorr 2]])</f>
        <v>10.564369999999997</v>
      </c>
      <c r="Q627" s="13">
        <f>Table8[[#This Row],[Abs Erorr 4]]/Table8[[#This Row],[Adj Close]]</f>
        <v>4.7171484487849642E-2</v>
      </c>
    </row>
    <row r="628" spans="6:17" x14ac:dyDescent="0.3">
      <c r="F628" s="5">
        <v>44375.291666666664</v>
      </c>
      <c r="G628" s="91">
        <v>229.57329999999999</v>
      </c>
      <c r="H628" s="85">
        <f t="shared" si="18"/>
        <v>223.2217</v>
      </c>
      <c r="I628" s="85">
        <f>(Table8[[#This Row],[Adj Close]]-Table8[[#This Row],[Forecast 3 Period]])</f>
        <v>6.3515999999999906</v>
      </c>
      <c r="J628" s="85">
        <f>Table8[[#This Row],[Erorr ]]^2</f>
        <v>40.342822559999881</v>
      </c>
      <c r="K628" s="85">
        <f>ABS(Table8[[#This Row],[Erorr ]])</f>
        <v>6.3515999999999906</v>
      </c>
      <c r="L628" s="13">
        <f>Table8[[#This Row],[Abs Erorr ]]/Table8[[#This Row],[Adj Close]]</f>
        <v>2.7666980437184945E-2</v>
      </c>
      <c r="M628" s="97">
        <f t="shared" si="19"/>
        <v>216.93601000000001</v>
      </c>
      <c r="N628" s="85">
        <f>(Table8[[#This Row],[Adj Close]]-Table8[[#This Row],[Forecast 6 Period ]])</f>
        <v>12.637289999999979</v>
      </c>
      <c r="O628" s="85">
        <f>Table8[[#This Row],[Erorr 2]]^2</f>
        <v>159.70109854409947</v>
      </c>
      <c r="P628" s="85">
        <f>ABS(Table8[[#This Row],[Erorr 2]])</f>
        <v>12.637289999999979</v>
      </c>
      <c r="Q628" s="13">
        <f>Table8[[#This Row],[Abs Erorr 4]]/Table8[[#This Row],[Adj Close]]</f>
        <v>5.5046863028061103E-2</v>
      </c>
    </row>
    <row r="629" spans="6:17" x14ac:dyDescent="0.3">
      <c r="F629" s="9">
        <v>44376.291666666664</v>
      </c>
      <c r="G629" s="80">
        <v>226.92</v>
      </c>
      <c r="H629" s="85">
        <f t="shared" si="18"/>
        <v>226.99833999999998</v>
      </c>
      <c r="I629" s="85">
        <f>(Table8[[#This Row],[Adj Close]]-Table8[[#This Row],[Forecast 3 Period]])</f>
        <v>-7.833999999999719E-2</v>
      </c>
      <c r="J629" s="85">
        <f>Table8[[#This Row],[Erorr ]]^2</f>
        <v>6.1371555999995596E-3</v>
      </c>
      <c r="K629" s="85">
        <f>ABS(Table8[[#This Row],[Erorr ]])</f>
        <v>7.833999999999719E-2</v>
      </c>
      <c r="L629" s="13">
        <f>Table8[[#This Row],[Abs Erorr ]]/Table8[[#This Row],[Adj Close]]</f>
        <v>3.4523179975320462E-4</v>
      </c>
      <c r="M629" s="97">
        <f t="shared" si="19"/>
        <v>221.28334000000004</v>
      </c>
      <c r="N629" s="85">
        <f>(Table8[[#This Row],[Adj Close]]-Table8[[#This Row],[Forecast 6 Period ]])</f>
        <v>5.6366599999999494</v>
      </c>
      <c r="O629" s="85">
        <f>Table8[[#This Row],[Erorr 2]]^2</f>
        <v>31.771935955599428</v>
      </c>
      <c r="P629" s="85">
        <f>ABS(Table8[[#This Row],[Erorr 2]])</f>
        <v>5.6366599999999494</v>
      </c>
      <c r="Q629" s="13">
        <f>Table8[[#This Row],[Abs Erorr 4]]/Table8[[#This Row],[Adj Close]]</f>
        <v>2.4839855455666974E-2</v>
      </c>
    </row>
    <row r="630" spans="6:17" x14ac:dyDescent="0.3">
      <c r="F630" s="5">
        <v>44377.291666666664</v>
      </c>
      <c r="G630" s="91">
        <v>226.5667</v>
      </c>
      <c r="H630" s="85">
        <f t="shared" si="18"/>
        <v>226.827</v>
      </c>
      <c r="I630" s="85">
        <f>(Table8[[#This Row],[Adj Close]]-Table8[[#This Row],[Forecast 3 Period]])</f>
        <v>-0.26030000000000086</v>
      </c>
      <c r="J630" s="85">
        <f>Table8[[#This Row],[Erorr ]]^2</f>
        <v>6.7756090000000449E-2</v>
      </c>
      <c r="K630" s="85">
        <f>ABS(Table8[[#This Row],[Erorr ]])</f>
        <v>0.26030000000000086</v>
      </c>
      <c r="L630" s="13">
        <f>Table8[[#This Row],[Abs Erorr ]]/Table8[[#This Row],[Adj Close]]</f>
        <v>1.1488890468016742E-3</v>
      </c>
      <c r="M630" s="97">
        <f t="shared" si="19"/>
        <v>224.08734000000001</v>
      </c>
      <c r="N630" s="85">
        <f>(Table8[[#This Row],[Adj Close]]-Table8[[#This Row],[Forecast 6 Period ]])</f>
        <v>2.4793599999999856</v>
      </c>
      <c r="O630" s="85">
        <f>Table8[[#This Row],[Erorr 2]]^2</f>
        <v>6.1472260095999287</v>
      </c>
      <c r="P630" s="85">
        <f>ABS(Table8[[#This Row],[Erorr 2]])</f>
        <v>2.4793599999999856</v>
      </c>
      <c r="Q630" s="13">
        <f>Table8[[#This Row],[Abs Erorr 4]]/Table8[[#This Row],[Adj Close]]</f>
        <v>1.0943179205064052E-2</v>
      </c>
    </row>
    <row r="631" spans="6:17" x14ac:dyDescent="0.3">
      <c r="F631" s="9">
        <v>44378.291666666664</v>
      </c>
      <c r="G631" s="80">
        <v>225.97329999999999</v>
      </c>
      <c r="H631" s="85">
        <f t="shared" si="18"/>
        <v>227.57466999999997</v>
      </c>
      <c r="I631" s="85">
        <f>(Table8[[#This Row],[Adj Close]]-Table8[[#This Row],[Forecast 3 Period]])</f>
        <v>-1.6013699999999744</v>
      </c>
      <c r="J631" s="85">
        <f>Table8[[#This Row],[Erorr ]]^2</f>
        <v>2.5643858768999181</v>
      </c>
      <c r="K631" s="85">
        <f>ABS(Table8[[#This Row],[Erorr ]])</f>
        <v>1.6013699999999744</v>
      </c>
      <c r="L631" s="13">
        <f>Table8[[#This Row],[Abs Erorr ]]/Table8[[#This Row],[Adj Close]]</f>
        <v>7.086545180337564E-3</v>
      </c>
      <c r="M631" s="97">
        <f t="shared" si="19"/>
        <v>225.94968000000003</v>
      </c>
      <c r="N631" s="85">
        <f>(Table8[[#This Row],[Adj Close]]-Table8[[#This Row],[Forecast 6 Period ]])</f>
        <v>2.3619999999965557E-2</v>
      </c>
      <c r="O631" s="85">
        <f>Table8[[#This Row],[Erorr 2]]^2</f>
        <v>5.5790439999837298E-4</v>
      </c>
      <c r="P631" s="85">
        <f>ABS(Table8[[#This Row],[Erorr 2]])</f>
        <v>2.3619999999965557E-2</v>
      </c>
      <c r="Q631" s="13">
        <f>Table8[[#This Row],[Abs Erorr 4]]/Table8[[#This Row],[Adj Close]]</f>
        <v>1.0452562315975187E-4</v>
      </c>
    </row>
    <row r="632" spans="6:17" x14ac:dyDescent="0.3">
      <c r="F632" s="5">
        <v>44379.291666666664</v>
      </c>
      <c r="G632" s="91">
        <v>226.3</v>
      </c>
      <c r="H632" s="85">
        <f t="shared" si="18"/>
        <v>226.43532999999999</v>
      </c>
      <c r="I632" s="85">
        <f>(Table8[[#This Row],[Adj Close]]-Table8[[#This Row],[Forecast 3 Period]])</f>
        <v>-0.13532999999998196</v>
      </c>
      <c r="J632" s="85">
        <f>Table8[[#This Row],[Erorr ]]^2</f>
        <v>1.8314208899995119E-2</v>
      </c>
      <c r="K632" s="85">
        <f>ABS(Table8[[#This Row],[Erorr ]])</f>
        <v>0.13532999999998196</v>
      </c>
      <c r="L632" s="13">
        <f>Table8[[#This Row],[Abs Erorr ]]/Table8[[#This Row],[Adj Close]]</f>
        <v>5.9801148917358355E-4</v>
      </c>
      <c r="M632" s="97">
        <f t="shared" si="19"/>
        <v>226.863</v>
      </c>
      <c r="N632" s="85">
        <f>(Table8[[#This Row],[Adj Close]]-Table8[[#This Row],[Forecast 6 Period ]])</f>
        <v>-0.56299999999998818</v>
      </c>
      <c r="O632" s="85">
        <f>Table8[[#This Row],[Erorr 2]]^2</f>
        <v>0.31696899999998668</v>
      </c>
      <c r="P632" s="85">
        <f>ABS(Table8[[#This Row],[Erorr 2]])</f>
        <v>0.56299999999998818</v>
      </c>
      <c r="Q632" s="13">
        <f>Table8[[#This Row],[Abs Erorr 4]]/Table8[[#This Row],[Adj Close]]</f>
        <v>2.4878479893945564E-3</v>
      </c>
    </row>
    <row r="633" spans="6:17" x14ac:dyDescent="0.3">
      <c r="F633" s="9">
        <v>44383.291666666664</v>
      </c>
      <c r="G633" s="80">
        <v>219.86</v>
      </c>
      <c r="H633" s="85">
        <f t="shared" si="18"/>
        <v>226.28200000000001</v>
      </c>
      <c r="I633" s="85">
        <f>(Table8[[#This Row],[Adj Close]]-Table8[[#This Row],[Forecast 3 Period]])</f>
        <v>-6.421999999999997</v>
      </c>
      <c r="J633" s="85">
        <f>Table8[[#This Row],[Erorr ]]^2</f>
        <v>41.242083999999963</v>
      </c>
      <c r="K633" s="85">
        <f>ABS(Table8[[#This Row],[Erorr ]])</f>
        <v>6.421999999999997</v>
      </c>
      <c r="L633" s="13">
        <f>Table8[[#This Row],[Abs Erorr ]]/Table8[[#This Row],[Adj Close]]</f>
        <v>2.920949695260619E-2</v>
      </c>
      <c r="M633" s="97">
        <f t="shared" si="19"/>
        <v>226.505</v>
      </c>
      <c r="N633" s="85">
        <f>(Table8[[#This Row],[Adj Close]]-Table8[[#This Row],[Forecast 6 Period ]])</f>
        <v>-6.6449999999999818</v>
      </c>
      <c r="O633" s="85">
        <f>Table8[[#This Row],[Erorr 2]]^2</f>
        <v>44.156024999999758</v>
      </c>
      <c r="P633" s="85">
        <f>ABS(Table8[[#This Row],[Erorr 2]])</f>
        <v>6.6449999999999818</v>
      </c>
      <c r="Q633" s="13">
        <f>Table8[[#This Row],[Abs Erorr 4]]/Table8[[#This Row],[Adj Close]]</f>
        <v>3.0223778768307018E-2</v>
      </c>
    </row>
    <row r="634" spans="6:17" x14ac:dyDescent="0.3">
      <c r="F634" s="5">
        <v>44384.291666666664</v>
      </c>
      <c r="G634" s="91">
        <v>214.88329999999999</v>
      </c>
      <c r="H634" s="85">
        <f t="shared" si="18"/>
        <v>223.62599</v>
      </c>
      <c r="I634" s="85">
        <f>(Table8[[#This Row],[Adj Close]]-Table8[[#This Row],[Forecast 3 Period]])</f>
        <v>-8.7426900000000103</v>
      </c>
      <c r="J634" s="85">
        <f>Table8[[#This Row],[Erorr ]]^2</f>
        <v>76.434628436100184</v>
      </c>
      <c r="K634" s="85">
        <f>ABS(Table8[[#This Row],[Erorr ]])</f>
        <v>8.7426900000000103</v>
      </c>
      <c r="L634" s="13">
        <f>Table8[[#This Row],[Abs Erorr ]]/Table8[[#This Row],[Adj Close]]</f>
        <v>4.0685758269721338E-2</v>
      </c>
      <c r="M634" s="97">
        <f t="shared" si="19"/>
        <v>225.38933000000003</v>
      </c>
      <c r="N634" s="85">
        <f>(Table8[[#This Row],[Adj Close]]-Table8[[#This Row],[Forecast 6 Period ]])</f>
        <v>-10.506030000000038</v>
      </c>
      <c r="O634" s="85">
        <f>Table8[[#This Row],[Erorr 2]]^2</f>
        <v>110.3766663609008</v>
      </c>
      <c r="P634" s="85">
        <f>ABS(Table8[[#This Row],[Erorr 2]])</f>
        <v>10.506030000000038</v>
      </c>
      <c r="Q634" s="13">
        <f>Table8[[#This Row],[Abs Erorr 4]]/Table8[[#This Row],[Adj Close]]</f>
        <v>4.8891793824834405E-2</v>
      </c>
    </row>
    <row r="635" spans="6:17" x14ac:dyDescent="0.3">
      <c r="F635" s="9">
        <v>44385.291666666664</v>
      </c>
      <c r="G635" s="80">
        <v>217.60329999999999</v>
      </c>
      <c r="H635" s="85">
        <f t="shared" si="18"/>
        <v>219.80131999999998</v>
      </c>
      <c r="I635" s="85">
        <f>(Table8[[#This Row],[Adj Close]]-Table8[[#This Row],[Forecast 3 Period]])</f>
        <v>-2.1980199999999854</v>
      </c>
      <c r="J635" s="85">
        <f>Table8[[#This Row],[Erorr ]]^2</f>
        <v>4.831291920399936</v>
      </c>
      <c r="K635" s="85">
        <f>ABS(Table8[[#This Row],[Erorr ]])</f>
        <v>2.1980199999999854</v>
      </c>
      <c r="L635" s="13">
        <f>Table8[[#This Row],[Abs Erorr ]]/Table8[[#This Row],[Adj Close]]</f>
        <v>1.01010416661879E-2</v>
      </c>
      <c r="M635" s="97">
        <f t="shared" si="19"/>
        <v>222.75199000000001</v>
      </c>
      <c r="N635" s="85">
        <f>(Table8[[#This Row],[Adj Close]]-Table8[[#This Row],[Forecast 6 Period ]])</f>
        <v>-5.1486900000000162</v>
      </c>
      <c r="O635" s="85">
        <f>Table8[[#This Row],[Erorr 2]]^2</f>
        <v>26.509008716100166</v>
      </c>
      <c r="P635" s="85">
        <f>ABS(Table8[[#This Row],[Erorr 2]])</f>
        <v>5.1486900000000162</v>
      </c>
      <c r="Q635" s="13">
        <f>Table8[[#This Row],[Abs Erorr 4]]/Table8[[#This Row],[Adj Close]]</f>
        <v>2.3660900363183905E-2</v>
      </c>
    </row>
    <row r="636" spans="6:17" x14ac:dyDescent="0.3">
      <c r="F636" s="5">
        <v>44386.291666666664</v>
      </c>
      <c r="G636" s="91">
        <v>218.98330000000001</v>
      </c>
      <c r="H636" s="85">
        <f t="shared" si="18"/>
        <v>217.46430999999998</v>
      </c>
      <c r="I636" s="85">
        <f>(Table8[[#This Row],[Adj Close]]-Table8[[#This Row],[Forecast 3 Period]])</f>
        <v>1.5189900000000307</v>
      </c>
      <c r="J636" s="85">
        <f>Table8[[#This Row],[Erorr ]]^2</f>
        <v>2.3073306201000934</v>
      </c>
      <c r="K636" s="85">
        <f>ABS(Table8[[#This Row],[Erorr ]])</f>
        <v>1.5189900000000307</v>
      </c>
      <c r="L636" s="13">
        <f>Table8[[#This Row],[Abs Erorr ]]/Table8[[#This Row],[Adj Close]]</f>
        <v>6.9365563492742623E-3</v>
      </c>
      <c r="M636" s="97">
        <f t="shared" si="19"/>
        <v>220.98332000000002</v>
      </c>
      <c r="N636" s="85">
        <f>(Table8[[#This Row],[Adj Close]]-Table8[[#This Row],[Forecast 6 Period ]])</f>
        <v>-2.0000200000000063</v>
      </c>
      <c r="O636" s="85">
        <f>Table8[[#This Row],[Erorr 2]]^2</f>
        <v>4.0000800004000254</v>
      </c>
      <c r="P636" s="85">
        <f>ABS(Table8[[#This Row],[Erorr 2]])</f>
        <v>2.0000200000000063</v>
      </c>
      <c r="Q636" s="13">
        <f>Table8[[#This Row],[Abs Erorr 4]]/Table8[[#This Row],[Adj Close]]</f>
        <v>9.1332078747557739E-3</v>
      </c>
    </row>
    <row r="637" spans="6:17" x14ac:dyDescent="0.3">
      <c r="F637" s="9">
        <v>44389.291666666664</v>
      </c>
      <c r="G637" s="80">
        <v>228.5667</v>
      </c>
      <c r="H637" s="85">
        <f t="shared" si="18"/>
        <v>217.33929999999998</v>
      </c>
      <c r="I637" s="85">
        <f>(Table8[[#This Row],[Adj Close]]-Table8[[#This Row],[Forecast 3 Period]])</f>
        <v>11.227400000000017</v>
      </c>
      <c r="J637" s="85">
        <f>Table8[[#This Row],[Erorr ]]^2</f>
        <v>126.05451076000038</v>
      </c>
      <c r="K637" s="85">
        <f>ABS(Table8[[#This Row],[Erorr ]])</f>
        <v>11.227400000000017</v>
      </c>
      <c r="L637" s="13">
        <f>Table8[[#This Row],[Abs Erorr ]]/Table8[[#This Row],[Adj Close]]</f>
        <v>4.9120891188436537E-2</v>
      </c>
      <c r="M637" s="97">
        <f t="shared" si="19"/>
        <v>219.49331000000001</v>
      </c>
      <c r="N637" s="85">
        <f>(Table8[[#This Row],[Adj Close]]-Table8[[#This Row],[Forecast 6 Period ]])</f>
        <v>9.0733899999999892</v>
      </c>
      <c r="O637" s="85">
        <f>Table8[[#This Row],[Erorr 2]]^2</f>
        <v>82.326406092099802</v>
      </c>
      <c r="P637" s="85">
        <f>ABS(Table8[[#This Row],[Erorr 2]])</f>
        <v>9.0733899999999892</v>
      </c>
      <c r="Q637" s="13">
        <f>Table8[[#This Row],[Abs Erorr 4]]/Table8[[#This Row],[Adj Close]]</f>
        <v>3.9696902479670004E-2</v>
      </c>
    </row>
    <row r="638" spans="6:17" x14ac:dyDescent="0.3">
      <c r="F638" s="5">
        <v>44390.291666666664</v>
      </c>
      <c r="G638" s="91">
        <v>222.8467</v>
      </c>
      <c r="H638" s="85">
        <f t="shared" si="18"/>
        <v>222.40265999999997</v>
      </c>
      <c r="I638" s="85">
        <f>(Table8[[#This Row],[Adj Close]]-Table8[[#This Row],[Forecast 3 Period]])</f>
        <v>0.44404000000002952</v>
      </c>
      <c r="J638" s="85">
        <f>Table8[[#This Row],[Erorr ]]^2</f>
        <v>0.19717152160002621</v>
      </c>
      <c r="K638" s="85">
        <f>ABS(Table8[[#This Row],[Erorr ]])</f>
        <v>0.44404000000002952</v>
      </c>
      <c r="L638" s="13">
        <f>Table8[[#This Row],[Abs Erorr ]]/Table8[[#This Row],[Adj Close]]</f>
        <v>1.9925805497682018E-3</v>
      </c>
      <c r="M638" s="97">
        <f t="shared" si="19"/>
        <v>220.62332000000004</v>
      </c>
      <c r="N638" s="85">
        <f>(Table8[[#This Row],[Adj Close]]-Table8[[#This Row],[Forecast 6 Period ]])</f>
        <v>2.2233799999999633</v>
      </c>
      <c r="O638" s="85">
        <f>Table8[[#This Row],[Erorr 2]]^2</f>
        <v>4.943418624399837</v>
      </c>
      <c r="P638" s="85">
        <f>ABS(Table8[[#This Row],[Erorr 2]])</f>
        <v>2.2233799999999633</v>
      </c>
      <c r="Q638" s="13">
        <f>Table8[[#This Row],[Abs Erorr 4]]/Table8[[#This Row],[Adj Close]]</f>
        <v>9.9771726482822641E-3</v>
      </c>
    </row>
    <row r="639" spans="6:17" x14ac:dyDescent="0.3">
      <c r="F639" s="9">
        <v>44391.291666666664</v>
      </c>
      <c r="G639" s="80">
        <v>217.79329999999999</v>
      </c>
      <c r="H639" s="85">
        <f t="shared" si="18"/>
        <v>223.40368000000001</v>
      </c>
      <c r="I639" s="85">
        <f>(Table8[[#This Row],[Adj Close]]-Table8[[#This Row],[Forecast 3 Period]])</f>
        <v>-5.6103800000000206</v>
      </c>
      <c r="J639" s="85">
        <f>Table8[[#This Row],[Erorr ]]^2</f>
        <v>31.476363744400231</v>
      </c>
      <c r="K639" s="85">
        <f>ABS(Table8[[#This Row],[Erorr ]])</f>
        <v>5.6103800000000206</v>
      </c>
      <c r="L639" s="13">
        <f>Table8[[#This Row],[Abs Erorr ]]/Table8[[#This Row],[Adj Close]]</f>
        <v>2.5760112914401043E-2</v>
      </c>
      <c r="M639" s="97">
        <f t="shared" si="19"/>
        <v>221.07432999999997</v>
      </c>
      <c r="N639" s="85">
        <f>(Table8[[#This Row],[Adj Close]]-Table8[[#This Row],[Forecast 6 Period ]])</f>
        <v>-3.281029999999987</v>
      </c>
      <c r="O639" s="85">
        <f>Table8[[#This Row],[Erorr 2]]^2</f>
        <v>10.765157860899915</v>
      </c>
      <c r="P639" s="85">
        <f>ABS(Table8[[#This Row],[Erorr 2]])</f>
        <v>3.281029999999987</v>
      </c>
      <c r="Q639" s="13">
        <f>Table8[[#This Row],[Abs Erorr 4]]/Table8[[#This Row],[Adj Close]]</f>
        <v>1.5064880324601295E-2</v>
      </c>
    </row>
    <row r="640" spans="6:17" x14ac:dyDescent="0.3">
      <c r="F640" s="5">
        <v>44392.291666666664</v>
      </c>
      <c r="G640" s="91">
        <v>216.86670000000001</v>
      </c>
      <c r="H640" s="85">
        <f t="shared" si="18"/>
        <v>222.54134000000002</v>
      </c>
      <c r="I640" s="85">
        <f>(Table8[[#This Row],[Adj Close]]-Table8[[#This Row],[Forecast 3 Period]])</f>
        <v>-5.6746400000000108</v>
      </c>
      <c r="J640" s="85">
        <f>Table8[[#This Row],[Erorr ]]^2</f>
        <v>32.201539129600121</v>
      </c>
      <c r="K640" s="85">
        <f>ABS(Table8[[#This Row],[Erorr ]])</f>
        <v>5.6746400000000108</v>
      </c>
      <c r="L640" s="13">
        <f>Table8[[#This Row],[Abs Erorr ]]/Table8[[#This Row],[Adj Close]]</f>
        <v>2.616648844658959E-2</v>
      </c>
      <c r="M640" s="97">
        <f t="shared" si="19"/>
        <v>220.88666000000001</v>
      </c>
      <c r="N640" s="85">
        <f>(Table8[[#This Row],[Adj Close]]-Table8[[#This Row],[Forecast 6 Period ]])</f>
        <v>-4.0199599999999975</v>
      </c>
      <c r="O640" s="85">
        <f>Table8[[#This Row],[Erorr 2]]^2</f>
        <v>16.160078401599979</v>
      </c>
      <c r="P640" s="85">
        <f>ABS(Table8[[#This Row],[Erorr 2]])</f>
        <v>4.0199599999999975</v>
      </c>
      <c r="Q640" s="13">
        <f>Table8[[#This Row],[Abs Erorr 4]]/Table8[[#This Row],[Adj Close]]</f>
        <v>1.8536548026967706E-2</v>
      </c>
    </row>
    <row r="641" spans="6:17" x14ac:dyDescent="0.3">
      <c r="F641" s="9">
        <v>44393.291666666664</v>
      </c>
      <c r="G641" s="80">
        <v>214.74</v>
      </c>
      <c r="H641" s="85">
        <f t="shared" si="18"/>
        <v>218.93868000000003</v>
      </c>
      <c r="I641" s="85">
        <f>(Table8[[#This Row],[Adj Close]]-Table8[[#This Row],[Forecast 3 Period]])</f>
        <v>-4.1986800000000244</v>
      </c>
      <c r="J641" s="85">
        <f>Table8[[#This Row],[Erorr ]]^2</f>
        <v>17.628913742400204</v>
      </c>
      <c r="K641" s="85">
        <f>ABS(Table8[[#This Row],[Erorr ]])</f>
        <v>4.1986800000000244</v>
      </c>
      <c r="L641" s="13">
        <f>Table8[[#This Row],[Abs Erorr ]]/Table8[[#This Row],[Adj Close]]</f>
        <v>1.9552388935456945E-2</v>
      </c>
      <c r="M641" s="97">
        <f t="shared" si="19"/>
        <v>220.87334000000004</v>
      </c>
      <c r="N641" s="85">
        <f>(Table8[[#This Row],[Adj Close]]-Table8[[#This Row],[Forecast 6 Period ]])</f>
        <v>-6.1333400000000324</v>
      </c>
      <c r="O641" s="85">
        <f>Table8[[#This Row],[Erorr 2]]^2</f>
        <v>37.617859555600397</v>
      </c>
      <c r="P641" s="85">
        <f>ABS(Table8[[#This Row],[Erorr 2]])</f>
        <v>6.1333400000000324</v>
      </c>
      <c r="Q641" s="13">
        <f>Table8[[#This Row],[Abs Erorr 4]]/Table8[[#This Row],[Adj Close]]</f>
        <v>2.856170252398264E-2</v>
      </c>
    </row>
    <row r="642" spans="6:17" x14ac:dyDescent="0.3">
      <c r="F642" s="5">
        <v>44396.291666666664</v>
      </c>
      <c r="G642" s="91">
        <v>215.4067</v>
      </c>
      <c r="H642" s="85">
        <f t="shared" si="18"/>
        <v>216.29400000000001</v>
      </c>
      <c r="I642" s="85">
        <f>(Table8[[#This Row],[Adj Close]]-Table8[[#This Row],[Forecast 3 Period]])</f>
        <v>-0.88730000000001041</v>
      </c>
      <c r="J642" s="85">
        <f>Table8[[#This Row],[Erorr ]]^2</f>
        <v>0.78730129000001847</v>
      </c>
      <c r="K642" s="85">
        <f>ABS(Table8[[#This Row],[Erorr ]])</f>
        <v>0.88730000000001041</v>
      </c>
      <c r="L642" s="13">
        <f>Table8[[#This Row],[Abs Erorr ]]/Table8[[#This Row],[Adj Close]]</f>
        <v>4.1191847793035702E-3</v>
      </c>
      <c r="M642" s="97">
        <f t="shared" si="19"/>
        <v>219.20434000000006</v>
      </c>
      <c r="N642" s="85">
        <f>(Table8[[#This Row],[Adj Close]]-Table8[[#This Row],[Forecast 6 Period ]])</f>
        <v>-3.7976400000000581</v>
      </c>
      <c r="O642" s="85">
        <f>Table8[[#This Row],[Erorr 2]]^2</f>
        <v>14.422069569600442</v>
      </c>
      <c r="P642" s="85">
        <f>ABS(Table8[[#This Row],[Erorr 2]])</f>
        <v>3.7976400000000581</v>
      </c>
      <c r="Q642" s="13">
        <f>Table8[[#This Row],[Abs Erorr 4]]/Table8[[#This Row],[Adj Close]]</f>
        <v>1.7630092285894811E-2</v>
      </c>
    </row>
    <row r="643" spans="6:17" x14ac:dyDescent="0.3">
      <c r="F643" s="9">
        <v>44397.291666666664</v>
      </c>
      <c r="G643" s="80">
        <v>220.16669999999999</v>
      </c>
      <c r="H643" s="85">
        <f t="shared" si="18"/>
        <v>215.64469</v>
      </c>
      <c r="I643" s="85">
        <f>(Table8[[#This Row],[Adj Close]]-Table8[[#This Row],[Forecast 3 Period]])</f>
        <v>4.5220099999999945</v>
      </c>
      <c r="J643" s="85">
        <f>Table8[[#This Row],[Erorr ]]^2</f>
        <v>20.44857444009995</v>
      </c>
      <c r="K643" s="85">
        <f>ABS(Table8[[#This Row],[Erorr ]])</f>
        <v>4.5220099999999945</v>
      </c>
      <c r="L643" s="13">
        <f>Table8[[#This Row],[Abs Erorr ]]/Table8[[#This Row],[Adj Close]]</f>
        <v>2.0539027927474932E-2</v>
      </c>
      <c r="M643" s="97">
        <f t="shared" si="19"/>
        <v>218.10268000000005</v>
      </c>
      <c r="N643" s="85">
        <f>(Table8[[#This Row],[Adj Close]]-Table8[[#This Row],[Forecast 6 Period ]])</f>
        <v>2.0640199999999425</v>
      </c>
      <c r="O643" s="85">
        <f>Table8[[#This Row],[Erorr 2]]^2</f>
        <v>4.2601785603997628</v>
      </c>
      <c r="P643" s="85">
        <f>ABS(Table8[[#This Row],[Erorr 2]])</f>
        <v>2.0640199999999425</v>
      </c>
      <c r="Q643" s="13">
        <f>Table8[[#This Row],[Abs Erorr 4]]/Table8[[#This Row],[Adj Close]]</f>
        <v>9.3748055450708148E-3</v>
      </c>
    </row>
    <row r="644" spans="6:17" x14ac:dyDescent="0.3">
      <c r="F644" s="5">
        <v>44398.291666666664</v>
      </c>
      <c r="G644" s="91">
        <v>218.43</v>
      </c>
      <c r="H644" s="85">
        <f t="shared" si="18"/>
        <v>217.11069000000001</v>
      </c>
      <c r="I644" s="85">
        <f>(Table8[[#This Row],[Adj Close]]-Table8[[#This Row],[Forecast 3 Period]])</f>
        <v>1.3193100000000015</v>
      </c>
      <c r="J644" s="85">
        <f>Table8[[#This Row],[Erorr ]]^2</f>
        <v>1.7405788761000041</v>
      </c>
      <c r="K644" s="85">
        <f>ABS(Table8[[#This Row],[Erorr ]])</f>
        <v>1.3193100000000015</v>
      </c>
      <c r="L644" s="13">
        <f>Table8[[#This Row],[Abs Erorr ]]/Table8[[#This Row],[Adj Close]]</f>
        <v>6.0399670374948564E-3</v>
      </c>
      <c r="M644" s="97">
        <f t="shared" si="19"/>
        <v>217.50002000000001</v>
      </c>
      <c r="N644" s="85">
        <f>(Table8[[#This Row],[Adj Close]]-Table8[[#This Row],[Forecast 6 Period ]])</f>
        <v>0.92998000000000047</v>
      </c>
      <c r="O644" s="85">
        <f>Table8[[#This Row],[Erorr 2]]^2</f>
        <v>0.86486280040000085</v>
      </c>
      <c r="P644" s="85">
        <f>ABS(Table8[[#This Row],[Erorr 2]])</f>
        <v>0.92998000000000047</v>
      </c>
      <c r="Q644" s="13">
        <f>Table8[[#This Row],[Abs Erorr 4]]/Table8[[#This Row],[Adj Close]]</f>
        <v>4.2575653527445884E-3</v>
      </c>
    </row>
    <row r="645" spans="6:17" x14ac:dyDescent="0.3">
      <c r="F645" s="9">
        <v>44399.291666666664</v>
      </c>
      <c r="G645" s="80">
        <v>216.42</v>
      </c>
      <c r="H645" s="85">
        <f t="shared" si="18"/>
        <v>218.04401999999999</v>
      </c>
      <c r="I645" s="85">
        <f>(Table8[[#This Row],[Adj Close]]-Table8[[#This Row],[Forecast 3 Period]])</f>
        <v>-1.6240200000000016</v>
      </c>
      <c r="J645" s="85">
        <f>Table8[[#This Row],[Erorr ]]^2</f>
        <v>2.6374409604000051</v>
      </c>
      <c r="K645" s="85">
        <f>ABS(Table8[[#This Row],[Erorr ]])</f>
        <v>1.6240200000000016</v>
      </c>
      <c r="L645" s="13">
        <f>Table8[[#This Row],[Abs Erorr ]]/Table8[[#This Row],[Adj Close]]</f>
        <v>7.5040199611865893E-3</v>
      </c>
      <c r="M645" s="97">
        <f t="shared" si="19"/>
        <v>217.21468000000004</v>
      </c>
      <c r="N645" s="85">
        <f>(Table8[[#This Row],[Adj Close]]-Table8[[#This Row],[Forecast 6 Period ]])</f>
        <v>-0.79468000000005645</v>
      </c>
      <c r="O645" s="85">
        <f>Table8[[#This Row],[Erorr 2]]^2</f>
        <v>0.63151630240008971</v>
      </c>
      <c r="P645" s="85">
        <f>ABS(Table8[[#This Row],[Erorr 2]])</f>
        <v>0.79468000000005645</v>
      </c>
      <c r="Q645" s="13">
        <f>Table8[[#This Row],[Abs Erorr 4]]/Table8[[#This Row],[Adj Close]]</f>
        <v>3.6719342020148623E-3</v>
      </c>
    </row>
    <row r="646" spans="6:17" x14ac:dyDescent="0.3">
      <c r="F646" s="5">
        <v>44400.291666666664</v>
      </c>
      <c r="G646" s="91">
        <v>214.46</v>
      </c>
      <c r="H646" s="85">
        <f t="shared" ref="H646:H709" si="20">$A$10*G645+$A$11*G644+$A$12*G643</f>
        <v>218.14700999999997</v>
      </c>
      <c r="I646" s="85">
        <f>(Table8[[#This Row],[Adj Close]]-Table8[[#This Row],[Forecast 3 Period]])</f>
        <v>-3.6870099999999582</v>
      </c>
      <c r="J646" s="85">
        <f>Table8[[#This Row],[Erorr ]]^2</f>
        <v>13.594042740099692</v>
      </c>
      <c r="K646" s="85">
        <f>ABS(Table8[[#This Row],[Erorr ]])</f>
        <v>3.6870099999999582</v>
      </c>
      <c r="L646" s="13">
        <f>Table8[[#This Row],[Abs Erorr ]]/Table8[[#This Row],[Adj Close]]</f>
        <v>1.71920637881188E-2</v>
      </c>
      <c r="M646" s="97">
        <f t="shared" si="19"/>
        <v>217.24535000000003</v>
      </c>
      <c r="N646" s="85">
        <f>(Table8[[#This Row],[Adj Close]]-Table8[[#This Row],[Forecast 6 Period ]])</f>
        <v>-2.7853500000000224</v>
      </c>
      <c r="O646" s="85">
        <f>Table8[[#This Row],[Erorr 2]]^2</f>
        <v>7.7581746225001247</v>
      </c>
      <c r="P646" s="85">
        <f>ABS(Table8[[#This Row],[Erorr 2]])</f>
        <v>2.7853500000000224</v>
      </c>
      <c r="Q646" s="13">
        <f>Table8[[#This Row],[Abs Erorr 4]]/Table8[[#This Row],[Adj Close]]</f>
        <v>1.2987736640865534E-2</v>
      </c>
    </row>
    <row r="647" spans="6:17" x14ac:dyDescent="0.3">
      <c r="F647" s="9">
        <v>44403.291666666664</v>
      </c>
      <c r="G647" s="80">
        <v>219.20670000000001</v>
      </c>
      <c r="H647" s="85">
        <f t="shared" si="20"/>
        <v>216.23899999999998</v>
      </c>
      <c r="I647" s="85">
        <f>(Table8[[#This Row],[Adj Close]]-Table8[[#This Row],[Forecast 3 Period]])</f>
        <v>2.9677000000000362</v>
      </c>
      <c r="J647" s="85">
        <f>Table8[[#This Row],[Erorr ]]^2</f>
        <v>8.8072432900002156</v>
      </c>
      <c r="K647" s="85">
        <f>ABS(Table8[[#This Row],[Erorr ]])</f>
        <v>2.9677000000000362</v>
      </c>
      <c r="L647" s="13">
        <f>Table8[[#This Row],[Abs Erorr ]]/Table8[[#This Row],[Adj Close]]</f>
        <v>1.3538363562792725E-2</v>
      </c>
      <c r="M647" s="97">
        <f t="shared" si="19"/>
        <v>216.91001000000006</v>
      </c>
      <c r="N647" s="85">
        <f>(Table8[[#This Row],[Adj Close]]-Table8[[#This Row],[Forecast 6 Period ]])</f>
        <v>2.2966899999999555</v>
      </c>
      <c r="O647" s="85">
        <f>Table8[[#This Row],[Erorr 2]]^2</f>
        <v>5.2747849560997953</v>
      </c>
      <c r="P647" s="85">
        <f>ABS(Table8[[#This Row],[Erorr 2]])</f>
        <v>2.2966899999999555</v>
      </c>
      <c r="Q647" s="13">
        <f>Table8[[#This Row],[Abs Erorr 4]]/Table8[[#This Row],[Adj Close]]</f>
        <v>1.0477280119631177E-2</v>
      </c>
    </row>
    <row r="648" spans="6:17" x14ac:dyDescent="0.3">
      <c r="F648" s="5">
        <v>44404.291666666664</v>
      </c>
      <c r="G648" s="91">
        <v>214.92670000000001</v>
      </c>
      <c r="H648" s="85">
        <f t="shared" si="20"/>
        <v>216.94667999999999</v>
      </c>
      <c r="I648" s="85">
        <f>(Table8[[#This Row],[Adj Close]]-Table8[[#This Row],[Forecast 3 Period]])</f>
        <v>-2.0199799999999755</v>
      </c>
      <c r="J648" s="85">
        <f>Table8[[#This Row],[Erorr ]]^2</f>
        <v>4.0803192003999005</v>
      </c>
      <c r="K648" s="85">
        <f>ABS(Table8[[#This Row],[Erorr ]])</f>
        <v>2.0199799999999755</v>
      </c>
      <c r="L648" s="13">
        <f>Table8[[#This Row],[Abs Erorr ]]/Table8[[#This Row],[Adj Close]]</f>
        <v>9.3984600331181532E-3</v>
      </c>
      <c r="M648" s="97">
        <f t="shared" si="19"/>
        <v>217.26068000000001</v>
      </c>
      <c r="N648" s="85">
        <f>(Table8[[#This Row],[Adj Close]]-Table8[[#This Row],[Forecast 6 Period ]])</f>
        <v>-2.3339799999999968</v>
      </c>
      <c r="O648" s="85">
        <f>Table8[[#This Row],[Erorr 2]]^2</f>
        <v>5.4474626403999853</v>
      </c>
      <c r="P648" s="85">
        <f>ABS(Table8[[#This Row],[Erorr 2]])</f>
        <v>2.3339799999999968</v>
      </c>
      <c r="Q648" s="13">
        <f>Table8[[#This Row],[Abs Erorr 4]]/Table8[[#This Row],[Adj Close]]</f>
        <v>1.0859423235921813E-2</v>
      </c>
    </row>
    <row r="649" spans="6:17" x14ac:dyDescent="0.3">
      <c r="F649" s="9">
        <v>44405.291666666664</v>
      </c>
      <c r="G649" s="80">
        <v>215.66</v>
      </c>
      <c r="H649" s="85">
        <f t="shared" si="20"/>
        <v>216.07069000000001</v>
      </c>
      <c r="I649" s="85">
        <f>(Table8[[#This Row],[Adj Close]]-Table8[[#This Row],[Forecast 3 Period]])</f>
        <v>-0.41069000000001665</v>
      </c>
      <c r="J649" s="85">
        <f>Table8[[#This Row],[Erorr ]]^2</f>
        <v>0.16866627610001367</v>
      </c>
      <c r="K649" s="85">
        <f>ABS(Table8[[#This Row],[Erorr ]])</f>
        <v>0.41069000000001665</v>
      </c>
      <c r="L649" s="13">
        <f>Table8[[#This Row],[Abs Erorr ]]/Table8[[#This Row],[Adj Close]]</f>
        <v>1.9043401650747319E-3</v>
      </c>
      <c r="M649" s="97">
        <f t="shared" ref="M649:M712" si="21">$B$10*G648+$B$11*G647+$B$12*G646+$B$13*G645+$B$14*G644+$B$15*G643</f>
        <v>216.86235000000002</v>
      </c>
      <c r="N649" s="85">
        <f>(Table8[[#This Row],[Adj Close]]-Table8[[#This Row],[Forecast 6 Period ]])</f>
        <v>-1.202350000000024</v>
      </c>
      <c r="O649" s="85">
        <f>Table8[[#This Row],[Erorr 2]]^2</f>
        <v>1.4456455225000577</v>
      </c>
      <c r="P649" s="85">
        <f>ABS(Table8[[#This Row],[Erorr 2]])</f>
        <v>1.202350000000024</v>
      </c>
      <c r="Q649" s="13">
        <f>Table8[[#This Row],[Abs Erorr 4]]/Table8[[#This Row],[Adj Close]]</f>
        <v>5.5752109802467958E-3</v>
      </c>
    </row>
    <row r="650" spans="6:17" x14ac:dyDescent="0.3">
      <c r="F650" s="5">
        <v>44406.291666666664</v>
      </c>
      <c r="G650" s="91">
        <v>225.7833</v>
      </c>
      <c r="H650" s="85">
        <f t="shared" si="20"/>
        <v>216.50402</v>
      </c>
      <c r="I650" s="85">
        <f>(Table8[[#This Row],[Adj Close]]-Table8[[#This Row],[Forecast 3 Period]])</f>
        <v>9.27928</v>
      </c>
      <c r="J650" s="85">
        <f>Table8[[#This Row],[Erorr ]]^2</f>
        <v>86.105037318399994</v>
      </c>
      <c r="K650" s="85">
        <f>ABS(Table8[[#This Row],[Erorr ]])</f>
        <v>9.27928</v>
      </c>
      <c r="L650" s="13">
        <f>Table8[[#This Row],[Abs Erorr ]]/Table8[[#This Row],[Adj Close]]</f>
        <v>4.109816802216993E-2</v>
      </c>
      <c r="M650" s="97">
        <f t="shared" si="21"/>
        <v>216.33568000000002</v>
      </c>
      <c r="N650" s="85">
        <f>(Table8[[#This Row],[Adj Close]]-Table8[[#This Row],[Forecast 6 Period ]])</f>
        <v>9.4476199999999722</v>
      </c>
      <c r="O650" s="85">
        <f>Table8[[#This Row],[Erorr 2]]^2</f>
        <v>89.257523664399471</v>
      </c>
      <c r="P650" s="85">
        <f>ABS(Table8[[#This Row],[Erorr 2]])</f>
        <v>9.4476199999999722</v>
      </c>
      <c r="Q650" s="13">
        <f>Table8[[#This Row],[Abs Erorr 4]]/Table8[[#This Row],[Adj Close]]</f>
        <v>4.1843750179929036E-2</v>
      </c>
    </row>
    <row r="651" spans="6:17" x14ac:dyDescent="0.3">
      <c r="F651" s="9">
        <v>44407.291666666664</v>
      </c>
      <c r="G651" s="80">
        <v>229.0667</v>
      </c>
      <c r="H651" s="85">
        <f t="shared" si="20"/>
        <v>219.48933</v>
      </c>
      <c r="I651" s="85">
        <f>(Table8[[#This Row],[Adj Close]]-Table8[[#This Row],[Forecast 3 Period]])</f>
        <v>9.5773700000000019</v>
      </c>
      <c r="J651" s="85">
        <f>Table8[[#This Row],[Erorr ]]^2</f>
        <v>91.726016116900041</v>
      </c>
      <c r="K651" s="85">
        <f>ABS(Table8[[#This Row],[Erorr ]])</f>
        <v>9.5773700000000019</v>
      </c>
      <c r="L651" s="13">
        <f>Table8[[#This Row],[Abs Erorr ]]/Table8[[#This Row],[Adj Close]]</f>
        <v>4.181039845599558E-2</v>
      </c>
      <c r="M651" s="97">
        <f t="shared" si="21"/>
        <v>218.20334</v>
      </c>
      <c r="N651" s="85">
        <f>(Table8[[#This Row],[Adj Close]]-Table8[[#This Row],[Forecast 6 Period ]])</f>
        <v>10.86336</v>
      </c>
      <c r="O651" s="85">
        <f>Table8[[#This Row],[Erorr 2]]^2</f>
        <v>118.0125904896</v>
      </c>
      <c r="P651" s="85">
        <f>ABS(Table8[[#This Row],[Erorr 2]])</f>
        <v>10.86336</v>
      </c>
      <c r="Q651" s="13">
        <f>Table8[[#This Row],[Abs Erorr 4]]/Table8[[#This Row],[Adj Close]]</f>
        <v>4.7424440130320121E-2</v>
      </c>
    </row>
    <row r="652" spans="6:17" x14ac:dyDescent="0.3">
      <c r="F652" s="5">
        <v>44410.291666666664</v>
      </c>
      <c r="G652" s="91">
        <v>236.55670000000001</v>
      </c>
      <c r="H652" s="85">
        <f t="shared" si="20"/>
        <v>224.05966999999998</v>
      </c>
      <c r="I652" s="85">
        <f>(Table8[[#This Row],[Adj Close]]-Table8[[#This Row],[Forecast 3 Period]])</f>
        <v>12.497030000000024</v>
      </c>
      <c r="J652" s="85">
        <f>Table8[[#This Row],[Erorr ]]^2</f>
        <v>156.1757588209006</v>
      </c>
      <c r="K652" s="85">
        <f>ABS(Table8[[#This Row],[Erorr ]])</f>
        <v>12.497030000000024</v>
      </c>
      <c r="L652" s="13">
        <f>Table8[[#This Row],[Abs Erorr ]]/Table8[[#This Row],[Adj Close]]</f>
        <v>5.2828898948962442E-2</v>
      </c>
      <c r="M652" s="97">
        <f t="shared" si="21"/>
        <v>220.45401000000001</v>
      </c>
      <c r="N652" s="85">
        <f>(Table8[[#This Row],[Adj Close]]-Table8[[#This Row],[Forecast 6 Period ]])</f>
        <v>16.102689999999996</v>
      </c>
      <c r="O652" s="85">
        <f>Table8[[#This Row],[Erorr 2]]^2</f>
        <v>259.29662523609983</v>
      </c>
      <c r="P652" s="85">
        <f>ABS(Table8[[#This Row],[Erorr 2]])</f>
        <v>16.102689999999996</v>
      </c>
      <c r="Q652" s="13">
        <f>Table8[[#This Row],[Abs Erorr 4]]/Table8[[#This Row],[Adj Close]]</f>
        <v>6.8071164333963041E-2</v>
      </c>
    </row>
    <row r="653" spans="6:17" x14ac:dyDescent="0.3">
      <c r="F653" s="9">
        <v>44411.291666666664</v>
      </c>
      <c r="G653" s="80">
        <v>236.58</v>
      </c>
      <c r="H653" s="85">
        <f t="shared" si="20"/>
        <v>231.07767999999999</v>
      </c>
      <c r="I653" s="85">
        <f>(Table8[[#This Row],[Adj Close]]-Table8[[#This Row],[Forecast 3 Period]])</f>
        <v>5.5023200000000259</v>
      </c>
      <c r="J653" s="85">
        <f>Table8[[#This Row],[Erorr ]]^2</f>
        <v>30.275525382400286</v>
      </c>
      <c r="K653" s="85">
        <f>ABS(Table8[[#This Row],[Erorr ]])</f>
        <v>5.5023200000000259</v>
      </c>
      <c r="L653" s="13">
        <f>Table8[[#This Row],[Abs Erorr ]]/Table8[[#This Row],[Adj Close]]</f>
        <v>2.3257756361484597E-2</v>
      </c>
      <c r="M653" s="97">
        <f t="shared" si="21"/>
        <v>224.82668000000001</v>
      </c>
      <c r="N653" s="85">
        <f>(Table8[[#This Row],[Adj Close]]-Table8[[#This Row],[Forecast 6 Period ]])</f>
        <v>11.753320000000002</v>
      </c>
      <c r="O653" s="85">
        <f>Table8[[#This Row],[Erorr 2]]^2</f>
        <v>138.14053102240004</v>
      </c>
      <c r="P653" s="85">
        <f>ABS(Table8[[#This Row],[Erorr 2]])</f>
        <v>11.753320000000002</v>
      </c>
      <c r="Q653" s="13">
        <f>Table8[[#This Row],[Abs Erorr 4]]/Table8[[#This Row],[Adj Close]]</f>
        <v>4.9680108208639794E-2</v>
      </c>
    </row>
    <row r="654" spans="6:17" x14ac:dyDescent="0.3">
      <c r="F654" s="5">
        <v>44412.291666666664</v>
      </c>
      <c r="G654" s="91">
        <v>236.97329999999999</v>
      </c>
      <c r="H654" s="85">
        <f t="shared" si="20"/>
        <v>234.31902000000002</v>
      </c>
      <c r="I654" s="85">
        <f>(Table8[[#This Row],[Adj Close]]-Table8[[#This Row],[Forecast 3 Period]])</f>
        <v>2.6542799999999716</v>
      </c>
      <c r="J654" s="85">
        <f>Table8[[#This Row],[Erorr ]]^2</f>
        <v>7.0452023183998493</v>
      </c>
      <c r="K654" s="85">
        <f>ABS(Table8[[#This Row],[Erorr ]])</f>
        <v>2.6542799999999716</v>
      </c>
      <c r="L654" s="13">
        <f>Table8[[#This Row],[Abs Erorr ]]/Table8[[#This Row],[Adj Close]]</f>
        <v>1.1200755528154319E-2</v>
      </c>
      <c r="M654" s="97">
        <f t="shared" si="21"/>
        <v>228.65601000000004</v>
      </c>
      <c r="N654" s="85">
        <f>(Table8[[#This Row],[Adj Close]]-Table8[[#This Row],[Forecast 6 Period ]])</f>
        <v>8.3172899999999572</v>
      </c>
      <c r="O654" s="85">
        <f>Table8[[#This Row],[Erorr 2]]^2</f>
        <v>69.177312944099285</v>
      </c>
      <c r="P654" s="85">
        <f>ABS(Table8[[#This Row],[Erorr 2]])</f>
        <v>8.3172899999999572</v>
      </c>
      <c r="Q654" s="13">
        <f>Table8[[#This Row],[Abs Erorr 4]]/Table8[[#This Row],[Adj Close]]</f>
        <v>3.5098004711923064E-2</v>
      </c>
    </row>
    <row r="655" spans="6:17" x14ac:dyDescent="0.3">
      <c r="F655" s="9">
        <v>44413.291666666664</v>
      </c>
      <c r="G655" s="80">
        <v>238.21</v>
      </c>
      <c r="H655" s="85">
        <f t="shared" si="20"/>
        <v>236.73033000000004</v>
      </c>
      <c r="I655" s="85">
        <f>(Table8[[#This Row],[Adj Close]]-Table8[[#This Row],[Forecast 3 Period]])</f>
        <v>1.4796699999999703</v>
      </c>
      <c r="J655" s="85">
        <f>Table8[[#This Row],[Erorr ]]^2</f>
        <v>2.189423308899912</v>
      </c>
      <c r="K655" s="85">
        <f>ABS(Table8[[#This Row],[Erorr ]])</f>
        <v>1.4796699999999703</v>
      </c>
      <c r="L655" s="13">
        <f>Table8[[#This Row],[Abs Erorr ]]/Table8[[#This Row],[Adj Close]]</f>
        <v>6.2116199991602795E-3</v>
      </c>
      <c r="M655" s="97">
        <f t="shared" si="21"/>
        <v>231.97967</v>
      </c>
      <c r="N655" s="85">
        <f>(Table8[[#This Row],[Adj Close]]-Table8[[#This Row],[Forecast 6 Period ]])</f>
        <v>6.2303300000000092</v>
      </c>
      <c r="O655" s="85">
        <f>Table8[[#This Row],[Erorr 2]]^2</f>
        <v>38.817011908900113</v>
      </c>
      <c r="P655" s="85">
        <f>ABS(Table8[[#This Row],[Erorr 2]])</f>
        <v>6.2303300000000092</v>
      </c>
      <c r="Q655" s="13">
        <f>Table8[[#This Row],[Abs Erorr 4]]/Table8[[#This Row],[Adj Close]]</f>
        <v>2.6154779396331006E-2</v>
      </c>
    </row>
    <row r="656" spans="6:17" x14ac:dyDescent="0.3">
      <c r="F656" s="5">
        <v>44414.291666666664</v>
      </c>
      <c r="G656" s="91">
        <v>233.0333</v>
      </c>
      <c r="H656" s="85">
        <f t="shared" si="20"/>
        <v>237.34998999999999</v>
      </c>
      <c r="I656" s="85">
        <f>(Table8[[#This Row],[Adj Close]]-Table8[[#This Row],[Forecast 3 Period]])</f>
        <v>-4.3166899999999941</v>
      </c>
      <c r="J656" s="85">
        <f>Table8[[#This Row],[Erorr ]]^2</f>
        <v>18.633812556099951</v>
      </c>
      <c r="K656" s="85">
        <f>ABS(Table8[[#This Row],[Erorr ]])</f>
        <v>4.3166899999999941</v>
      </c>
      <c r="L656" s="13">
        <f>Table8[[#This Row],[Abs Erorr ]]/Table8[[#This Row],[Adj Close]]</f>
        <v>1.8523919113706041E-2</v>
      </c>
      <c r="M656" s="97">
        <f t="shared" si="21"/>
        <v>235.149</v>
      </c>
      <c r="N656" s="85">
        <f>(Table8[[#This Row],[Adj Close]]-Table8[[#This Row],[Forecast 6 Period ]])</f>
        <v>-2.1157000000000039</v>
      </c>
      <c r="O656" s="85">
        <f>Table8[[#This Row],[Erorr 2]]^2</f>
        <v>4.4761864900000168</v>
      </c>
      <c r="P656" s="85">
        <f>ABS(Table8[[#This Row],[Erorr 2]])</f>
        <v>2.1157000000000039</v>
      </c>
      <c r="Q656" s="13">
        <f>Table8[[#This Row],[Abs Erorr 4]]/Table8[[#This Row],[Adj Close]]</f>
        <v>9.0789599597997529E-3</v>
      </c>
    </row>
    <row r="657" spans="6:17" x14ac:dyDescent="0.3">
      <c r="F657" s="9">
        <v>44417.291666666664</v>
      </c>
      <c r="G657" s="80">
        <v>237.92</v>
      </c>
      <c r="H657" s="85">
        <f t="shared" si="20"/>
        <v>235.76830999999999</v>
      </c>
      <c r="I657" s="85">
        <f>(Table8[[#This Row],[Adj Close]]-Table8[[#This Row],[Forecast 3 Period]])</f>
        <v>2.1516900000000021</v>
      </c>
      <c r="J657" s="85">
        <f>Table8[[#This Row],[Erorr ]]^2</f>
        <v>4.6297698561000091</v>
      </c>
      <c r="K657" s="85">
        <f>ABS(Table8[[#This Row],[Erorr ]])</f>
        <v>2.1516900000000021</v>
      </c>
      <c r="L657" s="13">
        <f>Table8[[#This Row],[Abs Erorr ]]/Table8[[#This Row],[Adj Close]]</f>
        <v>9.0437542030934858E-3</v>
      </c>
      <c r="M657" s="97">
        <f t="shared" si="21"/>
        <v>235.52166000000003</v>
      </c>
      <c r="N657" s="85">
        <f>(Table8[[#This Row],[Adj Close]]-Table8[[#This Row],[Forecast 6 Period ]])</f>
        <v>2.3983399999999619</v>
      </c>
      <c r="O657" s="85">
        <f>Table8[[#This Row],[Erorr 2]]^2</f>
        <v>5.7520347555998175</v>
      </c>
      <c r="P657" s="85">
        <f>ABS(Table8[[#This Row],[Erorr 2]])</f>
        <v>2.3983399999999619</v>
      </c>
      <c r="Q657" s="13">
        <f>Table8[[#This Row],[Abs Erorr 4]]/Table8[[#This Row],[Adj Close]]</f>
        <v>1.0080447209145771E-2</v>
      </c>
    </row>
    <row r="658" spans="6:17" x14ac:dyDescent="0.3">
      <c r="F658" s="5">
        <v>44418.291666666664</v>
      </c>
      <c r="G658" s="91">
        <v>236.66329999999999</v>
      </c>
      <c r="H658" s="85">
        <f t="shared" si="20"/>
        <v>236.54098999999999</v>
      </c>
      <c r="I658" s="85">
        <f>(Table8[[#This Row],[Adj Close]]-Table8[[#This Row],[Forecast 3 Period]])</f>
        <v>0.12230999999999881</v>
      </c>
      <c r="J658" s="85">
        <f>Table8[[#This Row],[Erorr ]]^2</f>
        <v>1.4959736099999708E-2</v>
      </c>
      <c r="K658" s="85">
        <f>ABS(Table8[[#This Row],[Erorr ]])</f>
        <v>0.12230999999999881</v>
      </c>
      <c r="L658" s="13">
        <f>Table8[[#This Row],[Abs Erorr ]]/Table8[[#This Row],[Adj Close]]</f>
        <v>5.168101687080287E-4</v>
      </c>
      <c r="M658" s="97">
        <f t="shared" si="21"/>
        <v>236.54099000000002</v>
      </c>
      <c r="N658" s="85">
        <f>(Table8[[#This Row],[Adj Close]]-Table8[[#This Row],[Forecast 6 Period ]])</f>
        <v>0.12230999999997039</v>
      </c>
      <c r="O658" s="85">
        <f>Table8[[#This Row],[Erorr 2]]^2</f>
        <v>1.4959736099992757E-2</v>
      </c>
      <c r="P658" s="85">
        <f>ABS(Table8[[#This Row],[Erorr 2]])</f>
        <v>0.12230999999997039</v>
      </c>
      <c r="Q658" s="13">
        <f>Table8[[#This Row],[Abs Erorr 4]]/Table8[[#This Row],[Adj Close]]</f>
        <v>5.1681016870790857E-4</v>
      </c>
    </row>
    <row r="659" spans="6:17" x14ac:dyDescent="0.3">
      <c r="F659" s="9">
        <v>44419.291666666664</v>
      </c>
      <c r="G659" s="80">
        <v>235.94</v>
      </c>
      <c r="H659" s="85">
        <f t="shared" si="20"/>
        <v>235.95130999999998</v>
      </c>
      <c r="I659" s="85">
        <f>(Table8[[#This Row],[Adj Close]]-Table8[[#This Row],[Forecast 3 Period]])</f>
        <v>-1.1309999999980391E-2</v>
      </c>
      <c r="J659" s="85">
        <f>Table8[[#This Row],[Erorr ]]^2</f>
        <v>1.2791609999955646E-4</v>
      </c>
      <c r="K659" s="85">
        <f>ABS(Table8[[#This Row],[Erorr ]])</f>
        <v>1.1309999999980391E-2</v>
      </c>
      <c r="L659" s="13">
        <f>Table8[[#This Row],[Abs Erorr ]]/Table8[[#This Row],[Adj Close]]</f>
        <v>4.7935915910741681E-5</v>
      </c>
      <c r="M659" s="97">
        <f t="shared" si="21"/>
        <v>236.52064999999999</v>
      </c>
      <c r="N659" s="85">
        <f>(Table8[[#This Row],[Adj Close]]-Table8[[#This Row],[Forecast 6 Period ]])</f>
        <v>-0.58064999999999145</v>
      </c>
      <c r="O659" s="85">
        <f>Table8[[#This Row],[Erorr 2]]^2</f>
        <v>0.33715442249999006</v>
      </c>
      <c r="P659" s="85">
        <f>ABS(Table8[[#This Row],[Erorr 2]])</f>
        <v>0.58064999999999145</v>
      </c>
      <c r="Q659" s="13">
        <f>Table8[[#This Row],[Abs Erorr 4]]/Table8[[#This Row],[Adj Close]]</f>
        <v>2.4610070356870027E-3</v>
      </c>
    </row>
    <row r="660" spans="6:17" x14ac:dyDescent="0.3">
      <c r="F660" s="5">
        <v>44420.291666666664</v>
      </c>
      <c r="G660" s="91">
        <v>240.75</v>
      </c>
      <c r="H660" s="85">
        <f t="shared" si="20"/>
        <v>236.75099</v>
      </c>
      <c r="I660" s="85">
        <f>(Table8[[#This Row],[Adj Close]]-Table8[[#This Row],[Forecast 3 Period]])</f>
        <v>3.9990099999999984</v>
      </c>
      <c r="J660" s="85">
        <f>Table8[[#This Row],[Erorr ]]^2</f>
        <v>15.992080980099987</v>
      </c>
      <c r="K660" s="85">
        <f>ABS(Table8[[#This Row],[Erorr ]])</f>
        <v>3.9990099999999984</v>
      </c>
      <c r="L660" s="13">
        <f>Table8[[#This Row],[Abs Erorr ]]/Table8[[#This Row],[Adj Close]]</f>
        <v>1.6610633437175486E-2</v>
      </c>
      <c r="M660" s="97">
        <f t="shared" si="21"/>
        <v>236.22965000000002</v>
      </c>
      <c r="N660" s="85">
        <f>(Table8[[#This Row],[Adj Close]]-Table8[[#This Row],[Forecast 6 Period ]])</f>
        <v>4.5203499999999792</v>
      </c>
      <c r="O660" s="85">
        <f>Table8[[#This Row],[Erorr 2]]^2</f>
        <v>20.433564122499813</v>
      </c>
      <c r="P660" s="85">
        <f>ABS(Table8[[#This Row],[Erorr 2]])</f>
        <v>4.5203499999999792</v>
      </c>
      <c r="Q660" s="13">
        <f>Table8[[#This Row],[Abs Erorr 4]]/Table8[[#This Row],[Adj Close]]</f>
        <v>1.8776116303219022E-2</v>
      </c>
    </row>
    <row r="661" spans="6:17" x14ac:dyDescent="0.3">
      <c r="F661" s="9">
        <v>44421.291666666664</v>
      </c>
      <c r="G661" s="80">
        <v>239.05670000000001</v>
      </c>
      <c r="H661" s="85">
        <f t="shared" si="20"/>
        <v>238.08098999999999</v>
      </c>
      <c r="I661" s="85">
        <f>(Table8[[#This Row],[Adj Close]]-Table8[[#This Row],[Forecast 3 Period]])</f>
        <v>0.97571000000002073</v>
      </c>
      <c r="J661" s="85">
        <f>Table8[[#This Row],[Erorr ]]^2</f>
        <v>0.95201000410004044</v>
      </c>
      <c r="K661" s="85">
        <f>ABS(Table8[[#This Row],[Erorr ]])</f>
        <v>0.97571000000002073</v>
      </c>
      <c r="L661" s="13">
        <f>Table8[[#This Row],[Abs Erorr ]]/Table8[[#This Row],[Adj Close]]</f>
        <v>4.0815003302564655E-3</v>
      </c>
      <c r="M661" s="97">
        <f t="shared" si="21"/>
        <v>237.37899000000002</v>
      </c>
      <c r="N661" s="85">
        <f>(Table8[[#This Row],[Adj Close]]-Table8[[#This Row],[Forecast 6 Period ]])</f>
        <v>1.6777099999999905</v>
      </c>
      <c r="O661" s="85">
        <f>Table8[[#This Row],[Erorr 2]]^2</f>
        <v>2.814710844099968</v>
      </c>
      <c r="P661" s="85">
        <f>ABS(Table8[[#This Row],[Erorr 2]])</f>
        <v>1.6777099999999905</v>
      </c>
      <c r="Q661" s="13">
        <f>Table8[[#This Row],[Abs Erorr 4]]/Table8[[#This Row],[Adj Close]]</f>
        <v>7.0180421632189786E-3</v>
      </c>
    </row>
    <row r="662" spans="6:17" x14ac:dyDescent="0.3">
      <c r="F662" s="5">
        <v>44424.291666666664</v>
      </c>
      <c r="G662" s="91">
        <v>228.72329999999999</v>
      </c>
      <c r="H662" s="85">
        <f t="shared" si="20"/>
        <v>238.62968000000001</v>
      </c>
      <c r="I662" s="85">
        <f>(Table8[[#This Row],[Adj Close]]-Table8[[#This Row],[Forecast 3 Period]])</f>
        <v>-9.9063800000000128</v>
      </c>
      <c r="J662" s="85">
        <f>Table8[[#This Row],[Erorr ]]^2</f>
        <v>98.136364704400251</v>
      </c>
      <c r="K662" s="85">
        <f>ABS(Table8[[#This Row],[Erorr ]])</f>
        <v>9.9063800000000128</v>
      </c>
      <c r="L662" s="13">
        <f>Table8[[#This Row],[Abs Erorr ]]/Table8[[#This Row],[Adj Close]]</f>
        <v>4.3311634625768397E-2</v>
      </c>
      <c r="M662" s="97">
        <f t="shared" si="21"/>
        <v>237.57733000000002</v>
      </c>
      <c r="N662" s="85">
        <f>(Table8[[#This Row],[Adj Close]]-Table8[[#This Row],[Forecast 6 Period ]])</f>
        <v>-8.8540300000000229</v>
      </c>
      <c r="O662" s="85">
        <f>Table8[[#This Row],[Erorr 2]]^2</f>
        <v>78.393847240900399</v>
      </c>
      <c r="P662" s="85">
        <f>ABS(Table8[[#This Row],[Erorr 2]])</f>
        <v>8.8540300000000229</v>
      </c>
      <c r="Q662" s="13">
        <f>Table8[[#This Row],[Abs Erorr 4]]/Table8[[#This Row],[Adj Close]]</f>
        <v>3.8710660435556953E-2</v>
      </c>
    </row>
    <row r="663" spans="6:17" x14ac:dyDescent="0.3">
      <c r="F663" s="9">
        <v>44425.291666666664</v>
      </c>
      <c r="G663" s="80">
        <v>221.9033</v>
      </c>
      <c r="H663" s="85">
        <f t="shared" si="20"/>
        <v>235.43133</v>
      </c>
      <c r="I663" s="85">
        <f>(Table8[[#This Row],[Adj Close]]-Table8[[#This Row],[Forecast 3 Period]])</f>
        <v>-13.528030000000001</v>
      </c>
      <c r="J663" s="85">
        <f>Table8[[#This Row],[Erorr ]]^2</f>
        <v>183.00759568090004</v>
      </c>
      <c r="K663" s="85">
        <f>ABS(Table8[[#This Row],[Erorr ]])</f>
        <v>13.528030000000001</v>
      </c>
      <c r="L663" s="13">
        <f>Table8[[#This Row],[Abs Erorr ]]/Table8[[#This Row],[Adj Close]]</f>
        <v>6.0963626949216171E-2</v>
      </c>
      <c r="M663" s="97">
        <f t="shared" si="21"/>
        <v>236.35233000000002</v>
      </c>
      <c r="N663" s="85">
        <f>(Table8[[#This Row],[Adj Close]]-Table8[[#This Row],[Forecast 6 Period ]])</f>
        <v>-14.449030000000022</v>
      </c>
      <c r="O663" s="85">
        <f>Table8[[#This Row],[Erorr 2]]^2</f>
        <v>208.77446794090062</v>
      </c>
      <c r="P663" s="85">
        <f>ABS(Table8[[#This Row],[Erorr 2]])</f>
        <v>14.449030000000022</v>
      </c>
      <c r="Q663" s="13">
        <f>Table8[[#This Row],[Abs Erorr 4]]/Table8[[#This Row],[Adj Close]]</f>
        <v>6.5114083476901979E-2</v>
      </c>
    </row>
    <row r="664" spans="6:17" x14ac:dyDescent="0.3">
      <c r="F664" s="5">
        <v>44426.291666666664</v>
      </c>
      <c r="G664" s="91">
        <v>229.66329999999999</v>
      </c>
      <c r="H664" s="85">
        <f t="shared" si="20"/>
        <v>229.09532000000002</v>
      </c>
      <c r="I664" s="85">
        <f>(Table8[[#This Row],[Adj Close]]-Table8[[#This Row],[Forecast 3 Period]])</f>
        <v>0.56797999999997728</v>
      </c>
      <c r="J664" s="85">
        <f>Table8[[#This Row],[Erorr ]]^2</f>
        <v>0.32260128039997421</v>
      </c>
      <c r="K664" s="85">
        <f>ABS(Table8[[#This Row],[Erorr ]])</f>
        <v>0.56797999999997728</v>
      </c>
      <c r="L664" s="13">
        <f>Table8[[#This Row],[Abs Erorr ]]/Table8[[#This Row],[Adj Close]]</f>
        <v>2.473098662258956E-3</v>
      </c>
      <c r="M664" s="97">
        <f t="shared" si="21"/>
        <v>233.34699000000001</v>
      </c>
      <c r="N664" s="85">
        <f>(Table8[[#This Row],[Adj Close]]-Table8[[#This Row],[Forecast 6 Period ]])</f>
        <v>-3.6836900000000128</v>
      </c>
      <c r="O664" s="85">
        <f>Table8[[#This Row],[Erorr 2]]^2</f>
        <v>13.569572016100095</v>
      </c>
      <c r="P664" s="85">
        <f>ABS(Table8[[#This Row],[Erorr 2]])</f>
        <v>3.6836900000000128</v>
      </c>
      <c r="Q664" s="13">
        <f>Table8[[#This Row],[Abs Erorr 4]]/Table8[[#This Row],[Adj Close]]</f>
        <v>1.6039523946577504E-2</v>
      </c>
    </row>
    <row r="665" spans="6:17" x14ac:dyDescent="0.3">
      <c r="F665" s="9">
        <v>44427.291666666664</v>
      </c>
      <c r="G665" s="80">
        <v>224.49</v>
      </c>
      <c r="H665" s="85">
        <f t="shared" si="20"/>
        <v>227.05329999999998</v>
      </c>
      <c r="I665" s="85">
        <f>(Table8[[#This Row],[Adj Close]]-Table8[[#This Row],[Forecast 3 Period]])</f>
        <v>-2.5632999999999697</v>
      </c>
      <c r="J665" s="85">
        <f>Table8[[#This Row],[Erorr ]]^2</f>
        <v>6.5705068899998444</v>
      </c>
      <c r="K665" s="85">
        <f>ABS(Table8[[#This Row],[Erorr ]])</f>
        <v>2.5632999999999697</v>
      </c>
      <c r="L665" s="13">
        <f>Table8[[#This Row],[Abs Erorr ]]/Table8[[#This Row],[Adj Close]]</f>
        <v>1.141832598333988E-2</v>
      </c>
      <c r="M665" s="97">
        <f t="shared" si="21"/>
        <v>231.53832</v>
      </c>
      <c r="N665" s="85">
        <f>(Table8[[#This Row],[Adj Close]]-Table8[[#This Row],[Forecast 6 Period ]])</f>
        <v>-7.0483199999999897</v>
      </c>
      <c r="O665" s="85">
        <f>Table8[[#This Row],[Erorr 2]]^2</f>
        <v>49.678814822399858</v>
      </c>
      <c r="P665" s="85">
        <f>ABS(Table8[[#This Row],[Erorr 2]])</f>
        <v>7.0483199999999897</v>
      </c>
      <c r="Q665" s="13">
        <f>Table8[[#This Row],[Abs Erorr 4]]/Table8[[#This Row],[Adj Close]]</f>
        <v>3.1397033275424251E-2</v>
      </c>
    </row>
    <row r="666" spans="6:17" x14ac:dyDescent="0.3">
      <c r="F666" s="5">
        <v>44428.291666666664</v>
      </c>
      <c r="G666" s="91">
        <v>226.7533</v>
      </c>
      <c r="H666" s="85">
        <f t="shared" si="20"/>
        <v>225.26598000000001</v>
      </c>
      <c r="I666" s="85">
        <f>(Table8[[#This Row],[Adj Close]]-Table8[[#This Row],[Forecast 3 Period]])</f>
        <v>1.4873199999999827</v>
      </c>
      <c r="J666" s="85">
        <f>Table8[[#This Row],[Erorr ]]^2</f>
        <v>2.2121207823999485</v>
      </c>
      <c r="K666" s="85">
        <f>ABS(Table8[[#This Row],[Erorr ]])</f>
        <v>1.4873199999999827</v>
      </c>
      <c r="L666" s="13">
        <f>Table8[[#This Row],[Abs Erorr ]]/Table8[[#This Row],[Adj Close]]</f>
        <v>6.5591989179429036E-3</v>
      </c>
      <c r="M666" s="97">
        <f t="shared" si="21"/>
        <v>228.93664999999999</v>
      </c>
      <c r="N666" s="85">
        <f>(Table8[[#This Row],[Adj Close]]-Table8[[#This Row],[Forecast 6 Period ]])</f>
        <v>-2.1833499999999901</v>
      </c>
      <c r="O666" s="85">
        <f>Table8[[#This Row],[Erorr 2]]^2</f>
        <v>4.7670172224999572</v>
      </c>
      <c r="P666" s="85">
        <f>ABS(Table8[[#This Row],[Erorr 2]])</f>
        <v>2.1833499999999901</v>
      </c>
      <c r="Q666" s="13">
        <f>Table8[[#This Row],[Abs Erorr 4]]/Table8[[#This Row],[Adj Close]]</f>
        <v>9.62874630710993E-3</v>
      </c>
    </row>
    <row r="667" spans="6:17" x14ac:dyDescent="0.3">
      <c r="F667" s="9">
        <v>44431.291666666664</v>
      </c>
      <c r="G667" s="80">
        <v>235.4333</v>
      </c>
      <c r="H667" s="85">
        <f t="shared" si="20"/>
        <v>226.94730999999999</v>
      </c>
      <c r="I667" s="85">
        <f>(Table8[[#This Row],[Adj Close]]-Table8[[#This Row],[Forecast 3 Period]])</f>
        <v>8.4859900000000152</v>
      </c>
      <c r="J667" s="85">
        <f>Table8[[#This Row],[Erorr ]]^2</f>
        <v>72.012026280100258</v>
      </c>
      <c r="K667" s="85">
        <f>ABS(Table8[[#This Row],[Erorr ]])</f>
        <v>8.4859900000000152</v>
      </c>
      <c r="L667" s="13">
        <f>Table8[[#This Row],[Abs Erorr ]]/Table8[[#This Row],[Adj Close]]</f>
        <v>3.6044136492161538E-2</v>
      </c>
      <c r="M667" s="97">
        <f t="shared" si="21"/>
        <v>227.33998000000003</v>
      </c>
      <c r="N667" s="85">
        <f>(Table8[[#This Row],[Adj Close]]-Table8[[#This Row],[Forecast 6 Period ]])</f>
        <v>8.0933199999999772</v>
      </c>
      <c r="O667" s="85">
        <f>Table8[[#This Row],[Erorr 2]]^2</f>
        <v>65.501828622399628</v>
      </c>
      <c r="P667" s="85">
        <f>ABS(Table8[[#This Row],[Erorr 2]])</f>
        <v>8.0933199999999772</v>
      </c>
      <c r="Q667" s="13">
        <f>Table8[[#This Row],[Abs Erorr 4]]/Table8[[#This Row],[Adj Close]]</f>
        <v>3.4376275573591235E-2</v>
      </c>
    </row>
    <row r="668" spans="6:17" x14ac:dyDescent="0.3">
      <c r="F668" s="5">
        <v>44432.291666666664</v>
      </c>
      <c r="G668" s="91">
        <v>236.16329999999999</v>
      </c>
      <c r="H668" s="85">
        <f t="shared" si="20"/>
        <v>229.54631000000001</v>
      </c>
      <c r="I668" s="85">
        <f>(Table8[[#This Row],[Adj Close]]-Table8[[#This Row],[Forecast 3 Period]])</f>
        <v>6.616989999999987</v>
      </c>
      <c r="J668" s="85">
        <f>Table8[[#This Row],[Erorr ]]^2</f>
        <v>43.784556660099831</v>
      </c>
      <c r="K668" s="85">
        <f>ABS(Table8[[#This Row],[Erorr ]])</f>
        <v>6.616989999999987</v>
      </c>
      <c r="L668" s="13">
        <f>Table8[[#This Row],[Abs Erorr ]]/Table8[[#This Row],[Adj Close]]</f>
        <v>2.8018705700674013E-2</v>
      </c>
      <c r="M668" s="97">
        <f t="shared" si="21"/>
        <v>228.33063999999999</v>
      </c>
      <c r="N668" s="85">
        <f>(Table8[[#This Row],[Adj Close]]-Table8[[#This Row],[Forecast 6 Period ]])</f>
        <v>7.8326600000000042</v>
      </c>
      <c r="O668" s="85">
        <f>Table8[[#This Row],[Erorr 2]]^2</f>
        <v>61.350562675600067</v>
      </c>
      <c r="P668" s="85">
        <f>ABS(Table8[[#This Row],[Erorr 2]])</f>
        <v>7.8326600000000042</v>
      </c>
      <c r="Q668" s="13">
        <f>Table8[[#This Row],[Abs Erorr 4]]/Table8[[#This Row],[Adj Close]]</f>
        <v>3.3166287903327929E-2</v>
      </c>
    </row>
    <row r="669" spans="6:17" x14ac:dyDescent="0.3">
      <c r="F669" s="9">
        <v>44433.291666666664</v>
      </c>
      <c r="G669" s="80">
        <v>237.0667</v>
      </c>
      <c r="H669" s="85">
        <f t="shared" si="20"/>
        <v>233.12129999999996</v>
      </c>
      <c r="I669" s="85">
        <f>(Table8[[#This Row],[Adj Close]]-Table8[[#This Row],[Forecast 3 Period]])</f>
        <v>3.9454000000000349</v>
      </c>
      <c r="J669" s="85">
        <f>Table8[[#This Row],[Erorr ]]^2</f>
        <v>15.566181160000275</v>
      </c>
      <c r="K669" s="85">
        <f>ABS(Table8[[#This Row],[Erorr ]])</f>
        <v>3.9454000000000349</v>
      </c>
      <c r="L669" s="13">
        <f>Table8[[#This Row],[Abs Erorr ]]/Table8[[#This Row],[Adj Close]]</f>
        <v>1.6642573587939743E-2</v>
      </c>
      <c r="M669" s="97">
        <f t="shared" si="21"/>
        <v>229.72464000000002</v>
      </c>
      <c r="N669" s="85">
        <f>(Table8[[#This Row],[Adj Close]]-Table8[[#This Row],[Forecast 6 Period ]])</f>
        <v>7.3420599999999752</v>
      </c>
      <c r="O669" s="85">
        <f>Table8[[#This Row],[Erorr 2]]^2</f>
        <v>53.905845043599633</v>
      </c>
      <c r="P669" s="85">
        <f>ABS(Table8[[#This Row],[Erorr 2]])</f>
        <v>7.3420599999999752</v>
      </c>
      <c r="Q669" s="13">
        <f>Table8[[#This Row],[Abs Erorr 4]]/Table8[[#This Row],[Adj Close]]</f>
        <v>3.0970439964786177E-2</v>
      </c>
    </row>
    <row r="670" spans="6:17" x14ac:dyDescent="0.3">
      <c r="F670" s="5">
        <v>44434.291666666664</v>
      </c>
      <c r="G670" s="91">
        <v>233.72</v>
      </c>
      <c r="H670" s="85">
        <f t="shared" si="20"/>
        <v>236.30566000000002</v>
      </c>
      <c r="I670" s="85">
        <f>(Table8[[#This Row],[Adj Close]]-Table8[[#This Row],[Forecast 3 Period]])</f>
        <v>-2.5856600000000185</v>
      </c>
      <c r="J670" s="85">
        <f>Table8[[#This Row],[Erorr ]]^2</f>
        <v>6.6856376356000959</v>
      </c>
      <c r="K670" s="85">
        <f>ABS(Table8[[#This Row],[Erorr ]])</f>
        <v>2.5856600000000185</v>
      </c>
      <c r="L670" s="13">
        <f>Table8[[#This Row],[Abs Erorr ]]/Table8[[#This Row],[Adj Close]]</f>
        <v>1.1063066917679354E-2</v>
      </c>
      <c r="M670" s="97">
        <f t="shared" si="21"/>
        <v>232.49865000000003</v>
      </c>
      <c r="N670" s="85">
        <f>(Table8[[#This Row],[Adj Close]]-Table8[[#This Row],[Forecast 6 Period ]])</f>
        <v>1.2213499999999726</v>
      </c>
      <c r="O670" s="85">
        <f>Table8[[#This Row],[Erorr 2]]^2</f>
        <v>1.491695822499933</v>
      </c>
      <c r="P670" s="85">
        <f>ABS(Table8[[#This Row],[Erorr 2]])</f>
        <v>1.2213499999999726</v>
      </c>
      <c r="Q670" s="13">
        <f>Table8[[#This Row],[Abs Erorr 4]]/Table8[[#This Row],[Adj Close]]</f>
        <v>5.2256974157109904E-3</v>
      </c>
    </row>
    <row r="671" spans="6:17" x14ac:dyDescent="0.3">
      <c r="F671" s="9">
        <v>44435.291666666664</v>
      </c>
      <c r="G671" s="80">
        <v>237.30670000000001</v>
      </c>
      <c r="H671" s="85">
        <f t="shared" si="20"/>
        <v>235.45699999999999</v>
      </c>
      <c r="I671" s="85">
        <f>(Table8[[#This Row],[Adj Close]]-Table8[[#This Row],[Forecast 3 Period]])</f>
        <v>1.8497000000000128</v>
      </c>
      <c r="J671" s="85">
        <f>Table8[[#This Row],[Erorr ]]^2</f>
        <v>3.4213900900000471</v>
      </c>
      <c r="K671" s="85">
        <f>ABS(Table8[[#This Row],[Erorr ]])</f>
        <v>1.8497000000000128</v>
      </c>
      <c r="L671" s="13">
        <f>Table8[[#This Row],[Abs Erorr ]]/Table8[[#This Row],[Adj Close]]</f>
        <v>7.7945544731775913E-3</v>
      </c>
      <c r="M671" s="97">
        <f t="shared" si="21"/>
        <v>233.60099000000002</v>
      </c>
      <c r="N671" s="85">
        <f>(Table8[[#This Row],[Adj Close]]-Table8[[#This Row],[Forecast 6 Period ]])</f>
        <v>3.7057099999999821</v>
      </c>
      <c r="O671" s="85">
        <f>Table8[[#This Row],[Erorr 2]]^2</f>
        <v>13.732286604099867</v>
      </c>
      <c r="P671" s="85">
        <f>ABS(Table8[[#This Row],[Erorr 2]])</f>
        <v>3.7057099999999821</v>
      </c>
      <c r="Q671" s="13">
        <f>Table8[[#This Row],[Abs Erorr 4]]/Table8[[#This Row],[Adj Close]]</f>
        <v>1.5615699008919605E-2</v>
      </c>
    </row>
    <row r="672" spans="6:17" x14ac:dyDescent="0.3">
      <c r="F672" s="5">
        <v>44438.291666666664</v>
      </c>
      <c r="G672" s="91">
        <v>243.63669999999999</v>
      </c>
      <c r="H672" s="85">
        <f t="shared" si="20"/>
        <v>236.15868999999998</v>
      </c>
      <c r="I672" s="85">
        <f>(Table8[[#This Row],[Adj Close]]-Table8[[#This Row],[Forecast 3 Period]])</f>
        <v>7.4780100000000118</v>
      </c>
      <c r="J672" s="85">
        <f>Table8[[#This Row],[Erorr ]]^2</f>
        <v>55.920633560100178</v>
      </c>
      <c r="K672" s="85">
        <f>ABS(Table8[[#This Row],[Erorr ]])</f>
        <v>7.4780100000000118</v>
      </c>
      <c r="L672" s="13">
        <f>Table8[[#This Row],[Abs Erorr ]]/Table8[[#This Row],[Adj Close]]</f>
        <v>3.0693282251811865E-2</v>
      </c>
      <c r="M672" s="97">
        <f t="shared" si="21"/>
        <v>235.07000000000002</v>
      </c>
      <c r="N672" s="85">
        <f>(Table8[[#This Row],[Adj Close]]-Table8[[#This Row],[Forecast 6 Period ]])</f>
        <v>8.5666999999999689</v>
      </c>
      <c r="O672" s="85">
        <f>Table8[[#This Row],[Erorr 2]]^2</f>
        <v>73.388348889999463</v>
      </c>
      <c r="P672" s="85">
        <f>ABS(Table8[[#This Row],[Erorr 2]])</f>
        <v>8.5666999999999689</v>
      </c>
      <c r="Q672" s="13">
        <f>Table8[[#This Row],[Abs Erorr 4]]/Table8[[#This Row],[Adj Close]]</f>
        <v>3.5161779813960577E-2</v>
      </c>
    </row>
    <row r="673" spans="6:17" x14ac:dyDescent="0.3">
      <c r="F673" s="9">
        <v>44439.291666666664</v>
      </c>
      <c r="G673" s="80">
        <v>245.24</v>
      </c>
      <c r="H673" s="85">
        <f t="shared" si="20"/>
        <v>238.76268999999996</v>
      </c>
      <c r="I673" s="85">
        <f>(Table8[[#This Row],[Adj Close]]-Table8[[#This Row],[Forecast 3 Period]])</f>
        <v>6.4773100000000454</v>
      </c>
      <c r="J673" s="85">
        <f>Table8[[#This Row],[Erorr ]]^2</f>
        <v>41.955544836100586</v>
      </c>
      <c r="K673" s="85">
        <f>ABS(Table8[[#This Row],[Erorr ]])</f>
        <v>6.4773100000000454</v>
      </c>
      <c r="L673" s="13">
        <f>Table8[[#This Row],[Abs Erorr ]]/Table8[[#This Row],[Adj Close]]</f>
        <v>2.6412126896101961E-2</v>
      </c>
      <c r="M673" s="97">
        <f t="shared" si="21"/>
        <v>237.50568000000001</v>
      </c>
      <c r="N673" s="85">
        <f>(Table8[[#This Row],[Adj Close]]-Table8[[#This Row],[Forecast 6 Period ]])</f>
        <v>7.7343199999999968</v>
      </c>
      <c r="O673" s="85">
        <f>Table8[[#This Row],[Erorr 2]]^2</f>
        <v>59.81970586239995</v>
      </c>
      <c r="P673" s="85">
        <f>ABS(Table8[[#This Row],[Erorr 2]])</f>
        <v>7.7343199999999968</v>
      </c>
      <c r="Q673" s="13">
        <f>Table8[[#This Row],[Abs Erorr 4]]/Table8[[#This Row],[Adj Close]]</f>
        <v>3.1537758930027714E-2</v>
      </c>
    </row>
    <row r="674" spans="6:17" x14ac:dyDescent="0.3">
      <c r="F674" s="5">
        <v>44440.291666666664</v>
      </c>
      <c r="G674" s="91">
        <v>244.69669999999999</v>
      </c>
      <c r="H674" s="85">
        <f t="shared" si="20"/>
        <v>242.37901999999997</v>
      </c>
      <c r="I674" s="85">
        <f>(Table8[[#This Row],[Adj Close]]-Table8[[#This Row],[Forecast 3 Period]])</f>
        <v>2.3176800000000242</v>
      </c>
      <c r="J674" s="85">
        <f>Table8[[#This Row],[Erorr ]]^2</f>
        <v>5.3716405824001123</v>
      </c>
      <c r="K674" s="85">
        <f>ABS(Table8[[#This Row],[Erorr ]])</f>
        <v>2.3176800000000242</v>
      </c>
      <c r="L674" s="13">
        <f>Table8[[#This Row],[Abs Erorr ]]/Table8[[#This Row],[Adj Close]]</f>
        <v>9.4716438758676528E-3</v>
      </c>
      <c r="M674" s="97">
        <f t="shared" si="21"/>
        <v>239.30368000000001</v>
      </c>
      <c r="N674" s="85">
        <f>(Table8[[#This Row],[Adj Close]]-Table8[[#This Row],[Forecast 6 Period ]])</f>
        <v>5.3930199999999786</v>
      </c>
      <c r="O674" s="85">
        <f>Table8[[#This Row],[Erorr 2]]^2</f>
        <v>29.084664720399768</v>
      </c>
      <c r="P674" s="85">
        <f>ABS(Table8[[#This Row],[Erorr 2]])</f>
        <v>5.3930199999999786</v>
      </c>
      <c r="Q674" s="13">
        <f>Table8[[#This Row],[Abs Erorr 4]]/Table8[[#This Row],[Adj Close]]</f>
        <v>2.2039610669044491E-2</v>
      </c>
    </row>
    <row r="675" spans="6:17" x14ac:dyDescent="0.3">
      <c r="F675" s="9">
        <v>44441.291666666664</v>
      </c>
      <c r="G675" s="80">
        <v>244.13</v>
      </c>
      <c r="H675" s="85">
        <f t="shared" si="20"/>
        <v>244.54169000000002</v>
      </c>
      <c r="I675" s="85">
        <f>(Table8[[#This Row],[Adj Close]]-Table8[[#This Row],[Forecast 3 Period]])</f>
        <v>-0.41169000000002143</v>
      </c>
      <c r="J675" s="85">
        <f>Table8[[#This Row],[Erorr ]]^2</f>
        <v>0.16948865610001765</v>
      </c>
      <c r="K675" s="85">
        <f>ABS(Table8[[#This Row],[Erorr ]])</f>
        <v>0.41169000000002143</v>
      </c>
      <c r="L675" s="13">
        <f>Table8[[#This Row],[Abs Erorr ]]/Table8[[#This Row],[Adj Close]]</f>
        <v>1.686355630197114E-3</v>
      </c>
      <c r="M675" s="97">
        <f t="shared" si="21"/>
        <v>241.25469000000001</v>
      </c>
      <c r="N675" s="85">
        <f>(Table8[[#This Row],[Adj Close]]-Table8[[#This Row],[Forecast 6 Period ]])</f>
        <v>2.8753099999999847</v>
      </c>
      <c r="O675" s="85">
        <f>Table8[[#This Row],[Erorr 2]]^2</f>
        <v>8.2674075960999129</v>
      </c>
      <c r="P675" s="85">
        <f>ABS(Table8[[#This Row],[Erorr 2]])</f>
        <v>2.8753099999999847</v>
      </c>
      <c r="Q675" s="13">
        <f>Table8[[#This Row],[Abs Erorr 4]]/Table8[[#This Row],[Adj Close]]</f>
        <v>1.1777782329086899E-2</v>
      </c>
    </row>
    <row r="676" spans="6:17" x14ac:dyDescent="0.3">
      <c r="F676" s="5">
        <v>44442.291666666664</v>
      </c>
      <c r="G676" s="91">
        <v>244.52330000000001</v>
      </c>
      <c r="H676" s="85">
        <f t="shared" si="20"/>
        <v>244.63301000000001</v>
      </c>
      <c r="I676" s="85">
        <f>(Table8[[#This Row],[Adj Close]]-Table8[[#This Row],[Forecast 3 Period]])</f>
        <v>-0.10971000000000686</v>
      </c>
      <c r="J676" s="85">
        <f>Table8[[#This Row],[Erorr ]]^2</f>
        <v>1.2036284100001505E-2</v>
      </c>
      <c r="K676" s="85">
        <f>ABS(Table8[[#This Row],[Erorr ]])</f>
        <v>0.10971000000000686</v>
      </c>
      <c r="L676" s="13">
        <f>Table8[[#This Row],[Abs Erorr ]]/Table8[[#This Row],[Adj Close]]</f>
        <v>4.4866889985537922E-4</v>
      </c>
      <c r="M676" s="97">
        <f t="shared" si="21"/>
        <v>242.64335</v>
      </c>
      <c r="N676" s="85">
        <f>(Table8[[#This Row],[Adj Close]]-Table8[[#This Row],[Forecast 6 Period ]])</f>
        <v>1.879950000000008</v>
      </c>
      <c r="O676" s="85">
        <f>Table8[[#This Row],[Erorr 2]]^2</f>
        <v>3.5342120025000301</v>
      </c>
      <c r="P676" s="85">
        <f>ABS(Table8[[#This Row],[Erorr 2]])</f>
        <v>1.879950000000008</v>
      </c>
      <c r="Q676" s="13">
        <f>Table8[[#This Row],[Abs Erorr 4]]/Table8[[#This Row],[Adj Close]]</f>
        <v>7.6882243941579715E-3</v>
      </c>
    </row>
    <row r="677" spans="6:17" x14ac:dyDescent="0.3">
      <c r="F677" s="9">
        <v>44446.291666666664</v>
      </c>
      <c r="G677" s="80">
        <v>250.97329999999999</v>
      </c>
      <c r="H677" s="85">
        <f t="shared" si="20"/>
        <v>244.45732999999998</v>
      </c>
      <c r="I677" s="85">
        <f>(Table8[[#This Row],[Adj Close]]-Table8[[#This Row],[Forecast 3 Period]])</f>
        <v>6.51597000000001</v>
      </c>
      <c r="J677" s="85">
        <f>Table8[[#This Row],[Erorr ]]^2</f>
        <v>42.457865040900131</v>
      </c>
      <c r="K677" s="85">
        <f>ABS(Table8[[#This Row],[Erorr ]])</f>
        <v>6.51597000000001</v>
      </c>
      <c r="L677" s="13">
        <f>Table8[[#This Row],[Abs Erorr ]]/Table8[[#This Row],[Adj Close]]</f>
        <v>2.5962801620730214E-2</v>
      </c>
      <c r="M677" s="97">
        <f t="shared" si="21"/>
        <v>243.81234000000003</v>
      </c>
      <c r="N677" s="85">
        <f>(Table8[[#This Row],[Adj Close]]-Table8[[#This Row],[Forecast 6 Period ]])</f>
        <v>7.1609599999999602</v>
      </c>
      <c r="O677" s="85">
        <f>Table8[[#This Row],[Erorr 2]]^2</f>
        <v>51.279348121599433</v>
      </c>
      <c r="P677" s="85">
        <f>ABS(Table8[[#This Row],[Erorr 2]])</f>
        <v>7.1609599999999602</v>
      </c>
      <c r="Q677" s="13">
        <f>Table8[[#This Row],[Abs Erorr 4]]/Table8[[#This Row],[Adj Close]]</f>
        <v>2.853275627327672E-2</v>
      </c>
    </row>
    <row r="678" spans="6:17" x14ac:dyDescent="0.3">
      <c r="F678" s="5">
        <v>44447.291666666664</v>
      </c>
      <c r="G678" s="91">
        <v>251.29</v>
      </c>
      <c r="H678" s="85">
        <f t="shared" si="20"/>
        <v>246.98530999999997</v>
      </c>
      <c r="I678" s="85">
        <f>(Table8[[#This Row],[Adj Close]]-Table8[[#This Row],[Forecast 3 Period]])</f>
        <v>4.3046900000000221</v>
      </c>
      <c r="J678" s="85">
        <f>Table8[[#This Row],[Erorr ]]^2</f>
        <v>18.530355996100191</v>
      </c>
      <c r="K678" s="85">
        <f>ABS(Table8[[#This Row],[Erorr ]])</f>
        <v>4.3046900000000221</v>
      </c>
      <c r="L678" s="13">
        <f>Table8[[#This Row],[Abs Erorr ]]/Table8[[#This Row],[Adj Close]]</f>
        <v>1.7130367304707798E-2</v>
      </c>
      <c r="M678" s="97">
        <f t="shared" si="21"/>
        <v>245.75233000000003</v>
      </c>
      <c r="N678" s="85">
        <f>(Table8[[#This Row],[Adj Close]]-Table8[[#This Row],[Forecast 6 Period ]])</f>
        <v>5.537669999999963</v>
      </c>
      <c r="O678" s="85">
        <f>Table8[[#This Row],[Erorr 2]]^2</f>
        <v>30.665789028899589</v>
      </c>
      <c r="P678" s="85">
        <f>ABS(Table8[[#This Row],[Erorr 2]])</f>
        <v>5.537669999999963</v>
      </c>
      <c r="Q678" s="13">
        <f>Table8[[#This Row],[Abs Erorr 4]]/Table8[[#This Row],[Adj Close]]</f>
        <v>2.2036969238728017E-2</v>
      </c>
    </row>
    <row r="679" spans="6:17" x14ac:dyDescent="0.3">
      <c r="F679" s="9">
        <v>44448.291666666664</v>
      </c>
      <c r="G679" s="80">
        <v>251.62</v>
      </c>
      <c r="H679" s="85">
        <f t="shared" si="20"/>
        <v>249.16498000000001</v>
      </c>
      <c r="I679" s="85">
        <f>(Table8[[#This Row],[Adj Close]]-Table8[[#This Row],[Forecast 3 Period]])</f>
        <v>2.4550199999999904</v>
      </c>
      <c r="J679" s="85">
        <f>Table8[[#This Row],[Erorr ]]^2</f>
        <v>6.0271232003999531</v>
      </c>
      <c r="K679" s="85">
        <f>ABS(Table8[[#This Row],[Erorr ]])</f>
        <v>2.4550199999999904</v>
      </c>
      <c r="L679" s="13">
        <f>Table8[[#This Row],[Abs Erorr ]]/Table8[[#This Row],[Adj Close]]</f>
        <v>9.756855575868334E-3</v>
      </c>
      <c r="M679" s="97">
        <f t="shared" si="21"/>
        <v>247.17699000000002</v>
      </c>
      <c r="N679" s="85">
        <f>(Table8[[#This Row],[Adj Close]]-Table8[[#This Row],[Forecast 6 Period ]])</f>
        <v>4.4430099999999868</v>
      </c>
      <c r="O679" s="85">
        <f>Table8[[#This Row],[Erorr 2]]^2</f>
        <v>19.740337860099881</v>
      </c>
      <c r="P679" s="85">
        <f>ABS(Table8[[#This Row],[Erorr 2]])</f>
        <v>4.4430099999999868</v>
      </c>
      <c r="Q679" s="13">
        <f>Table8[[#This Row],[Abs Erorr 4]]/Table8[[#This Row],[Adj Close]]</f>
        <v>1.7657618631269321E-2</v>
      </c>
    </row>
    <row r="680" spans="6:17" x14ac:dyDescent="0.3">
      <c r="F680" s="5">
        <v>44449.291666666664</v>
      </c>
      <c r="G680" s="91">
        <v>245.42330000000001</v>
      </c>
      <c r="H680" s="85">
        <f t="shared" si="20"/>
        <v>251.32699000000002</v>
      </c>
      <c r="I680" s="85">
        <f>(Table8[[#This Row],[Adj Close]]-Table8[[#This Row],[Forecast 3 Period]])</f>
        <v>-5.9036900000000117</v>
      </c>
      <c r="J680" s="85">
        <f>Table8[[#This Row],[Erorr ]]^2</f>
        <v>34.853555616100138</v>
      </c>
      <c r="K680" s="85">
        <f>ABS(Table8[[#This Row],[Erorr ]])</f>
        <v>5.9036900000000117</v>
      </c>
      <c r="L680" s="13">
        <f>Table8[[#This Row],[Abs Erorr ]]/Table8[[#This Row],[Adj Close]]</f>
        <v>2.4055132499644537E-2</v>
      </c>
      <c r="M680" s="97">
        <f t="shared" si="21"/>
        <v>248.56399000000002</v>
      </c>
      <c r="N680" s="85">
        <f>(Table8[[#This Row],[Adj Close]]-Table8[[#This Row],[Forecast 6 Period ]])</f>
        <v>-3.1406900000000064</v>
      </c>
      <c r="O680" s="85">
        <f>Table8[[#This Row],[Erorr 2]]^2</f>
        <v>9.8639336761000411</v>
      </c>
      <c r="P680" s="85">
        <f>ABS(Table8[[#This Row],[Erorr 2]])</f>
        <v>3.1406900000000064</v>
      </c>
      <c r="Q680" s="13">
        <f>Table8[[#This Row],[Abs Erorr 4]]/Table8[[#This Row],[Adj Close]]</f>
        <v>1.2797032718572385E-2</v>
      </c>
    </row>
    <row r="681" spans="6:17" x14ac:dyDescent="0.3">
      <c r="F681" s="9">
        <v>44452.291666666664</v>
      </c>
      <c r="G681" s="80">
        <v>247.66669999999999</v>
      </c>
      <c r="H681" s="85">
        <f t="shared" si="20"/>
        <v>249.04232000000002</v>
      </c>
      <c r="I681" s="85">
        <f>(Table8[[#This Row],[Adj Close]]-Table8[[#This Row],[Forecast 3 Period]])</f>
        <v>-1.3756200000000263</v>
      </c>
      <c r="J681" s="85">
        <f>Table8[[#This Row],[Erorr ]]^2</f>
        <v>1.8923303844000723</v>
      </c>
      <c r="K681" s="85">
        <f>ABS(Table8[[#This Row],[Erorr ]])</f>
        <v>1.3756200000000263</v>
      </c>
      <c r="L681" s="13">
        <f>Table8[[#This Row],[Abs Erorr ]]/Table8[[#This Row],[Adj Close]]</f>
        <v>5.5543195754618052E-3</v>
      </c>
      <c r="M681" s="97">
        <f t="shared" si="21"/>
        <v>248.72665000000001</v>
      </c>
      <c r="N681" s="85">
        <f>(Table8[[#This Row],[Adj Close]]-Table8[[#This Row],[Forecast 6 Period ]])</f>
        <v>-1.0599500000000148</v>
      </c>
      <c r="O681" s="85">
        <f>Table8[[#This Row],[Erorr 2]]^2</f>
        <v>1.1234940025000315</v>
      </c>
      <c r="P681" s="85">
        <f>ABS(Table8[[#This Row],[Erorr 2]])</f>
        <v>1.0599500000000148</v>
      </c>
      <c r="Q681" s="13">
        <f>Table8[[#This Row],[Abs Erorr 4]]/Table8[[#This Row],[Adj Close]]</f>
        <v>4.2797437039376503E-3</v>
      </c>
    </row>
    <row r="682" spans="6:17" x14ac:dyDescent="0.3">
      <c r="F682" s="5">
        <v>44453.291666666664</v>
      </c>
      <c r="G682" s="91">
        <v>248.16329999999999</v>
      </c>
      <c r="H682" s="85">
        <f t="shared" si="20"/>
        <v>248.17966999999999</v>
      </c>
      <c r="I682" s="85">
        <f>(Table8[[#This Row],[Adj Close]]-Table8[[#This Row],[Forecast 3 Period]])</f>
        <v>-1.6369999999994889E-2</v>
      </c>
      <c r="J682" s="85">
        <f>Table8[[#This Row],[Erorr ]]^2</f>
        <v>2.6797689999983265E-4</v>
      </c>
      <c r="K682" s="85">
        <f>ABS(Table8[[#This Row],[Erorr ]])</f>
        <v>1.6369999999994889E-2</v>
      </c>
      <c r="L682" s="13">
        <f>Table8[[#This Row],[Abs Erorr ]]/Table8[[#This Row],[Adj Close]]</f>
        <v>6.5964628935845428E-5</v>
      </c>
      <c r="M682" s="97">
        <f t="shared" si="21"/>
        <v>248.74966000000001</v>
      </c>
      <c r="N682" s="85">
        <f>(Table8[[#This Row],[Adj Close]]-Table8[[#This Row],[Forecast 6 Period ]])</f>
        <v>-0.58636000000001332</v>
      </c>
      <c r="O682" s="85">
        <f>Table8[[#This Row],[Erorr 2]]^2</f>
        <v>0.34381804960001561</v>
      </c>
      <c r="P682" s="85">
        <f>ABS(Table8[[#This Row],[Erorr 2]])</f>
        <v>0.58636000000001332</v>
      </c>
      <c r="Q682" s="13">
        <f>Table8[[#This Row],[Abs Erorr 4]]/Table8[[#This Row],[Adj Close]]</f>
        <v>2.3627990117797973E-3</v>
      </c>
    </row>
    <row r="683" spans="6:17" x14ac:dyDescent="0.3">
      <c r="F683" s="9">
        <v>44454.291666666664</v>
      </c>
      <c r="G683" s="80">
        <v>251.94329999999999</v>
      </c>
      <c r="H683" s="85">
        <f t="shared" si="20"/>
        <v>247.19232000000002</v>
      </c>
      <c r="I683" s="85">
        <f>(Table8[[#This Row],[Adj Close]]-Table8[[#This Row],[Forecast 3 Period]])</f>
        <v>4.75097999999997</v>
      </c>
      <c r="J683" s="85">
        <f>Table8[[#This Row],[Erorr ]]^2</f>
        <v>22.571810960399716</v>
      </c>
      <c r="K683" s="85">
        <f>ABS(Table8[[#This Row],[Erorr ]])</f>
        <v>4.75097999999997</v>
      </c>
      <c r="L683" s="13">
        <f>Table8[[#This Row],[Abs Erorr ]]/Table8[[#This Row],[Adj Close]]</f>
        <v>1.8857338139176436E-2</v>
      </c>
      <c r="M683" s="97">
        <f t="shared" si="21"/>
        <v>248.80099000000001</v>
      </c>
      <c r="N683" s="85">
        <f>(Table8[[#This Row],[Adj Close]]-Table8[[#This Row],[Forecast 6 Period ]])</f>
        <v>3.1423099999999806</v>
      </c>
      <c r="O683" s="85">
        <f>Table8[[#This Row],[Erorr 2]]^2</f>
        <v>9.8741121360998783</v>
      </c>
      <c r="P683" s="85">
        <f>ABS(Table8[[#This Row],[Erorr 2]])</f>
        <v>3.1423099999999806</v>
      </c>
      <c r="Q683" s="13">
        <f>Table8[[#This Row],[Abs Erorr 4]]/Table8[[#This Row],[Adj Close]]</f>
        <v>1.2472290392322323E-2</v>
      </c>
    </row>
    <row r="684" spans="6:17" x14ac:dyDescent="0.3">
      <c r="F684" s="5">
        <v>44455.291666666664</v>
      </c>
      <c r="G684" s="91">
        <v>252.33</v>
      </c>
      <c r="H684" s="85">
        <f t="shared" si="20"/>
        <v>249.52632</v>
      </c>
      <c r="I684" s="85">
        <f>(Table8[[#This Row],[Adj Close]]-Table8[[#This Row],[Forecast 3 Period]])</f>
        <v>2.8036800000000142</v>
      </c>
      <c r="J684" s="85">
        <f>Table8[[#This Row],[Erorr ]]^2</f>
        <v>7.8606215424000796</v>
      </c>
      <c r="K684" s="85">
        <f>ABS(Table8[[#This Row],[Erorr ]])</f>
        <v>2.8036800000000142</v>
      </c>
      <c r="L684" s="13">
        <f>Table8[[#This Row],[Abs Erorr ]]/Table8[[#This Row],[Adj Close]]</f>
        <v>1.1111163951967717E-2</v>
      </c>
      <c r="M684" s="97">
        <f t="shared" si="21"/>
        <v>248.93032000000002</v>
      </c>
      <c r="N684" s="85">
        <f>(Table8[[#This Row],[Adj Close]]-Table8[[#This Row],[Forecast 6 Period ]])</f>
        <v>3.3996799999999894</v>
      </c>
      <c r="O684" s="85">
        <f>Table8[[#This Row],[Erorr 2]]^2</f>
        <v>11.557824102399929</v>
      </c>
      <c r="P684" s="85">
        <f>ABS(Table8[[#This Row],[Erorr 2]])</f>
        <v>3.3996799999999894</v>
      </c>
      <c r="Q684" s="13">
        <f>Table8[[#This Row],[Abs Erorr 4]]/Table8[[#This Row],[Adj Close]]</f>
        <v>1.3473150239765344E-2</v>
      </c>
    </row>
    <row r="685" spans="6:17" x14ac:dyDescent="0.3">
      <c r="F685" s="9">
        <v>44456.291666666664</v>
      </c>
      <c r="G685" s="80">
        <v>253.16329999999999</v>
      </c>
      <c r="H685" s="85">
        <f t="shared" si="20"/>
        <v>250.96397999999999</v>
      </c>
      <c r="I685" s="85">
        <f>(Table8[[#This Row],[Adj Close]]-Table8[[#This Row],[Forecast 3 Period]])</f>
        <v>2.1993200000000002</v>
      </c>
      <c r="J685" s="85">
        <f>Table8[[#This Row],[Erorr ]]^2</f>
        <v>4.8370084624000009</v>
      </c>
      <c r="K685" s="85">
        <f>ABS(Table8[[#This Row],[Erorr ]])</f>
        <v>2.1993200000000002</v>
      </c>
      <c r="L685" s="13">
        <f>Table8[[#This Row],[Abs Erorr ]]/Table8[[#This Row],[Adj Close]]</f>
        <v>8.687357132728165E-3</v>
      </c>
      <c r="M685" s="97">
        <f t="shared" si="21"/>
        <v>249.72499000000002</v>
      </c>
      <c r="N685" s="85">
        <f>(Table8[[#This Row],[Adj Close]]-Table8[[#This Row],[Forecast 6 Period ]])</f>
        <v>3.4383099999999729</v>
      </c>
      <c r="O685" s="85">
        <f>Table8[[#This Row],[Erorr 2]]^2</f>
        <v>11.821975656099813</v>
      </c>
      <c r="P685" s="85">
        <f>ABS(Table8[[#This Row],[Erorr 2]])</f>
        <v>3.4383099999999729</v>
      </c>
      <c r="Q685" s="13">
        <f>Table8[[#This Row],[Abs Erorr 4]]/Table8[[#This Row],[Adj Close]]</f>
        <v>1.3581391931610834E-2</v>
      </c>
    </row>
    <row r="686" spans="6:17" x14ac:dyDescent="0.3">
      <c r="F686" s="5">
        <v>44459.291666666664</v>
      </c>
      <c r="G686" s="91">
        <v>243.39</v>
      </c>
      <c r="H686" s="85">
        <f t="shared" si="20"/>
        <v>252.54730999999998</v>
      </c>
      <c r="I686" s="85">
        <f>(Table8[[#This Row],[Adj Close]]-Table8[[#This Row],[Forecast 3 Period]])</f>
        <v>-9.1573099999999954</v>
      </c>
      <c r="J686" s="85">
        <f>Table8[[#This Row],[Erorr ]]^2</f>
        <v>83.85632643609992</v>
      </c>
      <c r="K686" s="85">
        <f>ABS(Table8[[#This Row],[Erorr ]])</f>
        <v>9.1573099999999954</v>
      </c>
      <c r="L686" s="13">
        <f>Table8[[#This Row],[Abs Erorr ]]/Table8[[#This Row],[Adj Close]]</f>
        <v>3.7624019064053563E-2</v>
      </c>
      <c r="M686" s="97">
        <f t="shared" si="21"/>
        <v>250.42898</v>
      </c>
      <c r="N686" s="85">
        <f>(Table8[[#This Row],[Adj Close]]-Table8[[#This Row],[Forecast 6 Period ]])</f>
        <v>-7.0389800000000093</v>
      </c>
      <c r="O686" s="85">
        <f>Table8[[#This Row],[Erorr 2]]^2</f>
        <v>49.547239440400134</v>
      </c>
      <c r="P686" s="85">
        <f>ABS(Table8[[#This Row],[Erorr 2]])</f>
        <v>7.0389800000000093</v>
      </c>
      <c r="Q686" s="13">
        <f>Table8[[#This Row],[Abs Erorr 4]]/Table8[[#This Row],[Adj Close]]</f>
        <v>2.8920580138871811E-2</v>
      </c>
    </row>
    <row r="687" spans="6:17" x14ac:dyDescent="0.3">
      <c r="F687" s="9">
        <v>44460.291666666664</v>
      </c>
      <c r="G687" s="80">
        <v>246.46</v>
      </c>
      <c r="H687" s="85">
        <f t="shared" si="20"/>
        <v>249.00398999999999</v>
      </c>
      <c r="I687" s="85">
        <f>(Table8[[#This Row],[Adj Close]]-Table8[[#This Row],[Forecast 3 Period]])</f>
        <v>-2.5439899999999795</v>
      </c>
      <c r="J687" s="85">
        <f>Table8[[#This Row],[Erorr ]]^2</f>
        <v>6.4718851200998957</v>
      </c>
      <c r="K687" s="85">
        <f>ABS(Table8[[#This Row],[Erorr ]])</f>
        <v>2.5439899999999795</v>
      </c>
      <c r="L687" s="13">
        <f>Table8[[#This Row],[Abs Erorr ]]/Table8[[#This Row],[Adj Close]]</f>
        <v>1.0322121236711756E-2</v>
      </c>
      <c r="M687" s="97">
        <f t="shared" si="21"/>
        <v>249.74832000000001</v>
      </c>
      <c r="N687" s="85">
        <f>(Table8[[#This Row],[Adj Close]]-Table8[[#This Row],[Forecast 6 Period ]])</f>
        <v>-3.2883199999999988</v>
      </c>
      <c r="O687" s="85">
        <f>Table8[[#This Row],[Erorr 2]]^2</f>
        <v>10.813048422399993</v>
      </c>
      <c r="P687" s="85">
        <f>ABS(Table8[[#This Row],[Erorr 2]])</f>
        <v>3.2883199999999988</v>
      </c>
      <c r="Q687" s="13">
        <f>Table8[[#This Row],[Abs Erorr 4]]/Table8[[#This Row],[Adj Close]]</f>
        <v>1.3342205631745511E-2</v>
      </c>
    </row>
    <row r="688" spans="6:17" x14ac:dyDescent="0.3">
      <c r="F688" s="5">
        <v>44461.291666666664</v>
      </c>
      <c r="G688" s="91">
        <v>250.64670000000001</v>
      </c>
      <c r="H688" s="85">
        <f t="shared" si="20"/>
        <v>247.54998999999998</v>
      </c>
      <c r="I688" s="85">
        <f>(Table8[[#This Row],[Adj Close]]-Table8[[#This Row],[Forecast 3 Period]])</f>
        <v>3.09671000000003</v>
      </c>
      <c r="J688" s="85">
        <f>Table8[[#This Row],[Erorr ]]^2</f>
        <v>9.5896128241001861</v>
      </c>
      <c r="K688" s="85">
        <f>ABS(Table8[[#This Row],[Erorr ]])</f>
        <v>3.09671000000003</v>
      </c>
      <c r="L688" s="13">
        <f>Table8[[#This Row],[Abs Erorr ]]/Table8[[#This Row],[Adj Close]]</f>
        <v>1.2354880395393316E-2</v>
      </c>
      <c r="M688" s="97">
        <f t="shared" si="21"/>
        <v>249.07932000000002</v>
      </c>
      <c r="N688" s="85">
        <f>(Table8[[#This Row],[Adj Close]]-Table8[[#This Row],[Forecast 6 Period ]])</f>
        <v>1.5673799999999858</v>
      </c>
      <c r="O688" s="85">
        <f>Table8[[#This Row],[Erorr 2]]^2</f>
        <v>2.4566800643999556</v>
      </c>
      <c r="P688" s="85">
        <f>ABS(Table8[[#This Row],[Erorr 2]])</f>
        <v>1.5673799999999858</v>
      </c>
      <c r="Q688" s="13">
        <f>Table8[[#This Row],[Abs Erorr 4]]/Table8[[#This Row],[Adj Close]]</f>
        <v>6.2533438501284309E-3</v>
      </c>
    </row>
    <row r="689" spans="6:17" x14ac:dyDescent="0.3">
      <c r="F689" s="9">
        <v>44462.291666666664</v>
      </c>
      <c r="G689" s="80">
        <v>251.2133</v>
      </c>
      <c r="H689" s="85">
        <f t="shared" si="20"/>
        <v>247.21368000000001</v>
      </c>
      <c r="I689" s="85">
        <f>(Table8[[#This Row],[Adj Close]]-Table8[[#This Row],[Forecast 3 Period]])</f>
        <v>3.9996199999999931</v>
      </c>
      <c r="J689" s="85">
        <f>Table8[[#This Row],[Erorr ]]^2</f>
        <v>15.996960144399944</v>
      </c>
      <c r="K689" s="85">
        <f>ABS(Table8[[#This Row],[Erorr ]])</f>
        <v>3.9996199999999931</v>
      </c>
      <c r="L689" s="13">
        <f>Table8[[#This Row],[Abs Erorr ]]/Table8[[#This Row],[Adj Close]]</f>
        <v>1.5921211177911333E-2</v>
      </c>
      <c r="M689" s="97">
        <f t="shared" si="21"/>
        <v>249.15933000000004</v>
      </c>
      <c r="N689" s="85">
        <f>(Table8[[#This Row],[Adj Close]]-Table8[[#This Row],[Forecast 6 Period ]])</f>
        <v>2.0539699999999641</v>
      </c>
      <c r="O689" s="85">
        <f>Table8[[#This Row],[Erorr 2]]^2</f>
        <v>4.2187927608998521</v>
      </c>
      <c r="P689" s="85">
        <f>ABS(Table8[[#This Row],[Erorr 2]])</f>
        <v>2.0539699999999641</v>
      </c>
      <c r="Q689" s="13">
        <f>Table8[[#This Row],[Abs Erorr 4]]/Table8[[#This Row],[Adj Close]]</f>
        <v>8.1761992697041274E-3</v>
      </c>
    </row>
    <row r="690" spans="6:17" x14ac:dyDescent="0.3">
      <c r="F690" s="5">
        <v>44463.291666666664</v>
      </c>
      <c r="G690" s="91">
        <v>258.13</v>
      </c>
      <c r="H690" s="85">
        <f t="shared" si="20"/>
        <v>249.61732999999998</v>
      </c>
      <c r="I690" s="85">
        <f>(Table8[[#This Row],[Adj Close]]-Table8[[#This Row],[Forecast 3 Period]])</f>
        <v>8.5126700000000142</v>
      </c>
      <c r="J690" s="85">
        <f>Table8[[#This Row],[Erorr ]]^2</f>
        <v>72.465550528900238</v>
      </c>
      <c r="K690" s="85">
        <f>ABS(Table8[[#This Row],[Erorr ]])</f>
        <v>8.5126700000000142</v>
      </c>
      <c r="L690" s="13">
        <f>Table8[[#This Row],[Abs Erorr ]]/Table8[[#This Row],[Adj Close]]</f>
        <v>3.2978228024638803E-2</v>
      </c>
      <c r="M690" s="97">
        <f t="shared" si="21"/>
        <v>248.89133000000001</v>
      </c>
      <c r="N690" s="85">
        <f>(Table8[[#This Row],[Adj Close]]-Table8[[#This Row],[Forecast 6 Period ]])</f>
        <v>9.2386699999999848</v>
      </c>
      <c r="O690" s="85">
        <f>Table8[[#This Row],[Erorr 2]]^2</f>
        <v>85.353023368899713</v>
      </c>
      <c r="P690" s="85">
        <f>ABS(Table8[[#This Row],[Erorr 2]])</f>
        <v>9.2386699999999848</v>
      </c>
      <c r="Q690" s="13">
        <f>Table8[[#This Row],[Abs Erorr 4]]/Table8[[#This Row],[Adj Close]]</f>
        <v>3.5790764343547769E-2</v>
      </c>
    </row>
    <row r="691" spans="6:17" x14ac:dyDescent="0.3">
      <c r="F691" s="9">
        <v>44466.291666666664</v>
      </c>
      <c r="G691" s="80">
        <v>263.7867</v>
      </c>
      <c r="H691" s="85">
        <f t="shared" si="20"/>
        <v>253.81</v>
      </c>
      <c r="I691" s="85">
        <f>(Table8[[#This Row],[Adj Close]]-Table8[[#This Row],[Forecast 3 Period]])</f>
        <v>9.9766999999999939</v>
      </c>
      <c r="J691" s="85">
        <f>Table8[[#This Row],[Erorr ]]^2</f>
        <v>99.534542889999884</v>
      </c>
      <c r="K691" s="85">
        <f>ABS(Table8[[#This Row],[Erorr ]])</f>
        <v>9.9766999999999939</v>
      </c>
      <c r="L691" s="13">
        <f>Table8[[#This Row],[Abs Erorr ]]/Table8[[#This Row],[Adj Close]]</f>
        <v>3.7821088023012511E-2</v>
      </c>
      <c r="M691" s="97">
        <f t="shared" si="21"/>
        <v>250.94533000000001</v>
      </c>
      <c r="N691" s="85">
        <f>(Table8[[#This Row],[Adj Close]]-Table8[[#This Row],[Forecast 6 Period ]])</f>
        <v>12.841369999999984</v>
      </c>
      <c r="O691" s="85">
        <f>Table8[[#This Row],[Erorr 2]]^2</f>
        <v>164.90078347689959</v>
      </c>
      <c r="P691" s="85">
        <f>ABS(Table8[[#This Row],[Erorr 2]])</f>
        <v>12.841369999999984</v>
      </c>
      <c r="Q691" s="13">
        <f>Table8[[#This Row],[Abs Erorr 4]]/Table8[[#This Row],[Adj Close]]</f>
        <v>4.8680884972593326E-2</v>
      </c>
    </row>
    <row r="692" spans="6:17" x14ac:dyDescent="0.3">
      <c r="F692" s="5">
        <v>44467.291666666664</v>
      </c>
      <c r="G692" s="91">
        <v>259.18669999999997</v>
      </c>
      <c r="H692" s="85">
        <f t="shared" si="20"/>
        <v>258.31767000000002</v>
      </c>
      <c r="I692" s="85">
        <f>(Table8[[#This Row],[Adj Close]]-Table8[[#This Row],[Forecast 3 Period]])</f>
        <v>0.86902999999995245</v>
      </c>
      <c r="J692" s="85">
        <f>Table8[[#This Row],[Erorr ]]^2</f>
        <v>0.75521314089991731</v>
      </c>
      <c r="K692" s="85">
        <f>ABS(Table8[[#This Row],[Erorr ]])</f>
        <v>0.86902999999995245</v>
      </c>
      <c r="L692" s="13">
        <f>Table8[[#This Row],[Abs Erorr ]]/Table8[[#This Row],[Adj Close]]</f>
        <v>3.3529112412016226E-3</v>
      </c>
      <c r="M692" s="97">
        <f t="shared" si="21"/>
        <v>253.74034</v>
      </c>
      <c r="N692" s="85">
        <f>(Table8[[#This Row],[Adj Close]]-Table8[[#This Row],[Forecast 6 Period ]])</f>
        <v>5.4463599999999701</v>
      </c>
      <c r="O692" s="85">
        <f>Table8[[#This Row],[Erorr 2]]^2</f>
        <v>29.662837249599676</v>
      </c>
      <c r="P692" s="85">
        <f>ABS(Table8[[#This Row],[Erorr 2]])</f>
        <v>5.4463599999999701</v>
      </c>
      <c r="Q692" s="13">
        <f>Table8[[#This Row],[Abs Erorr 4]]/Table8[[#This Row],[Adj Close]]</f>
        <v>2.1013269585206225E-2</v>
      </c>
    </row>
    <row r="693" spans="6:17" x14ac:dyDescent="0.3">
      <c r="F693" s="9">
        <v>44468.291666666664</v>
      </c>
      <c r="G693" s="80">
        <v>260.43669999999997</v>
      </c>
      <c r="H693" s="85">
        <f t="shared" si="20"/>
        <v>260.24968999999999</v>
      </c>
      <c r="I693" s="85">
        <f>(Table8[[#This Row],[Adj Close]]-Table8[[#This Row],[Forecast 3 Period]])</f>
        <v>0.18700999999998658</v>
      </c>
      <c r="J693" s="85">
        <f>Table8[[#This Row],[Erorr ]]^2</f>
        <v>3.497274009999498E-2</v>
      </c>
      <c r="K693" s="85">
        <f>ABS(Table8[[#This Row],[Erorr ]])</f>
        <v>0.18700999999998658</v>
      </c>
      <c r="L693" s="13">
        <f>Table8[[#This Row],[Abs Erorr ]]/Table8[[#This Row],[Adj Close]]</f>
        <v>7.1806316083711165E-4</v>
      </c>
      <c r="M693" s="97">
        <f t="shared" si="21"/>
        <v>256.17401000000001</v>
      </c>
      <c r="N693" s="85">
        <f>(Table8[[#This Row],[Adj Close]]-Table8[[#This Row],[Forecast 6 Period ]])</f>
        <v>4.2626899999999637</v>
      </c>
      <c r="O693" s="85">
        <f>Table8[[#This Row],[Erorr 2]]^2</f>
        <v>18.170526036099691</v>
      </c>
      <c r="P693" s="85">
        <f>ABS(Table8[[#This Row],[Erorr 2]])</f>
        <v>4.2626899999999637</v>
      </c>
      <c r="Q693" s="13">
        <f>Table8[[#This Row],[Abs Erorr 4]]/Table8[[#This Row],[Adj Close]]</f>
        <v>1.6367470483230527E-2</v>
      </c>
    </row>
    <row r="694" spans="6:17" x14ac:dyDescent="0.3">
      <c r="F694" s="5">
        <v>44469.291666666664</v>
      </c>
      <c r="G694" s="91">
        <v>258.49329999999998</v>
      </c>
      <c r="H694" s="85">
        <f t="shared" si="20"/>
        <v>261.06669999999997</v>
      </c>
      <c r="I694" s="85">
        <f>(Table8[[#This Row],[Adj Close]]-Table8[[#This Row],[Forecast 3 Period]])</f>
        <v>-2.5733999999999924</v>
      </c>
      <c r="J694" s="85">
        <f>Table8[[#This Row],[Erorr ]]^2</f>
        <v>6.6223875599999609</v>
      </c>
      <c r="K694" s="85">
        <f>ABS(Table8[[#This Row],[Erorr ]])</f>
        <v>2.5733999999999924</v>
      </c>
      <c r="L694" s="13">
        <f>Table8[[#This Row],[Abs Erorr ]]/Table8[[#This Row],[Adj Close]]</f>
        <v>9.9553837565615529E-3</v>
      </c>
      <c r="M694" s="97">
        <f t="shared" si="21"/>
        <v>258.49401999999998</v>
      </c>
      <c r="N694" s="85">
        <f>(Table8[[#This Row],[Adj Close]]-Table8[[#This Row],[Forecast 6 Period ]])</f>
        <v>-7.2000000000116415E-4</v>
      </c>
      <c r="O694" s="85">
        <f>Table8[[#This Row],[Erorr 2]]^2</f>
        <v>5.1840000000167637E-7</v>
      </c>
      <c r="P694" s="85">
        <f>ABS(Table8[[#This Row],[Erorr 2]])</f>
        <v>7.2000000000116415E-4</v>
      </c>
      <c r="Q694" s="13">
        <f>Table8[[#This Row],[Abs Erorr 4]]/Table8[[#This Row],[Adj Close]]</f>
        <v>2.7853719999751029E-6</v>
      </c>
    </row>
    <row r="695" spans="6:17" x14ac:dyDescent="0.3">
      <c r="F695" s="9">
        <v>44470.291666666664</v>
      </c>
      <c r="G695" s="80">
        <v>258.4067</v>
      </c>
      <c r="H695" s="85">
        <f t="shared" si="20"/>
        <v>259.28433999999999</v>
      </c>
      <c r="I695" s="85">
        <f>(Table8[[#This Row],[Adj Close]]-Table8[[#This Row],[Forecast 3 Period]])</f>
        <v>-0.87763999999998532</v>
      </c>
      <c r="J695" s="85">
        <f>Table8[[#This Row],[Erorr ]]^2</f>
        <v>0.77025196959997422</v>
      </c>
      <c r="K695" s="85">
        <f>ABS(Table8[[#This Row],[Erorr ]])</f>
        <v>0.87763999999998532</v>
      </c>
      <c r="L695" s="13">
        <f>Table8[[#This Row],[Abs Erorr ]]/Table8[[#This Row],[Adj Close]]</f>
        <v>3.396351565187688E-3</v>
      </c>
      <c r="M695" s="97">
        <f t="shared" si="21"/>
        <v>259.31500999999997</v>
      </c>
      <c r="N695" s="85">
        <f>(Table8[[#This Row],[Adj Close]]-Table8[[#This Row],[Forecast 6 Period ]])</f>
        <v>-0.90830999999997175</v>
      </c>
      <c r="O695" s="85">
        <f>Table8[[#This Row],[Erorr 2]]^2</f>
        <v>0.82502705609994864</v>
      </c>
      <c r="P695" s="85">
        <f>ABS(Table8[[#This Row],[Erorr 2]])</f>
        <v>0.90830999999997175</v>
      </c>
      <c r="Q695" s="13">
        <f>Table8[[#This Row],[Abs Erorr 4]]/Table8[[#This Row],[Adj Close]]</f>
        <v>3.5150404381928632E-3</v>
      </c>
    </row>
    <row r="696" spans="6:17" x14ac:dyDescent="0.3">
      <c r="F696" s="5">
        <v>44473.291666666664</v>
      </c>
      <c r="G696" s="91">
        <v>260.51</v>
      </c>
      <c r="H696" s="85">
        <f t="shared" si="20"/>
        <v>259.04167999999999</v>
      </c>
      <c r="I696" s="85">
        <f>(Table8[[#This Row],[Adj Close]]-Table8[[#This Row],[Forecast 3 Period]])</f>
        <v>1.4683200000000056</v>
      </c>
      <c r="J696" s="85">
        <f>Table8[[#This Row],[Erorr ]]^2</f>
        <v>2.1559636224000167</v>
      </c>
      <c r="K696" s="85">
        <f>ABS(Table8[[#This Row],[Erorr ]])</f>
        <v>1.4683200000000056</v>
      </c>
      <c r="L696" s="13">
        <f>Table8[[#This Row],[Abs Erorr ]]/Table8[[#This Row],[Adj Close]]</f>
        <v>5.6363287397796849E-3</v>
      </c>
      <c r="M696" s="97">
        <f t="shared" si="21"/>
        <v>259.49634999999995</v>
      </c>
      <c r="N696" s="85">
        <f>(Table8[[#This Row],[Adj Close]]-Table8[[#This Row],[Forecast 6 Period ]])</f>
        <v>1.013650000000041</v>
      </c>
      <c r="O696" s="85">
        <f>Table8[[#This Row],[Erorr 2]]^2</f>
        <v>1.0274863225000832</v>
      </c>
      <c r="P696" s="85">
        <f>ABS(Table8[[#This Row],[Erorr 2]])</f>
        <v>1.013650000000041</v>
      </c>
      <c r="Q696" s="13">
        <f>Table8[[#This Row],[Abs Erorr 4]]/Table8[[#This Row],[Adj Close]]</f>
        <v>3.8910214579096426E-3</v>
      </c>
    </row>
    <row r="697" spans="6:17" x14ac:dyDescent="0.3">
      <c r="F697" s="9">
        <v>44474.291666666664</v>
      </c>
      <c r="G697" s="80">
        <v>260.19670000000002</v>
      </c>
      <c r="H697" s="85">
        <f t="shared" si="20"/>
        <v>259.274</v>
      </c>
      <c r="I697" s="85">
        <f>(Table8[[#This Row],[Adj Close]]-Table8[[#This Row],[Forecast 3 Period]])</f>
        <v>0.92270000000002028</v>
      </c>
      <c r="J697" s="85">
        <f>Table8[[#This Row],[Erorr ]]^2</f>
        <v>0.85137529000003742</v>
      </c>
      <c r="K697" s="85">
        <f>ABS(Table8[[#This Row],[Erorr ]])</f>
        <v>0.92270000000002028</v>
      </c>
      <c r="L697" s="13">
        <f>Table8[[#This Row],[Abs Erorr ]]/Table8[[#This Row],[Adj Close]]</f>
        <v>3.5461633448849281E-3</v>
      </c>
      <c r="M697" s="97">
        <f t="shared" si="21"/>
        <v>259.86667999999997</v>
      </c>
      <c r="N697" s="85">
        <f>(Table8[[#This Row],[Adj Close]]-Table8[[#This Row],[Forecast 6 Period ]])</f>
        <v>0.33002000000004728</v>
      </c>
      <c r="O697" s="85">
        <f>Table8[[#This Row],[Erorr 2]]^2</f>
        <v>0.1089132004000312</v>
      </c>
      <c r="P697" s="85">
        <f>ABS(Table8[[#This Row],[Erorr 2]])</f>
        <v>0.33002000000004728</v>
      </c>
      <c r="Q697" s="13">
        <f>Table8[[#This Row],[Abs Erorr 4]]/Table8[[#This Row],[Adj Close]]</f>
        <v>1.2683481381587363E-3</v>
      </c>
    </row>
    <row r="698" spans="6:17" x14ac:dyDescent="0.3">
      <c r="F698" s="5">
        <v>44475.291666666664</v>
      </c>
      <c r="G698" s="91">
        <v>260.91669999999999</v>
      </c>
      <c r="H698" s="85">
        <f t="shared" si="20"/>
        <v>259.75369000000001</v>
      </c>
      <c r="I698" s="85">
        <f>(Table8[[#This Row],[Adj Close]]-Table8[[#This Row],[Forecast 3 Period]])</f>
        <v>1.1630099999999857</v>
      </c>
      <c r="J698" s="85">
        <f>Table8[[#This Row],[Erorr ]]^2</f>
        <v>1.3525922600999667</v>
      </c>
      <c r="K698" s="85">
        <f>ABS(Table8[[#This Row],[Erorr ]])</f>
        <v>1.1630099999999857</v>
      </c>
      <c r="L698" s="13">
        <f>Table8[[#This Row],[Abs Erorr ]]/Table8[[#This Row],[Adj Close]]</f>
        <v>4.4573996221782116E-3</v>
      </c>
      <c r="M698" s="97">
        <f t="shared" si="21"/>
        <v>259.48367999999999</v>
      </c>
      <c r="N698" s="85">
        <f>(Table8[[#This Row],[Adj Close]]-Table8[[#This Row],[Forecast 6 Period ]])</f>
        <v>1.4330199999999991</v>
      </c>
      <c r="O698" s="85">
        <f>Table8[[#This Row],[Erorr 2]]^2</f>
        <v>2.0535463203999975</v>
      </c>
      <c r="P698" s="85">
        <f>ABS(Table8[[#This Row],[Erorr 2]])</f>
        <v>1.4330199999999991</v>
      </c>
      <c r="Q698" s="13">
        <f>Table8[[#This Row],[Abs Erorr 4]]/Table8[[#This Row],[Adj Close]]</f>
        <v>5.4922509751196419E-3</v>
      </c>
    </row>
    <row r="699" spans="6:17" x14ac:dyDescent="0.3">
      <c r="F699" s="9">
        <v>44476.291666666664</v>
      </c>
      <c r="G699" s="80">
        <v>264.5367</v>
      </c>
      <c r="H699" s="85">
        <f t="shared" si="20"/>
        <v>260.57868999999999</v>
      </c>
      <c r="I699" s="85">
        <f>(Table8[[#This Row],[Adj Close]]-Table8[[#This Row],[Forecast 3 Period]])</f>
        <v>3.9580100000000016</v>
      </c>
      <c r="J699" s="85">
        <f>Table8[[#This Row],[Erorr ]]^2</f>
        <v>15.665843160100012</v>
      </c>
      <c r="K699" s="85">
        <f>ABS(Table8[[#This Row],[Erorr ]])</f>
        <v>3.9580100000000016</v>
      </c>
      <c r="L699" s="13">
        <f>Table8[[#This Row],[Abs Erorr ]]/Table8[[#This Row],[Adj Close]]</f>
        <v>1.4962044963893485E-2</v>
      </c>
      <c r="M699" s="97">
        <f t="shared" si="21"/>
        <v>259.89902000000001</v>
      </c>
      <c r="N699" s="85">
        <f>(Table8[[#This Row],[Adj Close]]-Table8[[#This Row],[Forecast 6 Period ]])</f>
        <v>4.6376799999999889</v>
      </c>
      <c r="O699" s="85">
        <f>Table8[[#This Row],[Erorr 2]]^2</f>
        <v>21.508075782399896</v>
      </c>
      <c r="P699" s="85">
        <f>ABS(Table8[[#This Row],[Erorr 2]])</f>
        <v>4.6376799999999889</v>
      </c>
      <c r="Q699" s="13">
        <f>Table8[[#This Row],[Abs Erorr 4]]/Table8[[#This Row],[Adj Close]]</f>
        <v>1.7531329301378556E-2</v>
      </c>
    </row>
    <row r="700" spans="6:17" x14ac:dyDescent="0.3">
      <c r="F700" s="5">
        <v>44477.291666666664</v>
      </c>
      <c r="G700" s="91">
        <v>261.83</v>
      </c>
      <c r="H700" s="85">
        <f t="shared" si="20"/>
        <v>262.14870000000002</v>
      </c>
      <c r="I700" s="85">
        <f>(Table8[[#This Row],[Adj Close]]-Table8[[#This Row],[Forecast 3 Period]])</f>
        <v>-0.31870000000003529</v>
      </c>
      <c r="J700" s="85">
        <f>Table8[[#This Row],[Erorr ]]^2</f>
        <v>0.10156969000002249</v>
      </c>
      <c r="K700" s="85">
        <f>ABS(Table8[[#This Row],[Erorr ]])</f>
        <v>0.31870000000003529</v>
      </c>
      <c r="L700" s="13">
        <f>Table8[[#This Row],[Abs Erorr ]]/Table8[[#This Row],[Adj Close]]</f>
        <v>1.2172020012986874E-3</v>
      </c>
      <c r="M700" s="97">
        <f t="shared" si="21"/>
        <v>260.92202000000003</v>
      </c>
      <c r="N700" s="85">
        <f>(Table8[[#This Row],[Adj Close]]-Table8[[#This Row],[Forecast 6 Period ]])</f>
        <v>0.90797999999995227</v>
      </c>
      <c r="O700" s="85">
        <f>Table8[[#This Row],[Erorr 2]]^2</f>
        <v>0.82442768039991332</v>
      </c>
      <c r="P700" s="85">
        <f>ABS(Table8[[#This Row],[Erorr 2]])</f>
        <v>0.90797999999995227</v>
      </c>
      <c r="Q700" s="13">
        <f>Table8[[#This Row],[Abs Erorr 4]]/Table8[[#This Row],[Adj Close]]</f>
        <v>3.4678226330059668E-3</v>
      </c>
    </row>
    <row r="701" spans="6:17" x14ac:dyDescent="0.3">
      <c r="F701" s="9">
        <v>44480.291666666664</v>
      </c>
      <c r="G701" s="80">
        <v>263.98</v>
      </c>
      <c r="H701" s="85">
        <f t="shared" si="20"/>
        <v>262.36802</v>
      </c>
      <c r="I701" s="85">
        <f>(Table8[[#This Row],[Adj Close]]-Table8[[#This Row],[Forecast 3 Period]])</f>
        <v>1.6119800000000168</v>
      </c>
      <c r="J701" s="85">
        <f>Table8[[#This Row],[Erorr ]]^2</f>
        <v>2.5984795204000544</v>
      </c>
      <c r="K701" s="85">
        <f>ABS(Table8[[#This Row],[Erorr ]])</f>
        <v>1.6119800000000168</v>
      </c>
      <c r="L701" s="13">
        <f>Table8[[#This Row],[Abs Erorr ]]/Table8[[#This Row],[Adj Close]]</f>
        <v>6.1064474581408318E-3</v>
      </c>
      <c r="M701" s="97">
        <f t="shared" si="21"/>
        <v>261.38769000000002</v>
      </c>
      <c r="N701" s="85">
        <f>(Table8[[#This Row],[Adj Close]]-Table8[[#This Row],[Forecast 6 Period ]])</f>
        <v>2.5923099999999977</v>
      </c>
      <c r="O701" s="85">
        <f>Table8[[#This Row],[Erorr 2]]^2</f>
        <v>6.7200711360999881</v>
      </c>
      <c r="P701" s="85">
        <f>ABS(Table8[[#This Row],[Erorr 2]])</f>
        <v>2.5923099999999977</v>
      </c>
      <c r="Q701" s="13">
        <f>Table8[[#This Row],[Abs Erorr 4]]/Table8[[#This Row],[Adj Close]]</f>
        <v>9.8201000075763215E-3</v>
      </c>
    </row>
    <row r="702" spans="6:17" x14ac:dyDescent="0.3">
      <c r="F702" s="5">
        <v>44481.291666666664</v>
      </c>
      <c r="G702" s="91">
        <v>268.57330000000002</v>
      </c>
      <c r="H702" s="85">
        <f t="shared" si="20"/>
        <v>263.50201000000004</v>
      </c>
      <c r="I702" s="85">
        <f>(Table8[[#This Row],[Adj Close]]-Table8[[#This Row],[Forecast 3 Period]])</f>
        <v>5.0712899999999763</v>
      </c>
      <c r="J702" s="85">
        <f>Table8[[#This Row],[Erorr ]]^2</f>
        <v>25.71798226409976</v>
      </c>
      <c r="K702" s="85">
        <f>ABS(Table8[[#This Row],[Erorr ]])</f>
        <v>5.0712899999999763</v>
      </c>
      <c r="L702" s="13">
        <f>Table8[[#This Row],[Abs Erorr ]]/Table8[[#This Row],[Adj Close]]</f>
        <v>1.8882331192266604E-2</v>
      </c>
      <c r="M702" s="97">
        <f t="shared" si="21"/>
        <v>262.32335</v>
      </c>
      <c r="N702" s="85">
        <f>(Table8[[#This Row],[Adj Close]]-Table8[[#This Row],[Forecast 6 Period ]])</f>
        <v>6.2499500000000126</v>
      </c>
      <c r="O702" s="85">
        <f>Table8[[#This Row],[Erorr 2]]^2</f>
        <v>39.061875002500159</v>
      </c>
      <c r="P702" s="85">
        <f>ABS(Table8[[#This Row],[Erorr 2]])</f>
        <v>6.2499500000000126</v>
      </c>
      <c r="Q702" s="13">
        <f>Table8[[#This Row],[Abs Erorr 4]]/Table8[[#This Row],[Adj Close]]</f>
        <v>2.3270928271723258E-2</v>
      </c>
    </row>
    <row r="703" spans="6:17" x14ac:dyDescent="0.3">
      <c r="F703" s="9">
        <v>44482.291666666664</v>
      </c>
      <c r="G703" s="80">
        <v>270.36</v>
      </c>
      <c r="H703" s="85">
        <f t="shared" si="20"/>
        <v>265.17232000000001</v>
      </c>
      <c r="I703" s="85">
        <f>(Table8[[#This Row],[Adj Close]]-Table8[[#This Row],[Forecast 3 Period]])</f>
        <v>5.1876800000000003</v>
      </c>
      <c r="J703" s="85">
        <f>Table8[[#This Row],[Erorr ]]^2</f>
        <v>26.912023782400002</v>
      </c>
      <c r="K703" s="85">
        <f>ABS(Table8[[#This Row],[Erorr ]])</f>
        <v>5.1876800000000003</v>
      </c>
      <c r="L703" s="13">
        <f>Table8[[#This Row],[Abs Erorr ]]/Table8[[#This Row],[Adj Close]]</f>
        <v>1.9188045568871135E-2</v>
      </c>
      <c r="M703" s="97">
        <f t="shared" si="21"/>
        <v>263.89534000000003</v>
      </c>
      <c r="N703" s="85">
        <f>(Table8[[#This Row],[Adj Close]]-Table8[[#This Row],[Forecast 6 Period ]])</f>
        <v>6.4646599999999808</v>
      </c>
      <c r="O703" s="85">
        <f>Table8[[#This Row],[Erorr 2]]^2</f>
        <v>41.791828915599751</v>
      </c>
      <c r="P703" s="85">
        <f>ABS(Table8[[#This Row],[Erorr 2]])</f>
        <v>6.4646599999999808</v>
      </c>
      <c r="Q703" s="13">
        <f>Table8[[#This Row],[Abs Erorr 4]]/Table8[[#This Row],[Adj Close]]</f>
        <v>2.3911303447255439E-2</v>
      </c>
    </row>
    <row r="704" spans="6:17" x14ac:dyDescent="0.3">
      <c r="F704" s="5">
        <v>44483.291666666664</v>
      </c>
      <c r="G704" s="91">
        <v>272.77330000000001</v>
      </c>
      <c r="H704" s="85">
        <f t="shared" si="20"/>
        <v>267.90998999999999</v>
      </c>
      <c r="I704" s="85">
        <f>(Table8[[#This Row],[Adj Close]]-Table8[[#This Row],[Forecast 3 Period]])</f>
        <v>4.8633100000000127</v>
      </c>
      <c r="J704" s="85">
        <f>Table8[[#This Row],[Erorr ]]^2</f>
        <v>23.651784156100124</v>
      </c>
      <c r="K704" s="85">
        <f>ABS(Table8[[#This Row],[Erorr ]])</f>
        <v>4.8633100000000127</v>
      </c>
      <c r="L704" s="13">
        <f>Table8[[#This Row],[Abs Erorr ]]/Table8[[#This Row],[Adj Close]]</f>
        <v>1.7829127704214499E-2</v>
      </c>
      <c r="M704" s="97">
        <f t="shared" si="21"/>
        <v>265.49400000000003</v>
      </c>
      <c r="N704" s="85">
        <f>(Table8[[#This Row],[Adj Close]]-Table8[[#This Row],[Forecast 6 Period ]])</f>
        <v>7.2792999999999779</v>
      </c>
      <c r="O704" s="85">
        <f>Table8[[#This Row],[Erorr 2]]^2</f>
        <v>52.988208489999678</v>
      </c>
      <c r="P704" s="85">
        <f>ABS(Table8[[#This Row],[Erorr 2]])</f>
        <v>7.2792999999999779</v>
      </c>
      <c r="Q704" s="13">
        <f>Table8[[#This Row],[Abs Erorr 4]]/Table8[[#This Row],[Adj Close]]</f>
        <v>2.6686262915028625E-2</v>
      </c>
    </row>
    <row r="705" spans="6:17" x14ac:dyDescent="0.3">
      <c r="F705" s="9">
        <v>44484.291666666664</v>
      </c>
      <c r="G705" s="80">
        <v>281.01</v>
      </c>
      <c r="H705" s="85">
        <f t="shared" si="20"/>
        <v>270.78931</v>
      </c>
      <c r="I705" s="85">
        <f>(Table8[[#This Row],[Adj Close]]-Table8[[#This Row],[Forecast 3 Period]])</f>
        <v>10.220689999999991</v>
      </c>
      <c r="J705" s="85">
        <f>Table8[[#This Row],[Erorr ]]^2</f>
        <v>104.4625040760998</v>
      </c>
      <c r="K705" s="85">
        <f>ABS(Table8[[#This Row],[Erorr ]])</f>
        <v>10.220689999999991</v>
      </c>
      <c r="L705" s="13">
        <f>Table8[[#This Row],[Abs Erorr ]]/Table8[[#This Row],[Adj Close]]</f>
        <v>3.6371267926408282E-2</v>
      </c>
      <c r="M705" s="97">
        <f t="shared" si="21"/>
        <v>267.77399000000003</v>
      </c>
      <c r="N705" s="85">
        <f>(Table8[[#This Row],[Adj Close]]-Table8[[#This Row],[Forecast 6 Period ]])</f>
        <v>13.236009999999965</v>
      </c>
      <c r="O705" s="85">
        <f>Table8[[#This Row],[Erorr 2]]^2</f>
        <v>175.19196072009908</v>
      </c>
      <c r="P705" s="85">
        <f>ABS(Table8[[#This Row],[Erorr 2]])</f>
        <v>13.236009999999965</v>
      </c>
      <c r="Q705" s="13">
        <f>Table8[[#This Row],[Abs Erorr 4]]/Table8[[#This Row],[Adj Close]]</f>
        <v>4.7101562221984861E-2</v>
      </c>
    </row>
    <row r="706" spans="6:17" x14ac:dyDescent="0.3">
      <c r="F706" s="5">
        <v>44487.291666666664</v>
      </c>
      <c r="G706" s="91">
        <v>290.0367</v>
      </c>
      <c r="H706" s="85">
        <f t="shared" si="20"/>
        <v>275.34399000000002</v>
      </c>
      <c r="I706" s="85">
        <f>(Table8[[#This Row],[Adj Close]]-Table8[[#This Row],[Forecast 3 Period]])</f>
        <v>14.692709999999977</v>
      </c>
      <c r="J706" s="85">
        <f>Table8[[#This Row],[Erorr ]]^2</f>
        <v>215.87572714409933</v>
      </c>
      <c r="K706" s="85">
        <f>ABS(Table8[[#This Row],[Erorr ]])</f>
        <v>14.692709999999977</v>
      </c>
      <c r="L706" s="13">
        <f>Table8[[#This Row],[Abs Erorr ]]/Table8[[#This Row],[Adj Close]]</f>
        <v>5.0658106370676456E-2</v>
      </c>
      <c r="M706" s="97">
        <f t="shared" si="21"/>
        <v>271.12432000000001</v>
      </c>
      <c r="N706" s="85">
        <f>(Table8[[#This Row],[Adj Close]]-Table8[[#This Row],[Forecast 6 Period ]])</f>
        <v>18.912379999999985</v>
      </c>
      <c r="O706" s="85">
        <f>Table8[[#This Row],[Erorr 2]]^2</f>
        <v>357.67811726439942</v>
      </c>
      <c r="P706" s="85">
        <f>ABS(Table8[[#This Row],[Erorr 2]])</f>
        <v>18.912379999999985</v>
      </c>
      <c r="Q706" s="13">
        <f>Table8[[#This Row],[Abs Erorr 4]]/Table8[[#This Row],[Adj Close]]</f>
        <v>6.5206851408804417E-2</v>
      </c>
    </row>
    <row r="707" spans="6:17" x14ac:dyDescent="0.3">
      <c r="F707" s="9">
        <v>44488.291666666664</v>
      </c>
      <c r="G707" s="80">
        <v>288.08999999999997</v>
      </c>
      <c r="H707" s="85">
        <f t="shared" si="20"/>
        <v>282.14967000000001</v>
      </c>
      <c r="I707" s="85">
        <f>(Table8[[#This Row],[Adj Close]]-Table8[[#This Row],[Forecast 3 Period]])</f>
        <v>5.9403299999999604</v>
      </c>
      <c r="J707" s="85">
        <f>Table8[[#This Row],[Erorr ]]^2</f>
        <v>35.287520508899526</v>
      </c>
      <c r="K707" s="85">
        <f>ABS(Table8[[#This Row],[Erorr ]])</f>
        <v>5.9403299999999604</v>
      </c>
      <c r="L707" s="13">
        <f>Table8[[#This Row],[Abs Erorr ]]/Table8[[#This Row],[Adj Close]]</f>
        <v>2.0619702176403073E-2</v>
      </c>
      <c r="M707" s="97">
        <f t="shared" si="21"/>
        <v>276.09133000000003</v>
      </c>
      <c r="N707" s="85">
        <f>(Table8[[#This Row],[Adj Close]]-Table8[[#This Row],[Forecast 6 Period ]])</f>
        <v>11.998669999999947</v>
      </c>
      <c r="O707" s="85">
        <f>Table8[[#This Row],[Erorr 2]]^2</f>
        <v>143.96808176889874</v>
      </c>
      <c r="P707" s="85">
        <f>ABS(Table8[[#This Row],[Erorr 2]])</f>
        <v>11.998669999999947</v>
      </c>
      <c r="Q707" s="13">
        <f>Table8[[#This Row],[Abs Erorr 4]]/Table8[[#This Row],[Adj Close]]</f>
        <v>4.1649033288208369E-2</v>
      </c>
    </row>
    <row r="708" spans="6:17" x14ac:dyDescent="0.3">
      <c r="F708" s="5">
        <v>44489.291666666664</v>
      </c>
      <c r="G708" s="91">
        <v>288.60000000000002</v>
      </c>
      <c r="H708" s="85">
        <f t="shared" si="20"/>
        <v>286.55000999999999</v>
      </c>
      <c r="I708" s="85">
        <f>(Table8[[#This Row],[Adj Close]]-Table8[[#This Row],[Forecast 3 Period]])</f>
        <v>2.0499900000000366</v>
      </c>
      <c r="J708" s="85">
        <f>Table8[[#This Row],[Erorr ]]^2</f>
        <v>4.2024590001001503</v>
      </c>
      <c r="K708" s="85">
        <f>ABS(Table8[[#This Row],[Erorr ]])</f>
        <v>2.0499900000000366</v>
      </c>
      <c r="L708" s="13">
        <f>Table8[[#This Row],[Abs Erorr ]]/Table8[[#This Row],[Adj Close]]</f>
        <v>7.1032224532225794E-3</v>
      </c>
      <c r="M708" s="97">
        <f t="shared" si="21"/>
        <v>280.27533</v>
      </c>
      <c r="N708" s="85">
        <f>(Table8[[#This Row],[Adj Close]]-Table8[[#This Row],[Forecast 6 Period ]])</f>
        <v>8.324670000000026</v>
      </c>
      <c r="O708" s="85">
        <f>Table8[[#This Row],[Erorr 2]]^2</f>
        <v>69.300130608900432</v>
      </c>
      <c r="P708" s="85">
        <f>ABS(Table8[[#This Row],[Erorr 2]])</f>
        <v>8.324670000000026</v>
      </c>
      <c r="Q708" s="13">
        <f>Table8[[#This Row],[Abs Erorr 4]]/Table8[[#This Row],[Adj Close]]</f>
        <v>2.8845010395010483E-2</v>
      </c>
    </row>
    <row r="709" spans="6:17" x14ac:dyDescent="0.3">
      <c r="F709" s="9">
        <v>44490.291666666664</v>
      </c>
      <c r="G709" s="80">
        <v>298</v>
      </c>
      <c r="H709" s="85">
        <f t="shared" si="20"/>
        <v>288.87801000000002</v>
      </c>
      <c r="I709" s="85">
        <f>(Table8[[#This Row],[Adj Close]]-Table8[[#This Row],[Forecast 3 Period]])</f>
        <v>9.1219899999999825</v>
      </c>
      <c r="J709" s="85">
        <f>Table8[[#This Row],[Erorr ]]^2</f>
        <v>83.210701560099679</v>
      </c>
      <c r="K709" s="85">
        <f>ABS(Table8[[#This Row],[Erorr ]])</f>
        <v>9.1219899999999825</v>
      </c>
      <c r="L709" s="13">
        <f>Table8[[#This Row],[Abs Erorr ]]/Table8[[#This Row],[Adj Close]]</f>
        <v>3.0610704697986518E-2</v>
      </c>
      <c r="M709" s="97">
        <f t="shared" si="21"/>
        <v>283.86066999999997</v>
      </c>
      <c r="N709" s="85">
        <f>(Table8[[#This Row],[Adj Close]]-Table8[[#This Row],[Forecast 6 Period ]])</f>
        <v>14.139330000000029</v>
      </c>
      <c r="O709" s="85">
        <f>Table8[[#This Row],[Erorr 2]]^2</f>
        <v>199.92065284890083</v>
      </c>
      <c r="P709" s="85">
        <f>ABS(Table8[[#This Row],[Erorr 2]])</f>
        <v>14.139330000000029</v>
      </c>
      <c r="Q709" s="13">
        <f>Table8[[#This Row],[Abs Erorr 4]]/Table8[[#This Row],[Adj Close]]</f>
        <v>4.7447416107382651E-2</v>
      </c>
    </row>
    <row r="710" spans="6:17" x14ac:dyDescent="0.3">
      <c r="F710" s="5">
        <v>44491.291666666664</v>
      </c>
      <c r="G710" s="91">
        <v>303.22669999999999</v>
      </c>
      <c r="H710" s="85">
        <f t="shared" ref="H710:H773" si="22">$A$10*G709+$A$11*G708+$A$12*G707</f>
        <v>292.20699999999999</v>
      </c>
      <c r="I710" s="85">
        <f>(Table8[[#This Row],[Adj Close]]-Table8[[#This Row],[Forecast 3 Period]])</f>
        <v>11.0197</v>
      </c>
      <c r="J710" s="85">
        <f>Table8[[#This Row],[Erorr ]]^2</f>
        <v>121.43378809000001</v>
      </c>
      <c r="K710" s="85">
        <f>ABS(Table8[[#This Row],[Erorr ]])</f>
        <v>11.0197</v>
      </c>
      <c r="L710" s="13">
        <f>Table8[[#This Row],[Abs Erorr ]]/Table8[[#This Row],[Adj Close]]</f>
        <v>3.6341456738473228E-2</v>
      </c>
      <c r="M710" s="97">
        <f t="shared" si="21"/>
        <v>288.32366999999999</v>
      </c>
      <c r="N710" s="85">
        <f>(Table8[[#This Row],[Adj Close]]-Table8[[#This Row],[Forecast 6 Period ]])</f>
        <v>14.903030000000001</v>
      </c>
      <c r="O710" s="85">
        <f>Table8[[#This Row],[Erorr 2]]^2</f>
        <v>222.10030318090003</v>
      </c>
      <c r="P710" s="85">
        <f>ABS(Table8[[#This Row],[Erorr 2]])</f>
        <v>14.903030000000001</v>
      </c>
      <c r="Q710" s="13">
        <f>Table8[[#This Row],[Abs Erorr 4]]/Table8[[#This Row],[Adj Close]]</f>
        <v>4.9148145595358197E-2</v>
      </c>
    </row>
    <row r="711" spans="6:17" x14ac:dyDescent="0.3">
      <c r="F711" s="9">
        <v>44494.291666666664</v>
      </c>
      <c r="G711" s="80">
        <v>341.62</v>
      </c>
      <c r="H711" s="85">
        <f t="shared" si="22"/>
        <v>297.27067999999997</v>
      </c>
      <c r="I711" s="85">
        <f>(Table8[[#This Row],[Adj Close]]-Table8[[#This Row],[Forecast 3 Period]])</f>
        <v>44.349320000000034</v>
      </c>
      <c r="J711" s="85">
        <f>Table8[[#This Row],[Erorr ]]^2</f>
        <v>1966.8621844624031</v>
      </c>
      <c r="K711" s="85">
        <f>ABS(Table8[[#This Row],[Erorr ]])</f>
        <v>44.349320000000034</v>
      </c>
      <c r="L711" s="13">
        <f>Table8[[#This Row],[Abs Erorr ]]/Table8[[#This Row],[Adj Close]]</f>
        <v>0.12982061940167447</v>
      </c>
      <c r="M711" s="97">
        <f t="shared" si="21"/>
        <v>292.68800999999996</v>
      </c>
      <c r="N711" s="85">
        <f>(Table8[[#This Row],[Adj Close]]-Table8[[#This Row],[Forecast 6 Period ]])</f>
        <v>48.931990000000042</v>
      </c>
      <c r="O711" s="85">
        <f>Table8[[#This Row],[Erorr 2]]^2</f>
        <v>2394.339645360104</v>
      </c>
      <c r="P711" s="85">
        <f>ABS(Table8[[#This Row],[Erorr 2]])</f>
        <v>48.931990000000042</v>
      </c>
      <c r="Q711" s="13">
        <f>Table8[[#This Row],[Abs Erorr 4]]/Table8[[#This Row],[Adj Close]]</f>
        <v>0.14323514431239401</v>
      </c>
    </row>
    <row r="712" spans="6:17" x14ac:dyDescent="0.3">
      <c r="F712" s="5">
        <v>44495.291666666664</v>
      </c>
      <c r="G712" s="91">
        <v>339.47669999999999</v>
      </c>
      <c r="H712" s="85">
        <f t="shared" si="22"/>
        <v>317.01600999999999</v>
      </c>
      <c r="I712" s="85">
        <f>(Table8[[#This Row],[Adj Close]]-Table8[[#This Row],[Forecast 3 Period]])</f>
        <v>22.46069</v>
      </c>
      <c r="J712" s="85">
        <f>Table8[[#This Row],[Erorr ]]^2</f>
        <v>504.48259527609997</v>
      </c>
      <c r="K712" s="85">
        <f>ABS(Table8[[#This Row],[Erorr ]])</f>
        <v>22.46069</v>
      </c>
      <c r="L712" s="13">
        <f>Table8[[#This Row],[Abs Erorr ]]/Table8[[#This Row],[Adj Close]]</f>
        <v>6.6162685097386653E-2</v>
      </c>
      <c r="M712" s="97">
        <f t="shared" si="21"/>
        <v>304.10201000000001</v>
      </c>
      <c r="N712" s="85">
        <f>(Table8[[#This Row],[Adj Close]]-Table8[[#This Row],[Forecast 6 Period ]])</f>
        <v>35.374689999999987</v>
      </c>
      <c r="O712" s="85">
        <f>Table8[[#This Row],[Erorr 2]]^2</f>
        <v>1251.368692596099</v>
      </c>
      <c r="P712" s="85">
        <f>ABS(Table8[[#This Row],[Erorr 2]])</f>
        <v>35.374689999999987</v>
      </c>
      <c r="Q712" s="13">
        <f>Table8[[#This Row],[Abs Erorr 4]]/Table8[[#This Row],[Adj Close]]</f>
        <v>0.10420358746270358</v>
      </c>
    </row>
    <row r="713" spans="6:17" x14ac:dyDescent="0.3">
      <c r="F713" s="9">
        <v>44496.291666666664</v>
      </c>
      <c r="G713" s="80">
        <v>345.95330000000001</v>
      </c>
      <c r="H713" s="85">
        <f t="shared" si="22"/>
        <v>329.24468999999999</v>
      </c>
      <c r="I713" s="85">
        <f>(Table8[[#This Row],[Adj Close]]-Table8[[#This Row],[Forecast 3 Period]])</f>
        <v>16.708610000000022</v>
      </c>
      <c r="J713" s="85">
        <f>Table8[[#This Row],[Erorr ]]^2</f>
        <v>279.17764813210073</v>
      </c>
      <c r="K713" s="85">
        <f>ABS(Table8[[#This Row],[Erorr ]])</f>
        <v>16.708610000000022</v>
      </c>
      <c r="L713" s="13">
        <f>Table8[[#This Row],[Abs Erorr ]]/Table8[[#This Row],[Adj Close]]</f>
        <v>4.8297299086321827E-2</v>
      </c>
      <c r="M713" s="97">
        <f t="shared" ref="M713:M776" si="23">$B$10*G712+$B$11*G711+$B$12*G710+$B$13*G709+$B$14*G708+$B$15*G707</f>
        <v>314.13368000000003</v>
      </c>
      <c r="N713" s="85">
        <f>(Table8[[#This Row],[Adj Close]]-Table8[[#This Row],[Forecast 6 Period ]])</f>
        <v>31.819619999999986</v>
      </c>
      <c r="O713" s="85">
        <f>Table8[[#This Row],[Erorr 2]]^2</f>
        <v>1012.4882169443991</v>
      </c>
      <c r="P713" s="85">
        <f>ABS(Table8[[#This Row],[Erorr 2]])</f>
        <v>31.819619999999986</v>
      </c>
      <c r="Q713" s="13">
        <f>Table8[[#This Row],[Abs Erorr 4]]/Table8[[#This Row],[Adj Close]]</f>
        <v>9.1976633840463395E-2</v>
      </c>
    </row>
    <row r="714" spans="6:17" x14ac:dyDescent="0.3">
      <c r="F714" s="5">
        <v>44497.291666666664</v>
      </c>
      <c r="G714" s="91">
        <v>359.01330000000002</v>
      </c>
      <c r="H714" s="85">
        <f t="shared" si="22"/>
        <v>342.71033</v>
      </c>
      <c r="I714" s="85">
        <f>(Table8[[#This Row],[Adj Close]]-Table8[[#This Row],[Forecast 3 Period]])</f>
        <v>16.302970000000016</v>
      </c>
      <c r="J714" s="85">
        <f>Table8[[#This Row],[Erorr ]]^2</f>
        <v>265.78683082090055</v>
      </c>
      <c r="K714" s="85">
        <f>ABS(Table8[[#This Row],[Erorr ]])</f>
        <v>16.302970000000016</v>
      </c>
      <c r="L714" s="13">
        <f>Table8[[#This Row],[Abs Erorr ]]/Table8[[#This Row],[Adj Close]]</f>
        <v>4.5410490363448977E-2</v>
      </c>
      <c r="M714" s="97">
        <f t="shared" si="23"/>
        <v>324.71534000000003</v>
      </c>
      <c r="N714" s="85">
        <f>(Table8[[#This Row],[Adj Close]]-Table8[[#This Row],[Forecast 6 Period ]])</f>
        <v>34.297959999999989</v>
      </c>
      <c r="O714" s="85">
        <f>Table8[[#This Row],[Erorr 2]]^2</f>
        <v>1176.3500601615992</v>
      </c>
      <c r="P714" s="85">
        <f>ABS(Table8[[#This Row],[Erorr 2]])</f>
        <v>34.297959999999989</v>
      </c>
      <c r="Q714" s="13">
        <f>Table8[[#This Row],[Abs Erorr 4]]/Table8[[#This Row],[Adj Close]]</f>
        <v>9.5533953756030729E-2</v>
      </c>
    </row>
    <row r="715" spans="6:17" x14ac:dyDescent="0.3">
      <c r="F715" s="9">
        <v>44498.291666666664</v>
      </c>
      <c r="G715" s="80">
        <v>371.33330000000001</v>
      </c>
      <c r="H715" s="85">
        <f t="shared" si="22"/>
        <v>349.23432000000003</v>
      </c>
      <c r="I715" s="85">
        <f>(Table8[[#This Row],[Adj Close]]-Table8[[#This Row],[Forecast 3 Period]])</f>
        <v>22.098979999999983</v>
      </c>
      <c r="J715" s="85">
        <f>Table8[[#This Row],[Erorr ]]^2</f>
        <v>488.36491704039923</v>
      </c>
      <c r="K715" s="85">
        <f>ABS(Table8[[#This Row],[Erorr ]])</f>
        <v>22.098979999999983</v>
      </c>
      <c r="L715" s="13">
        <f>Table8[[#This Row],[Abs Erorr ]]/Table8[[#This Row],[Adj Close]]</f>
        <v>5.9512518807227854E-2</v>
      </c>
      <c r="M715" s="97">
        <f t="shared" si="23"/>
        <v>337.33533000000006</v>
      </c>
      <c r="N715" s="85">
        <f>(Table8[[#This Row],[Adj Close]]-Table8[[#This Row],[Forecast 6 Period ]])</f>
        <v>33.997969999999953</v>
      </c>
      <c r="O715" s="85">
        <f>Table8[[#This Row],[Erorr 2]]^2</f>
        <v>1155.8619641208968</v>
      </c>
      <c r="P715" s="85">
        <f>ABS(Table8[[#This Row],[Erorr 2]])</f>
        <v>33.997969999999953</v>
      </c>
      <c r="Q715" s="13">
        <f>Table8[[#This Row],[Abs Erorr 4]]/Table8[[#This Row],[Adj Close]]</f>
        <v>9.1556480391066328E-2</v>
      </c>
    </row>
    <row r="716" spans="6:17" x14ac:dyDescent="0.3">
      <c r="F716" s="5">
        <v>44501.291666666664</v>
      </c>
      <c r="G716" s="91">
        <v>402.86329999999998</v>
      </c>
      <c r="H716" s="85">
        <f t="shared" si="22"/>
        <v>360.02329999999995</v>
      </c>
      <c r="I716" s="85">
        <f>(Table8[[#This Row],[Adj Close]]-Table8[[#This Row],[Forecast 3 Period]])</f>
        <v>42.840000000000032</v>
      </c>
      <c r="J716" s="85">
        <f>Table8[[#This Row],[Erorr ]]^2</f>
        <v>1835.2656000000027</v>
      </c>
      <c r="K716" s="85">
        <f>ABS(Table8[[#This Row],[Erorr ]])</f>
        <v>42.840000000000032</v>
      </c>
      <c r="L716" s="13">
        <f>Table8[[#This Row],[Abs Erorr ]]/Table8[[#This Row],[Adj Close]]</f>
        <v>0.10633880028287519</v>
      </c>
      <c r="M716" s="97">
        <f t="shared" si="23"/>
        <v>347.63999000000001</v>
      </c>
      <c r="N716" s="85">
        <f>(Table8[[#This Row],[Adj Close]]-Table8[[#This Row],[Forecast 6 Period ]])</f>
        <v>55.223309999999969</v>
      </c>
      <c r="O716" s="85">
        <f>Table8[[#This Row],[Erorr 2]]^2</f>
        <v>3049.6139673560965</v>
      </c>
      <c r="P716" s="85">
        <f>ABS(Table8[[#This Row],[Erorr 2]])</f>
        <v>55.223309999999969</v>
      </c>
      <c r="Q716" s="13">
        <f>Table8[[#This Row],[Abs Erorr 4]]/Table8[[#This Row],[Adj Close]]</f>
        <v>0.13707704325511896</v>
      </c>
    </row>
    <row r="717" spans="6:17" x14ac:dyDescent="0.3">
      <c r="F717" s="9">
        <v>44502.291666666664</v>
      </c>
      <c r="G717" s="80">
        <v>390.66669999999999</v>
      </c>
      <c r="H717" s="85">
        <f t="shared" si="22"/>
        <v>380.24929999999995</v>
      </c>
      <c r="I717" s="85">
        <f>(Table8[[#This Row],[Adj Close]]-Table8[[#This Row],[Forecast 3 Period]])</f>
        <v>10.417400000000043</v>
      </c>
      <c r="J717" s="85">
        <f>Table8[[#This Row],[Erorr ]]^2</f>
        <v>108.5222227600009</v>
      </c>
      <c r="K717" s="85">
        <f>ABS(Table8[[#This Row],[Erorr ]])</f>
        <v>10.417400000000043</v>
      </c>
      <c r="L717" s="13">
        <f>Table8[[#This Row],[Abs Erorr ]]/Table8[[#This Row],[Adj Close]]</f>
        <v>2.666569738347303E-2</v>
      </c>
      <c r="M717" s="97">
        <f t="shared" si="23"/>
        <v>363.94230999999996</v>
      </c>
      <c r="N717" s="85">
        <f>(Table8[[#This Row],[Adj Close]]-Table8[[#This Row],[Forecast 6 Period ]])</f>
        <v>26.724390000000028</v>
      </c>
      <c r="O717" s="85">
        <f>Table8[[#This Row],[Erorr 2]]^2</f>
        <v>714.19302087210156</v>
      </c>
      <c r="P717" s="85">
        <f>ABS(Table8[[#This Row],[Erorr 2]])</f>
        <v>26.724390000000028</v>
      </c>
      <c r="Q717" s="13">
        <f>Table8[[#This Row],[Abs Erorr 4]]/Table8[[#This Row],[Adj Close]]</f>
        <v>6.8407135801438992E-2</v>
      </c>
    </row>
    <row r="718" spans="6:17" x14ac:dyDescent="0.3">
      <c r="F718" s="5">
        <v>44503.291666666664</v>
      </c>
      <c r="G718" s="91">
        <v>404.62</v>
      </c>
      <c r="H718" s="85">
        <f t="shared" si="22"/>
        <v>388.52566000000002</v>
      </c>
      <c r="I718" s="85">
        <f>(Table8[[#This Row],[Adj Close]]-Table8[[#This Row],[Forecast 3 Period]])</f>
        <v>16.094339999999988</v>
      </c>
      <c r="J718" s="85">
        <f>Table8[[#This Row],[Erorr ]]^2</f>
        <v>259.02778003559962</v>
      </c>
      <c r="K718" s="85">
        <f>ABS(Table8[[#This Row],[Erorr ]])</f>
        <v>16.094339999999988</v>
      </c>
      <c r="L718" s="13">
        <f>Table8[[#This Row],[Abs Erorr ]]/Table8[[#This Row],[Adj Close]]</f>
        <v>3.9776432207997599E-2</v>
      </c>
      <c r="M718" s="97">
        <f t="shared" si="23"/>
        <v>373.31832000000003</v>
      </c>
      <c r="N718" s="85">
        <f>(Table8[[#This Row],[Adj Close]]-Table8[[#This Row],[Forecast 6 Period ]])</f>
        <v>31.301679999999976</v>
      </c>
      <c r="O718" s="85">
        <f>Table8[[#This Row],[Erorr 2]]^2</f>
        <v>979.79517082239852</v>
      </c>
      <c r="P718" s="85">
        <f>ABS(Table8[[#This Row],[Erorr 2]])</f>
        <v>31.301679999999976</v>
      </c>
      <c r="Q718" s="13">
        <f>Table8[[#This Row],[Abs Erorr 4]]/Table8[[#This Row],[Adj Close]]</f>
        <v>7.7360684098660412E-2</v>
      </c>
    </row>
    <row r="719" spans="6:17" x14ac:dyDescent="0.3">
      <c r="F719" s="9">
        <v>44504.291666666664</v>
      </c>
      <c r="G719" s="80">
        <v>409.97</v>
      </c>
      <c r="H719" s="85">
        <f t="shared" si="22"/>
        <v>399.90699999999998</v>
      </c>
      <c r="I719" s="85">
        <f>(Table8[[#This Row],[Adj Close]]-Table8[[#This Row],[Forecast 3 Period]])</f>
        <v>10.063000000000045</v>
      </c>
      <c r="J719" s="85">
        <f>Table8[[#This Row],[Erorr ]]^2</f>
        <v>101.26396900000091</v>
      </c>
      <c r="K719" s="85">
        <f>ABS(Table8[[#This Row],[Erorr ]])</f>
        <v>10.063000000000045</v>
      </c>
      <c r="L719" s="13">
        <f>Table8[[#This Row],[Abs Erorr ]]/Table8[[#This Row],[Adj Close]]</f>
        <v>2.4545698465741506E-2</v>
      </c>
      <c r="M719" s="97">
        <f t="shared" si="23"/>
        <v>384.39332000000002</v>
      </c>
      <c r="N719" s="85">
        <f>(Table8[[#This Row],[Adj Close]]-Table8[[#This Row],[Forecast 6 Period ]])</f>
        <v>25.57668000000001</v>
      </c>
      <c r="O719" s="85">
        <f>Table8[[#This Row],[Erorr 2]]^2</f>
        <v>654.16655982240047</v>
      </c>
      <c r="P719" s="85">
        <f>ABS(Table8[[#This Row],[Erorr 2]])</f>
        <v>25.57668000000001</v>
      </c>
      <c r="Q719" s="13">
        <f>Table8[[#This Row],[Abs Erorr 4]]/Table8[[#This Row],[Adj Close]]</f>
        <v>6.2386711222772416E-2</v>
      </c>
    </row>
    <row r="720" spans="6:17" x14ac:dyDescent="0.3">
      <c r="F720" s="5">
        <v>44505.291666666664</v>
      </c>
      <c r="G720" s="91">
        <v>407.36329999999998</v>
      </c>
      <c r="H720" s="85">
        <f t="shared" si="22"/>
        <v>402.57401000000004</v>
      </c>
      <c r="I720" s="85">
        <f>(Table8[[#This Row],[Adj Close]]-Table8[[#This Row],[Forecast 3 Period]])</f>
        <v>4.7892899999999372</v>
      </c>
      <c r="J720" s="85">
        <f>Table8[[#This Row],[Erorr ]]^2</f>
        <v>22.937298704099398</v>
      </c>
      <c r="K720" s="85">
        <f>ABS(Table8[[#This Row],[Erorr ]])</f>
        <v>4.7892899999999372</v>
      </c>
      <c r="L720" s="13">
        <f>Table8[[#This Row],[Abs Erorr ]]/Table8[[#This Row],[Adj Close]]</f>
        <v>1.175680283422669E-2</v>
      </c>
      <c r="M720" s="97">
        <f t="shared" si="23"/>
        <v>394.65866000000005</v>
      </c>
      <c r="N720" s="85">
        <f>(Table8[[#This Row],[Adj Close]]-Table8[[#This Row],[Forecast 6 Period ]])</f>
        <v>12.704639999999927</v>
      </c>
      <c r="O720" s="85">
        <f>Table8[[#This Row],[Erorr 2]]^2</f>
        <v>161.40787752959812</v>
      </c>
      <c r="P720" s="85">
        <f>ABS(Table8[[#This Row],[Erorr 2]])</f>
        <v>12.704639999999927</v>
      </c>
      <c r="Q720" s="13">
        <f>Table8[[#This Row],[Abs Erorr 4]]/Table8[[#This Row],[Adj Close]]</f>
        <v>3.1187492835019568E-2</v>
      </c>
    </row>
    <row r="721" spans="6:17" x14ac:dyDescent="0.3">
      <c r="F721" s="9">
        <v>44508.291666666664</v>
      </c>
      <c r="G721" s="80">
        <v>387.64670000000001</v>
      </c>
      <c r="H721" s="85">
        <f t="shared" si="22"/>
        <v>407.32231999999999</v>
      </c>
      <c r="I721" s="85">
        <f>(Table8[[#This Row],[Adj Close]]-Table8[[#This Row],[Forecast 3 Period]])</f>
        <v>-19.675619999999981</v>
      </c>
      <c r="J721" s="85">
        <f>Table8[[#This Row],[Erorr ]]^2</f>
        <v>387.13002238439924</v>
      </c>
      <c r="K721" s="85">
        <f>ABS(Table8[[#This Row],[Erorr ]])</f>
        <v>19.675619999999981</v>
      </c>
      <c r="L721" s="13">
        <f>Table8[[#This Row],[Abs Erorr ]]/Table8[[#This Row],[Adj Close]]</f>
        <v>5.0756578090307439E-2</v>
      </c>
      <c r="M721" s="97">
        <f t="shared" si="23"/>
        <v>399.94366000000002</v>
      </c>
      <c r="N721" s="85">
        <f>(Table8[[#This Row],[Adj Close]]-Table8[[#This Row],[Forecast 6 Period ]])</f>
        <v>-12.296960000000013</v>
      </c>
      <c r="O721" s="85">
        <f>Table8[[#This Row],[Erorr 2]]^2</f>
        <v>151.21522524160031</v>
      </c>
      <c r="P721" s="85">
        <f>ABS(Table8[[#This Row],[Erorr 2]])</f>
        <v>12.296960000000013</v>
      </c>
      <c r="Q721" s="13">
        <f>Table8[[#This Row],[Abs Erorr 4]]/Table8[[#This Row],[Adj Close]]</f>
        <v>3.1722080956706228E-2</v>
      </c>
    </row>
    <row r="722" spans="6:17" x14ac:dyDescent="0.3">
      <c r="F722" s="5">
        <v>44509.291666666664</v>
      </c>
      <c r="G722" s="91">
        <v>341.16669999999999</v>
      </c>
      <c r="H722" s="85">
        <f t="shared" si="22"/>
        <v>400.25867</v>
      </c>
      <c r="I722" s="85">
        <f>(Table8[[#This Row],[Adj Close]]-Table8[[#This Row],[Forecast 3 Period]])</f>
        <v>-59.091970000000003</v>
      </c>
      <c r="J722" s="85">
        <f>Table8[[#This Row],[Erorr ]]^2</f>
        <v>3491.8609184809002</v>
      </c>
      <c r="K722" s="85">
        <f>ABS(Table8[[#This Row],[Erorr ]])</f>
        <v>59.091970000000003</v>
      </c>
      <c r="L722" s="13">
        <f>Table8[[#This Row],[Abs Erorr ]]/Table8[[#This Row],[Adj Close]]</f>
        <v>0.17320556197307652</v>
      </c>
      <c r="M722" s="97">
        <f t="shared" si="23"/>
        <v>401.27300000000008</v>
      </c>
      <c r="N722" s="85">
        <f>(Table8[[#This Row],[Adj Close]]-Table8[[#This Row],[Forecast 6 Period ]])</f>
        <v>-60.10630000000009</v>
      </c>
      <c r="O722" s="85">
        <f>Table8[[#This Row],[Erorr 2]]^2</f>
        <v>3612.767299690011</v>
      </c>
      <c r="P722" s="85">
        <f>ABS(Table8[[#This Row],[Erorr 2]])</f>
        <v>60.10630000000009</v>
      </c>
      <c r="Q722" s="13">
        <f>Table8[[#This Row],[Abs Erorr 4]]/Table8[[#This Row],[Adj Close]]</f>
        <v>0.17617868332401754</v>
      </c>
    </row>
    <row r="723" spans="6:17" x14ac:dyDescent="0.3">
      <c r="F723" s="9">
        <v>44510.291666666664</v>
      </c>
      <c r="G723" s="80">
        <v>355.98329999999999</v>
      </c>
      <c r="H723" s="85">
        <f t="shared" si="22"/>
        <v>374.96967999999998</v>
      </c>
      <c r="I723" s="85">
        <f>(Table8[[#This Row],[Adj Close]]-Table8[[#This Row],[Forecast 3 Period]])</f>
        <v>-18.986379999999997</v>
      </c>
      <c r="J723" s="85">
        <f>Table8[[#This Row],[Erorr ]]^2</f>
        <v>360.48262550439989</v>
      </c>
      <c r="K723" s="85">
        <f>ABS(Table8[[#This Row],[Erorr ]])</f>
        <v>18.986379999999997</v>
      </c>
      <c r="L723" s="13">
        <f>Table8[[#This Row],[Abs Erorr ]]/Table8[[#This Row],[Adj Close]]</f>
        <v>5.333503004213961E-2</v>
      </c>
      <c r="M723" s="97">
        <f t="shared" si="23"/>
        <v>388.75801000000001</v>
      </c>
      <c r="N723" s="85">
        <f>(Table8[[#This Row],[Adj Close]]-Table8[[#This Row],[Forecast 6 Period ]])</f>
        <v>-32.774710000000027</v>
      </c>
      <c r="O723" s="85">
        <f>Table8[[#This Row],[Erorr 2]]^2</f>
        <v>1074.1816155841018</v>
      </c>
      <c r="P723" s="85">
        <f>ABS(Table8[[#This Row],[Erorr 2]])</f>
        <v>32.774710000000027</v>
      </c>
      <c r="Q723" s="13">
        <f>Table8[[#This Row],[Abs Erorr 4]]/Table8[[#This Row],[Adj Close]]</f>
        <v>9.2068111060266106E-2</v>
      </c>
    </row>
    <row r="724" spans="6:17" x14ac:dyDescent="0.3">
      <c r="F724" s="5">
        <v>44511.291666666664</v>
      </c>
      <c r="G724" s="91">
        <v>354.50330000000002</v>
      </c>
      <c r="H724" s="85">
        <f t="shared" si="22"/>
        <v>361.03733999999997</v>
      </c>
      <c r="I724" s="85">
        <f>(Table8[[#This Row],[Adj Close]]-Table8[[#This Row],[Forecast 3 Period]])</f>
        <v>-6.5340399999999477</v>
      </c>
      <c r="J724" s="85">
        <f>Table8[[#This Row],[Erorr ]]^2</f>
        <v>42.693678721599319</v>
      </c>
      <c r="K724" s="85">
        <f>ABS(Table8[[#This Row],[Erorr ]])</f>
        <v>6.5340399999999477</v>
      </c>
      <c r="L724" s="13">
        <f>Table8[[#This Row],[Abs Erorr ]]/Table8[[#This Row],[Adj Close]]</f>
        <v>1.8431535052000778E-2</v>
      </c>
      <c r="M724" s="97">
        <f t="shared" si="23"/>
        <v>379.89100000000002</v>
      </c>
      <c r="N724" s="85">
        <f>(Table8[[#This Row],[Adj Close]]-Table8[[#This Row],[Forecast 6 Period ]])</f>
        <v>-25.387699999999995</v>
      </c>
      <c r="O724" s="85">
        <f>Table8[[#This Row],[Erorr 2]]^2</f>
        <v>644.53531128999975</v>
      </c>
      <c r="P724" s="85">
        <f>ABS(Table8[[#This Row],[Erorr 2]])</f>
        <v>25.387699999999995</v>
      </c>
      <c r="Q724" s="13">
        <f>Table8[[#This Row],[Abs Erorr 4]]/Table8[[#This Row],[Adj Close]]</f>
        <v>7.1614848155151151E-2</v>
      </c>
    </row>
    <row r="725" spans="6:17" x14ac:dyDescent="0.3">
      <c r="F725" s="9">
        <v>44512.291666666664</v>
      </c>
      <c r="G725" s="80">
        <v>344.47329999999999</v>
      </c>
      <c r="H725" s="85">
        <f t="shared" si="22"/>
        <v>350.94632000000001</v>
      </c>
      <c r="I725" s="85">
        <f>(Table8[[#This Row],[Adj Close]]-Table8[[#This Row],[Forecast 3 Period]])</f>
        <v>-6.4730200000000195</v>
      </c>
      <c r="J725" s="85">
        <f>Table8[[#This Row],[Erorr ]]^2</f>
        <v>41.89998792040025</v>
      </c>
      <c r="K725" s="85">
        <f>ABS(Table8[[#This Row],[Erorr ]])</f>
        <v>6.4730200000000195</v>
      </c>
      <c r="L725" s="13">
        <f>Table8[[#This Row],[Abs Erorr ]]/Table8[[#This Row],[Adj Close]]</f>
        <v>1.8791064503402788E-2</v>
      </c>
      <c r="M725" s="97">
        <f t="shared" si="23"/>
        <v>369.59333000000004</v>
      </c>
      <c r="N725" s="85">
        <f>(Table8[[#This Row],[Adj Close]]-Table8[[#This Row],[Forecast 6 Period ]])</f>
        <v>-25.120030000000042</v>
      </c>
      <c r="O725" s="85">
        <f>Table8[[#This Row],[Erorr 2]]^2</f>
        <v>631.01590720090212</v>
      </c>
      <c r="P725" s="85">
        <f>ABS(Table8[[#This Row],[Erorr 2]])</f>
        <v>25.120030000000042</v>
      </c>
      <c r="Q725" s="13">
        <f>Table8[[#This Row],[Abs Erorr 4]]/Table8[[#This Row],[Adj Close]]</f>
        <v>7.2923010288460793E-2</v>
      </c>
    </row>
    <row r="726" spans="6:17" x14ac:dyDescent="0.3">
      <c r="F726" s="5">
        <v>44515.291666666664</v>
      </c>
      <c r="G726" s="91">
        <v>337.79669999999999</v>
      </c>
      <c r="H726" s="85">
        <f t="shared" si="22"/>
        <v>350.93529999999998</v>
      </c>
      <c r="I726" s="85">
        <f>(Table8[[#This Row],[Adj Close]]-Table8[[#This Row],[Forecast 3 Period]])</f>
        <v>-13.138599999999997</v>
      </c>
      <c r="J726" s="85">
        <f>Table8[[#This Row],[Erorr ]]^2</f>
        <v>172.62280995999993</v>
      </c>
      <c r="K726" s="85">
        <f>ABS(Table8[[#This Row],[Erorr ]])</f>
        <v>13.138599999999997</v>
      </c>
      <c r="L726" s="13">
        <f>Table8[[#This Row],[Abs Erorr ]]/Table8[[#This Row],[Adj Close]]</f>
        <v>3.8894992165405991E-2</v>
      </c>
      <c r="M726" s="97">
        <f t="shared" si="23"/>
        <v>358.72632000000004</v>
      </c>
      <c r="N726" s="85">
        <f>(Table8[[#This Row],[Adj Close]]-Table8[[#This Row],[Forecast 6 Period ]])</f>
        <v>-20.929620000000057</v>
      </c>
      <c r="O726" s="85">
        <f>Table8[[#This Row],[Erorr 2]]^2</f>
        <v>438.04899334440239</v>
      </c>
      <c r="P726" s="85">
        <f>ABS(Table8[[#This Row],[Erorr 2]])</f>
        <v>20.929620000000057</v>
      </c>
      <c r="Q726" s="13">
        <f>Table8[[#This Row],[Abs Erorr 4]]/Table8[[#This Row],[Adj Close]]</f>
        <v>6.1959219850282903E-2</v>
      </c>
    </row>
    <row r="727" spans="6:17" x14ac:dyDescent="0.3">
      <c r="F727" s="9">
        <v>44516.291666666664</v>
      </c>
      <c r="G727" s="80">
        <v>351.57670000000002</v>
      </c>
      <c r="H727" s="85">
        <f t="shared" si="22"/>
        <v>344.81166000000002</v>
      </c>
      <c r="I727" s="85">
        <f>(Table8[[#This Row],[Adj Close]]-Table8[[#This Row],[Forecast 3 Period]])</f>
        <v>6.7650399999999991</v>
      </c>
      <c r="J727" s="85">
        <f>Table8[[#This Row],[Erorr ]]^2</f>
        <v>45.765766201599988</v>
      </c>
      <c r="K727" s="85">
        <f>ABS(Table8[[#This Row],[Erorr ]])</f>
        <v>6.7650399999999991</v>
      </c>
      <c r="L727" s="13">
        <f>Table8[[#This Row],[Abs Erorr ]]/Table8[[#This Row],[Adj Close]]</f>
        <v>1.9242003238553632E-2</v>
      </c>
      <c r="M727" s="97">
        <f t="shared" si="23"/>
        <v>351.43266000000006</v>
      </c>
      <c r="N727" s="85">
        <f>(Table8[[#This Row],[Adj Close]]-Table8[[#This Row],[Forecast 6 Period ]])</f>
        <v>0.14403999999996131</v>
      </c>
      <c r="O727" s="85">
        <f>Table8[[#This Row],[Erorr 2]]^2</f>
        <v>2.0747521599988855E-2</v>
      </c>
      <c r="P727" s="85">
        <f>ABS(Table8[[#This Row],[Erorr 2]])</f>
        <v>0.14403999999996131</v>
      </c>
      <c r="Q727" s="13">
        <f>Table8[[#This Row],[Abs Erorr 4]]/Table8[[#This Row],[Adj Close]]</f>
        <v>4.0969722965134296E-4</v>
      </c>
    </row>
    <row r="728" spans="6:17" x14ac:dyDescent="0.3">
      <c r="F728" s="5">
        <v>44517.291666666664</v>
      </c>
      <c r="G728" s="91">
        <v>363.00330000000002</v>
      </c>
      <c r="H728" s="85">
        <f t="shared" si="22"/>
        <v>345.31168000000002</v>
      </c>
      <c r="I728" s="85">
        <f>(Table8[[#This Row],[Adj Close]]-Table8[[#This Row],[Forecast 3 Period]])</f>
        <v>17.69162</v>
      </c>
      <c r="J728" s="85">
        <f>Table8[[#This Row],[Erorr ]]^2</f>
        <v>312.99341822439999</v>
      </c>
      <c r="K728" s="85">
        <f>ABS(Table8[[#This Row],[Erorr ]])</f>
        <v>17.69162</v>
      </c>
      <c r="L728" s="13">
        <f>Table8[[#This Row],[Abs Erorr ]]/Table8[[#This Row],[Adj Close]]</f>
        <v>4.8736802117225926E-2</v>
      </c>
      <c r="M728" s="97">
        <f t="shared" si="23"/>
        <v>347.38499999999999</v>
      </c>
      <c r="N728" s="85">
        <f>(Table8[[#This Row],[Adj Close]]-Table8[[#This Row],[Forecast 6 Period ]])</f>
        <v>15.618300000000033</v>
      </c>
      <c r="O728" s="85">
        <f>Table8[[#This Row],[Erorr 2]]^2</f>
        <v>243.93129489000106</v>
      </c>
      <c r="P728" s="85">
        <f>ABS(Table8[[#This Row],[Erorr 2]])</f>
        <v>15.618300000000033</v>
      </c>
      <c r="Q728" s="13">
        <f>Table8[[#This Row],[Abs Erorr 4]]/Table8[[#This Row],[Adj Close]]</f>
        <v>4.3025228696268139E-2</v>
      </c>
    </row>
    <row r="729" spans="6:17" x14ac:dyDescent="0.3">
      <c r="F729" s="9">
        <v>44518.291666666664</v>
      </c>
      <c r="G729" s="80">
        <v>365.46</v>
      </c>
      <c r="H729" s="85">
        <f t="shared" si="22"/>
        <v>352.01333999999997</v>
      </c>
      <c r="I729" s="85">
        <f>(Table8[[#This Row],[Adj Close]]-Table8[[#This Row],[Forecast 3 Period]])</f>
        <v>13.446660000000008</v>
      </c>
      <c r="J729" s="85">
        <f>Table8[[#This Row],[Erorr ]]^2</f>
        <v>180.81266515560023</v>
      </c>
      <c r="K729" s="85">
        <f>ABS(Table8[[#This Row],[Erorr ]])</f>
        <v>13.446660000000008</v>
      </c>
      <c r="L729" s="13">
        <f>Table8[[#This Row],[Abs Erorr ]]/Table8[[#This Row],[Adj Close]]</f>
        <v>3.6793794122475812E-2</v>
      </c>
      <c r="M729" s="97">
        <f t="shared" si="23"/>
        <v>350.41865999999999</v>
      </c>
      <c r="N729" s="85">
        <f>(Table8[[#This Row],[Adj Close]]-Table8[[#This Row],[Forecast 6 Period ]])</f>
        <v>15.041339999999991</v>
      </c>
      <c r="O729" s="85">
        <f>Table8[[#This Row],[Erorr 2]]^2</f>
        <v>226.24190899559974</v>
      </c>
      <c r="P729" s="85">
        <f>ABS(Table8[[#This Row],[Erorr 2]])</f>
        <v>15.041339999999991</v>
      </c>
      <c r="Q729" s="13">
        <f>Table8[[#This Row],[Abs Erorr 4]]/Table8[[#This Row],[Adj Close]]</f>
        <v>4.115728123460842E-2</v>
      </c>
    </row>
    <row r="730" spans="6:17" x14ac:dyDescent="0.3">
      <c r="F730" s="5">
        <v>44519.291666666664</v>
      </c>
      <c r="G730" s="91">
        <v>379.02</v>
      </c>
      <c r="H730" s="85">
        <f t="shared" si="22"/>
        <v>360.55799999999999</v>
      </c>
      <c r="I730" s="85">
        <f>(Table8[[#This Row],[Adj Close]]-Table8[[#This Row],[Forecast 3 Period]])</f>
        <v>18.461999999999989</v>
      </c>
      <c r="J730" s="85">
        <f>Table8[[#This Row],[Erorr ]]^2</f>
        <v>340.84544399999959</v>
      </c>
      <c r="K730" s="85">
        <f>ABS(Table8[[#This Row],[Erorr ]])</f>
        <v>18.461999999999989</v>
      </c>
      <c r="L730" s="13">
        <f>Table8[[#This Row],[Abs Erorr ]]/Table8[[#This Row],[Adj Close]]</f>
        <v>4.8709830615798609E-2</v>
      </c>
      <c r="M730" s="97">
        <f t="shared" si="23"/>
        <v>353.46500000000003</v>
      </c>
      <c r="N730" s="85">
        <f>(Table8[[#This Row],[Adj Close]]-Table8[[#This Row],[Forecast 6 Period ]])</f>
        <v>25.55499999999995</v>
      </c>
      <c r="O730" s="85">
        <f>Table8[[#This Row],[Erorr 2]]^2</f>
        <v>653.05802499999743</v>
      </c>
      <c r="P730" s="85">
        <f>ABS(Table8[[#This Row],[Erorr 2]])</f>
        <v>25.55499999999995</v>
      </c>
      <c r="Q730" s="13">
        <f>Table8[[#This Row],[Abs Erorr 4]]/Table8[[#This Row],[Adj Close]]</f>
        <v>6.7423882644715188E-2</v>
      </c>
    </row>
    <row r="731" spans="6:17" x14ac:dyDescent="0.3">
      <c r="F731" s="9">
        <v>44522.291666666664</v>
      </c>
      <c r="G731" s="80">
        <v>385.62329999999997</v>
      </c>
      <c r="H731" s="85">
        <f t="shared" si="22"/>
        <v>370.14698999999996</v>
      </c>
      <c r="I731" s="85">
        <f>(Table8[[#This Row],[Adj Close]]-Table8[[#This Row],[Forecast 3 Period]])</f>
        <v>15.476310000000012</v>
      </c>
      <c r="J731" s="85">
        <f>Table8[[#This Row],[Erorr ]]^2</f>
        <v>239.51617121610039</v>
      </c>
      <c r="K731" s="85">
        <f>ABS(Table8[[#This Row],[Erorr ]])</f>
        <v>15.476310000000012</v>
      </c>
      <c r="L731" s="13">
        <f>Table8[[#This Row],[Abs Erorr ]]/Table8[[#This Row],[Adj Close]]</f>
        <v>4.0133233650560048E-2</v>
      </c>
      <c r="M731" s="97">
        <f t="shared" si="23"/>
        <v>360.03900000000004</v>
      </c>
      <c r="N731" s="85">
        <f>(Table8[[#This Row],[Adj Close]]-Table8[[#This Row],[Forecast 6 Period ]])</f>
        <v>25.584299999999928</v>
      </c>
      <c r="O731" s="85">
        <f>Table8[[#This Row],[Erorr 2]]^2</f>
        <v>654.55640648999633</v>
      </c>
      <c r="P731" s="85">
        <f>ABS(Table8[[#This Row],[Erorr 2]])</f>
        <v>25.584299999999928</v>
      </c>
      <c r="Q731" s="13">
        <f>Table8[[#This Row],[Abs Erorr 4]]/Table8[[#This Row],[Adj Close]]</f>
        <v>6.6345316789726994E-2</v>
      </c>
    </row>
    <row r="732" spans="6:17" x14ac:dyDescent="0.3">
      <c r="F732" s="5">
        <v>44523.291666666664</v>
      </c>
      <c r="G732" s="91">
        <v>369.67669999999998</v>
      </c>
      <c r="H732" s="85">
        <f t="shared" si="22"/>
        <v>377.59332000000001</v>
      </c>
      <c r="I732" s="85">
        <f>(Table8[[#This Row],[Adj Close]]-Table8[[#This Row],[Forecast 3 Period]])</f>
        <v>-7.9166200000000231</v>
      </c>
      <c r="J732" s="85">
        <f>Table8[[#This Row],[Erorr ]]^2</f>
        <v>62.672872224400365</v>
      </c>
      <c r="K732" s="85">
        <f>ABS(Table8[[#This Row],[Erorr ]])</f>
        <v>7.9166200000000231</v>
      </c>
      <c r="L732" s="13">
        <f>Table8[[#This Row],[Abs Erorr ]]/Table8[[#This Row],[Adj Close]]</f>
        <v>2.1414982334564292E-2</v>
      </c>
      <c r="M732" s="97">
        <f t="shared" si="23"/>
        <v>367.55866000000003</v>
      </c>
      <c r="N732" s="85">
        <f>(Table8[[#This Row],[Adj Close]]-Table8[[#This Row],[Forecast 6 Period ]])</f>
        <v>2.1180399999999509</v>
      </c>
      <c r="O732" s="85">
        <f>Table8[[#This Row],[Erorr 2]]^2</f>
        <v>4.4860934415997917</v>
      </c>
      <c r="P732" s="85">
        <f>ABS(Table8[[#This Row],[Erorr 2]])</f>
        <v>2.1180399999999509</v>
      </c>
      <c r="Q732" s="13">
        <f>Table8[[#This Row],[Abs Erorr 4]]/Table8[[#This Row],[Adj Close]]</f>
        <v>5.7294387230787088E-3</v>
      </c>
    </row>
    <row r="733" spans="6:17" x14ac:dyDescent="0.3">
      <c r="F733" s="9">
        <v>44524.291666666664</v>
      </c>
      <c r="G733" s="80">
        <v>372</v>
      </c>
      <c r="H733" s="85">
        <f t="shared" si="22"/>
        <v>377.26366999999993</v>
      </c>
      <c r="I733" s="85">
        <f>(Table8[[#This Row],[Adj Close]]-Table8[[#This Row],[Forecast 3 Period]])</f>
        <v>-5.2636699999999337</v>
      </c>
      <c r="J733" s="85">
        <f>Table8[[#This Row],[Erorr ]]^2</f>
        <v>27.706221868899302</v>
      </c>
      <c r="K733" s="85">
        <f>ABS(Table8[[#This Row],[Erorr ]])</f>
        <v>5.2636699999999337</v>
      </c>
      <c r="L733" s="13">
        <f>Table8[[#This Row],[Abs Erorr ]]/Table8[[#This Row],[Adj Close]]</f>
        <v>1.414965053763423E-2</v>
      </c>
      <c r="M733" s="97">
        <f t="shared" si="23"/>
        <v>371.41400000000004</v>
      </c>
      <c r="N733" s="85">
        <f>(Table8[[#This Row],[Adj Close]]-Table8[[#This Row],[Forecast 6 Period ]])</f>
        <v>0.58599999999995589</v>
      </c>
      <c r="O733" s="85">
        <f>Table8[[#This Row],[Erorr 2]]^2</f>
        <v>0.3433959999999483</v>
      </c>
      <c r="P733" s="85">
        <f>ABS(Table8[[#This Row],[Erorr 2]])</f>
        <v>0.58599999999995589</v>
      </c>
      <c r="Q733" s="13">
        <f>Table8[[#This Row],[Abs Erorr 4]]/Table8[[#This Row],[Adj Close]]</f>
        <v>1.5752688172041825E-3</v>
      </c>
    </row>
    <row r="734" spans="6:17" x14ac:dyDescent="0.3">
      <c r="F734" s="5">
        <v>44526.291666666664</v>
      </c>
      <c r="G734" s="91">
        <v>360.64</v>
      </c>
      <c r="H734" s="85">
        <f t="shared" si="22"/>
        <v>375.39</v>
      </c>
      <c r="I734" s="85">
        <f>(Table8[[#This Row],[Adj Close]]-Table8[[#This Row],[Forecast 3 Period]])</f>
        <v>-14.75</v>
      </c>
      <c r="J734" s="85">
        <f>Table8[[#This Row],[Erorr ]]^2</f>
        <v>217.5625</v>
      </c>
      <c r="K734" s="85">
        <f>ABS(Table8[[#This Row],[Erorr ]])</f>
        <v>14.75</v>
      </c>
      <c r="L734" s="13">
        <f>Table8[[#This Row],[Abs Erorr ]]/Table8[[#This Row],[Adj Close]]</f>
        <v>4.0899511978704527E-2</v>
      </c>
      <c r="M734" s="97">
        <f t="shared" si="23"/>
        <v>374.11032999999998</v>
      </c>
      <c r="N734" s="85">
        <f>(Table8[[#This Row],[Adj Close]]-Table8[[#This Row],[Forecast 6 Period ]])</f>
        <v>-13.47032999999999</v>
      </c>
      <c r="O734" s="85">
        <f>Table8[[#This Row],[Erorr 2]]^2</f>
        <v>181.44979030889974</v>
      </c>
      <c r="P734" s="85">
        <f>ABS(Table8[[#This Row],[Erorr 2]])</f>
        <v>13.47032999999999</v>
      </c>
      <c r="Q734" s="13">
        <f>Table8[[#This Row],[Abs Erorr 4]]/Table8[[#This Row],[Adj Close]]</f>
        <v>3.7351181233362882E-2</v>
      </c>
    </row>
    <row r="735" spans="6:17" x14ac:dyDescent="0.3">
      <c r="F735" s="9">
        <v>44529.291666666664</v>
      </c>
      <c r="G735" s="80">
        <v>378.99669999999998</v>
      </c>
      <c r="H735" s="85">
        <f t="shared" si="22"/>
        <v>366.75900999999999</v>
      </c>
      <c r="I735" s="85">
        <f>(Table8[[#This Row],[Adj Close]]-Table8[[#This Row],[Forecast 3 Period]])</f>
        <v>12.237689999999986</v>
      </c>
      <c r="J735" s="85">
        <f>Table8[[#This Row],[Erorr ]]^2</f>
        <v>149.76105653609966</v>
      </c>
      <c r="K735" s="85">
        <f>ABS(Table8[[#This Row],[Erorr ]])</f>
        <v>12.237689999999986</v>
      </c>
      <c r="L735" s="13">
        <f>Table8[[#This Row],[Abs Erorr ]]/Table8[[#This Row],[Adj Close]]</f>
        <v>3.2289700675493978E-2</v>
      </c>
      <c r="M735" s="97">
        <f t="shared" si="23"/>
        <v>372.036</v>
      </c>
      <c r="N735" s="85">
        <f>(Table8[[#This Row],[Adj Close]]-Table8[[#This Row],[Forecast 6 Period ]])</f>
        <v>6.9606999999999744</v>
      </c>
      <c r="O735" s="85">
        <f>Table8[[#This Row],[Erorr 2]]^2</f>
        <v>48.451344489999641</v>
      </c>
      <c r="P735" s="85">
        <f>ABS(Table8[[#This Row],[Erorr 2]])</f>
        <v>6.9606999999999744</v>
      </c>
      <c r="Q735" s="13">
        <f>Table8[[#This Row],[Abs Erorr 4]]/Table8[[#This Row],[Adj Close]]</f>
        <v>1.8366122976796302E-2</v>
      </c>
    </row>
    <row r="736" spans="6:17" x14ac:dyDescent="0.3">
      <c r="F736" s="5">
        <v>44530.291666666664</v>
      </c>
      <c r="G736" s="91">
        <v>381.58670000000001</v>
      </c>
      <c r="H736" s="85">
        <f t="shared" si="22"/>
        <v>371.39067999999997</v>
      </c>
      <c r="I736" s="85">
        <f>(Table8[[#This Row],[Adj Close]]-Table8[[#This Row],[Forecast 3 Period]])</f>
        <v>10.196020000000033</v>
      </c>
      <c r="J736" s="85">
        <f>Table8[[#This Row],[Erorr ]]^2</f>
        <v>103.95882384040067</v>
      </c>
      <c r="K736" s="85">
        <f>ABS(Table8[[#This Row],[Erorr ]])</f>
        <v>10.196020000000033</v>
      </c>
      <c r="L736" s="13">
        <f>Table8[[#This Row],[Abs Erorr ]]/Table8[[#This Row],[Adj Close]]</f>
        <v>2.6720061259996829E-2</v>
      </c>
      <c r="M736" s="97">
        <f t="shared" si="23"/>
        <v>372.72701000000001</v>
      </c>
      <c r="N736" s="85">
        <f>(Table8[[#This Row],[Adj Close]]-Table8[[#This Row],[Forecast 6 Period ]])</f>
        <v>8.8596900000000005</v>
      </c>
      <c r="O736" s="85">
        <f>Table8[[#This Row],[Erorr 2]]^2</f>
        <v>78.494106896100007</v>
      </c>
      <c r="P736" s="85">
        <f>ABS(Table8[[#This Row],[Erorr 2]])</f>
        <v>8.8596900000000005</v>
      </c>
      <c r="Q736" s="13">
        <f>Table8[[#This Row],[Abs Erorr 4]]/Table8[[#This Row],[Adj Close]]</f>
        <v>2.3218026204791731E-2</v>
      </c>
    </row>
    <row r="737" spans="6:17" x14ac:dyDescent="0.3">
      <c r="F737" s="9">
        <v>44531.291666666664</v>
      </c>
      <c r="G737" s="80">
        <v>365</v>
      </c>
      <c r="H737" s="85">
        <f t="shared" si="22"/>
        <v>374.52569</v>
      </c>
      <c r="I737" s="85">
        <f>(Table8[[#This Row],[Adj Close]]-Table8[[#This Row],[Forecast 3 Period]])</f>
        <v>-9.5256899999999973</v>
      </c>
      <c r="J737" s="85">
        <f>Table8[[#This Row],[Erorr ]]^2</f>
        <v>90.738769976099945</v>
      </c>
      <c r="K737" s="85">
        <f>ABS(Table8[[#This Row],[Erorr ]])</f>
        <v>9.5256899999999973</v>
      </c>
      <c r="L737" s="13">
        <f>Table8[[#This Row],[Abs Erorr ]]/Table8[[#This Row],[Adj Close]]</f>
        <v>2.6097780821917802E-2</v>
      </c>
      <c r="M737" s="97">
        <f t="shared" si="23"/>
        <v>374.17467999999997</v>
      </c>
      <c r="N737" s="85">
        <f>(Table8[[#This Row],[Adj Close]]-Table8[[#This Row],[Forecast 6 Period ]])</f>
        <v>-9.1746799999999666</v>
      </c>
      <c r="O737" s="85">
        <f>Table8[[#This Row],[Erorr 2]]^2</f>
        <v>84.174753102399393</v>
      </c>
      <c r="P737" s="85">
        <f>ABS(Table8[[#This Row],[Erorr 2]])</f>
        <v>9.1746799999999666</v>
      </c>
      <c r="Q737" s="13">
        <f>Table8[[#This Row],[Abs Erorr 4]]/Table8[[#This Row],[Adj Close]]</f>
        <v>2.5136109589041004E-2</v>
      </c>
    </row>
    <row r="738" spans="6:17" x14ac:dyDescent="0.3">
      <c r="F738" s="5">
        <v>44532.291666666664</v>
      </c>
      <c r="G738" s="91">
        <v>361.5333</v>
      </c>
      <c r="H738" s="85">
        <f t="shared" si="22"/>
        <v>374.17501999999996</v>
      </c>
      <c r="I738" s="85">
        <f>(Table8[[#This Row],[Adj Close]]-Table8[[#This Row],[Forecast 3 Period]])</f>
        <v>-12.641719999999964</v>
      </c>
      <c r="J738" s="85">
        <f>Table8[[#This Row],[Erorr ]]^2</f>
        <v>159.81308455839908</v>
      </c>
      <c r="K738" s="85">
        <f>ABS(Table8[[#This Row],[Erorr ]])</f>
        <v>12.641719999999964</v>
      </c>
      <c r="L738" s="13">
        <f>Table8[[#This Row],[Abs Erorr ]]/Table8[[#This Row],[Adj Close]]</f>
        <v>3.496695878360296E-2</v>
      </c>
      <c r="M738" s="97">
        <f t="shared" si="23"/>
        <v>371.41235</v>
      </c>
      <c r="N738" s="85">
        <f>(Table8[[#This Row],[Adj Close]]-Table8[[#This Row],[Forecast 6 Period ]])</f>
        <v>-9.8790500000000065</v>
      </c>
      <c r="O738" s="85">
        <f>Table8[[#This Row],[Erorr 2]]^2</f>
        <v>97.595628902500124</v>
      </c>
      <c r="P738" s="85">
        <f>ABS(Table8[[#This Row],[Erorr 2]])</f>
        <v>9.8790500000000065</v>
      </c>
      <c r="Q738" s="13">
        <f>Table8[[#This Row],[Abs Erorr 4]]/Table8[[#This Row],[Adj Close]]</f>
        <v>2.7325422028897494E-2</v>
      </c>
    </row>
    <row r="739" spans="6:17" x14ac:dyDescent="0.3">
      <c r="F739" s="9">
        <v>44533.291666666664</v>
      </c>
      <c r="G739" s="80">
        <v>338.32330000000002</v>
      </c>
      <c r="H739" s="85">
        <f t="shared" si="22"/>
        <v>368.58933000000002</v>
      </c>
      <c r="I739" s="85">
        <f>(Table8[[#This Row],[Adj Close]]-Table8[[#This Row],[Forecast 3 Period]])</f>
        <v>-30.266030000000001</v>
      </c>
      <c r="J739" s="85">
        <f>Table8[[#This Row],[Erorr ]]^2</f>
        <v>916.03257196089999</v>
      </c>
      <c r="K739" s="85">
        <f>ABS(Table8[[#This Row],[Erorr ]])</f>
        <v>30.266030000000001</v>
      </c>
      <c r="L739" s="13">
        <f>Table8[[#This Row],[Abs Erorr ]]/Table8[[#This Row],[Adj Close]]</f>
        <v>8.9458899224499164E-2</v>
      </c>
      <c r="M739" s="97">
        <f t="shared" si="23"/>
        <v>370.68734000000006</v>
      </c>
      <c r="N739" s="85">
        <f>(Table8[[#This Row],[Adj Close]]-Table8[[#This Row],[Forecast 6 Period ]])</f>
        <v>-32.364040000000045</v>
      </c>
      <c r="O739" s="85">
        <f>Table8[[#This Row],[Erorr 2]]^2</f>
        <v>1047.431085121603</v>
      </c>
      <c r="P739" s="85">
        <f>ABS(Table8[[#This Row],[Erorr 2]])</f>
        <v>32.364040000000045</v>
      </c>
      <c r="Q739" s="13">
        <f>Table8[[#This Row],[Abs Erorr 4]]/Table8[[#This Row],[Adj Close]]</f>
        <v>9.5660097900440333E-2</v>
      </c>
    </row>
    <row r="740" spans="6:17" x14ac:dyDescent="0.3">
      <c r="F740" s="5">
        <v>44536.291666666664</v>
      </c>
      <c r="G740" s="91">
        <v>336.33670000000001</v>
      </c>
      <c r="H740" s="85">
        <f t="shared" si="22"/>
        <v>353.28931</v>
      </c>
      <c r="I740" s="85">
        <f>(Table8[[#This Row],[Adj Close]]-Table8[[#This Row],[Forecast 3 Period]])</f>
        <v>-16.952609999999993</v>
      </c>
      <c r="J740" s="85">
        <f>Table8[[#This Row],[Erorr ]]^2</f>
        <v>287.39098581209976</v>
      </c>
      <c r="K740" s="85">
        <f>ABS(Table8[[#This Row],[Erorr ]])</f>
        <v>16.952609999999993</v>
      </c>
      <c r="L740" s="13">
        <f>Table8[[#This Row],[Abs Erorr ]]/Table8[[#This Row],[Adj Close]]</f>
        <v>5.0403687733155476E-2</v>
      </c>
      <c r="M740" s="97">
        <f t="shared" si="23"/>
        <v>363.25233000000009</v>
      </c>
      <c r="N740" s="85">
        <f>(Table8[[#This Row],[Adj Close]]-Table8[[#This Row],[Forecast 6 Period ]])</f>
        <v>-26.915630000000078</v>
      </c>
      <c r="O740" s="85">
        <f>Table8[[#This Row],[Erorr 2]]^2</f>
        <v>724.45113829690422</v>
      </c>
      <c r="P740" s="85">
        <f>ABS(Table8[[#This Row],[Erorr 2]])</f>
        <v>26.915630000000078</v>
      </c>
      <c r="Q740" s="13">
        <f>Table8[[#This Row],[Abs Erorr 4]]/Table8[[#This Row],[Adj Close]]</f>
        <v>8.0025849097050891E-2</v>
      </c>
    </row>
    <row r="741" spans="6:17" x14ac:dyDescent="0.3">
      <c r="F741" s="9">
        <v>44537.291666666664</v>
      </c>
      <c r="G741" s="80">
        <v>350.58330000000001</v>
      </c>
      <c r="H741" s="85">
        <f t="shared" si="22"/>
        <v>344.49166000000002</v>
      </c>
      <c r="I741" s="85">
        <f>(Table8[[#This Row],[Adj Close]]-Table8[[#This Row],[Forecast 3 Period]])</f>
        <v>6.091639999999984</v>
      </c>
      <c r="J741" s="85">
        <f>Table8[[#This Row],[Erorr ]]^2</f>
        <v>37.108077889599805</v>
      </c>
      <c r="K741" s="85">
        <f>ABS(Table8[[#This Row],[Erorr ]])</f>
        <v>6.091639999999984</v>
      </c>
      <c r="L741" s="13">
        <f>Table8[[#This Row],[Abs Erorr ]]/Table8[[#This Row],[Adj Close]]</f>
        <v>1.7375727822745646E-2</v>
      </c>
      <c r="M741" s="97">
        <f t="shared" si="23"/>
        <v>356.29700000000003</v>
      </c>
      <c r="N741" s="85">
        <f>(Table8[[#This Row],[Adj Close]]-Table8[[#This Row],[Forecast 6 Period ]])</f>
        <v>-5.7137000000000171</v>
      </c>
      <c r="O741" s="85">
        <f>Table8[[#This Row],[Erorr 2]]^2</f>
        <v>32.646367690000197</v>
      </c>
      <c r="P741" s="85">
        <f>ABS(Table8[[#This Row],[Erorr 2]])</f>
        <v>5.7137000000000171</v>
      </c>
      <c r="Q741" s="13">
        <f>Table8[[#This Row],[Abs Erorr 4]]/Table8[[#This Row],[Adj Close]]</f>
        <v>1.6297695868571084E-2</v>
      </c>
    </row>
    <row r="742" spans="6:17" x14ac:dyDescent="0.3">
      <c r="F742" s="5">
        <v>44538.291666666664</v>
      </c>
      <c r="G742" s="91">
        <v>356.32</v>
      </c>
      <c r="H742" s="85">
        <f t="shared" si="22"/>
        <v>342.63132000000002</v>
      </c>
      <c r="I742" s="85">
        <f>(Table8[[#This Row],[Adj Close]]-Table8[[#This Row],[Forecast 3 Period]])</f>
        <v>13.688679999999977</v>
      </c>
      <c r="J742" s="85">
        <f>Table8[[#This Row],[Erorr ]]^2</f>
        <v>187.37996014239937</v>
      </c>
      <c r="K742" s="85">
        <f>ABS(Table8[[#This Row],[Erorr ]])</f>
        <v>13.688679999999977</v>
      </c>
      <c r="L742" s="13">
        <f>Table8[[#This Row],[Abs Erorr ]]/Table8[[#This Row],[Adj Close]]</f>
        <v>3.8416816344858488E-2</v>
      </c>
      <c r="M742" s="97">
        <f t="shared" si="23"/>
        <v>352.01399000000004</v>
      </c>
      <c r="N742" s="85">
        <f>(Table8[[#This Row],[Adj Close]]-Table8[[#This Row],[Forecast 6 Period ]])</f>
        <v>4.3060099999999579</v>
      </c>
      <c r="O742" s="85">
        <f>Table8[[#This Row],[Erorr 2]]^2</f>
        <v>18.541722120099639</v>
      </c>
      <c r="P742" s="85">
        <f>ABS(Table8[[#This Row],[Erorr 2]])</f>
        <v>4.3060099999999579</v>
      </c>
      <c r="Q742" s="13">
        <f>Table8[[#This Row],[Abs Erorr 4]]/Table8[[#This Row],[Adj Close]]</f>
        <v>1.2084671082173209E-2</v>
      </c>
    </row>
    <row r="743" spans="6:17" x14ac:dyDescent="0.3">
      <c r="F743" s="9">
        <v>44539.291666666664</v>
      </c>
      <c r="G743" s="80">
        <v>334.6</v>
      </c>
      <c r="H743" s="85">
        <f t="shared" si="22"/>
        <v>348.60399999999998</v>
      </c>
      <c r="I743" s="85">
        <f>(Table8[[#This Row],[Adj Close]]-Table8[[#This Row],[Forecast 3 Period]])</f>
        <v>-14.003999999999962</v>
      </c>
      <c r="J743" s="85">
        <f>Table8[[#This Row],[Erorr ]]^2</f>
        <v>196.11201599999893</v>
      </c>
      <c r="K743" s="85">
        <f>ABS(Table8[[#This Row],[Erorr ]])</f>
        <v>14.003999999999962</v>
      </c>
      <c r="L743" s="13">
        <f>Table8[[#This Row],[Abs Erorr ]]/Table8[[#This Row],[Adj Close]]</f>
        <v>4.1852958756724332E-2</v>
      </c>
      <c r="M743" s="97">
        <f t="shared" si="23"/>
        <v>348.96599000000003</v>
      </c>
      <c r="N743" s="85">
        <f>(Table8[[#This Row],[Adj Close]]-Table8[[#This Row],[Forecast 6 Period ]])</f>
        <v>-14.365990000000011</v>
      </c>
      <c r="O743" s="85">
        <f>Table8[[#This Row],[Erorr 2]]^2</f>
        <v>206.38166868010032</v>
      </c>
      <c r="P743" s="85">
        <f>ABS(Table8[[#This Row],[Erorr 2]])</f>
        <v>14.365990000000011</v>
      </c>
      <c r="Q743" s="13">
        <f>Table8[[#This Row],[Abs Erorr 4]]/Table8[[#This Row],[Adj Close]]</f>
        <v>4.293481769276751E-2</v>
      </c>
    </row>
    <row r="744" spans="6:17" x14ac:dyDescent="0.3">
      <c r="F744" s="5">
        <v>44540.291666666664</v>
      </c>
      <c r="G744" s="91">
        <v>339.01</v>
      </c>
      <c r="H744" s="85">
        <f t="shared" si="22"/>
        <v>345.91098999999997</v>
      </c>
      <c r="I744" s="85">
        <f>(Table8[[#This Row],[Adj Close]]-Table8[[#This Row],[Forecast 3 Period]])</f>
        <v>-6.9009899999999789</v>
      </c>
      <c r="J744" s="85">
        <f>Table8[[#This Row],[Erorr ]]^2</f>
        <v>47.623662980099709</v>
      </c>
      <c r="K744" s="85">
        <f>ABS(Table8[[#This Row],[Erorr ]])</f>
        <v>6.9009899999999789</v>
      </c>
      <c r="L744" s="13">
        <f>Table8[[#This Row],[Abs Erorr ]]/Table8[[#This Row],[Adj Close]]</f>
        <v>2.0356302173977107E-2</v>
      </c>
      <c r="M744" s="97">
        <f t="shared" si="23"/>
        <v>345.55365999999998</v>
      </c>
      <c r="N744" s="85">
        <f>(Table8[[#This Row],[Adj Close]]-Table8[[#This Row],[Forecast 6 Period ]])</f>
        <v>-6.5436599999999885</v>
      </c>
      <c r="O744" s="85">
        <f>Table8[[#This Row],[Erorr 2]]^2</f>
        <v>42.81948619559985</v>
      </c>
      <c r="P744" s="85">
        <f>ABS(Table8[[#This Row],[Erorr 2]])</f>
        <v>6.5436599999999885</v>
      </c>
      <c r="Q744" s="13">
        <f>Table8[[#This Row],[Abs Erorr 4]]/Table8[[#This Row],[Adj Close]]</f>
        <v>1.9302262470133592E-2</v>
      </c>
    </row>
    <row r="745" spans="6:17" x14ac:dyDescent="0.3">
      <c r="F745" s="9">
        <v>44543.291666666664</v>
      </c>
      <c r="G745" s="80">
        <v>322.13670000000002</v>
      </c>
      <c r="H745" s="85">
        <f t="shared" si="22"/>
        <v>342.88000000000005</v>
      </c>
      <c r="I745" s="85">
        <f>(Table8[[#This Row],[Adj Close]]-Table8[[#This Row],[Forecast 3 Period]])</f>
        <v>-20.743300000000033</v>
      </c>
      <c r="J745" s="85">
        <f>Table8[[#This Row],[Erorr ]]^2</f>
        <v>430.28449489000138</v>
      </c>
      <c r="K745" s="85">
        <f>ABS(Table8[[#This Row],[Erorr ]])</f>
        <v>20.743300000000033</v>
      </c>
      <c r="L745" s="13">
        <f>Table8[[#This Row],[Abs Erorr ]]/Table8[[#This Row],[Adj Close]]</f>
        <v>6.4392849371090077E-2</v>
      </c>
      <c r="M745" s="97">
        <f t="shared" si="23"/>
        <v>343.56866000000002</v>
      </c>
      <c r="N745" s="85">
        <f>(Table8[[#This Row],[Adj Close]]-Table8[[#This Row],[Forecast 6 Period ]])</f>
        <v>-21.431960000000004</v>
      </c>
      <c r="O745" s="85">
        <f>Table8[[#This Row],[Erorr 2]]^2</f>
        <v>459.32890944160016</v>
      </c>
      <c r="P745" s="85">
        <f>ABS(Table8[[#This Row],[Erorr 2]])</f>
        <v>21.431960000000004</v>
      </c>
      <c r="Q745" s="13">
        <f>Table8[[#This Row],[Abs Erorr 4]]/Table8[[#This Row],[Adj Close]]</f>
        <v>6.6530637459190467E-2</v>
      </c>
    </row>
    <row r="746" spans="6:17" x14ac:dyDescent="0.3">
      <c r="F746" s="5">
        <v>44544.291666666664</v>
      </c>
      <c r="G746" s="91">
        <v>319.50330000000002</v>
      </c>
      <c r="H746" s="85">
        <f t="shared" si="22"/>
        <v>330.93768</v>
      </c>
      <c r="I746" s="85">
        <f>(Table8[[#This Row],[Adj Close]]-Table8[[#This Row],[Forecast 3 Period]])</f>
        <v>-11.434379999999976</v>
      </c>
      <c r="J746" s="85">
        <f>Table8[[#This Row],[Erorr ]]^2</f>
        <v>130.74504598439944</v>
      </c>
      <c r="K746" s="85">
        <f>ABS(Table8[[#This Row],[Erorr ]])</f>
        <v>11.434379999999976</v>
      </c>
      <c r="L746" s="13">
        <f>Table8[[#This Row],[Abs Erorr ]]/Table8[[#This Row],[Adj Close]]</f>
        <v>3.5787987166329659E-2</v>
      </c>
      <c r="M746" s="97">
        <f t="shared" si="23"/>
        <v>339.10534000000001</v>
      </c>
      <c r="N746" s="85">
        <f>(Table8[[#This Row],[Adj Close]]-Table8[[#This Row],[Forecast 6 Period ]])</f>
        <v>-19.602039999999988</v>
      </c>
      <c r="O746" s="85">
        <f>Table8[[#This Row],[Erorr 2]]^2</f>
        <v>384.23997216159955</v>
      </c>
      <c r="P746" s="85">
        <f>ABS(Table8[[#This Row],[Erorr 2]])</f>
        <v>19.602039999999988</v>
      </c>
      <c r="Q746" s="13">
        <f>Table8[[#This Row],[Abs Erorr 4]]/Table8[[#This Row],[Adj Close]]</f>
        <v>6.1351604193133485E-2</v>
      </c>
    </row>
    <row r="747" spans="6:17" x14ac:dyDescent="0.3">
      <c r="F747" s="9">
        <v>44545.291666666664</v>
      </c>
      <c r="G747" s="80">
        <v>325.33</v>
      </c>
      <c r="H747" s="85">
        <f t="shared" si="22"/>
        <v>326.14533</v>
      </c>
      <c r="I747" s="85">
        <f>(Table8[[#This Row],[Adj Close]]-Table8[[#This Row],[Forecast 3 Period]])</f>
        <v>-0.81533000000001721</v>
      </c>
      <c r="J747" s="85">
        <f>Table8[[#This Row],[Erorr ]]^2</f>
        <v>0.66476300890002804</v>
      </c>
      <c r="K747" s="85">
        <f>ABS(Table8[[#This Row],[Erorr ]])</f>
        <v>0.81533000000001721</v>
      </c>
      <c r="L747" s="13">
        <f>Table8[[#This Row],[Abs Erorr ]]/Table8[[#This Row],[Adj Close]]</f>
        <v>2.5061629729813337E-3</v>
      </c>
      <c r="M747" s="97">
        <f t="shared" si="23"/>
        <v>333.74033000000003</v>
      </c>
      <c r="N747" s="85">
        <f>(Table8[[#This Row],[Adj Close]]-Table8[[#This Row],[Forecast 6 Period ]])</f>
        <v>-8.4103300000000445</v>
      </c>
      <c r="O747" s="85">
        <f>Table8[[#This Row],[Erorr 2]]^2</f>
        <v>70.733650708900754</v>
      </c>
      <c r="P747" s="85">
        <f>ABS(Table8[[#This Row],[Erorr 2]])</f>
        <v>8.4103300000000445</v>
      </c>
      <c r="Q747" s="13">
        <f>Table8[[#This Row],[Abs Erorr 4]]/Table8[[#This Row],[Adj Close]]</f>
        <v>2.5851689054191267E-2</v>
      </c>
    </row>
    <row r="748" spans="6:17" x14ac:dyDescent="0.3">
      <c r="F748" s="5">
        <v>44546.291666666664</v>
      </c>
      <c r="G748" s="91">
        <v>308.97329999999999</v>
      </c>
      <c r="H748" s="85">
        <f t="shared" si="22"/>
        <v>322.62400000000002</v>
      </c>
      <c r="I748" s="85">
        <f>(Table8[[#This Row],[Adj Close]]-Table8[[#This Row],[Forecast 3 Period]])</f>
        <v>-13.650700000000029</v>
      </c>
      <c r="J748" s="85">
        <f>Table8[[#This Row],[Erorr ]]^2</f>
        <v>186.34161049000079</v>
      </c>
      <c r="K748" s="85">
        <f>ABS(Table8[[#This Row],[Erorr ]])</f>
        <v>13.650700000000029</v>
      </c>
      <c r="L748" s="13">
        <f>Table8[[#This Row],[Abs Erorr ]]/Table8[[#This Row],[Adj Close]]</f>
        <v>4.4180840221469071E-2</v>
      </c>
      <c r="M748" s="97">
        <f t="shared" si="23"/>
        <v>330.28800000000001</v>
      </c>
      <c r="N748" s="85">
        <f>(Table8[[#This Row],[Adj Close]]-Table8[[#This Row],[Forecast 6 Period ]])</f>
        <v>-21.314700000000016</v>
      </c>
      <c r="O748" s="85">
        <f>Table8[[#This Row],[Erorr 2]]^2</f>
        <v>454.31643609000071</v>
      </c>
      <c r="P748" s="85">
        <f>ABS(Table8[[#This Row],[Erorr 2]])</f>
        <v>21.314700000000016</v>
      </c>
      <c r="Q748" s="13">
        <f>Table8[[#This Row],[Abs Erorr 4]]/Table8[[#This Row],[Adj Close]]</f>
        <v>6.8985572539763201E-2</v>
      </c>
    </row>
    <row r="749" spans="6:17" x14ac:dyDescent="0.3">
      <c r="F749" s="9">
        <v>44547.291666666664</v>
      </c>
      <c r="G749" s="80">
        <v>310.85669999999999</v>
      </c>
      <c r="H749" s="85">
        <f t="shared" si="22"/>
        <v>317.03931</v>
      </c>
      <c r="I749" s="85">
        <f>(Table8[[#This Row],[Adj Close]]-Table8[[#This Row],[Forecast 3 Period]])</f>
        <v>-6.182610000000011</v>
      </c>
      <c r="J749" s="85">
        <f>Table8[[#This Row],[Erorr ]]^2</f>
        <v>38.224666412100134</v>
      </c>
      <c r="K749" s="85">
        <f>ABS(Table8[[#This Row],[Erorr ]])</f>
        <v>6.182610000000011</v>
      </c>
      <c r="L749" s="13">
        <f>Table8[[#This Row],[Abs Erorr ]]/Table8[[#This Row],[Adj Close]]</f>
        <v>1.9888939180014494E-2</v>
      </c>
      <c r="M749" s="97">
        <f t="shared" si="23"/>
        <v>322.54966000000002</v>
      </c>
      <c r="N749" s="85">
        <f>(Table8[[#This Row],[Adj Close]]-Table8[[#This Row],[Forecast 6 Period ]])</f>
        <v>-11.692960000000028</v>
      </c>
      <c r="O749" s="85">
        <f>Table8[[#This Row],[Erorr 2]]^2</f>
        <v>136.72531356160064</v>
      </c>
      <c r="P749" s="85">
        <f>ABS(Table8[[#This Row],[Erorr 2]])</f>
        <v>11.692960000000028</v>
      </c>
      <c r="Q749" s="13">
        <f>Table8[[#This Row],[Abs Erorr 4]]/Table8[[#This Row],[Adj Close]]</f>
        <v>3.7615274176171942E-2</v>
      </c>
    </row>
    <row r="750" spans="6:17" x14ac:dyDescent="0.3">
      <c r="F750" s="5">
        <v>44550.291666666664</v>
      </c>
      <c r="G750" s="91">
        <v>299.98</v>
      </c>
      <c r="H750" s="85">
        <f t="shared" si="22"/>
        <v>314.63367</v>
      </c>
      <c r="I750" s="85">
        <f>(Table8[[#This Row],[Adj Close]]-Table8[[#This Row],[Forecast 3 Period]])</f>
        <v>-14.653669999999977</v>
      </c>
      <c r="J750" s="85">
        <f>Table8[[#This Row],[Erorr ]]^2</f>
        <v>214.73004446889934</v>
      </c>
      <c r="K750" s="85">
        <f>ABS(Table8[[#This Row],[Erorr ]])</f>
        <v>14.653669999999977</v>
      </c>
      <c r="L750" s="13">
        <f>Table8[[#This Row],[Abs Erorr ]]/Table8[[#This Row],[Adj Close]]</f>
        <v>4.8848823254883579E-2</v>
      </c>
      <c r="M750" s="97">
        <f t="shared" si="23"/>
        <v>319.04733000000004</v>
      </c>
      <c r="N750" s="85">
        <f>(Table8[[#This Row],[Adj Close]]-Table8[[#This Row],[Forecast 6 Period ]])</f>
        <v>-19.067330000000027</v>
      </c>
      <c r="O750" s="85">
        <f>Table8[[#This Row],[Erorr 2]]^2</f>
        <v>363.563073328901</v>
      </c>
      <c r="P750" s="85">
        <f>ABS(Table8[[#This Row],[Erorr 2]])</f>
        <v>19.067330000000027</v>
      </c>
      <c r="Q750" s="13">
        <f>Table8[[#This Row],[Abs Erorr 4]]/Table8[[#This Row],[Adj Close]]</f>
        <v>6.356200413360899E-2</v>
      </c>
    </row>
    <row r="751" spans="6:17" x14ac:dyDescent="0.3">
      <c r="F751" s="9">
        <v>44551.291666666664</v>
      </c>
      <c r="G751" s="80">
        <v>312.8433</v>
      </c>
      <c r="H751" s="85">
        <f t="shared" si="22"/>
        <v>305.94099999999997</v>
      </c>
      <c r="I751" s="85">
        <f>(Table8[[#This Row],[Adj Close]]-Table8[[#This Row],[Forecast 3 Period]])</f>
        <v>6.9023000000000252</v>
      </c>
      <c r="J751" s="85">
        <f>Table8[[#This Row],[Erorr ]]^2</f>
        <v>47.641745290000351</v>
      </c>
      <c r="K751" s="85">
        <f>ABS(Table8[[#This Row],[Erorr ]])</f>
        <v>6.9023000000000252</v>
      </c>
      <c r="L751" s="13">
        <f>Table8[[#This Row],[Abs Erorr ]]/Table8[[#This Row],[Adj Close]]</f>
        <v>2.2063122336326287E-2</v>
      </c>
      <c r="M751" s="97">
        <f t="shared" si="23"/>
        <v>313.19200000000001</v>
      </c>
      <c r="N751" s="85">
        <f>(Table8[[#This Row],[Adj Close]]-Table8[[#This Row],[Forecast 6 Period ]])</f>
        <v>-0.348700000000008</v>
      </c>
      <c r="O751" s="85">
        <f>Table8[[#This Row],[Erorr 2]]^2</f>
        <v>0.12159169000000558</v>
      </c>
      <c r="P751" s="85">
        <f>ABS(Table8[[#This Row],[Erorr 2]])</f>
        <v>0.348700000000008</v>
      </c>
      <c r="Q751" s="13">
        <f>Table8[[#This Row],[Abs Erorr 4]]/Table8[[#This Row],[Adj Close]]</f>
        <v>1.1146155279656237E-3</v>
      </c>
    </row>
    <row r="752" spans="6:17" x14ac:dyDescent="0.3">
      <c r="F752" s="5">
        <v>44552.291666666664</v>
      </c>
      <c r="G752" s="91">
        <v>336.29</v>
      </c>
      <c r="H752" s="85">
        <f t="shared" si="22"/>
        <v>308.38833</v>
      </c>
      <c r="I752" s="85">
        <f>(Table8[[#This Row],[Adj Close]]-Table8[[#This Row],[Forecast 3 Period]])</f>
        <v>27.901670000000024</v>
      </c>
      <c r="J752" s="85">
        <f>Table8[[#This Row],[Erorr ]]^2</f>
        <v>778.5031887889013</v>
      </c>
      <c r="K752" s="85">
        <f>ABS(Table8[[#This Row],[Erorr ]])</f>
        <v>27.901670000000024</v>
      </c>
      <c r="L752" s="13">
        <f>Table8[[#This Row],[Abs Erorr ]]/Table8[[#This Row],[Adj Close]]</f>
        <v>8.2969074310862714E-2</v>
      </c>
      <c r="M752" s="97">
        <f t="shared" si="23"/>
        <v>311.01398999999998</v>
      </c>
      <c r="N752" s="85">
        <f>(Table8[[#This Row],[Adj Close]]-Table8[[#This Row],[Forecast 6 Period ]])</f>
        <v>25.276010000000042</v>
      </c>
      <c r="O752" s="85">
        <f>Table8[[#This Row],[Erorr 2]]^2</f>
        <v>638.87668152010212</v>
      </c>
      <c r="P752" s="85">
        <f>ABS(Table8[[#This Row],[Erorr 2]])</f>
        <v>25.276010000000042</v>
      </c>
      <c r="Q752" s="13">
        <f>Table8[[#This Row],[Abs Erorr 4]]/Table8[[#This Row],[Adj Close]]</f>
        <v>7.5161348835826342E-2</v>
      </c>
    </row>
    <row r="753" spans="6:17" x14ac:dyDescent="0.3">
      <c r="F753" s="9">
        <v>44553.291666666664</v>
      </c>
      <c r="G753" s="80">
        <v>355.66669999999999</v>
      </c>
      <c r="H753" s="85">
        <f t="shared" si="22"/>
        <v>318.36298999999997</v>
      </c>
      <c r="I753" s="85">
        <f>(Table8[[#This Row],[Adj Close]]-Table8[[#This Row],[Forecast 3 Period]])</f>
        <v>37.303710000000024</v>
      </c>
      <c r="J753" s="85">
        <f>Table8[[#This Row],[Erorr ]]^2</f>
        <v>1391.5667797641017</v>
      </c>
      <c r="K753" s="85">
        <f>ABS(Table8[[#This Row],[Erorr ]])</f>
        <v>37.303710000000024</v>
      </c>
      <c r="L753" s="13">
        <f>Table8[[#This Row],[Abs Erorr ]]/Table8[[#This Row],[Adj Close]]</f>
        <v>0.10488389832390838</v>
      </c>
      <c r="M753" s="97">
        <f t="shared" si="23"/>
        <v>315.42433000000005</v>
      </c>
      <c r="N753" s="85">
        <f>(Table8[[#This Row],[Adj Close]]-Table8[[#This Row],[Forecast 6 Period ]])</f>
        <v>40.242369999999937</v>
      </c>
      <c r="O753" s="85">
        <f>Table8[[#This Row],[Erorr 2]]^2</f>
        <v>1619.448343216895</v>
      </c>
      <c r="P753" s="85">
        <f>ABS(Table8[[#This Row],[Erorr 2]])</f>
        <v>40.242369999999937</v>
      </c>
      <c r="Q753" s="13">
        <f>Table8[[#This Row],[Abs Erorr 4]]/Table8[[#This Row],[Adj Close]]</f>
        <v>0.11314629679978457</v>
      </c>
    </row>
    <row r="754" spans="6:17" x14ac:dyDescent="0.3">
      <c r="F754" s="5">
        <v>44557.291666666664</v>
      </c>
      <c r="G754" s="91">
        <v>364.64670000000001</v>
      </c>
      <c r="H754" s="85">
        <f t="shared" si="22"/>
        <v>337.00666999999999</v>
      </c>
      <c r="I754" s="85">
        <f>(Table8[[#This Row],[Adj Close]]-Table8[[#This Row],[Forecast 3 Period]])</f>
        <v>27.640030000000024</v>
      </c>
      <c r="J754" s="85">
        <f>Table8[[#This Row],[Erorr ]]^2</f>
        <v>763.97125840090132</v>
      </c>
      <c r="K754" s="85">
        <f>ABS(Table8[[#This Row],[Erorr ]])</f>
        <v>27.640030000000024</v>
      </c>
      <c r="L754" s="13">
        <f>Table8[[#This Row],[Abs Erorr ]]/Table8[[#This Row],[Adj Close]]</f>
        <v>7.5799479331638053E-2</v>
      </c>
      <c r="M754" s="97">
        <f t="shared" si="23"/>
        <v>322.93900000000002</v>
      </c>
      <c r="N754" s="85">
        <f>(Table8[[#This Row],[Adj Close]]-Table8[[#This Row],[Forecast 6 Period ]])</f>
        <v>41.707699999999988</v>
      </c>
      <c r="O754" s="85">
        <f>Table8[[#This Row],[Erorr 2]]^2</f>
        <v>1739.5322392899991</v>
      </c>
      <c r="P754" s="85">
        <f>ABS(Table8[[#This Row],[Erorr 2]])</f>
        <v>41.707699999999988</v>
      </c>
      <c r="Q754" s="13">
        <f>Table8[[#This Row],[Abs Erorr 4]]/Table8[[#This Row],[Adj Close]]</f>
        <v>0.11437838324054485</v>
      </c>
    </row>
    <row r="755" spans="6:17" x14ac:dyDescent="0.3">
      <c r="F755" s="9">
        <v>44558.291666666664</v>
      </c>
      <c r="G755" s="80">
        <v>362.82330000000002</v>
      </c>
      <c r="H755" s="85">
        <f t="shared" si="22"/>
        <v>353.44569000000001</v>
      </c>
      <c r="I755" s="85">
        <f>(Table8[[#This Row],[Adj Close]]-Table8[[#This Row],[Forecast 3 Period]])</f>
        <v>9.3776100000000042</v>
      </c>
      <c r="J755" s="85">
        <f>Table8[[#This Row],[Erorr ]]^2</f>
        <v>87.939569312100076</v>
      </c>
      <c r="K755" s="85">
        <f>ABS(Table8[[#This Row],[Erorr ]])</f>
        <v>9.3776100000000042</v>
      </c>
      <c r="L755" s="13">
        <f>Table8[[#This Row],[Abs Erorr ]]/Table8[[#This Row],[Adj Close]]</f>
        <v>2.5846217704320544E-2</v>
      </c>
      <c r="M755" s="97">
        <f t="shared" si="23"/>
        <v>334.97300999999999</v>
      </c>
      <c r="N755" s="85">
        <f>(Table8[[#This Row],[Adj Close]]-Table8[[#This Row],[Forecast 6 Period ]])</f>
        <v>27.85029000000003</v>
      </c>
      <c r="O755" s="85">
        <f>Table8[[#This Row],[Erorr 2]]^2</f>
        <v>775.63865308410163</v>
      </c>
      <c r="P755" s="85">
        <f>ABS(Table8[[#This Row],[Erorr 2]])</f>
        <v>27.85029000000003</v>
      </c>
      <c r="Q755" s="13">
        <f>Table8[[#This Row],[Abs Erorr 4]]/Table8[[#This Row],[Adj Close]]</f>
        <v>7.6759926939642592E-2</v>
      </c>
    </row>
    <row r="756" spans="6:17" x14ac:dyDescent="0.3">
      <c r="F756" s="5">
        <v>44559.291666666664</v>
      </c>
      <c r="G756" s="91">
        <v>362.06330000000003</v>
      </c>
      <c r="H756" s="85">
        <f t="shared" si="22"/>
        <v>361.22334000000001</v>
      </c>
      <c r="I756" s="85">
        <f>(Table8[[#This Row],[Adj Close]]-Table8[[#This Row],[Forecast 3 Period]])</f>
        <v>0.83996000000001914</v>
      </c>
      <c r="J756" s="85">
        <f>Table8[[#This Row],[Erorr ]]^2</f>
        <v>0.70553280160003218</v>
      </c>
      <c r="K756" s="85">
        <f>ABS(Table8[[#This Row],[Erorr ]])</f>
        <v>0.83996000000001914</v>
      </c>
      <c r="L756" s="13">
        <f>Table8[[#This Row],[Abs Erorr ]]/Table8[[#This Row],[Adj Close]]</f>
        <v>2.3199258251251067E-3</v>
      </c>
      <c r="M756" s="97">
        <f t="shared" si="23"/>
        <v>345.16767000000004</v>
      </c>
      <c r="N756" s="85">
        <f>(Table8[[#This Row],[Adj Close]]-Table8[[#This Row],[Forecast 6 Period ]])</f>
        <v>16.895629999999983</v>
      </c>
      <c r="O756" s="85">
        <f>Table8[[#This Row],[Erorr 2]]^2</f>
        <v>285.46231309689944</v>
      </c>
      <c r="P756" s="85">
        <f>ABS(Table8[[#This Row],[Erorr 2]])</f>
        <v>16.895629999999983</v>
      </c>
      <c r="Q756" s="13">
        <f>Table8[[#This Row],[Abs Erorr 4]]/Table8[[#This Row],[Adj Close]]</f>
        <v>4.666485114619455E-2</v>
      </c>
    </row>
    <row r="757" spans="6:17" x14ac:dyDescent="0.3">
      <c r="F757" s="9">
        <v>44560.291666666664</v>
      </c>
      <c r="G757" s="80">
        <v>356.78</v>
      </c>
      <c r="H757" s="85">
        <f t="shared" si="22"/>
        <v>363.06632000000002</v>
      </c>
      <c r="I757" s="85">
        <f>(Table8[[#This Row],[Adj Close]]-Table8[[#This Row],[Forecast 3 Period]])</f>
        <v>-6.2863200000000461</v>
      </c>
      <c r="J757" s="85">
        <f>Table8[[#This Row],[Erorr ]]^2</f>
        <v>39.517819142400576</v>
      </c>
      <c r="K757" s="85">
        <f>ABS(Table8[[#This Row],[Erorr ]])</f>
        <v>6.2863200000000461</v>
      </c>
      <c r="L757" s="13">
        <f>Table8[[#This Row],[Abs Erorr ]]/Table8[[#This Row],[Adj Close]]</f>
        <v>1.761959751107138E-2</v>
      </c>
      <c r="M757" s="97">
        <f t="shared" si="23"/>
        <v>353.95333000000011</v>
      </c>
      <c r="N757" s="85">
        <f>(Table8[[#This Row],[Adj Close]]-Table8[[#This Row],[Forecast 6 Period ]])</f>
        <v>2.826669999999865</v>
      </c>
      <c r="O757" s="85">
        <f>Table8[[#This Row],[Erorr 2]]^2</f>
        <v>7.9900632888992371</v>
      </c>
      <c r="P757" s="85">
        <f>ABS(Table8[[#This Row],[Erorr 2]])</f>
        <v>2.826669999999865</v>
      </c>
      <c r="Q757" s="13">
        <f>Table8[[#This Row],[Abs Erorr 4]]/Table8[[#This Row],[Adj Close]]</f>
        <v>7.9227254890965448E-3</v>
      </c>
    </row>
    <row r="758" spans="6:17" x14ac:dyDescent="0.3">
      <c r="F758" s="5">
        <v>44561.291666666664</v>
      </c>
      <c r="G758" s="91">
        <v>352.26</v>
      </c>
      <c r="H758" s="85">
        <f t="shared" si="22"/>
        <v>360.17797999999999</v>
      </c>
      <c r="I758" s="85">
        <f>(Table8[[#This Row],[Adj Close]]-Table8[[#This Row],[Forecast 3 Period]])</f>
        <v>-7.91798</v>
      </c>
      <c r="J758" s="85">
        <f>Table8[[#This Row],[Erorr ]]^2</f>
        <v>62.6944072804</v>
      </c>
      <c r="K758" s="85">
        <f>ABS(Table8[[#This Row],[Erorr ]])</f>
        <v>7.91798</v>
      </c>
      <c r="L758" s="13">
        <f>Table8[[#This Row],[Abs Erorr ]]/Table8[[#This Row],[Adj Close]]</f>
        <v>2.2477658547663659E-2</v>
      </c>
      <c r="M758" s="97">
        <f t="shared" si="23"/>
        <v>358.45833000000005</v>
      </c>
      <c r="N758" s="85">
        <f>(Table8[[#This Row],[Adj Close]]-Table8[[#This Row],[Forecast 6 Period ]])</f>
        <v>-6.1983300000000554</v>
      </c>
      <c r="O758" s="85">
        <f>Table8[[#This Row],[Erorr 2]]^2</f>
        <v>38.419294788900686</v>
      </c>
      <c r="P758" s="85">
        <f>ABS(Table8[[#This Row],[Erorr 2]])</f>
        <v>6.1983300000000554</v>
      </c>
      <c r="Q758" s="13">
        <f>Table8[[#This Row],[Abs Erorr 4]]/Table8[[#This Row],[Adj Close]]</f>
        <v>1.7595895077499733E-2</v>
      </c>
    </row>
    <row r="759" spans="6:17" x14ac:dyDescent="0.3">
      <c r="F759" s="9">
        <v>44564.291666666664</v>
      </c>
      <c r="G759" s="80">
        <v>399.92669999999998</v>
      </c>
      <c r="H759" s="85">
        <f t="shared" si="22"/>
        <v>356.55698999999998</v>
      </c>
      <c r="I759" s="85">
        <f>(Table8[[#This Row],[Adj Close]]-Table8[[#This Row],[Forecast 3 Period]])</f>
        <v>43.369709999999998</v>
      </c>
      <c r="J759" s="85">
        <f>Table8[[#This Row],[Erorr ]]^2</f>
        <v>1880.9317454840998</v>
      </c>
      <c r="K759" s="85">
        <f>ABS(Table8[[#This Row],[Erorr ]])</f>
        <v>43.369709999999998</v>
      </c>
      <c r="L759" s="13">
        <f>Table8[[#This Row],[Abs Erorr ]]/Table8[[#This Row],[Adj Close]]</f>
        <v>0.10844414739000922</v>
      </c>
      <c r="M759" s="97">
        <f t="shared" si="23"/>
        <v>358.81666000000001</v>
      </c>
      <c r="N759" s="85">
        <f>(Table8[[#This Row],[Adj Close]]-Table8[[#This Row],[Forecast 6 Period ]])</f>
        <v>41.110039999999969</v>
      </c>
      <c r="O759" s="85">
        <f>Table8[[#This Row],[Erorr 2]]^2</f>
        <v>1690.0353888015975</v>
      </c>
      <c r="P759" s="85">
        <f>ABS(Table8[[#This Row],[Erorr 2]])</f>
        <v>41.110039999999969</v>
      </c>
      <c r="Q759" s="13">
        <f>Table8[[#This Row],[Abs Erorr 4]]/Table8[[#This Row],[Adj Close]]</f>
        <v>0.10279393698895316</v>
      </c>
    </row>
    <row r="760" spans="6:17" x14ac:dyDescent="0.3">
      <c r="F760" s="5">
        <v>44565.291666666664</v>
      </c>
      <c r="G760" s="91">
        <v>383.19670000000002</v>
      </c>
      <c r="H760" s="85">
        <f t="shared" si="22"/>
        <v>372.68268</v>
      </c>
      <c r="I760" s="85">
        <f>(Table8[[#This Row],[Adj Close]]-Table8[[#This Row],[Forecast 3 Period]])</f>
        <v>10.514020000000016</v>
      </c>
      <c r="J760" s="85">
        <f>Table8[[#This Row],[Erorr ]]^2</f>
        <v>110.54461656040034</v>
      </c>
      <c r="K760" s="85">
        <f>ABS(Table8[[#This Row],[Erorr ]])</f>
        <v>10.514020000000016</v>
      </c>
      <c r="L760" s="13">
        <f>Table8[[#This Row],[Abs Erorr ]]/Table8[[#This Row],[Adj Close]]</f>
        <v>2.7437657996532892E-2</v>
      </c>
      <c r="M760" s="97">
        <f t="shared" si="23"/>
        <v>366.95300000000003</v>
      </c>
      <c r="N760" s="85">
        <f>(Table8[[#This Row],[Adj Close]]-Table8[[#This Row],[Forecast 6 Period ]])</f>
        <v>16.24369999999999</v>
      </c>
      <c r="O760" s="85">
        <f>Table8[[#This Row],[Erorr 2]]^2</f>
        <v>263.85778968999966</v>
      </c>
      <c r="P760" s="85">
        <f>ABS(Table8[[#This Row],[Erorr 2]])</f>
        <v>16.24369999999999</v>
      </c>
      <c r="Q760" s="13">
        <f>Table8[[#This Row],[Abs Erorr 4]]/Table8[[#This Row],[Adj Close]]</f>
        <v>4.2389978828105745E-2</v>
      </c>
    </row>
    <row r="761" spans="6:17" x14ac:dyDescent="0.3">
      <c r="F761" s="9">
        <v>44566.291666666664</v>
      </c>
      <c r="G761" s="80">
        <v>362.70670000000001</v>
      </c>
      <c r="H761" s="85">
        <f t="shared" si="22"/>
        <v>378.93468999999999</v>
      </c>
      <c r="I761" s="85">
        <f>(Table8[[#This Row],[Adj Close]]-Table8[[#This Row],[Forecast 3 Period]])</f>
        <v>-16.227989999999977</v>
      </c>
      <c r="J761" s="85">
        <f>Table8[[#This Row],[Erorr ]]^2</f>
        <v>263.34765944009928</v>
      </c>
      <c r="K761" s="85">
        <f>ABS(Table8[[#This Row],[Erorr ]])</f>
        <v>16.227989999999977</v>
      </c>
      <c r="L761" s="13">
        <f>Table8[[#This Row],[Abs Erorr ]]/Table8[[#This Row],[Adj Close]]</f>
        <v>4.4741357135117649E-2</v>
      </c>
      <c r="M761" s="97">
        <f t="shared" si="23"/>
        <v>370.92133999999999</v>
      </c>
      <c r="N761" s="85">
        <f>(Table8[[#This Row],[Adj Close]]-Table8[[#This Row],[Forecast 6 Period ]])</f>
        <v>-8.2146399999999744</v>
      </c>
      <c r="O761" s="85">
        <f>Table8[[#This Row],[Erorr 2]]^2</f>
        <v>67.480310329599575</v>
      </c>
      <c r="P761" s="85">
        <f>ABS(Table8[[#This Row],[Erorr 2]])</f>
        <v>8.2146399999999744</v>
      </c>
      <c r="Q761" s="13">
        <f>Table8[[#This Row],[Abs Erorr 4]]/Table8[[#This Row],[Adj Close]]</f>
        <v>2.2648161724059618E-2</v>
      </c>
    </row>
    <row r="762" spans="6:17" x14ac:dyDescent="0.3">
      <c r="F762" s="5">
        <v>44567.291666666664</v>
      </c>
      <c r="G762" s="91">
        <v>354.9</v>
      </c>
      <c r="H762" s="85">
        <f t="shared" si="22"/>
        <v>380.0197</v>
      </c>
      <c r="I762" s="85">
        <f>(Table8[[#This Row],[Adj Close]]-Table8[[#This Row],[Forecast 3 Period]])</f>
        <v>-25.119700000000023</v>
      </c>
      <c r="J762" s="85">
        <f>Table8[[#This Row],[Erorr ]]^2</f>
        <v>630.9993280900012</v>
      </c>
      <c r="K762" s="85">
        <f>ABS(Table8[[#This Row],[Erorr ]])</f>
        <v>25.119700000000023</v>
      </c>
      <c r="L762" s="13">
        <f>Table8[[#This Row],[Abs Erorr ]]/Table8[[#This Row],[Adj Close]]</f>
        <v>7.0779656241194769E-2</v>
      </c>
      <c r="M762" s="97">
        <f t="shared" si="23"/>
        <v>371.50234999999998</v>
      </c>
      <c r="N762" s="85">
        <f>(Table8[[#This Row],[Adj Close]]-Table8[[#This Row],[Forecast 6 Period ]])</f>
        <v>-16.602350000000001</v>
      </c>
      <c r="O762" s="85">
        <f>Table8[[#This Row],[Erorr 2]]^2</f>
        <v>275.63802552250002</v>
      </c>
      <c r="P762" s="85">
        <f>ABS(Table8[[#This Row],[Erorr 2]])</f>
        <v>16.602350000000001</v>
      </c>
      <c r="Q762" s="13">
        <f>Table8[[#This Row],[Abs Erorr 4]]/Table8[[#This Row],[Adj Close]]</f>
        <v>4.6780360664976053E-2</v>
      </c>
    </row>
    <row r="763" spans="6:17" x14ac:dyDescent="0.3">
      <c r="F763" s="9">
        <v>44568.291666666664</v>
      </c>
      <c r="G763" s="80">
        <v>342.32</v>
      </c>
      <c r="H763" s="85">
        <f t="shared" si="22"/>
        <v>365.73102000000006</v>
      </c>
      <c r="I763" s="85">
        <f>(Table8[[#This Row],[Adj Close]]-Table8[[#This Row],[Forecast 3 Period]])</f>
        <v>-23.411020000000065</v>
      </c>
      <c r="J763" s="85">
        <f>Table8[[#This Row],[Erorr ]]^2</f>
        <v>548.07585744040307</v>
      </c>
      <c r="K763" s="85">
        <f>ABS(Table8[[#This Row],[Erorr ]])</f>
        <v>23.411020000000065</v>
      </c>
      <c r="L763" s="13">
        <f>Table8[[#This Row],[Abs Erorr ]]/Table8[[#This Row],[Adj Close]]</f>
        <v>6.8389284879644963E-2</v>
      </c>
      <c r="M763" s="97">
        <f t="shared" si="23"/>
        <v>371.05002000000002</v>
      </c>
      <c r="N763" s="85">
        <f>(Table8[[#This Row],[Adj Close]]-Table8[[#This Row],[Forecast 6 Period ]])</f>
        <v>-28.730020000000025</v>
      </c>
      <c r="O763" s="85">
        <f>Table8[[#This Row],[Erorr 2]]^2</f>
        <v>825.41404920040145</v>
      </c>
      <c r="P763" s="85">
        <f>ABS(Table8[[#This Row],[Erorr 2]])</f>
        <v>28.730020000000025</v>
      </c>
      <c r="Q763" s="13">
        <f>Table8[[#This Row],[Abs Erorr 4]]/Table8[[#This Row],[Adj Close]]</f>
        <v>8.3927377892030919E-2</v>
      </c>
    </row>
    <row r="764" spans="6:17" x14ac:dyDescent="0.3">
      <c r="F764" s="5">
        <v>44571.291666666664</v>
      </c>
      <c r="G764" s="91">
        <v>352.70670000000001</v>
      </c>
      <c r="H764" s="85">
        <f t="shared" si="22"/>
        <v>352.21000999999995</v>
      </c>
      <c r="I764" s="85">
        <f>(Table8[[#This Row],[Adj Close]]-Table8[[#This Row],[Forecast 3 Period]])</f>
        <v>0.49669000000005781</v>
      </c>
      <c r="J764" s="85">
        <f>Table8[[#This Row],[Erorr ]]^2</f>
        <v>0.24670095610005743</v>
      </c>
      <c r="K764" s="85">
        <f>ABS(Table8[[#This Row],[Erorr ]])</f>
        <v>0.49669000000005781</v>
      </c>
      <c r="L764" s="13">
        <f>Table8[[#This Row],[Abs Erorr ]]/Table8[[#This Row],[Adj Close]]</f>
        <v>1.4082238868727409E-3</v>
      </c>
      <c r="M764" s="97">
        <f t="shared" si="23"/>
        <v>363.84334999999999</v>
      </c>
      <c r="N764" s="85">
        <f>(Table8[[#This Row],[Adj Close]]-Table8[[#This Row],[Forecast 6 Period ]])</f>
        <v>-11.136649999999975</v>
      </c>
      <c r="O764" s="85">
        <f>Table8[[#This Row],[Erorr 2]]^2</f>
        <v>124.02497322249944</v>
      </c>
      <c r="P764" s="85">
        <f>ABS(Table8[[#This Row],[Erorr 2]])</f>
        <v>11.136649999999975</v>
      </c>
      <c r="Q764" s="13">
        <f>Table8[[#This Row],[Abs Erorr 4]]/Table8[[#This Row],[Adj Close]]</f>
        <v>3.157481839726882E-2</v>
      </c>
    </row>
    <row r="765" spans="6:17" x14ac:dyDescent="0.3">
      <c r="F765" s="9">
        <v>44572.291666666664</v>
      </c>
      <c r="G765" s="80">
        <v>354.8</v>
      </c>
      <c r="H765" s="85">
        <f t="shared" si="22"/>
        <v>350.24867999999998</v>
      </c>
      <c r="I765" s="85">
        <f>(Table8[[#This Row],[Adj Close]]-Table8[[#This Row],[Forecast 3 Period]])</f>
        <v>4.5513200000000325</v>
      </c>
      <c r="J765" s="85">
        <f>Table8[[#This Row],[Erorr ]]^2</f>
        <v>20.714513742400296</v>
      </c>
      <c r="K765" s="85">
        <f>ABS(Table8[[#This Row],[Erorr ]])</f>
        <v>4.5513200000000325</v>
      </c>
      <c r="L765" s="13">
        <f>Table8[[#This Row],[Abs Erorr ]]/Table8[[#This Row],[Adj Close]]</f>
        <v>1.2827846674182729E-2</v>
      </c>
      <c r="M765" s="97">
        <f t="shared" si="23"/>
        <v>360.83902</v>
      </c>
      <c r="N765" s="85">
        <f>(Table8[[#This Row],[Adj Close]]-Table8[[#This Row],[Forecast 6 Period ]])</f>
        <v>-6.0390199999999936</v>
      </c>
      <c r="O765" s="85">
        <f>Table8[[#This Row],[Erorr 2]]^2</f>
        <v>36.469762560399921</v>
      </c>
      <c r="P765" s="85">
        <f>ABS(Table8[[#This Row],[Erorr 2]])</f>
        <v>6.0390199999999936</v>
      </c>
      <c r="Q765" s="13">
        <f>Table8[[#This Row],[Abs Erorr 4]]/Table8[[#This Row],[Adj Close]]</f>
        <v>1.7020913190529858E-2</v>
      </c>
    </row>
    <row r="766" spans="6:17" x14ac:dyDescent="0.3">
      <c r="F766" s="5">
        <v>44573.291666666664</v>
      </c>
      <c r="G766" s="91">
        <v>368.74</v>
      </c>
      <c r="H766" s="85">
        <f t="shared" si="22"/>
        <v>350.42800999999997</v>
      </c>
      <c r="I766" s="85">
        <f>(Table8[[#This Row],[Adj Close]]-Table8[[#This Row],[Forecast 3 Period]])</f>
        <v>18.311990000000037</v>
      </c>
      <c r="J766" s="85">
        <f>Table8[[#This Row],[Erorr ]]^2</f>
        <v>335.32897776010134</v>
      </c>
      <c r="K766" s="85">
        <f>ABS(Table8[[#This Row],[Erorr ]])</f>
        <v>18.311990000000037</v>
      </c>
      <c r="L766" s="13">
        <f>Table8[[#This Row],[Abs Erorr ]]/Table8[[#This Row],[Adj Close]]</f>
        <v>4.9660980636763129E-2</v>
      </c>
      <c r="M766" s="97">
        <f t="shared" si="23"/>
        <v>355.53568000000007</v>
      </c>
      <c r="N766" s="85">
        <f>(Table8[[#This Row],[Adj Close]]-Table8[[#This Row],[Forecast 6 Period ]])</f>
        <v>13.204319999999939</v>
      </c>
      <c r="O766" s="85">
        <f>Table8[[#This Row],[Erorr 2]]^2</f>
        <v>174.3540666623984</v>
      </c>
      <c r="P766" s="85">
        <f>ABS(Table8[[#This Row],[Erorr 2]])</f>
        <v>13.204319999999939</v>
      </c>
      <c r="Q766" s="13">
        <f>Table8[[#This Row],[Abs Erorr 4]]/Table8[[#This Row],[Adj Close]]</f>
        <v>3.5809296523295377E-2</v>
      </c>
    </row>
    <row r="767" spans="6:17" x14ac:dyDescent="0.3">
      <c r="F767" s="9">
        <v>44574.291666666664</v>
      </c>
      <c r="G767" s="80">
        <v>343.85329999999999</v>
      </c>
      <c r="H767" s="85">
        <f t="shared" si="22"/>
        <v>359.74801000000002</v>
      </c>
      <c r="I767" s="85">
        <f>(Table8[[#This Row],[Adj Close]]-Table8[[#This Row],[Forecast 3 Period]])</f>
        <v>-15.894710000000032</v>
      </c>
      <c r="J767" s="85">
        <f>Table8[[#This Row],[Erorr ]]^2</f>
        <v>252.64180598410101</v>
      </c>
      <c r="K767" s="85">
        <f>ABS(Table8[[#This Row],[Erorr ]])</f>
        <v>15.894710000000032</v>
      </c>
      <c r="L767" s="13">
        <f>Table8[[#This Row],[Abs Erorr ]]/Table8[[#This Row],[Adj Close]]</f>
        <v>4.6225265251198785E-2</v>
      </c>
      <c r="M767" s="97">
        <f t="shared" si="23"/>
        <v>355.47401000000002</v>
      </c>
      <c r="N767" s="85">
        <f>(Table8[[#This Row],[Adj Close]]-Table8[[#This Row],[Forecast 6 Period ]])</f>
        <v>-11.620710000000031</v>
      </c>
      <c r="O767" s="85">
        <f>Table8[[#This Row],[Erorr 2]]^2</f>
        <v>135.04090090410071</v>
      </c>
      <c r="P767" s="85">
        <f>ABS(Table8[[#This Row],[Erorr 2]])</f>
        <v>11.620710000000031</v>
      </c>
      <c r="Q767" s="13">
        <f>Table8[[#This Row],[Abs Erorr 4]]/Table8[[#This Row],[Adj Close]]</f>
        <v>3.3795545949391881E-2</v>
      </c>
    </row>
    <row r="768" spans="6:17" x14ac:dyDescent="0.3">
      <c r="F768" s="5">
        <v>44575.291666666664</v>
      </c>
      <c r="G768" s="91">
        <v>349.87</v>
      </c>
      <c r="H768" s="85">
        <f t="shared" si="22"/>
        <v>354.60332</v>
      </c>
      <c r="I768" s="85">
        <f>(Table8[[#This Row],[Adj Close]]-Table8[[#This Row],[Forecast 3 Period]])</f>
        <v>-4.733319999999992</v>
      </c>
      <c r="J768" s="85">
        <f>Table8[[#This Row],[Erorr ]]^2</f>
        <v>22.404318222399922</v>
      </c>
      <c r="K768" s="85">
        <f>ABS(Table8[[#This Row],[Erorr ]])</f>
        <v>4.733319999999992</v>
      </c>
      <c r="L768" s="13">
        <f>Table8[[#This Row],[Abs Erorr ]]/Table8[[#This Row],[Adj Close]]</f>
        <v>1.3528796410095155E-2</v>
      </c>
      <c r="M768" s="97">
        <f t="shared" si="23"/>
        <v>353.74200000000008</v>
      </c>
      <c r="N768" s="85">
        <f>(Table8[[#This Row],[Adj Close]]-Table8[[#This Row],[Forecast 6 Period ]])</f>
        <v>-3.8720000000000709</v>
      </c>
      <c r="O768" s="85">
        <f>Table8[[#This Row],[Erorr 2]]^2</f>
        <v>14.99238400000055</v>
      </c>
      <c r="P768" s="85">
        <f>ABS(Table8[[#This Row],[Erorr 2]])</f>
        <v>3.8720000000000709</v>
      </c>
      <c r="Q768" s="13">
        <f>Table8[[#This Row],[Abs Erorr 4]]/Table8[[#This Row],[Adj Close]]</f>
        <v>1.1066967730871669E-2</v>
      </c>
    </row>
    <row r="769" spans="6:17" x14ac:dyDescent="0.3">
      <c r="F769" s="9">
        <v>44579.291666666664</v>
      </c>
      <c r="G769" s="80">
        <v>343.50330000000002</v>
      </c>
      <c r="H769" s="85">
        <f t="shared" si="22"/>
        <v>353.72599000000002</v>
      </c>
      <c r="I769" s="85">
        <f>(Table8[[#This Row],[Adj Close]]-Table8[[#This Row],[Forecast 3 Period]])</f>
        <v>-10.22269</v>
      </c>
      <c r="J769" s="85">
        <f>Table8[[#This Row],[Erorr ]]^2</f>
        <v>104.5033908361</v>
      </c>
      <c r="K769" s="85">
        <f>ABS(Table8[[#This Row],[Erorr ]])</f>
        <v>10.22269</v>
      </c>
      <c r="L769" s="13">
        <f>Table8[[#This Row],[Abs Erorr ]]/Table8[[#This Row],[Adj Close]]</f>
        <v>2.9760092552240398E-2</v>
      </c>
      <c r="M769" s="97">
        <f t="shared" si="23"/>
        <v>352.95533</v>
      </c>
      <c r="N769" s="85">
        <f>(Table8[[#This Row],[Adj Close]]-Table8[[#This Row],[Forecast 6 Period ]])</f>
        <v>-9.4520299999999793</v>
      </c>
      <c r="O769" s="85">
        <f>Table8[[#This Row],[Erorr 2]]^2</f>
        <v>89.340871120899607</v>
      </c>
      <c r="P769" s="85">
        <f>ABS(Table8[[#This Row],[Erorr 2]])</f>
        <v>9.4520299999999793</v>
      </c>
      <c r="Q769" s="13">
        <f>Table8[[#This Row],[Abs Erorr 4]]/Table8[[#This Row],[Adj Close]]</f>
        <v>2.7516562431860125E-2</v>
      </c>
    </row>
    <row r="770" spans="6:17" x14ac:dyDescent="0.3">
      <c r="F770" s="5">
        <v>44580.291666666664</v>
      </c>
      <c r="G770" s="91">
        <v>331.88330000000002</v>
      </c>
      <c r="H770" s="85">
        <f t="shared" si="22"/>
        <v>345.51830999999999</v>
      </c>
      <c r="I770" s="85">
        <f>(Table8[[#This Row],[Adj Close]]-Table8[[#This Row],[Forecast 3 Period]])</f>
        <v>-13.635009999999966</v>
      </c>
      <c r="J770" s="85">
        <f>Table8[[#This Row],[Erorr ]]^2</f>
        <v>185.91349770009907</v>
      </c>
      <c r="K770" s="85">
        <f>ABS(Table8[[#This Row],[Erorr ]])</f>
        <v>13.635009999999966</v>
      </c>
      <c r="L770" s="13">
        <f>Table8[[#This Row],[Abs Erorr ]]/Table8[[#This Row],[Adj Close]]</f>
        <v>4.1083748413975531E-2</v>
      </c>
      <c r="M770" s="97">
        <f t="shared" si="23"/>
        <v>351.94399000000004</v>
      </c>
      <c r="N770" s="85">
        <f>(Table8[[#This Row],[Adj Close]]-Table8[[#This Row],[Forecast 6 Period ]])</f>
        <v>-20.060690000000022</v>
      </c>
      <c r="O770" s="85">
        <f>Table8[[#This Row],[Erorr 2]]^2</f>
        <v>402.43128327610088</v>
      </c>
      <c r="P770" s="85">
        <f>ABS(Table8[[#This Row],[Erorr 2]])</f>
        <v>20.060690000000022</v>
      </c>
      <c r="Q770" s="13">
        <f>Table8[[#This Row],[Abs Erorr 4]]/Table8[[#This Row],[Adj Close]]</f>
        <v>6.0445011846031488E-2</v>
      </c>
    </row>
    <row r="771" spans="6:17" x14ac:dyDescent="0.3">
      <c r="F771" s="9">
        <v>44581.291666666664</v>
      </c>
      <c r="G771" s="80">
        <v>332.09</v>
      </c>
      <c r="H771" s="85">
        <f t="shared" si="22"/>
        <v>340.76531</v>
      </c>
      <c r="I771" s="85">
        <f>(Table8[[#This Row],[Adj Close]]-Table8[[#This Row],[Forecast 3 Period]])</f>
        <v>-8.6753100000000245</v>
      </c>
      <c r="J771" s="85">
        <f>Table8[[#This Row],[Erorr ]]^2</f>
        <v>75.261003596100423</v>
      </c>
      <c r="K771" s="85">
        <f>ABS(Table8[[#This Row],[Erorr ]])</f>
        <v>8.6753100000000245</v>
      </c>
      <c r="L771" s="13">
        <f>Table8[[#This Row],[Abs Erorr ]]/Table8[[#This Row],[Adj Close]]</f>
        <v>2.6123370170736925E-2</v>
      </c>
      <c r="M771" s="97">
        <f t="shared" si="23"/>
        <v>346.1759800000001</v>
      </c>
      <c r="N771" s="85">
        <f>(Table8[[#This Row],[Adj Close]]-Table8[[#This Row],[Forecast 6 Period ]])</f>
        <v>-14.08598000000012</v>
      </c>
      <c r="O771" s="85">
        <f>Table8[[#This Row],[Erorr 2]]^2</f>
        <v>198.41483256040337</v>
      </c>
      <c r="P771" s="85">
        <f>ABS(Table8[[#This Row],[Erorr 2]])</f>
        <v>14.08598000000012</v>
      </c>
      <c r="Q771" s="13">
        <f>Table8[[#This Row],[Abs Erorr 4]]/Table8[[#This Row],[Adj Close]]</f>
        <v>4.2416152247884975E-2</v>
      </c>
    </row>
    <row r="772" spans="6:17" x14ac:dyDescent="0.3">
      <c r="F772" s="5">
        <v>44582.291666666664</v>
      </c>
      <c r="G772" s="91">
        <v>314.63330000000002</v>
      </c>
      <c r="H772" s="85">
        <f t="shared" si="22"/>
        <v>335.45197999999999</v>
      </c>
      <c r="I772" s="85">
        <f>(Table8[[#This Row],[Adj Close]]-Table8[[#This Row],[Forecast 3 Period]])</f>
        <v>-20.818679999999972</v>
      </c>
      <c r="J772" s="85">
        <f>Table8[[#This Row],[Erorr ]]^2</f>
        <v>433.41743694239887</v>
      </c>
      <c r="K772" s="85">
        <f>ABS(Table8[[#This Row],[Erorr ]])</f>
        <v>20.818679999999972</v>
      </c>
      <c r="L772" s="13">
        <f>Table8[[#This Row],[Abs Erorr ]]/Table8[[#This Row],[Adj Close]]</f>
        <v>6.6168075661412737E-2</v>
      </c>
      <c r="M772" s="97">
        <f t="shared" si="23"/>
        <v>342.72865000000002</v>
      </c>
      <c r="N772" s="85">
        <f>(Table8[[#This Row],[Adj Close]]-Table8[[#This Row],[Forecast 6 Period ]])</f>
        <v>-28.095349999999996</v>
      </c>
      <c r="O772" s="85">
        <f>Table8[[#This Row],[Erorr 2]]^2</f>
        <v>789.34869162249981</v>
      </c>
      <c r="P772" s="85">
        <f>ABS(Table8[[#This Row],[Erorr 2]])</f>
        <v>28.095349999999996</v>
      </c>
      <c r="Q772" s="13">
        <f>Table8[[#This Row],[Abs Erorr 4]]/Table8[[#This Row],[Adj Close]]</f>
        <v>8.9295538647689215E-2</v>
      </c>
    </row>
    <row r="773" spans="6:17" x14ac:dyDescent="0.3">
      <c r="F773" s="9">
        <v>44585.291666666664</v>
      </c>
      <c r="G773" s="80">
        <v>310</v>
      </c>
      <c r="H773" s="85">
        <f t="shared" si="22"/>
        <v>325.04531000000003</v>
      </c>
      <c r="I773" s="85">
        <f>(Table8[[#This Row],[Adj Close]]-Table8[[#This Row],[Forecast 3 Period]])</f>
        <v>-15.045310000000029</v>
      </c>
      <c r="J773" s="85">
        <f>Table8[[#This Row],[Erorr ]]^2</f>
        <v>226.36135299610086</v>
      </c>
      <c r="K773" s="85">
        <f>ABS(Table8[[#This Row],[Erorr ]])</f>
        <v>15.045310000000029</v>
      </c>
      <c r="L773" s="13">
        <f>Table8[[#This Row],[Abs Erorr ]]/Table8[[#This Row],[Adj Close]]</f>
        <v>4.8533258064516221E-2</v>
      </c>
      <c r="M773" s="97">
        <f t="shared" si="23"/>
        <v>333.79431000000005</v>
      </c>
      <c r="N773" s="85">
        <f>(Table8[[#This Row],[Adj Close]]-Table8[[#This Row],[Forecast 6 Period ]])</f>
        <v>-23.794310000000053</v>
      </c>
      <c r="O773" s="85">
        <f>Table8[[#This Row],[Erorr 2]]^2</f>
        <v>566.16918837610251</v>
      </c>
      <c r="P773" s="85">
        <f>ABS(Table8[[#This Row],[Erorr 2]])</f>
        <v>23.794310000000053</v>
      </c>
      <c r="Q773" s="13">
        <f>Table8[[#This Row],[Abs Erorr 4]]/Table8[[#This Row],[Adj Close]]</f>
        <v>7.6755838709677587E-2</v>
      </c>
    </row>
    <row r="774" spans="6:17" x14ac:dyDescent="0.3">
      <c r="F774" s="5">
        <v>44586.291666666664</v>
      </c>
      <c r="G774" s="91">
        <v>306.13330000000002</v>
      </c>
      <c r="H774" s="85">
        <f t="shared" ref="H774:H837" si="24">$A$10*G773+$A$11*G772+$A$12*G771</f>
        <v>318.01699000000002</v>
      </c>
      <c r="I774" s="85">
        <f>(Table8[[#This Row],[Adj Close]]-Table8[[#This Row],[Forecast 3 Period]])</f>
        <v>-11.883690000000001</v>
      </c>
      <c r="J774" s="85">
        <f>Table8[[#This Row],[Erorr ]]^2</f>
        <v>141.22208801610003</v>
      </c>
      <c r="K774" s="85">
        <f>ABS(Table8[[#This Row],[Erorr ]])</f>
        <v>11.883690000000001</v>
      </c>
      <c r="L774" s="13">
        <f>Table8[[#This Row],[Abs Erorr ]]/Table8[[#This Row],[Adj Close]]</f>
        <v>3.8818678007260236E-2</v>
      </c>
      <c r="M774" s="97">
        <f t="shared" si="23"/>
        <v>327.05865</v>
      </c>
      <c r="N774" s="85">
        <f>(Table8[[#This Row],[Adj Close]]-Table8[[#This Row],[Forecast 6 Period ]])</f>
        <v>-20.92534999999998</v>
      </c>
      <c r="O774" s="85">
        <f>Table8[[#This Row],[Erorr 2]]^2</f>
        <v>437.87027262249916</v>
      </c>
      <c r="P774" s="85">
        <f>ABS(Table8[[#This Row],[Erorr 2]])</f>
        <v>20.92534999999998</v>
      </c>
      <c r="Q774" s="13">
        <f>Table8[[#This Row],[Abs Erorr 4]]/Table8[[#This Row],[Adj Close]]</f>
        <v>6.835372042179004E-2</v>
      </c>
    </row>
    <row r="775" spans="6:17" x14ac:dyDescent="0.3">
      <c r="F775" s="9">
        <v>44587.291666666664</v>
      </c>
      <c r="G775" s="80">
        <v>312.47000000000003</v>
      </c>
      <c r="H775" s="85">
        <f t="shared" si="24"/>
        <v>309.84331000000003</v>
      </c>
      <c r="I775" s="85">
        <f>(Table8[[#This Row],[Adj Close]]-Table8[[#This Row],[Forecast 3 Period]])</f>
        <v>2.6266899999999964</v>
      </c>
      <c r="J775" s="85">
        <f>Table8[[#This Row],[Erorr ]]^2</f>
        <v>6.8995003560999812</v>
      </c>
      <c r="K775" s="85">
        <f>ABS(Table8[[#This Row],[Erorr ]])</f>
        <v>2.6266899999999964</v>
      </c>
      <c r="L775" s="13">
        <f>Table8[[#This Row],[Abs Erorr ]]/Table8[[#This Row],[Adj Close]]</f>
        <v>8.4062149966396653E-3</v>
      </c>
      <c r="M775" s="97">
        <f t="shared" si="23"/>
        <v>320.10998000000001</v>
      </c>
      <c r="N775" s="85">
        <f>(Table8[[#This Row],[Adj Close]]-Table8[[#This Row],[Forecast 6 Period ]])</f>
        <v>-7.63997999999998</v>
      </c>
      <c r="O775" s="85">
        <f>Table8[[#This Row],[Erorr 2]]^2</f>
        <v>58.369294400399696</v>
      </c>
      <c r="P775" s="85">
        <f>ABS(Table8[[#This Row],[Erorr 2]])</f>
        <v>7.63997999999998</v>
      </c>
      <c r="Q775" s="13">
        <f>Table8[[#This Row],[Abs Erorr 4]]/Table8[[#This Row],[Adj Close]]</f>
        <v>2.4450283227189742E-2</v>
      </c>
    </row>
    <row r="776" spans="6:17" x14ac:dyDescent="0.3">
      <c r="F776" s="5">
        <v>44588.291666666664</v>
      </c>
      <c r="G776" s="91">
        <v>276.36669999999998</v>
      </c>
      <c r="H776" s="85">
        <f t="shared" si="24"/>
        <v>309.82799</v>
      </c>
      <c r="I776" s="85">
        <f>(Table8[[#This Row],[Adj Close]]-Table8[[#This Row],[Forecast 3 Period]])</f>
        <v>-33.46129000000002</v>
      </c>
      <c r="J776" s="85">
        <f>Table8[[#This Row],[Erorr ]]^2</f>
        <v>1119.6579284641014</v>
      </c>
      <c r="K776" s="85">
        <f>ABS(Table8[[#This Row],[Erorr ]])</f>
        <v>33.46129000000002</v>
      </c>
      <c r="L776" s="13">
        <f>Table8[[#This Row],[Abs Erorr ]]/Table8[[#This Row],[Adj Close]]</f>
        <v>0.12107569399641861</v>
      </c>
      <c r="M776" s="97">
        <f t="shared" si="23"/>
        <v>315.04464999999999</v>
      </c>
      <c r="N776" s="85">
        <f>(Table8[[#This Row],[Adj Close]]-Table8[[#This Row],[Forecast 6 Period ]])</f>
        <v>-38.67795000000001</v>
      </c>
      <c r="O776" s="85">
        <f>Table8[[#This Row],[Erorr 2]]^2</f>
        <v>1495.9838162025007</v>
      </c>
      <c r="P776" s="85">
        <f>ABS(Table8[[#This Row],[Erorr 2]])</f>
        <v>38.67795000000001</v>
      </c>
      <c r="Q776" s="13">
        <f>Table8[[#This Row],[Abs Erorr 4]]/Table8[[#This Row],[Adj Close]]</f>
        <v>0.13995155711596227</v>
      </c>
    </row>
    <row r="777" spans="6:17" x14ac:dyDescent="0.3">
      <c r="F777" s="9">
        <v>44589.291666666664</v>
      </c>
      <c r="G777" s="80">
        <v>282.11669999999998</v>
      </c>
      <c r="H777" s="85">
        <f t="shared" si="24"/>
        <v>296.12766999999997</v>
      </c>
      <c r="I777" s="85">
        <f>(Table8[[#This Row],[Adj Close]]-Table8[[#This Row],[Forecast 3 Period]])</f>
        <v>-14.010969999999986</v>
      </c>
      <c r="J777" s="85">
        <f>Table8[[#This Row],[Erorr ]]^2</f>
        <v>196.30728034089961</v>
      </c>
      <c r="K777" s="85">
        <f>ABS(Table8[[#This Row],[Erorr ]])</f>
        <v>14.010969999999986</v>
      </c>
      <c r="L777" s="13">
        <f>Table8[[#This Row],[Abs Erorr ]]/Table8[[#This Row],[Adj Close]]</f>
        <v>4.9663738445827513E-2</v>
      </c>
      <c r="M777" s="97">
        <f t="shared" ref="M777:M840" si="25">$B$10*G776+$B$11*G775+$B$12*G774+$B$13*G773+$B$14*G772+$B$15*G771</f>
        <v>305.66633000000002</v>
      </c>
      <c r="N777" s="85">
        <f>(Table8[[#This Row],[Adj Close]]-Table8[[#This Row],[Forecast 6 Period ]])</f>
        <v>-23.549630000000036</v>
      </c>
      <c r="O777" s="85">
        <f>Table8[[#This Row],[Erorr 2]]^2</f>
        <v>554.58507313690166</v>
      </c>
      <c r="P777" s="85">
        <f>ABS(Table8[[#This Row],[Erorr 2]])</f>
        <v>23.549630000000036</v>
      </c>
      <c r="Q777" s="13">
        <f>Table8[[#This Row],[Abs Erorr 4]]/Table8[[#This Row],[Adj Close]]</f>
        <v>8.347478188990598E-2</v>
      </c>
    </row>
    <row r="778" spans="6:17" x14ac:dyDescent="0.3">
      <c r="F778" s="5">
        <v>44592.291666666664</v>
      </c>
      <c r="G778" s="91">
        <v>312.24</v>
      </c>
      <c r="H778" s="85">
        <f t="shared" si="24"/>
        <v>289.49768999999998</v>
      </c>
      <c r="I778" s="85">
        <f>(Table8[[#This Row],[Adj Close]]-Table8[[#This Row],[Forecast 3 Period]])</f>
        <v>22.742310000000032</v>
      </c>
      <c r="J778" s="85">
        <f>Table8[[#This Row],[Erorr ]]^2</f>
        <v>517.21266413610147</v>
      </c>
      <c r="K778" s="85">
        <f>ABS(Table8[[#This Row],[Erorr ]])</f>
        <v>22.742310000000032</v>
      </c>
      <c r="L778" s="13">
        <f>Table8[[#This Row],[Abs Erorr ]]/Table8[[#This Row],[Adj Close]]</f>
        <v>7.2835991544965506E-2</v>
      </c>
      <c r="M778" s="97">
        <f t="shared" si="25"/>
        <v>297.88066999999995</v>
      </c>
      <c r="N778" s="85">
        <f>(Table8[[#This Row],[Adj Close]]-Table8[[#This Row],[Forecast 6 Period ]])</f>
        <v>14.359330000000057</v>
      </c>
      <c r="O778" s="85">
        <f>Table8[[#This Row],[Erorr 2]]^2</f>
        <v>206.19035804890163</v>
      </c>
      <c r="P778" s="85">
        <f>ABS(Table8[[#This Row],[Erorr 2]])</f>
        <v>14.359330000000057</v>
      </c>
      <c r="Q778" s="13">
        <f>Table8[[#This Row],[Abs Erorr 4]]/Table8[[#This Row],[Adj Close]]</f>
        <v>4.5988118114271254E-2</v>
      </c>
    </row>
    <row r="779" spans="6:17" x14ac:dyDescent="0.3">
      <c r="F779" s="9">
        <v>44593.291666666664</v>
      </c>
      <c r="G779" s="80">
        <v>310.41669999999999</v>
      </c>
      <c r="H779" s="85">
        <f t="shared" si="24"/>
        <v>292.44101999999998</v>
      </c>
      <c r="I779" s="85">
        <f>(Table8[[#This Row],[Adj Close]]-Table8[[#This Row],[Forecast 3 Period]])</f>
        <v>17.975680000000011</v>
      </c>
      <c r="J779" s="85">
        <f>Table8[[#This Row],[Erorr ]]^2</f>
        <v>323.1250714624004</v>
      </c>
      <c r="K779" s="85">
        <f>ABS(Table8[[#This Row],[Erorr ]])</f>
        <v>17.975680000000011</v>
      </c>
      <c r="L779" s="13">
        <f>Table8[[#This Row],[Abs Erorr ]]/Table8[[#This Row],[Adj Close]]</f>
        <v>5.7908224654150409E-2</v>
      </c>
      <c r="M779" s="97">
        <f t="shared" si="25"/>
        <v>298.25200999999998</v>
      </c>
      <c r="N779" s="85">
        <f>(Table8[[#This Row],[Adj Close]]-Table8[[#This Row],[Forecast 6 Period ]])</f>
        <v>12.164690000000007</v>
      </c>
      <c r="O779" s="85">
        <f>Table8[[#This Row],[Erorr 2]]^2</f>
        <v>147.97968279610018</v>
      </c>
      <c r="P779" s="85">
        <f>ABS(Table8[[#This Row],[Erorr 2]])</f>
        <v>12.164690000000007</v>
      </c>
      <c r="Q779" s="13">
        <f>Table8[[#This Row],[Abs Erorr 4]]/Table8[[#This Row],[Adj Close]]</f>
        <v>3.9188258879113168E-2</v>
      </c>
    </row>
    <row r="780" spans="6:17" x14ac:dyDescent="0.3">
      <c r="F780" s="5">
        <v>44594.291666666664</v>
      </c>
      <c r="G780" s="91">
        <v>301.88670000000002</v>
      </c>
      <c r="H780" s="85">
        <f t="shared" si="24"/>
        <v>302.47369000000003</v>
      </c>
      <c r="I780" s="85">
        <f>(Table8[[#This Row],[Adj Close]]-Table8[[#This Row],[Forecast 3 Period]])</f>
        <v>-0.58699000000001433</v>
      </c>
      <c r="J780" s="85">
        <f>Table8[[#This Row],[Erorr ]]^2</f>
        <v>0.3445572601000168</v>
      </c>
      <c r="K780" s="85">
        <f>ABS(Table8[[#This Row],[Erorr ]])</f>
        <v>0.58699000000001433</v>
      </c>
      <c r="L780" s="13">
        <f>Table8[[#This Row],[Abs Erorr ]]/Table8[[#This Row],[Adj Close]]</f>
        <v>1.9444049704740696E-3</v>
      </c>
      <c r="M780" s="97">
        <f t="shared" si="25"/>
        <v>298.08834999999999</v>
      </c>
      <c r="N780" s="85">
        <f>(Table8[[#This Row],[Adj Close]]-Table8[[#This Row],[Forecast 6 Period ]])</f>
        <v>3.7983500000000276</v>
      </c>
      <c r="O780" s="85">
        <f>Table8[[#This Row],[Erorr 2]]^2</f>
        <v>14.427462722500209</v>
      </c>
      <c r="P780" s="85">
        <f>ABS(Table8[[#This Row],[Erorr 2]])</f>
        <v>3.7983500000000276</v>
      </c>
      <c r="Q780" s="13">
        <f>Table8[[#This Row],[Abs Erorr 4]]/Table8[[#This Row],[Adj Close]]</f>
        <v>1.2582038228249298E-2</v>
      </c>
    </row>
    <row r="781" spans="6:17" x14ac:dyDescent="0.3">
      <c r="F781" s="9">
        <v>44595.291666666664</v>
      </c>
      <c r="G781" s="80">
        <v>297.04669999999999</v>
      </c>
      <c r="H781" s="85">
        <f t="shared" si="24"/>
        <v>307.55169000000001</v>
      </c>
      <c r="I781" s="85">
        <f>(Table8[[#This Row],[Adj Close]]-Table8[[#This Row],[Forecast 3 Period]])</f>
        <v>-10.504990000000021</v>
      </c>
      <c r="J781" s="85">
        <f>Table8[[#This Row],[Erorr ]]^2</f>
        <v>110.35481490010044</v>
      </c>
      <c r="K781" s="85">
        <f>ABS(Table8[[#This Row],[Erorr ]])</f>
        <v>10.504990000000021</v>
      </c>
      <c r="L781" s="13">
        <f>Table8[[#This Row],[Abs Erorr ]]/Table8[[#This Row],[Adj Close]]</f>
        <v>3.536477597630279E-2</v>
      </c>
      <c r="M781" s="97">
        <f t="shared" si="25"/>
        <v>300.21569</v>
      </c>
      <c r="N781" s="85">
        <f>(Table8[[#This Row],[Adj Close]]-Table8[[#This Row],[Forecast 6 Period ]])</f>
        <v>-3.168990000000008</v>
      </c>
      <c r="O781" s="85">
        <f>Table8[[#This Row],[Erorr 2]]^2</f>
        <v>10.04249762010005</v>
      </c>
      <c r="P781" s="85">
        <f>ABS(Table8[[#This Row],[Erorr 2]])</f>
        <v>3.168990000000008</v>
      </c>
      <c r="Q781" s="13">
        <f>Table8[[#This Row],[Abs Erorr 4]]/Table8[[#This Row],[Adj Close]]</f>
        <v>1.0668322523024184E-2</v>
      </c>
    </row>
    <row r="782" spans="6:17" x14ac:dyDescent="0.3">
      <c r="F782" s="5">
        <v>44596.291666666664</v>
      </c>
      <c r="G782" s="91">
        <v>307.77330000000001</v>
      </c>
      <c r="H782" s="85">
        <f t="shared" si="24"/>
        <v>302.50970000000001</v>
      </c>
      <c r="I782" s="85">
        <f>(Table8[[#This Row],[Adj Close]]-Table8[[#This Row],[Forecast 3 Period]])</f>
        <v>5.2635999999999967</v>
      </c>
      <c r="J782" s="85">
        <f>Table8[[#This Row],[Erorr ]]^2</f>
        <v>27.705484959999964</v>
      </c>
      <c r="K782" s="85">
        <f>ABS(Table8[[#This Row],[Erorr ]])</f>
        <v>5.2635999999999967</v>
      </c>
      <c r="L782" s="13">
        <f>Table8[[#This Row],[Abs Erorr ]]/Table8[[#This Row],[Adj Close]]</f>
        <v>1.7102198273859351E-2</v>
      </c>
      <c r="M782" s="97">
        <f t="shared" si="25"/>
        <v>300.16636</v>
      </c>
      <c r="N782" s="85">
        <f>(Table8[[#This Row],[Adj Close]]-Table8[[#This Row],[Forecast 6 Period ]])</f>
        <v>7.6069400000000087</v>
      </c>
      <c r="O782" s="85">
        <f>Table8[[#This Row],[Erorr 2]]^2</f>
        <v>57.865536163600133</v>
      </c>
      <c r="P782" s="85">
        <f>ABS(Table8[[#This Row],[Erorr 2]])</f>
        <v>7.6069400000000087</v>
      </c>
      <c r="Q782" s="13">
        <f>Table8[[#This Row],[Abs Erorr 4]]/Table8[[#This Row],[Adj Close]]</f>
        <v>2.4716049117970949E-2</v>
      </c>
    </row>
    <row r="783" spans="6:17" x14ac:dyDescent="0.3">
      <c r="F783" s="9">
        <v>44599.291666666664</v>
      </c>
      <c r="G783" s="80">
        <v>302.44670000000002</v>
      </c>
      <c r="H783" s="85">
        <f t="shared" si="24"/>
        <v>302.78934000000004</v>
      </c>
      <c r="I783" s="85">
        <f>(Table8[[#This Row],[Adj Close]]-Table8[[#This Row],[Forecast 3 Period]])</f>
        <v>-0.34264000000001715</v>
      </c>
      <c r="J783" s="85">
        <f>Table8[[#This Row],[Erorr ]]^2</f>
        <v>0.11740216960001175</v>
      </c>
      <c r="K783" s="85">
        <f>ABS(Table8[[#This Row],[Erorr ]])</f>
        <v>0.34264000000001715</v>
      </c>
      <c r="L783" s="13">
        <f>Table8[[#This Row],[Abs Erorr ]]/Table8[[#This Row],[Adj Close]]</f>
        <v>1.1328938288961894E-3</v>
      </c>
      <c r="M783" s="97">
        <f t="shared" si="25"/>
        <v>302.86035000000004</v>
      </c>
      <c r="N783" s="85">
        <f>(Table8[[#This Row],[Adj Close]]-Table8[[#This Row],[Forecast 6 Period ]])</f>
        <v>-0.41365000000001828</v>
      </c>
      <c r="O783" s="85">
        <f>Table8[[#This Row],[Erorr 2]]^2</f>
        <v>0.17110632250001512</v>
      </c>
      <c r="P783" s="85">
        <f>ABS(Table8[[#This Row],[Erorr 2]])</f>
        <v>0.41365000000001828</v>
      </c>
      <c r="Q783" s="13">
        <f>Table8[[#This Row],[Abs Erorr 4]]/Table8[[#This Row],[Adj Close]]</f>
        <v>1.3676789993080376E-3</v>
      </c>
    </row>
    <row r="784" spans="6:17" x14ac:dyDescent="0.3">
      <c r="F784" s="5">
        <v>44600.291666666664</v>
      </c>
      <c r="G784" s="91">
        <v>307.33330000000001</v>
      </c>
      <c r="H784" s="85">
        <f t="shared" si="24"/>
        <v>302.42468000000002</v>
      </c>
      <c r="I784" s="85">
        <f>(Table8[[#This Row],[Adj Close]]-Table8[[#This Row],[Forecast 3 Period]])</f>
        <v>4.9086199999999849</v>
      </c>
      <c r="J784" s="85">
        <f>Table8[[#This Row],[Erorr ]]^2</f>
        <v>24.094550304399853</v>
      </c>
      <c r="K784" s="85">
        <f>ABS(Table8[[#This Row],[Erorr ]])</f>
        <v>4.9086199999999849</v>
      </c>
      <c r="L784" s="13">
        <f>Table8[[#This Row],[Abs Erorr ]]/Table8[[#This Row],[Adj Close]]</f>
        <v>1.5971650322304756E-2</v>
      </c>
      <c r="M784" s="97">
        <f t="shared" si="25"/>
        <v>304.09635000000003</v>
      </c>
      <c r="N784" s="85">
        <f>(Table8[[#This Row],[Adj Close]]-Table8[[#This Row],[Forecast 6 Period ]])</f>
        <v>3.2369499999999789</v>
      </c>
      <c r="O784" s="85">
        <f>Table8[[#This Row],[Erorr 2]]^2</f>
        <v>10.477845302499864</v>
      </c>
      <c r="P784" s="85">
        <f>ABS(Table8[[#This Row],[Erorr 2]])</f>
        <v>3.2369499999999789</v>
      </c>
      <c r="Q784" s="13">
        <f>Table8[[#This Row],[Abs Erorr 4]]/Table8[[#This Row],[Adj Close]]</f>
        <v>1.053237641348978E-2</v>
      </c>
    </row>
    <row r="785" spans="6:17" x14ac:dyDescent="0.3">
      <c r="F785" s="9">
        <v>44601.291666666664</v>
      </c>
      <c r="G785" s="80">
        <v>310.66669999999999</v>
      </c>
      <c r="H785" s="85">
        <f t="shared" si="24"/>
        <v>305.99932000000001</v>
      </c>
      <c r="I785" s="85">
        <f>(Table8[[#This Row],[Adj Close]]-Table8[[#This Row],[Forecast 3 Period]])</f>
        <v>4.6673799999999801</v>
      </c>
      <c r="J785" s="85">
        <f>Table8[[#This Row],[Erorr ]]^2</f>
        <v>21.784436064399813</v>
      </c>
      <c r="K785" s="85">
        <f>ABS(Table8[[#This Row],[Erorr ]])</f>
        <v>4.6673799999999801</v>
      </c>
      <c r="L785" s="13">
        <f>Table8[[#This Row],[Abs Erorr ]]/Table8[[#This Row],[Adj Close]]</f>
        <v>1.5023753752816057E-2</v>
      </c>
      <c r="M785" s="97">
        <f t="shared" si="25"/>
        <v>304.15034000000003</v>
      </c>
      <c r="N785" s="85">
        <f>(Table8[[#This Row],[Adj Close]]-Table8[[#This Row],[Forecast 6 Period ]])</f>
        <v>6.5163599999999633</v>
      </c>
      <c r="O785" s="85">
        <f>Table8[[#This Row],[Erorr 2]]^2</f>
        <v>42.462947649599521</v>
      </c>
      <c r="P785" s="85">
        <f>ABS(Table8[[#This Row],[Erorr 2]])</f>
        <v>6.5163599999999633</v>
      </c>
      <c r="Q785" s="13">
        <f>Table8[[#This Row],[Abs Erorr 4]]/Table8[[#This Row],[Adj Close]]</f>
        <v>2.0975405474741783E-2</v>
      </c>
    </row>
    <row r="786" spans="6:17" x14ac:dyDescent="0.3">
      <c r="F786" s="5">
        <v>44602.291666666664</v>
      </c>
      <c r="G786" s="91">
        <v>301.51670000000001</v>
      </c>
      <c r="H786" s="85">
        <f t="shared" si="24"/>
        <v>307.20068000000003</v>
      </c>
      <c r="I786" s="85">
        <f>(Table8[[#This Row],[Adj Close]]-Table8[[#This Row],[Forecast 3 Period]])</f>
        <v>-5.6839800000000196</v>
      </c>
      <c r="J786" s="85">
        <f>Table8[[#This Row],[Erorr ]]^2</f>
        <v>32.307628640400225</v>
      </c>
      <c r="K786" s="85">
        <f>ABS(Table8[[#This Row],[Erorr ]])</f>
        <v>5.6839800000000196</v>
      </c>
      <c r="L786" s="13">
        <f>Table8[[#This Row],[Abs Erorr ]]/Table8[[#This Row],[Adj Close]]</f>
        <v>1.8851294140589954E-2</v>
      </c>
      <c r="M786" s="97">
        <f t="shared" si="25"/>
        <v>305.53734000000003</v>
      </c>
      <c r="N786" s="85">
        <f>(Table8[[#This Row],[Adj Close]]-Table8[[#This Row],[Forecast 6 Period ]])</f>
        <v>-4.0206400000000144</v>
      </c>
      <c r="O786" s="85">
        <f>Table8[[#This Row],[Erorr 2]]^2</f>
        <v>16.165546009600117</v>
      </c>
      <c r="P786" s="85">
        <f>ABS(Table8[[#This Row],[Erorr 2]])</f>
        <v>4.0206400000000144</v>
      </c>
      <c r="Q786" s="13">
        <f>Table8[[#This Row],[Abs Erorr 4]]/Table8[[#This Row],[Adj Close]]</f>
        <v>1.3334717446828034E-2</v>
      </c>
    </row>
    <row r="787" spans="6:17" x14ac:dyDescent="0.3">
      <c r="F787" s="9">
        <v>44603.291666666664</v>
      </c>
      <c r="G787" s="80">
        <v>286.66669999999999</v>
      </c>
      <c r="H787" s="85">
        <f t="shared" si="24"/>
        <v>306.00668000000002</v>
      </c>
      <c r="I787" s="85">
        <f>(Table8[[#This Row],[Adj Close]]-Table8[[#This Row],[Forecast 3 Period]])</f>
        <v>-19.339980000000025</v>
      </c>
      <c r="J787" s="85">
        <f>Table8[[#This Row],[Erorr ]]^2</f>
        <v>374.03482640040096</v>
      </c>
      <c r="K787" s="85">
        <f>ABS(Table8[[#This Row],[Erorr ]])</f>
        <v>19.339980000000025</v>
      </c>
      <c r="L787" s="13">
        <f>Table8[[#This Row],[Abs Erorr ]]/Table8[[#This Row],[Adj Close]]</f>
        <v>6.7465038666856061E-2</v>
      </c>
      <c r="M787" s="97">
        <f t="shared" si="25"/>
        <v>304.87468000000001</v>
      </c>
      <c r="N787" s="85">
        <f>(Table8[[#This Row],[Adj Close]]-Table8[[#This Row],[Forecast 6 Period ]])</f>
        <v>-18.20798000000002</v>
      </c>
      <c r="O787" s="85">
        <f>Table8[[#This Row],[Erorr 2]]^2</f>
        <v>331.53053568040076</v>
      </c>
      <c r="P787" s="85">
        <f>ABS(Table8[[#This Row],[Erorr 2]])</f>
        <v>18.20798000000002</v>
      </c>
      <c r="Q787" s="13">
        <f>Table8[[#This Row],[Abs Erorr 4]]/Table8[[#This Row],[Adj Close]]</f>
        <v>6.3516201916720777E-2</v>
      </c>
    </row>
    <row r="788" spans="6:17" x14ac:dyDescent="0.3">
      <c r="F788" s="5">
        <v>44606.291666666664</v>
      </c>
      <c r="G788" s="91">
        <v>291.92</v>
      </c>
      <c r="H788" s="85">
        <f t="shared" si="24"/>
        <v>298.32169999999996</v>
      </c>
      <c r="I788" s="85">
        <f>(Table8[[#This Row],[Adj Close]]-Table8[[#This Row],[Forecast 3 Period]])</f>
        <v>-6.4016999999999484</v>
      </c>
      <c r="J788" s="85">
        <f>Table8[[#This Row],[Erorr ]]^2</f>
        <v>40.981762889999338</v>
      </c>
      <c r="K788" s="85">
        <f>ABS(Table8[[#This Row],[Erorr ]])</f>
        <v>6.4016999999999484</v>
      </c>
      <c r="L788" s="13">
        <f>Table8[[#This Row],[Abs Erorr ]]/Table8[[#This Row],[Adj Close]]</f>
        <v>2.1929638257056551E-2</v>
      </c>
      <c r="M788" s="97">
        <f t="shared" si="25"/>
        <v>302.25868000000003</v>
      </c>
      <c r="N788" s="85">
        <f>(Table8[[#This Row],[Adj Close]]-Table8[[#This Row],[Forecast 6 Period ]])</f>
        <v>-10.338680000000011</v>
      </c>
      <c r="O788" s="85">
        <f>Table8[[#This Row],[Erorr 2]]^2</f>
        <v>106.88830414240022</v>
      </c>
      <c r="P788" s="85">
        <f>ABS(Table8[[#This Row],[Erorr 2]])</f>
        <v>10.338680000000011</v>
      </c>
      <c r="Q788" s="13">
        <f>Table8[[#This Row],[Abs Erorr 4]]/Table8[[#This Row],[Adj Close]]</f>
        <v>3.5416141408605134E-2</v>
      </c>
    </row>
    <row r="789" spans="6:17" x14ac:dyDescent="0.3">
      <c r="F789" s="9">
        <v>44607.291666666664</v>
      </c>
      <c r="G789" s="80">
        <v>307.47669999999999</v>
      </c>
      <c r="H789" s="85">
        <f t="shared" si="24"/>
        <v>293.22302000000002</v>
      </c>
      <c r="I789" s="85">
        <f>(Table8[[#This Row],[Adj Close]]-Table8[[#This Row],[Forecast 3 Period]])</f>
        <v>14.253679999999974</v>
      </c>
      <c r="J789" s="85">
        <f>Table8[[#This Row],[Erorr ]]^2</f>
        <v>203.16739354239928</v>
      </c>
      <c r="K789" s="85">
        <f>ABS(Table8[[#This Row],[Erorr ]])</f>
        <v>14.253679999999974</v>
      </c>
      <c r="L789" s="13">
        <f>Table8[[#This Row],[Abs Erorr ]]/Table8[[#This Row],[Adj Close]]</f>
        <v>4.6356943469212382E-2</v>
      </c>
      <c r="M789" s="97">
        <f t="shared" si="25"/>
        <v>299.13202000000001</v>
      </c>
      <c r="N789" s="85">
        <f>(Table8[[#This Row],[Adj Close]]-Table8[[#This Row],[Forecast 6 Period ]])</f>
        <v>8.3446799999999826</v>
      </c>
      <c r="O789" s="85">
        <f>Table8[[#This Row],[Erorr 2]]^2</f>
        <v>69.633684302399715</v>
      </c>
      <c r="P789" s="85">
        <f>ABS(Table8[[#This Row],[Erorr 2]])</f>
        <v>8.3446799999999826</v>
      </c>
      <c r="Q789" s="13">
        <f>Table8[[#This Row],[Abs Erorr 4]]/Table8[[#This Row],[Adj Close]]</f>
        <v>2.7139227134934069E-2</v>
      </c>
    </row>
    <row r="790" spans="6:17" x14ac:dyDescent="0.3">
      <c r="F790" s="5">
        <v>44608.291666666664</v>
      </c>
      <c r="G790" s="91">
        <v>307.79669999999999</v>
      </c>
      <c r="H790" s="85">
        <f t="shared" si="24"/>
        <v>296.56668999999999</v>
      </c>
      <c r="I790" s="85">
        <f>(Table8[[#This Row],[Adj Close]]-Table8[[#This Row],[Forecast 3 Period]])</f>
        <v>11.230009999999993</v>
      </c>
      <c r="J790" s="85">
        <f>Table8[[#This Row],[Erorr ]]^2</f>
        <v>126.11312460009984</v>
      </c>
      <c r="K790" s="85">
        <f>ABS(Table8[[#This Row],[Erorr ]])</f>
        <v>11.230009999999993</v>
      </c>
      <c r="L790" s="13">
        <f>Table8[[#This Row],[Abs Erorr ]]/Table8[[#This Row],[Adj Close]]</f>
        <v>3.6485153999376838E-2</v>
      </c>
      <c r="M790" s="97">
        <f t="shared" si="25"/>
        <v>299.31602000000004</v>
      </c>
      <c r="N790" s="85">
        <f>(Table8[[#This Row],[Adj Close]]-Table8[[#This Row],[Forecast 6 Period ]])</f>
        <v>8.4806799999999498</v>
      </c>
      <c r="O790" s="85">
        <f>Table8[[#This Row],[Erorr 2]]^2</f>
        <v>71.921933262399151</v>
      </c>
      <c r="P790" s="85">
        <f>ABS(Table8[[#This Row],[Erorr 2]])</f>
        <v>8.4806799999999498</v>
      </c>
      <c r="Q790" s="13">
        <f>Table8[[#This Row],[Abs Erorr 4]]/Table8[[#This Row],[Adj Close]]</f>
        <v>2.7552862002743858E-2</v>
      </c>
    </row>
    <row r="791" spans="6:17" x14ac:dyDescent="0.3">
      <c r="F791" s="9">
        <v>44609.291666666664</v>
      </c>
      <c r="G791" s="80">
        <v>292.11669999999998</v>
      </c>
      <c r="H791" s="85">
        <f t="shared" si="24"/>
        <v>302.93769000000003</v>
      </c>
      <c r="I791" s="85">
        <f>(Table8[[#This Row],[Adj Close]]-Table8[[#This Row],[Forecast 3 Period]])</f>
        <v>-10.820990000000052</v>
      </c>
      <c r="J791" s="85">
        <f>Table8[[#This Row],[Erorr ]]^2</f>
        <v>117.09382458010111</v>
      </c>
      <c r="K791" s="85">
        <f>ABS(Table8[[#This Row],[Erorr ]])</f>
        <v>10.820990000000052</v>
      </c>
      <c r="L791" s="13">
        <f>Table8[[#This Row],[Abs Erorr ]]/Table8[[#This Row],[Adj Close]]</f>
        <v>3.7043380265489964E-2</v>
      </c>
      <c r="M791" s="97">
        <f t="shared" si="25"/>
        <v>299.99036000000001</v>
      </c>
      <c r="N791" s="85">
        <f>(Table8[[#This Row],[Adj Close]]-Table8[[#This Row],[Forecast 6 Period ]])</f>
        <v>-7.8736600000000294</v>
      </c>
      <c r="O791" s="85">
        <f>Table8[[#This Row],[Erorr 2]]^2</f>
        <v>61.994521795600463</v>
      </c>
      <c r="P791" s="85">
        <f>ABS(Table8[[#This Row],[Erorr 2]])</f>
        <v>7.8736600000000294</v>
      </c>
      <c r="Q791" s="13">
        <f>Table8[[#This Row],[Abs Erorr 4]]/Table8[[#This Row],[Adj Close]]</f>
        <v>2.6953816745157091E-2</v>
      </c>
    </row>
    <row r="792" spans="6:17" x14ac:dyDescent="0.3">
      <c r="F792" s="5">
        <v>44610.291666666664</v>
      </c>
      <c r="G792" s="91">
        <v>285.66000000000003</v>
      </c>
      <c r="H792" s="85">
        <f t="shared" si="24"/>
        <v>301.42869999999994</v>
      </c>
      <c r="I792" s="85">
        <f>(Table8[[#This Row],[Adj Close]]-Table8[[#This Row],[Forecast 3 Period]])</f>
        <v>-15.76869999999991</v>
      </c>
      <c r="J792" s="85">
        <f>Table8[[#This Row],[Erorr ]]^2</f>
        <v>248.65189968999718</v>
      </c>
      <c r="K792" s="85">
        <f>ABS(Table8[[#This Row],[Erorr ]])</f>
        <v>15.76869999999991</v>
      </c>
      <c r="L792" s="13">
        <f>Table8[[#This Row],[Abs Erorr ]]/Table8[[#This Row],[Adj Close]]</f>
        <v>5.5200938178253549E-2</v>
      </c>
      <c r="M792" s="97">
        <f t="shared" si="25"/>
        <v>298.68036000000001</v>
      </c>
      <c r="N792" s="85">
        <f>(Table8[[#This Row],[Adj Close]]-Table8[[#This Row],[Forecast 6 Period ]])</f>
        <v>-13.020359999999982</v>
      </c>
      <c r="O792" s="85">
        <f>Table8[[#This Row],[Erorr 2]]^2</f>
        <v>169.52977452959954</v>
      </c>
      <c r="P792" s="85">
        <f>ABS(Table8[[#This Row],[Erorr 2]])</f>
        <v>13.020359999999982</v>
      </c>
      <c r="Q792" s="13">
        <f>Table8[[#This Row],[Abs Erorr 4]]/Table8[[#This Row],[Adj Close]]</f>
        <v>4.5579920184835053E-2</v>
      </c>
    </row>
    <row r="793" spans="6:17" x14ac:dyDescent="0.3">
      <c r="F793" s="9">
        <v>44614.291666666664</v>
      </c>
      <c r="G793" s="80">
        <v>273.8433</v>
      </c>
      <c r="H793" s="85">
        <f t="shared" si="24"/>
        <v>294.23802000000001</v>
      </c>
      <c r="I793" s="85">
        <f>(Table8[[#This Row],[Adj Close]]-Table8[[#This Row],[Forecast 3 Period]])</f>
        <v>-20.394720000000007</v>
      </c>
      <c r="J793" s="85">
        <f>Table8[[#This Row],[Erorr ]]^2</f>
        <v>415.94460387840024</v>
      </c>
      <c r="K793" s="85">
        <f>ABS(Table8[[#This Row],[Erorr ]])</f>
        <v>20.394720000000007</v>
      </c>
      <c r="L793" s="13">
        <f>Table8[[#This Row],[Abs Erorr ]]/Table8[[#This Row],[Adj Close]]</f>
        <v>7.447587726265352E-2</v>
      </c>
      <c r="M793" s="97">
        <f t="shared" si="25"/>
        <v>296.46868999999998</v>
      </c>
      <c r="N793" s="85">
        <f>(Table8[[#This Row],[Adj Close]]-Table8[[#This Row],[Forecast 6 Period ]])</f>
        <v>-22.625389999999982</v>
      </c>
      <c r="O793" s="85">
        <f>Table8[[#This Row],[Erorr 2]]^2</f>
        <v>511.90827265209919</v>
      </c>
      <c r="P793" s="85">
        <f>ABS(Table8[[#This Row],[Erorr 2]])</f>
        <v>22.625389999999982</v>
      </c>
      <c r="Q793" s="13">
        <f>Table8[[#This Row],[Abs Erorr 4]]/Table8[[#This Row],[Adj Close]]</f>
        <v>8.2621667208947536E-2</v>
      </c>
    </row>
    <row r="794" spans="6:17" x14ac:dyDescent="0.3">
      <c r="F794" s="5">
        <v>44615.291666666664</v>
      </c>
      <c r="G794" s="91">
        <v>254.68</v>
      </c>
      <c r="H794" s="85">
        <f t="shared" si="24"/>
        <v>282.87032999999997</v>
      </c>
      <c r="I794" s="85">
        <f>(Table8[[#This Row],[Adj Close]]-Table8[[#This Row],[Forecast 3 Period]])</f>
        <v>-28.19032999999996</v>
      </c>
      <c r="J794" s="85">
        <f>Table8[[#This Row],[Erorr ]]^2</f>
        <v>794.69470550889775</v>
      </c>
      <c r="K794" s="85">
        <f>ABS(Table8[[#This Row],[Erorr ]])</f>
        <v>28.19032999999996</v>
      </c>
      <c r="L794" s="13">
        <f>Table8[[#This Row],[Abs Erorr ]]/Table8[[#This Row],[Adj Close]]</f>
        <v>0.11068921784199764</v>
      </c>
      <c r="M794" s="97">
        <f t="shared" si="25"/>
        <v>291.82301000000001</v>
      </c>
      <c r="N794" s="85">
        <f>(Table8[[#This Row],[Adj Close]]-Table8[[#This Row],[Forecast 6 Period ]])</f>
        <v>-37.143010000000004</v>
      </c>
      <c r="O794" s="85">
        <f>Table8[[#This Row],[Erorr 2]]^2</f>
        <v>1379.6031918601002</v>
      </c>
      <c r="P794" s="85">
        <f>ABS(Table8[[#This Row],[Erorr 2]])</f>
        <v>37.143010000000004</v>
      </c>
      <c r="Q794" s="13">
        <f>Table8[[#This Row],[Abs Erorr 4]]/Table8[[#This Row],[Adj Close]]</f>
        <v>0.1458418800062824</v>
      </c>
    </row>
    <row r="795" spans="6:17" x14ac:dyDescent="0.3">
      <c r="F795" s="9">
        <v>44616.291666666664</v>
      </c>
      <c r="G795" s="80">
        <v>266.92329999999998</v>
      </c>
      <c r="H795" s="85">
        <f t="shared" si="24"/>
        <v>269.72298999999998</v>
      </c>
      <c r="I795" s="85">
        <f>(Table8[[#This Row],[Adj Close]]-Table8[[#This Row],[Forecast 3 Period]])</f>
        <v>-2.7996899999999982</v>
      </c>
      <c r="J795" s="85">
        <f>Table8[[#This Row],[Erorr ]]^2</f>
        <v>7.8382640960999899</v>
      </c>
      <c r="K795" s="85">
        <f>ABS(Table8[[#This Row],[Erorr ]])</f>
        <v>2.7996899999999982</v>
      </c>
      <c r="L795" s="13">
        <f>Table8[[#This Row],[Abs Erorr ]]/Table8[[#This Row],[Adj Close]]</f>
        <v>1.0488743395574677E-2</v>
      </c>
      <c r="M795" s="97">
        <f t="shared" si="25"/>
        <v>282.78734000000003</v>
      </c>
      <c r="N795" s="85">
        <f>(Table8[[#This Row],[Adj Close]]-Table8[[#This Row],[Forecast 6 Period ]])</f>
        <v>-15.864040000000045</v>
      </c>
      <c r="O795" s="85">
        <f>Table8[[#This Row],[Erorr 2]]^2</f>
        <v>251.66776512160143</v>
      </c>
      <c r="P795" s="85">
        <f>ABS(Table8[[#This Row],[Erorr 2]])</f>
        <v>15.864040000000045</v>
      </c>
      <c r="Q795" s="13">
        <f>Table8[[#This Row],[Abs Erorr 4]]/Table8[[#This Row],[Adj Close]]</f>
        <v>5.9432953211653108E-2</v>
      </c>
    </row>
    <row r="796" spans="6:17" x14ac:dyDescent="0.3">
      <c r="F796" s="5">
        <v>44617.291666666664</v>
      </c>
      <c r="G796" s="91">
        <v>269.95670000000001</v>
      </c>
      <c r="H796" s="85">
        <f t="shared" si="24"/>
        <v>265.32630999999998</v>
      </c>
      <c r="I796" s="85">
        <f>(Table8[[#This Row],[Adj Close]]-Table8[[#This Row],[Forecast 3 Period]])</f>
        <v>4.630390000000034</v>
      </c>
      <c r="J796" s="85">
        <f>Table8[[#This Row],[Erorr ]]^2</f>
        <v>21.440511552100315</v>
      </c>
      <c r="K796" s="85">
        <f>ABS(Table8[[#This Row],[Erorr ]])</f>
        <v>4.630390000000034</v>
      </c>
      <c r="L796" s="13">
        <f>Table8[[#This Row],[Abs Erorr ]]/Table8[[#This Row],[Adj Close]]</f>
        <v>1.7152343320243704E-2</v>
      </c>
      <c r="M796" s="97">
        <f t="shared" si="25"/>
        <v>276.21266000000003</v>
      </c>
      <c r="N796" s="85">
        <f>(Table8[[#This Row],[Adj Close]]-Table8[[#This Row],[Forecast 6 Period ]])</f>
        <v>-6.255960000000016</v>
      </c>
      <c r="O796" s="85">
        <f>Table8[[#This Row],[Erorr 2]]^2</f>
        <v>39.137035521600197</v>
      </c>
      <c r="P796" s="85">
        <f>ABS(Table8[[#This Row],[Erorr 2]])</f>
        <v>6.255960000000016</v>
      </c>
      <c r="Q796" s="13">
        <f>Table8[[#This Row],[Abs Erorr 4]]/Table8[[#This Row],[Adj Close]]</f>
        <v>2.3173938635344171E-2</v>
      </c>
    </row>
    <row r="797" spans="6:17" x14ac:dyDescent="0.3">
      <c r="F797" s="9">
        <v>44620.291666666664</v>
      </c>
      <c r="G797" s="80">
        <v>290.14330000000001</v>
      </c>
      <c r="H797" s="85">
        <f t="shared" si="24"/>
        <v>264.46366999999998</v>
      </c>
      <c r="I797" s="85">
        <f>(Table8[[#This Row],[Adj Close]]-Table8[[#This Row],[Forecast 3 Period]])</f>
        <v>25.679630000000031</v>
      </c>
      <c r="J797" s="85">
        <f>Table8[[#This Row],[Erorr ]]^2</f>
        <v>659.44339693690165</v>
      </c>
      <c r="K797" s="85">
        <f>ABS(Table8[[#This Row],[Erorr ]])</f>
        <v>25.679630000000031</v>
      </c>
      <c r="L797" s="13">
        <f>Table8[[#This Row],[Abs Erorr ]]/Table8[[#This Row],[Adj Close]]</f>
        <v>8.8506713751446378E-2</v>
      </c>
      <c r="M797" s="97">
        <f t="shared" si="25"/>
        <v>270.85833000000002</v>
      </c>
      <c r="N797" s="85">
        <f>(Table8[[#This Row],[Adj Close]]-Table8[[#This Row],[Forecast 6 Period ]])</f>
        <v>19.284969999999987</v>
      </c>
      <c r="O797" s="85">
        <f>Table8[[#This Row],[Erorr 2]]^2</f>
        <v>371.91006790089949</v>
      </c>
      <c r="P797" s="85">
        <f>ABS(Table8[[#This Row],[Erorr 2]])</f>
        <v>19.284969999999987</v>
      </c>
      <c r="Q797" s="13">
        <f>Table8[[#This Row],[Abs Erorr 4]]/Table8[[#This Row],[Adj Close]]</f>
        <v>6.6467052659840792E-2</v>
      </c>
    </row>
    <row r="798" spans="6:17" x14ac:dyDescent="0.3">
      <c r="F798" s="5">
        <v>44621.291666666664</v>
      </c>
      <c r="G798" s="91">
        <v>288.12329999999997</v>
      </c>
      <c r="H798" s="85">
        <f t="shared" si="24"/>
        <v>277.12131999999997</v>
      </c>
      <c r="I798" s="85">
        <f>(Table8[[#This Row],[Adj Close]]-Table8[[#This Row],[Forecast 3 Period]])</f>
        <v>11.001980000000003</v>
      </c>
      <c r="J798" s="85">
        <f>Table8[[#This Row],[Erorr ]]^2</f>
        <v>121.04356392040008</v>
      </c>
      <c r="K798" s="85">
        <f>ABS(Table8[[#This Row],[Erorr ]])</f>
        <v>11.001980000000003</v>
      </c>
      <c r="L798" s="13">
        <f>Table8[[#This Row],[Abs Erorr ]]/Table8[[#This Row],[Adj Close]]</f>
        <v>3.8184971503519516E-2</v>
      </c>
      <c r="M798" s="97">
        <f t="shared" si="25"/>
        <v>272.29099000000002</v>
      </c>
      <c r="N798" s="85">
        <f>(Table8[[#This Row],[Adj Close]]-Table8[[#This Row],[Forecast 6 Period ]])</f>
        <v>15.83230999999995</v>
      </c>
      <c r="O798" s="85">
        <f>Table8[[#This Row],[Erorr 2]]^2</f>
        <v>250.66203993609841</v>
      </c>
      <c r="P798" s="85">
        <f>ABS(Table8[[#This Row],[Erorr 2]])</f>
        <v>15.83230999999995</v>
      </c>
      <c r="Q798" s="13">
        <f>Table8[[#This Row],[Abs Erorr 4]]/Table8[[#This Row],[Adj Close]]</f>
        <v>5.4949773239442806E-2</v>
      </c>
    </row>
    <row r="799" spans="6:17" x14ac:dyDescent="0.3">
      <c r="F799" s="9">
        <v>44622.291666666664</v>
      </c>
      <c r="G799" s="80">
        <v>293.29669999999999</v>
      </c>
      <c r="H799" s="85">
        <f t="shared" si="24"/>
        <v>283.27931999999998</v>
      </c>
      <c r="I799" s="85">
        <f>(Table8[[#This Row],[Adj Close]]-Table8[[#This Row],[Forecast 3 Period]])</f>
        <v>10.017380000000003</v>
      </c>
      <c r="J799" s="85">
        <f>Table8[[#This Row],[Erorr ]]^2</f>
        <v>100.34790206440006</v>
      </c>
      <c r="K799" s="85">
        <f>ABS(Table8[[#This Row],[Erorr ]])</f>
        <v>10.017380000000003</v>
      </c>
      <c r="L799" s="13">
        <f>Table8[[#This Row],[Abs Erorr ]]/Table8[[#This Row],[Adj Close]]</f>
        <v>3.4154424512788599E-2</v>
      </c>
      <c r="M799" s="97">
        <f t="shared" si="25"/>
        <v>275.88164999999998</v>
      </c>
      <c r="N799" s="85">
        <f>(Table8[[#This Row],[Adj Close]]-Table8[[#This Row],[Forecast 6 Period ]])</f>
        <v>17.415050000000008</v>
      </c>
      <c r="O799" s="85">
        <f>Table8[[#This Row],[Erorr 2]]^2</f>
        <v>303.28396650250028</v>
      </c>
      <c r="P799" s="85">
        <f>ABS(Table8[[#This Row],[Erorr 2]])</f>
        <v>17.415050000000008</v>
      </c>
      <c r="Q799" s="13">
        <f>Table8[[#This Row],[Abs Erorr 4]]/Table8[[#This Row],[Adj Close]]</f>
        <v>5.9376904001988459E-2</v>
      </c>
    </row>
    <row r="800" spans="6:17" x14ac:dyDescent="0.3">
      <c r="F800" s="5">
        <v>44623.291666666664</v>
      </c>
      <c r="G800" s="91">
        <v>279.76330000000002</v>
      </c>
      <c r="H800" s="85">
        <f t="shared" si="24"/>
        <v>290.79866000000004</v>
      </c>
      <c r="I800" s="85">
        <f>(Table8[[#This Row],[Adj Close]]-Table8[[#This Row],[Forecast 3 Period]])</f>
        <v>-11.035360000000026</v>
      </c>
      <c r="J800" s="85">
        <f>Table8[[#This Row],[Erorr ]]^2</f>
        <v>121.77917032960056</v>
      </c>
      <c r="K800" s="85">
        <f>ABS(Table8[[#This Row],[Erorr ]])</f>
        <v>11.035360000000026</v>
      </c>
      <c r="L800" s="13">
        <f>Table8[[#This Row],[Abs Erorr ]]/Table8[[#This Row],[Adj Close]]</f>
        <v>3.944534540449024E-2</v>
      </c>
      <c r="M800" s="97">
        <f t="shared" si="25"/>
        <v>280.46433000000002</v>
      </c>
      <c r="N800" s="85">
        <f>(Table8[[#This Row],[Adj Close]]-Table8[[#This Row],[Forecast 6 Period ]])</f>
        <v>-0.70103000000000293</v>
      </c>
      <c r="O800" s="85">
        <f>Table8[[#This Row],[Erorr 2]]^2</f>
        <v>0.49144306090000411</v>
      </c>
      <c r="P800" s="85">
        <f>ABS(Table8[[#This Row],[Erorr 2]])</f>
        <v>0.70103000000000293</v>
      </c>
      <c r="Q800" s="13">
        <f>Table8[[#This Row],[Abs Erorr 4]]/Table8[[#This Row],[Adj Close]]</f>
        <v>2.5057968647067106E-3</v>
      </c>
    </row>
    <row r="801" spans="6:17" x14ac:dyDescent="0.3">
      <c r="F801" s="9">
        <v>44624.291666666664</v>
      </c>
      <c r="G801" s="80">
        <v>279.43</v>
      </c>
      <c r="H801" s="85">
        <f t="shared" si="24"/>
        <v>286.33132000000001</v>
      </c>
      <c r="I801" s="85">
        <f>(Table8[[#This Row],[Adj Close]]-Table8[[#This Row],[Forecast 3 Period]])</f>
        <v>-6.9013199999999983</v>
      </c>
      <c r="J801" s="85">
        <f>Table8[[#This Row],[Erorr ]]^2</f>
        <v>47.628217742399976</v>
      </c>
      <c r="K801" s="85">
        <f>ABS(Table8[[#This Row],[Erorr ]])</f>
        <v>6.9013199999999983</v>
      </c>
      <c r="L801" s="13">
        <f>Table8[[#This Row],[Abs Erorr ]]/Table8[[#This Row],[Adj Close]]</f>
        <v>2.469784919300003E-2</v>
      </c>
      <c r="M801" s="97">
        <f t="shared" si="25"/>
        <v>283.95331999999996</v>
      </c>
      <c r="N801" s="85">
        <f>(Table8[[#This Row],[Adj Close]]-Table8[[#This Row],[Forecast 6 Period ]])</f>
        <v>-4.5233199999999556</v>
      </c>
      <c r="O801" s="85">
        <f>Table8[[#This Row],[Erorr 2]]^2</f>
        <v>20.460423822399598</v>
      </c>
      <c r="P801" s="85">
        <f>ABS(Table8[[#This Row],[Erorr 2]])</f>
        <v>4.5233199999999556</v>
      </c>
      <c r="Q801" s="13">
        <f>Table8[[#This Row],[Abs Erorr 4]]/Table8[[#This Row],[Adj Close]]</f>
        <v>1.6187667752209697E-2</v>
      </c>
    </row>
    <row r="802" spans="6:17" x14ac:dyDescent="0.3">
      <c r="F802" s="5">
        <v>44627.291666666664</v>
      </c>
      <c r="G802" s="91">
        <v>268.19330000000002</v>
      </c>
      <c r="H802" s="85">
        <f t="shared" si="24"/>
        <v>283.69</v>
      </c>
      <c r="I802" s="85">
        <f>(Table8[[#This Row],[Adj Close]]-Table8[[#This Row],[Forecast 3 Period]])</f>
        <v>-15.496699999999976</v>
      </c>
      <c r="J802" s="85">
        <f>Table8[[#This Row],[Erorr ]]^2</f>
        <v>240.14771088999925</v>
      </c>
      <c r="K802" s="85">
        <f>ABS(Table8[[#This Row],[Erorr ]])</f>
        <v>15.496699999999976</v>
      </c>
      <c r="L802" s="13">
        <f>Table8[[#This Row],[Abs Erorr ]]/Table8[[#This Row],[Adj Close]]</f>
        <v>5.7781831238886187E-2</v>
      </c>
      <c r="M802" s="97">
        <f t="shared" si="25"/>
        <v>284.13265999999999</v>
      </c>
      <c r="N802" s="85">
        <f>(Table8[[#This Row],[Adj Close]]-Table8[[#This Row],[Forecast 6 Period ]])</f>
        <v>-15.939359999999965</v>
      </c>
      <c r="O802" s="85">
        <f>Table8[[#This Row],[Erorr 2]]^2</f>
        <v>254.06319720959888</v>
      </c>
      <c r="P802" s="85">
        <f>ABS(Table8[[#This Row],[Erorr 2]])</f>
        <v>15.939359999999965</v>
      </c>
      <c r="Q802" s="13">
        <f>Table8[[#This Row],[Abs Erorr 4]]/Table8[[#This Row],[Adj Close]]</f>
        <v>5.9432357184165167E-2</v>
      </c>
    </row>
    <row r="803" spans="6:17" x14ac:dyDescent="0.3">
      <c r="F803" s="9">
        <v>44628.291666666664</v>
      </c>
      <c r="G803" s="80">
        <v>274.8</v>
      </c>
      <c r="H803" s="85">
        <f t="shared" si="24"/>
        <v>275.03530999999998</v>
      </c>
      <c r="I803" s="85">
        <f>(Table8[[#This Row],[Adj Close]]-Table8[[#This Row],[Forecast 3 Period]])</f>
        <v>-0.23530999999996993</v>
      </c>
      <c r="J803" s="85">
        <f>Table8[[#This Row],[Erorr ]]^2</f>
        <v>5.5370796099985853E-2</v>
      </c>
      <c r="K803" s="85">
        <f>ABS(Table8[[#This Row],[Erorr ]])</f>
        <v>0.23530999999996993</v>
      </c>
      <c r="L803" s="13">
        <f>Table8[[#This Row],[Abs Erorr ]]/Table8[[#This Row],[Adj Close]]</f>
        <v>8.5629548762725593E-4</v>
      </c>
      <c r="M803" s="97">
        <f t="shared" si="25"/>
        <v>281.96332000000001</v>
      </c>
      <c r="N803" s="85">
        <f>(Table8[[#This Row],[Adj Close]]-Table8[[#This Row],[Forecast 6 Period ]])</f>
        <v>-7.1633199999999988</v>
      </c>
      <c r="O803" s="85">
        <f>Table8[[#This Row],[Erorr 2]]^2</f>
        <v>51.313153422399985</v>
      </c>
      <c r="P803" s="85">
        <f>ABS(Table8[[#This Row],[Erorr 2]])</f>
        <v>7.1633199999999988</v>
      </c>
      <c r="Q803" s="13">
        <f>Table8[[#This Row],[Abs Erorr 4]]/Table8[[#This Row],[Adj Close]]</f>
        <v>2.6067394468704506E-2</v>
      </c>
    </row>
    <row r="804" spans="6:17" x14ac:dyDescent="0.3">
      <c r="F804" s="5">
        <v>44629.291666666664</v>
      </c>
      <c r="G804" s="91">
        <v>286.32330000000002</v>
      </c>
      <c r="H804" s="85">
        <f t="shared" si="24"/>
        <v>274.20699000000002</v>
      </c>
      <c r="I804" s="85">
        <f>(Table8[[#This Row],[Adj Close]]-Table8[[#This Row],[Forecast 3 Period]])</f>
        <v>12.116309999999999</v>
      </c>
      <c r="J804" s="85">
        <f>Table8[[#This Row],[Erorr ]]^2</f>
        <v>146.80496801609996</v>
      </c>
      <c r="K804" s="85">
        <f>ABS(Table8[[#This Row],[Erorr ]])</f>
        <v>12.116309999999999</v>
      </c>
      <c r="L804" s="13">
        <f>Table8[[#This Row],[Abs Erorr ]]/Table8[[#This Row],[Adj Close]]</f>
        <v>4.2316884444961338E-2</v>
      </c>
      <c r="M804" s="97">
        <f t="shared" si="25"/>
        <v>278.57932</v>
      </c>
      <c r="N804" s="85">
        <f>(Table8[[#This Row],[Adj Close]]-Table8[[#This Row],[Forecast 6 Period ]])</f>
        <v>7.7439800000000218</v>
      </c>
      <c r="O804" s="85">
        <f>Table8[[#This Row],[Erorr 2]]^2</f>
        <v>59.969226240400339</v>
      </c>
      <c r="P804" s="85">
        <f>ABS(Table8[[#This Row],[Erorr 2]])</f>
        <v>7.7439800000000218</v>
      </c>
      <c r="Q804" s="13">
        <f>Table8[[#This Row],[Abs Erorr 4]]/Table8[[#This Row],[Adj Close]]</f>
        <v>2.7046279502925614E-2</v>
      </c>
    </row>
    <row r="805" spans="6:17" x14ac:dyDescent="0.3">
      <c r="F805" s="9">
        <v>44630.291666666664</v>
      </c>
      <c r="G805" s="80">
        <v>279.43329999999997</v>
      </c>
      <c r="H805" s="85">
        <f t="shared" si="24"/>
        <v>277.42731000000003</v>
      </c>
      <c r="I805" s="85">
        <f>(Table8[[#This Row],[Adj Close]]-Table8[[#This Row],[Forecast 3 Period]])</f>
        <v>2.0059899999999402</v>
      </c>
      <c r="J805" s="85">
        <f>Table8[[#This Row],[Erorr ]]^2</f>
        <v>4.0239958800997604</v>
      </c>
      <c r="K805" s="85">
        <f>ABS(Table8[[#This Row],[Erorr ]])</f>
        <v>2.0059899999999402</v>
      </c>
      <c r="L805" s="13">
        <f>Table8[[#This Row],[Abs Erorr ]]/Table8[[#This Row],[Adj Close]]</f>
        <v>7.1787793366071273E-3</v>
      </c>
      <c r="M805" s="97">
        <f t="shared" si="25"/>
        <v>279.05532000000005</v>
      </c>
      <c r="N805" s="85">
        <f>(Table8[[#This Row],[Adj Close]]-Table8[[#This Row],[Forecast 6 Period ]])</f>
        <v>0.37797999999992271</v>
      </c>
      <c r="O805" s="85">
        <f>Table8[[#This Row],[Erorr 2]]^2</f>
        <v>0.14286888039994158</v>
      </c>
      <c r="P805" s="85">
        <f>ABS(Table8[[#This Row],[Erorr 2]])</f>
        <v>0.37797999999992271</v>
      </c>
      <c r="Q805" s="13">
        <f>Table8[[#This Row],[Abs Erorr 4]]/Table8[[#This Row],[Adj Close]]</f>
        <v>1.3526662713424732E-3</v>
      </c>
    </row>
    <row r="806" spans="6:17" x14ac:dyDescent="0.3">
      <c r="F806" s="5">
        <v>44631.291666666664</v>
      </c>
      <c r="G806" s="91">
        <v>265.11669999999998</v>
      </c>
      <c r="H806" s="85">
        <f t="shared" si="24"/>
        <v>280.11031000000003</v>
      </c>
      <c r="I806" s="85">
        <f>(Table8[[#This Row],[Adj Close]]-Table8[[#This Row],[Forecast 3 Period]])</f>
        <v>-14.993610000000047</v>
      </c>
      <c r="J806" s="85">
        <f>Table8[[#This Row],[Erorr ]]^2</f>
        <v>224.80834083210141</v>
      </c>
      <c r="K806" s="85">
        <f>ABS(Table8[[#This Row],[Erorr ]])</f>
        <v>14.993610000000047</v>
      </c>
      <c r="L806" s="13">
        <f>Table8[[#This Row],[Abs Erorr ]]/Table8[[#This Row],[Adj Close]]</f>
        <v>5.6554754943766453E-2</v>
      </c>
      <c r="M806" s="97">
        <f t="shared" si="25"/>
        <v>277.66931000000005</v>
      </c>
      <c r="N806" s="85">
        <f>(Table8[[#This Row],[Adj Close]]-Table8[[#This Row],[Forecast 6 Period ]])</f>
        <v>-12.552610000000072</v>
      </c>
      <c r="O806" s="85">
        <f>Table8[[#This Row],[Erorr 2]]^2</f>
        <v>157.56801781210183</v>
      </c>
      <c r="P806" s="85">
        <f>ABS(Table8[[#This Row],[Erorr 2]])</f>
        <v>12.552610000000072</v>
      </c>
      <c r="Q806" s="13">
        <f>Table8[[#This Row],[Abs Erorr 4]]/Table8[[#This Row],[Adj Close]]</f>
        <v>4.7347488860566209E-2</v>
      </c>
    </row>
    <row r="807" spans="6:17" x14ac:dyDescent="0.3">
      <c r="F807" s="9">
        <v>44634.291666666664</v>
      </c>
      <c r="G807" s="80">
        <v>255.45670000000001</v>
      </c>
      <c r="H807" s="85">
        <f t="shared" si="24"/>
        <v>275.77366000000001</v>
      </c>
      <c r="I807" s="85">
        <f>(Table8[[#This Row],[Adj Close]]-Table8[[#This Row],[Forecast 3 Period]])</f>
        <v>-20.316959999999995</v>
      </c>
      <c r="J807" s="85">
        <f>Table8[[#This Row],[Erorr ]]^2</f>
        <v>412.7788636415998</v>
      </c>
      <c r="K807" s="85">
        <f>ABS(Table8[[#This Row],[Erorr ]])</f>
        <v>20.316959999999995</v>
      </c>
      <c r="L807" s="13">
        <f>Table8[[#This Row],[Abs Erorr ]]/Table8[[#This Row],[Adj Close]]</f>
        <v>7.9531912844720817E-2</v>
      </c>
      <c r="M807" s="97">
        <f t="shared" si="25"/>
        <v>275.89699000000002</v>
      </c>
      <c r="N807" s="85">
        <f>(Table8[[#This Row],[Adj Close]]-Table8[[#This Row],[Forecast 6 Period ]])</f>
        <v>-20.440290000000005</v>
      </c>
      <c r="O807" s="85">
        <f>Table8[[#This Row],[Erorr 2]]^2</f>
        <v>417.80545528410016</v>
      </c>
      <c r="P807" s="85">
        <f>ABS(Table8[[#This Row],[Erorr 2]])</f>
        <v>20.440290000000005</v>
      </c>
      <c r="Q807" s="13">
        <f>Table8[[#This Row],[Abs Erorr 4]]/Table8[[#This Row],[Adj Close]]</f>
        <v>8.001469524972335E-2</v>
      </c>
    </row>
    <row r="808" spans="6:17" x14ac:dyDescent="0.3">
      <c r="F808" s="5">
        <v>44635.291666666664</v>
      </c>
      <c r="G808" s="91">
        <v>267.29669999999999</v>
      </c>
      <c r="H808" s="85">
        <f t="shared" si="24"/>
        <v>265.54768000000001</v>
      </c>
      <c r="I808" s="85">
        <f>(Table8[[#This Row],[Adj Close]]-Table8[[#This Row],[Forecast 3 Period]])</f>
        <v>1.7490199999999732</v>
      </c>
      <c r="J808" s="85">
        <f>Table8[[#This Row],[Erorr ]]^2</f>
        <v>3.059070960399906</v>
      </c>
      <c r="K808" s="85">
        <f>ABS(Table8[[#This Row],[Erorr ]])</f>
        <v>1.7490199999999732</v>
      </c>
      <c r="L808" s="13">
        <f>Table8[[#This Row],[Abs Erorr ]]/Table8[[#This Row],[Adj Close]]</f>
        <v>6.5433654811300444E-3</v>
      </c>
      <c r="M808" s="97">
        <f t="shared" si="25"/>
        <v>271.56533000000002</v>
      </c>
      <c r="N808" s="85">
        <f>(Table8[[#This Row],[Adj Close]]-Table8[[#This Row],[Forecast 6 Period ]])</f>
        <v>-4.2686300000000301</v>
      </c>
      <c r="O808" s="85">
        <f>Table8[[#This Row],[Erorr 2]]^2</f>
        <v>18.221202076900259</v>
      </c>
      <c r="P808" s="85">
        <f>ABS(Table8[[#This Row],[Erorr 2]])</f>
        <v>4.2686300000000301</v>
      </c>
      <c r="Q808" s="13">
        <f>Table8[[#This Row],[Abs Erorr 4]]/Table8[[#This Row],[Adj Close]]</f>
        <v>1.5969632247611103E-2</v>
      </c>
    </row>
    <row r="809" spans="6:17" x14ac:dyDescent="0.3">
      <c r="F809" s="9">
        <v>44636.291666666664</v>
      </c>
      <c r="G809" s="80">
        <v>280.07670000000002</v>
      </c>
      <c r="H809" s="85">
        <f t="shared" si="24"/>
        <v>263.09069999999997</v>
      </c>
      <c r="I809" s="85">
        <f>(Table8[[#This Row],[Adj Close]]-Table8[[#This Row],[Forecast 3 Period]])</f>
        <v>16.986000000000047</v>
      </c>
      <c r="J809" s="85">
        <f>Table8[[#This Row],[Erorr ]]^2</f>
        <v>288.52419600000161</v>
      </c>
      <c r="K809" s="85">
        <f>ABS(Table8[[#This Row],[Erorr ]])</f>
        <v>16.986000000000047</v>
      </c>
      <c r="L809" s="13">
        <f>Table8[[#This Row],[Abs Erorr ]]/Table8[[#This Row],[Adj Close]]</f>
        <v>6.064767258397448E-2</v>
      </c>
      <c r="M809" s="97">
        <f t="shared" si="25"/>
        <v>269.57301000000001</v>
      </c>
      <c r="N809" s="85">
        <f>(Table8[[#This Row],[Adj Close]]-Table8[[#This Row],[Forecast 6 Period ]])</f>
        <v>10.503690000000006</v>
      </c>
      <c r="O809" s="85">
        <f>Table8[[#This Row],[Erorr 2]]^2</f>
        <v>110.32750361610013</v>
      </c>
      <c r="P809" s="85">
        <f>ABS(Table8[[#This Row],[Erorr 2]])</f>
        <v>10.503690000000006</v>
      </c>
      <c r="Q809" s="13">
        <f>Table8[[#This Row],[Abs Erorr 4]]/Table8[[#This Row],[Adj Close]]</f>
        <v>3.7502905454113125E-2</v>
      </c>
    </row>
    <row r="810" spans="6:17" x14ac:dyDescent="0.3">
      <c r="F810" s="5">
        <v>44637.291666666664</v>
      </c>
      <c r="G810" s="91">
        <v>290.5333</v>
      </c>
      <c r="H810" s="85">
        <f t="shared" si="24"/>
        <v>268.85670000000005</v>
      </c>
      <c r="I810" s="85">
        <f>(Table8[[#This Row],[Adj Close]]-Table8[[#This Row],[Forecast 3 Period]])</f>
        <v>21.676599999999951</v>
      </c>
      <c r="J810" s="85">
        <f>Table8[[#This Row],[Erorr ]]^2</f>
        <v>469.87498755999786</v>
      </c>
      <c r="K810" s="85">
        <f>ABS(Table8[[#This Row],[Erorr ]])</f>
        <v>21.676599999999951</v>
      </c>
      <c r="L810" s="13">
        <f>Table8[[#This Row],[Abs Erorr ]]/Table8[[#This Row],[Adj Close]]</f>
        <v>7.4609691901065908E-2</v>
      </c>
      <c r="M810" s="97">
        <f t="shared" si="25"/>
        <v>270.16502000000003</v>
      </c>
      <c r="N810" s="85">
        <f>(Table8[[#This Row],[Adj Close]]-Table8[[#This Row],[Forecast 6 Period ]])</f>
        <v>20.36827999999997</v>
      </c>
      <c r="O810" s="85">
        <f>Table8[[#This Row],[Erorr 2]]^2</f>
        <v>414.86683015839878</v>
      </c>
      <c r="P810" s="85">
        <f>ABS(Table8[[#This Row],[Erorr 2]])</f>
        <v>20.36827999999997</v>
      </c>
      <c r="Q810" s="13">
        <f>Table8[[#This Row],[Abs Erorr 4]]/Table8[[#This Row],[Adj Close]]</f>
        <v>7.0106524794231753E-2</v>
      </c>
    </row>
    <row r="811" spans="6:17" x14ac:dyDescent="0.3">
      <c r="F811" s="9">
        <v>44638.291666666664</v>
      </c>
      <c r="G811" s="80">
        <v>301.79669999999999</v>
      </c>
      <c r="H811" s="85">
        <f t="shared" si="24"/>
        <v>280.42534000000001</v>
      </c>
      <c r="I811" s="85">
        <f>(Table8[[#This Row],[Adj Close]]-Table8[[#This Row],[Forecast 3 Period]])</f>
        <v>21.371359999999981</v>
      </c>
      <c r="J811" s="85">
        <f>Table8[[#This Row],[Erorr ]]^2</f>
        <v>456.73502824959922</v>
      </c>
      <c r="K811" s="85">
        <f>ABS(Table8[[#This Row],[Erorr ]])</f>
        <v>21.371359999999981</v>
      </c>
      <c r="L811" s="13">
        <f>Table8[[#This Row],[Abs Erorr ]]/Table8[[#This Row],[Adj Close]]</f>
        <v>7.081376303982112E-2</v>
      </c>
      <c r="M811" s="97">
        <f t="shared" si="25"/>
        <v>273.12768</v>
      </c>
      <c r="N811" s="85">
        <f>(Table8[[#This Row],[Adj Close]]-Table8[[#This Row],[Forecast 6 Period ]])</f>
        <v>28.669019999999989</v>
      </c>
      <c r="O811" s="85">
        <f>Table8[[#This Row],[Erorr 2]]^2</f>
        <v>821.91270776039937</v>
      </c>
      <c r="P811" s="85">
        <f>ABS(Table8[[#This Row],[Erorr 2]])</f>
        <v>28.669019999999989</v>
      </c>
      <c r="Q811" s="13">
        <f>Table8[[#This Row],[Abs Erorr 4]]/Table8[[#This Row],[Adj Close]]</f>
        <v>9.4994478070833749E-2</v>
      </c>
    </row>
    <row r="812" spans="6:17" x14ac:dyDescent="0.3">
      <c r="F812" s="5">
        <v>44641.291666666664</v>
      </c>
      <c r="G812" s="91">
        <v>307.05329999999998</v>
      </c>
      <c r="H812" s="85">
        <f t="shared" si="24"/>
        <v>291.90168</v>
      </c>
      <c r="I812" s="85">
        <f>(Table8[[#This Row],[Adj Close]]-Table8[[#This Row],[Forecast 3 Period]])</f>
        <v>15.15161999999998</v>
      </c>
      <c r="J812" s="85">
        <f>Table8[[#This Row],[Erorr ]]^2</f>
        <v>229.5715886243994</v>
      </c>
      <c r="K812" s="85">
        <f>ABS(Table8[[#This Row],[Erorr ]])</f>
        <v>15.15161999999998</v>
      </c>
      <c r="L812" s="13">
        <f>Table8[[#This Row],[Abs Erorr ]]/Table8[[#This Row],[Adj Close]]</f>
        <v>4.9345243969043752E-2</v>
      </c>
      <c r="M812" s="97">
        <f t="shared" si="25"/>
        <v>279.99802</v>
      </c>
      <c r="N812" s="85">
        <f>(Table8[[#This Row],[Adj Close]]-Table8[[#This Row],[Forecast 6 Period ]])</f>
        <v>27.055279999999982</v>
      </c>
      <c r="O812" s="85">
        <f>Table8[[#This Row],[Erorr 2]]^2</f>
        <v>731.98817587839903</v>
      </c>
      <c r="P812" s="85">
        <f>ABS(Table8[[#This Row],[Erorr 2]])</f>
        <v>27.055279999999982</v>
      </c>
      <c r="Q812" s="13">
        <f>Table8[[#This Row],[Abs Erorr 4]]/Table8[[#This Row],[Adj Close]]</f>
        <v>8.8112650149013164E-2</v>
      </c>
    </row>
    <row r="813" spans="6:17" x14ac:dyDescent="0.3">
      <c r="F813" s="9">
        <v>44642.291666666664</v>
      </c>
      <c r="G813" s="80">
        <v>331.32670000000002</v>
      </c>
      <c r="H813" s="85">
        <f t="shared" si="24"/>
        <v>300.52031999999997</v>
      </c>
      <c r="I813" s="85">
        <f>(Table8[[#This Row],[Adj Close]]-Table8[[#This Row],[Forecast 3 Period]])</f>
        <v>30.806380000000047</v>
      </c>
      <c r="J813" s="85">
        <f>Table8[[#This Row],[Erorr ]]^2</f>
        <v>949.03304870440286</v>
      </c>
      <c r="K813" s="85">
        <f>ABS(Table8[[#This Row],[Erorr ]])</f>
        <v>30.806380000000047</v>
      </c>
      <c r="L813" s="13">
        <f>Table8[[#This Row],[Abs Erorr ]]/Table8[[#This Row],[Adj Close]]</f>
        <v>9.2978863460143862E-2</v>
      </c>
      <c r="M813" s="97">
        <f t="shared" si="25"/>
        <v>288.16733999999997</v>
      </c>
      <c r="N813" s="85">
        <f>(Table8[[#This Row],[Adj Close]]-Table8[[#This Row],[Forecast 6 Period ]])</f>
        <v>43.159360000000049</v>
      </c>
      <c r="O813" s="85">
        <f>Table8[[#This Row],[Erorr 2]]^2</f>
        <v>1862.7303556096042</v>
      </c>
      <c r="P813" s="85">
        <f>ABS(Table8[[#This Row],[Erorr 2]])</f>
        <v>43.159360000000049</v>
      </c>
      <c r="Q813" s="13">
        <f>Table8[[#This Row],[Abs Erorr 4]]/Table8[[#This Row],[Adj Close]]</f>
        <v>0.1302622456928465</v>
      </c>
    </row>
    <row r="814" spans="6:17" x14ac:dyDescent="0.3">
      <c r="F814" s="5">
        <v>44643.291666666664</v>
      </c>
      <c r="G814" s="91">
        <v>333.0367</v>
      </c>
      <c r="H814" s="85">
        <f t="shared" si="24"/>
        <v>315.18568000000005</v>
      </c>
      <c r="I814" s="85">
        <f>(Table8[[#This Row],[Adj Close]]-Table8[[#This Row],[Forecast 3 Period]])</f>
        <v>17.851019999999949</v>
      </c>
      <c r="J814" s="85">
        <f>Table8[[#This Row],[Erorr ]]^2</f>
        <v>318.65891504039814</v>
      </c>
      <c r="K814" s="85">
        <f>ABS(Table8[[#This Row],[Erorr ]])</f>
        <v>17.851019999999949</v>
      </c>
      <c r="L814" s="13">
        <f>Table8[[#This Row],[Abs Erorr ]]/Table8[[#This Row],[Adj Close]]</f>
        <v>5.3600759315714903E-2</v>
      </c>
      <c r="M814" s="97">
        <f t="shared" si="25"/>
        <v>300.87934000000001</v>
      </c>
      <c r="N814" s="85">
        <f>(Table8[[#This Row],[Adj Close]]-Table8[[#This Row],[Forecast 6 Period ]])</f>
        <v>32.157359999999983</v>
      </c>
      <c r="O814" s="85">
        <f>Table8[[#This Row],[Erorr 2]]^2</f>
        <v>1034.095802169599</v>
      </c>
      <c r="P814" s="85">
        <f>ABS(Table8[[#This Row],[Erorr 2]])</f>
        <v>32.157359999999983</v>
      </c>
      <c r="Q814" s="13">
        <f>Table8[[#This Row],[Abs Erorr 4]]/Table8[[#This Row],[Adj Close]]</f>
        <v>9.6558006970402913E-2</v>
      </c>
    </row>
    <row r="815" spans="6:17" x14ac:dyDescent="0.3">
      <c r="F815" s="9">
        <v>44644.291666666664</v>
      </c>
      <c r="G815" s="80">
        <v>337.97329999999999</v>
      </c>
      <c r="H815" s="85">
        <f t="shared" si="24"/>
        <v>324.72868</v>
      </c>
      <c r="I815" s="85">
        <f>(Table8[[#This Row],[Adj Close]]-Table8[[#This Row],[Forecast 3 Period]])</f>
        <v>13.244619999999998</v>
      </c>
      <c r="J815" s="85">
        <f>Table8[[#This Row],[Erorr ]]^2</f>
        <v>175.41995894439992</v>
      </c>
      <c r="K815" s="85">
        <f>ABS(Table8[[#This Row],[Erorr ]])</f>
        <v>13.244619999999998</v>
      </c>
      <c r="L815" s="13">
        <f>Table8[[#This Row],[Abs Erorr ]]/Table8[[#This Row],[Adj Close]]</f>
        <v>3.9188361920897294E-2</v>
      </c>
      <c r="M815" s="97">
        <f t="shared" si="25"/>
        <v>311.70368000000002</v>
      </c>
      <c r="N815" s="85">
        <f>(Table8[[#This Row],[Adj Close]]-Table8[[#This Row],[Forecast 6 Period ]])</f>
        <v>26.269619999999975</v>
      </c>
      <c r="O815" s="85">
        <f>Table8[[#This Row],[Erorr 2]]^2</f>
        <v>690.09293494439873</v>
      </c>
      <c r="P815" s="85">
        <f>ABS(Table8[[#This Row],[Erorr 2]])</f>
        <v>26.269619999999975</v>
      </c>
      <c r="Q815" s="13">
        <f>Table8[[#This Row],[Abs Erorr 4]]/Table8[[#This Row],[Adj Close]]</f>
        <v>7.7726909196673161E-2</v>
      </c>
    </row>
    <row r="816" spans="6:17" x14ac:dyDescent="0.3">
      <c r="F816" s="5">
        <v>44645.291666666664</v>
      </c>
      <c r="G816" s="91">
        <v>336.88</v>
      </c>
      <c r="H816" s="85">
        <f t="shared" si="24"/>
        <v>334.49833999999998</v>
      </c>
      <c r="I816" s="85">
        <f>(Table8[[#This Row],[Adj Close]]-Table8[[#This Row],[Forecast 3 Period]])</f>
        <v>2.3816600000000108</v>
      </c>
      <c r="J816" s="85">
        <f>Table8[[#This Row],[Erorr ]]^2</f>
        <v>5.6723043556000512</v>
      </c>
      <c r="K816" s="85">
        <f>ABS(Table8[[#This Row],[Erorr ]])</f>
        <v>2.3816600000000108</v>
      </c>
      <c r="L816" s="13">
        <f>Table8[[#This Row],[Abs Erorr ]]/Table8[[#This Row],[Adj Close]]</f>
        <v>7.0697577772500918E-3</v>
      </c>
      <c r="M816" s="97">
        <f t="shared" si="25"/>
        <v>321.11099999999999</v>
      </c>
      <c r="N816" s="85">
        <f>(Table8[[#This Row],[Adj Close]]-Table8[[#This Row],[Forecast 6 Period ]])</f>
        <v>15.769000000000005</v>
      </c>
      <c r="O816" s="85">
        <f>Table8[[#This Row],[Erorr 2]]^2</f>
        <v>248.66136100000017</v>
      </c>
      <c r="P816" s="85">
        <f>ABS(Table8[[#This Row],[Erorr 2]])</f>
        <v>15.769000000000005</v>
      </c>
      <c r="Q816" s="13">
        <f>Table8[[#This Row],[Abs Erorr 4]]/Table8[[#This Row],[Adj Close]]</f>
        <v>4.6808952742816448E-2</v>
      </c>
    </row>
    <row r="817" spans="6:17" x14ac:dyDescent="0.3">
      <c r="F817" s="9">
        <v>44648.291666666664</v>
      </c>
      <c r="G817" s="80">
        <v>363.94670000000002</v>
      </c>
      <c r="H817" s="85">
        <f t="shared" si="24"/>
        <v>336.05500000000001</v>
      </c>
      <c r="I817" s="85">
        <f>(Table8[[#This Row],[Adj Close]]-Table8[[#This Row],[Forecast 3 Period]])</f>
        <v>27.891700000000014</v>
      </c>
      <c r="J817" s="85">
        <f>Table8[[#This Row],[Erorr ]]^2</f>
        <v>777.94692889000078</v>
      </c>
      <c r="K817" s="85">
        <f>ABS(Table8[[#This Row],[Erorr ]])</f>
        <v>27.891700000000014</v>
      </c>
      <c r="L817" s="13">
        <f>Table8[[#This Row],[Abs Erorr ]]/Table8[[#This Row],[Adj Close]]</f>
        <v>7.6636771263484491E-2</v>
      </c>
      <c r="M817" s="97">
        <f t="shared" si="25"/>
        <v>328.72834</v>
      </c>
      <c r="N817" s="85">
        <f>(Table8[[#This Row],[Adj Close]]-Table8[[#This Row],[Forecast 6 Period ]])</f>
        <v>35.218360000000018</v>
      </c>
      <c r="O817" s="85">
        <f>Table8[[#This Row],[Erorr 2]]^2</f>
        <v>1240.3328810896012</v>
      </c>
      <c r="P817" s="85">
        <f>ABS(Table8[[#This Row],[Erorr 2]])</f>
        <v>35.218360000000018</v>
      </c>
      <c r="Q817" s="13">
        <f>Table8[[#This Row],[Abs Erorr 4]]/Table8[[#This Row],[Adj Close]]</f>
        <v>9.6767905849950056E-2</v>
      </c>
    </row>
    <row r="818" spans="6:17" x14ac:dyDescent="0.3">
      <c r="F818" s="5">
        <v>44649.291666666664</v>
      </c>
      <c r="G818" s="91">
        <v>366.52330000000001</v>
      </c>
      <c r="H818" s="85">
        <f t="shared" si="24"/>
        <v>348.03467000000001</v>
      </c>
      <c r="I818" s="85">
        <f>(Table8[[#This Row],[Adj Close]]-Table8[[#This Row],[Forecast 3 Period]])</f>
        <v>18.488630000000001</v>
      </c>
      <c r="J818" s="85">
        <f>Table8[[#This Row],[Erorr ]]^2</f>
        <v>341.82943927690002</v>
      </c>
      <c r="K818" s="85">
        <f>ABS(Table8[[#This Row],[Erorr ]])</f>
        <v>18.488630000000001</v>
      </c>
      <c r="L818" s="13">
        <f>Table8[[#This Row],[Abs Erorr ]]/Table8[[#This Row],[Adj Close]]</f>
        <v>5.0443259678170531E-2</v>
      </c>
      <c r="M818" s="97">
        <f t="shared" si="25"/>
        <v>338.20534000000004</v>
      </c>
      <c r="N818" s="85">
        <f>(Table8[[#This Row],[Adj Close]]-Table8[[#This Row],[Forecast 6 Period ]])</f>
        <v>28.317959999999971</v>
      </c>
      <c r="O818" s="85">
        <f>Table8[[#This Row],[Erorr 2]]^2</f>
        <v>801.90685856159837</v>
      </c>
      <c r="P818" s="85">
        <f>ABS(Table8[[#This Row],[Erorr 2]])</f>
        <v>28.317959999999971</v>
      </c>
      <c r="Q818" s="13">
        <f>Table8[[#This Row],[Abs Erorr 4]]/Table8[[#This Row],[Adj Close]]</f>
        <v>7.7261009054540239E-2</v>
      </c>
    </row>
    <row r="819" spans="6:17" x14ac:dyDescent="0.3">
      <c r="F819" s="9">
        <v>44650.291666666664</v>
      </c>
      <c r="G819" s="80">
        <v>364.66329999999999</v>
      </c>
      <c r="H819" s="85">
        <f t="shared" si="24"/>
        <v>356.85732999999999</v>
      </c>
      <c r="I819" s="85">
        <f>(Table8[[#This Row],[Adj Close]]-Table8[[#This Row],[Forecast 3 Period]])</f>
        <v>7.8059700000000021</v>
      </c>
      <c r="J819" s="85">
        <f>Table8[[#This Row],[Erorr ]]^2</f>
        <v>60.933167640900031</v>
      </c>
      <c r="K819" s="85">
        <f>ABS(Table8[[#This Row],[Erorr ]])</f>
        <v>7.8059700000000021</v>
      </c>
      <c r="L819" s="13">
        <f>Table8[[#This Row],[Abs Erorr ]]/Table8[[#This Row],[Adj Close]]</f>
        <v>2.1405965448127087E-2</v>
      </c>
      <c r="M819" s="97">
        <f t="shared" si="25"/>
        <v>347.50100000000003</v>
      </c>
      <c r="N819" s="85">
        <f>(Table8[[#This Row],[Adj Close]]-Table8[[#This Row],[Forecast 6 Period ]])</f>
        <v>17.162299999999959</v>
      </c>
      <c r="O819" s="85">
        <f>Table8[[#This Row],[Erorr 2]]^2</f>
        <v>294.54454128999862</v>
      </c>
      <c r="P819" s="85">
        <f>ABS(Table8[[#This Row],[Erorr 2]])</f>
        <v>17.162299999999959</v>
      </c>
      <c r="Q819" s="13">
        <f>Table8[[#This Row],[Abs Erorr 4]]/Table8[[#This Row],[Adj Close]]</f>
        <v>4.7063414388012065E-2</v>
      </c>
    </row>
    <row r="820" spans="6:17" x14ac:dyDescent="0.3">
      <c r="F820" s="5">
        <v>44651.291666666664</v>
      </c>
      <c r="G820" s="91">
        <v>359.2</v>
      </c>
      <c r="H820" s="85">
        <f t="shared" si="24"/>
        <v>365.00632000000002</v>
      </c>
      <c r="I820" s="85">
        <f>(Table8[[#This Row],[Adj Close]]-Table8[[#This Row],[Forecast 3 Period]])</f>
        <v>-5.8063200000000279</v>
      </c>
      <c r="J820" s="85">
        <f>Table8[[#This Row],[Erorr ]]^2</f>
        <v>33.713351942400323</v>
      </c>
      <c r="K820" s="85">
        <f>ABS(Table8[[#This Row],[Erorr ]])</f>
        <v>5.8063200000000279</v>
      </c>
      <c r="L820" s="13">
        <f>Table8[[#This Row],[Abs Erorr ]]/Table8[[#This Row],[Adj Close]]</f>
        <v>1.6164587973274021E-2</v>
      </c>
      <c r="M820" s="97">
        <f t="shared" si="25"/>
        <v>353.50366000000002</v>
      </c>
      <c r="N820" s="85">
        <f>(Table8[[#This Row],[Adj Close]]-Table8[[#This Row],[Forecast 6 Period ]])</f>
        <v>5.6963399999999638</v>
      </c>
      <c r="O820" s="85">
        <f>Table8[[#This Row],[Erorr 2]]^2</f>
        <v>32.448289395599588</v>
      </c>
      <c r="P820" s="85">
        <f>ABS(Table8[[#This Row],[Erorr 2]])</f>
        <v>5.6963399999999638</v>
      </c>
      <c r="Q820" s="13">
        <f>Table8[[#This Row],[Abs Erorr 4]]/Table8[[#This Row],[Adj Close]]</f>
        <v>1.5858407572382972E-2</v>
      </c>
    </row>
    <row r="821" spans="6:17" x14ac:dyDescent="0.3">
      <c r="F821" s="9">
        <v>44652.291666666664</v>
      </c>
      <c r="G821" s="80">
        <v>361.53</v>
      </c>
      <c r="H821" s="85">
        <f t="shared" si="24"/>
        <v>363.03598</v>
      </c>
      <c r="I821" s="85">
        <f>(Table8[[#This Row],[Adj Close]]-Table8[[#This Row],[Forecast 3 Period]])</f>
        <v>-1.5059800000000223</v>
      </c>
      <c r="J821" s="85">
        <f>Table8[[#This Row],[Erorr ]]^2</f>
        <v>2.2679757604000672</v>
      </c>
      <c r="K821" s="85">
        <f>ABS(Table8[[#This Row],[Erorr ]])</f>
        <v>1.5059800000000223</v>
      </c>
      <c r="L821" s="13">
        <f>Table8[[#This Row],[Abs Erorr ]]/Table8[[#This Row],[Adj Close]]</f>
        <v>4.1655740879042473E-3</v>
      </c>
      <c r="M821" s="97">
        <f t="shared" si="25"/>
        <v>358.35199</v>
      </c>
      <c r="N821" s="85">
        <f>(Table8[[#This Row],[Adj Close]]-Table8[[#This Row],[Forecast 6 Period ]])</f>
        <v>3.178009999999972</v>
      </c>
      <c r="O821" s="85">
        <f>Table8[[#This Row],[Erorr 2]]^2</f>
        <v>10.099747560099821</v>
      </c>
      <c r="P821" s="85">
        <f>ABS(Table8[[#This Row],[Erorr 2]])</f>
        <v>3.178009999999972</v>
      </c>
      <c r="Q821" s="13">
        <f>Table8[[#This Row],[Abs Erorr 4]]/Table8[[#This Row],[Adj Close]]</f>
        <v>8.7904461593781222E-3</v>
      </c>
    </row>
    <row r="822" spans="6:17" x14ac:dyDescent="0.3">
      <c r="F822" s="5">
        <v>44655.291666666664</v>
      </c>
      <c r="G822" s="91">
        <v>381.81670000000003</v>
      </c>
      <c r="H822" s="85">
        <f t="shared" si="24"/>
        <v>361.77098999999998</v>
      </c>
      <c r="I822" s="85">
        <f>(Table8[[#This Row],[Adj Close]]-Table8[[#This Row],[Forecast 3 Period]])</f>
        <v>20.045710000000042</v>
      </c>
      <c r="J822" s="85">
        <f>Table8[[#This Row],[Erorr ]]^2</f>
        <v>401.83048940410168</v>
      </c>
      <c r="K822" s="85">
        <f>ABS(Table8[[#This Row],[Erorr ]])</f>
        <v>20.045710000000042</v>
      </c>
      <c r="L822" s="13">
        <f>Table8[[#This Row],[Abs Erorr ]]/Table8[[#This Row],[Adj Close]]</f>
        <v>5.2500872801006453E-2</v>
      </c>
      <c r="M822" s="97">
        <f t="shared" si="25"/>
        <v>360.46599000000003</v>
      </c>
      <c r="N822" s="85">
        <f>(Table8[[#This Row],[Adj Close]]-Table8[[#This Row],[Forecast 6 Period ]])</f>
        <v>21.350709999999992</v>
      </c>
      <c r="O822" s="85">
        <f>Table8[[#This Row],[Erorr 2]]^2</f>
        <v>455.85281750409968</v>
      </c>
      <c r="P822" s="85">
        <f>ABS(Table8[[#This Row],[Erorr 2]])</f>
        <v>21.350709999999992</v>
      </c>
      <c r="Q822" s="13">
        <f>Table8[[#This Row],[Abs Erorr 4]]/Table8[[#This Row],[Adj Close]]</f>
        <v>5.591874320845576E-2</v>
      </c>
    </row>
    <row r="823" spans="6:17" x14ac:dyDescent="0.3">
      <c r="F823" s="9">
        <v>44656.291666666664</v>
      </c>
      <c r="G823" s="80">
        <v>363.75330000000002</v>
      </c>
      <c r="H823" s="85">
        <f t="shared" si="24"/>
        <v>368.94567999999998</v>
      </c>
      <c r="I823" s="85">
        <f>(Table8[[#This Row],[Adj Close]]-Table8[[#This Row],[Forecast 3 Period]])</f>
        <v>-5.1923799999999574</v>
      </c>
      <c r="J823" s="85">
        <f>Table8[[#This Row],[Erorr ]]^2</f>
        <v>26.960810064399556</v>
      </c>
      <c r="K823" s="85">
        <f>ABS(Table8[[#This Row],[Erorr ]])</f>
        <v>5.1923799999999574</v>
      </c>
      <c r="L823" s="13">
        <f>Table8[[#This Row],[Abs Erorr ]]/Table8[[#This Row],[Adj Close]]</f>
        <v>1.4274454692232227E-2</v>
      </c>
      <c r="M823" s="97">
        <f t="shared" si="25"/>
        <v>366.48900000000003</v>
      </c>
      <c r="N823" s="85">
        <f>(Table8[[#This Row],[Adj Close]]-Table8[[#This Row],[Forecast 6 Period ]])</f>
        <v>-2.7357000000000085</v>
      </c>
      <c r="O823" s="85">
        <f>Table8[[#This Row],[Erorr 2]]^2</f>
        <v>7.4840544900000463</v>
      </c>
      <c r="P823" s="85">
        <f>ABS(Table8[[#This Row],[Erorr 2]])</f>
        <v>2.7357000000000085</v>
      </c>
      <c r="Q823" s="13">
        <f>Table8[[#This Row],[Abs Erorr 4]]/Table8[[#This Row],[Adj Close]]</f>
        <v>7.5207565127244436E-3</v>
      </c>
    </row>
    <row r="824" spans="6:17" x14ac:dyDescent="0.3">
      <c r="F824" s="5">
        <v>44657.291666666664</v>
      </c>
      <c r="G824" s="91">
        <v>348.58670000000001</v>
      </c>
      <c r="H824" s="85">
        <f t="shared" si="24"/>
        <v>368.50533000000001</v>
      </c>
      <c r="I824" s="85">
        <f>(Table8[[#This Row],[Adj Close]]-Table8[[#This Row],[Forecast 3 Period]])</f>
        <v>-19.918630000000007</v>
      </c>
      <c r="J824" s="85">
        <f>Table8[[#This Row],[Erorr ]]^2</f>
        <v>396.75182107690028</v>
      </c>
      <c r="K824" s="85">
        <f>ABS(Table8[[#This Row],[Erorr ]])</f>
        <v>19.918630000000007</v>
      </c>
      <c r="L824" s="13">
        <f>Table8[[#This Row],[Abs Erorr ]]/Table8[[#This Row],[Adj Close]]</f>
        <v>5.7141107219523889E-2</v>
      </c>
      <c r="M824" s="97">
        <f t="shared" si="25"/>
        <v>366.37865999999997</v>
      </c>
      <c r="N824" s="85">
        <f>(Table8[[#This Row],[Adj Close]]-Table8[[#This Row],[Forecast 6 Period ]])</f>
        <v>-17.79195999999996</v>
      </c>
      <c r="O824" s="85">
        <f>Table8[[#This Row],[Erorr 2]]^2</f>
        <v>316.55384064159858</v>
      </c>
      <c r="P824" s="85">
        <f>ABS(Table8[[#This Row],[Erorr 2]])</f>
        <v>17.79195999999996</v>
      </c>
      <c r="Q824" s="13">
        <f>Table8[[#This Row],[Abs Erorr 4]]/Table8[[#This Row],[Adj Close]]</f>
        <v>5.1040272047097497E-2</v>
      </c>
    </row>
    <row r="825" spans="6:17" x14ac:dyDescent="0.3">
      <c r="F825" s="9">
        <v>44658.291666666664</v>
      </c>
      <c r="G825" s="80">
        <v>352.42</v>
      </c>
      <c r="H825" s="85">
        <f t="shared" si="24"/>
        <v>363.10568000000001</v>
      </c>
      <c r="I825" s="85">
        <f>(Table8[[#This Row],[Adj Close]]-Table8[[#This Row],[Forecast 3 Period]])</f>
        <v>-10.685679999999991</v>
      </c>
      <c r="J825" s="85">
        <f>Table8[[#This Row],[Erorr ]]^2</f>
        <v>114.18375706239981</v>
      </c>
      <c r="K825" s="85">
        <f>ABS(Table8[[#This Row],[Erorr ]])</f>
        <v>10.685679999999991</v>
      </c>
      <c r="L825" s="13">
        <f>Table8[[#This Row],[Abs Erorr ]]/Table8[[#This Row],[Adj Close]]</f>
        <v>3.0320867147153936E-2</v>
      </c>
      <c r="M825" s="97">
        <f t="shared" si="25"/>
        <v>363.52367000000004</v>
      </c>
      <c r="N825" s="85">
        <f>(Table8[[#This Row],[Adj Close]]-Table8[[#This Row],[Forecast 6 Period ]])</f>
        <v>-11.103670000000022</v>
      </c>
      <c r="O825" s="85">
        <f>Table8[[#This Row],[Erorr 2]]^2</f>
        <v>123.2914874689005</v>
      </c>
      <c r="P825" s="85">
        <f>ABS(Table8[[#This Row],[Erorr 2]])</f>
        <v>11.103670000000022</v>
      </c>
      <c r="Q825" s="13">
        <f>Table8[[#This Row],[Abs Erorr 4]]/Table8[[#This Row],[Adj Close]]</f>
        <v>3.1506923557119405E-2</v>
      </c>
    </row>
    <row r="826" spans="6:17" x14ac:dyDescent="0.3">
      <c r="F826" s="5">
        <v>44659.291666666664</v>
      </c>
      <c r="G826" s="91">
        <v>341.83</v>
      </c>
      <c r="H826" s="85">
        <f t="shared" si="24"/>
        <v>354.67</v>
      </c>
      <c r="I826" s="85">
        <f>(Table8[[#This Row],[Adj Close]]-Table8[[#This Row],[Forecast 3 Period]])</f>
        <v>-12.840000000000032</v>
      </c>
      <c r="J826" s="85">
        <f>Table8[[#This Row],[Erorr ]]^2</f>
        <v>164.86560000000082</v>
      </c>
      <c r="K826" s="85">
        <f>ABS(Table8[[#This Row],[Erorr ]])</f>
        <v>12.840000000000032</v>
      </c>
      <c r="L826" s="13">
        <f>Table8[[#This Row],[Abs Erorr ]]/Table8[[#This Row],[Adj Close]]</f>
        <v>3.7562531082702022E-2</v>
      </c>
      <c r="M826" s="97">
        <f t="shared" si="25"/>
        <v>361.38834000000008</v>
      </c>
      <c r="N826" s="85">
        <f>(Table8[[#This Row],[Adj Close]]-Table8[[#This Row],[Forecast 6 Period ]])</f>
        <v>-19.558340000000101</v>
      </c>
      <c r="O826" s="85">
        <f>Table8[[#This Row],[Erorr 2]]^2</f>
        <v>382.52866355560394</v>
      </c>
      <c r="P826" s="85">
        <f>ABS(Table8[[#This Row],[Erorr 2]])</f>
        <v>19.558340000000101</v>
      </c>
      <c r="Q826" s="13">
        <f>Table8[[#This Row],[Abs Erorr 4]]/Table8[[#This Row],[Adj Close]]</f>
        <v>5.7216569639879769E-2</v>
      </c>
    </row>
    <row r="827" spans="6:17" x14ac:dyDescent="0.3">
      <c r="F827" s="9">
        <v>44662.291666666664</v>
      </c>
      <c r="G827" s="80">
        <v>325.31</v>
      </c>
      <c r="H827" s="85">
        <f t="shared" si="24"/>
        <v>347.03400999999997</v>
      </c>
      <c r="I827" s="85">
        <f>(Table8[[#This Row],[Adj Close]]-Table8[[#This Row],[Forecast 3 Period]])</f>
        <v>-21.724009999999964</v>
      </c>
      <c r="J827" s="85">
        <f>Table8[[#This Row],[Erorr ]]^2</f>
        <v>471.93261048009845</v>
      </c>
      <c r="K827" s="85">
        <f>ABS(Table8[[#This Row],[Erorr ]])</f>
        <v>21.724009999999964</v>
      </c>
      <c r="L827" s="13">
        <f>Table8[[#This Row],[Abs Erorr ]]/Table8[[#This Row],[Adj Close]]</f>
        <v>6.6779410408533288E-2</v>
      </c>
      <c r="M827" s="97">
        <f t="shared" si="25"/>
        <v>355.65267000000006</v>
      </c>
      <c r="N827" s="85">
        <f>(Table8[[#This Row],[Adj Close]]-Table8[[#This Row],[Forecast 6 Period ]])</f>
        <v>-30.342670000000055</v>
      </c>
      <c r="O827" s="85">
        <f>Table8[[#This Row],[Erorr 2]]^2</f>
        <v>920.67762272890332</v>
      </c>
      <c r="P827" s="85">
        <f>ABS(Table8[[#This Row],[Erorr 2]])</f>
        <v>30.342670000000055</v>
      </c>
      <c r="Q827" s="13">
        <f>Table8[[#This Row],[Abs Erorr 4]]/Table8[[#This Row],[Adj Close]]</f>
        <v>9.3273093357105694E-2</v>
      </c>
    </row>
    <row r="828" spans="6:17" x14ac:dyDescent="0.3">
      <c r="F828" s="5">
        <v>44663.291666666664</v>
      </c>
      <c r="G828" s="91">
        <v>328.98329999999999</v>
      </c>
      <c r="H828" s="85">
        <f t="shared" si="24"/>
        <v>338.399</v>
      </c>
      <c r="I828" s="85">
        <f>(Table8[[#This Row],[Adj Close]]-Table8[[#This Row],[Forecast 3 Period]])</f>
        <v>-9.4157000000000153</v>
      </c>
      <c r="J828" s="85">
        <f>Table8[[#This Row],[Erorr ]]^2</f>
        <v>88.655406490000288</v>
      </c>
      <c r="K828" s="85">
        <f>ABS(Table8[[#This Row],[Erorr ]])</f>
        <v>9.4157000000000153</v>
      </c>
      <c r="L828" s="13">
        <f>Table8[[#This Row],[Abs Erorr ]]/Table8[[#This Row],[Adj Close]]</f>
        <v>2.8620601714433577E-2</v>
      </c>
      <c r="M828" s="97">
        <f t="shared" si="25"/>
        <v>348.18634000000003</v>
      </c>
      <c r="N828" s="85">
        <f>(Table8[[#This Row],[Adj Close]]-Table8[[#This Row],[Forecast 6 Period ]])</f>
        <v>-19.203040000000044</v>
      </c>
      <c r="O828" s="85">
        <f>Table8[[#This Row],[Erorr 2]]^2</f>
        <v>368.75674524160172</v>
      </c>
      <c r="P828" s="85">
        <f>ABS(Table8[[#This Row],[Erorr 2]])</f>
        <v>19.203040000000044</v>
      </c>
      <c r="Q828" s="13">
        <f>Table8[[#This Row],[Abs Erorr 4]]/Table8[[#This Row],[Adj Close]]</f>
        <v>5.8370865633605246E-2</v>
      </c>
    </row>
    <row r="829" spans="6:17" x14ac:dyDescent="0.3">
      <c r="F829" s="9">
        <v>44664.291666666664</v>
      </c>
      <c r="G829" s="80">
        <v>340.79</v>
      </c>
      <c r="H829" s="85">
        <f t="shared" si="24"/>
        <v>331.73532</v>
      </c>
      <c r="I829" s="85">
        <f>(Table8[[#This Row],[Adj Close]]-Table8[[#This Row],[Forecast 3 Period]])</f>
        <v>9.0546800000000189</v>
      </c>
      <c r="J829" s="85">
        <f>Table8[[#This Row],[Erorr ]]^2</f>
        <v>81.987229902400344</v>
      </c>
      <c r="K829" s="85">
        <f>ABS(Table8[[#This Row],[Erorr ]])</f>
        <v>9.0546800000000189</v>
      </c>
      <c r="L829" s="13">
        <f>Table8[[#This Row],[Abs Erorr ]]/Table8[[#This Row],[Adj Close]]</f>
        <v>2.6569676340268255E-2</v>
      </c>
      <c r="M829" s="97">
        <f t="shared" si="25"/>
        <v>340.94266000000005</v>
      </c>
      <c r="N829" s="85">
        <f>(Table8[[#This Row],[Adj Close]]-Table8[[#This Row],[Forecast 6 Period ]])</f>
        <v>-0.15266000000002578</v>
      </c>
      <c r="O829" s="85">
        <f>Table8[[#This Row],[Erorr 2]]^2</f>
        <v>2.3305075600007871E-2</v>
      </c>
      <c r="P829" s="85">
        <f>ABS(Table8[[#This Row],[Erorr 2]])</f>
        <v>0.15266000000002578</v>
      </c>
      <c r="Q829" s="13">
        <f>Table8[[#This Row],[Abs Erorr 4]]/Table8[[#This Row],[Adj Close]]</f>
        <v>4.4795915373111231E-4</v>
      </c>
    </row>
    <row r="830" spans="6:17" x14ac:dyDescent="0.3">
      <c r="F830" s="5">
        <v>44665.291666666664</v>
      </c>
      <c r="G830" s="91">
        <v>328.33330000000001</v>
      </c>
      <c r="H830" s="85">
        <f t="shared" si="24"/>
        <v>332.60399000000001</v>
      </c>
      <c r="I830" s="85">
        <f>(Table8[[#This Row],[Adj Close]]-Table8[[#This Row],[Forecast 3 Period]])</f>
        <v>-4.2706900000000019</v>
      </c>
      <c r="J830" s="85">
        <f>Table8[[#This Row],[Erorr ]]^2</f>
        <v>18.238793076100016</v>
      </c>
      <c r="K830" s="85">
        <f>ABS(Table8[[#This Row],[Erorr ]])</f>
        <v>4.2706900000000019</v>
      </c>
      <c r="L830" s="13">
        <f>Table8[[#This Row],[Abs Erorr ]]/Table8[[#This Row],[Adj Close]]</f>
        <v>1.300717898550041E-2</v>
      </c>
      <c r="M830" s="97">
        <f t="shared" si="25"/>
        <v>337.48333000000002</v>
      </c>
      <c r="N830" s="85">
        <f>(Table8[[#This Row],[Adj Close]]-Table8[[#This Row],[Forecast 6 Period ]])</f>
        <v>-9.1500300000000152</v>
      </c>
      <c r="O830" s="85">
        <f>Table8[[#This Row],[Erorr 2]]^2</f>
        <v>83.723049000900275</v>
      </c>
      <c r="P830" s="85">
        <f>ABS(Table8[[#This Row],[Erorr 2]])</f>
        <v>9.1500300000000152</v>
      </c>
      <c r="Q830" s="13">
        <f>Table8[[#This Row],[Abs Erorr 4]]/Table8[[#This Row],[Adj Close]]</f>
        <v>2.7868114504377154E-2</v>
      </c>
    </row>
    <row r="831" spans="6:17" x14ac:dyDescent="0.3">
      <c r="F831" s="9">
        <v>44669.291666666664</v>
      </c>
      <c r="G831" s="80">
        <v>334.76330000000002</v>
      </c>
      <c r="H831" s="85">
        <f t="shared" si="24"/>
        <v>332.26531</v>
      </c>
      <c r="I831" s="85">
        <f>(Table8[[#This Row],[Adj Close]]-Table8[[#This Row],[Forecast 3 Period]])</f>
        <v>2.4979900000000157</v>
      </c>
      <c r="J831" s="85">
        <f>Table8[[#This Row],[Erorr ]]^2</f>
        <v>6.2399540401000788</v>
      </c>
      <c r="K831" s="85">
        <f>ABS(Table8[[#This Row],[Erorr ]])</f>
        <v>2.4979900000000157</v>
      </c>
      <c r="L831" s="13">
        <f>Table8[[#This Row],[Abs Erorr ]]/Table8[[#This Row],[Adj Close]]</f>
        <v>7.4619589423333306E-3</v>
      </c>
      <c r="M831" s="97">
        <f t="shared" si="25"/>
        <v>334.10831999999999</v>
      </c>
      <c r="N831" s="85">
        <f>(Table8[[#This Row],[Adj Close]]-Table8[[#This Row],[Forecast 6 Period ]])</f>
        <v>0.65498000000002321</v>
      </c>
      <c r="O831" s="85">
        <f>Table8[[#This Row],[Erorr 2]]^2</f>
        <v>0.42899880040003041</v>
      </c>
      <c r="P831" s="85">
        <f>ABS(Table8[[#This Row],[Erorr 2]])</f>
        <v>0.65498000000002321</v>
      </c>
      <c r="Q831" s="13">
        <f>Table8[[#This Row],[Abs Erorr 4]]/Table8[[#This Row],[Adj Close]]</f>
        <v>1.9565466106948497E-3</v>
      </c>
    </row>
    <row r="832" spans="6:17" x14ac:dyDescent="0.3">
      <c r="F832" s="5">
        <v>44670.291666666664</v>
      </c>
      <c r="G832" s="91">
        <v>342.7167</v>
      </c>
      <c r="H832" s="85">
        <f t="shared" si="24"/>
        <v>334.64231000000001</v>
      </c>
      <c r="I832" s="85">
        <f>(Table8[[#This Row],[Adj Close]]-Table8[[#This Row],[Forecast 3 Period]])</f>
        <v>8.074389999999994</v>
      </c>
      <c r="J832" s="85">
        <f>Table8[[#This Row],[Erorr ]]^2</f>
        <v>65.195773872099906</v>
      </c>
      <c r="K832" s="85">
        <f>ABS(Table8[[#This Row],[Erorr ]])</f>
        <v>8.074389999999994</v>
      </c>
      <c r="L832" s="13">
        <f>Table8[[#This Row],[Abs Erorr ]]/Table8[[#This Row],[Adj Close]]</f>
        <v>2.3559954913197966E-2</v>
      </c>
      <c r="M832" s="97">
        <f t="shared" si="25"/>
        <v>333.28798</v>
      </c>
      <c r="N832" s="85">
        <f>(Table8[[#This Row],[Adj Close]]-Table8[[#This Row],[Forecast 6 Period ]])</f>
        <v>9.4287199999999984</v>
      </c>
      <c r="O832" s="85">
        <f>Table8[[#This Row],[Erorr 2]]^2</f>
        <v>88.900760838399975</v>
      </c>
      <c r="P832" s="85">
        <f>ABS(Table8[[#This Row],[Erorr 2]])</f>
        <v>9.4287199999999984</v>
      </c>
      <c r="Q832" s="13">
        <f>Table8[[#This Row],[Abs Erorr 4]]/Table8[[#This Row],[Adj Close]]</f>
        <v>2.7511702814598759E-2</v>
      </c>
    </row>
    <row r="833" spans="6:17" x14ac:dyDescent="0.3">
      <c r="F833" s="9">
        <v>44671.291666666664</v>
      </c>
      <c r="G833" s="80">
        <v>325.73329999999999</v>
      </c>
      <c r="H833" s="85">
        <f t="shared" si="24"/>
        <v>336.01566000000003</v>
      </c>
      <c r="I833" s="85">
        <f>(Table8[[#This Row],[Adj Close]]-Table8[[#This Row],[Forecast 3 Period]])</f>
        <v>-10.28236000000004</v>
      </c>
      <c r="J833" s="85">
        <f>Table8[[#This Row],[Erorr ]]^2</f>
        <v>105.72692716960081</v>
      </c>
      <c r="K833" s="85">
        <f>ABS(Table8[[#This Row],[Erorr ]])</f>
        <v>10.28236000000004</v>
      </c>
      <c r="L833" s="13">
        <f>Table8[[#This Row],[Abs Erorr ]]/Table8[[#This Row],[Adj Close]]</f>
        <v>3.1566806341261515E-2</v>
      </c>
      <c r="M833" s="97">
        <f t="shared" si="25"/>
        <v>334.74999000000003</v>
      </c>
      <c r="N833" s="85">
        <f>(Table8[[#This Row],[Adj Close]]-Table8[[#This Row],[Forecast 6 Period ]])</f>
        <v>-9.0166900000000396</v>
      </c>
      <c r="O833" s="85">
        <f>Table8[[#This Row],[Erorr 2]]^2</f>
        <v>81.300698556100713</v>
      </c>
      <c r="P833" s="85">
        <f>ABS(Table8[[#This Row],[Erorr 2]])</f>
        <v>9.0166900000000396</v>
      </c>
      <c r="Q833" s="13">
        <f>Table8[[#This Row],[Abs Erorr 4]]/Table8[[#This Row],[Adj Close]]</f>
        <v>2.7681204224437723E-2</v>
      </c>
    </row>
    <row r="834" spans="6:17" x14ac:dyDescent="0.3">
      <c r="F834" s="5">
        <v>44672.291666666664</v>
      </c>
      <c r="G834" s="91">
        <v>336.26</v>
      </c>
      <c r="H834" s="85">
        <f t="shared" si="24"/>
        <v>333.53732000000002</v>
      </c>
      <c r="I834" s="85">
        <f>(Table8[[#This Row],[Adj Close]]-Table8[[#This Row],[Forecast 3 Period]])</f>
        <v>2.7226799999999685</v>
      </c>
      <c r="J834" s="85">
        <f>Table8[[#This Row],[Erorr ]]^2</f>
        <v>7.4129863823998283</v>
      </c>
      <c r="K834" s="85">
        <f>ABS(Table8[[#This Row],[Erorr ]])</f>
        <v>2.7226799999999685</v>
      </c>
      <c r="L834" s="13">
        <f>Table8[[#This Row],[Abs Erorr ]]/Table8[[#This Row],[Adj Close]]</f>
        <v>8.0969487896269815E-3</v>
      </c>
      <c r="M834" s="97">
        <f t="shared" si="25"/>
        <v>333.28665000000001</v>
      </c>
      <c r="N834" s="85">
        <f>(Table8[[#This Row],[Adj Close]]-Table8[[#This Row],[Forecast 6 Period ]])</f>
        <v>2.9733499999999822</v>
      </c>
      <c r="O834" s="85">
        <f>Table8[[#This Row],[Erorr 2]]^2</f>
        <v>8.8408102224998935</v>
      </c>
      <c r="P834" s="85">
        <f>ABS(Table8[[#This Row],[Erorr 2]])</f>
        <v>2.9733499999999822</v>
      </c>
      <c r="Q834" s="13">
        <f>Table8[[#This Row],[Abs Erorr 4]]/Table8[[#This Row],[Adj Close]]</f>
        <v>8.8424136085171658E-3</v>
      </c>
    </row>
    <row r="835" spans="6:17" x14ac:dyDescent="0.3">
      <c r="F835" s="9">
        <v>44673.291666666664</v>
      </c>
      <c r="G835" s="80">
        <v>335.01670000000001</v>
      </c>
      <c r="H835" s="85">
        <f t="shared" si="24"/>
        <v>335.03899999999999</v>
      </c>
      <c r="I835" s="85">
        <f>(Table8[[#This Row],[Adj Close]]-Table8[[#This Row],[Forecast 3 Period]])</f>
        <v>-2.2299999999972897E-2</v>
      </c>
      <c r="J835" s="85">
        <f>Table8[[#This Row],[Erorr ]]^2</f>
        <v>4.9728999999879117E-4</v>
      </c>
      <c r="K835" s="85">
        <f>ABS(Table8[[#This Row],[Erorr ]])</f>
        <v>2.2299999999972897E-2</v>
      </c>
      <c r="L835" s="13">
        <f>Table8[[#This Row],[Abs Erorr ]]/Table8[[#This Row],[Adj Close]]</f>
        <v>6.6563845921629869E-5</v>
      </c>
      <c r="M835" s="97">
        <f t="shared" si="25"/>
        <v>334.80699000000004</v>
      </c>
      <c r="N835" s="85">
        <f>(Table8[[#This Row],[Adj Close]]-Table8[[#This Row],[Forecast 6 Period ]])</f>
        <v>0.20970999999997275</v>
      </c>
      <c r="O835" s="85">
        <f>Table8[[#This Row],[Erorr 2]]^2</f>
        <v>4.3978284099988572E-2</v>
      </c>
      <c r="P835" s="85">
        <f>ABS(Table8[[#This Row],[Erorr 2]])</f>
        <v>0.20970999999997275</v>
      </c>
      <c r="Q835" s="13">
        <f>Table8[[#This Row],[Abs Erorr 4]]/Table8[[#This Row],[Adj Close]]</f>
        <v>6.2596879498834758E-4</v>
      </c>
    </row>
    <row r="836" spans="6:17" x14ac:dyDescent="0.3">
      <c r="F836" s="5">
        <v>44676.291666666664</v>
      </c>
      <c r="G836" s="91">
        <v>332.67329999999998</v>
      </c>
      <c r="H836" s="85">
        <f t="shared" si="24"/>
        <v>332.60467</v>
      </c>
      <c r="I836" s="85">
        <f>(Table8[[#This Row],[Adj Close]]-Table8[[#This Row],[Forecast 3 Period]])</f>
        <v>6.8629999999984648E-2</v>
      </c>
      <c r="J836" s="85">
        <f>Table8[[#This Row],[Erorr ]]^2</f>
        <v>4.7100768999978927E-3</v>
      </c>
      <c r="K836" s="85">
        <f>ABS(Table8[[#This Row],[Erorr ]])</f>
        <v>6.8629999999984648E-2</v>
      </c>
      <c r="L836" s="13">
        <f>Table8[[#This Row],[Abs Erorr ]]/Table8[[#This Row],[Adj Close]]</f>
        <v>2.0629849164325675E-4</v>
      </c>
      <c r="M836" s="97">
        <f t="shared" si="25"/>
        <v>334.255</v>
      </c>
      <c r="N836" s="85">
        <f>(Table8[[#This Row],[Adj Close]]-Table8[[#This Row],[Forecast 6 Period ]])</f>
        <v>-1.5817000000000121</v>
      </c>
      <c r="O836" s="85">
        <f>Table8[[#This Row],[Erorr 2]]^2</f>
        <v>2.5017748900000383</v>
      </c>
      <c r="P836" s="85">
        <f>ABS(Table8[[#This Row],[Erorr 2]])</f>
        <v>1.5817000000000121</v>
      </c>
      <c r="Q836" s="13">
        <f>Table8[[#This Row],[Abs Erorr 4]]/Table8[[#This Row],[Adj Close]]</f>
        <v>4.7545144139911804E-3</v>
      </c>
    </row>
    <row r="837" spans="6:17" x14ac:dyDescent="0.3">
      <c r="F837" s="9">
        <v>44677.291666666664</v>
      </c>
      <c r="G837" s="80">
        <v>292.14</v>
      </c>
      <c r="H837" s="85">
        <f t="shared" si="24"/>
        <v>334.45233000000002</v>
      </c>
      <c r="I837" s="85">
        <f>(Table8[[#This Row],[Adj Close]]-Table8[[#This Row],[Forecast 3 Period]])</f>
        <v>-42.312330000000031</v>
      </c>
      <c r="J837" s="85">
        <f>Table8[[#This Row],[Erorr ]]^2</f>
        <v>1790.3332700289027</v>
      </c>
      <c r="K837" s="85">
        <f>ABS(Table8[[#This Row],[Erorr ]])</f>
        <v>42.312330000000031</v>
      </c>
      <c r="L837" s="13">
        <f>Table8[[#This Row],[Abs Erorr ]]/Table8[[#This Row],[Adj Close]]</f>
        <v>0.14483579790511411</v>
      </c>
      <c r="M837" s="97">
        <f t="shared" si="25"/>
        <v>333.68466000000006</v>
      </c>
      <c r="N837" s="85">
        <f>(Table8[[#This Row],[Adj Close]]-Table8[[#This Row],[Forecast 6 Period ]])</f>
        <v>-41.544660000000079</v>
      </c>
      <c r="O837" s="85">
        <f>Table8[[#This Row],[Erorr 2]]^2</f>
        <v>1725.9587745156066</v>
      </c>
      <c r="P837" s="85">
        <f>ABS(Table8[[#This Row],[Erorr 2]])</f>
        <v>41.544660000000079</v>
      </c>
      <c r="Q837" s="13">
        <f>Table8[[#This Row],[Abs Erorr 4]]/Table8[[#This Row],[Adj Close]]</f>
        <v>0.14220805093448374</v>
      </c>
    </row>
    <row r="838" spans="6:17" x14ac:dyDescent="0.3">
      <c r="F838" s="5">
        <v>44678.291666666664</v>
      </c>
      <c r="G838" s="91">
        <v>293.83670000000001</v>
      </c>
      <c r="H838" s="85">
        <f t="shared" ref="H838:H901" si="26">$A$10*G837+$A$11*G836+$A$12*G835</f>
        <v>317.16300000000001</v>
      </c>
      <c r="I838" s="85">
        <f>(Table8[[#This Row],[Adj Close]]-Table8[[#This Row],[Forecast 3 Period]])</f>
        <v>-23.326300000000003</v>
      </c>
      <c r="J838" s="85">
        <f>Table8[[#This Row],[Erorr ]]^2</f>
        <v>544.11627169000019</v>
      </c>
      <c r="K838" s="85">
        <f>ABS(Table8[[#This Row],[Erorr ]])</f>
        <v>23.326300000000003</v>
      </c>
      <c r="L838" s="13">
        <f>Table8[[#This Row],[Abs Erorr ]]/Table8[[#This Row],[Adj Close]]</f>
        <v>7.9385250378866914E-2</v>
      </c>
      <c r="M838" s="97">
        <f t="shared" si="25"/>
        <v>326.06299999999999</v>
      </c>
      <c r="N838" s="85">
        <f>(Table8[[#This Row],[Adj Close]]-Table8[[#This Row],[Forecast 6 Period ]])</f>
        <v>-32.226299999999981</v>
      </c>
      <c r="O838" s="85">
        <f>Table8[[#This Row],[Erorr 2]]^2</f>
        <v>1038.5344116899987</v>
      </c>
      <c r="P838" s="85">
        <f>ABS(Table8[[#This Row],[Erorr 2]])</f>
        <v>32.226299999999981</v>
      </c>
      <c r="Q838" s="13">
        <f>Table8[[#This Row],[Abs Erorr 4]]/Table8[[#This Row],[Adj Close]]</f>
        <v>0.10967418297305946</v>
      </c>
    </row>
    <row r="839" spans="6:17" x14ac:dyDescent="0.3">
      <c r="F839" s="9">
        <v>44679.291666666664</v>
      </c>
      <c r="G839" s="80">
        <v>292.50330000000002</v>
      </c>
      <c r="H839" s="85">
        <f t="shared" si="26"/>
        <v>304.97866999999997</v>
      </c>
      <c r="I839" s="85">
        <f>(Table8[[#This Row],[Adj Close]]-Table8[[#This Row],[Forecast 3 Period]])</f>
        <v>-12.475369999999941</v>
      </c>
      <c r="J839" s="85">
        <f>Table8[[#This Row],[Erorr ]]^2</f>
        <v>155.63485663689855</v>
      </c>
      <c r="K839" s="85">
        <f>ABS(Table8[[#This Row],[Erorr ]])</f>
        <v>12.475369999999941</v>
      </c>
      <c r="L839" s="13">
        <f>Table8[[#This Row],[Abs Erorr ]]/Table8[[#This Row],[Adj Close]]</f>
        <v>4.2650356423329039E-2</v>
      </c>
      <c r="M839" s="97">
        <f t="shared" si="25"/>
        <v>316.93267000000003</v>
      </c>
      <c r="N839" s="85">
        <f>(Table8[[#This Row],[Adj Close]]-Table8[[#This Row],[Forecast 6 Period ]])</f>
        <v>-24.429370000000006</v>
      </c>
      <c r="O839" s="85">
        <f>Table8[[#This Row],[Erorr 2]]^2</f>
        <v>596.79411859690026</v>
      </c>
      <c r="P839" s="85">
        <f>ABS(Table8[[#This Row],[Erorr 2]])</f>
        <v>24.429370000000006</v>
      </c>
      <c r="Q839" s="13">
        <f>Table8[[#This Row],[Abs Erorr 4]]/Table8[[#This Row],[Adj Close]]</f>
        <v>8.3518271417792569E-2</v>
      </c>
    </row>
    <row r="840" spans="6:17" x14ac:dyDescent="0.3">
      <c r="F840" s="5">
        <v>44680.291666666664</v>
      </c>
      <c r="G840" s="91">
        <v>290.25330000000002</v>
      </c>
      <c r="H840" s="85">
        <f t="shared" si="26"/>
        <v>292.79433</v>
      </c>
      <c r="I840" s="85">
        <f>(Table8[[#This Row],[Adj Close]]-Table8[[#This Row],[Forecast 3 Period]])</f>
        <v>-2.5410299999999779</v>
      </c>
      <c r="J840" s="85">
        <f>Table8[[#This Row],[Erorr ]]^2</f>
        <v>6.4568334608998876</v>
      </c>
      <c r="K840" s="85">
        <f>ABS(Table8[[#This Row],[Erorr ]])</f>
        <v>2.5410299999999779</v>
      </c>
      <c r="L840" s="13">
        <f>Table8[[#This Row],[Abs Erorr ]]/Table8[[#This Row],[Adj Close]]</f>
        <v>8.7545257883372141E-3</v>
      </c>
      <c r="M840" s="97">
        <f t="shared" si="25"/>
        <v>309.35833000000002</v>
      </c>
      <c r="N840" s="85">
        <f>(Table8[[#This Row],[Adj Close]]-Table8[[#This Row],[Forecast 6 Period ]])</f>
        <v>-19.105029999999999</v>
      </c>
      <c r="O840" s="85">
        <f>Table8[[#This Row],[Erorr 2]]^2</f>
        <v>365.00217130089999</v>
      </c>
      <c r="P840" s="85">
        <f>ABS(Table8[[#This Row],[Erorr 2]])</f>
        <v>19.105029999999999</v>
      </c>
      <c r="Q840" s="13">
        <f>Table8[[#This Row],[Abs Erorr 4]]/Table8[[#This Row],[Adj Close]]</f>
        <v>6.5821921749037809E-2</v>
      </c>
    </row>
    <row r="841" spans="6:17" x14ac:dyDescent="0.3">
      <c r="F841" s="9">
        <v>44683.291666666664</v>
      </c>
      <c r="G841" s="80">
        <v>300.98</v>
      </c>
      <c r="H841" s="85">
        <f t="shared" si="26"/>
        <v>292.00332000000003</v>
      </c>
      <c r="I841" s="85">
        <f>(Table8[[#This Row],[Adj Close]]-Table8[[#This Row],[Forecast 3 Period]])</f>
        <v>8.9766799999999876</v>
      </c>
      <c r="J841" s="85">
        <f>Table8[[#This Row],[Erorr ]]^2</f>
        <v>80.580783822399781</v>
      </c>
      <c r="K841" s="85">
        <f>ABS(Table8[[#This Row],[Erorr ]])</f>
        <v>8.9766799999999876</v>
      </c>
      <c r="L841" s="13">
        <f>Table8[[#This Row],[Abs Erorr ]]/Table8[[#This Row],[Adj Close]]</f>
        <v>2.9824838859724857E-2</v>
      </c>
      <c r="M841" s="97">
        <f t="shared" ref="M841:M904" si="27">$B$10*G840+$B$11*G839+$B$12*G838+$B$13*G837+$B$14*G836+$B$15*G835</f>
        <v>300.51566000000003</v>
      </c>
      <c r="N841" s="85">
        <f>(Table8[[#This Row],[Adj Close]]-Table8[[#This Row],[Forecast 6 Period ]])</f>
        <v>0.46433999999999287</v>
      </c>
      <c r="O841" s="85">
        <f>Table8[[#This Row],[Erorr 2]]^2</f>
        <v>0.21561163559999338</v>
      </c>
      <c r="P841" s="85">
        <f>ABS(Table8[[#This Row],[Erorr 2]])</f>
        <v>0.46433999999999287</v>
      </c>
      <c r="Q841" s="13">
        <f>Table8[[#This Row],[Abs Erorr 4]]/Table8[[#This Row],[Adj Close]]</f>
        <v>1.5427603163000625E-3</v>
      </c>
    </row>
    <row r="842" spans="6:17" x14ac:dyDescent="0.3">
      <c r="F842" s="5">
        <v>44684.291666666664</v>
      </c>
      <c r="G842" s="91">
        <v>303.08330000000001</v>
      </c>
      <c r="H842" s="85">
        <f t="shared" si="26"/>
        <v>295.21897999999999</v>
      </c>
      <c r="I842" s="85">
        <f>(Table8[[#This Row],[Adj Close]]-Table8[[#This Row],[Forecast 3 Period]])</f>
        <v>7.8643200000000206</v>
      </c>
      <c r="J842" s="85">
        <f>Table8[[#This Row],[Erorr ]]^2</f>
        <v>61.847529062400326</v>
      </c>
      <c r="K842" s="85">
        <f>ABS(Table8[[#This Row],[Erorr ]])</f>
        <v>7.8643200000000206</v>
      </c>
      <c r="L842" s="13">
        <f>Table8[[#This Row],[Abs Erorr ]]/Table8[[#This Row],[Adj Close]]</f>
        <v>2.5947718003598418E-2</v>
      </c>
      <c r="M842" s="97">
        <f t="shared" si="27"/>
        <v>297.99599000000006</v>
      </c>
      <c r="N842" s="85">
        <f>(Table8[[#This Row],[Adj Close]]-Table8[[#This Row],[Forecast 6 Period ]])</f>
        <v>5.0873099999999454</v>
      </c>
      <c r="O842" s="85">
        <f>Table8[[#This Row],[Erorr 2]]^2</f>
        <v>25.880723036099443</v>
      </c>
      <c r="P842" s="85">
        <f>ABS(Table8[[#This Row],[Erorr 2]])</f>
        <v>5.0873099999999454</v>
      </c>
      <c r="Q842" s="13">
        <f>Table8[[#This Row],[Abs Erorr 4]]/Table8[[#This Row],[Adj Close]]</f>
        <v>1.6785187438568688E-2</v>
      </c>
    </row>
    <row r="843" spans="6:17" x14ac:dyDescent="0.3">
      <c r="F843" s="9">
        <v>44685.291666666664</v>
      </c>
      <c r="G843" s="80">
        <v>317.54000000000002</v>
      </c>
      <c r="H843" s="85">
        <f t="shared" si="26"/>
        <v>298.60331000000002</v>
      </c>
      <c r="I843" s="85">
        <f>(Table8[[#This Row],[Adj Close]]-Table8[[#This Row],[Forecast 3 Period]])</f>
        <v>18.936689999999999</v>
      </c>
      <c r="J843" s="85">
        <f>Table8[[#This Row],[Erorr ]]^2</f>
        <v>358.59822815609994</v>
      </c>
      <c r="K843" s="85">
        <f>ABS(Table8[[#This Row],[Erorr ]])</f>
        <v>18.936689999999999</v>
      </c>
      <c r="L843" s="13">
        <f>Table8[[#This Row],[Abs Erorr ]]/Table8[[#This Row],[Adj Close]]</f>
        <v>5.9635604963154239E-2</v>
      </c>
      <c r="M843" s="97">
        <f t="shared" si="27"/>
        <v>295.96165000000002</v>
      </c>
      <c r="N843" s="85">
        <f>(Table8[[#This Row],[Adj Close]]-Table8[[#This Row],[Forecast 6 Period ]])</f>
        <v>21.57835</v>
      </c>
      <c r="O843" s="85">
        <f>Table8[[#This Row],[Erorr 2]]^2</f>
        <v>465.62518872250001</v>
      </c>
      <c r="P843" s="85">
        <f>ABS(Table8[[#This Row],[Erorr 2]])</f>
        <v>21.57835</v>
      </c>
      <c r="Q843" s="13">
        <f>Table8[[#This Row],[Abs Erorr 4]]/Table8[[#This Row],[Adj Close]]</f>
        <v>6.7954745858789439E-2</v>
      </c>
    </row>
    <row r="844" spans="6:17" x14ac:dyDescent="0.3">
      <c r="F844" s="5">
        <v>44686.291666666664</v>
      </c>
      <c r="G844" s="91">
        <v>291.0933</v>
      </c>
      <c r="H844" s="85">
        <f t="shared" si="26"/>
        <v>308.23498999999998</v>
      </c>
      <c r="I844" s="85">
        <f>(Table8[[#This Row],[Adj Close]]-Table8[[#This Row],[Forecast 3 Period]])</f>
        <v>-17.141689999999983</v>
      </c>
      <c r="J844" s="85">
        <f>Table8[[#This Row],[Erorr ]]^2</f>
        <v>293.8375360560994</v>
      </c>
      <c r="K844" s="85">
        <f>ABS(Table8[[#This Row],[Erorr ]])</f>
        <v>17.141689999999983</v>
      </c>
      <c r="L844" s="13">
        <f>Table8[[#This Row],[Abs Erorr ]]/Table8[[#This Row],[Adj Close]]</f>
        <v>5.8887270850960786E-2</v>
      </c>
      <c r="M844" s="97">
        <f t="shared" si="27"/>
        <v>301.00532000000004</v>
      </c>
      <c r="N844" s="85">
        <f>(Table8[[#This Row],[Adj Close]]-Table8[[#This Row],[Forecast 6 Period ]])</f>
        <v>-9.9120200000000409</v>
      </c>
      <c r="O844" s="85">
        <f>Table8[[#This Row],[Erorr 2]]^2</f>
        <v>98.248140480400806</v>
      </c>
      <c r="P844" s="85">
        <f>ABS(Table8[[#This Row],[Erorr 2]])</f>
        <v>9.9120200000000409</v>
      </c>
      <c r="Q844" s="13">
        <f>Table8[[#This Row],[Abs Erorr 4]]/Table8[[#This Row],[Adj Close]]</f>
        <v>3.4051007013902554E-2</v>
      </c>
    </row>
    <row r="845" spans="6:17" x14ac:dyDescent="0.3">
      <c r="F845" s="9">
        <v>44687.291666666664</v>
      </c>
      <c r="G845" s="80">
        <v>288.55</v>
      </c>
      <c r="H845" s="85">
        <f t="shared" si="26"/>
        <v>302.62430999999998</v>
      </c>
      <c r="I845" s="85">
        <f>(Table8[[#This Row],[Adj Close]]-Table8[[#This Row],[Forecast 3 Period]])</f>
        <v>-14.074309999999969</v>
      </c>
      <c r="J845" s="85">
        <f>Table8[[#This Row],[Erorr ]]^2</f>
        <v>198.08620197609912</v>
      </c>
      <c r="K845" s="85">
        <f>ABS(Table8[[#This Row],[Erorr ]])</f>
        <v>14.074309999999969</v>
      </c>
      <c r="L845" s="13">
        <f>Table8[[#This Row],[Abs Erorr ]]/Table8[[#This Row],[Adj Close]]</f>
        <v>4.8775983365101257E-2</v>
      </c>
      <c r="M845" s="97">
        <f t="shared" si="27"/>
        <v>300.81498000000005</v>
      </c>
      <c r="N845" s="85">
        <f>(Table8[[#This Row],[Adj Close]]-Table8[[#This Row],[Forecast 6 Period ]])</f>
        <v>-12.264980000000037</v>
      </c>
      <c r="O845" s="85">
        <f>Table8[[#This Row],[Erorr 2]]^2</f>
        <v>150.42973440040092</v>
      </c>
      <c r="P845" s="85">
        <f>ABS(Table8[[#This Row],[Erorr 2]])</f>
        <v>12.264980000000037</v>
      </c>
      <c r="Q845" s="13">
        <f>Table8[[#This Row],[Abs Erorr 4]]/Table8[[#This Row],[Adj Close]]</f>
        <v>4.2505562294229894E-2</v>
      </c>
    </row>
    <row r="846" spans="6:17" x14ac:dyDescent="0.3">
      <c r="F846" s="5">
        <v>44690.291666666664</v>
      </c>
      <c r="G846" s="91">
        <v>262.37</v>
      </c>
      <c r="H846" s="85">
        <f t="shared" si="26"/>
        <v>298.00999000000002</v>
      </c>
      <c r="I846" s="85">
        <f>(Table8[[#This Row],[Adj Close]]-Table8[[#This Row],[Forecast 3 Period]])</f>
        <v>-35.639990000000012</v>
      </c>
      <c r="J846" s="85">
        <f>Table8[[#This Row],[Erorr ]]^2</f>
        <v>1270.2088872001009</v>
      </c>
      <c r="K846" s="85">
        <f>ABS(Table8[[#This Row],[Erorr ]])</f>
        <v>35.639990000000012</v>
      </c>
      <c r="L846" s="13">
        <f>Table8[[#This Row],[Abs Erorr ]]/Table8[[#This Row],[Adj Close]]</f>
        <v>0.13583866295689298</v>
      </c>
      <c r="M846" s="97">
        <f t="shared" si="27"/>
        <v>299.17665</v>
      </c>
      <c r="N846" s="85">
        <f>(Table8[[#This Row],[Adj Close]]-Table8[[#This Row],[Forecast 6 Period ]])</f>
        <v>-36.806649999999991</v>
      </c>
      <c r="O846" s="85">
        <f>Table8[[#This Row],[Erorr 2]]^2</f>
        <v>1354.7294842224992</v>
      </c>
      <c r="P846" s="85">
        <f>ABS(Table8[[#This Row],[Erorr 2]])</f>
        <v>36.806649999999991</v>
      </c>
      <c r="Q846" s="13">
        <f>Table8[[#This Row],[Abs Erorr 4]]/Table8[[#This Row],[Adj Close]]</f>
        <v>0.14028528414071728</v>
      </c>
    </row>
    <row r="847" spans="6:17" x14ac:dyDescent="0.3">
      <c r="F847" s="9">
        <v>44691.291666666664</v>
      </c>
      <c r="G847" s="80">
        <v>266.68</v>
      </c>
      <c r="H847" s="85">
        <f t="shared" si="26"/>
        <v>278.84099000000003</v>
      </c>
      <c r="I847" s="85">
        <f>(Table8[[#This Row],[Adj Close]]-Table8[[#This Row],[Forecast 3 Period]])</f>
        <v>-12.160990000000027</v>
      </c>
      <c r="J847" s="85">
        <f>Table8[[#This Row],[Erorr ]]^2</f>
        <v>147.88967778010064</v>
      </c>
      <c r="K847" s="85">
        <f>ABS(Table8[[#This Row],[Erorr ]])</f>
        <v>12.160990000000027</v>
      </c>
      <c r="L847" s="13">
        <f>Table8[[#This Row],[Abs Erorr ]]/Table8[[#This Row],[Adj Close]]</f>
        <v>4.5601432428378677E-2</v>
      </c>
      <c r="M847" s="97">
        <f t="shared" si="27"/>
        <v>292.31699000000003</v>
      </c>
      <c r="N847" s="85">
        <f>(Table8[[#This Row],[Adj Close]]-Table8[[#This Row],[Forecast 6 Period ]])</f>
        <v>-25.636990000000026</v>
      </c>
      <c r="O847" s="85">
        <f>Table8[[#This Row],[Erorr 2]]^2</f>
        <v>657.25525626010131</v>
      </c>
      <c r="P847" s="85">
        <f>ABS(Table8[[#This Row],[Erorr 2]])</f>
        <v>25.636990000000026</v>
      </c>
      <c r="Q847" s="13">
        <f>Table8[[#This Row],[Abs Erorr 4]]/Table8[[#This Row],[Adj Close]]</f>
        <v>9.613390580470986E-2</v>
      </c>
    </row>
    <row r="848" spans="6:17" x14ac:dyDescent="0.3">
      <c r="F848" s="5">
        <v>44692.291666666664</v>
      </c>
      <c r="G848" s="91">
        <v>244.66669999999999</v>
      </c>
      <c r="H848" s="85">
        <f t="shared" si="26"/>
        <v>271.94799999999998</v>
      </c>
      <c r="I848" s="85">
        <f>(Table8[[#This Row],[Adj Close]]-Table8[[#This Row],[Forecast 3 Period]])</f>
        <v>-27.281299999999987</v>
      </c>
      <c r="J848" s="85">
        <f>Table8[[#This Row],[Erorr ]]^2</f>
        <v>744.26932968999927</v>
      </c>
      <c r="K848" s="85">
        <f>ABS(Table8[[#This Row],[Erorr ]])</f>
        <v>27.281299999999987</v>
      </c>
      <c r="L848" s="13">
        <f>Table8[[#This Row],[Abs Erorr ]]/Table8[[#This Row],[Adj Close]]</f>
        <v>0.11150393576240653</v>
      </c>
      <c r="M848" s="97">
        <f t="shared" si="27"/>
        <v>283.80099000000001</v>
      </c>
      <c r="N848" s="85">
        <f>(Table8[[#This Row],[Adj Close]]-Table8[[#This Row],[Forecast 6 Period ]])</f>
        <v>-39.134290000000021</v>
      </c>
      <c r="O848" s="85">
        <f>Table8[[#This Row],[Erorr 2]]^2</f>
        <v>1531.4926538041016</v>
      </c>
      <c r="P848" s="85">
        <f>ABS(Table8[[#This Row],[Erorr 2]])</f>
        <v>39.134290000000021</v>
      </c>
      <c r="Q848" s="13">
        <f>Table8[[#This Row],[Abs Erorr 4]]/Table8[[#This Row],[Adj Close]]</f>
        <v>0.15994939237746708</v>
      </c>
    </row>
    <row r="849" spans="6:17" x14ac:dyDescent="0.3">
      <c r="F849" s="9">
        <v>44693.291666666664</v>
      </c>
      <c r="G849" s="80">
        <v>242.66669999999999</v>
      </c>
      <c r="H849" s="85">
        <f t="shared" si="26"/>
        <v>256.58168000000001</v>
      </c>
      <c r="I849" s="85">
        <f>(Table8[[#This Row],[Adj Close]]-Table8[[#This Row],[Forecast 3 Period]])</f>
        <v>-13.914980000000014</v>
      </c>
      <c r="J849" s="85">
        <f>Table8[[#This Row],[Erorr ]]^2</f>
        <v>193.6266684004004</v>
      </c>
      <c r="K849" s="85">
        <f>ABS(Table8[[#This Row],[Erorr ]])</f>
        <v>13.914980000000014</v>
      </c>
      <c r="L849" s="13">
        <f>Table8[[#This Row],[Abs Erorr ]]/Table8[[#This Row],[Adj Close]]</f>
        <v>5.7341942672810134E-2</v>
      </c>
      <c r="M849" s="97">
        <f t="shared" si="27"/>
        <v>273.31666999999999</v>
      </c>
      <c r="N849" s="85">
        <f>(Table8[[#This Row],[Adj Close]]-Table8[[#This Row],[Forecast 6 Period ]])</f>
        <v>-30.649969999999996</v>
      </c>
      <c r="O849" s="85">
        <f>Table8[[#This Row],[Erorr 2]]^2</f>
        <v>939.42066100089971</v>
      </c>
      <c r="P849" s="85">
        <f>ABS(Table8[[#This Row],[Erorr 2]])</f>
        <v>30.649969999999996</v>
      </c>
      <c r="Q849" s="13">
        <f>Table8[[#This Row],[Abs Erorr 4]]/Table8[[#This Row],[Adj Close]]</f>
        <v>0.12630480407901043</v>
      </c>
    </row>
    <row r="850" spans="6:17" x14ac:dyDescent="0.3">
      <c r="F850" s="5">
        <v>44694.291666666664</v>
      </c>
      <c r="G850" s="91">
        <v>256.52999999999997</v>
      </c>
      <c r="H850" s="85">
        <f t="shared" si="26"/>
        <v>250.47068999999999</v>
      </c>
      <c r="I850" s="85">
        <f>(Table8[[#This Row],[Adj Close]]-Table8[[#This Row],[Forecast 3 Period]])</f>
        <v>6.0593099999999822</v>
      </c>
      <c r="J850" s="85">
        <f>Table8[[#This Row],[Erorr ]]^2</f>
        <v>36.715237676099783</v>
      </c>
      <c r="K850" s="85">
        <f>ABS(Table8[[#This Row],[Erorr ]])</f>
        <v>6.0593099999999822</v>
      </c>
      <c r="L850" s="13">
        <f>Table8[[#This Row],[Abs Erorr ]]/Table8[[#This Row],[Adj Close]]</f>
        <v>2.3620278330019815E-2</v>
      </c>
      <c r="M850" s="97">
        <f t="shared" si="27"/>
        <v>261.24101000000002</v>
      </c>
      <c r="N850" s="85">
        <f>(Table8[[#This Row],[Adj Close]]-Table8[[#This Row],[Forecast 6 Period ]])</f>
        <v>-4.7110100000000443</v>
      </c>
      <c r="O850" s="85">
        <f>Table8[[#This Row],[Erorr 2]]^2</f>
        <v>22.193615220100419</v>
      </c>
      <c r="P850" s="85">
        <f>ABS(Table8[[#This Row],[Erorr 2]])</f>
        <v>4.7110100000000443</v>
      </c>
      <c r="Q850" s="13">
        <f>Table8[[#This Row],[Abs Erorr 4]]/Table8[[#This Row],[Adj Close]]</f>
        <v>1.8364362842552703E-2</v>
      </c>
    </row>
    <row r="851" spans="6:17" x14ac:dyDescent="0.3">
      <c r="F851" s="9">
        <v>44697.291666666664</v>
      </c>
      <c r="G851" s="80">
        <v>241.45670000000001</v>
      </c>
      <c r="H851" s="85">
        <f t="shared" si="26"/>
        <v>248.81202000000002</v>
      </c>
      <c r="I851" s="85">
        <f>(Table8[[#This Row],[Adj Close]]-Table8[[#This Row],[Forecast 3 Period]])</f>
        <v>-7.3553200000000061</v>
      </c>
      <c r="J851" s="85">
        <f>Table8[[#This Row],[Erorr ]]^2</f>
        <v>54.10073230240009</v>
      </c>
      <c r="K851" s="85">
        <f>ABS(Table8[[#This Row],[Erorr ]])</f>
        <v>7.3553200000000061</v>
      </c>
      <c r="L851" s="13">
        <f>Table8[[#This Row],[Abs Erorr ]]/Table8[[#This Row],[Adj Close]]</f>
        <v>3.0462273359985477E-2</v>
      </c>
      <c r="M851" s="97">
        <f t="shared" si="27"/>
        <v>257.20067999999998</v>
      </c>
      <c r="N851" s="85">
        <f>(Table8[[#This Row],[Adj Close]]-Table8[[#This Row],[Forecast 6 Period ]])</f>
        <v>-15.743979999999965</v>
      </c>
      <c r="O851" s="85">
        <f>Table8[[#This Row],[Erorr 2]]^2</f>
        <v>247.87290624039889</v>
      </c>
      <c r="P851" s="85">
        <f>ABS(Table8[[#This Row],[Erorr 2]])</f>
        <v>15.743979999999965</v>
      </c>
      <c r="Q851" s="13">
        <f>Table8[[#This Row],[Abs Erorr 4]]/Table8[[#This Row],[Adj Close]]</f>
        <v>6.520415461654186E-2</v>
      </c>
    </row>
    <row r="852" spans="6:17" x14ac:dyDescent="0.3">
      <c r="F852" s="5">
        <v>44698.291666666664</v>
      </c>
      <c r="G852" s="91">
        <v>253.87</v>
      </c>
      <c r="H852" s="85">
        <f t="shared" si="26"/>
        <v>246.34168999999997</v>
      </c>
      <c r="I852" s="85">
        <f>(Table8[[#This Row],[Adj Close]]-Table8[[#This Row],[Forecast 3 Period]])</f>
        <v>7.5283100000000331</v>
      </c>
      <c r="J852" s="85">
        <f>Table8[[#This Row],[Erorr ]]^2</f>
        <v>56.675451456100497</v>
      </c>
      <c r="K852" s="85">
        <f>ABS(Table8[[#This Row],[Erorr ]])</f>
        <v>7.5283100000000331</v>
      </c>
      <c r="L852" s="13">
        <f>Table8[[#This Row],[Abs Erorr ]]/Table8[[#This Row],[Adj Close]]</f>
        <v>2.9654193090952193E-2</v>
      </c>
      <c r="M852" s="97">
        <f t="shared" si="27"/>
        <v>249.96902000000003</v>
      </c>
      <c r="N852" s="85">
        <f>(Table8[[#This Row],[Adj Close]]-Table8[[#This Row],[Forecast 6 Period ]])</f>
        <v>3.9009799999999757</v>
      </c>
      <c r="O852" s="85">
        <f>Table8[[#This Row],[Erorr 2]]^2</f>
        <v>15.217644960399811</v>
      </c>
      <c r="P852" s="85">
        <f>ABS(Table8[[#This Row],[Erorr 2]])</f>
        <v>3.9009799999999757</v>
      </c>
      <c r="Q852" s="13">
        <f>Table8[[#This Row],[Abs Erorr 4]]/Table8[[#This Row],[Adj Close]]</f>
        <v>1.5366053491944601E-2</v>
      </c>
    </row>
    <row r="853" spans="6:17" x14ac:dyDescent="0.3">
      <c r="F853" s="9">
        <v>44699.291666666664</v>
      </c>
      <c r="G853" s="80">
        <v>236.60329999999999</v>
      </c>
      <c r="H853" s="85">
        <f t="shared" si="26"/>
        <v>250.94400999999999</v>
      </c>
      <c r="I853" s="85">
        <f>(Table8[[#This Row],[Adj Close]]-Table8[[#This Row],[Forecast 3 Period]])</f>
        <v>-14.340710000000001</v>
      </c>
      <c r="J853" s="85">
        <f>Table8[[#This Row],[Erorr ]]^2</f>
        <v>205.65596330410003</v>
      </c>
      <c r="K853" s="85">
        <f>ABS(Table8[[#This Row],[Erorr ]])</f>
        <v>14.340710000000001</v>
      </c>
      <c r="L853" s="13">
        <f>Table8[[#This Row],[Abs Erorr ]]/Table8[[#This Row],[Adj Close]]</f>
        <v>6.061077761806366E-2</v>
      </c>
      <c r="M853" s="97">
        <f t="shared" si="27"/>
        <v>250.03935000000001</v>
      </c>
      <c r="N853" s="85">
        <f>(Table8[[#This Row],[Adj Close]]-Table8[[#This Row],[Forecast 6 Period ]])</f>
        <v>-13.436050000000023</v>
      </c>
      <c r="O853" s="85">
        <f>Table8[[#This Row],[Erorr 2]]^2</f>
        <v>180.52743960250061</v>
      </c>
      <c r="P853" s="85">
        <f>ABS(Table8[[#This Row],[Erorr 2]])</f>
        <v>13.436050000000023</v>
      </c>
      <c r="Q853" s="13">
        <f>Table8[[#This Row],[Abs Erorr 4]]/Table8[[#This Row],[Adj Close]]</f>
        <v>5.6787246838907249E-2</v>
      </c>
    </row>
    <row r="854" spans="6:17" x14ac:dyDescent="0.3">
      <c r="F854" s="5">
        <v>44700.291666666664</v>
      </c>
      <c r="G854" s="91">
        <v>236.47329999999999</v>
      </c>
      <c r="H854" s="85">
        <f t="shared" si="26"/>
        <v>243.23933</v>
      </c>
      <c r="I854" s="85">
        <f>(Table8[[#This Row],[Adj Close]]-Table8[[#This Row],[Forecast 3 Period]])</f>
        <v>-6.7660300000000007</v>
      </c>
      <c r="J854" s="85">
        <f>Table8[[#This Row],[Erorr ]]^2</f>
        <v>45.779161960900012</v>
      </c>
      <c r="K854" s="85">
        <f>ABS(Table8[[#This Row],[Erorr ]])</f>
        <v>6.7660300000000007</v>
      </c>
      <c r="L854" s="13">
        <f>Table8[[#This Row],[Abs Erorr ]]/Table8[[#This Row],[Adj Close]]</f>
        <v>2.8612236561167795E-2</v>
      </c>
      <c r="M854" s="97">
        <f t="shared" si="27"/>
        <v>246.42534000000001</v>
      </c>
      <c r="N854" s="85">
        <f>(Table8[[#This Row],[Adj Close]]-Table8[[#This Row],[Forecast 6 Period ]])</f>
        <v>-9.9520400000000109</v>
      </c>
      <c r="O854" s="85">
        <f>Table8[[#This Row],[Erorr 2]]^2</f>
        <v>99.043100161600222</v>
      </c>
      <c r="P854" s="85">
        <f>ABS(Table8[[#This Row],[Erorr 2]])</f>
        <v>9.9520400000000109</v>
      </c>
      <c r="Q854" s="13">
        <f>Table8[[#This Row],[Abs Erorr 4]]/Table8[[#This Row],[Adj Close]]</f>
        <v>4.2085258674023712E-2</v>
      </c>
    </row>
    <row r="855" spans="6:17" x14ac:dyDescent="0.3">
      <c r="F855" s="9">
        <v>44701.291666666664</v>
      </c>
      <c r="G855" s="80">
        <v>221.3</v>
      </c>
      <c r="H855" s="85">
        <f t="shared" si="26"/>
        <v>241.73131000000001</v>
      </c>
      <c r="I855" s="85">
        <f>(Table8[[#This Row],[Adj Close]]-Table8[[#This Row],[Forecast 3 Period]])</f>
        <v>-20.431309999999996</v>
      </c>
      <c r="J855" s="85">
        <f>Table8[[#This Row],[Erorr ]]^2</f>
        <v>417.43842831609987</v>
      </c>
      <c r="K855" s="85">
        <f>ABS(Table8[[#This Row],[Erorr ]])</f>
        <v>20.431309999999996</v>
      </c>
      <c r="L855" s="13">
        <f>Table8[[#This Row],[Abs Erorr ]]/Table8[[#This Row],[Adj Close]]</f>
        <v>9.2324039765024832E-2</v>
      </c>
      <c r="M855" s="97">
        <f t="shared" si="27"/>
        <v>243.60032999999999</v>
      </c>
      <c r="N855" s="85">
        <f>(Table8[[#This Row],[Adj Close]]-Table8[[#This Row],[Forecast 6 Period ]])</f>
        <v>-22.300329999999974</v>
      </c>
      <c r="O855" s="85">
        <f>Table8[[#This Row],[Erorr 2]]^2</f>
        <v>497.30471810889884</v>
      </c>
      <c r="P855" s="85">
        <f>ABS(Table8[[#This Row],[Erorr 2]])</f>
        <v>22.300329999999974</v>
      </c>
      <c r="Q855" s="13">
        <f>Table8[[#This Row],[Abs Erorr 4]]/Table8[[#This Row],[Adj Close]]</f>
        <v>0.10076967916854936</v>
      </c>
    </row>
    <row r="856" spans="6:17" x14ac:dyDescent="0.3">
      <c r="F856" s="5">
        <v>44704.291666666664</v>
      </c>
      <c r="G856" s="91">
        <v>224.9667</v>
      </c>
      <c r="H856" s="85">
        <f t="shared" si="26"/>
        <v>230.44298000000001</v>
      </c>
      <c r="I856" s="85">
        <f>(Table8[[#This Row],[Adj Close]]-Table8[[#This Row],[Forecast 3 Period]])</f>
        <v>-5.4762800000000027</v>
      </c>
      <c r="J856" s="85">
        <f>Table8[[#This Row],[Erorr ]]^2</f>
        <v>29.989642638400028</v>
      </c>
      <c r="K856" s="85">
        <f>ABS(Table8[[#This Row],[Erorr ]])</f>
        <v>5.4762800000000027</v>
      </c>
      <c r="L856" s="13">
        <f>Table8[[#This Row],[Abs Erorr ]]/Table8[[#This Row],[Adj Close]]</f>
        <v>2.434262493071198E-2</v>
      </c>
      <c r="M856" s="97">
        <f t="shared" si="27"/>
        <v>239.44799</v>
      </c>
      <c r="N856" s="85">
        <f>(Table8[[#This Row],[Adj Close]]-Table8[[#This Row],[Forecast 6 Period ]])</f>
        <v>-14.481290000000001</v>
      </c>
      <c r="O856" s="85">
        <f>Table8[[#This Row],[Erorr 2]]^2</f>
        <v>209.70776006410003</v>
      </c>
      <c r="P856" s="85">
        <f>ABS(Table8[[#This Row],[Erorr 2]])</f>
        <v>14.481290000000001</v>
      </c>
      <c r="Q856" s="13">
        <f>Table8[[#This Row],[Abs Erorr 4]]/Table8[[#This Row],[Adj Close]]</f>
        <v>6.4370815769622794E-2</v>
      </c>
    </row>
    <row r="857" spans="6:17" x14ac:dyDescent="0.3">
      <c r="F857" s="9">
        <v>44705.291666666664</v>
      </c>
      <c r="G857" s="80">
        <v>209.38669999999999</v>
      </c>
      <c r="H857" s="85">
        <f t="shared" si="26"/>
        <v>227.31867</v>
      </c>
      <c r="I857" s="85">
        <f>(Table8[[#This Row],[Adj Close]]-Table8[[#This Row],[Forecast 3 Period]])</f>
        <v>-17.931970000000007</v>
      </c>
      <c r="J857" s="85">
        <f>Table8[[#This Row],[Erorr ]]^2</f>
        <v>321.55554808090022</v>
      </c>
      <c r="K857" s="85">
        <f>ABS(Table8[[#This Row],[Erorr ]])</f>
        <v>17.931970000000007</v>
      </c>
      <c r="L857" s="13">
        <f>Table8[[#This Row],[Abs Erorr ]]/Table8[[#This Row],[Adj Close]]</f>
        <v>8.564044421159514E-2</v>
      </c>
      <c r="M857" s="97">
        <f t="shared" si="27"/>
        <v>233.40133</v>
      </c>
      <c r="N857" s="85">
        <f>(Table8[[#This Row],[Adj Close]]-Table8[[#This Row],[Forecast 6 Period ]])</f>
        <v>-24.014630000000011</v>
      </c>
      <c r="O857" s="85">
        <f>Table8[[#This Row],[Erorr 2]]^2</f>
        <v>576.70245403690058</v>
      </c>
      <c r="P857" s="85">
        <f>ABS(Table8[[#This Row],[Erorr 2]])</f>
        <v>24.014630000000011</v>
      </c>
      <c r="Q857" s="13">
        <f>Table8[[#This Row],[Abs Erorr 4]]/Table8[[#This Row],[Adj Close]]</f>
        <v>0.11469033133432072</v>
      </c>
    </row>
    <row r="858" spans="6:17" x14ac:dyDescent="0.3">
      <c r="F858" s="5">
        <v>44706.291666666664</v>
      </c>
      <c r="G858" s="91">
        <v>219.6</v>
      </c>
      <c r="H858" s="85">
        <f t="shared" si="26"/>
        <v>217.63468999999998</v>
      </c>
      <c r="I858" s="85">
        <f>(Table8[[#This Row],[Adj Close]]-Table8[[#This Row],[Forecast 3 Period]])</f>
        <v>1.9653100000000165</v>
      </c>
      <c r="J858" s="85">
        <f>Table8[[#This Row],[Erorr ]]^2</f>
        <v>3.862443396100065</v>
      </c>
      <c r="K858" s="85">
        <f>ABS(Table8[[#This Row],[Erorr ]])</f>
        <v>1.9653100000000165</v>
      </c>
      <c r="L858" s="13">
        <f>Table8[[#This Row],[Abs Erorr ]]/Table8[[#This Row],[Adj Close]]</f>
        <v>8.9494990892532624E-3</v>
      </c>
      <c r="M858" s="97">
        <f t="shared" si="27"/>
        <v>227.47266999999999</v>
      </c>
      <c r="N858" s="85">
        <f>(Table8[[#This Row],[Adj Close]]-Table8[[#This Row],[Forecast 6 Period ]])</f>
        <v>-7.8726699999999994</v>
      </c>
      <c r="O858" s="85">
        <f>Table8[[#This Row],[Erorr 2]]^2</f>
        <v>61.978932928899994</v>
      </c>
      <c r="P858" s="85">
        <f>ABS(Table8[[#This Row],[Erorr 2]])</f>
        <v>7.8726699999999994</v>
      </c>
      <c r="Q858" s="13">
        <f>Table8[[#This Row],[Abs Erorr 4]]/Table8[[#This Row],[Adj Close]]</f>
        <v>3.585004553734062E-2</v>
      </c>
    </row>
    <row r="859" spans="6:17" x14ac:dyDescent="0.3">
      <c r="F859" s="9">
        <v>44707.291666666664</v>
      </c>
      <c r="G859" s="80">
        <v>235.91</v>
      </c>
      <c r="H859" s="85">
        <f t="shared" si="26"/>
        <v>218.14601999999996</v>
      </c>
      <c r="I859" s="85">
        <f>(Table8[[#This Row],[Adj Close]]-Table8[[#This Row],[Forecast 3 Period]])</f>
        <v>17.763980000000032</v>
      </c>
      <c r="J859" s="85">
        <f>Table8[[#This Row],[Erorr ]]^2</f>
        <v>315.55898544040116</v>
      </c>
      <c r="K859" s="85">
        <f>ABS(Table8[[#This Row],[Erorr ]])</f>
        <v>17.763980000000032</v>
      </c>
      <c r="L859" s="13">
        <f>Table8[[#This Row],[Abs Erorr ]]/Table8[[#This Row],[Adj Close]]</f>
        <v>7.5299817727099455E-2</v>
      </c>
      <c r="M859" s="97">
        <f t="shared" si="27"/>
        <v>222.35834</v>
      </c>
      <c r="N859" s="85">
        <f>(Table8[[#This Row],[Adj Close]]-Table8[[#This Row],[Forecast 6 Period ]])</f>
        <v>13.551659999999998</v>
      </c>
      <c r="O859" s="85">
        <f>Table8[[#This Row],[Erorr 2]]^2</f>
        <v>183.64748875559997</v>
      </c>
      <c r="P859" s="85">
        <f>ABS(Table8[[#This Row],[Erorr 2]])</f>
        <v>13.551659999999998</v>
      </c>
      <c r="Q859" s="13">
        <f>Table8[[#This Row],[Abs Erorr 4]]/Table8[[#This Row],[Adj Close]]</f>
        <v>5.744419482005849E-2</v>
      </c>
    </row>
    <row r="860" spans="6:17" x14ac:dyDescent="0.3">
      <c r="F860" s="5">
        <v>44708.291666666664</v>
      </c>
      <c r="G860" s="91">
        <v>253.21</v>
      </c>
      <c r="H860" s="85">
        <f t="shared" si="26"/>
        <v>223.06000999999998</v>
      </c>
      <c r="I860" s="85">
        <f>(Table8[[#This Row],[Adj Close]]-Table8[[#This Row],[Forecast 3 Period]])</f>
        <v>30.149990000000031</v>
      </c>
      <c r="J860" s="85">
        <f>Table8[[#This Row],[Erorr ]]^2</f>
        <v>909.02189700010183</v>
      </c>
      <c r="K860" s="85">
        <f>ABS(Table8[[#This Row],[Erorr ]])</f>
        <v>30.149990000000031</v>
      </c>
      <c r="L860" s="13">
        <f>Table8[[#This Row],[Abs Erorr ]]/Table8[[#This Row],[Adj Close]]</f>
        <v>0.11907108723984057</v>
      </c>
      <c r="M860" s="97">
        <f t="shared" si="27"/>
        <v>223.75001000000003</v>
      </c>
      <c r="N860" s="85">
        <f>(Table8[[#This Row],[Adj Close]]-Table8[[#This Row],[Forecast 6 Period ]])</f>
        <v>29.459989999999976</v>
      </c>
      <c r="O860" s="85">
        <f>Table8[[#This Row],[Erorr 2]]^2</f>
        <v>867.89101080009857</v>
      </c>
      <c r="P860" s="85">
        <f>ABS(Table8[[#This Row],[Erorr 2]])</f>
        <v>29.459989999999976</v>
      </c>
      <c r="Q860" s="13">
        <f>Table8[[#This Row],[Abs Erorr 4]]/Table8[[#This Row],[Adj Close]]</f>
        <v>0.11634607637928981</v>
      </c>
    </row>
    <row r="861" spans="6:17" x14ac:dyDescent="0.3">
      <c r="F861" s="9">
        <v>44712.291666666664</v>
      </c>
      <c r="G861" s="80">
        <v>252.7533</v>
      </c>
      <c r="H861" s="85">
        <f t="shared" si="26"/>
        <v>237.93700000000001</v>
      </c>
      <c r="I861" s="85">
        <f>(Table8[[#This Row],[Adj Close]]-Table8[[#This Row],[Forecast 3 Period]])</f>
        <v>14.816299999999984</v>
      </c>
      <c r="J861" s="85">
        <f>Table8[[#This Row],[Erorr ]]^2</f>
        <v>219.52274568999954</v>
      </c>
      <c r="K861" s="85">
        <f>ABS(Table8[[#This Row],[Erorr ]])</f>
        <v>14.816299999999984</v>
      </c>
      <c r="L861" s="13">
        <f>Table8[[#This Row],[Abs Erorr ]]/Table8[[#This Row],[Adj Close]]</f>
        <v>5.8619610505579886E-2</v>
      </c>
      <c r="M861" s="97">
        <f t="shared" si="27"/>
        <v>228.24801000000002</v>
      </c>
      <c r="N861" s="85">
        <f>(Table8[[#This Row],[Adj Close]]-Table8[[#This Row],[Forecast 6 Period ]])</f>
        <v>24.505289999999974</v>
      </c>
      <c r="O861" s="85">
        <f>Table8[[#This Row],[Erorr 2]]^2</f>
        <v>600.50923798409872</v>
      </c>
      <c r="P861" s="85">
        <f>ABS(Table8[[#This Row],[Erorr 2]])</f>
        <v>24.505289999999974</v>
      </c>
      <c r="Q861" s="13">
        <f>Table8[[#This Row],[Abs Erorr 4]]/Table8[[#This Row],[Adj Close]]</f>
        <v>9.6953392893386448E-2</v>
      </c>
    </row>
    <row r="862" spans="6:17" x14ac:dyDescent="0.3">
      <c r="F862" s="5">
        <v>44713.291666666664</v>
      </c>
      <c r="G862" s="91">
        <v>246.79</v>
      </c>
      <c r="H862" s="85">
        <f t="shared" si="26"/>
        <v>247.83732000000001</v>
      </c>
      <c r="I862" s="85">
        <f>(Table8[[#This Row],[Adj Close]]-Table8[[#This Row],[Forecast 3 Period]])</f>
        <v>-1.0473200000000134</v>
      </c>
      <c r="J862" s="85">
        <f>Table8[[#This Row],[Erorr ]]^2</f>
        <v>1.0968791824000279</v>
      </c>
      <c r="K862" s="85">
        <f>ABS(Table8[[#This Row],[Erorr ]])</f>
        <v>1.0473200000000134</v>
      </c>
      <c r="L862" s="13">
        <f>Table8[[#This Row],[Abs Erorr ]]/Table8[[#This Row],[Adj Close]]</f>
        <v>4.2437700068885019E-3</v>
      </c>
      <c r="M862" s="97">
        <f t="shared" si="27"/>
        <v>235.73000000000002</v>
      </c>
      <c r="N862" s="85">
        <f>(Table8[[#This Row],[Adj Close]]-Table8[[#This Row],[Forecast 6 Period ]])</f>
        <v>11.059999999999974</v>
      </c>
      <c r="O862" s="85">
        <f>Table8[[#This Row],[Erorr 2]]^2</f>
        <v>122.32359999999942</v>
      </c>
      <c r="P862" s="85">
        <f>ABS(Table8[[#This Row],[Erorr 2]])</f>
        <v>11.059999999999974</v>
      </c>
      <c r="Q862" s="13">
        <f>Table8[[#This Row],[Abs Erorr 4]]/Table8[[#This Row],[Adj Close]]</f>
        <v>4.4815430122776348E-2</v>
      </c>
    </row>
    <row r="863" spans="6:17" x14ac:dyDescent="0.3">
      <c r="F863" s="9">
        <v>44714.291666666664</v>
      </c>
      <c r="G863" s="80">
        <v>258.33330000000001</v>
      </c>
      <c r="H863" s="85">
        <f t="shared" si="26"/>
        <v>250.50498999999999</v>
      </c>
      <c r="I863" s="85">
        <f>(Table8[[#This Row],[Adj Close]]-Table8[[#This Row],[Forecast 3 Period]])</f>
        <v>7.8283100000000161</v>
      </c>
      <c r="J863" s="85">
        <f>Table8[[#This Row],[Erorr ]]^2</f>
        <v>61.282437456100254</v>
      </c>
      <c r="K863" s="85">
        <f>ABS(Table8[[#This Row],[Erorr ]])</f>
        <v>7.8283100000000161</v>
      </c>
      <c r="L863" s="13">
        <f>Table8[[#This Row],[Abs Erorr ]]/Table8[[#This Row],[Adj Close]]</f>
        <v>3.0303139393953533E-2</v>
      </c>
      <c r="M863" s="97">
        <f t="shared" si="27"/>
        <v>240.63133000000002</v>
      </c>
      <c r="N863" s="85">
        <f>(Table8[[#This Row],[Adj Close]]-Table8[[#This Row],[Forecast 6 Period ]])</f>
        <v>17.701969999999989</v>
      </c>
      <c r="O863" s="85">
        <f>Table8[[#This Row],[Erorr 2]]^2</f>
        <v>313.35974188089961</v>
      </c>
      <c r="P863" s="85">
        <f>ABS(Table8[[#This Row],[Erorr 2]])</f>
        <v>17.701969999999989</v>
      </c>
      <c r="Q863" s="13">
        <f>Table8[[#This Row],[Abs Erorr 4]]/Table8[[#This Row],[Adj Close]]</f>
        <v>6.8523763680485586E-2</v>
      </c>
    </row>
    <row r="864" spans="6:17" x14ac:dyDescent="0.3">
      <c r="F864" s="5">
        <v>44715.291666666664</v>
      </c>
      <c r="G864" s="91">
        <v>234.51669999999999</v>
      </c>
      <c r="H864" s="85">
        <f t="shared" si="26"/>
        <v>253.19630999999998</v>
      </c>
      <c r="I864" s="85">
        <f>(Table8[[#This Row],[Adj Close]]-Table8[[#This Row],[Forecast 3 Period]])</f>
        <v>-18.679609999999997</v>
      </c>
      <c r="J864" s="85">
        <f>Table8[[#This Row],[Erorr ]]^2</f>
        <v>348.92782975209985</v>
      </c>
      <c r="K864" s="85">
        <f>ABS(Table8[[#This Row],[Erorr ]])</f>
        <v>18.679609999999997</v>
      </c>
      <c r="L864" s="13">
        <f>Table8[[#This Row],[Abs Erorr ]]/Table8[[#This Row],[Adj Close]]</f>
        <v>7.9651513090538958E-2</v>
      </c>
      <c r="M864" s="97">
        <f t="shared" si="27"/>
        <v>247.76832000000002</v>
      </c>
      <c r="N864" s="85">
        <f>(Table8[[#This Row],[Adj Close]]-Table8[[#This Row],[Forecast 6 Period ]])</f>
        <v>-13.251620000000031</v>
      </c>
      <c r="O864" s="85">
        <f>Table8[[#This Row],[Erorr 2]]^2</f>
        <v>175.60543262440083</v>
      </c>
      <c r="P864" s="85">
        <f>ABS(Table8[[#This Row],[Erorr 2]])</f>
        <v>13.251620000000031</v>
      </c>
      <c r="Q864" s="13">
        <f>Table8[[#This Row],[Abs Erorr 4]]/Table8[[#This Row],[Adj Close]]</f>
        <v>5.6506082509262805E-2</v>
      </c>
    </row>
    <row r="865" spans="6:17" x14ac:dyDescent="0.3">
      <c r="F865" s="9">
        <v>44718.291666666664</v>
      </c>
      <c r="G865" s="80">
        <v>238.28</v>
      </c>
      <c r="H865" s="85">
        <f t="shared" si="26"/>
        <v>245.34366999999997</v>
      </c>
      <c r="I865" s="85">
        <f>(Table8[[#This Row],[Adj Close]]-Table8[[#This Row],[Forecast 3 Period]])</f>
        <v>-7.0636699999999735</v>
      </c>
      <c r="J865" s="85">
        <f>Table8[[#This Row],[Erorr ]]^2</f>
        <v>49.895433868899623</v>
      </c>
      <c r="K865" s="85">
        <f>ABS(Table8[[#This Row],[Erorr ]])</f>
        <v>7.0636699999999735</v>
      </c>
      <c r="L865" s="13">
        <f>Table8[[#This Row],[Abs Erorr ]]/Table8[[#This Row],[Adj Close]]</f>
        <v>2.9644409937888087E-2</v>
      </c>
      <c r="M865" s="97">
        <f t="shared" si="27"/>
        <v>247.39066</v>
      </c>
      <c r="N865" s="85">
        <f>(Table8[[#This Row],[Adj Close]]-Table8[[#This Row],[Forecast 6 Period ]])</f>
        <v>-9.1106599999999958</v>
      </c>
      <c r="O865" s="85">
        <f>Table8[[#This Row],[Erorr 2]]^2</f>
        <v>83.00412563559992</v>
      </c>
      <c r="P865" s="85">
        <f>ABS(Table8[[#This Row],[Erorr 2]])</f>
        <v>9.1106599999999958</v>
      </c>
      <c r="Q865" s="13">
        <f>Table8[[#This Row],[Abs Erorr 4]]/Table8[[#This Row],[Adj Close]]</f>
        <v>3.8235101561188499E-2</v>
      </c>
    </row>
    <row r="866" spans="6:17" x14ac:dyDescent="0.3">
      <c r="F866" s="5">
        <v>44719.291666666664</v>
      </c>
      <c r="G866" s="91">
        <v>238.88669999999999</v>
      </c>
      <c r="H866" s="85">
        <f t="shared" si="26"/>
        <v>243.167</v>
      </c>
      <c r="I866" s="85">
        <f>(Table8[[#This Row],[Adj Close]]-Table8[[#This Row],[Forecast 3 Period]])</f>
        <v>-4.2803000000000111</v>
      </c>
      <c r="J866" s="85">
        <f>Table8[[#This Row],[Erorr ]]^2</f>
        <v>18.320968090000093</v>
      </c>
      <c r="K866" s="85">
        <f>ABS(Table8[[#This Row],[Erorr ]])</f>
        <v>4.2803000000000111</v>
      </c>
      <c r="L866" s="13">
        <f>Table8[[#This Row],[Abs Erorr ]]/Table8[[#This Row],[Adj Close]]</f>
        <v>1.7917699059847247E-2</v>
      </c>
      <c r="M866" s="97">
        <f t="shared" si="27"/>
        <v>246.18033</v>
      </c>
      <c r="N866" s="85">
        <f>(Table8[[#This Row],[Adj Close]]-Table8[[#This Row],[Forecast 6 Period ]])</f>
        <v>-7.2936300000000074</v>
      </c>
      <c r="O866" s="85">
        <f>Table8[[#This Row],[Erorr 2]]^2</f>
        <v>53.197038576900106</v>
      </c>
      <c r="P866" s="85">
        <f>ABS(Table8[[#This Row],[Erorr 2]])</f>
        <v>7.2936300000000074</v>
      </c>
      <c r="Q866" s="13">
        <f>Table8[[#This Row],[Abs Erorr 4]]/Table8[[#This Row],[Adj Close]]</f>
        <v>3.0531754174677819E-2</v>
      </c>
    </row>
    <row r="867" spans="6:17" x14ac:dyDescent="0.3">
      <c r="F867" s="9">
        <v>44720.291666666664</v>
      </c>
      <c r="G867" s="80">
        <v>241.86670000000001</v>
      </c>
      <c r="H867" s="85">
        <f t="shared" si="26"/>
        <v>237.39368999999999</v>
      </c>
      <c r="I867" s="85">
        <f>(Table8[[#This Row],[Adj Close]]-Table8[[#This Row],[Forecast 3 Period]])</f>
        <v>4.4730100000000164</v>
      </c>
      <c r="J867" s="85">
        <f>Table8[[#This Row],[Erorr ]]^2</f>
        <v>20.007818460100147</v>
      </c>
      <c r="K867" s="85">
        <f>ABS(Table8[[#This Row],[Erorr ]])</f>
        <v>4.4730100000000164</v>
      </c>
      <c r="L867" s="13">
        <f>Table8[[#This Row],[Abs Erorr ]]/Table8[[#This Row],[Adj Close]]</f>
        <v>1.8493699215311642E-2</v>
      </c>
      <c r="M867" s="97">
        <f t="shared" si="27"/>
        <v>243.95767000000001</v>
      </c>
      <c r="N867" s="85">
        <f>(Table8[[#This Row],[Adj Close]]-Table8[[#This Row],[Forecast 6 Period ]])</f>
        <v>-2.0909699999999987</v>
      </c>
      <c r="O867" s="85">
        <f>Table8[[#This Row],[Erorr 2]]^2</f>
        <v>4.3721555408999944</v>
      </c>
      <c r="P867" s="85">
        <f>ABS(Table8[[#This Row],[Erorr 2]])</f>
        <v>2.0909699999999987</v>
      </c>
      <c r="Q867" s="13">
        <f>Table8[[#This Row],[Abs Erorr 4]]/Table8[[#This Row],[Adj Close]]</f>
        <v>8.6451338691932323E-3</v>
      </c>
    </row>
    <row r="868" spans="6:17" x14ac:dyDescent="0.3">
      <c r="F868" s="5">
        <v>44721.291666666664</v>
      </c>
      <c r="G868" s="91">
        <v>239.70670000000001</v>
      </c>
      <c r="H868" s="85">
        <f t="shared" si="26"/>
        <v>239.89668999999998</v>
      </c>
      <c r="I868" s="85">
        <f>(Table8[[#This Row],[Adj Close]]-Table8[[#This Row],[Forecast 3 Period]])</f>
        <v>-0.18998999999996613</v>
      </c>
      <c r="J868" s="85">
        <f>Table8[[#This Row],[Erorr ]]^2</f>
        <v>3.6096200099987132E-2</v>
      </c>
      <c r="K868" s="85">
        <f>ABS(Table8[[#This Row],[Erorr ]])</f>
        <v>0.18998999999996613</v>
      </c>
      <c r="L868" s="13">
        <f>Table8[[#This Row],[Abs Erorr ]]/Table8[[#This Row],[Adj Close]]</f>
        <v>7.9259361544740351E-4</v>
      </c>
      <c r="M868" s="97">
        <f t="shared" si="27"/>
        <v>241.22235000000003</v>
      </c>
      <c r="N868" s="85">
        <f>(Table8[[#This Row],[Adj Close]]-Table8[[#This Row],[Forecast 6 Period ]])</f>
        <v>-1.5156500000000221</v>
      </c>
      <c r="O868" s="85">
        <f>Table8[[#This Row],[Erorr 2]]^2</f>
        <v>2.2971949225000672</v>
      </c>
      <c r="P868" s="85">
        <f>ABS(Table8[[#This Row],[Erorr 2]])</f>
        <v>1.5156500000000221</v>
      </c>
      <c r="Q868" s="13">
        <f>Table8[[#This Row],[Abs Erorr 4]]/Table8[[#This Row],[Adj Close]]</f>
        <v>6.3229354874103317E-3</v>
      </c>
    </row>
    <row r="869" spans="6:17" x14ac:dyDescent="0.3">
      <c r="F869" s="9">
        <v>44722.291666666664</v>
      </c>
      <c r="G869" s="80">
        <v>232.23</v>
      </c>
      <c r="H869" s="85">
        <f t="shared" si="26"/>
        <v>240.10870000000003</v>
      </c>
      <c r="I869" s="85">
        <f>(Table8[[#This Row],[Adj Close]]-Table8[[#This Row],[Forecast 3 Period]])</f>
        <v>-7.8787000000000376</v>
      </c>
      <c r="J869" s="85">
        <f>Table8[[#This Row],[Erorr ]]^2</f>
        <v>62.073913690000595</v>
      </c>
      <c r="K869" s="85">
        <f>ABS(Table8[[#This Row],[Erorr ]])</f>
        <v>7.8787000000000376</v>
      </c>
      <c r="L869" s="13">
        <f>Table8[[#This Row],[Abs Erorr ]]/Table8[[#This Row],[Adj Close]]</f>
        <v>3.392627998105343E-2</v>
      </c>
      <c r="M869" s="97">
        <f t="shared" si="27"/>
        <v>241.03302000000002</v>
      </c>
      <c r="N869" s="85">
        <f>(Table8[[#This Row],[Adj Close]]-Table8[[#This Row],[Forecast 6 Period ]])</f>
        <v>-8.803020000000032</v>
      </c>
      <c r="O869" s="85">
        <f>Table8[[#This Row],[Erorr 2]]^2</f>
        <v>77.493161120400558</v>
      </c>
      <c r="P869" s="85">
        <f>ABS(Table8[[#This Row],[Erorr 2]])</f>
        <v>8.803020000000032</v>
      </c>
      <c r="Q869" s="13">
        <f>Table8[[#This Row],[Abs Erorr 4]]/Table8[[#This Row],[Adj Close]]</f>
        <v>3.7906472032037342E-2</v>
      </c>
    </row>
    <row r="870" spans="6:17" x14ac:dyDescent="0.3">
      <c r="F870" s="5">
        <v>44725.291666666664</v>
      </c>
      <c r="G870" s="91">
        <v>215.73670000000001</v>
      </c>
      <c r="H870" s="85">
        <f t="shared" si="26"/>
        <v>237.36402000000001</v>
      </c>
      <c r="I870" s="85">
        <f>(Table8[[#This Row],[Adj Close]]-Table8[[#This Row],[Forecast 3 Period]])</f>
        <v>-21.627319999999997</v>
      </c>
      <c r="J870" s="85">
        <f>Table8[[#This Row],[Erorr ]]^2</f>
        <v>467.74097038239989</v>
      </c>
      <c r="K870" s="85">
        <f>ABS(Table8[[#This Row],[Erorr ]])</f>
        <v>21.627319999999997</v>
      </c>
      <c r="L870" s="13">
        <f>Table8[[#This Row],[Abs Erorr ]]/Table8[[#This Row],[Adj Close]]</f>
        <v>0.10024868276932018</v>
      </c>
      <c r="M870" s="97">
        <f t="shared" si="27"/>
        <v>237.81769000000003</v>
      </c>
      <c r="N870" s="85">
        <f>(Table8[[#This Row],[Adj Close]]-Table8[[#This Row],[Forecast 6 Period ]])</f>
        <v>-22.080990000000014</v>
      </c>
      <c r="O870" s="85">
        <f>Table8[[#This Row],[Erorr 2]]^2</f>
        <v>487.57011938010061</v>
      </c>
      <c r="P870" s="85">
        <f>ABS(Table8[[#This Row],[Erorr 2]])</f>
        <v>22.080990000000014</v>
      </c>
      <c r="Q870" s="13">
        <f>Table8[[#This Row],[Abs Erorr 4]]/Table8[[#This Row],[Adj Close]]</f>
        <v>0.10235157022425954</v>
      </c>
    </row>
    <row r="871" spans="6:17" x14ac:dyDescent="0.3">
      <c r="F871" s="9">
        <v>44726.291666666664</v>
      </c>
      <c r="G871" s="80">
        <v>220.89</v>
      </c>
      <c r="H871" s="85">
        <f t="shared" si="26"/>
        <v>227.87569000000002</v>
      </c>
      <c r="I871" s="85">
        <f>(Table8[[#This Row],[Adj Close]]-Table8[[#This Row],[Forecast 3 Period]])</f>
        <v>-6.9856900000000337</v>
      </c>
      <c r="J871" s="85">
        <f>Table8[[#This Row],[Erorr ]]^2</f>
        <v>48.79986477610047</v>
      </c>
      <c r="K871" s="85">
        <f>ABS(Table8[[#This Row],[Erorr ]])</f>
        <v>6.9856900000000337</v>
      </c>
      <c r="L871" s="13">
        <f>Table8[[#This Row],[Abs Erorr ]]/Table8[[#This Row],[Adj Close]]</f>
        <v>3.1625198062384147E-2</v>
      </c>
      <c r="M871" s="97">
        <f t="shared" si="27"/>
        <v>233.62469000000002</v>
      </c>
      <c r="N871" s="85">
        <f>(Table8[[#This Row],[Adj Close]]-Table8[[#This Row],[Forecast 6 Period ]])</f>
        <v>-12.734690000000029</v>
      </c>
      <c r="O871" s="85">
        <f>Table8[[#This Row],[Erorr 2]]^2</f>
        <v>162.17232939610074</v>
      </c>
      <c r="P871" s="85">
        <f>ABS(Table8[[#This Row],[Erorr 2]])</f>
        <v>12.734690000000029</v>
      </c>
      <c r="Q871" s="13">
        <f>Table8[[#This Row],[Abs Erorr 4]]/Table8[[#This Row],[Adj Close]]</f>
        <v>5.7651727103988547E-2</v>
      </c>
    </row>
    <row r="872" spans="6:17" x14ac:dyDescent="0.3">
      <c r="F872" s="5">
        <v>44727.291666666664</v>
      </c>
      <c r="G872" s="91">
        <v>233</v>
      </c>
      <c r="H872" s="85">
        <f t="shared" si="26"/>
        <v>222.74601000000001</v>
      </c>
      <c r="I872" s="85">
        <f>(Table8[[#This Row],[Adj Close]]-Table8[[#This Row],[Forecast 3 Period]])</f>
        <v>10.253989999999988</v>
      </c>
      <c r="J872" s="85">
        <f>Table8[[#This Row],[Erorr ]]^2</f>
        <v>105.14431092009974</v>
      </c>
      <c r="K872" s="85">
        <f>ABS(Table8[[#This Row],[Erorr ]])</f>
        <v>10.253989999999988</v>
      </c>
      <c r="L872" s="13">
        <f>Table8[[#This Row],[Abs Erorr ]]/Table8[[#This Row],[Adj Close]]</f>
        <v>4.4008540772532134E-2</v>
      </c>
      <c r="M872" s="97">
        <f t="shared" si="27"/>
        <v>229.78801999999999</v>
      </c>
      <c r="N872" s="85">
        <f>(Table8[[#This Row],[Adj Close]]-Table8[[#This Row],[Forecast 6 Period ]])</f>
        <v>3.2119800000000112</v>
      </c>
      <c r="O872" s="85">
        <f>Table8[[#This Row],[Erorr 2]]^2</f>
        <v>10.316815520400072</v>
      </c>
      <c r="P872" s="85">
        <f>ABS(Table8[[#This Row],[Erorr 2]])</f>
        <v>3.2119800000000112</v>
      </c>
      <c r="Q872" s="13">
        <f>Table8[[#This Row],[Abs Erorr 4]]/Table8[[#This Row],[Adj Close]]</f>
        <v>1.3785321888412066E-2</v>
      </c>
    </row>
    <row r="873" spans="6:17" x14ac:dyDescent="0.3">
      <c r="F873" s="9">
        <v>44728.291666666664</v>
      </c>
      <c r="G873" s="80">
        <v>213.1</v>
      </c>
      <c r="H873" s="85">
        <f t="shared" si="26"/>
        <v>224.18800999999999</v>
      </c>
      <c r="I873" s="85">
        <f>(Table8[[#This Row],[Adj Close]]-Table8[[#This Row],[Forecast 3 Period]])</f>
        <v>-11.088009999999997</v>
      </c>
      <c r="J873" s="85">
        <f>Table8[[#This Row],[Erorr ]]^2</f>
        <v>122.94396576009993</v>
      </c>
      <c r="K873" s="85">
        <f>ABS(Table8[[#This Row],[Erorr ]])</f>
        <v>11.088009999999997</v>
      </c>
      <c r="L873" s="13">
        <f>Table8[[#This Row],[Abs Erorr ]]/Table8[[#This Row],[Adj Close]]</f>
        <v>5.2031956827780369E-2</v>
      </c>
      <c r="M873" s="97">
        <f t="shared" si="27"/>
        <v>228.52868000000001</v>
      </c>
      <c r="N873" s="85">
        <f>(Table8[[#This Row],[Adj Close]]-Table8[[#This Row],[Forecast 6 Period ]])</f>
        <v>-15.428680000000014</v>
      </c>
      <c r="O873" s="85">
        <f>Table8[[#This Row],[Erorr 2]]^2</f>
        <v>238.04416654240043</v>
      </c>
      <c r="P873" s="85">
        <f>ABS(Table8[[#This Row],[Erorr 2]])</f>
        <v>15.428680000000014</v>
      </c>
      <c r="Q873" s="13">
        <f>Table8[[#This Row],[Abs Erorr 4]]/Table8[[#This Row],[Adj Close]]</f>
        <v>7.2401126231816118E-2</v>
      </c>
    </row>
    <row r="874" spans="6:17" x14ac:dyDescent="0.3">
      <c r="F874" s="5">
        <v>44729.291666666664</v>
      </c>
      <c r="G874" s="91">
        <v>216.76</v>
      </c>
      <c r="H874" s="85">
        <f t="shared" si="26"/>
        <v>221.40699999999998</v>
      </c>
      <c r="I874" s="85">
        <f>(Table8[[#This Row],[Adj Close]]-Table8[[#This Row],[Forecast 3 Period]])</f>
        <v>-4.6469999999999914</v>
      </c>
      <c r="J874" s="85">
        <f>Table8[[#This Row],[Erorr ]]^2</f>
        <v>21.59460899999992</v>
      </c>
      <c r="K874" s="85">
        <f>ABS(Table8[[#This Row],[Erorr ]])</f>
        <v>4.6469999999999914</v>
      </c>
      <c r="L874" s="13">
        <f>Table8[[#This Row],[Abs Erorr ]]/Table8[[#This Row],[Adj Close]]</f>
        <v>2.1438457279940908E-2</v>
      </c>
      <c r="M874" s="97">
        <f t="shared" si="27"/>
        <v>223.73901000000004</v>
      </c>
      <c r="N874" s="85">
        <f>(Table8[[#This Row],[Adj Close]]-Table8[[#This Row],[Forecast 6 Period ]])</f>
        <v>-6.979010000000045</v>
      </c>
      <c r="O874" s="85">
        <f>Table8[[#This Row],[Erorr 2]]^2</f>
        <v>48.706580580100628</v>
      </c>
      <c r="P874" s="85">
        <f>ABS(Table8[[#This Row],[Erorr 2]])</f>
        <v>6.979010000000045</v>
      </c>
      <c r="Q874" s="13">
        <f>Table8[[#This Row],[Abs Erorr 4]]/Table8[[#This Row],[Adj Close]]</f>
        <v>3.2196945930983788E-2</v>
      </c>
    </row>
    <row r="875" spans="6:17" x14ac:dyDescent="0.3">
      <c r="F875" s="9">
        <v>44733.291666666664</v>
      </c>
      <c r="G875" s="80">
        <v>237.0367</v>
      </c>
      <c r="H875" s="85">
        <f t="shared" si="26"/>
        <v>220.53399999999999</v>
      </c>
      <c r="I875" s="85">
        <f>(Table8[[#This Row],[Adj Close]]-Table8[[#This Row],[Forecast 3 Period]])</f>
        <v>16.502700000000004</v>
      </c>
      <c r="J875" s="85">
        <f>Table8[[#This Row],[Erorr ]]^2</f>
        <v>272.33910729000013</v>
      </c>
      <c r="K875" s="85">
        <f>ABS(Table8[[#This Row],[Erorr ]])</f>
        <v>16.502700000000004</v>
      </c>
      <c r="L875" s="13">
        <f>Table8[[#This Row],[Abs Erorr ]]/Table8[[#This Row],[Adj Close]]</f>
        <v>6.9620864617166892E-2</v>
      </c>
      <c r="M875" s="97">
        <f t="shared" si="27"/>
        <v>221.54667000000001</v>
      </c>
      <c r="N875" s="85">
        <f>(Table8[[#This Row],[Adj Close]]-Table8[[#This Row],[Forecast 6 Period ]])</f>
        <v>15.49002999999999</v>
      </c>
      <c r="O875" s="85">
        <f>Table8[[#This Row],[Erorr 2]]^2</f>
        <v>239.94102940089971</v>
      </c>
      <c r="P875" s="85">
        <f>ABS(Table8[[#This Row],[Erorr 2]])</f>
        <v>15.49002999999999</v>
      </c>
      <c r="Q875" s="13">
        <f>Table8[[#This Row],[Abs Erorr 4]]/Table8[[#This Row],[Adj Close]]</f>
        <v>6.53486569801216E-2</v>
      </c>
    </row>
    <row r="876" spans="6:17" x14ac:dyDescent="0.3">
      <c r="F876" s="5">
        <v>44734.291666666664</v>
      </c>
      <c r="G876" s="91">
        <v>236.08670000000001</v>
      </c>
      <c r="H876" s="85">
        <f t="shared" si="26"/>
        <v>223.77267999999998</v>
      </c>
      <c r="I876" s="85">
        <f>(Table8[[#This Row],[Adj Close]]-Table8[[#This Row],[Forecast 3 Period]])</f>
        <v>12.314020000000028</v>
      </c>
      <c r="J876" s="85">
        <f>Table8[[#This Row],[Erorr ]]^2</f>
        <v>151.63508856040067</v>
      </c>
      <c r="K876" s="85">
        <f>ABS(Table8[[#This Row],[Erorr ]])</f>
        <v>12.314020000000028</v>
      </c>
      <c r="L876" s="13">
        <f>Table8[[#This Row],[Abs Erorr ]]/Table8[[#This Row],[Adj Close]]</f>
        <v>5.2158889086085861E-2</v>
      </c>
      <c r="M876" s="97">
        <f t="shared" si="27"/>
        <v>223.64201</v>
      </c>
      <c r="N876" s="85">
        <f>(Table8[[#This Row],[Adj Close]]-Table8[[#This Row],[Forecast 6 Period ]])</f>
        <v>12.444690000000008</v>
      </c>
      <c r="O876" s="85">
        <f>Table8[[#This Row],[Erorr 2]]^2</f>
        <v>154.87030919610021</v>
      </c>
      <c r="P876" s="85">
        <f>ABS(Table8[[#This Row],[Erorr 2]])</f>
        <v>12.444690000000008</v>
      </c>
      <c r="Q876" s="13">
        <f>Table8[[#This Row],[Abs Erorr 4]]/Table8[[#This Row],[Adj Close]]</f>
        <v>5.2712372192080317E-2</v>
      </c>
    </row>
    <row r="877" spans="6:17" x14ac:dyDescent="0.3">
      <c r="F877" s="9">
        <v>44735.291666666664</v>
      </c>
      <c r="G877" s="80">
        <v>235.07</v>
      </c>
      <c r="H877" s="85">
        <f t="shared" si="26"/>
        <v>230.57369</v>
      </c>
      <c r="I877" s="85">
        <f>(Table8[[#This Row],[Adj Close]]-Table8[[#This Row],[Forecast 3 Period]])</f>
        <v>4.496309999999994</v>
      </c>
      <c r="J877" s="85">
        <f>Table8[[#This Row],[Erorr ]]^2</f>
        <v>20.216803616099945</v>
      </c>
      <c r="K877" s="85">
        <f>ABS(Table8[[#This Row],[Erorr ]])</f>
        <v>4.496309999999994</v>
      </c>
      <c r="L877" s="13">
        <f>Table8[[#This Row],[Abs Erorr ]]/Table8[[#This Row],[Adj Close]]</f>
        <v>1.9127536478495744E-2</v>
      </c>
      <c r="M877" s="97">
        <f t="shared" si="27"/>
        <v>225.98568000000003</v>
      </c>
      <c r="N877" s="85">
        <f>(Table8[[#This Row],[Adj Close]]-Table8[[#This Row],[Forecast 6 Period ]])</f>
        <v>9.0843199999999626</v>
      </c>
      <c r="O877" s="85">
        <f>Table8[[#This Row],[Erorr 2]]^2</f>
        <v>82.524869862399328</v>
      </c>
      <c r="P877" s="85">
        <f>ABS(Table8[[#This Row],[Erorr 2]])</f>
        <v>9.0843199999999626</v>
      </c>
      <c r="Q877" s="13">
        <f>Table8[[#This Row],[Abs Erorr 4]]/Table8[[#This Row],[Adj Close]]</f>
        <v>3.8645169523971422E-2</v>
      </c>
    </row>
    <row r="878" spans="6:17" x14ac:dyDescent="0.3">
      <c r="F878" s="5">
        <v>44736.291666666664</v>
      </c>
      <c r="G878" s="91">
        <v>245.70670000000001</v>
      </c>
      <c r="H878" s="85">
        <f t="shared" si="26"/>
        <v>235.96502000000001</v>
      </c>
      <c r="I878" s="85">
        <f>(Table8[[#This Row],[Adj Close]]-Table8[[#This Row],[Forecast 3 Period]])</f>
        <v>9.7416800000000023</v>
      </c>
      <c r="J878" s="85">
        <f>Table8[[#This Row],[Erorr ]]^2</f>
        <v>94.900329222400046</v>
      </c>
      <c r="K878" s="85">
        <f>ABS(Table8[[#This Row],[Erorr ]])</f>
        <v>9.7416800000000023</v>
      </c>
      <c r="L878" s="13">
        <f>Table8[[#This Row],[Abs Erorr ]]/Table8[[#This Row],[Adj Close]]</f>
        <v>3.9647596097298128E-2</v>
      </c>
      <c r="M878" s="97">
        <f t="shared" si="27"/>
        <v>229.60068000000004</v>
      </c>
      <c r="N878" s="85">
        <f>(Table8[[#This Row],[Adj Close]]-Table8[[#This Row],[Forecast 6 Period ]])</f>
        <v>16.106019999999972</v>
      </c>
      <c r="O878" s="85">
        <f>Table8[[#This Row],[Erorr 2]]^2</f>
        <v>259.40388024039913</v>
      </c>
      <c r="P878" s="85">
        <f>ABS(Table8[[#This Row],[Erorr 2]])</f>
        <v>16.106019999999972</v>
      </c>
      <c r="Q878" s="13">
        <f>Table8[[#This Row],[Abs Erorr 4]]/Table8[[#This Row],[Adj Close]]</f>
        <v>6.5549779472842906E-2</v>
      </c>
    </row>
    <row r="879" spans="6:17" x14ac:dyDescent="0.3">
      <c r="F879" s="9">
        <v>44739.291666666664</v>
      </c>
      <c r="G879" s="80">
        <v>244.92</v>
      </c>
      <c r="H879" s="85">
        <f t="shared" si="26"/>
        <v>239.62969000000001</v>
      </c>
      <c r="I879" s="85">
        <f>(Table8[[#This Row],[Adj Close]]-Table8[[#This Row],[Forecast 3 Period]])</f>
        <v>5.2903099999999768</v>
      </c>
      <c r="J879" s="85">
        <f>Table8[[#This Row],[Erorr ]]^2</f>
        <v>27.987379896099753</v>
      </c>
      <c r="K879" s="85">
        <f>ABS(Table8[[#This Row],[Erorr ]])</f>
        <v>5.2903099999999768</v>
      </c>
      <c r="L879" s="13">
        <f>Table8[[#This Row],[Abs Erorr ]]/Table8[[#This Row],[Adj Close]]</f>
        <v>2.1600155152702829E-2</v>
      </c>
      <c r="M879" s="97">
        <f t="shared" si="27"/>
        <v>233.76602000000003</v>
      </c>
      <c r="N879" s="85">
        <f>(Table8[[#This Row],[Adj Close]]-Table8[[#This Row],[Forecast 6 Period ]])</f>
        <v>11.153979999999962</v>
      </c>
      <c r="O879" s="85">
        <f>Table8[[#This Row],[Erorr 2]]^2</f>
        <v>124.41126984039914</v>
      </c>
      <c r="P879" s="85">
        <f>ABS(Table8[[#This Row],[Erorr 2]])</f>
        <v>11.153979999999962</v>
      </c>
      <c r="Q879" s="13">
        <f>Table8[[#This Row],[Abs Erorr 4]]/Table8[[#This Row],[Adj Close]]</f>
        <v>4.5541319614567866E-2</v>
      </c>
    </row>
    <row r="880" spans="6:17" x14ac:dyDescent="0.3">
      <c r="F880" s="5">
        <v>44740.291666666664</v>
      </c>
      <c r="G880" s="91">
        <v>232.66329999999999</v>
      </c>
      <c r="H880" s="85">
        <f t="shared" si="26"/>
        <v>242.20101</v>
      </c>
      <c r="I880" s="85">
        <f>(Table8[[#This Row],[Adj Close]]-Table8[[#This Row],[Forecast 3 Period]])</f>
        <v>-9.5377100000000041</v>
      </c>
      <c r="J880" s="85">
        <f>Table8[[#This Row],[Erorr ]]^2</f>
        <v>90.967912044100075</v>
      </c>
      <c r="K880" s="85">
        <f>ABS(Table8[[#This Row],[Erorr ]])</f>
        <v>9.5377100000000041</v>
      </c>
      <c r="L880" s="13">
        <f>Table8[[#This Row],[Abs Erorr ]]/Table8[[#This Row],[Adj Close]]</f>
        <v>4.0993616096737233E-2</v>
      </c>
      <c r="M880" s="97">
        <f t="shared" si="27"/>
        <v>237.73635000000002</v>
      </c>
      <c r="N880" s="85">
        <f>(Table8[[#This Row],[Adj Close]]-Table8[[#This Row],[Forecast 6 Period ]])</f>
        <v>-5.0730500000000234</v>
      </c>
      <c r="O880" s="85">
        <f>Table8[[#This Row],[Erorr 2]]^2</f>
        <v>25.735836302500235</v>
      </c>
      <c r="P880" s="85">
        <f>ABS(Table8[[#This Row],[Erorr 2]])</f>
        <v>5.0730500000000234</v>
      </c>
      <c r="Q880" s="13">
        <f>Table8[[#This Row],[Abs Erorr 4]]/Table8[[#This Row],[Adj Close]]</f>
        <v>2.180425533378072E-2</v>
      </c>
    </row>
    <row r="881" spans="6:17" x14ac:dyDescent="0.3">
      <c r="F881" s="9">
        <v>44741.291666666664</v>
      </c>
      <c r="G881" s="80">
        <v>228.49</v>
      </c>
      <c r="H881" s="85">
        <f t="shared" si="26"/>
        <v>240.25333000000001</v>
      </c>
      <c r="I881" s="85">
        <f>(Table8[[#This Row],[Adj Close]]-Table8[[#This Row],[Forecast 3 Period]])</f>
        <v>-11.763329999999996</v>
      </c>
      <c r="J881" s="85">
        <f>Table8[[#This Row],[Erorr ]]^2</f>
        <v>138.37593268889992</v>
      </c>
      <c r="K881" s="85">
        <f>ABS(Table8[[#This Row],[Erorr ]])</f>
        <v>11.763329999999996</v>
      </c>
      <c r="L881" s="13">
        <f>Table8[[#This Row],[Abs Erorr ]]/Table8[[#This Row],[Adj Close]]</f>
        <v>5.1482909536522369E-2</v>
      </c>
      <c r="M881" s="97">
        <f t="shared" si="27"/>
        <v>238.98434000000003</v>
      </c>
      <c r="N881" s="85">
        <f>(Table8[[#This Row],[Adj Close]]-Table8[[#This Row],[Forecast 6 Period ]])</f>
        <v>-10.494340000000022</v>
      </c>
      <c r="O881" s="85">
        <f>Table8[[#This Row],[Erorr 2]]^2</f>
        <v>110.13117203560047</v>
      </c>
      <c r="P881" s="85">
        <f>ABS(Table8[[#This Row],[Erorr 2]])</f>
        <v>10.494340000000022</v>
      </c>
      <c r="Q881" s="13">
        <f>Table8[[#This Row],[Abs Erorr 4]]/Table8[[#This Row],[Adj Close]]</f>
        <v>4.5929099741783108E-2</v>
      </c>
    </row>
    <row r="882" spans="6:17" x14ac:dyDescent="0.3">
      <c r="F882" s="5">
        <v>44742.291666666664</v>
      </c>
      <c r="G882" s="91">
        <v>224.47329999999999</v>
      </c>
      <c r="H882" s="85">
        <f t="shared" si="26"/>
        <v>234.67099000000002</v>
      </c>
      <c r="I882" s="85">
        <f>(Table8[[#This Row],[Adj Close]]-Table8[[#This Row],[Forecast 3 Period]])</f>
        <v>-10.197690000000023</v>
      </c>
      <c r="J882" s="85">
        <f>Table8[[#This Row],[Erorr ]]^2</f>
        <v>103.99288133610047</v>
      </c>
      <c r="K882" s="85">
        <f>ABS(Table8[[#This Row],[Erorr ]])</f>
        <v>10.197690000000023</v>
      </c>
      <c r="L882" s="13">
        <f>Table8[[#This Row],[Abs Erorr ]]/Table8[[#This Row],[Adj Close]]</f>
        <v>4.5429411872147038E-2</v>
      </c>
      <c r="M882" s="97">
        <f t="shared" si="27"/>
        <v>237.47167000000002</v>
      </c>
      <c r="N882" s="85">
        <f>(Table8[[#This Row],[Adj Close]]-Table8[[#This Row],[Forecast 6 Period ]])</f>
        <v>-12.998370000000023</v>
      </c>
      <c r="O882" s="85">
        <f>Table8[[#This Row],[Erorr 2]]^2</f>
        <v>168.95762265690058</v>
      </c>
      <c r="P882" s="85">
        <f>ABS(Table8[[#This Row],[Erorr 2]])</f>
        <v>12.998370000000023</v>
      </c>
      <c r="Q882" s="13">
        <f>Table8[[#This Row],[Abs Erorr 4]]/Table8[[#This Row],[Adj Close]]</f>
        <v>5.7906085044412955E-2</v>
      </c>
    </row>
    <row r="883" spans="6:17" x14ac:dyDescent="0.3">
      <c r="F883" s="9">
        <v>44743.291666666664</v>
      </c>
      <c r="G883" s="80">
        <v>227.26329999999999</v>
      </c>
      <c r="H883" s="85">
        <f t="shared" si="26"/>
        <v>228.13531</v>
      </c>
      <c r="I883" s="85">
        <f>(Table8[[#This Row],[Adj Close]]-Table8[[#This Row],[Forecast 3 Period]])</f>
        <v>-0.87201000000001727</v>
      </c>
      <c r="J883" s="85">
        <f>Table8[[#This Row],[Erorr ]]^2</f>
        <v>0.76040144010003008</v>
      </c>
      <c r="K883" s="85">
        <f>ABS(Table8[[#This Row],[Erorr ]])</f>
        <v>0.87201000000001727</v>
      </c>
      <c r="L883" s="13">
        <f>Table8[[#This Row],[Abs Erorr ]]/Table8[[#This Row],[Adj Close]]</f>
        <v>3.8370031588911072E-3</v>
      </c>
      <c r="M883" s="97">
        <f t="shared" si="27"/>
        <v>234.18699000000004</v>
      </c>
      <c r="N883" s="85">
        <f>(Table8[[#This Row],[Adj Close]]-Table8[[#This Row],[Forecast 6 Period ]])</f>
        <v>-6.9236900000000503</v>
      </c>
      <c r="O883" s="85">
        <f>Table8[[#This Row],[Erorr 2]]^2</f>
        <v>47.937483216100695</v>
      </c>
      <c r="P883" s="85">
        <f>ABS(Table8[[#This Row],[Erorr 2]])</f>
        <v>6.9236900000000503</v>
      </c>
      <c r="Q883" s="13">
        <f>Table8[[#This Row],[Abs Erorr 4]]/Table8[[#This Row],[Adj Close]]</f>
        <v>3.0465499708928149E-2</v>
      </c>
    </row>
    <row r="884" spans="6:17" x14ac:dyDescent="0.3">
      <c r="F884" s="5">
        <v>44747.291666666664</v>
      </c>
      <c r="G884" s="91">
        <v>233.0667</v>
      </c>
      <c r="H884" s="85">
        <f t="shared" si="26"/>
        <v>226.79431</v>
      </c>
      <c r="I884" s="85">
        <f>(Table8[[#This Row],[Adj Close]]-Table8[[#This Row],[Forecast 3 Period]])</f>
        <v>6.2723900000000015</v>
      </c>
      <c r="J884" s="85">
        <f>Table8[[#This Row],[Erorr ]]^2</f>
        <v>39.342876312100017</v>
      </c>
      <c r="K884" s="85">
        <f>ABS(Table8[[#This Row],[Erorr ]])</f>
        <v>6.2723900000000015</v>
      </c>
      <c r="L884" s="13">
        <f>Table8[[#This Row],[Abs Erorr ]]/Table8[[#This Row],[Adj Close]]</f>
        <v>2.6912424640671541E-2</v>
      </c>
      <c r="M884" s="97">
        <f t="shared" si="27"/>
        <v>231.64064999999999</v>
      </c>
      <c r="N884" s="85">
        <f>(Table8[[#This Row],[Adj Close]]-Table8[[#This Row],[Forecast 6 Period ]])</f>
        <v>1.4260500000000036</v>
      </c>
      <c r="O884" s="85">
        <f>Table8[[#This Row],[Erorr 2]]^2</f>
        <v>2.03361860250001</v>
      </c>
      <c r="P884" s="85">
        <f>ABS(Table8[[#This Row],[Erorr 2]])</f>
        <v>1.4260500000000036</v>
      </c>
      <c r="Q884" s="13">
        <f>Table8[[#This Row],[Abs Erorr 4]]/Table8[[#This Row],[Adj Close]]</f>
        <v>6.1186347084332664E-3</v>
      </c>
    </row>
    <row r="885" spans="6:17" x14ac:dyDescent="0.3">
      <c r="F885" s="9">
        <v>44748.291666666664</v>
      </c>
      <c r="G885" s="80">
        <v>231.73330000000001</v>
      </c>
      <c r="H885" s="85">
        <f t="shared" si="26"/>
        <v>228.74766</v>
      </c>
      <c r="I885" s="85">
        <f>(Table8[[#This Row],[Adj Close]]-Table8[[#This Row],[Forecast 3 Period]])</f>
        <v>2.9856400000000178</v>
      </c>
      <c r="J885" s="85">
        <f>Table8[[#This Row],[Erorr ]]^2</f>
        <v>8.914046209600107</v>
      </c>
      <c r="K885" s="85">
        <f>ABS(Table8[[#This Row],[Erorr ]])</f>
        <v>2.9856400000000178</v>
      </c>
      <c r="L885" s="13">
        <f>Table8[[#This Row],[Abs Erorr ]]/Table8[[#This Row],[Adj Close]]</f>
        <v>1.2883948918864995E-2</v>
      </c>
      <c r="M885" s="97">
        <f t="shared" si="27"/>
        <v>230.41699000000003</v>
      </c>
      <c r="N885" s="85">
        <f>(Table8[[#This Row],[Adj Close]]-Table8[[#This Row],[Forecast 6 Period ]])</f>
        <v>1.3163099999999872</v>
      </c>
      <c r="O885" s="85">
        <f>Table8[[#This Row],[Erorr 2]]^2</f>
        <v>1.7326720160999662</v>
      </c>
      <c r="P885" s="85">
        <f>ABS(Table8[[#This Row],[Erorr 2]])</f>
        <v>1.3163099999999872</v>
      </c>
      <c r="Q885" s="13">
        <f>Table8[[#This Row],[Abs Erorr 4]]/Table8[[#This Row],[Adj Close]]</f>
        <v>5.6802798734579239E-3</v>
      </c>
    </row>
    <row r="886" spans="6:17" x14ac:dyDescent="0.3">
      <c r="F886" s="5">
        <v>44749.291666666664</v>
      </c>
      <c r="G886" s="91">
        <v>244.54329999999999</v>
      </c>
      <c r="H886" s="85">
        <f t="shared" si="26"/>
        <v>230.79232000000002</v>
      </c>
      <c r="I886" s="85">
        <f>(Table8[[#This Row],[Adj Close]]-Table8[[#This Row],[Forecast 3 Period]])</f>
        <v>13.75097999999997</v>
      </c>
      <c r="J886" s="85">
        <f>Table8[[#This Row],[Erorr ]]^2</f>
        <v>189.08945096039918</v>
      </c>
      <c r="K886" s="85">
        <f>ABS(Table8[[#This Row],[Erorr ]])</f>
        <v>13.75097999999997</v>
      </c>
      <c r="L886" s="13">
        <f>Table8[[#This Row],[Abs Erorr ]]/Table8[[#This Row],[Adj Close]]</f>
        <v>5.6231268654671672E-2</v>
      </c>
      <c r="M886" s="97">
        <f t="shared" si="27"/>
        <v>229.42265</v>
      </c>
      <c r="N886" s="85">
        <f>(Table8[[#This Row],[Adj Close]]-Table8[[#This Row],[Forecast 6 Period ]])</f>
        <v>15.120649999999983</v>
      </c>
      <c r="O886" s="85">
        <f>Table8[[#This Row],[Erorr 2]]^2</f>
        <v>228.6340564224995</v>
      </c>
      <c r="P886" s="85">
        <f>ABS(Table8[[#This Row],[Erorr 2]])</f>
        <v>15.120649999999983</v>
      </c>
      <c r="Q886" s="13">
        <f>Table8[[#This Row],[Abs Erorr 4]]/Table8[[#This Row],[Adj Close]]</f>
        <v>6.1832199042050978E-2</v>
      </c>
    </row>
    <row r="887" spans="6:17" x14ac:dyDescent="0.3">
      <c r="F887" s="9">
        <v>44750.291666666664</v>
      </c>
      <c r="G887" s="80">
        <v>250.76329999999999</v>
      </c>
      <c r="H887" s="85">
        <f t="shared" si="26"/>
        <v>237.25731999999999</v>
      </c>
      <c r="I887" s="85">
        <f>(Table8[[#This Row],[Adj Close]]-Table8[[#This Row],[Forecast 3 Period]])</f>
        <v>13.505979999999994</v>
      </c>
      <c r="J887" s="85">
        <f>Table8[[#This Row],[Erorr ]]^2</f>
        <v>182.41149576039984</v>
      </c>
      <c r="K887" s="85">
        <f>ABS(Table8[[#This Row],[Erorr ]])</f>
        <v>13.505979999999994</v>
      </c>
      <c r="L887" s="13">
        <f>Table8[[#This Row],[Abs Erorr ]]/Table8[[#This Row],[Adj Close]]</f>
        <v>5.3859476247122264E-2</v>
      </c>
      <c r="M887" s="97">
        <f t="shared" si="27"/>
        <v>232.61765000000003</v>
      </c>
      <c r="N887" s="85">
        <f>(Table8[[#This Row],[Adj Close]]-Table8[[#This Row],[Forecast 6 Period ]])</f>
        <v>18.145649999999961</v>
      </c>
      <c r="O887" s="85">
        <f>Table8[[#This Row],[Erorr 2]]^2</f>
        <v>329.2646139224986</v>
      </c>
      <c r="P887" s="85">
        <f>ABS(Table8[[#This Row],[Erorr 2]])</f>
        <v>18.145649999999961</v>
      </c>
      <c r="Q887" s="13">
        <f>Table8[[#This Row],[Abs Erorr 4]]/Table8[[#This Row],[Adj Close]]</f>
        <v>7.236166536331258E-2</v>
      </c>
    </row>
    <row r="888" spans="6:17" x14ac:dyDescent="0.3">
      <c r="F888" s="5">
        <v>44753.291666666664</v>
      </c>
      <c r="G888" s="91">
        <v>234.3433</v>
      </c>
      <c r="H888" s="85">
        <f t="shared" si="26"/>
        <v>243.1883</v>
      </c>
      <c r="I888" s="85">
        <f>(Table8[[#This Row],[Adj Close]]-Table8[[#This Row],[Forecast 3 Period]])</f>
        <v>-8.8449999999999989</v>
      </c>
      <c r="J888" s="85">
        <f>Table8[[#This Row],[Erorr ]]^2</f>
        <v>78.234024999999974</v>
      </c>
      <c r="K888" s="85">
        <f>ABS(Table8[[#This Row],[Erorr ]])</f>
        <v>8.8449999999999989</v>
      </c>
      <c r="L888" s="13">
        <f>Table8[[#This Row],[Abs Erorr ]]/Table8[[#This Row],[Adj Close]]</f>
        <v>3.7743771637593217E-2</v>
      </c>
      <c r="M888" s="97">
        <f t="shared" si="27"/>
        <v>237.19497999999999</v>
      </c>
      <c r="N888" s="85">
        <f>(Table8[[#This Row],[Adj Close]]-Table8[[#This Row],[Forecast 6 Period ]])</f>
        <v>-2.8516799999999876</v>
      </c>
      <c r="O888" s="85">
        <f>Table8[[#This Row],[Erorr 2]]^2</f>
        <v>8.1320788223999294</v>
      </c>
      <c r="P888" s="85">
        <f>ABS(Table8[[#This Row],[Erorr 2]])</f>
        <v>2.8516799999999876</v>
      </c>
      <c r="Q888" s="13">
        <f>Table8[[#This Row],[Abs Erorr 4]]/Table8[[#This Row],[Adj Close]]</f>
        <v>1.2168813872638934E-2</v>
      </c>
    </row>
    <row r="889" spans="6:17" x14ac:dyDescent="0.3">
      <c r="F889" s="9">
        <v>44754.291666666664</v>
      </c>
      <c r="G889" s="80">
        <v>233.07</v>
      </c>
      <c r="H889" s="85">
        <f t="shared" si="26"/>
        <v>242.32930000000002</v>
      </c>
      <c r="I889" s="85">
        <f>(Table8[[#This Row],[Adj Close]]-Table8[[#This Row],[Forecast 3 Period]])</f>
        <v>-9.2593000000000245</v>
      </c>
      <c r="J889" s="85">
        <f>Table8[[#This Row],[Erorr ]]^2</f>
        <v>85.734636490000455</v>
      </c>
      <c r="K889" s="85">
        <f>ABS(Table8[[#This Row],[Erorr ]])</f>
        <v>9.2593000000000245</v>
      </c>
      <c r="L889" s="13">
        <f>Table8[[#This Row],[Abs Erorr ]]/Table8[[#This Row],[Adj Close]]</f>
        <v>3.9727549663191419E-2</v>
      </c>
      <c r="M889" s="97">
        <f t="shared" si="27"/>
        <v>238.30964</v>
      </c>
      <c r="N889" s="85">
        <f>(Table8[[#This Row],[Adj Close]]-Table8[[#This Row],[Forecast 6 Period ]])</f>
        <v>-5.2396400000000085</v>
      </c>
      <c r="O889" s="85">
        <f>Table8[[#This Row],[Erorr 2]]^2</f>
        <v>27.453827329600088</v>
      </c>
      <c r="P889" s="85">
        <f>ABS(Table8[[#This Row],[Erorr 2]])</f>
        <v>5.2396400000000085</v>
      </c>
      <c r="Q889" s="13">
        <f>Table8[[#This Row],[Abs Erorr 4]]/Table8[[#This Row],[Adj Close]]</f>
        <v>2.248097138198828E-2</v>
      </c>
    </row>
    <row r="890" spans="6:17" x14ac:dyDescent="0.3">
      <c r="F890" s="5">
        <v>44755.291666666664</v>
      </c>
      <c r="G890" s="91">
        <v>237.04</v>
      </c>
      <c r="H890" s="85">
        <f t="shared" si="26"/>
        <v>238.75997999999998</v>
      </c>
      <c r="I890" s="85">
        <f>(Table8[[#This Row],[Adj Close]]-Table8[[#This Row],[Forecast 3 Period]])</f>
        <v>-1.7199799999999925</v>
      </c>
      <c r="J890" s="85">
        <f>Table8[[#This Row],[Erorr ]]^2</f>
        <v>2.9583312003999742</v>
      </c>
      <c r="K890" s="85">
        <f>ABS(Table8[[#This Row],[Erorr ]])</f>
        <v>1.7199799999999925</v>
      </c>
      <c r="L890" s="13">
        <f>Table8[[#This Row],[Abs Erorr ]]/Table8[[#This Row],[Adj Close]]</f>
        <v>7.2560749240634182E-3</v>
      </c>
      <c r="M890" s="97">
        <f t="shared" si="27"/>
        <v>239.02397999999999</v>
      </c>
      <c r="N890" s="85">
        <f>(Table8[[#This Row],[Adj Close]]-Table8[[#This Row],[Forecast 6 Period ]])</f>
        <v>-1.9839800000000025</v>
      </c>
      <c r="O890" s="85">
        <f>Table8[[#This Row],[Erorr 2]]^2</f>
        <v>3.93617664040001</v>
      </c>
      <c r="P890" s="85">
        <f>ABS(Table8[[#This Row],[Erorr 2]])</f>
        <v>1.9839800000000025</v>
      </c>
      <c r="Q890" s="13">
        <f>Table8[[#This Row],[Abs Erorr 4]]/Table8[[#This Row],[Adj Close]]</f>
        <v>8.3698110023624813E-3</v>
      </c>
    </row>
    <row r="891" spans="6:17" x14ac:dyDescent="0.3">
      <c r="F891" s="9">
        <v>44756.291666666664</v>
      </c>
      <c r="G891" s="80">
        <v>238.3133</v>
      </c>
      <c r="H891" s="85">
        <f t="shared" si="26"/>
        <v>235.03998999999999</v>
      </c>
      <c r="I891" s="85">
        <f>(Table8[[#This Row],[Adj Close]]-Table8[[#This Row],[Forecast 3 Period]])</f>
        <v>3.2733100000000093</v>
      </c>
      <c r="J891" s="85">
        <f>Table8[[#This Row],[Erorr ]]^2</f>
        <v>10.71455835610006</v>
      </c>
      <c r="K891" s="85">
        <f>ABS(Table8[[#This Row],[Erorr ]])</f>
        <v>3.2733100000000093</v>
      </c>
      <c r="L891" s="13">
        <f>Table8[[#This Row],[Abs Erorr ]]/Table8[[#This Row],[Adj Close]]</f>
        <v>1.3735322367656398E-2</v>
      </c>
      <c r="M891" s="97">
        <f t="shared" si="27"/>
        <v>238.67098000000001</v>
      </c>
      <c r="N891" s="85">
        <f>(Table8[[#This Row],[Adj Close]]-Table8[[#This Row],[Forecast 6 Period ]])</f>
        <v>-0.35768000000001621</v>
      </c>
      <c r="O891" s="85">
        <f>Table8[[#This Row],[Erorr 2]]^2</f>
        <v>0.12793498240001158</v>
      </c>
      <c r="P891" s="85">
        <f>ABS(Table8[[#This Row],[Erorr 2]])</f>
        <v>0.35768000000001621</v>
      </c>
      <c r="Q891" s="13">
        <f>Table8[[#This Row],[Abs Erorr 4]]/Table8[[#This Row],[Adj Close]]</f>
        <v>1.5008814027585376E-3</v>
      </c>
    </row>
    <row r="892" spans="6:17" x14ac:dyDescent="0.3">
      <c r="F892" s="5">
        <v>44757.291666666664</v>
      </c>
      <c r="G892" s="91">
        <v>240.0667</v>
      </c>
      <c r="H892" s="85">
        <f t="shared" si="26"/>
        <v>236.35831999999999</v>
      </c>
      <c r="I892" s="85">
        <f>(Table8[[#This Row],[Adj Close]]-Table8[[#This Row],[Forecast 3 Period]])</f>
        <v>3.7083800000000053</v>
      </c>
      <c r="J892" s="85">
        <f>Table8[[#This Row],[Erorr ]]^2</f>
        <v>13.75208222440004</v>
      </c>
      <c r="K892" s="85">
        <f>ABS(Table8[[#This Row],[Erorr ]])</f>
        <v>3.7083800000000053</v>
      </c>
      <c r="L892" s="13">
        <f>Table8[[#This Row],[Abs Erorr ]]/Table8[[#This Row],[Adj Close]]</f>
        <v>1.5447290273911398E-2</v>
      </c>
      <c r="M892" s="97">
        <f t="shared" si="27"/>
        <v>238.08398000000003</v>
      </c>
      <c r="N892" s="85">
        <f>(Table8[[#This Row],[Adj Close]]-Table8[[#This Row],[Forecast 6 Period ]])</f>
        <v>1.9827199999999721</v>
      </c>
      <c r="O892" s="85">
        <f>Table8[[#This Row],[Erorr 2]]^2</f>
        <v>3.9311785983998893</v>
      </c>
      <c r="P892" s="85">
        <f>ABS(Table8[[#This Row],[Erorr 2]])</f>
        <v>1.9827199999999721</v>
      </c>
      <c r="Q892" s="13">
        <f>Table8[[#This Row],[Abs Erorr 4]]/Table8[[#This Row],[Adj Close]]</f>
        <v>8.2590380090198767E-3</v>
      </c>
    </row>
    <row r="893" spans="6:17" x14ac:dyDescent="0.3">
      <c r="F893" s="9">
        <v>44760.291666666664</v>
      </c>
      <c r="G893" s="80">
        <v>240.54669999999999</v>
      </c>
      <c r="H893" s="85">
        <f t="shared" si="26"/>
        <v>238.63266999999999</v>
      </c>
      <c r="I893" s="85">
        <f>(Table8[[#This Row],[Adj Close]]-Table8[[#This Row],[Forecast 3 Period]])</f>
        <v>1.9140299999999968</v>
      </c>
      <c r="J893" s="85">
        <f>Table8[[#This Row],[Erorr ]]^2</f>
        <v>3.6635108408999879</v>
      </c>
      <c r="K893" s="85">
        <f>ABS(Table8[[#This Row],[Erorr ]])</f>
        <v>1.9140299999999968</v>
      </c>
      <c r="L893" s="13">
        <f>Table8[[#This Row],[Abs Erorr ]]/Table8[[#This Row],[Adj Close]]</f>
        <v>7.9569996179535904E-3</v>
      </c>
      <c r="M893" s="97">
        <f t="shared" si="27"/>
        <v>238.20866000000001</v>
      </c>
      <c r="N893" s="85">
        <f>(Table8[[#This Row],[Adj Close]]-Table8[[#This Row],[Forecast 6 Period ]])</f>
        <v>2.3380399999999781</v>
      </c>
      <c r="O893" s="85">
        <f>Table8[[#This Row],[Erorr 2]]^2</f>
        <v>5.4664310415998978</v>
      </c>
      <c r="P893" s="85">
        <f>ABS(Table8[[#This Row],[Erorr 2]])</f>
        <v>2.3380399999999781</v>
      </c>
      <c r="Q893" s="13">
        <f>Table8[[#This Row],[Abs Erorr 4]]/Table8[[#This Row],[Adj Close]]</f>
        <v>9.7196926833749055E-3</v>
      </c>
    </row>
    <row r="894" spans="6:17" x14ac:dyDescent="0.3">
      <c r="F894" s="5">
        <v>44761.291666666664</v>
      </c>
      <c r="G894" s="91">
        <v>245.53</v>
      </c>
      <c r="H894" s="85">
        <f t="shared" si="26"/>
        <v>239.73268000000002</v>
      </c>
      <c r="I894" s="85">
        <f>(Table8[[#This Row],[Adj Close]]-Table8[[#This Row],[Forecast 3 Period]])</f>
        <v>5.7973199999999849</v>
      </c>
      <c r="J894" s="85">
        <f>Table8[[#This Row],[Erorr ]]^2</f>
        <v>33.608919182399823</v>
      </c>
      <c r="K894" s="85">
        <f>ABS(Table8[[#This Row],[Erorr ]])</f>
        <v>5.7973199999999849</v>
      </c>
      <c r="L894" s="13">
        <f>Table8[[#This Row],[Abs Erorr ]]/Table8[[#This Row],[Adj Close]]</f>
        <v>2.3611452775628171E-2</v>
      </c>
      <c r="M894" s="97">
        <f t="shared" si="27"/>
        <v>237.93467000000004</v>
      </c>
      <c r="N894" s="85">
        <f>(Table8[[#This Row],[Adj Close]]-Table8[[#This Row],[Forecast 6 Period ]])</f>
        <v>7.5953299999999615</v>
      </c>
      <c r="O894" s="85">
        <f>Table8[[#This Row],[Erorr 2]]^2</f>
        <v>57.689037808899414</v>
      </c>
      <c r="P894" s="85">
        <f>ABS(Table8[[#This Row],[Erorr 2]])</f>
        <v>7.5953299999999615</v>
      </c>
      <c r="Q894" s="13">
        <f>Table8[[#This Row],[Abs Erorr 4]]/Table8[[#This Row],[Adj Close]]</f>
        <v>3.0934427564859535E-2</v>
      </c>
    </row>
    <row r="895" spans="6:17" x14ac:dyDescent="0.3">
      <c r="F895" s="9">
        <v>44762.291666666664</v>
      </c>
      <c r="G895" s="80">
        <v>247.5</v>
      </c>
      <c r="H895" s="85">
        <f t="shared" si="26"/>
        <v>242.39602000000002</v>
      </c>
      <c r="I895" s="85">
        <f>(Table8[[#This Row],[Adj Close]]-Table8[[#This Row],[Forecast 3 Period]])</f>
        <v>5.1039799999999786</v>
      </c>
      <c r="J895" s="85">
        <f>Table8[[#This Row],[Erorr ]]^2</f>
        <v>26.050611840399782</v>
      </c>
      <c r="K895" s="85">
        <f>ABS(Table8[[#This Row],[Erorr ]])</f>
        <v>5.1039799999999786</v>
      </c>
      <c r="L895" s="13">
        <f>Table8[[#This Row],[Abs Erorr ]]/Table8[[#This Row],[Adj Close]]</f>
        <v>2.0622141414141329E-2</v>
      </c>
      <c r="M895" s="97">
        <f t="shared" si="27"/>
        <v>239.90234000000004</v>
      </c>
      <c r="N895" s="85">
        <f>(Table8[[#This Row],[Adj Close]]-Table8[[#This Row],[Forecast 6 Period ]])</f>
        <v>7.5976599999999621</v>
      </c>
      <c r="O895" s="85">
        <f>Table8[[#This Row],[Erorr 2]]^2</f>
        <v>57.724437475599423</v>
      </c>
      <c r="P895" s="85">
        <f>ABS(Table8[[#This Row],[Erorr 2]])</f>
        <v>7.5976599999999621</v>
      </c>
      <c r="Q895" s="13">
        <f>Table8[[#This Row],[Abs Erorr 4]]/Table8[[#This Row],[Adj Close]]</f>
        <v>3.0697616161616009E-2</v>
      </c>
    </row>
    <row r="896" spans="6:17" x14ac:dyDescent="0.3">
      <c r="F896" s="5">
        <v>44763.291666666664</v>
      </c>
      <c r="G896" s="91">
        <v>271.70670000000001</v>
      </c>
      <c r="H896" s="85">
        <f t="shared" si="26"/>
        <v>244.82300999999998</v>
      </c>
      <c r="I896" s="85">
        <f>(Table8[[#This Row],[Adj Close]]-Table8[[#This Row],[Forecast 3 Period]])</f>
        <v>26.88369000000003</v>
      </c>
      <c r="J896" s="85">
        <f>Table8[[#This Row],[Erorr ]]^2</f>
        <v>722.73278801610161</v>
      </c>
      <c r="K896" s="85">
        <f>ABS(Table8[[#This Row],[Erorr ]])</f>
        <v>26.88369000000003</v>
      </c>
      <c r="L896" s="13">
        <f>Table8[[#This Row],[Abs Erorr ]]/Table8[[#This Row],[Adj Close]]</f>
        <v>9.894378754738116E-2</v>
      </c>
      <c r="M896" s="97">
        <f t="shared" si="27"/>
        <v>242.26401000000001</v>
      </c>
      <c r="N896" s="85">
        <f>(Table8[[#This Row],[Adj Close]]-Table8[[#This Row],[Forecast 6 Period ]])</f>
        <v>29.442689999999999</v>
      </c>
      <c r="O896" s="85">
        <f>Table8[[#This Row],[Erorr 2]]^2</f>
        <v>866.87199443609995</v>
      </c>
      <c r="P896" s="85">
        <f>ABS(Table8[[#This Row],[Erorr 2]])</f>
        <v>29.442689999999999</v>
      </c>
      <c r="Q896" s="13">
        <f>Table8[[#This Row],[Abs Erorr 4]]/Table8[[#This Row],[Adj Close]]</f>
        <v>0.10836203155829428</v>
      </c>
    </row>
    <row r="897" spans="6:17" x14ac:dyDescent="0.3">
      <c r="F897" s="9">
        <v>44764.291666666664</v>
      </c>
      <c r="G897" s="80">
        <v>272.24329999999998</v>
      </c>
      <c r="H897" s="85">
        <f t="shared" si="26"/>
        <v>256.59168</v>
      </c>
      <c r="I897" s="85">
        <f>(Table8[[#This Row],[Adj Close]]-Table8[[#This Row],[Forecast 3 Period]])</f>
        <v>15.65161999999998</v>
      </c>
      <c r="J897" s="85">
        <f>Table8[[#This Row],[Erorr ]]^2</f>
        <v>244.97320862439938</v>
      </c>
      <c r="K897" s="85">
        <f>ABS(Table8[[#This Row],[Erorr ]])</f>
        <v>15.65161999999998</v>
      </c>
      <c r="L897" s="13">
        <f>Table8[[#This Row],[Abs Erorr ]]/Table8[[#This Row],[Adj Close]]</f>
        <v>5.7491295469897633E-2</v>
      </c>
      <c r="M897" s="97">
        <f t="shared" si="27"/>
        <v>248.89468000000002</v>
      </c>
      <c r="N897" s="85">
        <f>(Table8[[#This Row],[Adj Close]]-Table8[[#This Row],[Forecast 6 Period ]])</f>
        <v>23.348619999999954</v>
      </c>
      <c r="O897" s="85">
        <f>Table8[[#This Row],[Erorr 2]]^2</f>
        <v>545.15805590439788</v>
      </c>
      <c r="P897" s="85">
        <f>ABS(Table8[[#This Row],[Erorr 2]])</f>
        <v>23.348619999999954</v>
      </c>
      <c r="Q897" s="13">
        <f>Table8[[#This Row],[Abs Erorr 4]]/Table8[[#This Row],[Adj Close]]</f>
        <v>8.5763800247792898E-2</v>
      </c>
    </row>
    <row r="898" spans="6:17" x14ac:dyDescent="0.3">
      <c r="F898" s="5">
        <v>44767.291666666664</v>
      </c>
      <c r="G898" s="91">
        <v>268.43329999999997</v>
      </c>
      <c r="H898" s="85">
        <f t="shared" si="26"/>
        <v>264.65933000000001</v>
      </c>
      <c r="I898" s="85">
        <f>(Table8[[#This Row],[Adj Close]]-Table8[[#This Row],[Forecast 3 Period]])</f>
        <v>3.773969999999963</v>
      </c>
      <c r="J898" s="85">
        <f>Table8[[#This Row],[Erorr ]]^2</f>
        <v>14.242849560899721</v>
      </c>
      <c r="K898" s="85">
        <f>ABS(Table8[[#This Row],[Erorr ]])</f>
        <v>3.773969999999963</v>
      </c>
      <c r="L898" s="13">
        <f>Table8[[#This Row],[Abs Erorr ]]/Table8[[#This Row],[Adj Close]]</f>
        <v>1.4059246747702179E-2</v>
      </c>
      <c r="M898" s="97">
        <f t="shared" si="27"/>
        <v>255.45733999999999</v>
      </c>
      <c r="N898" s="85">
        <f>(Table8[[#This Row],[Adj Close]]-Table8[[#This Row],[Forecast 6 Period ]])</f>
        <v>12.975959999999986</v>
      </c>
      <c r="O898" s="85">
        <f>Table8[[#This Row],[Erorr 2]]^2</f>
        <v>168.37553792159966</v>
      </c>
      <c r="P898" s="85">
        <f>ABS(Table8[[#This Row],[Erorr 2]])</f>
        <v>12.975959999999986</v>
      </c>
      <c r="Q898" s="13">
        <f>Table8[[#This Row],[Abs Erorr 4]]/Table8[[#This Row],[Adj Close]]</f>
        <v>4.833960615169574E-2</v>
      </c>
    </row>
    <row r="899" spans="6:17" x14ac:dyDescent="0.3">
      <c r="F899" s="9">
        <v>44768.291666666664</v>
      </c>
      <c r="G899" s="80">
        <v>258.86</v>
      </c>
      <c r="H899" s="85">
        <f t="shared" si="26"/>
        <v>270.55831999999998</v>
      </c>
      <c r="I899" s="85">
        <f>(Table8[[#This Row],[Adj Close]]-Table8[[#This Row],[Forecast 3 Period]])</f>
        <v>-11.698319999999967</v>
      </c>
      <c r="J899" s="85">
        <f>Table8[[#This Row],[Erorr ]]^2</f>
        <v>136.85069082239923</v>
      </c>
      <c r="K899" s="85">
        <f>ABS(Table8[[#This Row],[Erorr ]])</f>
        <v>11.698319999999967</v>
      </c>
      <c r="L899" s="13">
        <f>Table8[[#This Row],[Abs Erorr ]]/Table8[[#This Row],[Adj Close]]</f>
        <v>4.5191686625975301E-2</v>
      </c>
      <c r="M899" s="97">
        <f t="shared" si="27"/>
        <v>260.58432999999997</v>
      </c>
      <c r="N899" s="85">
        <f>(Table8[[#This Row],[Adj Close]]-Table8[[#This Row],[Forecast 6 Period ]])</f>
        <v>-1.7243299999999522</v>
      </c>
      <c r="O899" s="85">
        <f>Table8[[#This Row],[Erorr 2]]^2</f>
        <v>2.9733139488998352</v>
      </c>
      <c r="P899" s="85">
        <f>ABS(Table8[[#This Row],[Erorr 2]])</f>
        <v>1.7243299999999522</v>
      </c>
      <c r="Q899" s="13">
        <f>Table8[[#This Row],[Abs Erorr 4]]/Table8[[#This Row],[Adj Close]]</f>
        <v>6.6612454608666926E-3</v>
      </c>
    </row>
    <row r="900" spans="6:17" x14ac:dyDescent="0.3">
      <c r="F900" s="5">
        <v>44769.291666666664</v>
      </c>
      <c r="G900" s="91">
        <v>274.82</v>
      </c>
      <c r="H900" s="85">
        <f t="shared" si="26"/>
        <v>265.74697999999995</v>
      </c>
      <c r="I900" s="85">
        <f>(Table8[[#This Row],[Adj Close]]-Table8[[#This Row],[Forecast 3 Period]])</f>
        <v>9.0730200000000423</v>
      </c>
      <c r="J900" s="85">
        <f>Table8[[#This Row],[Erorr ]]^2</f>
        <v>82.319691920400771</v>
      </c>
      <c r="K900" s="85">
        <f>ABS(Table8[[#This Row],[Erorr ]])</f>
        <v>9.0730200000000423</v>
      </c>
      <c r="L900" s="13">
        <f>Table8[[#This Row],[Abs Erorr ]]/Table8[[#This Row],[Adj Close]]</f>
        <v>3.3014409431628131E-2</v>
      </c>
      <c r="M900" s="97">
        <f t="shared" si="27"/>
        <v>263.55166000000003</v>
      </c>
      <c r="N900" s="85">
        <f>(Table8[[#This Row],[Adj Close]]-Table8[[#This Row],[Forecast 6 Period ]])</f>
        <v>11.268339999999966</v>
      </c>
      <c r="O900" s="85">
        <f>Table8[[#This Row],[Erorr 2]]^2</f>
        <v>126.97548635559924</v>
      </c>
      <c r="P900" s="85">
        <f>ABS(Table8[[#This Row],[Erorr 2]])</f>
        <v>11.268339999999966</v>
      </c>
      <c r="Q900" s="13">
        <f>Table8[[#This Row],[Abs Erorr 4]]/Table8[[#This Row],[Adj Close]]</f>
        <v>4.1002619896659508E-2</v>
      </c>
    </row>
    <row r="901" spans="6:17" x14ac:dyDescent="0.3">
      <c r="F901" s="9">
        <v>44770.291666666664</v>
      </c>
      <c r="G901" s="80">
        <v>280.89999999999998</v>
      </c>
      <c r="H901" s="85">
        <f t="shared" si="26"/>
        <v>268.11599000000001</v>
      </c>
      <c r="I901" s="85">
        <f>(Table8[[#This Row],[Adj Close]]-Table8[[#This Row],[Forecast 3 Period]])</f>
        <v>12.784009999999967</v>
      </c>
      <c r="J901" s="85">
        <f>Table8[[#This Row],[Erorr ]]^2</f>
        <v>163.43091168009914</v>
      </c>
      <c r="K901" s="85">
        <f>ABS(Table8[[#This Row],[Erorr ]])</f>
        <v>12.784009999999967</v>
      </c>
      <c r="L901" s="13">
        <f>Table8[[#This Row],[Abs Erorr ]]/Table8[[#This Row],[Adj Close]]</f>
        <v>4.5510893556425659E-2</v>
      </c>
      <c r="M901" s="97">
        <f t="shared" si="27"/>
        <v>266.79199</v>
      </c>
      <c r="N901" s="85">
        <f>(Table8[[#This Row],[Adj Close]]-Table8[[#This Row],[Forecast 6 Period ]])</f>
        <v>14.108009999999979</v>
      </c>
      <c r="O901" s="85">
        <f>Table8[[#This Row],[Erorr 2]]^2</f>
        <v>199.0359461600994</v>
      </c>
      <c r="P901" s="85">
        <f>ABS(Table8[[#This Row],[Erorr 2]])</f>
        <v>14.108009999999979</v>
      </c>
      <c r="Q901" s="13">
        <f>Table8[[#This Row],[Abs Erorr 4]]/Table8[[#This Row],[Adj Close]]</f>
        <v>5.0224314702741114E-2</v>
      </c>
    </row>
    <row r="902" spans="6:17" x14ac:dyDescent="0.3">
      <c r="F902" s="5">
        <v>44771.291666666664</v>
      </c>
      <c r="G902" s="91">
        <v>297.14999999999998</v>
      </c>
      <c r="H902" s="85">
        <f t="shared" ref="H902:H965" si="28">$A$10*G901+$A$11*G900+$A$12*G899</f>
        <v>272.464</v>
      </c>
      <c r="I902" s="85">
        <f>(Table8[[#This Row],[Adj Close]]-Table8[[#This Row],[Forecast 3 Period]])</f>
        <v>24.685999999999979</v>
      </c>
      <c r="J902" s="85">
        <f>Table8[[#This Row],[Erorr ]]^2</f>
        <v>609.39859599999897</v>
      </c>
      <c r="K902" s="85">
        <f>ABS(Table8[[#This Row],[Erorr ]])</f>
        <v>24.685999999999979</v>
      </c>
      <c r="L902" s="13">
        <f>Table8[[#This Row],[Abs Erorr ]]/Table8[[#This Row],[Adj Close]]</f>
        <v>8.307588759885573E-2</v>
      </c>
      <c r="M902" s="97">
        <f t="shared" si="27"/>
        <v>270.99766</v>
      </c>
      <c r="N902" s="85">
        <f>(Table8[[#This Row],[Adj Close]]-Table8[[#This Row],[Forecast 6 Period ]])</f>
        <v>26.152339999999981</v>
      </c>
      <c r="O902" s="85">
        <f>Table8[[#This Row],[Erorr 2]]^2</f>
        <v>683.94488747559899</v>
      </c>
      <c r="P902" s="85">
        <f>ABS(Table8[[#This Row],[Erorr 2]])</f>
        <v>26.152339999999981</v>
      </c>
      <c r="Q902" s="13">
        <f>Table8[[#This Row],[Abs Erorr 4]]/Table8[[#This Row],[Adj Close]]</f>
        <v>8.8010567053676533E-2</v>
      </c>
    </row>
    <row r="903" spans="6:17" x14ac:dyDescent="0.3">
      <c r="F903" s="9">
        <v>44774.291666666664</v>
      </c>
      <c r="G903" s="80">
        <v>297.27670000000001</v>
      </c>
      <c r="H903" s="85">
        <f t="shared" si="28"/>
        <v>285.57600000000002</v>
      </c>
      <c r="I903" s="85">
        <f>(Table8[[#This Row],[Adj Close]]-Table8[[#This Row],[Forecast 3 Period]])</f>
        <v>11.700699999999983</v>
      </c>
      <c r="J903" s="85">
        <f>Table8[[#This Row],[Erorr ]]^2</f>
        <v>136.90638048999961</v>
      </c>
      <c r="K903" s="85">
        <f>ABS(Table8[[#This Row],[Erorr ]])</f>
        <v>11.700699999999983</v>
      </c>
      <c r="L903" s="13">
        <f>Table8[[#This Row],[Abs Erorr ]]/Table8[[#This Row],[Adj Close]]</f>
        <v>3.9359626906514983E-2</v>
      </c>
      <c r="M903" s="97">
        <f t="shared" si="27"/>
        <v>276.41365999999999</v>
      </c>
      <c r="N903" s="85">
        <f>(Table8[[#This Row],[Adj Close]]-Table8[[#This Row],[Forecast 6 Period ]])</f>
        <v>20.863040000000012</v>
      </c>
      <c r="O903" s="85">
        <f>Table8[[#This Row],[Erorr 2]]^2</f>
        <v>435.26643804160051</v>
      </c>
      <c r="P903" s="85">
        <f>ABS(Table8[[#This Row],[Erorr 2]])</f>
        <v>20.863040000000012</v>
      </c>
      <c r="Q903" s="13">
        <f>Table8[[#This Row],[Abs Erorr 4]]/Table8[[#This Row],[Adj Close]]</f>
        <v>7.0180542235567106E-2</v>
      </c>
    </row>
    <row r="904" spans="6:17" x14ac:dyDescent="0.3">
      <c r="F904" s="5">
        <v>44775.291666666664</v>
      </c>
      <c r="G904" s="91">
        <v>300.58670000000001</v>
      </c>
      <c r="H904" s="85">
        <f t="shared" si="28"/>
        <v>292.32567999999998</v>
      </c>
      <c r="I904" s="85">
        <f>(Table8[[#This Row],[Adj Close]]-Table8[[#This Row],[Forecast 3 Period]])</f>
        <v>8.2610200000000304</v>
      </c>
      <c r="J904" s="85">
        <f>Table8[[#This Row],[Erorr ]]^2</f>
        <v>68.244451440400496</v>
      </c>
      <c r="K904" s="85">
        <f>ABS(Table8[[#This Row],[Erorr ]])</f>
        <v>8.2610200000000304</v>
      </c>
      <c r="L904" s="13">
        <f>Table8[[#This Row],[Abs Erorr ]]/Table8[[#This Row],[Adj Close]]</f>
        <v>2.7482985774154447E-2</v>
      </c>
      <c r="M904" s="97">
        <f t="shared" si="27"/>
        <v>282.75867</v>
      </c>
      <c r="N904" s="85">
        <f>(Table8[[#This Row],[Adj Close]]-Table8[[#This Row],[Forecast 6 Period ]])</f>
        <v>17.828030000000012</v>
      </c>
      <c r="O904" s="85">
        <f>Table8[[#This Row],[Erorr 2]]^2</f>
        <v>317.83865368090045</v>
      </c>
      <c r="P904" s="85">
        <f>ABS(Table8[[#This Row],[Erorr 2]])</f>
        <v>17.828030000000012</v>
      </c>
      <c r="Q904" s="13">
        <f>Table8[[#This Row],[Abs Erorr 4]]/Table8[[#This Row],[Adj Close]]</f>
        <v>5.931077456188185E-2</v>
      </c>
    </row>
    <row r="905" spans="6:17" x14ac:dyDescent="0.3">
      <c r="F905" s="9">
        <v>44776.291666666664</v>
      </c>
      <c r="G905" s="80">
        <v>307.39670000000001</v>
      </c>
      <c r="H905" s="85">
        <f t="shared" si="28"/>
        <v>298.56268999999998</v>
      </c>
      <c r="I905" s="85">
        <f>(Table8[[#This Row],[Adj Close]]-Table8[[#This Row],[Forecast 3 Period]])</f>
        <v>8.8340100000000348</v>
      </c>
      <c r="J905" s="85">
        <f>Table8[[#This Row],[Erorr ]]^2</f>
        <v>78.039732680100613</v>
      </c>
      <c r="K905" s="85">
        <f>ABS(Table8[[#This Row],[Erorr ]])</f>
        <v>8.8340100000000348</v>
      </c>
      <c r="L905" s="13">
        <f>Table8[[#This Row],[Abs Erorr ]]/Table8[[#This Row],[Adj Close]]</f>
        <v>2.8738141951426398E-2</v>
      </c>
      <c r="M905" s="97">
        <f t="shared" ref="M905:M968" si="29">$B$10*G904+$B$11*G903+$B$12*G902+$B$13*G901+$B$14*G900+$B$15*G899</f>
        <v>288.55068000000006</v>
      </c>
      <c r="N905" s="85">
        <f>(Table8[[#This Row],[Adj Close]]-Table8[[#This Row],[Forecast 6 Period ]])</f>
        <v>18.846019999999953</v>
      </c>
      <c r="O905" s="85">
        <f>Table8[[#This Row],[Erorr 2]]^2</f>
        <v>355.17246984039821</v>
      </c>
      <c r="P905" s="85">
        <f>ABS(Table8[[#This Row],[Erorr 2]])</f>
        <v>18.846019999999953</v>
      </c>
      <c r="Q905" s="13">
        <f>Table8[[#This Row],[Abs Erorr 4]]/Table8[[#This Row],[Adj Close]]</f>
        <v>6.1308465575589957E-2</v>
      </c>
    </row>
    <row r="906" spans="6:17" x14ac:dyDescent="0.3">
      <c r="F906" s="5">
        <v>44777.291666666664</v>
      </c>
      <c r="G906" s="91">
        <v>308.63330000000002</v>
      </c>
      <c r="H906" s="85">
        <f t="shared" si="28"/>
        <v>302.31770000000006</v>
      </c>
      <c r="I906" s="85">
        <f>(Table8[[#This Row],[Adj Close]]-Table8[[#This Row],[Forecast 3 Period]])</f>
        <v>6.3155999999999608</v>
      </c>
      <c r="J906" s="85">
        <f>Table8[[#This Row],[Erorr ]]^2</f>
        <v>39.886803359999504</v>
      </c>
      <c r="K906" s="85">
        <f>ABS(Table8[[#This Row],[Erorr ]])</f>
        <v>6.3155999999999608</v>
      </c>
      <c r="L906" s="13">
        <f>Table8[[#This Row],[Abs Erorr ]]/Table8[[#This Row],[Adj Close]]</f>
        <v>2.046311917735371E-2</v>
      </c>
      <c r="M906" s="97">
        <f t="shared" si="29"/>
        <v>296.05402000000004</v>
      </c>
      <c r="N906" s="85">
        <f>(Table8[[#This Row],[Adj Close]]-Table8[[#This Row],[Forecast 6 Period ]])</f>
        <v>12.579279999999983</v>
      </c>
      <c r="O906" s="85">
        <f>Table8[[#This Row],[Erorr 2]]^2</f>
        <v>158.23828531839956</v>
      </c>
      <c r="P906" s="85">
        <f>ABS(Table8[[#This Row],[Erorr 2]])</f>
        <v>12.579279999999983</v>
      </c>
      <c r="Q906" s="13">
        <f>Table8[[#This Row],[Abs Erorr 4]]/Table8[[#This Row],[Adj Close]]</f>
        <v>4.075801282622446E-2</v>
      </c>
    </row>
    <row r="907" spans="6:17" x14ac:dyDescent="0.3">
      <c r="F907" s="9">
        <v>44778.291666666664</v>
      </c>
      <c r="G907" s="80">
        <v>288.17</v>
      </c>
      <c r="H907" s="85">
        <f t="shared" si="28"/>
        <v>305.84834000000001</v>
      </c>
      <c r="I907" s="85">
        <f>(Table8[[#This Row],[Adj Close]]-Table8[[#This Row],[Forecast 3 Period]])</f>
        <v>-17.678339999999992</v>
      </c>
      <c r="J907" s="85">
        <f>Table8[[#This Row],[Erorr ]]^2</f>
        <v>312.52370515559971</v>
      </c>
      <c r="K907" s="85">
        <f>ABS(Table8[[#This Row],[Erorr ]])</f>
        <v>17.678339999999992</v>
      </c>
      <c r="L907" s="13">
        <f>Table8[[#This Row],[Abs Erorr ]]/Table8[[#This Row],[Adj Close]]</f>
        <v>6.1346913280355311E-2</v>
      </c>
      <c r="M907" s="97">
        <f t="shared" si="29"/>
        <v>300.58368000000002</v>
      </c>
      <c r="N907" s="85">
        <f>(Table8[[#This Row],[Adj Close]]-Table8[[#This Row],[Forecast 6 Period ]])</f>
        <v>-12.413679999999999</v>
      </c>
      <c r="O907" s="85">
        <f>Table8[[#This Row],[Erorr 2]]^2</f>
        <v>154.09945114239997</v>
      </c>
      <c r="P907" s="85">
        <f>ABS(Table8[[#This Row],[Erorr 2]])</f>
        <v>12.413679999999999</v>
      </c>
      <c r="Q907" s="13">
        <f>Table8[[#This Row],[Abs Erorr 4]]/Table8[[#This Row],[Adj Close]]</f>
        <v>4.307762778915223E-2</v>
      </c>
    </row>
    <row r="908" spans="6:17" x14ac:dyDescent="0.3">
      <c r="F908" s="5">
        <v>44781.291666666664</v>
      </c>
      <c r="G908" s="91">
        <v>290.42329999999998</v>
      </c>
      <c r="H908" s="85">
        <f t="shared" si="28"/>
        <v>300.077</v>
      </c>
      <c r="I908" s="85">
        <f>(Table8[[#This Row],[Adj Close]]-Table8[[#This Row],[Forecast 3 Period]])</f>
        <v>-9.6537000000000148</v>
      </c>
      <c r="J908" s="85">
        <f>Table8[[#This Row],[Erorr ]]^2</f>
        <v>93.19392369000029</v>
      </c>
      <c r="K908" s="85">
        <f>ABS(Table8[[#This Row],[Erorr ]])</f>
        <v>9.6537000000000148</v>
      </c>
      <c r="L908" s="13">
        <f>Table8[[#This Row],[Abs Erorr ]]/Table8[[#This Row],[Adj Close]]</f>
        <v>3.3240101603418233E-2</v>
      </c>
      <c r="M908" s="97">
        <f t="shared" si="29"/>
        <v>300.40001000000001</v>
      </c>
      <c r="N908" s="85">
        <f>(Table8[[#This Row],[Adj Close]]-Table8[[#This Row],[Forecast 6 Period ]])</f>
        <v>-9.9767100000000255</v>
      </c>
      <c r="O908" s="85">
        <f>Table8[[#This Row],[Erorr 2]]^2</f>
        <v>99.534742424100514</v>
      </c>
      <c r="P908" s="85">
        <f>ABS(Table8[[#This Row],[Erorr 2]])</f>
        <v>9.9767100000000255</v>
      </c>
      <c r="Q908" s="13">
        <f>Table8[[#This Row],[Abs Erorr 4]]/Table8[[#This Row],[Adj Close]]</f>
        <v>3.4352305755082413E-2</v>
      </c>
    </row>
    <row r="909" spans="6:17" x14ac:dyDescent="0.3">
      <c r="F909" s="9">
        <v>44782.291666666664</v>
      </c>
      <c r="G909" s="80">
        <v>283.33330000000001</v>
      </c>
      <c r="H909" s="85">
        <f t="shared" si="28"/>
        <v>295.21030999999999</v>
      </c>
      <c r="I909" s="85">
        <f>(Table8[[#This Row],[Adj Close]]-Table8[[#This Row],[Forecast 3 Period]])</f>
        <v>-11.877009999999984</v>
      </c>
      <c r="J909" s="85">
        <f>Table8[[#This Row],[Erorr ]]^2</f>
        <v>141.06336654009962</v>
      </c>
      <c r="K909" s="85">
        <f>ABS(Table8[[#This Row],[Erorr ]])</f>
        <v>11.877009999999984</v>
      </c>
      <c r="L909" s="13">
        <f>Table8[[#This Row],[Abs Erorr ]]/Table8[[#This Row],[Adj Close]]</f>
        <v>4.1918863755160386E-2</v>
      </c>
      <c r="M909" s="97">
        <f t="shared" si="29"/>
        <v>298.71100000000001</v>
      </c>
      <c r="N909" s="85">
        <f>(Table8[[#This Row],[Adj Close]]-Table8[[#This Row],[Forecast 6 Period ]])</f>
        <v>-15.377700000000004</v>
      </c>
      <c r="O909" s="85">
        <f>Table8[[#This Row],[Erorr 2]]^2</f>
        <v>236.47365729000015</v>
      </c>
      <c r="P909" s="85">
        <f>ABS(Table8[[#This Row],[Erorr 2]])</f>
        <v>15.377700000000004</v>
      </c>
      <c r="Q909" s="13">
        <f>Table8[[#This Row],[Abs Erorr 4]]/Table8[[#This Row],[Adj Close]]</f>
        <v>5.4274241679322564E-2</v>
      </c>
    </row>
    <row r="910" spans="6:17" x14ac:dyDescent="0.3">
      <c r="F910" s="5">
        <v>44783.291666666664</v>
      </c>
      <c r="G910" s="91">
        <v>294.35669999999999</v>
      </c>
      <c r="H910" s="85">
        <f t="shared" si="28"/>
        <v>286.91131000000001</v>
      </c>
      <c r="I910" s="85">
        <f>(Table8[[#This Row],[Adj Close]]-Table8[[#This Row],[Forecast 3 Period]])</f>
        <v>7.4453899999999749</v>
      </c>
      <c r="J910" s="85">
        <f>Table8[[#This Row],[Erorr ]]^2</f>
        <v>55.433832252099627</v>
      </c>
      <c r="K910" s="85">
        <f>ABS(Table8[[#This Row],[Erorr ]])</f>
        <v>7.4453899999999749</v>
      </c>
      <c r="L910" s="13">
        <f>Table8[[#This Row],[Abs Erorr ]]/Table8[[#This Row],[Adj Close]]</f>
        <v>2.5293767731463138E-2</v>
      </c>
      <c r="M910" s="97">
        <f t="shared" si="29"/>
        <v>294.91032000000001</v>
      </c>
      <c r="N910" s="85">
        <f>(Table8[[#This Row],[Adj Close]]-Table8[[#This Row],[Forecast 6 Period ]])</f>
        <v>-0.55362000000002354</v>
      </c>
      <c r="O910" s="85">
        <f>Table8[[#This Row],[Erorr 2]]^2</f>
        <v>0.30649510440002609</v>
      </c>
      <c r="P910" s="85">
        <f>ABS(Table8[[#This Row],[Erorr 2]])</f>
        <v>0.55362000000002354</v>
      </c>
      <c r="Q910" s="13">
        <f>Table8[[#This Row],[Abs Erorr 4]]/Table8[[#This Row],[Adj Close]]</f>
        <v>1.8807793401679784E-3</v>
      </c>
    </row>
    <row r="911" spans="6:17" x14ac:dyDescent="0.3">
      <c r="F911" s="9">
        <v>44784.291666666664</v>
      </c>
      <c r="G911" s="80">
        <v>286.63</v>
      </c>
      <c r="H911" s="85">
        <f t="shared" si="28"/>
        <v>289.86966000000001</v>
      </c>
      <c r="I911" s="85">
        <f>(Table8[[#This Row],[Adj Close]]-Table8[[#This Row],[Forecast 3 Period]])</f>
        <v>-3.2396600000000149</v>
      </c>
      <c r="J911" s="85">
        <f>Table8[[#This Row],[Erorr ]]^2</f>
        <v>10.495396915600097</v>
      </c>
      <c r="K911" s="85">
        <f>ABS(Table8[[#This Row],[Erorr ]])</f>
        <v>3.2396600000000149</v>
      </c>
      <c r="L911" s="13">
        <f>Table8[[#This Row],[Abs Erorr ]]/Table8[[#This Row],[Adj Close]]</f>
        <v>1.1302585214387938E-2</v>
      </c>
      <c r="M911" s="97">
        <f t="shared" si="29"/>
        <v>292.85966000000002</v>
      </c>
      <c r="N911" s="85">
        <f>(Table8[[#This Row],[Adj Close]]-Table8[[#This Row],[Forecast 6 Period ]])</f>
        <v>-6.229660000000024</v>
      </c>
      <c r="O911" s="85">
        <f>Table8[[#This Row],[Erorr 2]]^2</f>
        <v>38.808663715600296</v>
      </c>
      <c r="P911" s="85">
        <f>ABS(Table8[[#This Row],[Erorr 2]])</f>
        <v>6.229660000000024</v>
      </c>
      <c r="Q911" s="13">
        <f>Table8[[#This Row],[Abs Erorr 4]]/Table8[[#This Row],[Adj Close]]</f>
        <v>2.1734152042703219E-2</v>
      </c>
    </row>
    <row r="912" spans="6:17" x14ac:dyDescent="0.3">
      <c r="F912" s="5">
        <v>44785.291666666664</v>
      </c>
      <c r="G912" s="91">
        <v>300.02999999999997</v>
      </c>
      <c r="H912" s="85">
        <f t="shared" si="28"/>
        <v>287.95899999999995</v>
      </c>
      <c r="I912" s="85">
        <f>(Table8[[#This Row],[Adj Close]]-Table8[[#This Row],[Forecast 3 Period]])</f>
        <v>12.071000000000026</v>
      </c>
      <c r="J912" s="85">
        <f>Table8[[#This Row],[Erorr ]]^2</f>
        <v>145.70904100000064</v>
      </c>
      <c r="K912" s="85">
        <f>ABS(Table8[[#This Row],[Erorr ]])</f>
        <v>12.071000000000026</v>
      </c>
      <c r="L912" s="13">
        <f>Table8[[#This Row],[Abs Erorr ]]/Table8[[#This Row],[Adj Close]]</f>
        <v>4.0232643402326525E-2</v>
      </c>
      <c r="M912" s="97">
        <f t="shared" si="29"/>
        <v>290.62899000000004</v>
      </c>
      <c r="N912" s="85">
        <f>(Table8[[#This Row],[Adj Close]]-Table8[[#This Row],[Forecast 6 Period ]])</f>
        <v>9.4010099999999284</v>
      </c>
      <c r="O912" s="85">
        <f>Table8[[#This Row],[Erorr 2]]^2</f>
        <v>88.378989020098658</v>
      </c>
      <c r="P912" s="85">
        <f>ABS(Table8[[#This Row],[Erorr 2]])</f>
        <v>9.4010099999999284</v>
      </c>
      <c r="Q912" s="13">
        <f>Table8[[#This Row],[Abs Erorr 4]]/Table8[[#This Row],[Adj Close]]</f>
        <v>3.1333566643335434E-2</v>
      </c>
    </row>
    <row r="913" spans="6:17" x14ac:dyDescent="0.3">
      <c r="F913" s="9">
        <v>44788.291666666664</v>
      </c>
      <c r="G913" s="80">
        <v>309.32</v>
      </c>
      <c r="H913" s="85">
        <f t="shared" si="28"/>
        <v>294.30800999999997</v>
      </c>
      <c r="I913" s="85">
        <f>(Table8[[#This Row],[Adj Close]]-Table8[[#This Row],[Forecast 3 Period]])</f>
        <v>15.011990000000026</v>
      </c>
      <c r="J913" s="85">
        <f>Table8[[#This Row],[Erorr ]]^2</f>
        <v>225.35984376010077</v>
      </c>
      <c r="K913" s="85">
        <f>ABS(Table8[[#This Row],[Erorr ]])</f>
        <v>15.011990000000026</v>
      </c>
      <c r="L913" s="13">
        <f>Table8[[#This Row],[Abs Erorr ]]/Table8[[#This Row],[Adj Close]]</f>
        <v>4.8532231992758391E-2</v>
      </c>
      <c r="M913" s="97">
        <f t="shared" si="29"/>
        <v>290.72933</v>
      </c>
      <c r="N913" s="85">
        <f>(Table8[[#This Row],[Adj Close]]-Table8[[#This Row],[Forecast 6 Period ]])</f>
        <v>18.590669999999989</v>
      </c>
      <c r="O913" s="85">
        <f>Table8[[#This Row],[Erorr 2]]^2</f>
        <v>345.61301104889958</v>
      </c>
      <c r="P913" s="85">
        <f>ABS(Table8[[#This Row],[Erorr 2]])</f>
        <v>18.590669999999989</v>
      </c>
      <c r="Q913" s="13">
        <f>Table8[[#This Row],[Abs Erorr 4]]/Table8[[#This Row],[Adj Close]]</f>
        <v>6.0101739299107684E-2</v>
      </c>
    </row>
    <row r="914" spans="6:17" x14ac:dyDescent="0.3">
      <c r="F914" s="5">
        <v>44789.291666666664</v>
      </c>
      <c r="G914" s="91">
        <v>306.56330000000003</v>
      </c>
      <c r="H914" s="85">
        <f t="shared" si="28"/>
        <v>299.726</v>
      </c>
      <c r="I914" s="85">
        <f>(Table8[[#This Row],[Adj Close]]-Table8[[#This Row],[Forecast 3 Period]])</f>
        <v>6.8373000000000275</v>
      </c>
      <c r="J914" s="85">
        <f>Table8[[#This Row],[Erorr ]]^2</f>
        <v>46.748671290000374</v>
      </c>
      <c r="K914" s="85">
        <f>ABS(Table8[[#This Row],[Erorr ]])</f>
        <v>6.8373000000000275</v>
      </c>
      <c r="L914" s="13">
        <f>Table8[[#This Row],[Abs Erorr ]]/Table8[[#This Row],[Adj Close]]</f>
        <v>2.2303061064387116E-2</v>
      </c>
      <c r="M914" s="97">
        <f t="shared" si="29"/>
        <v>295.44299999999998</v>
      </c>
      <c r="N914" s="85">
        <f>(Table8[[#This Row],[Adj Close]]-Table8[[#This Row],[Forecast 6 Period ]])</f>
        <v>11.120300000000043</v>
      </c>
      <c r="O914" s="85">
        <f>Table8[[#This Row],[Erorr 2]]^2</f>
        <v>123.66107209000096</v>
      </c>
      <c r="P914" s="85">
        <f>ABS(Table8[[#This Row],[Erorr 2]])</f>
        <v>11.120300000000043</v>
      </c>
      <c r="Q914" s="13">
        <f>Table8[[#This Row],[Abs Erorr 4]]/Table8[[#This Row],[Adj Close]]</f>
        <v>3.6274074554912612E-2</v>
      </c>
    </row>
    <row r="915" spans="6:17" x14ac:dyDescent="0.3">
      <c r="F915" s="9">
        <v>44790.291666666664</v>
      </c>
      <c r="G915" s="80">
        <v>303.99669999999998</v>
      </c>
      <c r="H915" s="85">
        <f t="shared" si="28"/>
        <v>305.43031999999999</v>
      </c>
      <c r="I915" s="85">
        <f>(Table8[[#This Row],[Adj Close]]-Table8[[#This Row],[Forecast 3 Period]])</f>
        <v>-1.433620000000019</v>
      </c>
      <c r="J915" s="85">
        <f>Table8[[#This Row],[Erorr ]]^2</f>
        <v>2.0552663044000545</v>
      </c>
      <c r="K915" s="85">
        <f>ABS(Table8[[#This Row],[Erorr ]])</f>
        <v>1.433620000000019</v>
      </c>
      <c r="L915" s="13">
        <f>Table8[[#This Row],[Abs Erorr ]]/Table8[[#This Row],[Adj Close]]</f>
        <v>4.7159064555635606E-3</v>
      </c>
      <c r="M915" s="97">
        <f t="shared" si="29"/>
        <v>298.27765999999997</v>
      </c>
      <c r="N915" s="85">
        <f>(Table8[[#This Row],[Adj Close]]-Table8[[#This Row],[Forecast 6 Period ]])</f>
        <v>5.7190400000000068</v>
      </c>
      <c r="O915" s="85">
        <f>Table8[[#This Row],[Erorr 2]]^2</f>
        <v>32.707418521600076</v>
      </c>
      <c r="P915" s="85">
        <f>ABS(Table8[[#This Row],[Erorr 2]])</f>
        <v>5.7190400000000068</v>
      </c>
      <c r="Q915" s="13">
        <f>Table8[[#This Row],[Abs Erorr 4]]/Table8[[#This Row],[Adj Close]]</f>
        <v>1.8812835797230719E-2</v>
      </c>
    </row>
    <row r="916" spans="6:17" x14ac:dyDescent="0.3">
      <c r="F916" s="5">
        <v>44791.291666666664</v>
      </c>
      <c r="G916" s="91">
        <v>302.87</v>
      </c>
      <c r="H916" s="85">
        <f t="shared" si="28"/>
        <v>306.36367000000001</v>
      </c>
      <c r="I916" s="85">
        <f>(Table8[[#This Row],[Adj Close]]-Table8[[#This Row],[Forecast 3 Period]])</f>
        <v>-3.4936700000000087</v>
      </c>
      <c r="J916" s="85">
        <f>Table8[[#This Row],[Erorr ]]^2</f>
        <v>12.205730068900062</v>
      </c>
      <c r="K916" s="85">
        <f>ABS(Table8[[#This Row],[Erorr ]])</f>
        <v>3.4936700000000087</v>
      </c>
      <c r="L916" s="13">
        <f>Table8[[#This Row],[Abs Erorr ]]/Table8[[#This Row],[Adj Close]]</f>
        <v>1.1535213127744606E-2</v>
      </c>
      <c r="M916" s="97">
        <f t="shared" si="29"/>
        <v>302.08067</v>
      </c>
      <c r="N916" s="85">
        <f>(Table8[[#This Row],[Adj Close]]-Table8[[#This Row],[Forecast 6 Period ]])</f>
        <v>0.78933000000000675</v>
      </c>
      <c r="O916" s="85">
        <f>Table8[[#This Row],[Erorr 2]]^2</f>
        <v>0.62304184890001069</v>
      </c>
      <c r="P916" s="85">
        <f>ABS(Table8[[#This Row],[Erorr 2]])</f>
        <v>0.78933000000000675</v>
      </c>
      <c r="Q916" s="13">
        <f>Table8[[#This Row],[Abs Erorr 4]]/Table8[[#This Row],[Adj Close]]</f>
        <v>2.606167662693587E-3</v>
      </c>
    </row>
    <row r="917" spans="6:17" x14ac:dyDescent="0.3">
      <c r="F917" s="9">
        <v>44792.291666666664</v>
      </c>
      <c r="G917" s="80">
        <v>296.66669999999999</v>
      </c>
      <c r="H917" s="85">
        <f t="shared" si="28"/>
        <v>304.31600000000003</v>
      </c>
      <c r="I917" s="85">
        <f>(Table8[[#This Row],[Adj Close]]-Table8[[#This Row],[Forecast 3 Period]])</f>
        <v>-7.6493000000000393</v>
      </c>
      <c r="J917" s="85">
        <f>Table8[[#This Row],[Erorr ]]^2</f>
        <v>58.5117904900006</v>
      </c>
      <c r="K917" s="85">
        <f>ABS(Table8[[#This Row],[Erorr ]])</f>
        <v>7.6493000000000393</v>
      </c>
      <c r="L917" s="13">
        <f>Table8[[#This Row],[Abs Erorr ]]/Table8[[#This Row],[Adj Close]]</f>
        <v>2.578415440627492E-2</v>
      </c>
      <c r="M917" s="97">
        <f t="shared" si="29"/>
        <v>303.21600000000007</v>
      </c>
      <c r="N917" s="85">
        <f>(Table8[[#This Row],[Adj Close]]-Table8[[#This Row],[Forecast 6 Period ]])</f>
        <v>-6.5493000000000734</v>
      </c>
      <c r="O917" s="85">
        <f>Table8[[#This Row],[Erorr 2]]^2</f>
        <v>42.893330490000963</v>
      </c>
      <c r="P917" s="85">
        <f>ABS(Table8[[#This Row],[Erorr 2]])</f>
        <v>6.5493000000000734</v>
      </c>
      <c r="Q917" s="13">
        <f>Table8[[#This Row],[Abs Erorr 4]]/Table8[[#This Row],[Adj Close]]</f>
        <v>2.2076289654349726E-2</v>
      </c>
    </row>
    <row r="918" spans="6:17" x14ac:dyDescent="0.3">
      <c r="F918" s="5">
        <v>44795.291666666664</v>
      </c>
      <c r="G918" s="91">
        <v>289.91329999999999</v>
      </c>
      <c r="H918" s="85">
        <f t="shared" si="28"/>
        <v>300.72668999999996</v>
      </c>
      <c r="I918" s="85">
        <f>(Table8[[#This Row],[Adj Close]]-Table8[[#This Row],[Forecast 3 Period]])</f>
        <v>-10.81338999999997</v>
      </c>
      <c r="J918" s="85">
        <f>Table8[[#This Row],[Erorr ]]^2</f>
        <v>116.92940329209935</v>
      </c>
      <c r="K918" s="85">
        <f>ABS(Table8[[#This Row],[Erorr ]])</f>
        <v>10.81338999999997</v>
      </c>
      <c r="L918" s="13">
        <f>Table8[[#This Row],[Abs Erorr ]]/Table8[[#This Row],[Adj Close]]</f>
        <v>3.7298702750097945E-2</v>
      </c>
      <c r="M918" s="97">
        <f t="shared" si="29"/>
        <v>302.95434</v>
      </c>
      <c r="N918" s="85">
        <f>(Table8[[#This Row],[Adj Close]]-Table8[[#This Row],[Forecast 6 Period ]])</f>
        <v>-13.04104000000001</v>
      </c>
      <c r="O918" s="85">
        <f>Table8[[#This Row],[Erorr 2]]^2</f>
        <v>170.06872428160025</v>
      </c>
      <c r="P918" s="85">
        <f>ABS(Table8[[#This Row],[Erorr 2]])</f>
        <v>13.04104000000001</v>
      </c>
      <c r="Q918" s="13">
        <f>Table8[[#This Row],[Abs Erorr 4]]/Table8[[#This Row],[Adj Close]]</f>
        <v>4.4982551680105773E-2</v>
      </c>
    </row>
    <row r="919" spans="6:17" x14ac:dyDescent="0.3">
      <c r="F919" s="9">
        <v>44796.291666666664</v>
      </c>
      <c r="G919" s="80">
        <v>296.45330000000001</v>
      </c>
      <c r="H919" s="85">
        <f t="shared" si="28"/>
        <v>295.82632999999998</v>
      </c>
      <c r="I919" s="85">
        <f>(Table8[[#This Row],[Adj Close]]-Table8[[#This Row],[Forecast 3 Period]])</f>
        <v>0.62697000000002845</v>
      </c>
      <c r="J919" s="85">
        <f>Table8[[#This Row],[Erorr ]]^2</f>
        <v>0.39309138090003565</v>
      </c>
      <c r="K919" s="85">
        <f>ABS(Table8[[#This Row],[Erorr ]])</f>
        <v>0.62697000000002845</v>
      </c>
      <c r="L919" s="13">
        <f>Table8[[#This Row],[Abs Erorr ]]/Table8[[#This Row],[Adj Close]]</f>
        <v>2.1149030892893702E-3</v>
      </c>
      <c r="M919" s="97">
        <f t="shared" si="29"/>
        <v>300.27767000000006</v>
      </c>
      <c r="N919" s="85">
        <f>(Table8[[#This Row],[Adj Close]]-Table8[[#This Row],[Forecast 6 Period ]])</f>
        <v>-3.8243700000000445</v>
      </c>
      <c r="O919" s="85">
        <f>Table8[[#This Row],[Erorr 2]]^2</f>
        <v>14.62580589690034</v>
      </c>
      <c r="P919" s="85">
        <f>ABS(Table8[[#This Row],[Erorr 2]])</f>
        <v>3.8243700000000445</v>
      </c>
      <c r="Q919" s="13">
        <f>Table8[[#This Row],[Abs Erorr 4]]/Table8[[#This Row],[Adj Close]]</f>
        <v>1.290041298241593E-2</v>
      </c>
    </row>
    <row r="920" spans="6:17" x14ac:dyDescent="0.3">
      <c r="F920" s="5">
        <v>44797.291666666664</v>
      </c>
      <c r="G920" s="91">
        <v>297.0967</v>
      </c>
      <c r="H920" s="85">
        <f t="shared" si="28"/>
        <v>294.55531999999999</v>
      </c>
      <c r="I920" s="85">
        <f>(Table8[[#This Row],[Adj Close]]-Table8[[#This Row],[Forecast 3 Period]])</f>
        <v>2.5413800000000037</v>
      </c>
      <c r="J920" s="85">
        <f>Table8[[#This Row],[Erorr ]]^2</f>
        <v>6.4586123044000194</v>
      </c>
      <c r="K920" s="85">
        <f>ABS(Table8[[#This Row],[Erorr ]])</f>
        <v>2.5413800000000037</v>
      </c>
      <c r="L920" s="13">
        <f>Table8[[#This Row],[Abs Erorr ]]/Table8[[#This Row],[Adj Close]]</f>
        <v>8.554049910349068E-3</v>
      </c>
      <c r="M920" s="97">
        <f t="shared" si="29"/>
        <v>298.23666000000003</v>
      </c>
      <c r="N920" s="85">
        <f>(Table8[[#This Row],[Adj Close]]-Table8[[#This Row],[Forecast 6 Period ]])</f>
        <v>-1.1399600000000305</v>
      </c>
      <c r="O920" s="85">
        <f>Table8[[#This Row],[Erorr 2]]^2</f>
        <v>1.2995088016000695</v>
      </c>
      <c r="P920" s="85">
        <f>ABS(Table8[[#This Row],[Erorr 2]])</f>
        <v>1.1399600000000305</v>
      </c>
      <c r="Q920" s="13">
        <f>Table8[[#This Row],[Abs Erorr 4]]/Table8[[#This Row],[Adj Close]]</f>
        <v>3.8369998724322096E-3</v>
      </c>
    </row>
    <row r="921" spans="6:17" x14ac:dyDescent="0.3">
      <c r="F921" s="9">
        <v>44798.291666666664</v>
      </c>
      <c r="G921" s="80">
        <v>296.07</v>
      </c>
      <c r="H921" s="85">
        <f t="shared" si="28"/>
        <v>294.74866000000003</v>
      </c>
      <c r="I921" s="85">
        <f>(Table8[[#This Row],[Adj Close]]-Table8[[#This Row],[Forecast 3 Period]])</f>
        <v>1.3213399999999638</v>
      </c>
      <c r="J921" s="85">
        <f>Table8[[#This Row],[Erorr ]]^2</f>
        <v>1.7459393955999043</v>
      </c>
      <c r="K921" s="85">
        <f>ABS(Table8[[#This Row],[Erorr ]])</f>
        <v>1.3213399999999638</v>
      </c>
      <c r="L921" s="13">
        <f>Table8[[#This Row],[Abs Erorr ]]/Table8[[#This Row],[Adj Close]]</f>
        <v>4.4629310635997017E-3</v>
      </c>
      <c r="M921" s="97">
        <f t="shared" si="29"/>
        <v>296.71267</v>
      </c>
      <c r="N921" s="85">
        <f>(Table8[[#This Row],[Adj Close]]-Table8[[#This Row],[Forecast 6 Period ]])</f>
        <v>-0.64267000000000962</v>
      </c>
      <c r="O921" s="85">
        <f>Table8[[#This Row],[Erorr 2]]^2</f>
        <v>0.41302472890001235</v>
      </c>
      <c r="P921" s="85">
        <f>ABS(Table8[[#This Row],[Erorr 2]])</f>
        <v>0.64267000000000962</v>
      </c>
      <c r="Q921" s="13">
        <f>Table8[[#This Row],[Abs Erorr 4]]/Table8[[#This Row],[Adj Close]]</f>
        <v>2.1706690985240302E-3</v>
      </c>
    </row>
    <row r="922" spans="6:17" x14ac:dyDescent="0.3">
      <c r="F922" s="5">
        <v>44799.291666666664</v>
      </c>
      <c r="G922" s="91">
        <v>288.08999999999997</v>
      </c>
      <c r="H922" s="85">
        <f t="shared" si="28"/>
        <v>296.49299999999999</v>
      </c>
      <c r="I922" s="85">
        <f>(Table8[[#This Row],[Adj Close]]-Table8[[#This Row],[Forecast 3 Period]])</f>
        <v>-8.40300000000002</v>
      </c>
      <c r="J922" s="85">
        <f>Table8[[#This Row],[Erorr ]]^2</f>
        <v>70.610409000000331</v>
      </c>
      <c r="K922" s="85">
        <f>ABS(Table8[[#This Row],[Erorr ]])</f>
        <v>8.40300000000002</v>
      </c>
      <c r="L922" s="13">
        <f>Table8[[#This Row],[Abs Erorr ]]/Table8[[#This Row],[Adj Close]]</f>
        <v>2.9167968343226148E-2</v>
      </c>
      <c r="M922" s="97">
        <f t="shared" si="29"/>
        <v>295.86032999999998</v>
      </c>
      <c r="N922" s="85">
        <f>(Table8[[#This Row],[Adj Close]]-Table8[[#This Row],[Forecast 6 Period ]])</f>
        <v>-7.7703300000000013</v>
      </c>
      <c r="O922" s="85">
        <f>Table8[[#This Row],[Erorr 2]]^2</f>
        <v>60.378028308900021</v>
      </c>
      <c r="P922" s="85">
        <f>ABS(Table8[[#This Row],[Erorr 2]])</f>
        <v>7.7703300000000013</v>
      </c>
      <c r="Q922" s="13">
        <f>Table8[[#This Row],[Abs Erorr 4]]/Table8[[#This Row],[Adj Close]]</f>
        <v>2.6971883786316781E-2</v>
      </c>
    </row>
    <row r="923" spans="6:17" x14ac:dyDescent="0.3">
      <c r="F923" s="9">
        <v>44802.291666666664</v>
      </c>
      <c r="G923" s="80">
        <v>284.82</v>
      </c>
      <c r="H923" s="85">
        <f t="shared" si="28"/>
        <v>293.18601000000001</v>
      </c>
      <c r="I923" s="85">
        <f>(Table8[[#This Row],[Adj Close]]-Table8[[#This Row],[Forecast 3 Period]])</f>
        <v>-8.366010000000017</v>
      </c>
      <c r="J923" s="85">
        <f>Table8[[#This Row],[Erorr ]]^2</f>
        <v>69.990123320100281</v>
      </c>
      <c r="K923" s="85">
        <f>ABS(Table8[[#This Row],[Erorr ]])</f>
        <v>8.366010000000017</v>
      </c>
      <c r="L923" s="13">
        <f>Table8[[#This Row],[Abs Erorr ]]/Table8[[#This Row],[Adj Close]]</f>
        <v>2.9372972403623403E-2</v>
      </c>
      <c r="M923" s="97">
        <f t="shared" si="29"/>
        <v>294.2</v>
      </c>
      <c r="N923" s="85">
        <f>(Table8[[#This Row],[Adj Close]]-Table8[[#This Row],[Forecast 6 Period ]])</f>
        <v>-9.3799999999999955</v>
      </c>
      <c r="O923" s="85">
        <f>Table8[[#This Row],[Erorr 2]]^2</f>
        <v>87.984399999999908</v>
      </c>
      <c r="P923" s="85">
        <f>ABS(Table8[[#This Row],[Erorr 2]])</f>
        <v>9.3799999999999955</v>
      </c>
      <c r="Q923" s="13">
        <f>Table8[[#This Row],[Abs Erorr 4]]/Table8[[#This Row],[Adj Close]]</f>
        <v>3.2933080542096746E-2</v>
      </c>
    </row>
    <row r="924" spans="6:17" x14ac:dyDescent="0.3">
      <c r="F924" s="5">
        <v>44803.291666666664</v>
      </c>
      <c r="G924" s="91">
        <v>277.7</v>
      </c>
      <c r="H924" s="85">
        <f t="shared" si="28"/>
        <v>289.17599999999999</v>
      </c>
      <c r="I924" s="85">
        <f>(Table8[[#This Row],[Adj Close]]-Table8[[#This Row],[Forecast 3 Period]])</f>
        <v>-11.475999999999999</v>
      </c>
      <c r="J924" s="85">
        <f>Table8[[#This Row],[Erorr ]]^2</f>
        <v>131.69857599999997</v>
      </c>
      <c r="K924" s="85">
        <f>ABS(Table8[[#This Row],[Erorr ]])</f>
        <v>11.475999999999999</v>
      </c>
      <c r="L924" s="13">
        <f>Table8[[#This Row],[Abs Erorr ]]/Table8[[#This Row],[Adj Close]]</f>
        <v>4.1325171047893405E-2</v>
      </c>
      <c r="M924" s="97">
        <f t="shared" si="29"/>
        <v>291.85200000000003</v>
      </c>
      <c r="N924" s="85">
        <f>(Table8[[#This Row],[Adj Close]]-Table8[[#This Row],[Forecast 6 Period ]])</f>
        <v>-14.152000000000044</v>
      </c>
      <c r="O924" s="85">
        <f>Table8[[#This Row],[Erorr 2]]^2</f>
        <v>200.27910400000124</v>
      </c>
      <c r="P924" s="85">
        <f>ABS(Table8[[#This Row],[Erorr 2]])</f>
        <v>14.152000000000044</v>
      </c>
      <c r="Q924" s="13">
        <f>Table8[[#This Row],[Abs Erorr 4]]/Table8[[#This Row],[Adj Close]]</f>
        <v>5.0961469211379347E-2</v>
      </c>
    </row>
    <row r="925" spans="6:17" x14ac:dyDescent="0.3">
      <c r="F925" s="9">
        <v>44804.291666666664</v>
      </c>
      <c r="G925" s="80">
        <v>275.61</v>
      </c>
      <c r="H925" s="85">
        <f t="shared" si="28"/>
        <v>282.95299999999997</v>
      </c>
      <c r="I925" s="85">
        <f>(Table8[[#This Row],[Adj Close]]-Table8[[#This Row],[Forecast 3 Period]])</f>
        <v>-7.3429999999999609</v>
      </c>
      <c r="J925" s="85">
        <f>Table8[[#This Row],[Erorr ]]^2</f>
        <v>53.919648999999424</v>
      </c>
      <c r="K925" s="85">
        <f>ABS(Table8[[#This Row],[Erorr ]])</f>
        <v>7.3429999999999609</v>
      </c>
      <c r="L925" s="13">
        <f>Table8[[#This Row],[Abs Erorr ]]/Table8[[#This Row],[Adj Close]]</f>
        <v>2.6642719785203588E-2</v>
      </c>
      <c r="M925" s="97">
        <f t="shared" si="29"/>
        <v>288.69099999999997</v>
      </c>
      <c r="N925" s="85">
        <f>(Table8[[#This Row],[Adj Close]]-Table8[[#This Row],[Forecast 6 Period ]])</f>
        <v>-13.08099999999996</v>
      </c>
      <c r="O925" s="85">
        <f>Table8[[#This Row],[Erorr 2]]^2</f>
        <v>171.11256099999898</v>
      </c>
      <c r="P925" s="85">
        <f>ABS(Table8[[#This Row],[Erorr 2]])</f>
        <v>13.08099999999996</v>
      </c>
      <c r="Q925" s="13">
        <f>Table8[[#This Row],[Abs Erorr 4]]/Table8[[#This Row],[Adj Close]]</f>
        <v>4.7461993396465875E-2</v>
      </c>
    </row>
    <row r="926" spans="6:17" x14ac:dyDescent="0.3">
      <c r="F926" s="5">
        <v>44805.291666666664</v>
      </c>
      <c r="G926" s="91">
        <v>277.16000000000003</v>
      </c>
      <c r="H926" s="85">
        <f t="shared" si="28"/>
        <v>279</v>
      </c>
      <c r="I926" s="85">
        <f>(Table8[[#This Row],[Adj Close]]-Table8[[#This Row],[Forecast 3 Period]])</f>
        <v>-1.839999999999975</v>
      </c>
      <c r="J926" s="85">
        <f>Table8[[#This Row],[Erorr ]]^2</f>
        <v>3.3855999999999078</v>
      </c>
      <c r="K926" s="85">
        <f>ABS(Table8[[#This Row],[Erorr ]])</f>
        <v>1.839999999999975</v>
      </c>
      <c r="L926" s="13">
        <f>Table8[[#This Row],[Abs Erorr ]]/Table8[[#This Row],[Adj Close]]</f>
        <v>6.6387646124981053E-3</v>
      </c>
      <c r="M926" s="97">
        <f t="shared" si="29"/>
        <v>284.56067000000002</v>
      </c>
      <c r="N926" s="85">
        <f>(Table8[[#This Row],[Adj Close]]-Table8[[#This Row],[Forecast 6 Period ]])</f>
        <v>-7.400669999999991</v>
      </c>
      <c r="O926" s="85">
        <f>Table8[[#This Row],[Erorr 2]]^2</f>
        <v>54.769916448899863</v>
      </c>
      <c r="P926" s="85">
        <f>ABS(Table8[[#This Row],[Erorr 2]])</f>
        <v>7.400669999999991</v>
      </c>
      <c r="Q926" s="13">
        <f>Table8[[#This Row],[Abs Erorr 4]]/Table8[[#This Row],[Adj Close]]</f>
        <v>2.6701796796074435E-2</v>
      </c>
    </row>
    <row r="927" spans="6:17" x14ac:dyDescent="0.3">
      <c r="F927" s="9">
        <v>44806.291666666664</v>
      </c>
      <c r="G927" s="80">
        <v>270.20999999999998</v>
      </c>
      <c r="H927" s="85">
        <f t="shared" si="28"/>
        <v>276.85700000000003</v>
      </c>
      <c r="I927" s="85">
        <f>(Table8[[#This Row],[Adj Close]]-Table8[[#This Row],[Forecast 3 Period]])</f>
        <v>-6.6470000000000482</v>
      </c>
      <c r="J927" s="85">
        <f>Table8[[#This Row],[Erorr ]]^2</f>
        <v>44.182609000000639</v>
      </c>
      <c r="K927" s="85">
        <f>ABS(Table8[[#This Row],[Erorr ]])</f>
        <v>6.6470000000000482</v>
      </c>
      <c r="L927" s="13">
        <f>Table8[[#This Row],[Abs Erorr ]]/Table8[[#This Row],[Adj Close]]</f>
        <v>2.4599385663003029E-2</v>
      </c>
      <c r="M927" s="97">
        <f t="shared" si="29"/>
        <v>281.47400000000005</v>
      </c>
      <c r="N927" s="85">
        <f>(Table8[[#This Row],[Adj Close]]-Table8[[#This Row],[Forecast 6 Period ]])</f>
        <v>-11.264000000000067</v>
      </c>
      <c r="O927" s="85">
        <f>Table8[[#This Row],[Erorr 2]]^2</f>
        <v>126.87769600000151</v>
      </c>
      <c r="P927" s="85">
        <f>ABS(Table8[[#This Row],[Erorr 2]])</f>
        <v>11.264000000000067</v>
      </c>
      <c r="Q927" s="13">
        <f>Table8[[#This Row],[Abs Erorr 4]]/Table8[[#This Row],[Adj Close]]</f>
        <v>4.1686095999408118E-2</v>
      </c>
    </row>
    <row r="928" spans="6:17" x14ac:dyDescent="0.3">
      <c r="F928" s="5">
        <v>44810.291666666664</v>
      </c>
      <c r="G928" s="91">
        <v>274.42</v>
      </c>
      <c r="H928" s="85">
        <f t="shared" si="28"/>
        <v>273.91500000000002</v>
      </c>
      <c r="I928" s="85">
        <f>(Table8[[#This Row],[Adj Close]]-Table8[[#This Row],[Forecast 3 Period]])</f>
        <v>0.50499999999999545</v>
      </c>
      <c r="J928" s="85">
        <f>Table8[[#This Row],[Erorr ]]^2</f>
        <v>0.25502499999999539</v>
      </c>
      <c r="K928" s="85">
        <f>ABS(Table8[[#This Row],[Erorr ]])</f>
        <v>0.50499999999999545</v>
      </c>
      <c r="L928" s="13">
        <f>Table8[[#This Row],[Abs Erorr ]]/Table8[[#This Row],[Adj Close]]</f>
        <v>1.8402448801107625E-3</v>
      </c>
      <c r="M928" s="97">
        <f t="shared" si="29"/>
        <v>277.42700000000002</v>
      </c>
      <c r="N928" s="85">
        <f>(Table8[[#This Row],[Adj Close]]-Table8[[#This Row],[Forecast 6 Period ]])</f>
        <v>-3.007000000000005</v>
      </c>
      <c r="O928" s="85">
        <f>Table8[[#This Row],[Erorr 2]]^2</f>
        <v>9.0420490000000306</v>
      </c>
      <c r="P928" s="85">
        <f>ABS(Table8[[#This Row],[Erorr 2]])</f>
        <v>3.007000000000005</v>
      </c>
      <c r="Q928" s="13">
        <f>Table8[[#This Row],[Abs Erorr 4]]/Table8[[#This Row],[Adj Close]]</f>
        <v>1.0957656147511131E-2</v>
      </c>
    </row>
    <row r="929" spans="6:17" x14ac:dyDescent="0.3">
      <c r="F929" s="9">
        <v>44811.291666666664</v>
      </c>
      <c r="G929" s="80">
        <v>283.7</v>
      </c>
      <c r="H929" s="85">
        <f t="shared" si="28"/>
        <v>273.97900000000004</v>
      </c>
      <c r="I929" s="85">
        <f>(Table8[[#This Row],[Adj Close]]-Table8[[#This Row],[Forecast 3 Period]])</f>
        <v>9.7209999999999468</v>
      </c>
      <c r="J929" s="85">
        <f>Table8[[#This Row],[Erorr ]]^2</f>
        <v>94.497840999998971</v>
      </c>
      <c r="K929" s="85">
        <f>ABS(Table8[[#This Row],[Erorr ]])</f>
        <v>9.7209999999999468</v>
      </c>
      <c r="L929" s="13">
        <f>Table8[[#This Row],[Abs Erorr ]]/Table8[[#This Row],[Adj Close]]</f>
        <v>3.4265068734578595E-2</v>
      </c>
      <c r="M929" s="97">
        <f t="shared" si="29"/>
        <v>275.73200000000008</v>
      </c>
      <c r="N929" s="85">
        <f>(Table8[[#This Row],[Adj Close]]-Table8[[#This Row],[Forecast 6 Period ]])</f>
        <v>7.967999999999904</v>
      </c>
      <c r="O929" s="85">
        <f>Table8[[#This Row],[Erorr 2]]^2</f>
        <v>63.489023999998473</v>
      </c>
      <c r="P929" s="85">
        <f>ABS(Table8[[#This Row],[Erorr 2]])</f>
        <v>7.967999999999904</v>
      </c>
      <c r="Q929" s="13">
        <f>Table8[[#This Row],[Abs Erorr 4]]/Table8[[#This Row],[Adj Close]]</f>
        <v>2.8086006344730012E-2</v>
      </c>
    </row>
    <row r="930" spans="6:17" x14ac:dyDescent="0.3">
      <c r="F930" s="5">
        <v>44812.291666666664</v>
      </c>
      <c r="G930" s="91">
        <v>289.26</v>
      </c>
      <c r="H930" s="85">
        <f t="shared" si="28"/>
        <v>276.86900000000003</v>
      </c>
      <c r="I930" s="85">
        <f>(Table8[[#This Row],[Adj Close]]-Table8[[#This Row],[Forecast 3 Period]])</f>
        <v>12.390999999999963</v>
      </c>
      <c r="J930" s="85">
        <f>Table8[[#This Row],[Erorr ]]^2</f>
        <v>153.53688099999908</v>
      </c>
      <c r="K930" s="85">
        <f>ABS(Table8[[#This Row],[Erorr ]])</f>
        <v>12.390999999999963</v>
      </c>
      <c r="L930" s="13">
        <f>Table8[[#This Row],[Abs Erorr ]]/Table8[[#This Row],[Adj Close]]</f>
        <v>4.2836894143676842E-2</v>
      </c>
      <c r="M930" s="97">
        <f t="shared" si="29"/>
        <v>276.42900000000003</v>
      </c>
      <c r="N930" s="85">
        <f>(Table8[[#This Row],[Adj Close]]-Table8[[#This Row],[Forecast 6 Period ]])</f>
        <v>12.83099999999996</v>
      </c>
      <c r="O930" s="85">
        <f>Table8[[#This Row],[Erorr 2]]^2</f>
        <v>164.634560999999</v>
      </c>
      <c r="P930" s="85">
        <f>ABS(Table8[[#This Row],[Erorr 2]])</f>
        <v>12.83099999999996</v>
      </c>
      <c r="Q930" s="13">
        <f>Table8[[#This Row],[Abs Erorr 4]]/Table8[[#This Row],[Adj Close]]</f>
        <v>4.4358017008919177E-2</v>
      </c>
    </row>
    <row r="931" spans="6:17" x14ac:dyDescent="0.3">
      <c r="F931" s="9">
        <v>44813.291666666664</v>
      </c>
      <c r="G931" s="80">
        <v>299.68</v>
      </c>
      <c r="H931" s="85">
        <f t="shared" si="28"/>
        <v>283.14000000000004</v>
      </c>
      <c r="I931" s="85">
        <f>(Table8[[#This Row],[Adj Close]]-Table8[[#This Row],[Forecast 3 Period]])</f>
        <v>16.539999999999964</v>
      </c>
      <c r="J931" s="85">
        <f>Table8[[#This Row],[Erorr ]]^2</f>
        <v>273.5715999999988</v>
      </c>
      <c r="K931" s="85">
        <f>ABS(Table8[[#This Row],[Erorr ]])</f>
        <v>16.539999999999964</v>
      </c>
      <c r="L931" s="13">
        <f>Table8[[#This Row],[Abs Erorr ]]/Table8[[#This Row],[Adj Close]]</f>
        <v>5.5192205018686477E-2</v>
      </c>
      <c r="M931" s="97">
        <f t="shared" si="29"/>
        <v>278.79500000000002</v>
      </c>
      <c r="N931" s="85">
        <f>(Table8[[#This Row],[Adj Close]]-Table8[[#This Row],[Forecast 6 Period ]])</f>
        <v>20.884999999999991</v>
      </c>
      <c r="O931" s="85">
        <f>Table8[[#This Row],[Erorr 2]]^2</f>
        <v>436.1832249999996</v>
      </c>
      <c r="P931" s="85">
        <f>ABS(Table8[[#This Row],[Erorr 2]])</f>
        <v>20.884999999999991</v>
      </c>
      <c r="Q931" s="13">
        <f>Table8[[#This Row],[Abs Erorr 4]]/Table8[[#This Row],[Adj Close]]</f>
        <v>6.9691003737319776E-2</v>
      </c>
    </row>
    <row r="932" spans="6:17" x14ac:dyDescent="0.3">
      <c r="F932" s="5">
        <v>44816.291666666664</v>
      </c>
      <c r="G932" s="91">
        <v>304.42</v>
      </c>
      <c r="H932" s="85">
        <f t="shared" si="28"/>
        <v>291.76</v>
      </c>
      <c r="I932" s="85">
        <f>(Table8[[#This Row],[Adj Close]]-Table8[[#This Row],[Forecast 3 Period]])</f>
        <v>12.660000000000025</v>
      </c>
      <c r="J932" s="85">
        <f>Table8[[#This Row],[Erorr ]]^2</f>
        <v>160.27560000000062</v>
      </c>
      <c r="K932" s="85">
        <f>ABS(Table8[[#This Row],[Erorr ]])</f>
        <v>12.660000000000025</v>
      </c>
      <c r="L932" s="13">
        <f>Table8[[#This Row],[Abs Erorr ]]/Table8[[#This Row],[Adj Close]]</f>
        <v>4.1587280730569685E-2</v>
      </c>
      <c r="M932" s="97">
        <f t="shared" si="29"/>
        <v>284.14900000000006</v>
      </c>
      <c r="N932" s="85">
        <f>(Table8[[#This Row],[Adj Close]]-Table8[[#This Row],[Forecast 6 Period ]])</f>
        <v>20.270999999999958</v>
      </c>
      <c r="O932" s="85">
        <f>Table8[[#This Row],[Erorr 2]]^2</f>
        <v>410.91344099999833</v>
      </c>
      <c r="P932" s="85">
        <f>ABS(Table8[[#This Row],[Erorr 2]])</f>
        <v>20.270999999999958</v>
      </c>
      <c r="Q932" s="13">
        <f>Table8[[#This Row],[Abs Erorr 4]]/Table8[[#This Row],[Adj Close]]</f>
        <v>6.6588923198212857E-2</v>
      </c>
    </row>
    <row r="933" spans="6:17" x14ac:dyDescent="0.3">
      <c r="F933" s="9">
        <v>44817.291666666664</v>
      </c>
      <c r="G933" s="80">
        <v>292.13</v>
      </c>
      <c r="H933" s="85">
        <f t="shared" si="28"/>
        <v>298.45000000000005</v>
      </c>
      <c r="I933" s="85">
        <f>(Table8[[#This Row],[Adj Close]]-Table8[[#This Row],[Forecast 3 Period]])</f>
        <v>-6.32000000000005</v>
      </c>
      <c r="J933" s="85">
        <f>Table8[[#This Row],[Erorr ]]^2</f>
        <v>39.942400000000632</v>
      </c>
      <c r="K933" s="85">
        <f>ABS(Table8[[#This Row],[Erorr ]])</f>
        <v>6.32000000000005</v>
      </c>
      <c r="L933" s="13">
        <f>Table8[[#This Row],[Abs Erorr ]]/Table8[[#This Row],[Adj Close]]</f>
        <v>2.1634203950296273E-2</v>
      </c>
      <c r="M933" s="97">
        <f t="shared" si="29"/>
        <v>289.87500000000006</v>
      </c>
      <c r="N933" s="85">
        <f>(Table8[[#This Row],[Adj Close]]-Table8[[#This Row],[Forecast 6 Period ]])</f>
        <v>2.2549999999999386</v>
      </c>
      <c r="O933" s="85">
        <f>Table8[[#This Row],[Erorr 2]]^2</f>
        <v>5.0850249999997228</v>
      </c>
      <c r="P933" s="85">
        <f>ABS(Table8[[#This Row],[Erorr 2]])</f>
        <v>2.2549999999999386</v>
      </c>
      <c r="Q933" s="13">
        <f>Table8[[#This Row],[Abs Erorr 4]]/Table8[[#This Row],[Adj Close]]</f>
        <v>7.7191661246703135E-3</v>
      </c>
    </row>
    <row r="934" spans="6:17" x14ac:dyDescent="0.3">
      <c r="F934" s="5">
        <v>44818.291666666664</v>
      </c>
      <c r="G934" s="91">
        <v>302.61</v>
      </c>
      <c r="H934" s="85">
        <f t="shared" si="28"/>
        <v>298.08199999999999</v>
      </c>
      <c r="I934" s="85">
        <f>(Table8[[#This Row],[Adj Close]]-Table8[[#This Row],[Forecast 3 Period]])</f>
        <v>4.52800000000002</v>
      </c>
      <c r="J934" s="85">
        <f>Table8[[#This Row],[Erorr ]]^2</f>
        <v>20.50278400000018</v>
      </c>
      <c r="K934" s="85">
        <f>ABS(Table8[[#This Row],[Erorr ]])</f>
        <v>4.52800000000002</v>
      </c>
      <c r="L934" s="13">
        <f>Table8[[#This Row],[Abs Erorr ]]/Table8[[#This Row],[Adj Close]]</f>
        <v>1.4963153894451671E-2</v>
      </c>
      <c r="M934" s="97">
        <f t="shared" si="29"/>
        <v>292.91000000000003</v>
      </c>
      <c r="N934" s="85">
        <f>(Table8[[#This Row],[Adj Close]]-Table8[[#This Row],[Forecast 6 Period ]])</f>
        <v>9.6999999999999886</v>
      </c>
      <c r="O934" s="85">
        <f>Table8[[#This Row],[Erorr 2]]^2</f>
        <v>94.089999999999776</v>
      </c>
      <c r="P934" s="85">
        <f>ABS(Table8[[#This Row],[Erorr 2]])</f>
        <v>9.6999999999999886</v>
      </c>
      <c r="Q934" s="13">
        <f>Table8[[#This Row],[Abs Erorr 4]]/Table8[[#This Row],[Adj Close]]</f>
        <v>3.2054459535375529E-2</v>
      </c>
    </row>
    <row r="935" spans="6:17" x14ac:dyDescent="0.3">
      <c r="F935" s="9">
        <v>44819.291666666664</v>
      </c>
      <c r="G935" s="80">
        <v>303.75</v>
      </c>
      <c r="H935" s="85">
        <f t="shared" si="28"/>
        <v>300.00900000000001</v>
      </c>
      <c r="I935" s="85">
        <f>(Table8[[#This Row],[Adj Close]]-Table8[[#This Row],[Forecast 3 Period]])</f>
        <v>3.7409999999999854</v>
      </c>
      <c r="J935" s="85">
        <f>Table8[[#This Row],[Erorr ]]^2</f>
        <v>13.995080999999891</v>
      </c>
      <c r="K935" s="85">
        <f>ABS(Table8[[#This Row],[Erorr ]])</f>
        <v>3.7409999999999854</v>
      </c>
      <c r="L935" s="13">
        <f>Table8[[#This Row],[Abs Erorr ]]/Table8[[#This Row],[Adj Close]]</f>
        <v>1.2316049382716002E-2</v>
      </c>
      <c r="M935" s="97">
        <f t="shared" si="29"/>
        <v>297.06400000000002</v>
      </c>
      <c r="N935" s="85">
        <f>(Table8[[#This Row],[Adj Close]]-Table8[[#This Row],[Forecast 6 Period ]])</f>
        <v>6.6859999999999786</v>
      </c>
      <c r="O935" s="85">
        <f>Table8[[#This Row],[Erorr 2]]^2</f>
        <v>44.702595999999716</v>
      </c>
      <c r="P935" s="85">
        <f>ABS(Table8[[#This Row],[Erorr 2]])</f>
        <v>6.6859999999999786</v>
      </c>
      <c r="Q935" s="13">
        <f>Table8[[#This Row],[Abs Erorr 4]]/Table8[[#This Row],[Adj Close]]</f>
        <v>2.2011522633744784E-2</v>
      </c>
    </row>
    <row r="936" spans="6:17" x14ac:dyDescent="0.3">
      <c r="F936" s="5">
        <v>44820.291666666664</v>
      </c>
      <c r="G936" s="91">
        <v>303.35000000000002</v>
      </c>
      <c r="H936" s="85">
        <f t="shared" si="28"/>
        <v>299.92200000000003</v>
      </c>
      <c r="I936" s="85">
        <f>(Table8[[#This Row],[Adj Close]]-Table8[[#This Row],[Forecast 3 Period]])</f>
        <v>3.4279999999999973</v>
      </c>
      <c r="J936" s="85">
        <f>Table8[[#This Row],[Erorr ]]^2</f>
        <v>11.751183999999981</v>
      </c>
      <c r="K936" s="85">
        <f>ABS(Table8[[#This Row],[Erorr ]])</f>
        <v>3.4279999999999973</v>
      </c>
      <c r="L936" s="13">
        <f>Table8[[#This Row],[Abs Erorr ]]/Table8[[#This Row],[Adj Close]]</f>
        <v>1.1300477995714511E-2</v>
      </c>
      <c r="M936" s="97">
        <f t="shared" si="29"/>
        <v>299.476</v>
      </c>
      <c r="N936" s="85">
        <f>(Table8[[#This Row],[Adj Close]]-Table8[[#This Row],[Forecast 6 Period ]])</f>
        <v>3.8740000000000236</v>
      </c>
      <c r="O936" s="85">
        <f>Table8[[#This Row],[Erorr 2]]^2</f>
        <v>15.007876000000183</v>
      </c>
      <c r="P936" s="85">
        <f>ABS(Table8[[#This Row],[Erorr 2]])</f>
        <v>3.8740000000000236</v>
      </c>
      <c r="Q936" s="13">
        <f>Table8[[#This Row],[Abs Erorr 4]]/Table8[[#This Row],[Adj Close]]</f>
        <v>1.2770726883138366E-2</v>
      </c>
    </row>
    <row r="937" spans="6:17" x14ac:dyDescent="0.3">
      <c r="F937" s="9">
        <v>44823.291666666664</v>
      </c>
      <c r="G937" s="80">
        <v>309.07</v>
      </c>
      <c r="H937" s="85">
        <f t="shared" si="28"/>
        <v>303.24800000000005</v>
      </c>
      <c r="I937" s="85">
        <f>(Table8[[#This Row],[Adj Close]]-Table8[[#This Row],[Forecast 3 Period]])</f>
        <v>5.8219999999999459</v>
      </c>
      <c r="J937" s="85">
        <f>Table8[[#This Row],[Erorr ]]^2</f>
        <v>33.89568399999937</v>
      </c>
      <c r="K937" s="85">
        <f>ABS(Table8[[#This Row],[Erorr ]])</f>
        <v>5.8219999999999459</v>
      </c>
      <c r="L937" s="13">
        <f>Table8[[#This Row],[Abs Erorr ]]/Table8[[#This Row],[Adj Close]]</f>
        <v>1.88371566311837E-2</v>
      </c>
      <c r="M937" s="97">
        <f t="shared" si="29"/>
        <v>300.77800000000002</v>
      </c>
      <c r="N937" s="85">
        <f>(Table8[[#This Row],[Adj Close]]-Table8[[#This Row],[Forecast 6 Period ]])</f>
        <v>8.2919999999999732</v>
      </c>
      <c r="O937" s="85">
        <f>Table8[[#This Row],[Erorr 2]]^2</f>
        <v>68.757263999999552</v>
      </c>
      <c r="P937" s="85">
        <f>ABS(Table8[[#This Row],[Erorr 2]])</f>
        <v>8.2919999999999732</v>
      </c>
      <c r="Q937" s="13">
        <f>Table8[[#This Row],[Abs Erorr 4]]/Table8[[#This Row],[Adj Close]]</f>
        <v>2.682887371792789E-2</v>
      </c>
    </row>
    <row r="938" spans="6:17" x14ac:dyDescent="0.3">
      <c r="F938" s="5">
        <v>44824.291666666664</v>
      </c>
      <c r="G938" s="91">
        <v>308.73</v>
      </c>
      <c r="H938" s="85">
        <f t="shared" si="28"/>
        <v>305.75800000000004</v>
      </c>
      <c r="I938" s="85">
        <f>(Table8[[#This Row],[Adj Close]]-Table8[[#This Row],[Forecast 3 Period]])</f>
        <v>2.97199999999998</v>
      </c>
      <c r="J938" s="85">
        <f>Table8[[#This Row],[Erorr ]]^2</f>
        <v>8.8327839999998812</v>
      </c>
      <c r="K938" s="85">
        <f>ABS(Table8[[#This Row],[Erorr ]])</f>
        <v>2.97199999999998</v>
      </c>
      <c r="L938" s="13">
        <f>Table8[[#This Row],[Abs Erorr ]]/Table8[[#This Row],[Adj Close]]</f>
        <v>9.6265345123570101E-3</v>
      </c>
      <c r="M938" s="97">
        <f t="shared" si="29"/>
        <v>303.41100000000006</v>
      </c>
      <c r="N938" s="85">
        <f>(Table8[[#This Row],[Adj Close]]-Table8[[#This Row],[Forecast 6 Period ]])</f>
        <v>5.31899999999996</v>
      </c>
      <c r="O938" s="85">
        <f>Table8[[#This Row],[Erorr 2]]^2</f>
        <v>28.291760999999575</v>
      </c>
      <c r="P938" s="85">
        <f>ABS(Table8[[#This Row],[Erorr 2]])</f>
        <v>5.31899999999996</v>
      </c>
      <c r="Q938" s="13">
        <f>Table8[[#This Row],[Abs Erorr 4]]/Table8[[#This Row],[Adj Close]]</f>
        <v>1.7228646390049427E-2</v>
      </c>
    </row>
    <row r="939" spans="6:17" x14ac:dyDescent="0.3">
      <c r="F939" s="9">
        <v>44825.291666666664</v>
      </c>
      <c r="G939" s="80">
        <v>300.8</v>
      </c>
      <c r="H939" s="85">
        <f t="shared" si="28"/>
        <v>307.21800000000002</v>
      </c>
      <c r="I939" s="85">
        <f>(Table8[[#This Row],[Adj Close]]-Table8[[#This Row],[Forecast 3 Period]])</f>
        <v>-6.4180000000000064</v>
      </c>
      <c r="J939" s="85">
        <f>Table8[[#This Row],[Erorr ]]^2</f>
        <v>41.190724000000081</v>
      </c>
      <c r="K939" s="85">
        <f>ABS(Table8[[#This Row],[Erorr ]])</f>
        <v>6.4180000000000064</v>
      </c>
      <c r="L939" s="13">
        <f>Table8[[#This Row],[Abs Erorr ]]/Table8[[#This Row],[Adj Close]]</f>
        <v>2.1336436170212785E-2</v>
      </c>
      <c r="M939" s="97">
        <f t="shared" si="29"/>
        <v>304.45400000000006</v>
      </c>
      <c r="N939" s="85">
        <f>(Table8[[#This Row],[Adj Close]]-Table8[[#This Row],[Forecast 6 Period ]])</f>
        <v>-3.6540000000000532</v>
      </c>
      <c r="O939" s="85">
        <f>Table8[[#This Row],[Erorr 2]]^2</f>
        <v>13.351716000000389</v>
      </c>
      <c r="P939" s="85">
        <f>ABS(Table8[[#This Row],[Erorr 2]])</f>
        <v>3.6540000000000532</v>
      </c>
      <c r="Q939" s="13">
        <f>Table8[[#This Row],[Abs Erorr 4]]/Table8[[#This Row],[Adj Close]]</f>
        <v>1.21476063829789E-2</v>
      </c>
    </row>
    <row r="940" spans="6:17" x14ac:dyDescent="0.3">
      <c r="F940" s="5">
        <v>44826.291666666664</v>
      </c>
      <c r="G940" s="91">
        <v>288.58999999999997</v>
      </c>
      <c r="H940" s="85">
        <f t="shared" si="28"/>
        <v>305.66000000000003</v>
      </c>
      <c r="I940" s="85">
        <f>(Table8[[#This Row],[Adj Close]]-Table8[[#This Row],[Forecast 3 Period]])</f>
        <v>-17.07000000000005</v>
      </c>
      <c r="J940" s="85">
        <f>Table8[[#This Row],[Erorr ]]^2</f>
        <v>291.38490000000172</v>
      </c>
      <c r="K940" s="85">
        <f>ABS(Table8[[#This Row],[Erorr ]])</f>
        <v>17.07000000000005</v>
      </c>
      <c r="L940" s="13">
        <f>Table8[[#This Row],[Abs Erorr ]]/Table8[[#This Row],[Adj Close]]</f>
        <v>5.9149658685332313E-2</v>
      </c>
      <c r="M940" s="97">
        <f t="shared" si="29"/>
        <v>305.02600000000001</v>
      </c>
      <c r="N940" s="85">
        <f>(Table8[[#This Row],[Adj Close]]-Table8[[#This Row],[Forecast 6 Period ]])</f>
        <v>-16.436000000000035</v>
      </c>
      <c r="O940" s="85">
        <f>Table8[[#This Row],[Erorr 2]]^2</f>
        <v>270.14209600000117</v>
      </c>
      <c r="P940" s="85">
        <f>ABS(Table8[[#This Row],[Erorr 2]])</f>
        <v>16.436000000000035</v>
      </c>
      <c r="Q940" s="13">
        <f>Table8[[#This Row],[Abs Erorr 4]]/Table8[[#This Row],[Adj Close]]</f>
        <v>5.6952770366263686E-2</v>
      </c>
    </row>
    <row r="941" spans="6:17" x14ac:dyDescent="0.3">
      <c r="F941" s="9">
        <v>44827.291666666664</v>
      </c>
      <c r="G941" s="80">
        <v>275.33</v>
      </c>
      <c r="H941" s="85">
        <f t="shared" si="28"/>
        <v>298.29499999999996</v>
      </c>
      <c r="I941" s="85">
        <f>(Table8[[#This Row],[Adj Close]]-Table8[[#This Row],[Forecast 3 Period]])</f>
        <v>-22.964999999999975</v>
      </c>
      <c r="J941" s="85">
        <f>Table8[[#This Row],[Erorr ]]^2</f>
        <v>527.39122499999883</v>
      </c>
      <c r="K941" s="85">
        <f>ABS(Table8[[#This Row],[Erorr ]])</f>
        <v>22.964999999999975</v>
      </c>
      <c r="L941" s="13">
        <f>Table8[[#This Row],[Abs Erorr ]]/Table8[[#This Row],[Adj Close]]</f>
        <v>8.3409000108960074E-2</v>
      </c>
      <c r="M941" s="97">
        <f t="shared" si="29"/>
        <v>302.14800000000002</v>
      </c>
      <c r="N941" s="85">
        <f>(Table8[[#This Row],[Adj Close]]-Table8[[#This Row],[Forecast 6 Period ]])</f>
        <v>-26.81800000000004</v>
      </c>
      <c r="O941" s="85">
        <f>Table8[[#This Row],[Erorr 2]]^2</f>
        <v>719.20512400000212</v>
      </c>
      <c r="P941" s="85">
        <f>ABS(Table8[[#This Row],[Erorr 2]])</f>
        <v>26.81800000000004</v>
      </c>
      <c r="Q941" s="13">
        <f>Table8[[#This Row],[Abs Erorr 4]]/Table8[[#This Row],[Adj Close]]</f>
        <v>9.7403116260487574E-2</v>
      </c>
    </row>
    <row r="942" spans="6:17" x14ac:dyDescent="0.3">
      <c r="F942" s="5">
        <v>44830.291666666664</v>
      </c>
      <c r="G942" s="91">
        <v>276.01</v>
      </c>
      <c r="H942" s="85">
        <f t="shared" si="28"/>
        <v>286.94900000000001</v>
      </c>
      <c r="I942" s="85">
        <f>(Table8[[#This Row],[Adj Close]]-Table8[[#This Row],[Forecast 3 Period]])</f>
        <v>-10.939000000000021</v>
      </c>
      <c r="J942" s="85">
        <f>Table8[[#This Row],[Erorr ]]^2</f>
        <v>119.66172100000047</v>
      </c>
      <c r="K942" s="85">
        <f>ABS(Table8[[#This Row],[Erorr ]])</f>
        <v>10.939000000000021</v>
      </c>
      <c r="L942" s="13">
        <f>Table8[[#This Row],[Abs Erorr ]]/Table8[[#This Row],[Adj Close]]</f>
        <v>3.9632622006449118E-2</v>
      </c>
      <c r="M942" s="97">
        <f t="shared" si="29"/>
        <v>295.93199999999996</v>
      </c>
      <c r="N942" s="85">
        <f>(Table8[[#This Row],[Adj Close]]-Table8[[#This Row],[Forecast 6 Period ]])</f>
        <v>-19.921999999999969</v>
      </c>
      <c r="O942" s="85">
        <f>Table8[[#This Row],[Erorr 2]]^2</f>
        <v>396.88608399999873</v>
      </c>
      <c r="P942" s="85">
        <f>ABS(Table8[[#This Row],[Erorr 2]])</f>
        <v>19.921999999999969</v>
      </c>
      <c r="Q942" s="13">
        <f>Table8[[#This Row],[Abs Erorr 4]]/Table8[[#This Row],[Adj Close]]</f>
        <v>7.2178544255642796E-2</v>
      </c>
    </row>
    <row r="943" spans="6:17" x14ac:dyDescent="0.3">
      <c r="F943" s="9">
        <v>44831.291666666664</v>
      </c>
      <c r="G943" s="80">
        <v>282.94</v>
      </c>
      <c r="H943" s="85">
        <f t="shared" si="28"/>
        <v>279.58</v>
      </c>
      <c r="I943" s="85">
        <f>(Table8[[#This Row],[Adj Close]]-Table8[[#This Row],[Forecast 3 Period]])</f>
        <v>3.3600000000000136</v>
      </c>
      <c r="J943" s="85">
        <f>Table8[[#This Row],[Erorr ]]^2</f>
        <v>11.289600000000092</v>
      </c>
      <c r="K943" s="85">
        <f>ABS(Table8[[#This Row],[Erorr ]])</f>
        <v>3.3600000000000136</v>
      </c>
      <c r="L943" s="13">
        <f>Table8[[#This Row],[Abs Erorr ]]/Table8[[#This Row],[Adj Close]]</f>
        <v>1.1875309252845174E-2</v>
      </c>
      <c r="M943" s="97">
        <f t="shared" si="29"/>
        <v>289.92599999999999</v>
      </c>
      <c r="N943" s="85">
        <f>(Table8[[#This Row],[Adj Close]]-Table8[[#This Row],[Forecast 6 Period ]])</f>
        <v>-6.98599999999999</v>
      </c>
      <c r="O943" s="85">
        <f>Table8[[#This Row],[Erorr 2]]^2</f>
        <v>48.804195999999862</v>
      </c>
      <c r="P943" s="85">
        <f>ABS(Table8[[#This Row],[Erorr 2]])</f>
        <v>6.98599999999999</v>
      </c>
      <c r="Q943" s="13">
        <f>Table8[[#This Row],[Abs Erorr 4]]/Table8[[#This Row],[Adj Close]]</f>
        <v>2.469074715487379E-2</v>
      </c>
    </row>
    <row r="944" spans="6:17" x14ac:dyDescent="0.3">
      <c r="F944" s="5">
        <v>44832.291666666664</v>
      </c>
      <c r="G944" s="91">
        <v>287.81</v>
      </c>
      <c r="H944" s="85">
        <f t="shared" si="28"/>
        <v>278.57799999999997</v>
      </c>
      <c r="I944" s="85">
        <f>(Table8[[#This Row],[Adj Close]]-Table8[[#This Row],[Forecast 3 Period]])</f>
        <v>9.2320000000000277</v>
      </c>
      <c r="J944" s="85">
        <f>Table8[[#This Row],[Erorr ]]^2</f>
        <v>85.229824000000505</v>
      </c>
      <c r="K944" s="85">
        <f>ABS(Table8[[#This Row],[Erorr ]])</f>
        <v>9.2320000000000277</v>
      </c>
      <c r="L944" s="13">
        <f>Table8[[#This Row],[Abs Erorr ]]/Table8[[#This Row],[Adj Close]]</f>
        <v>3.2076717278760387E-2</v>
      </c>
      <c r="M944" s="97">
        <f t="shared" si="29"/>
        <v>285.52699999999999</v>
      </c>
      <c r="N944" s="85">
        <f>(Table8[[#This Row],[Adj Close]]-Table8[[#This Row],[Forecast 6 Period ]])</f>
        <v>2.2830000000000155</v>
      </c>
      <c r="O944" s="85">
        <f>Table8[[#This Row],[Erorr 2]]^2</f>
        <v>5.2120890000000708</v>
      </c>
      <c r="P944" s="85">
        <f>ABS(Table8[[#This Row],[Erorr 2]])</f>
        <v>2.2830000000000155</v>
      </c>
      <c r="Q944" s="13">
        <f>Table8[[#This Row],[Abs Erorr 4]]/Table8[[#This Row],[Adj Close]]</f>
        <v>7.9323164587749399E-3</v>
      </c>
    </row>
    <row r="945" spans="6:17" x14ac:dyDescent="0.3">
      <c r="F945" s="9">
        <v>44833.291666666664</v>
      </c>
      <c r="G945" s="80">
        <v>268.20999999999998</v>
      </c>
      <c r="H945" s="85">
        <f t="shared" si="28"/>
        <v>282.80899999999997</v>
      </c>
      <c r="I945" s="85">
        <f>(Table8[[#This Row],[Adj Close]]-Table8[[#This Row],[Forecast 3 Period]])</f>
        <v>-14.59899999999999</v>
      </c>
      <c r="J945" s="85">
        <f>Table8[[#This Row],[Erorr ]]^2</f>
        <v>213.13080099999971</v>
      </c>
      <c r="K945" s="85">
        <f>ABS(Table8[[#This Row],[Erorr ]])</f>
        <v>14.59899999999999</v>
      </c>
      <c r="L945" s="13">
        <f>Table8[[#This Row],[Abs Erorr ]]/Table8[[#This Row],[Adj Close]]</f>
        <v>5.4431229260653934E-2</v>
      </c>
      <c r="M945" s="97">
        <f t="shared" si="29"/>
        <v>283.35700000000003</v>
      </c>
      <c r="N945" s="85">
        <f>(Table8[[#This Row],[Adj Close]]-Table8[[#This Row],[Forecast 6 Period ]])</f>
        <v>-15.147000000000048</v>
      </c>
      <c r="O945" s="85">
        <f>Table8[[#This Row],[Erorr 2]]^2</f>
        <v>229.43160900000146</v>
      </c>
      <c r="P945" s="85">
        <f>ABS(Table8[[#This Row],[Erorr 2]])</f>
        <v>15.147000000000048</v>
      </c>
      <c r="Q945" s="13">
        <f>Table8[[#This Row],[Abs Erorr 4]]/Table8[[#This Row],[Adj Close]]</f>
        <v>5.6474404384624172E-2</v>
      </c>
    </row>
    <row r="946" spans="6:17" x14ac:dyDescent="0.3">
      <c r="F946" s="5">
        <v>44834.291666666664</v>
      </c>
      <c r="G946" s="91">
        <v>265.25</v>
      </c>
      <c r="H946" s="85">
        <f t="shared" si="28"/>
        <v>278.50900000000001</v>
      </c>
      <c r="I946" s="85">
        <f>(Table8[[#This Row],[Adj Close]]-Table8[[#This Row],[Forecast 3 Period]])</f>
        <v>-13.259000000000015</v>
      </c>
      <c r="J946" s="85">
        <f>Table8[[#This Row],[Erorr ]]^2</f>
        <v>175.80108100000038</v>
      </c>
      <c r="K946" s="85">
        <f>ABS(Table8[[#This Row],[Erorr ]])</f>
        <v>13.259000000000015</v>
      </c>
      <c r="L946" s="13">
        <f>Table8[[#This Row],[Abs Erorr ]]/Table8[[#This Row],[Adj Close]]</f>
        <v>4.998680490103681E-2</v>
      </c>
      <c r="M946" s="97">
        <f t="shared" si="29"/>
        <v>279.38599999999997</v>
      </c>
      <c r="N946" s="85">
        <f>(Table8[[#This Row],[Adj Close]]-Table8[[#This Row],[Forecast 6 Period ]])</f>
        <v>-14.135999999999967</v>
      </c>
      <c r="O946" s="85">
        <f>Table8[[#This Row],[Erorr 2]]^2</f>
        <v>199.82649599999908</v>
      </c>
      <c r="P946" s="85">
        <f>ABS(Table8[[#This Row],[Erorr 2]])</f>
        <v>14.135999999999967</v>
      </c>
      <c r="Q946" s="13">
        <f>Table8[[#This Row],[Abs Erorr 4]]/Table8[[#This Row],[Adj Close]]</f>
        <v>5.3293119698397617E-2</v>
      </c>
    </row>
    <row r="947" spans="6:17" x14ac:dyDescent="0.3">
      <c r="F947" s="9">
        <v>44837.291666666664</v>
      </c>
      <c r="G947" s="80">
        <v>242.4</v>
      </c>
      <c r="H947" s="85">
        <f t="shared" si="28"/>
        <v>272.90600000000001</v>
      </c>
      <c r="I947" s="85">
        <f>(Table8[[#This Row],[Adj Close]]-Table8[[#This Row],[Forecast 3 Period]])</f>
        <v>-30.506</v>
      </c>
      <c r="J947" s="85">
        <f>Table8[[#This Row],[Erorr ]]^2</f>
        <v>930.61603600000001</v>
      </c>
      <c r="K947" s="85">
        <f>ABS(Table8[[#This Row],[Erorr ]])</f>
        <v>30.506</v>
      </c>
      <c r="L947" s="13">
        <f>Table8[[#This Row],[Abs Erorr ]]/Table8[[#This Row],[Adj Close]]</f>
        <v>0.12584983498349836</v>
      </c>
      <c r="M947" s="97">
        <f t="shared" si="29"/>
        <v>275.976</v>
      </c>
      <c r="N947" s="85">
        <f>(Table8[[#This Row],[Adj Close]]-Table8[[#This Row],[Forecast 6 Period ]])</f>
        <v>-33.575999999999993</v>
      </c>
      <c r="O947" s="85">
        <f>Table8[[#This Row],[Erorr 2]]^2</f>
        <v>1127.3477759999996</v>
      </c>
      <c r="P947" s="85">
        <f>ABS(Table8[[#This Row],[Erorr 2]])</f>
        <v>33.575999999999993</v>
      </c>
      <c r="Q947" s="13">
        <f>Table8[[#This Row],[Abs Erorr 4]]/Table8[[#This Row],[Adj Close]]</f>
        <v>0.13851485148514847</v>
      </c>
    </row>
    <row r="948" spans="6:17" x14ac:dyDescent="0.3">
      <c r="F948" s="5">
        <v>44838.291666666664</v>
      </c>
      <c r="G948" s="91">
        <v>249.44</v>
      </c>
      <c r="H948" s="85">
        <f t="shared" si="28"/>
        <v>256.99800000000005</v>
      </c>
      <c r="I948" s="85">
        <f>(Table8[[#This Row],[Adj Close]]-Table8[[#This Row],[Forecast 3 Period]])</f>
        <v>-7.5580000000000496</v>
      </c>
      <c r="J948" s="85">
        <f>Table8[[#This Row],[Erorr ]]^2</f>
        <v>57.123364000000748</v>
      </c>
      <c r="K948" s="85">
        <f>ABS(Table8[[#This Row],[Erorr ]])</f>
        <v>7.5580000000000496</v>
      </c>
      <c r="L948" s="13">
        <f>Table8[[#This Row],[Abs Erorr ]]/Table8[[#This Row],[Adj Close]]</f>
        <v>3.0299871712636504E-2</v>
      </c>
      <c r="M948" s="97">
        <f t="shared" si="29"/>
        <v>268.62900000000002</v>
      </c>
      <c r="N948" s="85">
        <f>(Table8[[#This Row],[Adj Close]]-Table8[[#This Row],[Forecast 6 Period ]])</f>
        <v>-19.189000000000021</v>
      </c>
      <c r="O948" s="85">
        <f>Table8[[#This Row],[Erorr 2]]^2</f>
        <v>368.21772100000084</v>
      </c>
      <c r="P948" s="85">
        <f>ABS(Table8[[#This Row],[Erorr 2]])</f>
        <v>19.189000000000021</v>
      </c>
      <c r="Q948" s="13">
        <f>Table8[[#This Row],[Abs Erorr 4]]/Table8[[#This Row],[Adj Close]]</f>
        <v>7.6928319435535686E-2</v>
      </c>
    </row>
    <row r="949" spans="6:17" x14ac:dyDescent="0.3">
      <c r="F949" s="9">
        <v>44839.291666666664</v>
      </c>
      <c r="G949" s="80">
        <v>240.81</v>
      </c>
      <c r="H949" s="85">
        <f t="shared" si="28"/>
        <v>252.07100000000003</v>
      </c>
      <c r="I949" s="85">
        <f>(Table8[[#This Row],[Adj Close]]-Table8[[#This Row],[Forecast 3 Period]])</f>
        <v>-11.261000000000024</v>
      </c>
      <c r="J949" s="85">
        <f>Table8[[#This Row],[Erorr ]]^2</f>
        <v>126.81012100000055</v>
      </c>
      <c r="K949" s="85">
        <f>ABS(Table8[[#This Row],[Erorr ]])</f>
        <v>11.261000000000024</v>
      </c>
      <c r="L949" s="13">
        <f>Table8[[#This Row],[Abs Erorr ]]/Table8[[#This Row],[Adj Close]]</f>
        <v>4.6763008180723493E-2</v>
      </c>
      <c r="M949" s="97">
        <f t="shared" si="29"/>
        <v>262.13499999999999</v>
      </c>
      <c r="N949" s="85">
        <f>(Table8[[#This Row],[Adj Close]]-Table8[[#This Row],[Forecast 6 Period ]])</f>
        <v>-21.324999999999989</v>
      </c>
      <c r="O949" s="85">
        <f>Table8[[#This Row],[Erorr 2]]^2</f>
        <v>454.7556249999995</v>
      </c>
      <c r="P949" s="85">
        <f>ABS(Table8[[#This Row],[Erorr 2]])</f>
        <v>21.324999999999989</v>
      </c>
      <c r="Q949" s="13">
        <f>Table8[[#This Row],[Abs Erorr 4]]/Table8[[#This Row],[Adj Close]]</f>
        <v>8.8555292554295867E-2</v>
      </c>
    </row>
    <row r="950" spans="6:17" x14ac:dyDescent="0.3">
      <c r="F950" s="5">
        <v>44840.291666666664</v>
      </c>
      <c r="G950" s="91">
        <v>238.13</v>
      </c>
      <c r="H950" s="85">
        <f t="shared" si="28"/>
        <v>243.876</v>
      </c>
      <c r="I950" s="85">
        <f>(Table8[[#This Row],[Adj Close]]-Table8[[#This Row],[Forecast 3 Period]])</f>
        <v>-5.7460000000000093</v>
      </c>
      <c r="J950" s="85">
        <f>Table8[[#This Row],[Erorr ]]^2</f>
        <v>33.016516000000109</v>
      </c>
      <c r="K950" s="85">
        <f>ABS(Table8[[#This Row],[Erorr ]])</f>
        <v>5.7460000000000093</v>
      </c>
      <c r="L950" s="13">
        <f>Table8[[#This Row],[Abs Erorr ]]/Table8[[#This Row],[Adj Close]]</f>
        <v>2.4129677067148237E-2</v>
      </c>
      <c r="M950" s="97">
        <f t="shared" si="29"/>
        <v>255.18200000000004</v>
      </c>
      <c r="N950" s="85">
        <f>(Table8[[#This Row],[Adj Close]]-Table8[[#This Row],[Forecast 6 Period ]])</f>
        <v>-17.052000000000049</v>
      </c>
      <c r="O950" s="85">
        <f>Table8[[#This Row],[Erorr 2]]^2</f>
        <v>290.77070400000167</v>
      </c>
      <c r="P950" s="85">
        <f>ABS(Table8[[#This Row],[Erorr 2]])</f>
        <v>17.052000000000049</v>
      </c>
      <c r="Q950" s="13">
        <f>Table8[[#This Row],[Abs Erorr 4]]/Table8[[#This Row],[Adj Close]]</f>
        <v>7.1607945239995169E-2</v>
      </c>
    </row>
    <row r="951" spans="6:17" x14ac:dyDescent="0.3">
      <c r="F951" s="9">
        <v>44841.291666666664</v>
      </c>
      <c r="G951" s="80">
        <v>223.07</v>
      </c>
      <c r="H951" s="85">
        <f t="shared" si="28"/>
        <v>242.327</v>
      </c>
      <c r="I951" s="85">
        <f>(Table8[[#This Row],[Adj Close]]-Table8[[#This Row],[Forecast 3 Period]])</f>
        <v>-19.257000000000005</v>
      </c>
      <c r="J951" s="85">
        <f>Table8[[#This Row],[Erorr ]]^2</f>
        <v>370.83204900000021</v>
      </c>
      <c r="K951" s="85">
        <f>ABS(Table8[[#This Row],[Erorr ]])</f>
        <v>19.257000000000005</v>
      </c>
      <c r="L951" s="13">
        <f>Table8[[#This Row],[Abs Erorr ]]/Table8[[#This Row],[Adj Close]]</f>
        <v>8.6327161877437594E-2</v>
      </c>
      <c r="M951" s="97">
        <f t="shared" si="29"/>
        <v>247.50200000000001</v>
      </c>
      <c r="N951" s="85">
        <f>(Table8[[#This Row],[Adj Close]]-Table8[[#This Row],[Forecast 6 Period ]])</f>
        <v>-24.432000000000016</v>
      </c>
      <c r="O951" s="85">
        <f>Table8[[#This Row],[Erorr 2]]^2</f>
        <v>596.92262400000084</v>
      </c>
      <c r="P951" s="85">
        <f>ABS(Table8[[#This Row],[Erorr 2]])</f>
        <v>24.432000000000016</v>
      </c>
      <c r="Q951" s="13">
        <f>Table8[[#This Row],[Abs Erorr 4]]/Table8[[#This Row],[Adj Close]]</f>
        <v>0.10952615770834274</v>
      </c>
    </row>
    <row r="952" spans="6:17" x14ac:dyDescent="0.3">
      <c r="F952" s="5">
        <v>44844.291666666664</v>
      </c>
      <c r="G952" s="91">
        <v>222.96</v>
      </c>
      <c r="H952" s="85">
        <f t="shared" si="28"/>
        <v>232.91</v>
      </c>
      <c r="I952" s="85">
        <f>(Table8[[#This Row],[Adj Close]]-Table8[[#This Row],[Forecast 3 Period]])</f>
        <v>-9.9499999999999886</v>
      </c>
      <c r="J952" s="85">
        <f>Table8[[#This Row],[Erorr ]]^2</f>
        <v>99.00249999999977</v>
      </c>
      <c r="K952" s="85">
        <f>ABS(Table8[[#This Row],[Erorr ]])</f>
        <v>9.9499999999999886</v>
      </c>
      <c r="L952" s="13">
        <f>Table8[[#This Row],[Abs Erorr ]]/Table8[[#This Row],[Adj Close]]</f>
        <v>4.462683889486898E-2</v>
      </c>
      <c r="M952" s="97">
        <f t="shared" si="29"/>
        <v>241.05500000000004</v>
      </c>
      <c r="N952" s="85">
        <f>(Table8[[#This Row],[Adj Close]]-Table8[[#This Row],[Forecast 6 Period ]])</f>
        <v>-18.095000000000027</v>
      </c>
      <c r="O952" s="85">
        <f>Table8[[#This Row],[Erorr 2]]^2</f>
        <v>327.42902500000099</v>
      </c>
      <c r="P952" s="85">
        <f>ABS(Table8[[#This Row],[Erorr 2]])</f>
        <v>18.095000000000027</v>
      </c>
      <c r="Q952" s="13">
        <f>Table8[[#This Row],[Abs Erorr 4]]/Table8[[#This Row],[Adj Close]]</f>
        <v>8.1158055256548373E-2</v>
      </c>
    </row>
    <row r="953" spans="6:17" x14ac:dyDescent="0.3">
      <c r="F953" s="9">
        <v>44845.291666666664</v>
      </c>
      <c r="G953" s="80">
        <v>216.5</v>
      </c>
      <c r="H953" s="85">
        <f t="shared" si="28"/>
        <v>227.54400000000001</v>
      </c>
      <c r="I953" s="85">
        <f>(Table8[[#This Row],[Adj Close]]-Table8[[#This Row],[Forecast 3 Period]])</f>
        <v>-11.044000000000011</v>
      </c>
      <c r="J953" s="85">
        <f>Table8[[#This Row],[Erorr ]]^2</f>
        <v>121.96993600000025</v>
      </c>
      <c r="K953" s="85">
        <f>ABS(Table8[[#This Row],[Erorr ]])</f>
        <v>11.044000000000011</v>
      </c>
      <c r="L953" s="13">
        <f>Table8[[#This Row],[Abs Erorr ]]/Table8[[#This Row],[Adj Close]]</f>
        <v>5.1011547344110904E-2</v>
      </c>
      <c r="M953" s="97">
        <f t="shared" si="29"/>
        <v>234.17800000000005</v>
      </c>
      <c r="N953" s="85">
        <f>(Table8[[#This Row],[Adj Close]]-Table8[[#This Row],[Forecast 6 Period ]])</f>
        <v>-17.678000000000054</v>
      </c>
      <c r="O953" s="85">
        <f>Table8[[#This Row],[Erorr 2]]^2</f>
        <v>312.51168400000194</v>
      </c>
      <c r="P953" s="85">
        <f>ABS(Table8[[#This Row],[Erorr 2]])</f>
        <v>17.678000000000054</v>
      </c>
      <c r="Q953" s="13">
        <f>Table8[[#This Row],[Abs Erorr 4]]/Table8[[#This Row],[Adj Close]]</f>
        <v>8.1653579676674609E-2</v>
      </c>
    </row>
    <row r="954" spans="6:17" x14ac:dyDescent="0.3">
      <c r="F954" s="5">
        <v>44846.291666666664</v>
      </c>
      <c r="G954" s="91">
        <v>217.24</v>
      </c>
      <c r="H954" s="85">
        <f t="shared" si="28"/>
        <v>220.40899999999999</v>
      </c>
      <c r="I954" s="85">
        <f>(Table8[[#This Row],[Adj Close]]-Table8[[#This Row],[Forecast 3 Period]])</f>
        <v>-3.1689999999999827</v>
      </c>
      <c r="J954" s="85">
        <f>Table8[[#This Row],[Erorr ]]^2</f>
        <v>10.042560999999891</v>
      </c>
      <c r="K954" s="85">
        <f>ABS(Table8[[#This Row],[Erorr ]])</f>
        <v>3.1689999999999827</v>
      </c>
      <c r="L954" s="13">
        <f>Table8[[#This Row],[Abs Erorr ]]/Table8[[#This Row],[Adj Close]]</f>
        <v>1.4587552936843964E-2</v>
      </c>
      <c r="M954" s="97">
        <f t="shared" si="29"/>
        <v>229.15700000000004</v>
      </c>
      <c r="N954" s="85">
        <f>(Table8[[#This Row],[Adj Close]]-Table8[[#This Row],[Forecast 6 Period ]])</f>
        <v>-11.91700000000003</v>
      </c>
      <c r="O954" s="85">
        <f>Table8[[#This Row],[Erorr 2]]^2</f>
        <v>142.01488900000072</v>
      </c>
      <c r="P954" s="85">
        <f>ABS(Table8[[#This Row],[Erorr 2]])</f>
        <v>11.91700000000003</v>
      </c>
      <c r="Q954" s="13">
        <f>Table8[[#This Row],[Abs Erorr 4]]/Table8[[#This Row],[Adj Close]]</f>
        <v>5.4856380040508329E-2</v>
      </c>
    </row>
    <row r="955" spans="6:17" x14ac:dyDescent="0.3">
      <c r="F955" s="9">
        <v>44847.291666666664</v>
      </c>
      <c r="G955" s="80">
        <v>221.72</v>
      </c>
      <c r="H955" s="85">
        <f t="shared" si="28"/>
        <v>218.73400000000001</v>
      </c>
      <c r="I955" s="85">
        <f>(Table8[[#This Row],[Adj Close]]-Table8[[#This Row],[Forecast 3 Period]])</f>
        <v>2.98599999999999</v>
      </c>
      <c r="J955" s="85">
        <f>Table8[[#This Row],[Erorr ]]^2</f>
        <v>8.9161959999999407</v>
      </c>
      <c r="K955" s="85">
        <f>ABS(Table8[[#This Row],[Erorr ]])</f>
        <v>2.98599999999999</v>
      </c>
      <c r="L955" s="13">
        <f>Table8[[#This Row],[Abs Erorr ]]/Table8[[#This Row],[Adj Close]]</f>
        <v>1.3467436406278144E-2</v>
      </c>
      <c r="M955" s="97">
        <f t="shared" si="29"/>
        <v>223.84800000000007</v>
      </c>
      <c r="N955" s="85">
        <f>(Table8[[#This Row],[Adj Close]]-Table8[[#This Row],[Forecast 6 Period ]])</f>
        <v>-2.1280000000000712</v>
      </c>
      <c r="O955" s="85">
        <f>Table8[[#This Row],[Erorr 2]]^2</f>
        <v>4.5283840000003028</v>
      </c>
      <c r="P955" s="85">
        <f>ABS(Table8[[#This Row],[Erorr 2]])</f>
        <v>2.1280000000000712</v>
      </c>
      <c r="Q955" s="13">
        <f>Table8[[#This Row],[Abs Erorr 4]]/Table8[[#This Row],[Adj Close]]</f>
        <v>9.5976907811657543E-3</v>
      </c>
    </row>
    <row r="956" spans="6:17" x14ac:dyDescent="0.3">
      <c r="F956" s="5">
        <v>44848.291666666664</v>
      </c>
      <c r="G956" s="91">
        <v>204.99</v>
      </c>
      <c r="H956" s="85">
        <f t="shared" si="28"/>
        <v>218.81</v>
      </c>
      <c r="I956" s="85">
        <f>(Table8[[#This Row],[Adj Close]]-Table8[[#This Row],[Forecast 3 Period]])</f>
        <v>-13.819999999999993</v>
      </c>
      <c r="J956" s="85">
        <f>Table8[[#This Row],[Erorr ]]^2</f>
        <v>190.9923999999998</v>
      </c>
      <c r="K956" s="85">
        <f>ABS(Table8[[#This Row],[Erorr ]])</f>
        <v>13.819999999999993</v>
      </c>
      <c r="L956" s="13">
        <f>Table8[[#This Row],[Abs Erorr ]]/Table8[[#This Row],[Adj Close]]</f>
        <v>6.7417922825503643E-2</v>
      </c>
      <c r="M956" s="97">
        <f t="shared" si="29"/>
        <v>221.80400000000003</v>
      </c>
      <c r="N956" s="85">
        <f>(Table8[[#This Row],[Adj Close]]-Table8[[#This Row],[Forecast 6 Period ]])</f>
        <v>-16.814000000000021</v>
      </c>
      <c r="O956" s="85">
        <f>Table8[[#This Row],[Erorr 2]]^2</f>
        <v>282.71059600000069</v>
      </c>
      <c r="P956" s="85">
        <f>ABS(Table8[[#This Row],[Erorr 2]])</f>
        <v>16.814000000000021</v>
      </c>
      <c r="Q956" s="13">
        <f>Table8[[#This Row],[Abs Erorr 4]]/Table8[[#This Row],[Adj Close]]</f>
        <v>8.2023513342114357E-2</v>
      </c>
    </row>
    <row r="957" spans="6:17" x14ac:dyDescent="0.3">
      <c r="F957" s="9">
        <v>44851.291666666664</v>
      </c>
      <c r="G957" s="80">
        <v>219.35</v>
      </c>
      <c r="H957" s="85">
        <f t="shared" si="28"/>
        <v>213.684</v>
      </c>
      <c r="I957" s="85">
        <f>(Table8[[#This Row],[Adj Close]]-Table8[[#This Row],[Forecast 3 Period]])</f>
        <v>5.6659999999999968</v>
      </c>
      <c r="J957" s="85">
        <f>Table8[[#This Row],[Erorr ]]^2</f>
        <v>32.103555999999962</v>
      </c>
      <c r="K957" s="85">
        <f>ABS(Table8[[#This Row],[Erorr ]])</f>
        <v>5.6659999999999968</v>
      </c>
      <c r="L957" s="13">
        <f>Table8[[#This Row],[Abs Erorr ]]/Table8[[#This Row],[Adj Close]]</f>
        <v>2.5830863916115783E-2</v>
      </c>
      <c r="M957" s="97">
        <f t="shared" si="29"/>
        <v>216.69300000000004</v>
      </c>
      <c r="N957" s="85">
        <f>(Table8[[#This Row],[Adj Close]]-Table8[[#This Row],[Forecast 6 Period ]])</f>
        <v>2.6569999999999538</v>
      </c>
      <c r="O957" s="85">
        <f>Table8[[#This Row],[Erorr 2]]^2</f>
        <v>7.0596489999997551</v>
      </c>
      <c r="P957" s="85">
        <f>ABS(Table8[[#This Row],[Erorr 2]])</f>
        <v>2.6569999999999538</v>
      </c>
      <c r="Q957" s="13">
        <f>Table8[[#This Row],[Abs Erorr 4]]/Table8[[#This Row],[Adj Close]]</f>
        <v>1.2113061317528854E-2</v>
      </c>
    </row>
    <row r="958" spans="6:17" x14ac:dyDescent="0.3">
      <c r="F958" s="5">
        <v>44852.291666666664</v>
      </c>
      <c r="G958" s="91">
        <v>220.19</v>
      </c>
      <c r="H958" s="85">
        <f t="shared" si="28"/>
        <v>215.75300000000001</v>
      </c>
      <c r="I958" s="85">
        <f>(Table8[[#This Row],[Adj Close]]-Table8[[#This Row],[Forecast 3 Period]])</f>
        <v>4.4369999999999834</v>
      </c>
      <c r="J958" s="85">
        <f>Table8[[#This Row],[Erorr ]]^2</f>
        <v>19.686968999999852</v>
      </c>
      <c r="K958" s="85">
        <f>ABS(Table8[[#This Row],[Erorr ]])</f>
        <v>4.4369999999999834</v>
      </c>
      <c r="L958" s="13">
        <f>Table8[[#This Row],[Abs Erorr ]]/Table8[[#This Row],[Adj Close]]</f>
        <v>2.0150778872791604E-2</v>
      </c>
      <c r="M958" s="97">
        <f t="shared" si="29"/>
        <v>216.60600000000002</v>
      </c>
      <c r="N958" s="85">
        <f>(Table8[[#This Row],[Adj Close]]-Table8[[#This Row],[Forecast 6 Period ]])</f>
        <v>3.5839999999999748</v>
      </c>
      <c r="O958" s="85">
        <f>Table8[[#This Row],[Erorr 2]]^2</f>
        <v>12.845055999999818</v>
      </c>
      <c r="P958" s="85">
        <f>ABS(Table8[[#This Row],[Erorr 2]])</f>
        <v>3.5839999999999748</v>
      </c>
      <c r="Q958" s="13">
        <f>Table8[[#This Row],[Abs Erorr 4]]/Table8[[#This Row],[Adj Close]]</f>
        <v>1.6276851809800513E-2</v>
      </c>
    </row>
    <row r="959" spans="6:17" x14ac:dyDescent="0.3">
      <c r="F959" s="9">
        <v>44853.291666666664</v>
      </c>
      <c r="G959" s="80">
        <v>222.04</v>
      </c>
      <c r="H959" s="85">
        <f t="shared" si="28"/>
        <v>215.37799999999999</v>
      </c>
      <c r="I959" s="85">
        <f>(Table8[[#This Row],[Adj Close]]-Table8[[#This Row],[Forecast 3 Period]])</f>
        <v>6.6620000000000061</v>
      </c>
      <c r="J959" s="85">
        <f>Table8[[#This Row],[Erorr ]]^2</f>
        <v>44.382244000000085</v>
      </c>
      <c r="K959" s="85">
        <f>ABS(Table8[[#This Row],[Erorr ]])</f>
        <v>6.6620000000000061</v>
      </c>
      <c r="L959" s="13">
        <f>Table8[[#This Row],[Abs Erorr ]]/Table8[[#This Row],[Adj Close]]</f>
        <v>3.0003602954422656E-2</v>
      </c>
      <c r="M959" s="97">
        <f t="shared" si="29"/>
        <v>216.624</v>
      </c>
      <c r="N959" s="85">
        <f>(Table8[[#This Row],[Adj Close]]-Table8[[#This Row],[Forecast 6 Period ]])</f>
        <v>5.4159999999999968</v>
      </c>
      <c r="O959" s="85">
        <f>Table8[[#This Row],[Erorr 2]]^2</f>
        <v>29.333055999999967</v>
      </c>
      <c r="P959" s="85">
        <f>ABS(Table8[[#This Row],[Erorr 2]])</f>
        <v>5.4159999999999968</v>
      </c>
      <c r="Q959" s="13">
        <f>Table8[[#This Row],[Abs Erorr 4]]/Table8[[#This Row],[Adj Close]]</f>
        <v>2.4392001441181754E-2</v>
      </c>
    </row>
    <row r="960" spans="6:17" x14ac:dyDescent="0.3">
      <c r="F960" s="5">
        <v>44854.291666666664</v>
      </c>
      <c r="G960" s="91">
        <v>207.28</v>
      </c>
      <c r="H960" s="85">
        <f t="shared" si="28"/>
        <v>220.678</v>
      </c>
      <c r="I960" s="85">
        <f>(Table8[[#This Row],[Adj Close]]-Table8[[#This Row],[Forecast 3 Period]])</f>
        <v>-13.397999999999996</v>
      </c>
      <c r="J960" s="85">
        <f>Table8[[#This Row],[Erorr ]]^2</f>
        <v>179.50640399999989</v>
      </c>
      <c r="K960" s="85">
        <f>ABS(Table8[[#This Row],[Erorr ]])</f>
        <v>13.397999999999996</v>
      </c>
      <c r="L960" s="13">
        <f>Table8[[#This Row],[Abs Erorr ]]/Table8[[#This Row],[Adj Close]]</f>
        <v>6.4637205712080259E-2</v>
      </c>
      <c r="M960" s="97">
        <f t="shared" si="29"/>
        <v>217.21000000000004</v>
      </c>
      <c r="N960" s="85">
        <f>(Table8[[#This Row],[Adj Close]]-Table8[[#This Row],[Forecast 6 Period ]])</f>
        <v>-9.9300000000000352</v>
      </c>
      <c r="O960" s="85">
        <f>Table8[[#This Row],[Erorr 2]]^2</f>
        <v>98.604900000000697</v>
      </c>
      <c r="P960" s="85">
        <f>ABS(Table8[[#This Row],[Erorr 2]])</f>
        <v>9.9300000000000352</v>
      </c>
      <c r="Q960" s="13">
        <f>Table8[[#This Row],[Abs Erorr 4]]/Table8[[#This Row],[Adj Close]]</f>
        <v>4.7906213817059222E-2</v>
      </c>
    </row>
    <row r="961" spans="6:17" x14ac:dyDescent="0.3">
      <c r="F961" s="9">
        <v>44855.291666666664</v>
      </c>
      <c r="G961" s="80">
        <v>214.44</v>
      </c>
      <c r="H961" s="85">
        <f t="shared" si="28"/>
        <v>215.58100000000002</v>
      </c>
      <c r="I961" s="85">
        <f>(Table8[[#This Row],[Adj Close]]-Table8[[#This Row],[Forecast 3 Period]])</f>
        <v>-1.1410000000000196</v>
      </c>
      <c r="J961" s="85">
        <f>Table8[[#This Row],[Erorr ]]^2</f>
        <v>1.3018810000000447</v>
      </c>
      <c r="K961" s="85">
        <f>ABS(Table8[[#This Row],[Erorr ]])</f>
        <v>1.1410000000000196</v>
      </c>
      <c r="L961" s="13">
        <f>Table8[[#This Row],[Abs Erorr ]]/Table8[[#This Row],[Adj Close]]</f>
        <v>5.3208356649879669E-3</v>
      </c>
      <c r="M961" s="97">
        <f t="shared" si="29"/>
        <v>216.44300000000001</v>
      </c>
      <c r="N961" s="85">
        <f>(Table8[[#This Row],[Adj Close]]-Table8[[#This Row],[Forecast 6 Period ]])</f>
        <v>-2.0030000000000143</v>
      </c>
      <c r="O961" s="85">
        <f>Table8[[#This Row],[Erorr 2]]^2</f>
        <v>4.0120090000000577</v>
      </c>
      <c r="P961" s="85">
        <f>ABS(Table8[[#This Row],[Erorr 2]])</f>
        <v>2.0030000000000143</v>
      </c>
      <c r="Q961" s="13">
        <f>Table8[[#This Row],[Abs Erorr 4]]/Table8[[#This Row],[Adj Close]]</f>
        <v>9.3406080955046374E-3</v>
      </c>
    </row>
    <row r="962" spans="6:17" x14ac:dyDescent="0.3">
      <c r="F962" s="5">
        <v>44858.291666666664</v>
      </c>
      <c r="G962" s="91">
        <v>211.25</v>
      </c>
      <c r="H962" s="85">
        <f t="shared" si="28"/>
        <v>214.572</v>
      </c>
      <c r="I962" s="85">
        <f>(Table8[[#This Row],[Adj Close]]-Table8[[#This Row],[Forecast 3 Period]])</f>
        <v>-3.3220000000000027</v>
      </c>
      <c r="J962" s="85">
        <f>Table8[[#This Row],[Erorr ]]^2</f>
        <v>11.035684000000018</v>
      </c>
      <c r="K962" s="85">
        <f>ABS(Table8[[#This Row],[Erorr ]])</f>
        <v>3.3220000000000027</v>
      </c>
      <c r="L962" s="13">
        <f>Table8[[#This Row],[Abs Erorr ]]/Table8[[#This Row],[Adj Close]]</f>
        <v>1.5725443786982263E-2</v>
      </c>
      <c r="M962" s="97">
        <f t="shared" si="29"/>
        <v>215.22400000000002</v>
      </c>
      <c r="N962" s="85">
        <f>(Table8[[#This Row],[Adj Close]]-Table8[[#This Row],[Forecast 6 Period ]])</f>
        <v>-3.974000000000018</v>
      </c>
      <c r="O962" s="85">
        <f>Table8[[#This Row],[Erorr 2]]^2</f>
        <v>15.792676000000142</v>
      </c>
      <c r="P962" s="85">
        <f>ABS(Table8[[#This Row],[Erorr 2]])</f>
        <v>3.974000000000018</v>
      </c>
      <c r="Q962" s="13">
        <f>Table8[[#This Row],[Abs Erorr 4]]/Table8[[#This Row],[Adj Close]]</f>
        <v>1.8811834319526714E-2</v>
      </c>
    </row>
    <row r="963" spans="6:17" x14ac:dyDescent="0.3">
      <c r="F963" s="9">
        <v>44859.291666666664</v>
      </c>
      <c r="G963" s="80">
        <v>222.42</v>
      </c>
      <c r="H963" s="85">
        <f t="shared" si="28"/>
        <v>211.01599999999999</v>
      </c>
      <c r="I963" s="85">
        <f>(Table8[[#This Row],[Adj Close]]-Table8[[#This Row],[Forecast 3 Period]])</f>
        <v>11.403999999999996</v>
      </c>
      <c r="J963" s="85">
        <f>Table8[[#This Row],[Erorr ]]^2</f>
        <v>130.05121599999993</v>
      </c>
      <c r="K963" s="85">
        <f>ABS(Table8[[#This Row],[Erorr ]])</f>
        <v>11.403999999999996</v>
      </c>
      <c r="L963" s="13">
        <f>Table8[[#This Row],[Abs Erorr ]]/Table8[[#This Row],[Adj Close]]</f>
        <v>5.1272367592842358E-2</v>
      </c>
      <c r="M963" s="97">
        <f t="shared" si="29"/>
        <v>214.95600000000002</v>
      </c>
      <c r="N963" s="85">
        <f>(Table8[[#This Row],[Adj Close]]-Table8[[#This Row],[Forecast 6 Period ]])</f>
        <v>7.4639999999999702</v>
      </c>
      <c r="O963" s="85">
        <f>Table8[[#This Row],[Erorr 2]]^2</f>
        <v>55.711295999999557</v>
      </c>
      <c r="P963" s="85">
        <f>ABS(Table8[[#This Row],[Erorr 2]])</f>
        <v>7.4639999999999702</v>
      </c>
      <c r="Q963" s="13">
        <f>Table8[[#This Row],[Abs Erorr 4]]/Table8[[#This Row],[Adj Close]]</f>
        <v>3.3558133261397227E-2</v>
      </c>
    </row>
    <row r="964" spans="6:17" x14ac:dyDescent="0.3">
      <c r="F964" s="5">
        <v>44860.291666666664</v>
      </c>
      <c r="G964" s="91">
        <v>224.64</v>
      </c>
      <c r="H964" s="85">
        <f t="shared" si="28"/>
        <v>216.67500000000001</v>
      </c>
      <c r="I964" s="85">
        <f>(Table8[[#This Row],[Adj Close]]-Table8[[#This Row],[Forecast 3 Period]])</f>
        <v>7.964999999999975</v>
      </c>
      <c r="J964" s="85">
        <f>Table8[[#This Row],[Erorr ]]^2</f>
        <v>63.441224999999605</v>
      </c>
      <c r="K964" s="85">
        <f>ABS(Table8[[#This Row],[Erorr ]])</f>
        <v>7.964999999999975</v>
      </c>
      <c r="L964" s="13">
        <f>Table8[[#This Row],[Abs Erorr ]]/Table8[[#This Row],[Adj Close]]</f>
        <v>3.5456730769230657E-2</v>
      </c>
      <c r="M964" s="97">
        <f t="shared" si="29"/>
        <v>215.30100000000004</v>
      </c>
      <c r="N964" s="85">
        <f>(Table8[[#This Row],[Adj Close]]-Table8[[#This Row],[Forecast 6 Period ]])</f>
        <v>9.3389999999999418</v>
      </c>
      <c r="O964" s="85">
        <f>Table8[[#This Row],[Erorr 2]]^2</f>
        <v>87.216920999998919</v>
      </c>
      <c r="P964" s="85">
        <f>ABS(Table8[[#This Row],[Erorr 2]])</f>
        <v>9.3389999999999418</v>
      </c>
      <c r="Q964" s="13">
        <f>Table8[[#This Row],[Abs Erorr 4]]/Table8[[#This Row],[Adj Close]]</f>
        <v>4.1573183760683502E-2</v>
      </c>
    </row>
    <row r="965" spans="6:17" x14ac:dyDescent="0.3">
      <c r="F965" s="9">
        <v>44861.291666666664</v>
      </c>
      <c r="G965" s="80">
        <v>225.09</v>
      </c>
      <c r="H965" s="85">
        <f t="shared" si="28"/>
        <v>219.95699999999999</v>
      </c>
      <c r="I965" s="85">
        <f>(Table8[[#This Row],[Adj Close]]-Table8[[#This Row],[Forecast 3 Period]])</f>
        <v>5.1330000000000098</v>
      </c>
      <c r="J965" s="85">
        <f>Table8[[#This Row],[Erorr ]]^2</f>
        <v>26.347689000000102</v>
      </c>
      <c r="K965" s="85">
        <f>ABS(Table8[[#This Row],[Erorr ]])</f>
        <v>5.1330000000000098</v>
      </c>
      <c r="L965" s="13">
        <f>Table8[[#This Row],[Abs Erorr ]]/Table8[[#This Row],[Adj Close]]</f>
        <v>2.2804211648673908E-2</v>
      </c>
      <c r="M965" s="97">
        <f t="shared" si="29"/>
        <v>217.48200000000003</v>
      </c>
      <c r="N965" s="85">
        <f>(Table8[[#This Row],[Adj Close]]-Table8[[#This Row],[Forecast 6 Period ]])</f>
        <v>7.6079999999999757</v>
      </c>
      <c r="O965" s="85">
        <f>Table8[[#This Row],[Erorr 2]]^2</f>
        <v>57.881663999999631</v>
      </c>
      <c r="P965" s="85">
        <f>ABS(Table8[[#This Row],[Erorr 2]])</f>
        <v>7.6079999999999757</v>
      </c>
      <c r="Q965" s="13">
        <f>Table8[[#This Row],[Abs Erorr 4]]/Table8[[#This Row],[Adj Close]]</f>
        <v>3.3799813407970038E-2</v>
      </c>
    </row>
    <row r="966" spans="6:17" x14ac:dyDescent="0.3">
      <c r="F966" s="5">
        <v>44862.291666666664</v>
      </c>
      <c r="G966" s="91">
        <v>228.52</v>
      </c>
      <c r="H966" s="85">
        <f t="shared" ref="H966:H1029" si="30">$A$10*G965+$A$11*G964+$A$12*G963</f>
        <v>224.154</v>
      </c>
      <c r="I966" s="85">
        <f>(Table8[[#This Row],[Adj Close]]-Table8[[#This Row],[Forecast 3 Period]])</f>
        <v>4.3660000000000139</v>
      </c>
      <c r="J966" s="85">
        <f>Table8[[#This Row],[Erorr ]]^2</f>
        <v>19.061956000000119</v>
      </c>
      <c r="K966" s="85">
        <f>ABS(Table8[[#This Row],[Erorr ]])</f>
        <v>4.3660000000000139</v>
      </c>
      <c r="L966" s="13">
        <f>Table8[[#This Row],[Abs Erorr ]]/Table8[[#This Row],[Adj Close]]</f>
        <v>1.9105548748468464E-2</v>
      </c>
      <c r="M966" s="97">
        <f t="shared" si="29"/>
        <v>218.85200000000003</v>
      </c>
      <c r="N966" s="85">
        <f>(Table8[[#This Row],[Adj Close]]-Table8[[#This Row],[Forecast 6 Period ]])</f>
        <v>9.6679999999999779</v>
      </c>
      <c r="O966" s="85">
        <f>Table8[[#This Row],[Erorr 2]]^2</f>
        <v>93.470223999999575</v>
      </c>
      <c r="P966" s="85">
        <f>ABS(Table8[[#This Row],[Erorr 2]])</f>
        <v>9.6679999999999779</v>
      </c>
      <c r="Q966" s="13">
        <f>Table8[[#This Row],[Abs Erorr 4]]/Table8[[#This Row],[Adj Close]]</f>
        <v>4.230701907929274E-2</v>
      </c>
    </row>
    <row r="967" spans="6:17" x14ac:dyDescent="0.3">
      <c r="F967" s="9">
        <v>44865.291666666664</v>
      </c>
      <c r="G967" s="80">
        <v>227.54</v>
      </c>
      <c r="H967" s="85">
        <f t="shared" si="30"/>
        <v>226.327</v>
      </c>
      <c r="I967" s="85">
        <f>(Table8[[#This Row],[Adj Close]]-Table8[[#This Row],[Forecast 3 Period]])</f>
        <v>1.2129999999999939</v>
      </c>
      <c r="J967" s="85">
        <f>Table8[[#This Row],[Erorr ]]^2</f>
        <v>1.471368999999985</v>
      </c>
      <c r="K967" s="85">
        <f>ABS(Table8[[#This Row],[Erorr ]])</f>
        <v>1.2129999999999939</v>
      </c>
      <c r="L967" s="13">
        <f>Table8[[#This Row],[Abs Erorr ]]/Table8[[#This Row],[Adj Close]]</f>
        <v>5.330930825349362E-3</v>
      </c>
      <c r="M967" s="97">
        <f t="shared" si="29"/>
        <v>222.70300000000003</v>
      </c>
      <c r="N967" s="85">
        <f>(Table8[[#This Row],[Adj Close]]-Table8[[#This Row],[Forecast 6 Period ]])</f>
        <v>4.8369999999999607</v>
      </c>
      <c r="O967" s="85">
        <f>Table8[[#This Row],[Erorr 2]]^2</f>
        <v>23.396568999999619</v>
      </c>
      <c r="P967" s="85">
        <f>ABS(Table8[[#This Row],[Erorr 2]])</f>
        <v>4.8369999999999607</v>
      </c>
      <c r="Q967" s="13">
        <f>Table8[[#This Row],[Abs Erorr 4]]/Table8[[#This Row],[Adj Close]]</f>
        <v>2.1257800826228183E-2</v>
      </c>
    </row>
    <row r="968" spans="6:17" x14ac:dyDescent="0.3">
      <c r="F968" s="5">
        <v>44866.291666666664</v>
      </c>
      <c r="G968" s="91">
        <v>227.82</v>
      </c>
      <c r="H968" s="85">
        <f t="shared" si="30"/>
        <v>227.09899999999999</v>
      </c>
      <c r="I968" s="85">
        <f>(Table8[[#This Row],[Adj Close]]-Table8[[#This Row],[Forecast 3 Period]])</f>
        <v>0.72100000000000364</v>
      </c>
      <c r="J968" s="85">
        <f>Table8[[#This Row],[Erorr ]]^2</f>
        <v>0.51984100000000522</v>
      </c>
      <c r="K968" s="85">
        <f>ABS(Table8[[#This Row],[Erorr ]])</f>
        <v>0.72100000000000364</v>
      </c>
      <c r="L968" s="13">
        <f>Table8[[#This Row],[Abs Erorr ]]/Table8[[#This Row],[Adj Close]]</f>
        <v>3.1647792116583427E-3</v>
      </c>
      <c r="M968" s="97">
        <f t="shared" si="29"/>
        <v>224.52500000000001</v>
      </c>
      <c r="N968" s="85">
        <f>(Table8[[#This Row],[Adj Close]]-Table8[[#This Row],[Forecast 6 Period ]])</f>
        <v>3.2949999999999875</v>
      </c>
      <c r="O968" s="85">
        <f>Table8[[#This Row],[Erorr 2]]^2</f>
        <v>10.857024999999918</v>
      </c>
      <c r="P968" s="85">
        <f>ABS(Table8[[#This Row],[Erorr 2]])</f>
        <v>3.2949999999999875</v>
      </c>
      <c r="Q968" s="13">
        <f>Table8[[#This Row],[Abs Erorr 4]]/Table8[[#This Row],[Adj Close]]</f>
        <v>1.4463172680186057E-2</v>
      </c>
    </row>
    <row r="969" spans="6:17" x14ac:dyDescent="0.3">
      <c r="F969" s="9">
        <v>44867.291666666664</v>
      </c>
      <c r="G969" s="80">
        <v>214.98</v>
      </c>
      <c r="H969" s="85">
        <f t="shared" si="30"/>
        <v>227.94599999999997</v>
      </c>
      <c r="I969" s="85">
        <f>(Table8[[#This Row],[Adj Close]]-Table8[[#This Row],[Forecast 3 Period]])</f>
        <v>-12.96599999999998</v>
      </c>
      <c r="J969" s="85">
        <f>Table8[[#This Row],[Erorr ]]^2</f>
        <v>168.11715599999948</v>
      </c>
      <c r="K969" s="85">
        <f>ABS(Table8[[#This Row],[Erorr ]])</f>
        <v>12.96599999999998</v>
      </c>
      <c r="L969" s="13">
        <f>Table8[[#This Row],[Abs Erorr ]]/Table8[[#This Row],[Adj Close]]</f>
        <v>6.0312587217415482E-2</v>
      </c>
      <c r="M969" s="97">
        <f t="shared" ref="M969:M1032" si="31">$B$10*G968+$B$11*G967+$B$12*G966+$B$13*G965+$B$14*G964+$B$15*G963</f>
        <v>226.5</v>
      </c>
      <c r="N969" s="85">
        <f>(Table8[[#This Row],[Adj Close]]-Table8[[#This Row],[Forecast 6 Period ]])</f>
        <v>-11.52000000000001</v>
      </c>
      <c r="O969" s="85">
        <f>Table8[[#This Row],[Erorr 2]]^2</f>
        <v>132.71040000000025</v>
      </c>
      <c r="P969" s="85">
        <f>ABS(Table8[[#This Row],[Erorr 2]])</f>
        <v>11.52000000000001</v>
      </c>
      <c r="Q969" s="13">
        <f>Table8[[#This Row],[Abs Erorr 4]]/Table8[[#This Row],[Adj Close]]</f>
        <v>5.3586380128384084E-2</v>
      </c>
    </row>
    <row r="970" spans="6:17" x14ac:dyDescent="0.3">
      <c r="F970" s="5">
        <v>44868.291666666664</v>
      </c>
      <c r="G970" s="91">
        <v>215.31</v>
      </c>
      <c r="H970" s="85">
        <f t="shared" si="30"/>
        <v>222.6</v>
      </c>
      <c r="I970" s="85">
        <f>(Table8[[#This Row],[Adj Close]]-Table8[[#This Row],[Forecast 3 Period]])</f>
        <v>-7.289999999999992</v>
      </c>
      <c r="J970" s="85">
        <f>Table8[[#This Row],[Erorr ]]^2</f>
        <v>53.144099999999881</v>
      </c>
      <c r="K970" s="85">
        <f>ABS(Table8[[#This Row],[Erorr ]])</f>
        <v>7.289999999999992</v>
      </c>
      <c r="L970" s="13">
        <f>Table8[[#This Row],[Abs Erorr ]]/Table8[[#This Row],[Adj Close]]</f>
        <v>3.3858158004737321E-2</v>
      </c>
      <c r="M970" s="97">
        <f t="shared" si="31"/>
        <v>224.745</v>
      </c>
      <c r="N970" s="85">
        <f>(Table8[[#This Row],[Adj Close]]-Table8[[#This Row],[Forecast 6 Period ]])</f>
        <v>-9.4350000000000023</v>
      </c>
      <c r="O970" s="85">
        <f>Table8[[#This Row],[Erorr 2]]^2</f>
        <v>89.019225000000048</v>
      </c>
      <c r="P970" s="85">
        <f>ABS(Table8[[#This Row],[Erorr 2]])</f>
        <v>9.4350000000000023</v>
      </c>
      <c r="Q970" s="13">
        <f>Table8[[#This Row],[Abs Erorr 4]]/Table8[[#This Row],[Adj Close]]</f>
        <v>4.3820537829176547E-2</v>
      </c>
    </row>
    <row r="971" spans="6:17" x14ac:dyDescent="0.3">
      <c r="F971" s="9">
        <v>44869.291666666664</v>
      </c>
      <c r="G971" s="80">
        <v>207.47</v>
      </c>
      <c r="H971" s="85">
        <f t="shared" si="30"/>
        <v>218.964</v>
      </c>
      <c r="I971" s="85">
        <f>(Table8[[#This Row],[Adj Close]]-Table8[[#This Row],[Forecast 3 Period]])</f>
        <v>-11.494</v>
      </c>
      <c r="J971" s="85">
        <f>Table8[[#This Row],[Erorr ]]^2</f>
        <v>132.11203599999999</v>
      </c>
      <c r="K971" s="85">
        <f>ABS(Table8[[#This Row],[Erorr ]])</f>
        <v>11.494</v>
      </c>
      <c r="L971" s="13">
        <f>Table8[[#This Row],[Abs Erorr ]]/Table8[[#This Row],[Adj Close]]</f>
        <v>5.5400780835783488E-2</v>
      </c>
      <c r="M971" s="97">
        <f t="shared" si="31"/>
        <v>222.49100000000004</v>
      </c>
      <c r="N971" s="85">
        <f>(Table8[[#This Row],[Adj Close]]-Table8[[#This Row],[Forecast 6 Period ]])</f>
        <v>-15.021000000000043</v>
      </c>
      <c r="O971" s="85">
        <f>Table8[[#This Row],[Erorr 2]]^2</f>
        <v>225.6304410000013</v>
      </c>
      <c r="P971" s="85">
        <f>ABS(Table8[[#This Row],[Erorr 2]])</f>
        <v>15.021000000000043</v>
      </c>
      <c r="Q971" s="13">
        <f>Table8[[#This Row],[Abs Erorr 4]]/Table8[[#This Row],[Adj Close]]</f>
        <v>7.2400829035523417E-2</v>
      </c>
    </row>
    <row r="972" spans="6:17" x14ac:dyDescent="0.3">
      <c r="F972" s="5">
        <v>44872.291666666664</v>
      </c>
      <c r="G972" s="91">
        <v>197.08</v>
      </c>
      <c r="H972" s="85">
        <f t="shared" si="30"/>
        <v>212.07500000000002</v>
      </c>
      <c r="I972" s="85">
        <f>(Table8[[#This Row],[Adj Close]]-Table8[[#This Row],[Forecast 3 Period]])</f>
        <v>-14.995000000000005</v>
      </c>
      <c r="J972" s="85">
        <f>Table8[[#This Row],[Erorr ]]^2</f>
        <v>224.85002500000013</v>
      </c>
      <c r="K972" s="85">
        <f>ABS(Table8[[#This Row],[Erorr ]])</f>
        <v>14.995000000000005</v>
      </c>
      <c r="L972" s="13">
        <f>Table8[[#This Row],[Abs Erorr ]]/Table8[[#This Row],[Adj Close]]</f>
        <v>7.608585346052367E-2</v>
      </c>
      <c r="M972" s="97">
        <f t="shared" si="31"/>
        <v>218.72200000000001</v>
      </c>
      <c r="N972" s="85">
        <f>(Table8[[#This Row],[Adj Close]]-Table8[[#This Row],[Forecast 6 Period ]])</f>
        <v>-21.641999999999996</v>
      </c>
      <c r="O972" s="85">
        <f>Table8[[#This Row],[Erorr 2]]^2</f>
        <v>468.37616399999985</v>
      </c>
      <c r="P972" s="85">
        <f>ABS(Table8[[#This Row],[Erorr 2]])</f>
        <v>21.641999999999996</v>
      </c>
      <c r="Q972" s="13">
        <f>Table8[[#This Row],[Abs Erorr 4]]/Table8[[#This Row],[Adj Close]]</f>
        <v>0.10981327379744263</v>
      </c>
    </row>
    <row r="973" spans="6:17" x14ac:dyDescent="0.3">
      <c r="F973" s="9">
        <v>44873.291666666664</v>
      </c>
      <c r="G973" s="80">
        <v>191.3</v>
      </c>
      <c r="H973" s="85">
        <f t="shared" si="30"/>
        <v>205.666</v>
      </c>
      <c r="I973" s="85">
        <f>(Table8[[#This Row],[Adj Close]]-Table8[[#This Row],[Forecast 3 Period]])</f>
        <v>-14.365999999999985</v>
      </c>
      <c r="J973" s="85">
        <f>Table8[[#This Row],[Erorr ]]^2</f>
        <v>206.38195599999958</v>
      </c>
      <c r="K973" s="85">
        <f>ABS(Table8[[#This Row],[Erorr ]])</f>
        <v>14.365999999999985</v>
      </c>
      <c r="L973" s="13">
        <f>Table8[[#This Row],[Abs Erorr ]]/Table8[[#This Row],[Adj Close]]</f>
        <v>7.509670674333499E-2</v>
      </c>
      <c r="M973" s="97">
        <f t="shared" si="31"/>
        <v>212.50400000000002</v>
      </c>
      <c r="N973" s="85">
        <f>(Table8[[#This Row],[Adj Close]]-Table8[[#This Row],[Forecast 6 Period ]])</f>
        <v>-21.204000000000008</v>
      </c>
      <c r="O973" s="85">
        <f>Table8[[#This Row],[Erorr 2]]^2</f>
        <v>449.6096160000003</v>
      </c>
      <c r="P973" s="85">
        <f>ABS(Table8[[#This Row],[Erorr 2]])</f>
        <v>21.204000000000008</v>
      </c>
      <c r="Q973" s="13">
        <f>Table8[[#This Row],[Abs Erorr 4]]/Table8[[#This Row],[Adj Close]]</f>
        <v>0.11084161003659178</v>
      </c>
    </row>
    <row r="974" spans="6:17" x14ac:dyDescent="0.3">
      <c r="F974" s="5">
        <v>44874.291666666664</v>
      </c>
      <c r="G974" s="91">
        <v>177.59</v>
      </c>
      <c r="H974" s="85">
        <f t="shared" si="30"/>
        <v>197.88499999999999</v>
      </c>
      <c r="I974" s="85">
        <f>(Table8[[#This Row],[Adj Close]]-Table8[[#This Row],[Forecast 3 Period]])</f>
        <v>-20.294999999999987</v>
      </c>
      <c r="J974" s="85">
        <f>Table8[[#This Row],[Erorr ]]^2</f>
        <v>411.88702499999948</v>
      </c>
      <c r="K974" s="85">
        <f>ABS(Table8[[#This Row],[Erorr ]])</f>
        <v>20.294999999999987</v>
      </c>
      <c r="L974" s="13">
        <f>Table8[[#This Row],[Abs Erorr ]]/Table8[[#This Row],[Adj Close]]</f>
        <v>0.11428008333802572</v>
      </c>
      <c r="M974" s="97">
        <f t="shared" si="31"/>
        <v>206.51200000000003</v>
      </c>
      <c r="N974" s="85">
        <f>(Table8[[#This Row],[Adj Close]]-Table8[[#This Row],[Forecast 6 Period ]])</f>
        <v>-28.922000000000025</v>
      </c>
      <c r="O974" s="85">
        <f>Table8[[#This Row],[Erorr 2]]^2</f>
        <v>836.48208400000146</v>
      </c>
      <c r="P974" s="85">
        <f>ABS(Table8[[#This Row],[Erorr 2]])</f>
        <v>28.922000000000025</v>
      </c>
      <c r="Q974" s="13">
        <f>Table8[[#This Row],[Abs Erorr 4]]/Table8[[#This Row],[Adj Close]]</f>
        <v>0.16285826904668069</v>
      </c>
    </row>
    <row r="975" spans="6:17" x14ac:dyDescent="0.3">
      <c r="F975" s="9">
        <v>44875.291666666664</v>
      </c>
      <c r="G975" s="80">
        <v>190.72</v>
      </c>
      <c r="H975" s="85">
        <f t="shared" si="30"/>
        <v>187.54999999999998</v>
      </c>
      <c r="I975" s="85">
        <f>(Table8[[#This Row],[Adj Close]]-Table8[[#This Row],[Forecast 3 Period]])</f>
        <v>3.1700000000000159</v>
      </c>
      <c r="J975" s="85">
        <f>Table8[[#This Row],[Erorr ]]^2</f>
        <v>10.048900000000101</v>
      </c>
      <c r="K975" s="85">
        <f>ABS(Table8[[#This Row],[Erorr ]])</f>
        <v>3.1700000000000159</v>
      </c>
      <c r="L975" s="13">
        <f>Table8[[#This Row],[Abs Erorr ]]/Table8[[#This Row],[Adj Close]]</f>
        <v>1.662122483221485E-2</v>
      </c>
      <c r="M975" s="97">
        <f t="shared" si="31"/>
        <v>197.71700000000001</v>
      </c>
      <c r="N975" s="85">
        <f>(Table8[[#This Row],[Adj Close]]-Table8[[#This Row],[Forecast 6 Period ]])</f>
        <v>-6.9970000000000141</v>
      </c>
      <c r="O975" s="85">
        <f>Table8[[#This Row],[Erorr 2]]^2</f>
        <v>48.958009000000196</v>
      </c>
      <c r="P975" s="85">
        <f>ABS(Table8[[#This Row],[Erorr 2]])</f>
        <v>6.9970000000000141</v>
      </c>
      <c r="Q975" s="13">
        <f>Table8[[#This Row],[Abs Erorr 4]]/Table8[[#This Row],[Adj Close]]</f>
        <v>3.6687290268456449E-2</v>
      </c>
    </row>
    <row r="976" spans="6:17" x14ac:dyDescent="0.3">
      <c r="F976" s="5">
        <v>44876.291666666664</v>
      </c>
      <c r="G976" s="91">
        <v>195.97</v>
      </c>
      <c r="H976" s="85">
        <f t="shared" si="30"/>
        <v>186.95499999999998</v>
      </c>
      <c r="I976" s="85">
        <f>(Table8[[#This Row],[Adj Close]]-Table8[[#This Row],[Forecast 3 Period]])</f>
        <v>9.0150000000000148</v>
      </c>
      <c r="J976" s="85">
        <f>Table8[[#This Row],[Erorr ]]^2</f>
        <v>81.270225000000266</v>
      </c>
      <c r="K976" s="85">
        <f>ABS(Table8[[#This Row],[Erorr ]])</f>
        <v>9.0150000000000148</v>
      </c>
      <c r="L976" s="13">
        <f>Table8[[#This Row],[Abs Erorr ]]/Table8[[#This Row],[Adj Close]]</f>
        <v>4.6001939072307062E-2</v>
      </c>
      <c r="M976" s="97">
        <f t="shared" si="31"/>
        <v>193.61600000000004</v>
      </c>
      <c r="N976" s="85">
        <f>(Table8[[#This Row],[Adj Close]]-Table8[[#This Row],[Forecast 6 Period ]])</f>
        <v>2.3539999999999566</v>
      </c>
      <c r="O976" s="85">
        <f>Table8[[#This Row],[Erorr 2]]^2</f>
        <v>5.5413159999997958</v>
      </c>
      <c r="P976" s="85">
        <f>ABS(Table8[[#This Row],[Erorr 2]])</f>
        <v>2.3539999999999566</v>
      </c>
      <c r="Q976" s="13">
        <f>Table8[[#This Row],[Abs Erorr 4]]/Table8[[#This Row],[Adj Close]]</f>
        <v>1.2012042659590532E-2</v>
      </c>
    </row>
    <row r="977" spans="6:17" x14ac:dyDescent="0.3">
      <c r="F977" s="9">
        <v>44879.291666666664</v>
      </c>
      <c r="G977" s="80">
        <v>190.95</v>
      </c>
      <c r="H977" s="85">
        <f t="shared" si="30"/>
        <v>188.88100000000003</v>
      </c>
      <c r="I977" s="85">
        <f>(Table8[[#This Row],[Adj Close]]-Table8[[#This Row],[Forecast 3 Period]])</f>
        <v>2.06899999999996</v>
      </c>
      <c r="J977" s="85">
        <f>Table8[[#This Row],[Erorr ]]^2</f>
        <v>4.2807609999998348</v>
      </c>
      <c r="K977" s="85">
        <f>ABS(Table8[[#This Row],[Erorr ]])</f>
        <v>2.06899999999996</v>
      </c>
      <c r="L977" s="13">
        <f>Table8[[#This Row],[Abs Erorr ]]/Table8[[#This Row],[Adj Close]]</f>
        <v>1.0835297198219219E-2</v>
      </c>
      <c r="M977" s="97">
        <f t="shared" si="31"/>
        <v>191.57099999999997</v>
      </c>
      <c r="N977" s="85">
        <f>(Table8[[#This Row],[Adj Close]]-Table8[[#This Row],[Forecast 6 Period ]])</f>
        <v>-0.6209999999999809</v>
      </c>
      <c r="O977" s="85">
        <f>Table8[[#This Row],[Erorr 2]]^2</f>
        <v>0.38564099999997625</v>
      </c>
      <c r="P977" s="85">
        <f>ABS(Table8[[#This Row],[Erorr 2]])</f>
        <v>0.6209999999999809</v>
      </c>
      <c r="Q977" s="13">
        <f>Table8[[#This Row],[Abs Erorr 4]]/Table8[[#This Row],[Adj Close]]</f>
        <v>3.2521602513746056E-3</v>
      </c>
    </row>
    <row r="978" spans="6:17" x14ac:dyDescent="0.3">
      <c r="F978" s="5">
        <v>44880.291666666664</v>
      </c>
      <c r="G978" s="91">
        <v>194.42</v>
      </c>
      <c r="H978" s="85">
        <f t="shared" si="30"/>
        <v>192.387</v>
      </c>
      <c r="I978" s="85">
        <f>(Table8[[#This Row],[Adj Close]]-Table8[[#This Row],[Forecast 3 Period]])</f>
        <v>2.032999999999987</v>
      </c>
      <c r="J978" s="85">
        <f>Table8[[#This Row],[Erorr ]]^2</f>
        <v>4.1330889999999476</v>
      </c>
      <c r="K978" s="85">
        <f>ABS(Table8[[#This Row],[Erorr ]])</f>
        <v>2.032999999999987</v>
      </c>
      <c r="L978" s="13">
        <f>Table8[[#This Row],[Abs Erorr ]]/Table8[[#This Row],[Adj Close]]</f>
        <v>1.0456743133422422E-2</v>
      </c>
      <c r="M978" s="97">
        <f t="shared" si="31"/>
        <v>189.88399999999999</v>
      </c>
      <c r="N978" s="85">
        <f>(Table8[[#This Row],[Adj Close]]-Table8[[#This Row],[Forecast 6 Period ]])</f>
        <v>4.5360000000000014</v>
      </c>
      <c r="O978" s="85">
        <f>Table8[[#This Row],[Erorr 2]]^2</f>
        <v>20.575296000000012</v>
      </c>
      <c r="P978" s="85">
        <f>ABS(Table8[[#This Row],[Erorr 2]])</f>
        <v>4.5360000000000014</v>
      </c>
      <c r="Q978" s="13">
        <f>Table8[[#This Row],[Abs Erorr 4]]/Table8[[#This Row],[Adj Close]]</f>
        <v>2.3330933031581121E-2</v>
      </c>
    </row>
    <row r="979" spans="6:17" x14ac:dyDescent="0.3">
      <c r="F979" s="9">
        <v>44881.291666666664</v>
      </c>
      <c r="G979" s="80">
        <v>186.92</v>
      </c>
      <c r="H979" s="85">
        <f t="shared" si="30"/>
        <v>193.84399999999999</v>
      </c>
      <c r="I979" s="85">
        <f>(Table8[[#This Row],[Adj Close]]-Table8[[#This Row],[Forecast 3 Period]])</f>
        <v>-6.9240000000000066</v>
      </c>
      <c r="J979" s="85">
        <f>Table8[[#This Row],[Erorr ]]^2</f>
        <v>47.94177600000009</v>
      </c>
      <c r="K979" s="85">
        <f>ABS(Table8[[#This Row],[Erorr ]])</f>
        <v>6.9240000000000066</v>
      </c>
      <c r="L979" s="13">
        <f>Table8[[#This Row],[Abs Erorr ]]/Table8[[#This Row],[Adj Close]]</f>
        <v>3.7042585063128651E-2</v>
      </c>
      <c r="M979" s="97">
        <f t="shared" si="31"/>
        <v>191.30099999999999</v>
      </c>
      <c r="N979" s="85">
        <f>(Table8[[#This Row],[Adj Close]]-Table8[[#This Row],[Forecast 6 Period ]])</f>
        <v>-4.3810000000000002</v>
      </c>
      <c r="O979" s="85">
        <f>Table8[[#This Row],[Erorr 2]]^2</f>
        <v>19.193161000000003</v>
      </c>
      <c r="P979" s="85">
        <f>ABS(Table8[[#This Row],[Erorr 2]])</f>
        <v>4.3810000000000002</v>
      </c>
      <c r="Q979" s="13">
        <f>Table8[[#This Row],[Abs Erorr 4]]/Table8[[#This Row],[Adj Close]]</f>
        <v>2.3437834367643913E-2</v>
      </c>
    </row>
    <row r="980" spans="6:17" x14ac:dyDescent="0.3">
      <c r="F980" s="5">
        <v>44882.291666666664</v>
      </c>
      <c r="G980" s="91">
        <v>183.17</v>
      </c>
      <c r="H980" s="85">
        <f t="shared" si="30"/>
        <v>190.37899999999999</v>
      </c>
      <c r="I980" s="85">
        <f>(Table8[[#This Row],[Adj Close]]-Table8[[#This Row],[Forecast 3 Period]])</f>
        <v>-7.2090000000000032</v>
      </c>
      <c r="J980" s="85">
        <f>Table8[[#This Row],[Erorr ]]^2</f>
        <v>51.969681000000044</v>
      </c>
      <c r="K980" s="85">
        <f>ABS(Table8[[#This Row],[Erorr ]])</f>
        <v>7.2090000000000032</v>
      </c>
      <c r="L980" s="13">
        <f>Table8[[#This Row],[Abs Erorr ]]/Table8[[#This Row],[Adj Close]]</f>
        <v>3.9356881585412479E-2</v>
      </c>
      <c r="M980" s="97">
        <f t="shared" si="31"/>
        <v>190.483</v>
      </c>
      <c r="N980" s="85">
        <f>(Table8[[#This Row],[Adj Close]]-Table8[[#This Row],[Forecast 6 Period ]])</f>
        <v>-7.3130000000000166</v>
      </c>
      <c r="O980" s="85">
        <f>Table8[[#This Row],[Erorr 2]]^2</f>
        <v>53.479969000000246</v>
      </c>
      <c r="P980" s="85">
        <f>ABS(Table8[[#This Row],[Erorr 2]])</f>
        <v>7.3130000000000166</v>
      </c>
      <c r="Q980" s="13">
        <f>Table8[[#This Row],[Abs Erorr 4]]/Table8[[#This Row],[Adj Close]]</f>
        <v>3.9924660151771672E-2</v>
      </c>
    </row>
    <row r="981" spans="6:17" x14ac:dyDescent="0.3">
      <c r="F981" s="9">
        <v>44883.291666666664</v>
      </c>
      <c r="G981" s="80">
        <v>180.19</v>
      </c>
      <c r="H981" s="85">
        <f t="shared" si="30"/>
        <v>187.67</v>
      </c>
      <c r="I981" s="85">
        <f>(Table8[[#This Row],[Adj Close]]-Table8[[#This Row],[Forecast 3 Period]])</f>
        <v>-7.4799999999999898</v>
      </c>
      <c r="J981" s="85">
        <f>Table8[[#This Row],[Erorr ]]^2</f>
        <v>55.950399999999846</v>
      </c>
      <c r="K981" s="85">
        <f>ABS(Table8[[#This Row],[Erorr ]])</f>
        <v>7.4799999999999898</v>
      </c>
      <c r="L981" s="13">
        <f>Table8[[#This Row],[Abs Erorr ]]/Table8[[#This Row],[Adj Close]]</f>
        <v>4.1511737610300185E-2</v>
      </c>
      <c r="M981" s="97">
        <f t="shared" si="31"/>
        <v>189.761</v>
      </c>
      <c r="N981" s="85">
        <f>(Table8[[#This Row],[Adj Close]]-Table8[[#This Row],[Forecast 6 Period ]])</f>
        <v>-9.570999999999998</v>
      </c>
      <c r="O981" s="85">
        <f>Table8[[#This Row],[Erorr 2]]^2</f>
        <v>91.604040999999967</v>
      </c>
      <c r="P981" s="85">
        <f>ABS(Table8[[#This Row],[Erorr 2]])</f>
        <v>9.570999999999998</v>
      </c>
      <c r="Q981" s="13">
        <f>Table8[[#This Row],[Abs Erorr 4]]/Table8[[#This Row],[Adj Close]]</f>
        <v>5.3116155169543253E-2</v>
      </c>
    </row>
    <row r="982" spans="6:17" x14ac:dyDescent="0.3">
      <c r="F982" s="5">
        <v>44886.291666666664</v>
      </c>
      <c r="G982" s="91">
        <v>167.87</v>
      </c>
      <c r="H982" s="85">
        <f t="shared" si="30"/>
        <v>183.10300000000001</v>
      </c>
      <c r="I982" s="85">
        <f>(Table8[[#This Row],[Adj Close]]-Table8[[#This Row],[Forecast 3 Period]])</f>
        <v>-15.233000000000004</v>
      </c>
      <c r="J982" s="85">
        <f>Table8[[#This Row],[Erorr ]]^2</f>
        <v>232.04428900000013</v>
      </c>
      <c r="K982" s="85">
        <f>ABS(Table8[[#This Row],[Erorr ]])</f>
        <v>15.233000000000004</v>
      </c>
      <c r="L982" s="13">
        <f>Table8[[#This Row],[Abs Erorr ]]/Table8[[#This Row],[Adj Close]]</f>
        <v>9.0742836718889636E-2</v>
      </c>
      <c r="M982" s="97">
        <f t="shared" si="31"/>
        <v>187.63200000000001</v>
      </c>
      <c r="N982" s="85">
        <f>(Table8[[#This Row],[Adj Close]]-Table8[[#This Row],[Forecast 6 Period ]])</f>
        <v>-19.762</v>
      </c>
      <c r="O982" s="85">
        <f>Table8[[#This Row],[Erorr 2]]^2</f>
        <v>390.53664400000002</v>
      </c>
      <c r="P982" s="85">
        <f>ABS(Table8[[#This Row],[Erorr 2]])</f>
        <v>19.762</v>
      </c>
      <c r="Q982" s="13">
        <f>Table8[[#This Row],[Abs Erorr 4]]/Table8[[#This Row],[Adj Close]]</f>
        <v>0.11772204682194555</v>
      </c>
    </row>
    <row r="983" spans="6:17" x14ac:dyDescent="0.3">
      <c r="F983" s="9">
        <v>44887.291666666664</v>
      </c>
      <c r="G983" s="80">
        <v>169.91</v>
      </c>
      <c r="H983" s="85">
        <f t="shared" si="30"/>
        <v>176.15600000000001</v>
      </c>
      <c r="I983" s="85">
        <f>(Table8[[#This Row],[Adj Close]]-Table8[[#This Row],[Forecast 3 Period]])</f>
        <v>-6.2460000000000093</v>
      </c>
      <c r="J983" s="85">
        <f>Table8[[#This Row],[Erorr ]]^2</f>
        <v>39.012516000000119</v>
      </c>
      <c r="K983" s="85">
        <f>ABS(Table8[[#This Row],[Erorr ]])</f>
        <v>6.2460000000000093</v>
      </c>
      <c r="L983" s="13">
        <f>Table8[[#This Row],[Abs Erorr ]]/Table8[[#This Row],[Adj Close]]</f>
        <v>3.6760637984815547E-2</v>
      </c>
      <c r="M983" s="97">
        <f t="shared" si="31"/>
        <v>182.167</v>
      </c>
      <c r="N983" s="85">
        <f>(Table8[[#This Row],[Adj Close]]-Table8[[#This Row],[Forecast 6 Period ]])</f>
        <v>-12.257000000000005</v>
      </c>
      <c r="O983" s="85">
        <f>Table8[[#This Row],[Erorr 2]]^2</f>
        <v>150.23404900000011</v>
      </c>
      <c r="P983" s="85">
        <f>ABS(Table8[[#This Row],[Erorr 2]])</f>
        <v>12.257000000000005</v>
      </c>
      <c r="Q983" s="13">
        <f>Table8[[#This Row],[Abs Erorr 4]]/Table8[[#This Row],[Adj Close]]</f>
        <v>7.2138190806897803E-2</v>
      </c>
    </row>
    <row r="984" spans="6:17" x14ac:dyDescent="0.3">
      <c r="F984" s="5">
        <v>44888.291666666664</v>
      </c>
      <c r="G984" s="91">
        <v>183.2</v>
      </c>
      <c r="H984" s="85">
        <f t="shared" si="30"/>
        <v>172.38199999999998</v>
      </c>
      <c r="I984" s="85">
        <f>(Table8[[#This Row],[Adj Close]]-Table8[[#This Row],[Forecast 3 Period]])</f>
        <v>10.818000000000012</v>
      </c>
      <c r="J984" s="85">
        <f>Table8[[#This Row],[Erorr ]]^2</f>
        <v>117.02912400000027</v>
      </c>
      <c r="K984" s="85">
        <f>ABS(Table8[[#This Row],[Erorr ]])</f>
        <v>10.818000000000012</v>
      </c>
      <c r="L984" s="13">
        <f>Table8[[#This Row],[Abs Erorr ]]/Table8[[#This Row],[Adj Close]]</f>
        <v>5.9050218340611423E-2</v>
      </c>
      <c r="M984" s="97">
        <f t="shared" si="31"/>
        <v>178.36200000000002</v>
      </c>
      <c r="N984" s="85">
        <f>(Table8[[#This Row],[Adj Close]]-Table8[[#This Row],[Forecast 6 Period ]])</f>
        <v>4.8379999999999654</v>
      </c>
      <c r="O984" s="85">
        <f>Table8[[#This Row],[Erorr 2]]^2</f>
        <v>23.406243999999667</v>
      </c>
      <c r="P984" s="85">
        <f>ABS(Table8[[#This Row],[Erorr 2]])</f>
        <v>4.8379999999999654</v>
      </c>
      <c r="Q984" s="13">
        <f>Table8[[#This Row],[Abs Erorr 4]]/Table8[[#This Row],[Adj Close]]</f>
        <v>2.6408296943231255E-2</v>
      </c>
    </row>
    <row r="985" spans="6:17" x14ac:dyDescent="0.3">
      <c r="F985" s="9">
        <v>44890.291666666664</v>
      </c>
      <c r="G985" s="80">
        <v>182.86</v>
      </c>
      <c r="H985" s="85">
        <f t="shared" si="30"/>
        <v>174.614</v>
      </c>
      <c r="I985" s="85">
        <f>(Table8[[#This Row],[Adj Close]]-Table8[[#This Row],[Forecast 3 Period]])</f>
        <v>8.2460000000000093</v>
      </c>
      <c r="J985" s="85">
        <f>Table8[[#This Row],[Erorr ]]^2</f>
        <v>67.996516000000156</v>
      </c>
      <c r="K985" s="85">
        <f>ABS(Table8[[#This Row],[Erorr ]])</f>
        <v>8.2460000000000093</v>
      </c>
      <c r="L985" s="13">
        <f>Table8[[#This Row],[Abs Erorr ]]/Table8[[#This Row],[Adj Close]]</f>
        <v>4.5094607896751661E-2</v>
      </c>
      <c r="M985" s="97">
        <f t="shared" si="31"/>
        <v>177.24300000000002</v>
      </c>
      <c r="N985" s="85">
        <f>(Table8[[#This Row],[Adj Close]]-Table8[[#This Row],[Forecast 6 Period ]])</f>
        <v>5.6169999999999902</v>
      </c>
      <c r="O985" s="85">
        <f>Table8[[#This Row],[Erorr 2]]^2</f>
        <v>31.550688999999892</v>
      </c>
      <c r="P985" s="85">
        <f>ABS(Table8[[#This Row],[Erorr 2]])</f>
        <v>5.6169999999999902</v>
      </c>
      <c r="Q985" s="13">
        <f>Table8[[#This Row],[Abs Erorr 4]]/Table8[[#This Row],[Adj Close]]</f>
        <v>3.0717488789237614E-2</v>
      </c>
    </row>
    <row r="986" spans="6:17" x14ac:dyDescent="0.3">
      <c r="F986" s="5">
        <v>44893.291666666664</v>
      </c>
      <c r="G986" s="91">
        <v>182.92</v>
      </c>
      <c r="H986" s="85">
        <f t="shared" si="30"/>
        <v>179.077</v>
      </c>
      <c r="I986" s="85">
        <f>(Table8[[#This Row],[Adj Close]]-Table8[[#This Row],[Forecast 3 Period]])</f>
        <v>3.8429999999999893</v>
      </c>
      <c r="J986" s="85">
        <f>Table8[[#This Row],[Erorr ]]^2</f>
        <v>14.768648999999918</v>
      </c>
      <c r="K986" s="85">
        <f>ABS(Table8[[#This Row],[Erorr ]])</f>
        <v>3.8429999999999893</v>
      </c>
      <c r="L986" s="13">
        <f>Table8[[#This Row],[Abs Erorr ]]/Table8[[#This Row],[Adj Close]]</f>
        <v>2.1009184342882077E-2</v>
      </c>
      <c r="M986" s="97">
        <f t="shared" si="31"/>
        <v>177.10400000000001</v>
      </c>
      <c r="N986" s="85">
        <f>(Table8[[#This Row],[Adj Close]]-Table8[[#This Row],[Forecast 6 Period ]])</f>
        <v>5.8159999999999741</v>
      </c>
      <c r="O986" s="85">
        <f>Table8[[#This Row],[Erorr 2]]^2</f>
        <v>33.825855999999696</v>
      </c>
      <c r="P986" s="85">
        <f>ABS(Table8[[#This Row],[Erorr 2]])</f>
        <v>5.8159999999999741</v>
      </c>
      <c r="Q986" s="13">
        <f>Table8[[#This Row],[Abs Erorr 4]]/Table8[[#This Row],[Adj Close]]</f>
        <v>3.1795320358626582E-2</v>
      </c>
    </row>
    <row r="987" spans="6:17" x14ac:dyDescent="0.3">
      <c r="F987" s="9">
        <v>44894.291666666664</v>
      </c>
      <c r="G987" s="80">
        <v>180.83</v>
      </c>
      <c r="H987" s="85">
        <f t="shared" si="30"/>
        <v>182.98599999999999</v>
      </c>
      <c r="I987" s="85">
        <f>(Table8[[#This Row],[Adj Close]]-Table8[[#This Row],[Forecast 3 Period]])</f>
        <v>-2.1559999999999775</v>
      </c>
      <c r="J987" s="85">
        <f>Table8[[#This Row],[Erorr ]]^2</f>
        <v>4.6483359999999028</v>
      </c>
      <c r="K987" s="85">
        <f>ABS(Table8[[#This Row],[Erorr ]])</f>
        <v>2.1559999999999775</v>
      </c>
      <c r="L987" s="13">
        <f>Table8[[#This Row],[Abs Erorr ]]/Table8[[#This Row],[Adj Close]]</f>
        <v>1.1922800420284119E-2</v>
      </c>
      <c r="M987" s="97">
        <f t="shared" si="31"/>
        <v>178.58400000000003</v>
      </c>
      <c r="N987" s="85">
        <f>(Table8[[#This Row],[Adj Close]]-Table8[[#This Row],[Forecast 6 Period ]])</f>
        <v>2.2459999999999809</v>
      </c>
      <c r="O987" s="85">
        <f>Table8[[#This Row],[Erorr 2]]^2</f>
        <v>5.0445159999999145</v>
      </c>
      <c r="P987" s="85">
        <f>ABS(Table8[[#This Row],[Erorr 2]])</f>
        <v>2.2459999999999809</v>
      </c>
      <c r="Q987" s="13">
        <f>Table8[[#This Row],[Abs Erorr 4]]/Table8[[#This Row],[Adj Close]]</f>
        <v>1.2420505447104909E-2</v>
      </c>
    </row>
    <row r="988" spans="6:17" x14ac:dyDescent="0.3">
      <c r="F988" s="5">
        <v>44895.291666666664</v>
      </c>
      <c r="G988" s="91">
        <v>194.7</v>
      </c>
      <c r="H988" s="85">
        <f t="shared" si="30"/>
        <v>182.066</v>
      </c>
      <c r="I988" s="85">
        <f>(Table8[[#This Row],[Adj Close]]-Table8[[#This Row],[Forecast 3 Period]])</f>
        <v>12.633999999999986</v>
      </c>
      <c r="J988" s="85">
        <f>Table8[[#This Row],[Erorr ]]^2</f>
        <v>159.61795599999965</v>
      </c>
      <c r="K988" s="85">
        <f>ABS(Table8[[#This Row],[Erorr ]])</f>
        <v>12.633999999999986</v>
      </c>
      <c r="L988" s="13">
        <f>Table8[[#This Row],[Abs Erorr ]]/Table8[[#This Row],[Adj Close]]</f>
        <v>6.4889573703132961E-2</v>
      </c>
      <c r="M988" s="97">
        <f t="shared" si="31"/>
        <v>179.73999999999998</v>
      </c>
      <c r="N988" s="85">
        <f>(Table8[[#This Row],[Adj Close]]-Table8[[#This Row],[Forecast 6 Period ]])</f>
        <v>14.960000000000008</v>
      </c>
      <c r="O988" s="85">
        <f>Table8[[#This Row],[Erorr 2]]^2</f>
        <v>223.80160000000024</v>
      </c>
      <c r="P988" s="85">
        <f>ABS(Table8[[#This Row],[Erorr 2]])</f>
        <v>14.960000000000008</v>
      </c>
      <c r="Q988" s="13">
        <f>Table8[[#This Row],[Abs Erorr 4]]/Table8[[#This Row],[Adj Close]]</f>
        <v>7.6836158192090442E-2</v>
      </c>
    </row>
    <row r="989" spans="6:17" x14ac:dyDescent="0.3">
      <c r="F989" s="9">
        <v>44896.291666666664</v>
      </c>
      <c r="G989" s="80">
        <v>194.7</v>
      </c>
      <c r="H989" s="85">
        <f t="shared" si="30"/>
        <v>187.005</v>
      </c>
      <c r="I989" s="85">
        <f>(Table8[[#This Row],[Adj Close]]-Table8[[#This Row],[Forecast 3 Period]])</f>
        <v>7.6949999999999932</v>
      </c>
      <c r="J989" s="85">
        <f>Table8[[#This Row],[Erorr ]]^2</f>
        <v>59.213024999999895</v>
      </c>
      <c r="K989" s="85">
        <f>ABS(Table8[[#This Row],[Erorr ]])</f>
        <v>7.6949999999999932</v>
      </c>
      <c r="L989" s="13">
        <f>Table8[[#This Row],[Abs Erorr ]]/Table8[[#This Row],[Adj Close]]</f>
        <v>3.9522342064714916E-2</v>
      </c>
      <c r="M989" s="97">
        <f t="shared" si="31"/>
        <v>183.57299999999998</v>
      </c>
      <c r="N989" s="85">
        <f>(Table8[[#This Row],[Adj Close]]-Table8[[#This Row],[Forecast 6 Period ]])</f>
        <v>11.12700000000001</v>
      </c>
      <c r="O989" s="85">
        <f>Table8[[#This Row],[Erorr 2]]^2</f>
        <v>123.81012900000022</v>
      </c>
      <c r="P989" s="85">
        <f>ABS(Table8[[#This Row],[Erorr 2]])</f>
        <v>11.12700000000001</v>
      </c>
      <c r="Q989" s="13">
        <f>Table8[[#This Row],[Abs Erorr 4]]/Table8[[#This Row],[Adj Close]]</f>
        <v>5.7149460708782795E-2</v>
      </c>
    </row>
    <row r="990" spans="6:17" x14ac:dyDescent="0.3">
      <c r="F990" s="5">
        <v>44897.291666666664</v>
      </c>
      <c r="G990" s="91">
        <v>194.86</v>
      </c>
      <c r="H990" s="85">
        <f t="shared" si="30"/>
        <v>190.53899999999999</v>
      </c>
      <c r="I990" s="85">
        <f>(Table8[[#This Row],[Adj Close]]-Table8[[#This Row],[Forecast 3 Period]])</f>
        <v>4.3210000000000264</v>
      </c>
      <c r="J990" s="85">
        <f>Table8[[#This Row],[Erorr ]]^2</f>
        <v>18.671041000000226</v>
      </c>
      <c r="K990" s="85">
        <f>ABS(Table8[[#This Row],[Erorr ]])</f>
        <v>4.3210000000000264</v>
      </c>
      <c r="L990" s="13">
        <f>Table8[[#This Row],[Abs Erorr ]]/Table8[[#This Row],[Adj Close]]</f>
        <v>2.2174894796264118E-2</v>
      </c>
      <c r="M990" s="97">
        <f t="shared" si="31"/>
        <v>187.23599999999999</v>
      </c>
      <c r="N990" s="85">
        <f>(Table8[[#This Row],[Adj Close]]-Table8[[#This Row],[Forecast 6 Period ]])</f>
        <v>7.6240000000000236</v>
      </c>
      <c r="O990" s="85">
        <f>Table8[[#This Row],[Erorr 2]]^2</f>
        <v>58.125376000000358</v>
      </c>
      <c r="P990" s="85">
        <f>ABS(Table8[[#This Row],[Erorr 2]])</f>
        <v>7.6240000000000236</v>
      </c>
      <c r="Q990" s="13">
        <f>Table8[[#This Row],[Abs Erorr 4]]/Table8[[#This Row],[Adj Close]]</f>
        <v>3.9125526018680197E-2</v>
      </c>
    </row>
    <row r="991" spans="6:17" x14ac:dyDescent="0.3">
      <c r="F991" s="9">
        <v>44900.291666666664</v>
      </c>
      <c r="G991" s="80">
        <v>182.45</v>
      </c>
      <c r="H991" s="85">
        <f t="shared" si="30"/>
        <v>194.76400000000001</v>
      </c>
      <c r="I991" s="85">
        <f>(Table8[[#This Row],[Adj Close]]-Table8[[#This Row],[Forecast 3 Period]])</f>
        <v>-12.314000000000021</v>
      </c>
      <c r="J991" s="85">
        <f>Table8[[#This Row],[Erorr ]]^2</f>
        <v>151.63459600000053</v>
      </c>
      <c r="K991" s="85">
        <f>ABS(Table8[[#This Row],[Erorr ]])</f>
        <v>12.314000000000021</v>
      </c>
      <c r="L991" s="13">
        <f>Table8[[#This Row],[Abs Erorr ]]/Table8[[#This Row],[Adj Close]]</f>
        <v>6.7492463688681947E-2</v>
      </c>
      <c r="M991" s="97">
        <f t="shared" si="31"/>
        <v>189.596</v>
      </c>
      <c r="N991" s="85">
        <f>(Table8[[#This Row],[Adj Close]]-Table8[[#This Row],[Forecast 6 Period ]])</f>
        <v>-7.146000000000015</v>
      </c>
      <c r="O991" s="85">
        <f>Table8[[#This Row],[Erorr 2]]^2</f>
        <v>51.065316000000216</v>
      </c>
      <c r="P991" s="85">
        <f>ABS(Table8[[#This Row],[Erorr 2]])</f>
        <v>7.146000000000015</v>
      </c>
      <c r="Q991" s="13">
        <f>Table8[[#This Row],[Abs Erorr 4]]/Table8[[#This Row],[Adj Close]]</f>
        <v>3.9166895039736999E-2</v>
      </c>
    </row>
    <row r="992" spans="6:17" x14ac:dyDescent="0.3">
      <c r="F992" s="5">
        <v>44901.291666666664</v>
      </c>
      <c r="G992" s="91">
        <v>179.82</v>
      </c>
      <c r="H992" s="85">
        <f t="shared" si="30"/>
        <v>189.84799999999998</v>
      </c>
      <c r="I992" s="85">
        <f>(Table8[[#This Row],[Adj Close]]-Table8[[#This Row],[Forecast 3 Period]])</f>
        <v>-10.027999999999992</v>
      </c>
      <c r="J992" s="85">
        <f>Table8[[#This Row],[Erorr ]]^2</f>
        <v>100.56078399999983</v>
      </c>
      <c r="K992" s="85">
        <f>ABS(Table8[[#This Row],[Erorr ]])</f>
        <v>10.027999999999992</v>
      </c>
      <c r="L992" s="13">
        <f>Table8[[#This Row],[Abs Erorr ]]/Table8[[#This Row],[Adj Close]]</f>
        <v>5.5766877989100169E-2</v>
      </c>
      <c r="M992" s="97">
        <f t="shared" si="31"/>
        <v>189.71700000000001</v>
      </c>
      <c r="N992" s="85">
        <f>(Table8[[#This Row],[Adj Close]]-Table8[[#This Row],[Forecast 6 Period ]])</f>
        <v>-9.8970000000000198</v>
      </c>
      <c r="O992" s="85">
        <f>Table8[[#This Row],[Erorr 2]]^2</f>
        <v>97.950609000000398</v>
      </c>
      <c r="P992" s="85">
        <f>ABS(Table8[[#This Row],[Erorr 2]])</f>
        <v>9.8970000000000198</v>
      </c>
      <c r="Q992" s="13">
        <f>Table8[[#This Row],[Abs Erorr 4]]/Table8[[#This Row],[Adj Close]]</f>
        <v>5.5038371705038482E-2</v>
      </c>
    </row>
    <row r="993" spans="6:17" x14ac:dyDescent="0.3">
      <c r="F993" s="9">
        <v>44902.291666666664</v>
      </c>
      <c r="G993" s="80">
        <v>174.04</v>
      </c>
      <c r="H993" s="85">
        <f t="shared" si="30"/>
        <v>185.12099999999998</v>
      </c>
      <c r="I993" s="85">
        <f>(Table8[[#This Row],[Adj Close]]-Table8[[#This Row],[Forecast 3 Period]])</f>
        <v>-11.080999999999989</v>
      </c>
      <c r="J993" s="85">
        <f>Table8[[#This Row],[Erorr ]]^2</f>
        <v>122.78856099999976</v>
      </c>
      <c r="K993" s="85">
        <f>ABS(Table8[[#This Row],[Erorr ]])</f>
        <v>11.080999999999989</v>
      </c>
      <c r="L993" s="13">
        <f>Table8[[#This Row],[Abs Erorr ]]/Table8[[#This Row],[Adj Close]]</f>
        <v>6.366927143185469E-2</v>
      </c>
      <c r="M993" s="97">
        <f t="shared" si="31"/>
        <v>187.91900000000001</v>
      </c>
      <c r="N993" s="85">
        <f>(Table8[[#This Row],[Adj Close]]-Table8[[#This Row],[Forecast 6 Period ]])</f>
        <v>-13.879000000000019</v>
      </c>
      <c r="O993" s="85">
        <f>Table8[[#This Row],[Erorr 2]]^2</f>
        <v>192.62664100000052</v>
      </c>
      <c r="P993" s="85">
        <f>ABS(Table8[[#This Row],[Erorr 2]])</f>
        <v>13.879000000000019</v>
      </c>
      <c r="Q993" s="13">
        <f>Table8[[#This Row],[Abs Erorr 4]]/Table8[[#This Row],[Adj Close]]</f>
        <v>7.9746035394162376E-2</v>
      </c>
    </row>
    <row r="994" spans="6:17" x14ac:dyDescent="0.3">
      <c r="F994" s="5">
        <v>44903.291666666664</v>
      </c>
      <c r="G994" s="91">
        <v>173.44</v>
      </c>
      <c r="H994" s="85">
        <f t="shared" si="30"/>
        <v>178.297</v>
      </c>
      <c r="I994" s="85">
        <f>(Table8[[#This Row],[Adj Close]]-Table8[[#This Row],[Forecast 3 Period]])</f>
        <v>-4.8569999999999993</v>
      </c>
      <c r="J994" s="85">
        <f>Table8[[#This Row],[Erorr ]]^2</f>
        <v>23.590448999999992</v>
      </c>
      <c r="K994" s="85">
        <f>ABS(Table8[[#This Row],[Erorr ]])</f>
        <v>4.8569999999999993</v>
      </c>
      <c r="L994" s="13">
        <f>Table8[[#This Row],[Abs Erorr ]]/Table8[[#This Row],[Adj Close]]</f>
        <v>2.8003920664206639E-2</v>
      </c>
      <c r="M994" s="97">
        <f t="shared" si="31"/>
        <v>185.17400000000001</v>
      </c>
      <c r="N994" s="85">
        <f>(Table8[[#This Row],[Adj Close]]-Table8[[#This Row],[Forecast 6 Period ]])</f>
        <v>-11.734000000000009</v>
      </c>
      <c r="O994" s="85">
        <f>Table8[[#This Row],[Erorr 2]]^2</f>
        <v>137.6867560000002</v>
      </c>
      <c r="P994" s="85">
        <f>ABS(Table8[[#This Row],[Erorr 2]])</f>
        <v>11.734000000000009</v>
      </c>
      <c r="Q994" s="13">
        <f>Table8[[#This Row],[Abs Erorr 4]]/Table8[[#This Row],[Adj Close]]</f>
        <v>6.7654520295203011E-2</v>
      </c>
    </row>
    <row r="995" spans="6:17" x14ac:dyDescent="0.3">
      <c r="F995" s="9">
        <v>44904.291666666664</v>
      </c>
      <c r="G995" s="80">
        <v>179.05</v>
      </c>
      <c r="H995" s="85">
        <f t="shared" si="30"/>
        <v>175.53399999999999</v>
      </c>
      <c r="I995" s="85">
        <f>(Table8[[#This Row],[Adj Close]]-Table8[[#This Row],[Forecast 3 Period]])</f>
        <v>3.5160000000000196</v>
      </c>
      <c r="J995" s="85">
        <f>Table8[[#This Row],[Erorr ]]^2</f>
        <v>12.362256000000137</v>
      </c>
      <c r="K995" s="85">
        <f>ABS(Table8[[#This Row],[Erorr ]])</f>
        <v>3.5160000000000196</v>
      </c>
      <c r="L995" s="13">
        <f>Table8[[#This Row],[Abs Erorr ]]/Table8[[#This Row],[Adj Close]]</f>
        <v>1.9636972912594357E-2</v>
      </c>
      <c r="M995" s="97">
        <f t="shared" si="31"/>
        <v>180.90600000000003</v>
      </c>
      <c r="N995" s="85">
        <f>(Table8[[#This Row],[Adj Close]]-Table8[[#This Row],[Forecast 6 Period ]])</f>
        <v>-1.856000000000023</v>
      </c>
      <c r="O995" s="85">
        <f>Table8[[#This Row],[Erorr 2]]^2</f>
        <v>3.4447360000000851</v>
      </c>
      <c r="P995" s="85">
        <f>ABS(Table8[[#This Row],[Erorr 2]])</f>
        <v>1.856000000000023</v>
      </c>
      <c r="Q995" s="13">
        <f>Table8[[#This Row],[Abs Erorr 4]]/Table8[[#This Row],[Adj Close]]</f>
        <v>1.0365819603462847E-2</v>
      </c>
    </row>
    <row r="996" spans="6:17" x14ac:dyDescent="0.3">
      <c r="F996" s="5">
        <v>44907.291666666664</v>
      </c>
      <c r="G996" s="91">
        <v>167.82</v>
      </c>
      <c r="H996" s="85">
        <f t="shared" si="30"/>
        <v>175.864</v>
      </c>
      <c r="I996" s="85">
        <f>(Table8[[#This Row],[Adj Close]]-Table8[[#This Row],[Forecast 3 Period]])</f>
        <v>-8.0440000000000111</v>
      </c>
      <c r="J996" s="85">
        <f>Table8[[#This Row],[Erorr ]]^2</f>
        <v>64.705936000000179</v>
      </c>
      <c r="K996" s="85">
        <f>ABS(Table8[[#This Row],[Erorr ]])</f>
        <v>8.0440000000000111</v>
      </c>
      <c r="L996" s="13">
        <f>Table8[[#This Row],[Abs Erorr ]]/Table8[[#This Row],[Adj Close]]</f>
        <v>4.7932308425694264E-2</v>
      </c>
      <c r="M996" s="97">
        <f t="shared" si="31"/>
        <v>179.00100000000003</v>
      </c>
      <c r="N996" s="85">
        <f>(Table8[[#This Row],[Adj Close]]-Table8[[#This Row],[Forecast 6 Period ]])</f>
        <v>-11.18100000000004</v>
      </c>
      <c r="O996" s="85">
        <f>Table8[[#This Row],[Erorr 2]]^2</f>
        <v>125.01476100000089</v>
      </c>
      <c r="P996" s="85">
        <f>ABS(Table8[[#This Row],[Erorr 2]])</f>
        <v>11.18100000000004</v>
      </c>
      <c r="Q996" s="13">
        <f>Table8[[#This Row],[Abs Erorr 4]]/Table8[[#This Row],[Adj Close]]</f>
        <v>6.6624955309260159E-2</v>
      </c>
    </row>
    <row r="997" spans="6:17" x14ac:dyDescent="0.3">
      <c r="F997" s="9">
        <v>44908.291666666664</v>
      </c>
      <c r="G997" s="80">
        <v>160.94999999999999</v>
      </c>
      <c r="H997" s="85">
        <f t="shared" si="30"/>
        <v>172.875</v>
      </c>
      <c r="I997" s="85">
        <f>(Table8[[#This Row],[Adj Close]]-Table8[[#This Row],[Forecast 3 Period]])</f>
        <v>-11.925000000000011</v>
      </c>
      <c r="J997" s="85">
        <f>Table8[[#This Row],[Erorr ]]^2</f>
        <v>142.20562500000028</v>
      </c>
      <c r="K997" s="85">
        <f>ABS(Table8[[#This Row],[Erorr ]])</f>
        <v>11.925000000000011</v>
      </c>
      <c r="L997" s="13">
        <f>Table8[[#This Row],[Abs Erorr ]]/Table8[[#This Row],[Adj Close]]</f>
        <v>7.4091332712022437E-2</v>
      </c>
      <c r="M997" s="97">
        <f t="shared" si="31"/>
        <v>175.09700000000001</v>
      </c>
      <c r="N997" s="85">
        <f>(Table8[[#This Row],[Adj Close]]-Table8[[#This Row],[Forecast 6 Period ]])</f>
        <v>-14.14700000000002</v>
      </c>
      <c r="O997" s="85">
        <f>Table8[[#This Row],[Erorr 2]]^2</f>
        <v>200.13760900000057</v>
      </c>
      <c r="P997" s="85">
        <f>ABS(Table8[[#This Row],[Erorr 2]])</f>
        <v>14.14700000000002</v>
      </c>
      <c r="Q997" s="13">
        <f>Table8[[#This Row],[Abs Erorr 4]]/Table8[[#This Row],[Adj Close]]</f>
        <v>8.7896862379621132E-2</v>
      </c>
    </row>
    <row r="998" spans="6:17" x14ac:dyDescent="0.3">
      <c r="F998" s="5">
        <v>44909.291666666664</v>
      </c>
      <c r="G998" s="91">
        <v>156.80000000000001</v>
      </c>
      <c r="H998" s="85">
        <f t="shared" si="30"/>
        <v>168.441</v>
      </c>
      <c r="I998" s="85">
        <f>(Table8[[#This Row],[Adj Close]]-Table8[[#This Row],[Forecast 3 Period]])</f>
        <v>-11.640999999999991</v>
      </c>
      <c r="J998" s="85">
        <f>Table8[[#This Row],[Erorr ]]^2</f>
        <v>135.51288099999979</v>
      </c>
      <c r="K998" s="85">
        <f>ABS(Table8[[#This Row],[Erorr ]])</f>
        <v>11.640999999999991</v>
      </c>
      <c r="L998" s="13">
        <f>Table8[[#This Row],[Abs Erorr ]]/Table8[[#This Row],[Adj Close]]</f>
        <v>7.4241071428571365E-2</v>
      </c>
      <c r="M998" s="97">
        <f t="shared" si="31"/>
        <v>171.63800000000001</v>
      </c>
      <c r="N998" s="85">
        <f>(Table8[[#This Row],[Adj Close]]-Table8[[#This Row],[Forecast 6 Period ]])</f>
        <v>-14.837999999999994</v>
      </c>
      <c r="O998" s="85">
        <f>Table8[[#This Row],[Erorr 2]]^2</f>
        <v>220.16624399999981</v>
      </c>
      <c r="P998" s="85">
        <f>ABS(Table8[[#This Row],[Erorr 2]])</f>
        <v>14.837999999999994</v>
      </c>
      <c r="Q998" s="13">
        <f>Table8[[#This Row],[Abs Erorr 4]]/Table8[[#This Row],[Adj Close]]</f>
        <v>9.4630102040816275E-2</v>
      </c>
    </row>
    <row r="999" spans="6:17" x14ac:dyDescent="0.3">
      <c r="F999" s="9">
        <v>44910.291666666664</v>
      </c>
      <c r="G999" s="80">
        <v>157.66999999999999</v>
      </c>
      <c r="H999" s="85">
        <f t="shared" si="30"/>
        <v>161.351</v>
      </c>
      <c r="I999" s="85">
        <f>(Table8[[#This Row],[Adj Close]]-Table8[[#This Row],[Forecast 3 Period]])</f>
        <v>-3.6810000000000116</v>
      </c>
      <c r="J999" s="85">
        <f>Table8[[#This Row],[Erorr ]]^2</f>
        <v>13.549761000000085</v>
      </c>
      <c r="K999" s="85">
        <f>ABS(Table8[[#This Row],[Erorr ]])</f>
        <v>3.6810000000000116</v>
      </c>
      <c r="L999" s="13">
        <f>Table8[[#This Row],[Abs Erorr ]]/Table8[[#This Row],[Adj Close]]</f>
        <v>2.3346229466607547E-2</v>
      </c>
      <c r="M999" s="97">
        <f t="shared" si="31"/>
        <v>167.672</v>
      </c>
      <c r="N999" s="85">
        <f>(Table8[[#This Row],[Adj Close]]-Table8[[#This Row],[Forecast 6 Period ]])</f>
        <v>-10.00200000000001</v>
      </c>
      <c r="O999" s="85">
        <f>Table8[[#This Row],[Erorr 2]]^2</f>
        <v>100.0400040000002</v>
      </c>
      <c r="P999" s="85">
        <f>ABS(Table8[[#This Row],[Erorr 2]])</f>
        <v>10.00200000000001</v>
      </c>
      <c r="Q999" s="13">
        <f>Table8[[#This Row],[Abs Erorr 4]]/Table8[[#This Row],[Adj Close]]</f>
        <v>6.3436290987505611E-2</v>
      </c>
    </row>
    <row r="1000" spans="6:17" x14ac:dyDescent="0.3">
      <c r="F1000" s="5">
        <v>44911.291666666664</v>
      </c>
      <c r="G1000" s="91">
        <v>150.22999999999999</v>
      </c>
      <c r="H1000" s="85">
        <f t="shared" si="30"/>
        <v>158.393</v>
      </c>
      <c r="I1000" s="85">
        <f>(Table8[[#This Row],[Adj Close]]-Table8[[#This Row],[Forecast 3 Period]])</f>
        <v>-8.1630000000000109</v>
      </c>
      <c r="J1000" s="85">
        <f>Table8[[#This Row],[Erorr ]]^2</f>
        <v>66.634569000000184</v>
      </c>
      <c r="K1000" s="85">
        <f>ABS(Table8[[#This Row],[Erorr ]])</f>
        <v>8.1630000000000109</v>
      </c>
      <c r="L1000" s="13">
        <f>Table8[[#This Row],[Abs Erorr ]]/Table8[[#This Row],[Adj Close]]</f>
        <v>5.4336683751580989E-2</v>
      </c>
      <c r="M1000" s="97">
        <f t="shared" si="31"/>
        <v>163.89699999999999</v>
      </c>
      <c r="N1000" s="85">
        <f>(Table8[[#This Row],[Adj Close]]-Table8[[#This Row],[Forecast 6 Period ]])</f>
        <v>-13.667000000000002</v>
      </c>
      <c r="O1000" s="85">
        <f>Table8[[#This Row],[Erorr 2]]^2</f>
        <v>186.78688900000003</v>
      </c>
      <c r="P1000" s="85">
        <f>ABS(Table8[[#This Row],[Erorr 2]])</f>
        <v>13.667000000000002</v>
      </c>
      <c r="Q1000" s="13">
        <f>Table8[[#This Row],[Abs Erorr 4]]/Table8[[#This Row],[Adj Close]]</f>
        <v>9.0973840111828547E-2</v>
      </c>
    </row>
    <row r="1001" spans="6:17" x14ac:dyDescent="0.3">
      <c r="F1001" s="9">
        <v>44914.291666666664</v>
      </c>
      <c r="G1001" s="80">
        <v>149.87</v>
      </c>
      <c r="H1001" s="85">
        <f t="shared" si="30"/>
        <v>154.43299999999999</v>
      </c>
      <c r="I1001" s="85">
        <f>(Table8[[#This Row],[Adj Close]]-Table8[[#This Row],[Forecast 3 Period]])</f>
        <v>-4.5629999999999882</v>
      </c>
      <c r="J1001" s="85">
        <f>Table8[[#This Row],[Erorr ]]^2</f>
        <v>20.820968999999891</v>
      </c>
      <c r="K1001" s="85">
        <f>ABS(Table8[[#This Row],[Erorr ]])</f>
        <v>4.5629999999999882</v>
      </c>
      <c r="L1001" s="13">
        <f>Table8[[#This Row],[Abs Erorr ]]/Table8[[#This Row],[Adj Close]]</f>
        <v>3.0446386868619391E-2</v>
      </c>
      <c r="M1001" s="97">
        <f t="shared" si="31"/>
        <v>159.81700000000001</v>
      </c>
      <c r="N1001" s="85">
        <f>(Table8[[#This Row],[Adj Close]]-Table8[[#This Row],[Forecast 6 Period ]])</f>
        <v>-9.9470000000000027</v>
      </c>
      <c r="O1001" s="85">
        <f>Table8[[#This Row],[Erorr 2]]^2</f>
        <v>98.942809000000054</v>
      </c>
      <c r="P1001" s="85">
        <f>ABS(Table8[[#This Row],[Erorr 2]])</f>
        <v>9.9470000000000027</v>
      </c>
      <c r="Q1001" s="13">
        <f>Table8[[#This Row],[Abs Erorr 4]]/Table8[[#This Row],[Adj Close]]</f>
        <v>6.6370854740775351E-2</v>
      </c>
    </row>
    <row r="1002" spans="6:17" x14ac:dyDescent="0.3">
      <c r="F1002" s="5">
        <v>44915.291666666664</v>
      </c>
      <c r="G1002" s="91">
        <v>137.80000000000001</v>
      </c>
      <c r="H1002" s="85">
        <f t="shared" si="30"/>
        <v>152.31799999999998</v>
      </c>
      <c r="I1002" s="85">
        <f>(Table8[[#This Row],[Adj Close]]-Table8[[#This Row],[Forecast 3 Period]])</f>
        <v>-14.517999999999972</v>
      </c>
      <c r="J1002" s="85">
        <f>Table8[[#This Row],[Erorr ]]^2</f>
        <v>210.7723239999992</v>
      </c>
      <c r="K1002" s="85">
        <f>ABS(Table8[[#This Row],[Erorr ]])</f>
        <v>14.517999999999972</v>
      </c>
      <c r="L1002" s="13">
        <f>Table8[[#This Row],[Abs Erorr ]]/Table8[[#This Row],[Adj Close]]</f>
        <v>0.10535558780841779</v>
      </c>
      <c r="M1002" s="97">
        <f t="shared" si="31"/>
        <v>155.79100000000003</v>
      </c>
      <c r="N1002" s="85">
        <f>(Table8[[#This Row],[Adj Close]]-Table8[[#This Row],[Forecast 6 Period ]])</f>
        <v>-17.991000000000014</v>
      </c>
      <c r="O1002" s="85">
        <f>Table8[[#This Row],[Erorr 2]]^2</f>
        <v>323.67608100000052</v>
      </c>
      <c r="P1002" s="85">
        <f>ABS(Table8[[#This Row],[Erorr 2]])</f>
        <v>17.991000000000014</v>
      </c>
      <c r="Q1002" s="13">
        <f>Table8[[#This Row],[Abs Erorr 4]]/Table8[[#This Row],[Adj Close]]</f>
        <v>0.13055878084179981</v>
      </c>
    </row>
    <row r="1003" spans="6:17" x14ac:dyDescent="0.3">
      <c r="F1003" s="9">
        <v>44916.291666666664</v>
      </c>
      <c r="G1003" s="80">
        <v>137.57</v>
      </c>
      <c r="H1003" s="85">
        <f t="shared" si="30"/>
        <v>145.15</v>
      </c>
      <c r="I1003" s="85">
        <f>(Table8[[#This Row],[Adj Close]]-Table8[[#This Row],[Forecast 3 Period]])</f>
        <v>-7.5800000000000125</v>
      </c>
      <c r="J1003" s="85">
        <f>Table8[[#This Row],[Erorr ]]^2</f>
        <v>57.456400000000187</v>
      </c>
      <c r="K1003" s="85">
        <f>ABS(Table8[[#This Row],[Erorr ]])</f>
        <v>7.5800000000000125</v>
      </c>
      <c r="L1003" s="13">
        <f>Table8[[#This Row],[Abs Erorr ]]/Table8[[#This Row],[Adj Close]]</f>
        <v>5.5099222214145621E-2</v>
      </c>
      <c r="M1003" s="97">
        <f t="shared" si="31"/>
        <v>150.88900000000001</v>
      </c>
      <c r="N1003" s="85">
        <f>(Table8[[#This Row],[Adj Close]]-Table8[[#This Row],[Forecast 6 Period ]])</f>
        <v>-13.319000000000017</v>
      </c>
      <c r="O1003" s="85">
        <f>Table8[[#This Row],[Erorr 2]]^2</f>
        <v>177.39576100000045</v>
      </c>
      <c r="P1003" s="85">
        <f>ABS(Table8[[#This Row],[Erorr 2]])</f>
        <v>13.319000000000017</v>
      </c>
      <c r="Q1003" s="13">
        <f>Table8[[#This Row],[Abs Erorr 4]]/Table8[[#This Row],[Adj Close]]</f>
        <v>9.6816166315330507E-2</v>
      </c>
    </row>
    <row r="1004" spans="6:17" x14ac:dyDescent="0.3">
      <c r="F1004" s="5">
        <v>44917.291666666664</v>
      </c>
      <c r="G1004" s="91">
        <v>125.35</v>
      </c>
      <c r="H1004" s="85">
        <f t="shared" si="30"/>
        <v>141.32900000000001</v>
      </c>
      <c r="I1004" s="85">
        <f>(Table8[[#This Row],[Adj Close]]-Table8[[#This Row],[Forecast 3 Period]])</f>
        <v>-15.979000000000013</v>
      </c>
      <c r="J1004" s="85">
        <f>Table8[[#This Row],[Erorr ]]^2</f>
        <v>255.32844100000042</v>
      </c>
      <c r="K1004" s="85">
        <f>ABS(Table8[[#This Row],[Erorr ]])</f>
        <v>15.979000000000013</v>
      </c>
      <c r="L1004" s="13">
        <f>Table8[[#This Row],[Abs Erorr ]]/Table8[[#This Row],[Adj Close]]</f>
        <v>0.12747506980454737</v>
      </c>
      <c r="M1004" s="97">
        <f t="shared" si="31"/>
        <v>146.541</v>
      </c>
      <c r="N1004" s="85">
        <f>(Table8[[#This Row],[Adj Close]]-Table8[[#This Row],[Forecast 6 Period ]])</f>
        <v>-21.191000000000003</v>
      </c>
      <c r="O1004" s="85">
        <f>Table8[[#This Row],[Erorr 2]]^2</f>
        <v>449.05848100000009</v>
      </c>
      <c r="P1004" s="85">
        <f>ABS(Table8[[#This Row],[Erorr 2]])</f>
        <v>21.191000000000003</v>
      </c>
      <c r="Q1004" s="13">
        <f>Table8[[#This Row],[Abs Erorr 4]]/Table8[[#This Row],[Adj Close]]</f>
        <v>0.16905464698843242</v>
      </c>
    </row>
    <row r="1005" spans="6:17" x14ac:dyDescent="0.3">
      <c r="F1005" s="9">
        <v>44918.291666666664</v>
      </c>
      <c r="G1005" s="80">
        <v>123.15</v>
      </c>
      <c r="H1005" s="85">
        <f t="shared" si="30"/>
        <v>132.751</v>
      </c>
      <c r="I1005" s="85">
        <f>(Table8[[#This Row],[Adj Close]]-Table8[[#This Row],[Forecast 3 Period]])</f>
        <v>-9.6009999999999991</v>
      </c>
      <c r="J1005" s="85">
        <f>Table8[[#This Row],[Erorr ]]^2</f>
        <v>92.179200999999978</v>
      </c>
      <c r="K1005" s="85">
        <f>ABS(Table8[[#This Row],[Erorr ]])</f>
        <v>9.6009999999999991</v>
      </c>
      <c r="L1005" s="13">
        <f>Table8[[#This Row],[Abs Erorr ]]/Table8[[#This Row],[Adj Close]]</f>
        <v>7.7961835160373513E-2</v>
      </c>
      <c r="M1005" s="97">
        <f t="shared" si="31"/>
        <v>140.90800000000002</v>
      </c>
      <c r="N1005" s="85">
        <f>(Table8[[#This Row],[Adj Close]]-Table8[[#This Row],[Forecast 6 Period ]])</f>
        <v>-17.75800000000001</v>
      </c>
      <c r="O1005" s="85">
        <f>Table8[[#This Row],[Erorr 2]]^2</f>
        <v>315.34656400000034</v>
      </c>
      <c r="P1005" s="85">
        <f>ABS(Table8[[#This Row],[Erorr 2]])</f>
        <v>17.75800000000001</v>
      </c>
      <c r="Q1005" s="13">
        <f>Table8[[#This Row],[Abs Erorr 4]]/Table8[[#This Row],[Adj Close]]</f>
        <v>0.14419813235891196</v>
      </c>
    </row>
    <row r="1006" spans="6:17" x14ac:dyDescent="0.3">
      <c r="F1006" s="5">
        <v>44922.291666666664</v>
      </c>
      <c r="G1006" s="91">
        <v>109.1</v>
      </c>
      <c r="H1006" s="85">
        <f t="shared" si="30"/>
        <v>128.136</v>
      </c>
      <c r="I1006" s="85">
        <f>(Table8[[#This Row],[Adj Close]]-Table8[[#This Row],[Forecast 3 Period]])</f>
        <v>-19.036000000000001</v>
      </c>
      <c r="J1006" s="85">
        <f>Table8[[#This Row],[Erorr ]]^2</f>
        <v>362.36929600000008</v>
      </c>
      <c r="K1006" s="85">
        <f>ABS(Table8[[#This Row],[Erorr ]])</f>
        <v>19.036000000000001</v>
      </c>
      <c r="L1006" s="13">
        <f>Table8[[#This Row],[Abs Erorr ]]/Table8[[#This Row],[Adj Close]]</f>
        <v>0.17448212648945924</v>
      </c>
      <c r="M1006" s="97">
        <f t="shared" si="31"/>
        <v>134.78399999999999</v>
      </c>
      <c r="N1006" s="85">
        <f>(Table8[[#This Row],[Adj Close]]-Table8[[#This Row],[Forecast 6 Period ]])</f>
        <v>-25.683999999999997</v>
      </c>
      <c r="O1006" s="85">
        <f>Table8[[#This Row],[Erorr 2]]^2</f>
        <v>659.66785599999992</v>
      </c>
      <c r="P1006" s="85">
        <f>ABS(Table8[[#This Row],[Erorr 2]])</f>
        <v>25.683999999999997</v>
      </c>
      <c r="Q1006" s="13">
        <f>Table8[[#This Row],[Abs Erorr 4]]/Table8[[#This Row],[Adj Close]]</f>
        <v>0.23541704857928505</v>
      </c>
    </row>
    <row r="1007" spans="6:17" x14ac:dyDescent="0.3">
      <c r="F1007" s="9">
        <v>44923.291666666664</v>
      </c>
      <c r="G1007" s="80">
        <v>112.71</v>
      </c>
      <c r="H1007" s="85">
        <f t="shared" si="30"/>
        <v>118.19</v>
      </c>
      <c r="I1007" s="85">
        <f>(Table8[[#This Row],[Adj Close]]-Table8[[#This Row],[Forecast 3 Period]])</f>
        <v>-5.480000000000004</v>
      </c>
      <c r="J1007" s="85">
        <f>Table8[[#This Row],[Erorr ]]^2</f>
        <v>30.030400000000043</v>
      </c>
      <c r="K1007" s="85">
        <f>ABS(Table8[[#This Row],[Erorr ]])</f>
        <v>5.480000000000004</v>
      </c>
      <c r="L1007" s="13">
        <f>Table8[[#This Row],[Abs Erorr ]]/Table8[[#This Row],[Adj Close]]</f>
        <v>4.8620353118623054E-2</v>
      </c>
      <c r="M1007" s="97">
        <f t="shared" si="31"/>
        <v>127.80100000000002</v>
      </c>
      <c r="N1007" s="85">
        <f>(Table8[[#This Row],[Adj Close]]-Table8[[#This Row],[Forecast 6 Period ]])</f>
        <v>-15.091000000000022</v>
      </c>
      <c r="O1007" s="85">
        <f>Table8[[#This Row],[Erorr 2]]^2</f>
        <v>227.73828100000068</v>
      </c>
      <c r="P1007" s="85">
        <f>ABS(Table8[[#This Row],[Erorr 2]])</f>
        <v>15.091000000000022</v>
      </c>
      <c r="Q1007" s="13">
        <f>Table8[[#This Row],[Abs Erorr 4]]/Table8[[#This Row],[Adj Close]]</f>
        <v>0.13389228994765348</v>
      </c>
    </row>
    <row r="1008" spans="6:17" x14ac:dyDescent="0.3">
      <c r="F1008" s="5">
        <v>44924.291666666664</v>
      </c>
      <c r="G1008" s="91">
        <v>121.82</v>
      </c>
      <c r="H1008" s="85">
        <f t="shared" si="30"/>
        <v>114.75899999999999</v>
      </c>
      <c r="I1008" s="85">
        <f>(Table8[[#This Row],[Adj Close]]-Table8[[#This Row],[Forecast 3 Period]])</f>
        <v>7.061000000000007</v>
      </c>
      <c r="J1008" s="85">
        <f>Table8[[#This Row],[Erorr ]]^2</f>
        <v>49.857721000000097</v>
      </c>
      <c r="K1008" s="85">
        <f>ABS(Table8[[#This Row],[Erorr ]])</f>
        <v>7.061000000000007</v>
      </c>
      <c r="L1008" s="13">
        <f>Table8[[#This Row],[Abs Erorr ]]/Table8[[#This Row],[Adj Close]]</f>
        <v>5.7962567722869868E-2</v>
      </c>
      <c r="M1008" s="97">
        <f t="shared" si="31"/>
        <v>121.59900000000002</v>
      </c>
      <c r="N1008" s="85">
        <f>(Table8[[#This Row],[Adj Close]]-Table8[[#This Row],[Forecast 6 Period ]])</f>
        <v>0.22099999999997522</v>
      </c>
      <c r="O1008" s="85">
        <f>Table8[[#This Row],[Erorr 2]]^2</f>
        <v>4.8840999999989046E-2</v>
      </c>
      <c r="P1008" s="85">
        <f>ABS(Table8[[#This Row],[Erorr 2]])</f>
        <v>0.22099999999997522</v>
      </c>
      <c r="Q1008" s="13">
        <f>Table8[[#This Row],[Abs Erorr 4]]/Table8[[#This Row],[Adj Close]]</f>
        <v>1.8141520275814745E-3</v>
      </c>
    </row>
    <row r="1009" spans="6:17" x14ac:dyDescent="0.3">
      <c r="F1009" s="9">
        <v>44925.291666666664</v>
      </c>
      <c r="G1009" s="80">
        <v>123.18</v>
      </c>
      <c r="H1009" s="85">
        <f t="shared" si="30"/>
        <v>115.27099999999999</v>
      </c>
      <c r="I1009" s="85">
        <f>(Table8[[#This Row],[Adj Close]]-Table8[[#This Row],[Forecast 3 Period]])</f>
        <v>7.9090000000000202</v>
      </c>
      <c r="J1009" s="85">
        <f>Table8[[#This Row],[Erorr ]]^2</f>
        <v>62.55228100000032</v>
      </c>
      <c r="K1009" s="85">
        <f>ABS(Table8[[#This Row],[Erorr ]])</f>
        <v>7.9090000000000202</v>
      </c>
      <c r="L1009" s="13">
        <f>Table8[[#This Row],[Abs Erorr ]]/Table8[[#This Row],[Adj Close]]</f>
        <v>6.420685176164978E-2</v>
      </c>
      <c r="M1009" s="97">
        <f t="shared" si="31"/>
        <v>119.648</v>
      </c>
      <c r="N1009" s="85">
        <f>(Table8[[#This Row],[Adj Close]]-Table8[[#This Row],[Forecast 6 Period ]])</f>
        <v>3.5320000000000107</v>
      </c>
      <c r="O1009" s="85">
        <f>Table8[[#This Row],[Erorr 2]]^2</f>
        <v>12.475024000000076</v>
      </c>
      <c r="P1009" s="85">
        <f>ABS(Table8[[#This Row],[Erorr 2]])</f>
        <v>3.5320000000000107</v>
      </c>
      <c r="Q1009" s="13">
        <f>Table8[[#This Row],[Abs Erorr 4]]/Table8[[#This Row],[Adj Close]]</f>
        <v>2.8673485955512345E-2</v>
      </c>
    </row>
    <row r="1010" spans="6:17" x14ac:dyDescent="0.3">
      <c r="F1010" s="5">
        <v>44929.291666666664</v>
      </c>
      <c r="G1010" s="91">
        <v>108.1</v>
      </c>
      <c r="H1010" s="85">
        <f t="shared" si="30"/>
        <v>119.631</v>
      </c>
      <c r="I1010" s="85">
        <f>(Table8[[#This Row],[Adj Close]]-Table8[[#This Row],[Forecast 3 Period]])</f>
        <v>-11.531000000000006</v>
      </c>
      <c r="J1010" s="85">
        <f>Table8[[#This Row],[Erorr ]]^2</f>
        <v>132.96396100000013</v>
      </c>
      <c r="K1010" s="85">
        <f>ABS(Table8[[#This Row],[Erorr ]])</f>
        <v>11.531000000000006</v>
      </c>
      <c r="L1010" s="13">
        <f>Table8[[#This Row],[Abs Erorr ]]/Table8[[#This Row],[Adj Close]]</f>
        <v>0.1066697502312674</v>
      </c>
      <c r="M1010" s="97">
        <f t="shared" si="31"/>
        <v>118.21199999999999</v>
      </c>
      <c r="N1010" s="85">
        <f>(Table8[[#This Row],[Adj Close]]-Table8[[#This Row],[Forecast 6 Period ]])</f>
        <v>-10.111999999999995</v>
      </c>
      <c r="O1010" s="85">
        <f>Table8[[#This Row],[Erorr 2]]^2</f>
        <v>102.2525439999999</v>
      </c>
      <c r="P1010" s="85">
        <f>ABS(Table8[[#This Row],[Erorr 2]])</f>
        <v>10.111999999999995</v>
      </c>
      <c r="Q1010" s="13">
        <f>Table8[[#This Row],[Abs Erorr 4]]/Table8[[#This Row],[Adj Close]]</f>
        <v>9.3543015726179415E-2</v>
      </c>
    </row>
    <row r="1011" spans="6:17" x14ac:dyDescent="0.3">
      <c r="F1011" s="9">
        <v>44930.291666666664</v>
      </c>
      <c r="G1011" s="80">
        <v>113.64</v>
      </c>
      <c r="H1011" s="85">
        <f t="shared" si="30"/>
        <v>116.74000000000001</v>
      </c>
      <c r="I1011" s="85">
        <f>(Table8[[#This Row],[Adj Close]]-Table8[[#This Row],[Forecast 3 Period]])</f>
        <v>-3.1000000000000085</v>
      </c>
      <c r="J1011" s="85">
        <f>Table8[[#This Row],[Erorr ]]^2</f>
        <v>9.6100000000000527</v>
      </c>
      <c r="K1011" s="85">
        <f>ABS(Table8[[#This Row],[Erorr ]])</f>
        <v>3.1000000000000085</v>
      </c>
      <c r="L1011" s="13">
        <f>Table8[[#This Row],[Abs Erorr ]]/Table8[[#This Row],[Adj Close]]</f>
        <v>2.7279127067933902E-2</v>
      </c>
      <c r="M1011" s="97">
        <f t="shared" si="31"/>
        <v>116.387</v>
      </c>
      <c r="N1011" s="85">
        <f>(Table8[[#This Row],[Adj Close]]-Table8[[#This Row],[Forecast 6 Period ]])</f>
        <v>-2.7469999999999999</v>
      </c>
      <c r="O1011" s="85">
        <f>Table8[[#This Row],[Erorr 2]]^2</f>
        <v>7.5460089999999997</v>
      </c>
      <c r="P1011" s="85">
        <f>ABS(Table8[[#This Row],[Erorr 2]])</f>
        <v>2.7469999999999999</v>
      </c>
      <c r="Q1011" s="13">
        <f>Table8[[#This Row],[Abs Erorr 4]]/Table8[[#This Row],[Adj Close]]</f>
        <v>2.4172826469552974E-2</v>
      </c>
    </row>
    <row r="1012" spans="6:17" x14ac:dyDescent="0.3">
      <c r="F1012" s="5">
        <v>44931.291666666664</v>
      </c>
      <c r="G1012" s="91">
        <v>110.34</v>
      </c>
      <c r="H1012" s="85">
        <f t="shared" si="30"/>
        <v>114.84</v>
      </c>
      <c r="I1012" s="85">
        <f>(Table8[[#This Row],[Adj Close]]-Table8[[#This Row],[Forecast 3 Period]])</f>
        <v>-4.5</v>
      </c>
      <c r="J1012" s="85">
        <f>Table8[[#This Row],[Erorr ]]^2</f>
        <v>20.25</v>
      </c>
      <c r="K1012" s="85">
        <f>ABS(Table8[[#This Row],[Erorr ]])</f>
        <v>4.5</v>
      </c>
      <c r="L1012" s="13">
        <f>Table8[[#This Row],[Abs Erorr ]]/Table8[[#This Row],[Adj Close]]</f>
        <v>4.0783034257748776E-2</v>
      </c>
      <c r="M1012" s="97">
        <f t="shared" si="31"/>
        <v>115.52900000000001</v>
      </c>
      <c r="N1012" s="85">
        <f>(Table8[[#This Row],[Adj Close]]-Table8[[#This Row],[Forecast 6 Period ]])</f>
        <v>-5.1890000000000072</v>
      </c>
      <c r="O1012" s="85">
        <f>Table8[[#This Row],[Erorr 2]]^2</f>
        <v>26.925721000000074</v>
      </c>
      <c r="P1012" s="85">
        <f>ABS(Table8[[#This Row],[Erorr 2]])</f>
        <v>5.1890000000000072</v>
      </c>
      <c r="Q1012" s="13">
        <f>Table8[[#This Row],[Abs Erorr 4]]/Table8[[#This Row],[Adj Close]]</f>
        <v>4.7027369947435262E-2</v>
      </c>
    </row>
    <row r="1013" spans="6:17" x14ac:dyDescent="0.3">
      <c r="F1013" s="9">
        <v>44932.291666666664</v>
      </c>
      <c r="G1013" s="80">
        <v>113.06</v>
      </c>
      <c r="H1013" s="85">
        <f t="shared" si="30"/>
        <v>110.65800000000002</v>
      </c>
      <c r="I1013" s="85">
        <f>(Table8[[#This Row],[Adj Close]]-Table8[[#This Row],[Forecast 3 Period]])</f>
        <v>2.4019999999999868</v>
      </c>
      <c r="J1013" s="85">
        <f>Table8[[#This Row],[Erorr ]]^2</f>
        <v>5.7696039999999362</v>
      </c>
      <c r="K1013" s="85">
        <f>ABS(Table8[[#This Row],[Erorr ]])</f>
        <v>2.4019999999999868</v>
      </c>
      <c r="L1013" s="13">
        <f>Table8[[#This Row],[Abs Erorr ]]/Table8[[#This Row],[Adj Close]]</f>
        <v>2.1245356447903652E-2</v>
      </c>
      <c r="M1013" s="97">
        <f t="shared" si="31"/>
        <v>114.50500000000002</v>
      </c>
      <c r="N1013" s="85">
        <f>(Table8[[#This Row],[Adj Close]]-Table8[[#This Row],[Forecast 6 Period ]])</f>
        <v>-1.4450000000000216</v>
      </c>
      <c r="O1013" s="85">
        <f>Table8[[#This Row],[Erorr 2]]^2</f>
        <v>2.0880250000000626</v>
      </c>
      <c r="P1013" s="85">
        <f>ABS(Table8[[#This Row],[Erorr 2]])</f>
        <v>1.4450000000000216</v>
      </c>
      <c r="Q1013" s="13">
        <f>Table8[[#This Row],[Abs Erorr 4]]/Table8[[#This Row],[Adj Close]]</f>
        <v>1.2780824341058036E-2</v>
      </c>
    </row>
    <row r="1014" spans="6:17" x14ac:dyDescent="0.3">
      <c r="F1014" s="5">
        <v>44935.291666666664</v>
      </c>
      <c r="G1014" s="91">
        <v>119.77</v>
      </c>
      <c r="H1014" s="85">
        <f t="shared" si="30"/>
        <v>112.41799999999999</v>
      </c>
      <c r="I1014" s="85">
        <f>(Table8[[#This Row],[Adj Close]]-Table8[[#This Row],[Forecast 3 Period]])</f>
        <v>7.3520000000000039</v>
      </c>
      <c r="J1014" s="85">
        <f>Table8[[#This Row],[Erorr ]]^2</f>
        <v>54.051904000000057</v>
      </c>
      <c r="K1014" s="85">
        <f>ABS(Table8[[#This Row],[Erorr ]])</f>
        <v>7.3520000000000039</v>
      </c>
      <c r="L1014" s="13">
        <f>Table8[[#This Row],[Abs Erorr ]]/Table8[[#This Row],[Adj Close]]</f>
        <v>6.1384319946564285E-2</v>
      </c>
      <c r="M1014" s="97">
        <f t="shared" si="31"/>
        <v>113.52800000000002</v>
      </c>
      <c r="N1014" s="85">
        <f>(Table8[[#This Row],[Adj Close]]-Table8[[#This Row],[Forecast 6 Period ]])</f>
        <v>6.241999999999976</v>
      </c>
      <c r="O1014" s="85">
        <f>Table8[[#This Row],[Erorr 2]]^2</f>
        <v>38.962563999999702</v>
      </c>
      <c r="P1014" s="85">
        <f>ABS(Table8[[#This Row],[Erorr 2]])</f>
        <v>6.241999999999976</v>
      </c>
      <c r="Q1014" s="13">
        <f>Table8[[#This Row],[Abs Erorr 4]]/Table8[[#This Row],[Adj Close]]</f>
        <v>5.2116556733739466E-2</v>
      </c>
    </row>
    <row r="1015" spans="6:17" x14ac:dyDescent="0.3">
      <c r="F1015" s="9">
        <v>44936.291666666664</v>
      </c>
      <c r="G1015" s="80">
        <v>118.85</v>
      </c>
      <c r="H1015" s="85">
        <f t="shared" si="30"/>
        <v>114.928</v>
      </c>
      <c r="I1015" s="85">
        <f>(Table8[[#This Row],[Adj Close]]-Table8[[#This Row],[Forecast 3 Period]])</f>
        <v>3.921999999999997</v>
      </c>
      <c r="J1015" s="85">
        <f>Table8[[#This Row],[Erorr ]]^2</f>
        <v>15.382083999999978</v>
      </c>
      <c r="K1015" s="85">
        <f>ABS(Table8[[#This Row],[Erorr ]])</f>
        <v>3.921999999999997</v>
      </c>
      <c r="L1015" s="13">
        <f>Table8[[#This Row],[Abs Erorr ]]/Table8[[#This Row],[Adj Close]]</f>
        <v>3.29995793016407E-2</v>
      </c>
      <c r="M1015" s="97">
        <f t="shared" si="31"/>
        <v>114.49</v>
      </c>
      <c r="N1015" s="85">
        <f>(Table8[[#This Row],[Adj Close]]-Table8[[#This Row],[Forecast 6 Period ]])</f>
        <v>4.3599999999999994</v>
      </c>
      <c r="O1015" s="85">
        <f>Table8[[#This Row],[Erorr 2]]^2</f>
        <v>19.009599999999995</v>
      </c>
      <c r="P1015" s="85">
        <f>ABS(Table8[[#This Row],[Erorr 2]])</f>
        <v>4.3599999999999994</v>
      </c>
      <c r="Q1015" s="13">
        <f>Table8[[#This Row],[Abs Erorr 4]]/Table8[[#This Row],[Adj Close]]</f>
        <v>3.6684896928901971E-2</v>
      </c>
    </row>
    <row r="1016" spans="6:17" x14ac:dyDescent="0.3">
      <c r="F1016" s="5">
        <v>44937.291666666664</v>
      </c>
      <c r="G1016" s="91">
        <v>123.22</v>
      </c>
      <c r="H1016" s="85">
        <f t="shared" si="30"/>
        <v>117.38900000000001</v>
      </c>
      <c r="I1016" s="85">
        <f>(Table8[[#This Row],[Adj Close]]-Table8[[#This Row],[Forecast 3 Period]])</f>
        <v>5.8309999999999889</v>
      </c>
      <c r="J1016" s="85">
        <f>Table8[[#This Row],[Erorr ]]^2</f>
        <v>34.00056099999987</v>
      </c>
      <c r="K1016" s="85">
        <f>ABS(Table8[[#This Row],[Erorr ]])</f>
        <v>5.8309999999999889</v>
      </c>
      <c r="L1016" s="13">
        <f>Table8[[#This Row],[Abs Erorr ]]/Table8[[#This Row],[Adj Close]]</f>
        <v>4.7321863333874281E-2</v>
      </c>
      <c r="M1016" s="97">
        <f t="shared" si="31"/>
        <v>114.57800000000002</v>
      </c>
      <c r="N1016" s="85">
        <f>(Table8[[#This Row],[Adj Close]]-Table8[[#This Row],[Forecast 6 Period ]])</f>
        <v>8.6419999999999817</v>
      </c>
      <c r="O1016" s="85">
        <f>Table8[[#This Row],[Erorr 2]]^2</f>
        <v>74.684163999999683</v>
      </c>
      <c r="P1016" s="85">
        <f>ABS(Table8[[#This Row],[Erorr 2]])</f>
        <v>8.6419999999999817</v>
      </c>
      <c r="Q1016" s="13">
        <f>Table8[[#This Row],[Abs Erorr 4]]/Table8[[#This Row],[Adj Close]]</f>
        <v>7.013471838987162E-2</v>
      </c>
    </row>
    <row r="1017" spans="6:17" x14ac:dyDescent="0.3">
      <c r="F1017" s="9">
        <v>44938.291666666664</v>
      </c>
      <c r="G1017" s="80">
        <v>123.56</v>
      </c>
      <c r="H1017" s="85">
        <f t="shared" si="30"/>
        <v>120.874</v>
      </c>
      <c r="I1017" s="85">
        <f>(Table8[[#This Row],[Adj Close]]-Table8[[#This Row],[Forecast 3 Period]])</f>
        <v>2.686000000000007</v>
      </c>
      <c r="J1017" s="85">
        <f>Table8[[#This Row],[Erorr ]]^2</f>
        <v>7.2145960000000375</v>
      </c>
      <c r="K1017" s="85">
        <f>ABS(Table8[[#This Row],[Erorr ]])</f>
        <v>2.686000000000007</v>
      </c>
      <c r="L1017" s="13">
        <f>Table8[[#This Row],[Abs Erorr ]]/Table8[[#This Row],[Adj Close]]</f>
        <v>2.1738426675299505E-2</v>
      </c>
      <c r="M1017" s="97">
        <f t="shared" si="31"/>
        <v>117.378</v>
      </c>
      <c r="N1017" s="85">
        <f>(Table8[[#This Row],[Adj Close]]-Table8[[#This Row],[Forecast 6 Period ]])</f>
        <v>6.1820000000000022</v>
      </c>
      <c r="O1017" s="85">
        <f>Table8[[#This Row],[Erorr 2]]^2</f>
        <v>38.217124000000027</v>
      </c>
      <c r="P1017" s="85">
        <f>ABS(Table8[[#This Row],[Erorr 2]])</f>
        <v>6.1820000000000022</v>
      </c>
      <c r="Q1017" s="13">
        <f>Table8[[#This Row],[Abs Erorr 4]]/Table8[[#This Row],[Adj Close]]</f>
        <v>5.0032372936225332E-2</v>
      </c>
    </row>
    <row r="1018" spans="6:17" x14ac:dyDescent="0.3">
      <c r="F1018" s="5">
        <v>44939.291666666664</v>
      </c>
      <c r="G1018" s="91">
        <v>122.4</v>
      </c>
      <c r="H1018" s="85">
        <f t="shared" si="30"/>
        <v>122.04500000000002</v>
      </c>
      <c r="I1018" s="85">
        <f>(Table8[[#This Row],[Adj Close]]-Table8[[#This Row],[Forecast 3 Period]])</f>
        <v>0.35499999999998977</v>
      </c>
      <c r="J1018" s="85">
        <f>Table8[[#This Row],[Erorr ]]^2</f>
        <v>0.12602499999999273</v>
      </c>
      <c r="K1018" s="85">
        <f>ABS(Table8[[#This Row],[Erorr ]])</f>
        <v>0.35499999999998977</v>
      </c>
      <c r="L1018" s="13">
        <f>Table8[[#This Row],[Abs Erorr ]]/Table8[[#This Row],[Adj Close]]</f>
        <v>2.9003267973855373E-3</v>
      </c>
      <c r="M1018" s="97">
        <f t="shared" si="31"/>
        <v>119.42000000000002</v>
      </c>
      <c r="N1018" s="85">
        <f>(Table8[[#This Row],[Adj Close]]-Table8[[#This Row],[Forecast 6 Period ]])</f>
        <v>2.9799999999999898</v>
      </c>
      <c r="O1018" s="85">
        <f>Table8[[#This Row],[Erorr 2]]^2</f>
        <v>8.8803999999999395</v>
      </c>
      <c r="P1018" s="85">
        <f>ABS(Table8[[#This Row],[Erorr 2]])</f>
        <v>2.9799999999999898</v>
      </c>
      <c r="Q1018" s="13">
        <f>Table8[[#This Row],[Abs Erorr 4]]/Table8[[#This Row],[Adj Close]]</f>
        <v>2.4346405228758087E-2</v>
      </c>
    </row>
    <row r="1019" spans="6:17" x14ac:dyDescent="0.3">
      <c r="F1019" s="9">
        <v>44943.291666666664</v>
      </c>
      <c r="G1019" s="80">
        <v>131.49</v>
      </c>
      <c r="H1019" s="85">
        <f t="shared" si="30"/>
        <v>122.994</v>
      </c>
      <c r="I1019" s="85">
        <f>(Table8[[#This Row],[Adj Close]]-Table8[[#This Row],[Forecast 3 Period]])</f>
        <v>8.4960000000000093</v>
      </c>
      <c r="J1019" s="85">
        <f>Table8[[#This Row],[Erorr ]]^2</f>
        <v>72.182016000000161</v>
      </c>
      <c r="K1019" s="85">
        <f>ABS(Table8[[#This Row],[Erorr ]])</f>
        <v>8.4960000000000093</v>
      </c>
      <c r="L1019" s="13">
        <f>Table8[[#This Row],[Abs Erorr ]]/Table8[[#This Row],[Adj Close]]</f>
        <v>6.4613278576317656E-2</v>
      </c>
      <c r="M1019" s="97">
        <f t="shared" si="31"/>
        <v>120.88900000000001</v>
      </c>
      <c r="N1019" s="85">
        <f>(Table8[[#This Row],[Adj Close]]-Table8[[#This Row],[Forecast 6 Period ]])</f>
        <v>10.600999999999999</v>
      </c>
      <c r="O1019" s="85">
        <f>Table8[[#This Row],[Erorr 2]]^2</f>
        <v>112.38120099999998</v>
      </c>
      <c r="P1019" s="85">
        <f>ABS(Table8[[#This Row],[Erorr 2]])</f>
        <v>10.600999999999999</v>
      </c>
      <c r="Q1019" s="13">
        <f>Table8[[#This Row],[Abs Erorr 4]]/Table8[[#This Row],[Adj Close]]</f>
        <v>8.0622100539965005E-2</v>
      </c>
    </row>
    <row r="1020" spans="6:17" x14ac:dyDescent="0.3">
      <c r="F1020" s="5">
        <v>44944.291666666664</v>
      </c>
      <c r="G1020" s="91">
        <v>128.78</v>
      </c>
      <c r="H1020" s="85">
        <f t="shared" si="30"/>
        <v>126.384</v>
      </c>
      <c r="I1020" s="85">
        <f>(Table8[[#This Row],[Adj Close]]-Table8[[#This Row],[Forecast 3 Period]])</f>
        <v>2.3960000000000008</v>
      </c>
      <c r="J1020" s="85">
        <f>Table8[[#This Row],[Erorr ]]^2</f>
        <v>5.7408160000000041</v>
      </c>
      <c r="K1020" s="85">
        <f>ABS(Table8[[#This Row],[Erorr ]])</f>
        <v>2.3960000000000008</v>
      </c>
      <c r="L1020" s="13">
        <f>Table8[[#This Row],[Abs Erorr ]]/Table8[[#This Row],[Adj Close]]</f>
        <v>1.8605373505202676E-2</v>
      </c>
      <c r="M1020" s="97">
        <f t="shared" si="31"/>
        <v>123.99600000000002</v>
      </c>
      <c r="N1020" s="85">
        <f>(Table8[[#This Row],[Adj Close]]-Table8[[#This Row],[Forecast 6 Period ]])</f>
        <v>4.7839999999999776</v>
      </c>
      <c r="O1020" s="85">
        <f>Table8[[#This Row],[Erorr 2]]^2</f>
        <v>22.886655999999785</v>
      </c>
      <c r="P1020" s="85">
        <f>ABS(Table8[[#This Row],[Erorr 2]])</f>
        <v>4.7839999999999776</v>
      </c>
      <c r="Q1020" s="13">
        <f>Table8[[#This Row],[Abs Erorr 4]]/Table8[[#This Row],[Adj Close]]</f>
        <v>3.7148625562975442E-2</v>
      </c>
    </row>
    <row r="1021" spans="6:17" x14ac:dyDescent="0.3">
      <c r="F1021" s="9">
        <v>44945.291666666664</v>
      </c>
      <c r="G1021" s="80">
        <v>127.17</v>
      </c>
      <c r="H1021" s="85">
        <f t="shared" si="30"/>
        <v>127.679</v>
      </c>
      <c r="I1021" s="85">
        <f>(Table8[[#This Row],[Adj Close]]-Table8[[#This Row],[Forecast 3 Period]])</f>
        <v>-0.50900000000000034</v>
      </c>
      <c r="J1021" s="85">
        <f>Table8[[#This Row],[Erorr ]]^2</f>
        <v>0.25908100000000034</v>
      </c>
      <c r="K1021" s="85">
        <f>ABS(Table8[[#This Row],[Erorr ]])</f>
        <v>0.50900000000000034</v>
      </c>
      <c r="L1021" s="13">
        <f>Table8[[#This Row],[Abs Erorr ]]/Table8[[#This Row],[Adj Close]]</f>
        <v>4.0025163167413721E-3</v>
      </c>
      <c r="M1021" s="97">
        <f t="shared" si="31"/>
        <v>125.45300000000002</v>
      </c>
      <c r="N1021" s="85">
        <f>(Table8[[#This Row],[Adj Close]]-Table8[[#This Row],[Forecast 6 Period ]])</f>
        <v>1.7169999999999845</v>
      </c>
      <c r="O1021" s="85">
        <f>Table8[[#This Row],[Erorr 2]]^2</f>
        <v>2.9480889999999471</v>
      </c>
      <c r="P1021" s="85">
        <f>ABS(Table8[[#This Row],[Erorr 2]])</f>
        <v>1.7169999999999845</v>
      </c>
      <c r="Q1021" s="13">
        <f>Table8[[#This Row],[Abs Erorr 4]]/Table8[[#This Row],[Adj Close]]</f>
        <v>1.3501612015412319E-2</v>
      </c>
    </row>
    <row r="1022" spans="6:17" x14ac:dyDescent="0.3">
      <c r="F1022" s="5">
        <v>44946.291666666664</v>
      </c>
      <c r="G1022" s="91">
        <v>133.41999999999999</v>
      </c>
      <c r="H1022" s="85">
        <f t="shared" si="30"/>
        <v>128.94900000000001</v>
      </c>
      <c r="I1022" s="85">
        <f>(Table8[[#This Row],[Adj Close]]-Table8[[#This Row],[Forecast 3 Period]])</f>
        <v>4.4709999999999752</v>
      </c>
      <c r="J1022" s="85">
        <f>Table8[[#This Row],[Erorr ]]^2</f>
        <v>19.989840999999778</v>
      </c>
      <c r="K1022" s="85">
        <f>ABS(Table8[[#This Row],[Erorr ]])</f>
        <v>4.4709999999999752</v>
      </c>
      <c r="L1022" s="13">
        <f>Table8[[#This Row],[Abs Erorr ]]/Table8[[#This Row],[Adj Close]]</f>
        <v>3.3510718033278188E-2</v>
      </c>
      <c r="M1022" s="97">
        <f t="shared" si="31"/>
        <v>126.64600000000002</v>
      </c>
      <c r="N1022" s="85">
        <f>(Table8[[#This Row],[Adj Close]]-Table8[[#This Row],[Forecast 6 Period ]])</f>
        <v>6.7739999999999725</v>
      </c>
      <c r="O1022" s="85">
        <f>Table8[[#This Row],[Erorr 2]]^2</f>
        <v>45.887075999999624</v>
      </c>
      <c r="P1022" s="85">
        <f>ABS(Table8[[#This Row],[Erorr 2]])</f>
        <v>6.7739999999999725</v>
      </c>
      <c r="Q1022" s="13">
        <f>Table8[[#This Row],[Abs Erorr 4]]/Table8[[#This Row],[Adj Close]]</f>
        <v>5.0771998201169039E-2</v>
      </c>
    </row>
    <row r="1023" spans="6:17" x14ac:dyDescent="0.3">
      <c r="F1023" s="9">
        <v>44949.291666666664</v>
      </c>
      <c r="G1023" s="80">
        <v>143.75</v>
      </c>
      <c r="H1023" s="85">
        <f t="shared" si="30"/>
        <v>130.15299999999999</v>
      </c>
      <c r="I1023" s="85">
        <f>(Table8[[#This Row],[Adj Close]]-Table8[[#This Row],[Forecast 3 Period]])</f>
        <v>13.597000000000008</v>
      </c>
      <c r="J1023" s="85">
        <f>Table8[[#This Row],[Erorr ]]^2</f>
        <v>184.87840900000023</v>
      </c>
      <c r="K1023" s="85">
        <f>ABS(Table8[[#This Row],[Erorr ]])</f>
        <v>13.597000000000008</v>
      </c>
      <c r="L1023" s="13">
        <f>Table8[[#This Row],[Abs Erorr ]]/Table8[[#This Row],[Adj Close]]</f>
        <v>9.4587826086956581E-2</v>
      </c>
      <c r="M1023" s="97">
        <f t="shared" si="31"/>
        <v>128.768</v>
      </c>
      <c r="N1023" s="85">
        <f>(Table8[[#This Row],[Adj Close]]-Table8[[#This Row],[Forecast 6 Period ]])</f>
        <v>14.981999999999999</v>
      </c>
      <c r="O1023" s="85">
        <f>Table8[[#This Row],[Erorr 2]]^2</f>
        <v>224.46032399999999</v>
      </c>
      <c r="P1023" s="85">
        <f>ABS(Table8[[#This Row],[Erorr 2]])</f>
        <v>14.981999999999999</v>
      </c>
      <c r="Q1023" s="13">
        <f>Table8[[#This Row],[Abs Erorr 4]]/Table8[[#This Row],[Adj Close]]</f>
        <v>0.10422260869565217</v>
      </c>
    </row>
    <row r="1024" spans="6:17" x14ac:dyDescent="0.3">
      <c r="F1024" s="5">
        <v>44950.291666666664</v>
      </c>
      <c r="G1024" s="91">
        <v>143.88999999999999</v>
      </c>
      <c r="H1024" s="85">
        <f t="shared" si="30"/>
        <v>135.67699999999999</v>
      </c>
      <c r="I1024" s="85">
        <f>(Table8[[#This Row],[Adj Close]]-Table8[[#This Row],[Forecast 3 Period]])</f>
        <v>8.2129999999999939</v>
      </c>
      <c r="J1024" s="85">
        <f>Table8[[#This Row],[Erorr ]]^2</f>
        <v>67.453368999999896</v>
      </c>
      <c r="K1024" s="85">
        <f>ABS(Table8[[#This Row],[Erorr ]])</f>
        <v>8.2129999999999939</v>
      </c>
      <c r="L1024" s="13">
        <f>Table8[[#This Row],[Abs Erorr ]]/Table8[[#This Row],[Adj Close]]</f>
        <v>5.7078323719507919E-2</v>
      </c>
      <c r="M1024" s="97">
        <f t="shared" si="31"/>
        <v>132.01300000000001</v>
      </c>
      <c r="N1024" s="85">
        <f>(Table8[[#This Row],[Adj Close]]-Table8[[#This Row],[Forecast 6 Period ]])</f>
        <v>11.876999999999981</v>
      </c>
      <c r="O1024" s="85">
        <f>Table8[[#This Row],[Erorr 2]]^2</f>
        <v>141.06312899999955</v>
      </c>
      <c r="P1024" s="85">
        <f>ABS(Table8[[#This Row],[Erorr 2]])</f>
        <v>11.876999999999981</v>
      </c>
      <c r="Q1024" s="13">
        <f>Table8[[#This Row],[Abs Erorr 4]]/Table8[[#This Row],[Adj Close]]</f>
        <v>8.2542219751198714E-2</v>
      </c>
    </row>
    <row r="1025" spans="6:17" x14ac:dyDescent="0.3">
      <c r="F1025" s="9">
        <v>44951.291666666664</v>
      </c>
      <c r="G1025" s="80">
        <v>144.43</v>
      </c>
      <c r="H1025" s="85">
        <f t="shared" si="30"/>
        <v>140.70699999999999</v>
      </c>
      <c r="I1025" s="85">
        <f>(Table8[[#This Row],[Adj Close]]-Table8[[#This Row],[Forecast 3 Period]])</f>
        <v>3.7230000000000132</v>
      </c>
      <c r="J1025" s="85">
        <f>Table8[[#This Row],[Erorr ]]^2</f>
        <v>13.860729000000099</v>
      </c>
      <c r="K1025" s="85">
        <f>ABS(Table8[[#This Row],[Erorr ]])</f>
        <v>3.7230000000000132</v>
      </c>
      <c r="L1025" s="13">
        <f>Table8[[#This Row],[Abs Erorr ]]/Table8[[#This Row],[Adj Close]]</f>
        <v>2.5777193103925868E-2</v>
      </c>
      <c r="M1025" s="97">
        <f t="shared" si="31"/>
        <v>135.673</v>
      </c>
      <c r="N1025" s="85">
        <f>(Table8[[#This Row],[Adj Close]]-Table8[[#This Row],[Forecast 6 Period ]])</f>
        <v>8.757000000000005</v>
      </c>
      <c r="O1025" s="85">
        <f>Table8[[#This Row],[Erorr 2]]^2</f>
        <v>76.685049000000092</v>
      </c>
      <c r="P1025" s="85">
        <f>ABS(Table8[[#This Row],[Erorr 2]])</f>
        <v>8.757000000000005</v>
      </c>
      <c r="Q1025" s="13">
        <f>Table8[[#This Row],[Abs Erorr 4]]/Table8[[#This Row],[Adj Close]]</f>
        <v>6.0631447760160662E-2</v>
      </c>
    </row>
    <row r="1026" spans="6:17" x14ac:dyDescent="0.3">
      <c r="F1026" s="5">
        <v>44952.291666666664</v>
      </c>
      <c r="G1026" s="91">
        <v>160.27000000000001</v>
      </c>
      <c r="H1026" s="85">
        <f t="shared" si="30"/>
        <v>144.06399999999999</v>
      </c>
      <c r="I1026" s="85">
        <f>(Table8[[#This Row],[Adj Close]]-Table8[[#This Row],[Forecast 3 Period]])</f>
        <v>16.206000000000017</v>
      </c>
      <c r="J1026" s="85">
        <f>Table8[[#This Row],[Erorr ]]^2</f>
        <v>262.63443600000056</v>
      </c>
      <c r="K1026" s="85">
        <f>ABS(Table8[[#This Row],[Erorr ]])</f>
        <v>16.206000000000017</v>
      </c>
      <c r="L1026" s="13">
        <f>Table8[[#This Row],[Abs Erorr ]]/Table8[[#This Row],[Adj Close]]</f>
        <v>0.10111686528982353</v>
      </c>
      <c r="M1026" s="97">
        <f t="shared" si="31"/>
        <v>138.69299999999998</v>
      </c>
      <c r="N1026" s="85">
        <f>(Table8[[#This Row],[Adj Close]]-Table8[[#This Row],[Forecast 6 Period ]])</f>
        <v>21.577000000000027</v>
      </c>
      <c r="O1026" s="85">
        <f>Table8[[#This Row],[Erorr 2]]^2</f>
        <v>465.56692900000115</v>
      </c>
      <c r="P1026" s="85">
        <f>ABS(Table8[[#This Row],[Erorr 2]])</f>
        <v>21.577000000000027</v>
      </c>
      <c r="Q1026" s="13">
        <f>Table8[[#This Row],[Abs Erorr 4]]/Table8[[#This Row],[Adj Close]]</f>
        <v>0.13462906345541914</v>
      </c>
    </row>
    <row r="1027" spans="6:17" x14ac:dyDescent="0.3">
      <c r="F1027" s="9">
        <v>44953.291666666664</v>
      </c>
      <c r="G1027" s="80">
        <v>177.9</v>
      </c>
      <c r="H1027" s="85">
        <f t="shared" si="30"/>
        <v>150.60400000000001</v>
      </c>
      <c r="I1027" s="85">
        <f>(Table8[[#This Row],[Adj Close]]-Table8[[#This Row],[Forecast 3 Period]])</f>
        <v>27.295999999999992</v>
      </c>
      <c r="J1027" s="85">
        <f>Table8[[#This Row],[Erorr ]]^2</f>
        <v>745.07161599999961</v>
      </c>
      <c r="K1027" s="85">
        <f>ABS(Table8[[#This Row],[Erorr ]])</f>
        <v>27.295999999999992</v>
      </c>
      <c r="L1027" s="13">
        <f>Table8[[#This Row],[Abs Erorr ]]/Table8[[#This Row],[Adj Close]]</f>
        <v>0.15343451377178186</v>
      </c>
      <c r="M1027" s="97">
        <f t="shared" si="31"/>
        <v>144.52700000000002</v>
      </c>
      <c r="N1027" s="85">
        <f>(Table8[[#This Row],[Adj Close]]-Table8[[#This Row],[Forecast 6 Period ]])</f>
        <v>33.37299999999999</v>
      </c>
      <c r="O1027" s="85">
        <f>Table8[[#This Row],[Erorr 2]]^2</f>
        <v>1113.7571289999994</v>
      </c>
      <c r="P1027" s="85">
        <f>ABS(Table8[[#This Row],[Erorr 2]])</f>
        <v>33.37299999999999</v>
      </c>
      <c r="Q1027" s="13">
        <f>Table8[[#This Row],[Abs Erorr 4]]/Table8[[#This Row],[Adj Close]]</f>
        <v>0.18759415401911181</v>
      </c>
    </row>
    <row r="1028" spans="6:17" x14ac:dyDescent="0.3">
      <c r="F1028" s="5">
        <v>44956.291666666664</v>
      </c>
      <c r="G1028" s="91">
        <v>166.66</v>
      </c>
      <c r="H1028" s="85">
        <f t="shared" si="30"/>
        <v>162.57000000000002</v>
      </c>
      <c r="I1028" s="85">
        <f>(Table8[[#This Row],[Adj Close]]-Table8[[#This Row],[Forecast 3 Period]])</f>
        <v>4.089999999999975</v>
      </c>
      <c r="J1028" s="85">
        <f>Table8[[#This Row],[Erorr ]]^2</f>
        <v>16.728099999999795</v>
      </c>
      <c r="K1028" s="85">
        <f>ABS(Table8[[#This Row],[Erorr ]])</f>
        <v>4.089999999999975</v>
      </c>
      <c r="L1028" s="13">
        <f>Table8[[#This Row],[Abs Erorr ]]/Table8[[#This Row],[Adj Close]]</f>
        <v>2.4540981639265422E-2</v>
      </c>
      <c r="M1028" s="97">
        <f t="shared" si="31"/>
        <v>153.01499999999999</v>
      </c>
      <c r="N1028" s="85">
        <f>(Table8[[#This Row],[Adj Close]]-Table8[[#This Row],[Forecast 6 Period ]])</f>
        <v>13.64500000000001</v>
      </c>
      <c r="O1028" s="85">
        <f>Table8[[#This Row],[Erorr 2]]^2</f>
        <v>186.18602500000028</v>
      </c>
      <c r="P1028" s="85">
        <f>ABS(Table8[[#This Row],[Erorr 2]])</f>
        <v>13.64500000000001</v>
      </c>
      <c r="Q1028" s="13">
        <f>Table8[[#This Row],[Abs Erorr 4]]/Table8[[#This Row],[Adj Close]]</f>
        <v>8.1873274930997303E-2</v>
      </c>
    </row>
    <row r="1029" spans="6:17" x14ac:dyDescent="0.3">
      <c r="F1029" s="9">
        <v>44957.291666666664</v>
      </c>
      <c r="G1029" s="80">
        <v>173.22</v>
      </c>
      <c r="H1029" s="85">
        <f t="shared" si="30"/>
        <v>168.11500000000001</v>
      </c>
      <c r="I1029" s="85">
        <f>(Table8[[#This Row],[Adj Close]]-Table8[[#This Row],[Forecast 3 Period]])</f>
        <v>5.1049999999999898</v>
      </c>
      <c r="J1029" s="85">
        <f>Table8[[#This Row],[Erorr ]]^2</f>
        <v>26.061024999999894</v>
      </c>
      <c r="K1029" s="85">
        <f>ABS(Table8[[#This Row],[Erorr ]])</f>
        <v>5.1049999999999898</v>
      </c>
      <c r="L1029" s="13">
        <f>Table8[[#This Row],[Abs Erorr ]]/Table8[[#This Row],[Adj Close]]</f>
        <v>2.9471192702921083E-2</v>
      </c>
      <c r="M1029" s="97">
        <f t="shared" si="31"/>
        <v>158.61600000000001</v>
      </c>
      <c r="N1029" s="85">
        <f>(Table8[[#This Row],[Adj Close]]-Table8[[#This Row],[Forecast 6 Period ]])</f>
        <v>14.603999999999985</v>
      </c>
      <c r="O1029" s="85">
        <f>Table8[[#This Row],[Erorr 2]]^2</f>
        <v>213.27681599999957</v>
      </c>
      <c r="P1029" s="85">
        <f>ABS(Table8[[#This Row],[Erorr 2]])</f>
        <v>14.603999999999985</v>
      </c>
      <c r="Q1029" s="13">
        <f>Table8[[#This Row],[Abs Erorr 4]]/Table8[[#This Row],[Adj Close]]</f>
        <v>8.4308971250432893E-2</v>
      </c>
    </row>
    <row r="1030" spans="6:17" x14ac:dyDescent="0.3">
      <c r="F1030" s="5">
        <v>44958.291666666664</v>
      </c>
      <c r="G1030" s="91">
        <v>181.41</v>
      </c>
      <c r="H1030" s="85">
        <f t="shared" ref="H1030:H1093" si="32">$A$10*G1029+$A$11*G1028+$A$12*G1027</f>
        <v>172.65600000000001</v>
      </c>
      <c r="I1030" s="85">
        <f>(Table8[[#This Row],[Adj Close]]-Table8[[#This Row],[Forecast 3 Period]])</f>
        <v>8.7539999999999907</v>
      </c>
      <c r="J1030" s="85">
        <f>Table8[[#This Row],[Erorr ]]^2</f>
        <v>76.632515999999839</v>
      </c>
      <c r="K1030" s="85">
        <f>ABS(Table8[[#This Row],[Erorr ]])</f>
        <v>8.7539999999999907</v>
      </c>
      <c r="L1030" s="13">
        <f>Table8[[#This Row],[Abs Erorr ]]/Table8[[#This Row],[Adj Close]]</f>
        <v>4.8255333223085776E-2</v>
      </c>
      <c r="M1030" s="97">
        <f t="shared" si="31"/>
        <v>164.44200000000004</v>
      </c>
      <c r="N1030" s="85">
        <f>(Table8[[#This Row],[Adj Close]]-Table8[[#This Row],[Forecast 6 Period ]])</f>
        <v>16.967999999999961</v>
      </c>
      <c r="O1030" s="85">
        <f>Table8[[#This Row],[Erorr 2]]^2</f>
        <v>287.9130239999987</v>
      </c>
      <c r="P1030" s="85">
        <f>ABS(Table8[[#This Row],[Erorr 2]])</f>
        <v>16.967999999999961</v>
      </c>
      <c r="Q1030" s="13">
        <f>Table8[[#This Row],[Abs Erorr 4]]/Table8[[#This Row],[Adj Close]]</f>
        <v>9.3533983793616451E-2</v>
      </c>
    </row>
    <row r="1031" spans="6:17" x14ac:dyDescent="0.3">
      <c r="F1031" s="9">
        <v>44959.291666666664</v>
      </c>
      <c r="G1031" s="80">
        <v>188.27</v>
      </c>
      <c r="H1031" s="85">
        <f t="shared" si="32"/>
        <v>174.52799999999999</v>
      </c>
      <c r="I1031" s="85">
        <f>(Table8[[#This Row],[Adj Close]]-Table8[[#This Row],[Forecast 3 Period]])</f>
        <v>13.742000000000019</v>
      </c>
      <c r="J1031" s="85">
        <f>Table8[[#This Row],[Erorr ]]^2</f>
        <v>188.84256400000052</v>
      </c>
      <c r="K1031" s="85">
        <f>ABS(Table8[[#This Row],[Erorr ]])</f>
        <v>13.742000000000019</v>
      </c>
      <c r="L1031" s="13">
        <f>Table8[[#This Row],[Abs Erorr ]]/Table8[[#This Row],[Adj Close]]</f>
        <v>7.2990917299622982E-2</v>
      </c>
      <c r="M1031" s="97">
        <f t="shared" si="31"/>
        <v>170.30800000000002</v>
      </c>
      <c r="N1031" s="85">
        <f>(Table8[[#This Row],[Adj Close]]-Table8[[#This Row],[Forecast 6 Period ]])</f>
        <v>17.961999999999989</v>
      </c>
      <c r="O1031" s="85">
        <f>Table8[[#This Row],[Erorr 2]]^2</f>
        <v>322.6334439999996</v>
      </c>
      <c r="P1031" s="85">
        <f>ABS(Table8[[#This Row],[Erorr 2]])</f>
        <v>17.961999999999989</v>
      </c>
      <c r="Q1031" s="13">
        <f>Table8[[#This Row],[Abs Erorr 4]]/Table8[[#This Row],[Adj Close]]</f>
        <v>9.5405534604557224E-2</v>
      </c>
    </row>
    <row r="1032" spans="6:17" x14ac:dyDescent="0.3">
      <c r="F1032" s="5">
        <v>44960.291666666664</v>
      </c>
      <c r="G1032" s="91">
        <v>189.98</v>
      </c>
      <c r="H1032" s="85">
        <f t="shared" si="32"/>
        <v>181.697</v>
      </c>
      <c r="I1032" s="85">
        <f>(Table8[[#This Row],[Adj Close]]-Table8[[#This Row],[Forecast 3 Period]])</f>
        <v>8.282999999999987</v>
      </c>
      <c r="J1032" s="85">
        <f>Table8[[#This Row],[Erorr ]]^2</f>
        <v>68.608088999999779</v>
      </c>
      <c r="K1032" s="85">
        <f>ABS(Table8[[#This Row],[Erorr ]])</f>
        <v>8.282999999999987</v>
      </c>
      <c r="L1032" s="13">
        <f>Table8[[#This Row],[Abs Erorr ]]/Table8[[#This Row],[Adj Close]]</f>
        <v>4.3599326244867814E-2</v>
      </c>
      <c r="M1032" s="97">
        <f t="shared" si="31"/>
        <v>175.72899999999998</v>
      </c>
      <c r="N1032" s="85">
        <f>(Table8[[#This Row],[Adj Close]]-Table8[[#This Row],[Forecast 6 Period ]])</f>
        <v>14.251000000000005</v>
      </c>
      <c r="O1032" s="85">
        <f>Table8[[#This Row],[Erorr 2]]^2</f>
        <v>203.09100100000015</v>
      </c>
      <c r="P1032" s="85">
        <f>ABS(Table8[[#This Row],[Erorr 2]])</f>
        <v>14.251000000000005</v>
      </c>
      <c r="Q1032" s="13">
        <f>Table8[[#This Row],[Abs Erorr 4]]/Table8[[#This Row],[Adj Close]]</f>
        <v>7.5013159279924232E-2</v>
      </c>
    </row>
    <row r="1033" spans="6:17" x14ac:dyDescent="0.3">
      <c r="F1033" s="9">
        <v>44963.291666666664</v>
      </c>
      <c r="G1033" s="80">
        <v>194.76</v>
      </c>
      <c r="H1033" s="85">
        <f t="shared" si="32"/>
        <v>186.89600000000002</v>
      </c>
      <c r="I1033" s="85">
        <f>(Table8[[#This Row],[Adj Close]]-Table8[[#This Row],[Forecast 3 Period]])</f>
        <v>7.8639999999999759</v>
      </c>
      <c r="J1033" s="85">
        <f>Table8[[#This Row],[Erorr ]]^2</f>
        <v>61.84249599999962</v>
      </c>
      <c r="K1033" s="85">
        <f>ABS(Table8[[#This Row],[Erorr ]])</f>
        <v>7.8639999999999759</v>
      </c>
      <c r="L1033" s="13">
        <f>Table8[[#This Row],[Abs Erorr ]]/Table8[[#This Row],[Adj Close]]</f>
        <v>4.0377901006366686E-2</v>
      </c>
      <c r="M1033" s="97">
        <f t="shared" ref="M1033:M1096" si="33">$B$10*G1032+$B$11*G1031+$B$12*G1030+$B$13*G1029+$B$14*G1028+$B$15*G1027</f>
        <v>181.03200000000001</v>
      </c>
      <c r="N1033" s="85">
        <f>(Table8[[#This Row],[Adj Close]]-Table8[[#This Row],[Forecast 6 Period ]])</f>
        <v>13.72799999999998</v>
      </c>
      <c r="O1033" s="85">
        <f>Table8[[#This Row],[Erorr 2]]^2</f>
        <v>188.45798399999947</v>
      </c>
      <c r="P1033" s="85">
        <f>ABS(Table8[[#This Row],[Erorr 2]])</f>
        <v>13.72799999999998</v>
      </c>
      <c r="Q1033" s="13">
        <f>Table8[[#This Row],[Abs Erorr 4]]/Table8[[#This Row],[Adj Close]]</f>
        <v>7.0486752926678886E-2</v>
      </c>
    </row>
    <row r="1034" spans="6:17" x14ac:dyDescent="0.3">
      <c r="F1034" s="5">
        <v>44964.291666666664</v>
      </c>
      <c r="G1034" s="91">
        <v>196.81</v>
      </c>
      <c r="H1034" s="85">
        <f t="shared" si="32"/>
        <v>191.37899999999999</v>
      </c>
      <c r="I1034" s="85">
        <f>(Table8[[#This Row],[Adj Close]]-Table8[[#This Row],[Forecast 3 Period]])</f>
        <v>5.4310000000000116</v>
      </c>
      <c r="J1034" s="85">
        <f>Table8[[#This Row],[Erorr ]]^2</f>
        <v>29.495761000000126</v>
      </c>
      <c r="K1034" s="85">
        <f>ABS(Table8[[#This Row],[Erorr ]])</f>
        <v>5.4310000000000116</v>
      </c>
      <c r="L1034" s="13">
        <f>Table8[[#This Row],[Abs Erorr ]]/Table8[[#This Row],[Adj Close]]</f>
        <v>2.7595142523245828E-2</v>
      </c>
      <c r="M1034" s="97">
        <f t="shared" si="33"/>
        <v>184.87200000000001</v>
      </c>
      <c r="N1034" s="85">
        <f>(Table8[[#This Row],[Adj Close]]-Table8[[#This Row],[Forecast 6 Period ]])</f>
        <v>11.937999999999988</v>
      </c>
      <c r="O1034" s="85">
        <f>Table8[[#This Row],[Erorr 2]]^2</f>
        <v>142.51584399999973</v>
      </c>
      <c r="P1034" s="85">
        <f>ABS(Table8[[#This Row],[Erorr 2]])</f>
        <v>11.937999999999988</v>
      </c>
      <c r="Q1034" s="13">
        <f>Table8[[#This Row],[Abs Erorr 4]]/Table8[[#This Row],[Adj Close]]</f>
        <v>6.0657486916315166E-2</v>
      </c>
    </row>
    <row r="1035" spans="6:17" x14ac:dyDescent="0.3">
      <c r="F1035" s="9">
        <v>44965.291666666664</v>
      </c>
      <c r="G1035" s="80">
        <v>201.29</v>
      </c>
      <c r="H1035" s="85">
        <f t="shared" si="32"/>
        <v>194.14599999999999</v>
      </c>
      <c r="I1035" s="85">
        <f>(Table8[[#This Row],[Adj Close]]-Table8[[#This Row],[Forecast 3 Period]])</f>
        <v>7.1440000000000055</v>
      </c>
      <c r="J1035" s="85">
        <f>Table8[[#This Row],[Erorr ]]^2</f>
        <v>51.036736000000076</v>
      </c>
      <c r="K1035" s="85">
        <f>ABS(Table8[[#This Row],[Erorr ]])</f>
        <v>7.1440000000000055</v>
      </c>
      <c r="L1035" s="13">
        <f>Table8[[#This Row],[Abs Erorr ]]/Table8[[#This Row],[Adj Close]]</f>
        <v>3.5491082517760474E-2</v>
      </c>
      <c r="M1035" s="97">
        <f t="shared" si="33"/>
        <v>189.42699999999999</v>
      </c>
      <c r="N1035" s="85">
        <f>(Table8[[#This Row],[Adj Close]]-Table8[[#This Row],[Forecast 6 Period ]])</f>
        <v>11.863</v>
      </c>
      <c r="O1035" s="85">
        <f>Table8[[#This Row],[Erorr 2]]^2</f>
        <v>140.73076899999998</v>
      </c>
      <c r="P1035" s="85">
        <f>ABS(Table8[[#This Row],[Erorr 2]])</f>
        <v>11.863</v>
      </c>
      <c r="Q1035" s="13">
        <f>Table8[[#This Row],[Abs Erorr 4]]/Table8[[#This Row],[Adj Close]]</f>
        <v>5.8934870087932835E-2</v>
      </c>
    </row>
    <row r="1036" spans="6:17" x14ac:dyDescent="0.3">
      <c r="F1036" s="5">
        <v>44966.291666666664</v>
      </c>
      <c r="G1036" s="91">
        <v>207.32</v>
      </c>
      <c r="H1036" s="85">
        <f t="shared" si="32"/>
        <v>197.98699999999999</v>
      </c>
      <c r="I1036" s="85">
        <f>(Table8[[#This Row],[Adj Close]]-Table8[[#This Row],[Forecast 3 Period]])</f>
        <v>9.3329999999999984</v>
      </c>
      <c r="J1036" s="85">
        <f>Table8[[#This Row],[Erorr ]]^2</f>
        <v>87.104888999999972</v>
      </c>
      <c r="K1036" s="85">
        <f>ABS(Table8[[#This Row],[Erorr ]])</f>
        <v>9.3329999999999984</v>
      </c>
      <c r="L1036" s="13">
        <f>Table8[[#This Row],[Abs Erorr ]]/Table8[[#This Row],[Adj Close]]</f>
        <v>4.5017364460737022E-2</v>
      </c>
      <c r="M1036" s="97">
        <f t="shared" si="33"/>
        <v>193.536</v>
      </c>
      <c r="N1036" s="85">
        <f>(Table8[[#This Row],[Adj Close]]-Table8[[#This Row],[Forecast 6 Period ]])</f>
        <v>13.783999999999992</v>
      </c>
      <c r="O1036" s="85">
        <f>Table8[[#This Row],[Erorr 2]]^2</f>
        <v>189.99865599999978</v>
      </c>
      <c r="P1036" s="85">
        <f>ABS(Table8[[#This Row],[Erorr 2]])</f>
        <v>13.783999999999992</v>
      </c>
      <c r="Q1036" s="13">
        <f>Table8[[#This Row],[Abs Erorr 4]]/Table8[[#This Row],[Adj Close]]</f>
        <v>6.6486590777541932E-2</v>
      </c>
    </row>
    <row r="1037" spans="6:17" x14ac:dyDescent="0.3">
      <c r="F1037" s="9">
        <v>44967.291666666664</v>
      </c>
      <c r="G1037" s="80">
        <v>196.89</v>
      </c>
      <c r="H1037" s="85">
        <f t="shared" si="32"/>
        <v>202.358</v>
      </c>
      <c r="I1037" s="85">
        <f>(Table8[[#This Row],[Adj Close]]-Table8[[#This Row],[Forecast 3 Period]])</f>
        <v>-5.4680000000000177</v>
      </c>
      <c r="J1037" s="85">
        <f>Table8[[#This Row],[Erorr ]]^2</f>
        <v>29.899024000000193</v>
      </c>
      <c r="K1037" s="85">
        <f>ABS(Table8[[#This Row],[Erorr ]])</f>
        <v>5.4680000000000177</v>
      </c>
      <c r="L1037" s="13">
        <f>Table8[[#This Row],[Abs Erorr ]]/Table8[[#This Row],[Adj Close]]</f>
        <v>2.7771852303316663E-2</v>
      </c>
      <c r="M1037" s="97">
        <f t="shared" si="33"/>
        <v>197.86099999999999</v>
      </c>
      <c r="N1037" s="85">
        <f>(Table8[[#This Row],[Adj Close]]-Table8[[#This Row],[Forecast 6 Period ]])</f>
        <v>-0.97100000000000364</v>
      </c>
      <c r="O1037" s="85">
        <f>Table8[[#This Row],[Erorr 2]]^2</f>
        <v>0.94284100000000703</v>
      </c>
      <c r="P1037" s="85">
        <f>ABS(Table8[[#This Row],[Erorr 2]])</f>
        <v>0.97100000000000364</v>
      </c>
      <c r="Q1037" s="13">
        <f>Table8[[#This Row],[Abs Erorr 4]]/Table8[[#This Row],[Adj Close]]</f>
        <v>4.9316877444258401E-3</v>
      </c>
    </row>
    <row r="1038" spans="6:17" x14ac:dyDescent="0.3">
      <c r="F1038" s="5">
        <v>44970.291666666664</v>
      </c>
      <c r="G1038" s="91">
        <v>194.64</v>
      </c>
      <c r="H1038" s="85">
        <f t="shared" si="32"/>
        <v>201.339</v>
      </c>
      <c r="I1038" s="85">
        <f>(Table8[[#This Row],[Adj Close]]-Table8[[#This Row],[Forecast 3 Period]])</f>
        <v>-6.6990000000000123</v>
      </c>
      <c r="J1038" s="85">
        <f>Table8[[#This Row],[Erorr ]]^2</f>
        <v>44.876601000000164</v>
      </c>
      <c r="K1038" s="85">
        <f>ABS(Table8[[#This Row],[Erorr ]])</f>
        <v>6.6990000000000123</v>
      </c>
      <c r="L1038" s="13">
        <f>Table8[[#This Row],[Abs Erorr ]]/Table8[[#This Row],[Adj Close]]</f>
        <v>3.441738594327997E-2</v>
      </c>
      <c r="M1038" s="97">
        <f t="shared" si="33"/>
        <v>198.93599999999998</v>
      </c>
      <c r="N1038" s="85">
        <f>(Table8[[#This Row],[Adj Close]]-Table8[[#This Row],[Forecast 6 Period ]])</f>
        <v>-4.2959999999999923</v>
      </c>
      <c r="O1038" s="85">
        <f>Table8[[#This Row],[Erorr 2]]^2</f>
        <v>18.455615999999935</v>
      </c>
      <c r="P1038" s="85">
        <f>ABS(Table8[[#This Row],[Erorr 2]])</f>
        <v>4.2959999999999923</v>
      </c>
      <c r="Q1038" s="13">
        <f>Table8[[#This Row],[Abs Erorr 4]]/Table8[[#This Row],[Adj Close]]</f>
        <v>2.2071516646115868E-2</v>
      </c>
    </row>
    <row r="1039" spans="6:17" x14ac:dyDescent="0.3">
      <c r="F1039" s="9">
        <v>44971.291666666664</v>
      </c>
      <c r="G1039" s="80">
        <v>209.25</v>
      </c>
      <c r="H1039" s="85">
        <f t="shared" si="32"/>
        <v>199.119</v>
      </c>
      <c r="I1039" s="85">
        <f>(Table8[[#This Row],[Adj Close]]-Table8[[#This Row],[Forecast 3 Period]])</f>
        <v>10.131</v>
      </c>
      <c r="J1039" s="85">
        <f>Table8[[#This Row],[Erorr ]]^2</f>
        <v>102.63716100000001</v>
      </c>
      <c r="K1039" s="85">
        <f>ABS(Table8[[#This Row],[Erorr ]])</f>
        <v>10.131</v>
      </c>
      <c r="L1039" s="13">
        <f>Table8[[#This Row],[Abs Erorr ]]/Table8[[#This Row],[Adj Close]]</f>
        <v>4.8415770609318995E-2</v>
      </c>
      <c r="M1039" s="97">
        <f t="shared" si="33"/>
        <v>199.185</v>
      </c>
      <c r="N1039" s="85">
        <f>(Table8[[#This Row],[Adj Close]]-Table8[[#This Row],[Forecast 6 Period ]])</f>
        <v>10.064999999999998</v>
      </c>
      <c r="O1039" s="85">
        <f>Table8[[#This Row],[Erorr 2]]^2</f>
        <v>101.30422499999996</v>
      </c>
      <c r="P1039" s="85">
        <f>ABS(Table8[[#This Row],[Erorr 2]])</f>
        <v>10.064999999999998</v>
      </c>
      <c r="Q1039" s="13">
        <f>Table8[[#This Row],[Abs Erorr 4]]/Table8[[#This Row],[Adj Close]]</f>
        <v>4.8100358422939055E-2</v>
      </c>
    </row>
    <row r="1040" spans="6:17" x14ac:dyDescent="0.3">
      <c r="F1040" s="5">
        <v>44972.291666666664</v>
      </c>
      <c r="G1040" s="91">
        <v>214.24</v>
      </c>
      <c r="H1040" s="85">
        <f t="shared" si="32"/>
        <v>201.15899999999999</v>
      </c>
      <c r="I1040" s="85">
        <f>(Table8[[#This Row],[Adj Close]]-Table8[[#This Row],[Forecast 3 Period]])</f>
        <v>13.081000000000017</v>
      </c>
      <c r="J1040" s="85">
        <f>Table8[[#This Row],[Erorr ]]^2</f>
        <v>171.11256100000045</v>
      </c>
      <c r="K1040" s="85">
        <f>ABS(Table8[[#This Row],[Erorr ]])</f>
        <v>13.081000000000017</v>
      </c>
      <c r="L1040" s="13">
        <f>Table8[[#This Row],[Abs Erorr ]]/Table8[[#This Row],[Adj Close]]</f>
        <v>6.1057692307692389E-2</v>
      </c>
      <c r="M1040" s="97">
        <f t="shared" si="33"/>
        <v>201.43</v>
      </c>
      <c r="N1040" s="85">
        <f>(Table8[[#This Row],[Adj Close]]-Table8[[#This Row],[Forecast 6 Period ]])</f>
        <v>12.810000000000002</v>
      </c>
      <c r="O1040" s="85">
        <f>Table8[[#This Row],[Erorr 2]]^2</f>
        <v>164.09610000000006</v>
      </c>
      <c r="P1040" s="85">
        <f>ABS(Table8[[#This Row],[Erorr 2]])</f>
        <v>12.810000000000002</v>
      </c>
      <c r="Q1040" s="13">
        <f>Table8[[#This Row],[Abs Erorr 4]]/Table8[[#This Row],[Adj Close]]</f>
        <v>5.9792755787901428E-2</v>
      </c>
    </row>
    <row r="1041" spans="6:17" x14ac:dyDescent="0.3">
      <c r="F1041" s="9">
        <v>44973.291666666664</v>
      </c>
      <c r="G1041" s="80">
        <v>202.04</v>
      </c>
      <c r="H1041" s="85">
        <f t="shared" si="32"/>
        <v>206.863</v>
      </c>
      <c r="I1041" s="85">
        <f>(Table8[[#This Row],[Adj Close]]-Table8[[#This Row],[Forecast 3 Period]])</f>
        <v>-4.8230000000000075</v>
      </c>
      <c r="J1041" s="85">
        <f>Table8[[#This Row],[Erorr ]]^2</f>
        <v>23.261329000000071</v>
      </c>
      <c r="K1041" s="85">
        <f>ABS(Table8[[#This Row],[Erorr ]])</f>
        <v>4.8230000000000075</v>
      </c>
      <c r="L1041" s="13">
        <f>Table8[[#This Row],[Abs Erorr ]]/Table8[[#This Row],[Adj Close]]</f>
        <v>2.3871510591962027E-2</v>
      </c>
      <c r="M1041" s="97">
        <f t="shared" si="33"/>
        <v>203.86500000000001</v>
      </c>
      <c r="N1041" s="85">
        <f>(Table8[[#This Row],[Adj Close]]-Table8[[#This Row],[Forecast 6 Period ]])</f>
        <v>-1.8250000000000171</v>
      </c>
      <c r="O1041" s="85">
        <f>Table8[[#This Row],[Erorr 2]]^2</f>
        <v>3.3306250000000621</v>
      </c>
      <c r="P1041" s="85">
        <f>ABS(Table8[[#This Row],[Erorr 2]])</f>
        <v>1.8250000000000171</v>
      </c>
      <c r="Q1041" s="13">
        <f>Table8[[#This Row],[Abs Erorr 4]]/Table8[[#This Row],[Adj Close]]</f>
        <v>9.0328647792517185E-3</v>
      </c>
    </row>
    <row r="1042" spans="6:17" x14ac:dyDescent="0.3">
      <c r="F1042" s="5">
        <v>44974.291666666664</v>
      </c>
      <c r="G1042" s="91">
        <v>208.31</v>
      </c>
      <c r="H1042" s="85">
        <f t="shared" si="32"/>
        <v>207.86300000000003</v>
      </c>
      <c r="I1042" s="85">
        <f>(Table8[[#This Row],[Adj Close]]-Table8[[#This Row],[Forecast 3 Period]])</f>
        <v>0.44699999999997431</v>
      </c>
      <c r="J1042" s="85">
        <f>Table8[[#This Row],[Erorr ]]^2</f>
        <v>0.19980899999997703</v>
      </c>
      <c r="K1042" s="85">
        <f>ABS(Table8[[#This Row],[Erorr ]])</f>
        <v>0.44699999999997431</v>
      </c>
      <c r="L1042" s="13">
        <f>Table8[[#This Row],[Abs Erorr ]]/Table8[[#This Row],[Adj Close]]</f>
        <v>2.1458403341172976E-3</v>
      </c>
      <c r="M1042" s="97">
        <f t="shared" si="33"/>
        <v>204.45499999999998</v>
      </c>
      <c r="N1042" s="85">
        <f>(Table8[[#This Row],[Adj Close]]-Table8[[#This Row],[Forecast 6 Period ]])</f>
        <v>3.8550000000000182</v>
      </c>
      <c r="O1042" s="85">
        <f>Table8[[#This Row],[Erorr 2]]^2</f>
        <v>14.86102500000014</v>
      </c>
      <c r="P1042" s="85">
        <f>ABS(Table8[[#This Row],[Erorr 2]])</f>
        <v>3.8550000000000182</v>
      </c>
      <c r="Q1042" s="13">
        <f>Table8[[#This Row],[Abs Erorr 4]]/Table8[[#This Row],[Adj Close]]</f>
        <v>1.8506072680140262E-2</v>
      </c>
    </row>
    <row r="1043" spans="6:17" x14ac:dyDescent="0.3">
      <c r="F1043" s="9">
        <v>44978.291666666664</v>
      </c>
      <c r="G1043" s="80">
        <v>197.37</v>
      </c>
      <c r="H1043" s="85">
        <f t="shared" si="32"/>
        <v>208.20800000000003</v>
      </c>
      <c r="I1043" s="85">
        <f>(Table8[[#This Row],[Adj Close]]-Table8[[#This Row],[Forecast 3 Period]])</f>
        <v>-10.838000000000022</v>
      </c>
      <c r="J1043" s="85">
        <f>Table8[[#This Row],[Erorr ]]^2</f>
        <v>117.46224400000048</v>
      </c>
      <c r="K1043" s="85">
        <f>ABS(Table8[[#This Row],[Erorr ]])</f>
        <v>10.838000000000022</v>
      </c>
      <c r="L1043" s="13">
        <f>Table8[[#This Row],[Abs Erorr ]]/Table8[[#This Row],[Adj Close]]</f>
        <v>5.4912094036581149E-2</v>
      </c>
      <c r="M1043" s="97">
        <f t="shared" si="33"/>
        <v>205.92099999999999</v>
      </c>
      <c r="N1043" s="85">
        <f>(Table8[[#This Row],[Adj Close]]-Table8[[#This Row],[Forecast 6 Period ]])</f>
        <v>-8.5509999999999877</v>
      </c>
      <c r="O1043" s="85">
        <f>Table8[[#This Row],[Erorr 2]]^2</f>
        <v>73.11960099999979</v>
      </c>
      <c r="P1043" s="85">
        <f>ABS(Table8[[#This Row],[Erorr 2]])</f>
        <v>8.5509999999999877</v>
      </c>
      <c r="Q1043" s="13">
        <f>Table8[[#This Row],[Abs Erorr 4]]/Table8[[#This Row],[Adj Close]]</f>
        <v>4.3324720068906052E-2</v>
      </c>
    </row>
    <row r="1044" spans="6:17" x14ac:dyDescent="0.3">
      <c r="F1044" s="5">
        <v>44979.291666666664</v>
      </c>
      <c r="G1044" s="91">
        <v>200.86</v>
      </c>
      <c r="H1044" s="85">
        <f t="shared" si="32"/>
        <v>202.053</v>
      </c>
      <c r="I1044" s="85">
        <f>(Table8[[#This Row],[Adj Close]]-Table8[[#This Row],[Forecast 3 Period]])</f>
        <v>-1.1929999999999836</v>
      </c>
      <c r="J1044" s="85">
        <f>Table8[[#This Row],[Erorr ]]^2</f>
        <v>1.4232489999999609</v>
      </c>
      <c r="K1044" s="85">
        <f>ABS(Table8[[#This Row],[Erorr ]])</f>
        <v>1.1929999999999836</v>
      </c>
      <c r="L1044" s="13">
        <f>Table8[[#This Row],[Abs Erorr ]]/Table8[[#This Row],[Adj Close]]</f>
        <v>5.9394603206212463E-3</v>
      </c>
      <c r="M1044" s="97">
        <f t="shared" si="33"/>
        <v>204.78100000000003</v>
      </c>
      <c r="N1044" s="85">
        <f>(Table8[[#This Row],[Adj Close]]-Table8[[#This Row],[Forecast 6 Period ]])</f>
        <v>-3.9210000000000207</v>
      </c>
      <c r="O1044" s="85">
        <f>Table8[[#This Row],[Erorr 2]]^2</f>
        <v>15.374241000000163</v>
      </c>
      <c r="P1044" s="85">
        <f>ABS(Table8[[#This Row],[Erorr 2]])</f>
        <v>3.9210000000000207</v>
      </c>
      <c r="Q1044" s="13">
        <f>Table8[[#This Row],[Abs Erorr 4]]/Table8[[#This Row],[Adj Close]]</f>
        <v>1.9521059444389227E-2</v>
      </c>
    </row>
    <row r="1045" spans="6:17" x14ac:dyDescent="0.3">
      <c r="F1045" s="9">
        <v>44980.291666666664</v>
      </c>
      <c r="G1045" s="80">
        <v>202.07</v>
      </c>
      <c r="H1045" s="85">
        <f t="shared" si="32"/>
        <v>202.048</v>
      </c>
      <c r="I1045" s="85">
        <f>(Table8[[#This Row],[Adj Close]]-Table8[[#This Row],[Forecast 3 Period]])</f>
        <v>2.199999999999136E-2</v>
      </c>
      <c r="J1045" s="85">
        <f>Table8[[#This Row],[Erorr ]]^2</f>
        <v>4.8399999999961983E-4</v>
      </c>
      <c r="K1045" s="85">
        <f>ABS(Table8[[#This Row],[Erorr ]])</f>
        <v>2.199999999999136E-2</v>
      </c>
      <c r="L1045" s="13">
        <f>Table8[[#This Row],[Abs Erorr ]]/Table8[[#This Row],[Adj Close]]</f>
        <v>1.0887316276533558E-4</v>
      </c>
      <c r="M1045" s="97">
        <f t="shared" si="33"/>
        <v>204.06500000000003</v>
      </c>
      <c r="N1045" s="85">
        <f>(Table8[[#This Row],[Adj Close]]-Table8[[#This Row],[Forecast 6 Period ]])</f>
        <v>-1.995000000000033</v>
      </c>
      <c r="O1045" s="85">
        <f>Table8[[#This Row],[Erorr 2]]^2</f>
        <v>3.9800250000001314</v>
      </c>
      <c r="P1045" s="85">
        <f>ABS(Table8[[#This Row],[Erorr 2]])</f>
        <v>1.995000000000033</v>
      </c>
      <c r="Q1045" s="13">
        <f>Table8[[#This Row],[Abs Erorr 4]]/Table8[[#This Row],[Adj Close]]</f>
        <v>9.8728163507696993E-3</v>
      </c>
    </row>
    <row r="1046" spans="6:17" x14ac:dyDescent="0.3">
      <c r="F1046" s="5">
        <v>44981.291666666664</v>
      </c>
      <c r="G1046" s="91">
        <v>196.88</v>
      </c>
      <c r="H1046" s="85">
        <f t="shared" si="32"/>
        <v>200.29700000000003</v>
      </c>
      <c r="I1046" s="85">
        <f>(Table8[[#This Row],[Adj Close]]-Table8[[#This Row],[Forecast 3 Period]])</f>
        <v>-3.41700000000003</v>
      </c>
      <c r="J1046" s="85">
        <f>Table8[[#This Row],[Erorr ]]^2</f>
        <v>11.675889000000206</v>
      </c>
      <c r="K1046" s="85">
        <f>ABS(Table8[[#This Row],[Erorr ]])</f>
        <v>3.41700000000003</v>
      </c>
      <c r="L1046" s="13">
        <f>Table8[[#This Row],[Abs Erorr ]]/Table8[[#This Row],[Adj Close]]</f>
        <v>1.7355749695245989E-2</v>
      </c>
      <c r="M1046" s="97">
        <f t="shared" si="33"/>
        <v>203.35000000000005</v>
      </c>
      <c r="N1046" s="85">
        <f>(Table8[[#This Row],[Adj Close]]-Table8[[#This Row],[Forecast 6 Period ]])</f>
        <v>-6.4700000000000557</v>
      </c>
      <c r="O1046" s="85">
        <f>Table8[[#This Row],[Erorr 2]]^2</f>
        <v>41.860900000000719</v>
      </c>
      <c r="P1046" s="85">
        <f>ABS(Table8[[#This Row],[Erorr 2]])</f>
        <v>6.4700000000000557</v>
      </c>
      <c r="Q1046" s="13">
        <f>Table8[[#This Row],[Abs Erorr 4]]/Table8[[#This Row],[Adj Close]]</f>
        <v>3.2862657456318854E-2</v>
      </c>
    </row>
    <row r="1047" spans="6:17" x14ac:dyDescent="0.3">
      <c r="F1047" s="9">
        <v>44984.291666666664</v>
      </c>
      <c r="G1047" s="80">
        <v>207.63</v>
      </c>
      <c r="H1047" s="85">
        <f t="shared" si="32"/>
        <v>199.631</v>
      </c>
      <c r="I1047" s="85">
        <f>(Table8[[#This Row],[Adj Close]]-Table8[[#This Row],[Forecast 3 Period]])</f>
        <v>7.9989999999999952</v>
      </c>
      <c r="J1047" s="85">
        <f>Table8[[#This Row],[Erorr ]]^2</f>
        <v>63.984000999999921</v>
      </c>
      <c r="K1047" s="85">
        <f>ABS(Table8[[#This Row],[Erorr ]])</f>
        <v>7.9989999999999952</v>
      </c>
      <c r="L1047" s="13">
        <f>Table8[[#This Row],[Abs Erorr ]]/Table8[[#This Row],[Adj Close]]</f>
        <v>3.8525261282088309E-2</v>
      </c>
      <c r="M1047" s="97">
        <f t="shared" si="33"/>
        <v>200.47100000000006</v>
      </c>
      <c r="N1047" s="85">
        <f>(Table8[[#This Row],[Adj Close]]-Table8[[#This Row],[Forecast 6 Period ]])</f>
        <v>7.158999999999935</v>
      </c>
      <c r="O1047" s="85">
        <f>Table8[[#This Row],[Erorr 2]]^2</f>
        <v>51.251280999999068</v>
      </c>
      <c r="P1047" s="85">
        <f>ABS(Table8[[#This Row],[Erorr 2]])</f>
        <v>7.158999999999935</v>
      </c>
      <c r="Q1047" s="13">
        <f>Table8[[#This Row],[Abs Erorr 4]]/Table8[[#This Row],[Adj Close]]</f>
        <v>3.4479603140201008E-2</v>
      </c>
    </row>
    <row r="1048" spans="6:17" x14ac:dyDescent="0.3">
      <c r="F1048" s="5">
        <v>44985.291666666664</v>
      </c>
      <c r="G1048" s="91">
        <v>205.71</v>
      </c>
      <c r="H1048" s="85">
        <f t="shared" si="32"/>
        <v>202.73699999999997</v>
      </c>
      <c r="I1048" s="85">
        <f>(Table8[[#This Row],[Adj Close]]-Table8[[#This Row],[Forecast 3 Period]])</f>
        <v>2.9730000000000416</v>
      </c>
      <c r="J1048" s="85">
        <f>Table8[[#This Row],[Erorr ]]^2</f>
        <v>8.8387290000002476</v>
      </c>
      <c r="K1048" s="85">
        <f>ABS(Table8[[#This Row],[Erorr ]])</f>
        <v>2.9730000000000416</v>
      </c>
      <c r="L1048" s="13">
        <f>Table8[[#This Row],[Abs Erorr ]]/Table8[[#This Row],[Adj Close]]</f>
        <v>1.4452384424675715E-2</v>
      </c>
      <c r="M1048" s="97">
        <f t="shared" si="33"/>
        <v>202.05600000000004</v>
      </c>
      <c r="N1048" s="85">
        <f>(Table8[[#This Row],[Adj Close]]-Table8[[#This Row],[Forecast 6 Period ]])</f>
        <v>3.6539999999999679</v>
      </c>
      <c r="O1048" s="85">
        <f>Table8[[#This Row],[Erorr 2]]^2</f>
        <v>13.351715999999765</v>
      </c>
      <c r="P1048" s="85">
        <f>ABS(Table8[[#This Row],[Erorr 2]])</f>
        <v>3.6539999999999679</v>
      </c>
      <c r="Q1048" s="13">
        <f>Table8[[#This Row],[Abs Erorr 4]]/Table8[[#This Row],[Adj Close]]</f>
        <v>1.7762870059792754E-2</v>
      </c>
    </row>
    <row r="1049" spans="6:17" x14ac:dyDescent="0.3">
      <c r="F1049" s="9">
        <v>44986.291666666664</v>
      </c>
      <c r="G1049" s="80">
        <v>202.77</v>
      </c>
      <c r="H1049" s="85">
        <f t="shared" si="32"/>
        <v>203.637</v>
      </c>
      <c r="I1049" s="85">
        <f>(Table8[[#This Row],[Adj Close]]-Table8[[#This Row],[Forecast 3 Period]])</f>
        <v>-0.86699999999999022</v>
      </c>
      <c r="J1049" s="85">
        <f>Table8[[#This Row],[Erorr ]]^2</f>
        <v>0.75168899999998307</v>
      </c>
      <c r="K1049" s="85">
        <f>ABS(Table8[[#This Row],[Erorr ]])</f>
        <v>0.86699999999999022</v>
      </c>
      <c r="L1049" s="13">
        <f>Table8[[#This Row],[Abs Erorr ]]/Table8[[#This Row],[Adj Close]]</f>
        <v>4.275780440893575E-3</v>
      </c>
      <c r="M1049" s="97">
        <f t="shared" si="33"/>
        <v>202.28100000000003</v>
      </c>
      <c r="N1049" s="85">
        <f>(Table8[[#This Row],[Adj Close]]-Table8[[#This Row],[Forecast 6 Period ]])</f>
        <v>0.4889999999999759</v>
      </c>
      <c r="O1049" s="85">
        <f>Table8[[#This Row],[Erorr 2]]^2</f>
        <v>0.23912099999997644</v>
      </c>
      <c r="P1049" s="85">
        <f>ABS(Table8[[#This Row],[Erorr 2]])</f>
        <v>0.4889999999999759</v>
      </c>
      <c r="Q1049" s="13">
        <f>Table8[[#This Row],[Abs Erorr 4]]/Table8[[#This Row],[Adj Close]]</f>
        <v>2.4115993490160074E-3</v>
      </c>
    </row>
    <row r="1050" spans="6:17" x14ac:dyDescent="0.3">
      <c r="F1050" s="5">
        <v>44987.291666666664</v>
      </c>
      <c r="G1050" s="91">
        <v>190.9</v>
      </c>
      <c r="H1050" s="85">
        <f t="shared" si="32"/>
        <v>205.10999999999999</v>
      </c>
      <c r="I1050" s="85">
        <f>(Table8[[#This Row],[Adj Close]]-Table8[[#This Row],[Forecast 3 Period]])</f>
        <v>-14.20999999999998</v>
      </c>
      <c r="J1050" s="85">
        <f>Table8[[#This Row],[Erorr ]]^2</f>
        <v>201.92409999999941</v>
      </c>
      <c r="K1050" s="85">
        <f>ABS(Table8[[#This Row],[Erorr ]])</f>
        <v>14.20999999999998</v>
      </c>
      <c r="L1050" s="13">
        <f>Table8[[#This Row],[Abs Erorr ]]/Table8[[#This Row],[Adj Close]]</f>
        <v>7.443687794656878E-2</v>
      </c>
      <c r="M1050" s="97">
        <f t="shared" si="33"/>
        <v>202.89100000000002</v>
      </c>
      <c r="N1050" s="85">
        <f>(Table8[[#This Row],[Adj Close]]-Table8[[#This Row],[Forecast 6 Period ]])</f>
        <v>-11.991000000000014</v>
      </c>
      <c r="O1050" s="85">
        <f>Table8[[#This Row],[Erorr 2]]^2</f>
        <v>143.78408100000033</v>
      </c>
      <c r="P1050" s="85">
        <f>ABS(Table8[[#This Row],[Erorr 2]])</f>
        <v>11.991000000000014</v>
      </c>
      <c r="Q1050" s="13">
        <f>Table8[[#This Row],[Abs Erorr 4]]/Table8[[#This Row],[Adj Close]]</f>
        <v>6.2812991094814113E-2</v>
      </c>
    </row>
    <row r="1051" spans="6:17" x14ac:dyDescent="0.3">
      <c r="F1051" s="9">
        <v>44988.291666666664</v>
      </c>
      <c r="G1051" s="80">
        <v>197.79</v>
      </c>
      <c r="H1051" s="85">
        <f t="shared" si="32"/>
        <v>198.904</v>
      </c>
      <c r="I1051" s="85">
        <f>(Table8[[#This Row],[Adj Close]]-Table8[[#This Row],[Forecast 3 Period]])</f>
        <v>-1.1140000000000043</v>
      </c>
      <c r="J1051" s="85">
        <f>Table8[[#This Row],[Erorr ]]^2</f>
        <v>1.2409960000000095</v>
      </c>
      <c r="K1051" s="85">
        <f>ABS(Table8[[#This Row],[Erorr ]])</f>
        <v>1.1140000000000043</v>
      </c>
      <c r="L1051" s="13">
        <f>Table8[[#This Row],[Abs Erorr ]]/Table8[[#This Row],[Adj Close]]</f>
        <v>5.6322362101218684E-3</v>
      </c>
      <c r="M1051" s="97">
        <f t="shared" si="33"/>
        <v>201.29700000000003</v>
      </c>
      <c r="N1051" s="85">
        <f>(Table8[[#This Row],[Adj Close]]-Table8[[#This Row],[Forecast 6 Period ]])</f>
        <v>-3.5070000000000334</v>
      </c>
      <c r="O1051" s="85">
        <f>Table8[[#This Row],[Erorr 2]]^2</f>
        <v>12.299049000000235</v>
      </c>
      <c r="P1051" s="85">
        <f>ABS(Table8[[#This Row],[Erorr 2]])</f>
        <v>3.5070000000000334</v>
      </c>
      <c r="Q1051" s="13">
        <f>Table8[[#This Row],[Abs Erorr 4]]/Table8[[#This Row],[Adj Close]]</f>
        <v>1.7730926740482499E-2</v>
      </c>
    </row>
    <row r="1052" spans="6:17" x14ac:dyDescent="0.3">
      <c r="F1052" s="5">
        <v>44991.291666666664</v>
      </c>
      <c r="G1052" s="91">
        <v>193.81</v>
      </c>
      <c r="H1052" s="85">
        <f t="shared" si="32"/>
        <v>197.21699999999998</v>
      </c>
      <c r="I1052" s="85">
        <f>(Table8[[#This Row],[Adj Close]]-Table8[[#This Row],[Forecast 3 Period]])</f>
        <v>-3.4069999999999823</v>
      </c>
      <c r="J1052" s="85">
        <f>Table8[[#This Row],[Erorr ]]^2</f>
        <v>11.60764899999988</v>
      </c>
      <c r="K1052" s="85">
        <f>ABS(Table8[[#This Row],[Erorr ]])</f>
        <v>3.4069999999999823</v>
      </c>
      <c r="L1052" s="13">
        <f>Table8[[#This Row],[Abs Erorr ]]/Table8[[#This Row],[Adj Close]]</f>
        <v>1.7579072287291584E-2</v>
      </c>
      <c r="M1052" s="97">
        <f t="shared" si="33"/>
        <v>199.88499999999999</v>
      </c>
      <c r="N1052" s="85">
        <f>(Table8[[#This Row],[Adj Close]]-Table8[[#This Row],[Forecast 6 Period ]])</f>
        <v>-6.0749999999999886</v>
      </c>
      <c r="O1052" s="85">
        <f>Table8[[#This Row],[Erorr 2]]^2</f>
        <v>36.905624999999858</v>
      </c>
      <c r="P1052" s="85">
        <f>ABS(Table8[[#This Row],[Erorr 2]])</f>
        <v>6.0749999999999886</v>
      </c>
      <c r="Q1052" s="13">
        <f>Table8[[#This Row],[Abs Erorr 4]]/Table8[[#This Row],[Adj Close]]</f>
        <v>3.1345131830142862E-2</v>
      </c>
    </row>
    <row r="1053" spans="6:17" x14ac:dyDescent="0.3">
      <c r="F1053" s="9">
        <v>44992.291666666664</v>
      </c>
      <c r="G1053" s="80">
        <v>187.71</v>
      </c>
      <c r="H1053" s="85">
        <f t="shared" si="32"/>
        <v>194.131</v>
      </c>
      <c r="I1053" s="85">
        <f>(Table8[[#This Row],[Adj Close]]-Table8[[#This Row],[Forecast 3 Period]])</f>
        <v>-6.4209999999999923</v>
      </c>
      <c r="J1053" s="85">
        <f>Table8[[#This Row],[Erorr ]]^2</f>
        <v>41.229240999999902</v>
      </c>
      <c r="K1053" s="85">
        <f>ABS(Table8[[#This Row],[Erorr ]])</f>
        <v>6.4209999999999923</v>
      </c>
      <c r="L1053" s="13">
        <f>Table8[[#This Row],[Abs Erorr ]]/Table8[[#This Row],[Adj Close]]</f>
        <v>3.4207021469287689E-2</v>
      </c>
      <c r="M1053" s="97">
        <f t="shared" si="33"/>
        <v>198.38800000000001</v>
      </c>
      <c r="N1053" s="85">
        <f>(Table8[[#This Row],[Adj Close]]-Table8[[#This Row],[Forecast 6 Period ]])</f>
        <v>-10.677999999999997</v>
      </c>
      <c r="O1053" s="85">
        <f>Table8[[#This Row],[Erorr 2]]^2</f>
        <v>114.01968399999994</v>
      </c>
      <c r="P1053" s="85">
        <f>ABS(Table8[[#This Row],[Erorr 2]])</f>
        <v>10.677999999999997</v>
      </c>
      <c r="Q1053" s="13">
        <f>Table8[[#This Row],[Abs Erorr 4]]/Table8[[#This Row],[Adj Close]]</f>
        <v>5.6885621437323515E-2</v>
      </c>
    </row>
    <row r="1054" spans="6:17" x14ac:dyDescent="0.3">
      <c r="F1054" s="5">
        <v>44993.291666666664</v>
      </c>
      <c r="G1054" s="91">
        <v>182</v>
      </c>
      <c r="H1054" s="85">
        <f t="shared" si="32"/>
        <v>192.56399999999999</v>
      </c>
      <c r="I1054" s="85">
        <f>(Table8[[#This Row],[Adj Close]]-Table8[[#This Row],[Forecast 3 Period]])</f>
        <v>-10.563999999999993</v>
      </c>
      <c r="J1054" s="85">
        <f>Table8[[#This Row],[Erorr ]]^2</f>
        <v>111.59809599999986</v>
      </c>
      <c r="K1054" s="85">
        <f>ABS(Table8[[#This Row],[Erorr ]])</f>
        <v>10.563999999999993</v>
      </c>
      <c r="L1054" s="13">
        <f>Table8[[#This Row],[Abs Erorr ]]/Table8[[#This Row],[Adj Close]]</f>
        <v>5.8043956043956006E-2</v>
      </c>
      <c r="M1054" s="97">
        <f t="shared" si="33"/>
        <v>194.89000000000001</v>
      </c>
      <c r="N1054" s="85">
        <f>(Table8[[#This Row],[Adj Close]]-Table8[[#This Row],[Forecast 6 Period ]])</f>
        <v>-12.890000000000015</v>
      </c>
      <c r="O1054" s="85">
        <f>Table8[[#This Row],[Erorr 2]]^2</f>
        <v>166.15210000000039</v>
      </c>
      <c r="P1054" s="85">
        <f>ABS(Table8[[#This Row],[Erorr 2]])</f>
        <v>12.890000000000015</v>
      </c>
      <c r="Q1054" s="13">
        <f>Table8[[#This Row],[Abs Erorr 4]]/Table8[[#This Row],[Adj Close]]</f>
        <v>7.0824175824175911E-2</v>
      </c>
    </row>
    <row r="1055" spans="6:17" x14ac:dyDescent="0.3">
      <c r="F1055" s="9">
        <v>44994.291666666664</v>
      </c>
      <c r="G1055" s="80">
        <v>172.92</v>
      </c>
      <c r="H1055" s="85">
        <f t="shared" si="32"/>
        <v>187.256</v>
      </c>
      <c r="I1055" s="85">
        <f>(Table8[[#This Row],[Adj Close]]-Table8[[#This Row],[Forecast 3 Period]])</f>
        <v>-14.336000000000013</v>
      </c>
      <c r="J1055" s="85">
        <f>Table8[[#This Row],[Erorr ]]^2</f>
        <v>205.52089600000036</v>
      </c>
      <c r="K1055" s="85">
        <f>ABS(Table8[[#This Row],[Erorr ]])</f>
        <v>14.336000000000013</v>
      </c>
      <c r="L1055" s="13">
        <f>Table8[[#This Row],[Abs Erorr ]]/Table8[[#This Row],[Adj Close]]</f>
        <v>8.2905389775618857E-2</v>
      </c>
      <c r="M1055" s="97">
        <f t="shared" si="33"/>
        <v>191.62900000000002</v>
      </c>
      <c r="N1055" s="85">
        <f>(Table8[[#This Row],[Adj Close]]-Table8[[#This Row],[Forecast 6 Period ]])</f>
        <v>-18.709000000000032</v>
      </c>
      <c r="O1055" s="85">
        <f>Table8[[#This Row],[Erorr 2]]^2</f>
        <v>350.02668100000119</v>
      </c>
      <c r="P1055" s="85">
        <f>ABS(Table8[[#This Row],[Erorr 2]])</f>
        <v>18.709000000000032</v>
      </c>
      <c r="Q1055" s="13">
        <f>Table8[[#This Row],[Abs Erorr 4]]/Table8[[#This Row],[Adj Close]]</f>
        <v>0.10819454082812881</v>
      </c>
    </row>
    <row r="1056" spans="6:17" x14ac:dyDescent="0.3">
      <c r="F1056" s="5">
        <v>44995.291666666664</v>
      </c>
      <c r="G1056" s="91">
        <v>173.44</v>
      </c>
      <c r="H1056" s="85">
        <f t="shared" si="32"/>
        <v>180.08100000000002</v>
      </c>
      <c r="I1056" s="85">
        <f>(Table8[[#This Row],[Adj Close]]-Table8[[#This Row],[Forecast 3 Period]])</f>
        <v>-6.6410000000000196</v>
      </c>
      <c r="J1056" s="85">
        <f>Table8[[#This Row],[Erorr ]]^2</f>
        <v>44.102881000000259</v>
      </c>
      <c r="K1056" s="85">
        <f>ABS(Table8[[#This Row],[Erorr ]])</f>
        <v>6.6410000000000196</v>
      </c>
      <c r="L1056" s="13">
        <f>Table8[[#This Row],[Abs Erorr ]]/Table8[[#This Row],[Adj Close]]</f>
        <v>3.8289898523985351E-2</v>
      </c>
      <c r="M1056" s="97">
        <f t="shared" si="33"/>
        <v>186.15700000000001</v>
      </c>
      <c r="N1056" s="85">
        <f>(Table8[[#This Row],[Adj Close]]-Table8[[#This Row],[Forecast 6 Period ]])</f>
        <v>-12.717000000000013</v>
      </c>
      <c r="O1056" s="85">
        <f>Table8[[#This Row],[Erorr 2]]^2</f>
        <v>161.72208900000032</v>
      </c>
      <c r="P1056" s="85">
        <f>ABS(Table8[[#This Row],[Erorr 2]])</f>
        <v>12.717000000000013</v>
      </c>
      <c r="Q1056" s="13">
        <f>Table8[[#This Row],[Abs Erorr 4]]/Table8[[#This Row],[Adj Close]]</f>
        <v>7.3322186346863549E-2</v>
      </c>
    </row>
    <row r="1057" spans="6:17" x14ac:dyDescent="0.3">
      <c r="F1057" s="9">
        <v>44998.291666666664</v>
      </c>
      <c r="G1057" s="80">
        <v>174.48</v>
      </c>
      <c r="H1057" s="85">
        <f t="shared" si="32"/>
        <v>175.852</v>
      </c>
      <c r="I1057" s="85">
        <f>(Table8[[#This Row],[Adj Close]]-Table8[[#This Row],[Forecast 3 Period]])</f>
        <v>-1.3720000000000141</v>
      </c>
      <c r="J1057" s="85">
        <f>Table8[[#This Row],[Erorr ]]^2</f>
        <v>1.8823840000000387</v>
      </c>
      <c r="K1057" s="85">
        <f>ABS(Table8[[#This Row],[Erorr ]])</f>
        <v>1.3720000000000141</v>
      </c>
      <c r="L1057" s="13">
        <f>Table8[[#This Row],[Abs Erorr ]]/Table8[[#This Row],[Adj Close]]</f>
        <v>7.8633654287025116E-3</v>
      </c>
      <c r="M1057" s="97">
        <f t="shared" si="33"/>
        <v>182.374</v>
      </c>
      <c r="N1057" s="85">
        <f>(Table8[[#This Row],[Adj Close]]-Table8[[#This Row],[Forecast 6 Period ]])</f>
        <v>-7.8940000000000055</v>
      </c>
      <c r="O1057" s="85">
        <f>Table8[[#This Row],[Erorr 2]]^2</f>
        <v>62.315236000000084</v>
      </c>
      <c r="P1057" s="85">
        <f>ABS(Table8[[#This Row],[Erorr 2]])</f>
        <v>7.8940000000000055</v>
      </c>
      <c r="Q1057" s="13">
        <f>Table8[[#This Row],[Abs Erorr 4]]/Table8[[#This Row],[Adj Close]]</f>
        <v>4.5243007794589674E-2</v>
      </c>
    </row>
    <row r="1058" spans="6:17" x14ac:dyDescent="0.3">
      <c r="F1058" s="5">
        <v>44999.291666666664</v>
      </c>
      <c r="G1058" s="91">
        <v>183.26</v>
      </c>
      <c r="H1058" s="85">
        <f t="shared" si="32"/>
        <v>173.7</v>
      </c>
      <c r="I1058" s="85">
        <f>(Table8[[#This Row],[Adj Close]]-Table8[[#This Row],[Forecast 3 Period]])</f>
        <v>9.5600000000000023</v>
      </c>
      <c r="J1058" s="85">
        <f>Table8[[#This Row],[Erorr ]]^2</f>
        <v>91.393600000000049</v>
      </c>
      <c r="K1058" s="85">
        <f>ABS(Table8[[#This Row],[Erorr ]])</f>
        <v>9.5600000000000023</v>
      </c>
      <c r="L1058" s="13">
        <f>Table8[[#This Row],[Abs Erorr ]]/Table8[[#This Row],[Adj Close]]</f>
        <v>5.2166321073884116E-2</v>
      </c>
      <c r="M1058" s="97">
        <f t="shared" si="33"/>
        <v>178.72</v>
      </c>
      <c r="N1058" s="85">
        <f>(Table8[[#This Row],[Adj Close]]-Table8[[#This Row],[Forecast 6 Period ]])</f>
        <v>4.539999999999992</v>
      </c>
      <c r="O1058" s="85">
        <f>Table8[[#This Row],[Erorr 2]]^2</f>
        <v>20.611599999999928</v>
      </c>
      <c r="P1058" s="85">
        <f>ABS(Table8[[#This Row],[Erorr 2]])</f>
        <v>4.539999999999992</v>
      </c>
      <c r="Q1058" s="13">
        <f>Table8[[#This Row],[Abs Erorr 4]]/Table8[[#This Row],[Adj Close]]</f>
        <v>2.47735457819491E-2</v>
      </c>
    </row>
    <row r="1059" spans="6:17" x14ac:dyDescent="0.3">
      <c r="F1059" s="9">
        <v>45000.291666666664</v>
      </c>
      <c r="G1059" s="80">
        <v>180.45</v>
      </c>
      <c r="H1059" s="85">
        <f t="shared" si="32"/>
        <v>177.68</v>
      </c>
      <c r="I1059" s="85">
        <f>(Table8[[#This Row],[Adj Close]]-Table8[[#This Row],[Forecast 3 Period]])</f>
        <v>2.7699999999999818</v>
      </c>
      <c r="J1059" s="85">
        <f>Table8[[#This Row],[Erorr ]]^2</f>
        <v>7.672899999999899</v>
      </c>
      <c r="K1059" s="85">
        <f>ABS(Table8[[#This Row],[Erorr ]])</f>
        <v>2.7699999999999818</v>
      </c>
      <c r="L1059" s="13">
        <f>Table8[[#This Row],[Abs Erorr ]]/Table8[[#This Row],[Adj Close]]</f>
        <v>1.5350512607370363E-2</v>
      </c>
      <c r="M1059" s="97">
        <f t="shared" si="33"/>
        <v>177.791</v>
      </c>
      <c r="N1059" s="85">
        <f>(Table8[[#This Row],[Adj Close]]-Table8[[#This Row],[Forecast 6 Period ]])</f>
        <v>2.6589999999999918</v>
      </c>
      <c r="O1059" s="85">
        <f>Table8[[#This Row],[Erorr 2]]^2</f>
        <v>7.0702809999999561</v>
      </c>
      <c r="P1059" s="85">
        <f>ABS(Table8[[#This Row],[Erorr 2]])</f>
        <v>2.6589999999999918</v>
      </c>
      <c r="Q1059" s="13">
        <f>Table8[[#This Row],[Abs Erorr 4]]/Table8[[#This Row],[Adj Close]]</f>
        <v>1.473538376281514E-2</v>
      </c>
    </row>
    <row r="1060" spans="6:17" x14ac:dyDescent="0.3">
      <c r="F1060" s="5">
        <v>45001.291666666664</v>
      </c>
      <c r="G1060" s="91">
        <v>184.13</v>
      </c>
      <c r="H1060" s="85">
        <f t="shared" si="32"/>
        <v>179.50199999999998</v>
      </c>
      <c r="I1060" s="85">
        <f>(Table8[[#This Row],[Adj Close]]-Table8[[#This Row],[Forecast 3 Period]])</f>
        <v>4.6280000000000143</v>
      </c>
      <c r="J1060" s="85">
        <f>Table8[[#This Row],[Erorr ]]^2</f>
        <v>21.418384000000131</v>
      </c>
      <c r="K1060" s="85">
        <f>ABS(Table8[[#This Row],[Erorr ]])</f>
        <v>4.6280000000000143</v>
      </c>
      <c r="L1060" s="13">
        <f>Table8[[#This Row],[Abs Erorr ]]/Table8[[#This Row],[Adj Close]]</f>
        <v>2.5134415901808583E-2</v>
      </c>
      <c r="M1060" s="97">
        <f t="shared" si="33"/>
        <v>177.81799999999998</v>
      </c>
      <c r="N1060" s="85">
        <f>(Table8[[#This Row],[Adj Close]]-Table8[[#This Row],[Forecast 6 Period ]])</f>
        <v>6.3120000000000118</v>
      </c>
      <c r="O1060" s="85">
        <f>Table8[[#This Row],[Erorr 2]]^2</f>
        <v>39.841344000000149</v>
      </c>
      <c r="P1060" s="85">
        <f>ABS(Table8[[#This Row],[Erorr 2]])</f>
        <v>6.3120000000000118</v>
      </c>
      <c r="Q1060" s="13">
        <f>Table8[[#This Row],[Abs Erorr 4]]/Table8[[#This Row],[Adj Close]]</f>
        <v>3.4280128170314519E-2</v>
      </c>
    </row>
    <row r="1061" spans="6:17" x14ac:dyDescent="0.3">
      <c r="F1061" s="9">
        <v>45002.291666666664</v>
      </c>
      <c r="G1061" s="80">
        <v>180.13</v>
      </c>
      <c r="H1061" s="85">
        <f t="shared" si="32"/>
        <v>182.76499999999999</v>
      </c>
      <c r="I1061" s="85">
        <f>(Table8[[#This Row],[Adj Close]]-Table8[[#This Row],[Forecast 3 Period]])</f>
        <v>-2.6349999999999909</v>
      </c>
      <c r="J1061" s="85">
        <f>Table8[[#This Row],[Erorr ]]^2</f>
        <v>6.943224999999952</v>
      </c>
      <c r="K1061" s="85">
        <f>ABS(Table8[[#This Row],[Erorr ]])</f>
        <v>2.6349999999999909</v>
      </c>
      <c r="L1061" s="13">
        <f>Table8[[#This Row],[Abs Erorr ]]/Table8[[#This Row],[Adj Close]]</f>
        <v>1.4628323988230671E-2</v>
      </c>
      <c r="M1061" s="97">
        <f t="shared" si="33"/>
        <v>179.1</v>
      </c>
      <c r="N1061" s="85">
        <f>(Table8[[#This Row],[Adj Close]]-Table8[[#This Row],[Forecast 6 Period ]])</f>
        <v>1.0300000000000011</v>
      </c>
      <c r="O1061" s="85">
        <f>Table8[[#This Row],[Erorr 2]]^2</f>
        <v>1.0609000000000024</v>
      </c>
      <c r="P1061" s="85">
        <f>ABS(Table8[[#This Row],[Erorr 2]])</f>
        <v>1.0300000000000011</v>
      </c>
      <c r="Q1061" s="13">
        <f>Table8[[#This Row],[Abs Erorr 4]]/Table8[[#This Row],[Adj Close]]</f>
        <v>5.7180924887581253E-3</v>
      </c>
    </row>
    <row r="1062" spans="6:17" x14ac:dyDescent="0.3">
      <c r="F1062" s="5">
        <v>45005.291666666664</v>
      </c>
      <c r="G1062" s="91">
        <v>183.25</v>
      </c>
      <c r="H1062" s="85">
        <f t="shared" si="32"/>
        <v>181.42599999999999</v>
      </c>
      <c r="I1062" s="85">
        <f>(Table8[[#This Row],[Adj Close]]-Table8[[#This Row],[Forecast 3 Period]])</f>
        <v>1.8240000000000123</v>
      </c>
      <c r="J1062" s="85">
        <f>Table8[[#This Row],[Erorr ]]^2</f>
        <v>3.326976000000045</v>
      </c>
      <c r="K1062" s="85">
        <f>ABS(Table8[[#This Row],[Erorr ]])</f>
        <v>1.8240000000000123</v>
      </c>
      <c r="L1062" s="13">
        <f>Table8[[#This Row],[Abs Erorr ]]/Table8[[#This Row],[Adj Close]]</f>
        <v>9.9536152796726451E-3</v>
      </c>
      <c r="M1062" s="97">
        <f t="shared" si="33"/>
        <v>180.386</v>
      </c>
      <c r="N1062" s="85">
        <f>(Table8[[#This Row],[Adj Close]]-Table8[[#This Row],[Forecast 6 Period ]])</f>
        <v>2.8640000000000043</v>
      </c>
      <c r="O1062" s="85">
        <f>Table8[[#This Row],[Erorr 2]]^2</f>
        <v>8.2024960000000249</v>
      </c>
      <c r="P1062" s="85">
        <f>ABS(Table8[[#This Row],[Erorr 2]])</f>
        <v>2.8640000000000043</v>
      </c>
      <c r="Q1062" s="13">
        <f>Table8[[#This Row],[Abs Erorr 4]]/Table8[[#This Row],[Adj Close]]</f>
        <v>1.562892223738065E-2</v>
      </c>
    </row>
    <row r="1063" spans="6:17" x14ac:dyDescent="0.3">
      <c r="F1063" s="9">
        <v>45006.291666666664</v>
      </c>
      <c r="G1063" s="80">
        <v>197.58</v>
      </c>
      <c r="H1063" s="85">
        <f t="shared" si="32"/>
        <v>182.578</v>
      </c>
      <c r="I1063" s="85">
        <f>(Table8[[#This Row],[Adj Close]]-Table8[[#This Row],[Forecast 3 Period]])</f>
        <v>15.00200000000001</v>
      </c>
      <c r="J1063" s="85">
        <f>Table8[[#This Row],[Erorr ]]^2</f>
        <v>225.06000400000028</v>
      </c>
      <c r="K1063" s="85">
        <f>ABS(Table8[[#This Row],[Erorr ]])</f>
        <v>15.00200000000001</v>
      </c>
      <c r="L1063" s="13">
        <f>Table8[[#This Row],[Abs Erorr ]]/Table8[[#This Row],[Adj Close]]</f>
        <v>7.5928737726490572E-2</v>
      </c>
      <c r="M1063" s="97">
        <f t="shared" si="33"/>
        <v>181.36600000000001</v>
      </c>
      <c r="N1063" s="85">
        <f>(Table8[[#This Row],[Adj Close]]-Table8[[#This Row],[Forecast 6 Period ]])</f>
        <v>16.213999999999999</v>
      </c>
      <c r="O1063" s="85">
        <f>Table8[[#This Row],[Erorr 2]]^2</f>
        <v>262.89379599999995</v>
      </c>
      <c r="P1063" s="85">
        <f>ABS(Table8[[#This Row],[Erorr 2]])</f>
        <v>16.213999999999999</v>
      </c>
      <c r="Q1063" s="13">
        <f>Table8[[#This Row],[Abs Erorr 4]]/Table8[[#This Row],[Adj Close]]</f>
        <v>8.2062961838242729E-2</v>
      </c>
    </row>
    <row r="1064" spans="6:17" x14ac:dyDescent="0.3">
      <c r="F1064" s="5">
        <v>45007.291666666664</v>
      </c>
      <c r="G1064" s="91">
        <v>191.15</v>
      </c>
      <c r="H1064" s="85">
        <f t="shared" si="32"/>
        <v>188.04599999999999</v>
      </c>
      <c r="I1064" s="85">
        <f>(Table8[[#This Row],[Adj Close]]-Table8[[#This Row],[Forecast 3 Period]])</f>
        <v>3.1040000000000134</v>
      </c>
      <c r="J1064" s="85">
        <f>Table8[[#This Row],[Erorr ]]^2</f>
        <v>9.6348160000000824</v>
      </c>
      <c r="K1064" s="85">
        <f>ABS(Table8[[#This Row],[Erorr ]])</f>
        <v>3.1040000000000134</v>
      </c>
      <c r="L1064" s="13">
        <f>Table8[[#This Row],[Abs Erorr ]]/Table8[[#This Row],[Adj Close]]</f>
        <v>1.6238556107768837E-2</v>
      </c>
      <c r="M1064" s="97">
        <f t="shared" si="33"/>
        <v>185.38899999999998</v>
      </c>
      <c r="N1064" s="85">
        <f>(Table8[[#This Row],[Adj Close]]-Table8[[#This Row],[Forecast 6 Period ]])</f>
        <v>5.7610000000000241</v>
      </c>
      <c r="O1064" s="85">
        <f>Table8[[#This Row],[Erorr 2]]^2</f>
        <v>33.189121000000277</v>
      </c>
      <c r="P1064" s="85">
        <f>ABS(Table8[[#This Row],[Erorr 2]])</f>
        <v>5.7610000000000241</v>
      </c>
      <c r="Q1064" s="13">
        <f>Table8[[#This Row],[Abs Erorr 4]]/Table8[[#This Row],[Adj Close]]</f>
        <v>3.0138634580172765E-2</v>
      </c>
    </row>
    <row r="1065" spans="6:17" x14ac:dyDescent="0.3">
      <c r="F1065" s="9">
        <v>45008.291666666664</v>
      </c>
      <c r="G1065" s="80">
        <v>192.22</v>
      </c>
      <c r="H1065" s="85">
        <f t="shared" si="32"/>
        <v>190.709</v>
      </c>
      <c r="I1065" s="85">
        <f>(Table8[[#This Row],[Adj Close]]-Table8[[#This Row],[Forecast 3 Period]])</f>
        <v>1.5109999999999957</v>
      </c>
      <c r="J1065" s="85">
        <f>Table8[[#This Row],[Erorr ]]^2</f>
        <v>2.2831209999999871</v>
      </c>
      <c r="K1065" s="85">
        <f>ABS(Table8[[#This Row],[Erorr ]])</f>
        <v>1.5109999999999957</v>
      </c>
      <c r="L1065" s="13">
        <f>Table8[[#This Row],[Abs Erorr ]]/Table8[[#This Row],[Adj Close]]</f>
        <v>7.860784517740067E-3</v>
      </c>
      <c r="M1065" s="97">
        <f t="shared" si="33"/>
        <v>186.88000000000002</v>
      </c>
      <c r="N1065" s="85">
        <f>(Table8[[#This Row],[Adj Close]]-Table8[[#This Row],[Forecast 6 Period ]])</f>
        <v>5.339999999999975</v>
      </c>
      <c r="O1065" s="85">
        <f>Table8[[#This Row],[Erorr 2]]^2</f>
        <v>28.515599999999733</v>
      </c>
      <c r="P1065" s="85">
        <f>ABS(Table8[[#This Row],[Erorr 2]])</f>
        <v>5.339999999999975</v>
      </c>
      <c r="Q1065" s="13">
        <f>Table8[[#This Row],[Abs Erorr 4]]/Table8[[#This Row],[Adj Close]]</f>
        <v>2.7780667984600847E-2</v>
      </c>
    </row>
    <row r="1066" spans="6:17" x14ac:dyDescent="0.3">
      <c r="F1066" s="5">
        <v>45009.291666666664</v>
      </c>
      <c r="G1066" s="91">
        <v>190.41</v>
      </c>
      <c r="H1066" s="85">
        <f t="shared" si="32"/>
        <v>193.50700000000001</v>
      </c>
      <c r="I1066" s="85">
        <f>(Table8[[#This Row],[Adj Close]]-Table8[[#This Row],[Forecast 3 Period]])</f>
        <v>-3.0970000000000084</v>
      </c>
      <c r="J1066" s="85">
        <f>Table8[[#This Row],[Erorr ]]^2</f>
        <v>9.591409000000052</v>
      </c>
      <c r="K1066" s="85">
        <f>ABS(Table8[[#This Row],[Erorr ]])</f>
        <v>3.0970000000000084</v>
      </c>
      <c r="L1066" s="13">
        <f>Table8[[#This Row],[Abs Erorr ]]/Table8[[#This Row],[Adj Close]]</f>
        <v>1.6264902053463624E-2</v>
      </c>
      <c r="M1066" s="97">
        <f t="shared" si="33"/>
        <v>189.26600000000002</v>
      </c>
      <c r="N1066" s="85">
        <f>(Table8[[#This Row],[Adj Close]]-Table8[[#This Row],[Forecast 6 Period ]])</f>
        <v>1.143999999999977</v>
      </c>
      <c r="O1066" s="85">
        <f>Table8[[#This Row],[Erorr 2]]^2</f>
        <v>1.3087359999999475</v>
      </c>
      <c r="P1066" s="85">
        <f>ABS(Table8[[#This Row],[Erorr 2]])</f>
        <v>1.143999999999977</v>
      </c>
      <c r="Q1066" s="13">
        <f>Table8[[#This Row],[Abs Erorr 4]]/Table8[[#This Row],[Adj Close]]</f>
        <v>6.0080878105140331E-3</v>
      </c>
    </row>
    <row r="1067" spans="6:17" x14ac:dyDescent="0.3">
      <c r="F1067" s="9">
        <v>45012.291666666664</v>
      </c>
      <c r="G1067" s="80">
        <v>191.81</v>
      </c>
      <c r="H1067" s="85">
        <f t="shared" si="32"/>
        <v>191.17499999999998</v>
      </c>
      <c r="I1067" s="85">
        <f>(Table8[[#This Row],[Adj Close]]-Table8[[#This Row],[Forecast 3 Period]])</f>
        <v>0.63500000000001933</v>
      </c>
      <c r="J1067" s="85">
        <f>Table8[[#This Row],[Erorr ]]^2</f>
        <v>0.40322500000002454</v>
      </c>
      <c r="K1067" s="85">
        <f>ABS(Table8[[#This Row],[Erorr ]])</f>
        <v>0.63500000000001933</v>
      </c>
      <c r="L1067" s="13">
        <f>Table8[[#This Row],[Abs Erorr ]]/Table8[[#This Row],[Adj Close]]</f>
        <v>3.3105677493353806E-3</v>
      </c>
      <c r="M1067" s="97">
        <f t="shared" si="33"/>
        <v>190.61</v>
      </c>
      <c r="N1067" s="85">
        <f>(Table8[[#This Row],[Adj Close]]-Table8[[#This Row],[Forecast 6 Period ]])</f>
        <v>1.1999999999999886</v>
      </c>
      <c r="O1067" s="85">
        <f>Table8[[#This Row],[Erorr 2]]^2</f>
        <v>1.4399999999999726</v>
      </c>
      <c r="P1067" s="85">
        <f>ABS(Table8[[#This Row],[Erorr 2]])</f>
        <v>1.1999999999999886</v>
      </c>
      <c r="Q1067" s="13">
        <f>Table8[[#This Row],[Abs Erorr 4]]/Table8[[#This Row],[Adj Close]]</f>
        <v>6.256191022365824E-3</v>
      </c>
    </row>
    <row r="1068" spans="6:17" x14ac:dyDescent="0.3">
      <c r="F1068" s="5">
        <v>45013.291666666664</v>
      </c>
      <c r="G1068" s="91">
        <v>189.19</v>
      </c>
      <c r="H1068" s="85">
        <f t="shared" si="32"/>
        <v>191.51300000000001</v>
      </c>
      <c r="I1068" s="85">
        <f>(Table8[[#This Row],[Adj Close]]-Table8[[#This Row],[Forecast 3 Period]])</f>
        <v>-2.3230000000000075</v>
      </c>
      <c r="J1068" s="85">
        <f>Table8[[#This Row],[Erorr ]]^2</f>
        <v>5.3963290000000352</v>
      </c>
      <c r="K1068" s="85">
        <f>ABS(Table8[[#This Row],[Erorr ]])</f>
        <v>2.3230000000000075</v>
      </c>
      <c r="L1068" s="13">
        <f>Table8[[#This Row],[Abs Erorr ]]/Table8[[#This Row],[Adj Close]]</f>
        <v>1.2278661662878627E-2</v>
      </c>
      <c r="M1068" s="97">
        <f t="shared" si="33"/>
        <v>191.20099999999999</v>
      </c>
      <c r="N1068" s="85">
        <f>(Table8[[#This Row],[Adj Close]]-Table8[[#This Row],[Forecast 6 Period ]])</f>
        <v>-2.0109999999999957</v>
      </c>
      <c r="O1068" s="85">
        <f>Table8[[#This Row],[Erorr 2]]^2</f>
        <v>4.0441209999999828</v>
      </c>
      <c r="P1068" s="85">
        <f>ABS(Table8[[#This Row],[Erorr 2]])</f>
        <v>2.0109999999999957</v>
      </c>
      <c r="Q1068" s="13">
        <f>Table8[[#This Row],[Abs Erorr 4]]/Table8[[#This Row],[Adj Close]]</f>
        <v>1.062952587346052E-2</v>
      </c>
    </row>
    <row r="1069" spans="6:17" x14ac:dyDescent="0.3">
      <c r="F1069" s="9">
        <v>45014.291666666664</v>
      </c>
      <c r="G1069" s="80">
        <v>193.88</v>
      </c>
      <c r="H1069" s="85">
        <f t="shared" si="32"/>
        <v>190.34199999999998</v>
      </c>
      <c r="I1069" s="85">
        <f>(Table8[[#This Row],[Adj Close]]-Table8[[#This Row],[Forecast 3 Period]])</f>
        <v>3.5380000000000109</v>
      </c>
      <c r="J1069" s="85">
        <f>Table8[[#This Row],[Erorr ]]^2</f>
        <v>12.517444000000078</v>
      </c>
      <c r="K1069" s="85">
        <f>ABS(Table8[[#This Row],[Erorr ]])</f>
        <v>3.5380000000000109</v>
      </c>
      <c r="L1069" s="13">
        <f>Table8[[#This Row],[Abs Erorr ]]/Table8[[#This Row],[Adj Close]]</f>
        <v>1.8248401072828612E-2</v>
      </c>
      <c r="M1069" s="97">
        <f t="shared" si="33"/>
        <v>191.59900000000002</v>
      </c>
      <c r="N1069" s="85">
        <f>(Table8[[#This Row],[Adj Close]]-Table8[[#This Row],[Forecast 6 Period ]])</f>
        <v>2.2809999999999775</v>
      </c>
      <c r="O1069" s="85">
        <f>Table8[[#This Row],[Erorr 2]]^2</f>
        <v>5.2029609999998971</v>
      </c>
      <c r="P1069" s="85">
        <f>ABS(Table8[[#This Row],[Erorr 2]])</f>
        <v>2.2809999999999775</v>
      </c>
      <c r="Q1069" s="13">
        <f>Table8[[#This Row],[Abs Erorr 4]]/Table8[[#This Row],[Adj Close]]</f>
        <v>1.1765009284093138E-2</v>
      </c>
    </row>
    <row r="1070" spans="6:17" x14ac:dyDescent="0.3">
      <c r="F1070" s="5">
        <v>45015.291666666664</v>
      </c>
      <c r="G1070" s="91">
        <v>195.28</v>
      </c>
      <c r="H1070" s="85">
        <f t="shared" si="32"/>
        <v>191.852</v>
      </c>
      <c r="I1070" s="85">
        <f>(Table8[[#This Row],[Adj Close]]-Table8[[#This Row],[Forecast 3 Period]])</f>
        <v>3.4279999999999973</v>
      </c>
      <c r="J1070" s="85">
        <f>Table8[[#This Row],[Erorr ]]^2</f>
        <v>11.751183999999981</v>
      </c>
      <c r="K1070" s="85">
        <f>ABS(Table8[[#This Row],[Erorr ]])</f>
        <v>3.4279999999999973</v>
      </c>
      <c r="L1070" s="13">
        <f>Table8[[#This Row],[Abs Erorr ]]/Table8[[#This Row],[Adj Close]]</f>
        <v>1.7554281032363773E-2</v>
      </c>
      <c r="M1070" s="97">
        <f t="shared" si="33"/>
        <v>191.39500000000001</v>
      </c>
      <c r="N1070" s="85">
        <f>(Table8[[#This Row],[Adj Close]]-Table8[[#This Row],[Forecast 6 Period ]])</f>
        <v>3.8849999999999909</v>
      </c>
      <c r="O1070" s="85">
        <f>Table8[[#This Row],[Erorr 2]]^2</f>
        <v>15.093224999999929</v>
      </c>
      <c r="P1070" s="85">
        <f>ABS(Table8[[#This Row],[Erorr 2]])</f>
        <v>3.8849999999999909</v>
      </c>
      <c r="Q1070" s="13">
        <f>Table8[[#This Row],[Abs Erorr 4]]/Table8[[#This Row],[Adj Close]]</f>
        <v>1.9894510446538258E-2</v>
      </c>
    </row>
    <row r="1071" spans="6:17" x14ac:dyDescent="0.3">
      <c r="F1071" s="9">
        <v>45016.291666666664</v>
      </c>
      <c r="G1071" s="80">
        <v>207.46</v>
      </c>
      <c r="H1071" s="85">
        <f t="shared" si="32"/>
        <v>193.03300000000002</v>
      </c>
      <c r="I1071" s="85">
        <f>(Table8[[#This Row],[Adj Close]]-Table8[[#This Row],[Forecast 3 Period]])</f>
        <v>14.426999999999992</v>
      </c>
      <c r="J1071" s="85">
        <f>Table8[[#This Row],[Erorr ]]^2</f>
        <v>208.13832899999977</v>
      </c>
      <c r="K1071" s="85">
        <f>ABS(Table8[[#This Row],[Erorr ]])</f>
        <v>14.426999999999992</v>
      </c>
      <c r="L1071" s="13">
        <f>Table8[[#This Row],[Abs Erorr ]]/Table8[[#This Row],[Adj Close]]</f>
        <v>6.9541116359780164E-2</v>
      </c>
      <c r="M1071" s="97">
        <f t="shared" si="33"/>
        <v>192.29500000000002</v>
      </c>
      <c r="N1071" s="85">
        <f>(Table8[[#This Row],[Adj Close]]-Table8[[#This Row],[Forecast 6 Period ]])</f>
        <v>15.164999999999992</v>
      </c>
      <c r="O1071" s="85">
        <f>Table8[[#This Row],[Erorr 2]]^2</f>
        <v>229.97722499999975</v>
      </c>
      <c r="P1071" s="85">
        <f>ABS(Table8[[#This Row],[Erorr 2]])</f>
        <v>15.164999999999992</v>
      </c>
      <c r="Q1071" s="13">
        <f>Table8[[#This Row],[Abs Erorr 4]]/Table8[[#This Row],[Adj Close]]</f>
        <v>7.3098428612744584E-2</v>
      </c>
    </row>
    <row r="1072" spans="6:17" x14ac:dyDescent="0.3">
      <c r="F1072" s="5">
        <v>45019.291666666664</v>
      </c>
      <c r="G1072" s="91">
        <v>194.77</v>
      </c>
      <c r="H1072" s="85">
        <f t="shared" si="32"/>
        <v>199.732</v>
      </c>
      <c r="I1072" s="85">
        <f>(Table8[[#This Row],[Adj Close]]-Table8[[#This Row],[Forecast 3 Period]])</f>
        <v>-4.9619999999999891</v>
      </c>
      <c r="J1072" s="85">
        <f>Table8[[#This Row],[Erorr ]]^2</f>
        <v>24.62144399999989</v>
      </c>
      <c r="K1072" s="85">
        <f>ABS(Table8[[#This Row],[Erorr ]])</f>
        <v>4.9619999999999891</v>
      </c>
      <c r="L1072" s="13">
        <f>Table8[[#This Row],[Abs Erorr ]]/Table8[[#This Row],[Adj Close]]</f>
        <v>2.5476202700621189E-2</v>
      </c>
      <c r="M1072" s="97">
        <f t="shared" si="33"/>
        <v>195.38400000000001</v>
      </c>
      <c r="N1072" s="85">
        <f>(Table8[[#This Row],[Adj Close]]-Table8[[#This Row],[Forecast 6 Period ]])</f>
        <v>-0.61400000000000432</v>
      </c>
      <c r="O1072" s="85">
        <f>Table8[[#This Row],[Erorr 2]]^2</f>
        <v>0.37699600000000533</v>
      </c>
      <c r="P1072" s="85">
        <f>ABS(Table8[[#This Row],[Erorr 2]])</f>
        <v>0.61400000000000432</v>
      </c>
      <c r="Q1072" s="13">
        <f>Table8[[#This Row],[Abs Erorr 4]]/Table8[[#This Row],[Adj Close]]</f>
        <v>3.1524362068080518E-3</v>
      </c>
    </row>
    <row r="1073" spans="6:17" x14ac:dyDescent="0.3">
      <c r="F1073" s="9">
        <v>45020.291666666664</v>
      </c>
      <c r="G1073" s="80">
        <v>192.58</v>
      </c>
      <c r="H1073" s="85">
        <f t="shared" si="32"/>
        <v>198.73000000000002</v>
      </c>
      <c r="I1073" s="85">
        <f>(Table8[[#This Row],[Adj Close]]-Table8[[#This Row],[Forecast 3 Period]])</f>
        <v>-6.1500000000000057</v>
      </c>
      <c r="J1073" s="85">
        <f>Table8[[#This Row],[Erorr ]]^2</f>
        <v>37.822500000000069</v>
      </c>
      <c r="K1073" s="85">
        <f>ABS(Table8[[#This Row],[Erorr ]])</f>
        <v>6.1500000000000057</v>
      </c>
      <c r="L1073" s="13">
        <f>Table8[[#This Row],[Abs Erorr ]]/Table8[[#This Row],[Adj Close]]</f>
        <v>3.1934780351022977E-2</v>
      </c>
      <c r="M1073" s="97">
        <f t="shared" si="33"/>
        <v>196.37800000000004</v>
      </c>
      <c r="N1073" s="85">
        <f>(Table8[[#This Row],[Adj Close]]-Table8[[#This Row],[Forecast 6 Period ]])</f>
        <v>-3.7980000000000302</v>
      </c>
      <c r="O1073" s="85">
        <f>Table8[[#This Row],[Erorr 2]]^2</f>
        <v>14.424804000000229</v>
      </c>
      <c r="P1073" s="85">
        <f>ABS(Table8[[#This Row],[Erorr 2]])</f>
        <v>3.7980000000000302</v>
      </c>
      <c r="Q1073" s="13">
        <f>Table8[[#This Row],[Abs Erorr 4]]/Table8[[#This Row],[Adj Close]]</f>
        <v>1.972167410946116E-2</v>
      </c>
    </row>
    <row r="1074" spans="6:17" x14ac:dyDescent="0.3">
      <c r="F1074" s="5">
        <v>45021.291666666664</v>
      </c>
      <c r="G1074" s="91">
        <v>185.52</v>
      </c>
      <c r="H1074" s="85">
        <f t="shared" si="32"/>
        <v>197.70100000000002</v>
      </c>
      <c r="I1074" s="85">
        <f>(Table8[[#This Row],[Adj Close]]-Table8[[#This Row],[Forecast 3 Period]])</f>
        <v>-12.181000000000012</v>
      </c>
      <c r="J1074" s="85">
        <f>Table8[[#This Row],[Erorr ]]^2</f>
        <v>148.37676100000027</v>
      </c>
      <c r="K1074" s="85">
        <f>ABS(Table8[[#This Row],[Erorr ]])</f>
        <v>12.181000000000012</v>
      </c>
      <c r="L1074" s="13">
        <f>Table8[[#This Row],[Abs Erorr ]]/Table8[[#This Row],[Adj Close]]</f>
        <v>6.5658689090125108E-2</v>
      </c>
      <c r="M1074" s="97">
        <f t="shared" si="33"/>
        <v>196.32500000000005</v>
      </c>
      <c r="N1074" s="85">
        <f>(Table8[[#This Row],[Adj Close]]-Table8[[#This Row],[Forecast 6 Period ]])</f>
        <v>-10.805000000000035</v>
      </c>
      <c r="O1074" s="85">
        <f>Table8[[#This Row],[Erorr 2]]^2</f>
        <v>116.74802500000077</v>
      </c>
      <c r="P1074" s="85">
        <f>ABS(Table8[[#This Row],[Erorr 2]])</f>
        <v>10.805000000000035</v>
      </c>
      <c r="Q1074" s="13">
        <f>Table8[[#This Row],[Abs Erorr 4]]/Table8[[#This Row],[Adj Close]]</f>
        <v>5.8241699008193371E-2</v>
      </c>
    </row>
    <row r="1075" spans="6:17" x14ac:dyDescent="0.3">
      <c r="F1075" s="9">
        <v>45022.291666666664</v>
      </c>
      <c r="G1075" s="80">
        <v>185.06</v>
      </c>
      <c r="H1075" s="85">
        <f t="shared" si="32"/>
        <v>190.41300000000001</v>
      </c>
      <c r="I1075" s="85">
        <f>(Table8[[#This Row],[Adj Close]]-Table8[[#This Row],[Forecast 3 Period]])</f>
        <v>-5.3530000000000086</v>
      </c>
      <c r="J1075" s="85">
        <f>Table8[[#This Row],[Erorr ]]^2</f>
        <v>28.654609000000093</v>
      </c>
      <c r="K1075" s="85">
        <f>ABS(Table8[[#This Row],[Erorr ]])</f>
        <v>5.3530000000000086</v>
      </c>
      <c r="L1075" s="13">
        <f>Table8[[#This Row],[Abs Erorr ]]/Table8[[#This Row],[Adj Close]]</f>
        <v>2.8925753809575318E-2</v>
      </c>
      <c r="M1075" s="97">
        <f t="shared" si="33"/>
        <v>194.98200000000003</v>
      </c>
      <c r="N1075" s="85">
        <f>(Table8[[#This Row],[Adj Close]]-Table8[[#This Row],[Forecast 6 Period ]])</f>
        <v>-9.9220000000000255</v>
      </c>
      <c r="O1075" s="85">
        <f>Table8[[#This Row],[Erorr 2]]^2</f>
        <v>98.446084000000511</v>
      </c>
      <c r="P1075" s="85">
        <f>ABS(Table8[[#This Row],[Erorr 2]])</f>
        <v>9.9220000000000255</v>
      </c>
      <c r="Q1075" s="13">
        <f>Table8[[#This Row],[Abs Erorr 4]]/Table8[[#This Row],[Adj Close]]</f>
        <v>5.361504376958838E-2</v>
      </c>
    </row>
    <row r="1076" spans="6:17" x14ac:dyDescent="0.3">
      <c r="F1076" s="5">
        <v>45026.291666666664</v>
      </c>
      <c r="G1076" s="91">
        <v>184.51</v>
      </c>
      <c r="H1076" s="85">
        <f t="shared" si="32"/>
        <v>187.45400000000001</v>
      </c>
      <c r="I1076" s="85">
        <f>(Table8[[#This Row],[Adj Close]]-Table8[[#This Row],[Forecast 3 Period]])</f>
        <v>-2.9440000000000168</v>
      </c>
      <c r="J1076" s="85">
        <f>Table8[[#This Row],[Erorr ]]^2</f>
        <v>8.6671360000000988</v>
      </c>
      <c r="K1076" s="85">
        <f>ABS(Table8[[#This Row],[Erorr ]])</f>
        <v>2.9440000000000168</v>
      </c>
      <c r="L1076" s="13">
        <f>Table8[[#This Row],[Abs Erorr ]]/Table8[[#This Row],[Adj Close]]</f>
        <v>1.595577475475593E-2</v>
      </c>
      <c r="M1076" s="97">
        <f t="shared" si="33"/>
        <v>191.86</v>
      </c>
      <c r="N1076" s="85">
        <f>(Table8[[#This Row],[Adj Close]]-Table8[[#This Row],[Forecast 6 Period ]])</f>
        <v>-7.3500000000000227</v>
      </c>
      <c r="O1076" s="85">
        <f>Table8[[#This Row],[Erorr 2]]^2</f>
        <v>54.022500000000335</v>
      </c>
      <c r="P1076" s="85">
        <f>ABS(Table8[[#This Row],[Erorr 2]])</f>
        <v>7.3500000000000227</v>
      </c>
      <c r="Q1076" s="13">
        <f>Table8[[#This Row],[Abs Erorr 4]]/Table8[[#This Row],[Adj Close]]</f>
        <v>3.9835239282423843E-2</v>
      </c>
    </row>
    <row r="1077" spans="6:17" x14ac:dyDescent="0.3">
      <c r="F1077" s="9">
        <v>45027.291666666664</v>
      </c>
      <c r="G1077" s="80">
        <v>186.79</v>
      </c>
      <c r="H1077" s="85">
        <f t="shared" si="32"/>
        <v>184.97800000000001</v>
      </c>
      <c r="I1077" s="85">
        <f>(Table8[[#This Row],[Adj Close]]-Table8[[#This Row],[Forecast 3 Period]])</f>
        <v>1.8119999999999834</v>
      </c>
      <c r="J1077" s="85">
        <f>Table8[[#This Row],[Erorr ]]^2</f>
        <v>3.2833439999999396</v>
      </c>
      <c r="K1077" s="85">
        <f>ABS(Table8[[#This Row],[Erorr ]])</f>
        <v>1.8119999999999834</v>
      </c>
      <c r="L1077" s="13">
        <f>Table8[[#This Row],[Abs Erorr ]]/Table8[[#This Row],[Adj Close]]</f>
        <v>9.700733443974428E-3</v>
      </c>
      <c r="M1077" s="97">
        <f t="shared" si="33"/>
        <v>189.75700000000001</v>
      </c>
      <c r="N1077" s="85">
        <f>(Table8[[#This Row],[Adj Close]]-Table8[[#This Row],[Forecast 6 Period ]])</f>
        <v>-2.967000000000013</v>
      </c>
      <c r="O1077" s="85">
        <f>Table8[[#This Row],[Erorr 2]]^2</f>
        <v>8.8030890000000763</v>
      </c>
      <c r="P1077" s="85">
        <f>ABS(Table8[[#This Row],[Erorr 2]])</f>
        <v>2.967000000000013</v>
      </c>
      <c r="Q1077" s="13">
        <f>Table8[[#This Row],[Abs Erorr 4]]/Table8[[#This Row],[Adj Close]]</f>
        <v>1.5884147973660331E-2</v>
      </c>
    </row>
    <row r="1078" spans="6:17" x14ac:dyDescent="0.3">
      <c r="F1078" s="5">
        <v>45028.291666666664</v>
      </c>
      <c r="G1078" s="91">
        <v>180.54</v>
      </c>
      <c r="H1078" s="85">
        <f t="shared" si="32"/>
        <v>185.58699999999999</v>
      </c>
      <c r="I1078" s="85">
        <f>(Table8[[#This Row],[Adj Close]]-Table8[[#This Row],[Forecast 3 Period]])</f>
        <v>-5.046999999999997</v>
      </c>
      <c r="J1078" s="85">
        <f>Table8[[#This Row],[Erorr ]]^2</f>
        <v>25.472208999999971</v>
      </c>
      <c r="K1078" s="85">
        <f>ABS(Table8[[#This Row],[Erorr ]])</f>
        <v>5.046999999999997</v>
      </c>
      <c r="L1078" s="13">
        <f>Table8[[#This Row],[Abs Erorr ]]/Table8[[#This Row],[Adj Close]]</f>
        <v>2.7955023817436565E-2</v>
      </c>
      <c r="M1078" s="97">
        <f t="shared" si="33"/>
        <v>187.11100000000002</v>
      </c>
      <c r="N1078" s="85">
        <f>(Table8[[#This Row],[Adj Close]]-Table8[[#This Row],[Forecast 6 Period ]])</f>
        <v>-6.5710000000000264</v>
      </c>
      <c r="O1078" s="85">
        <f>Table8[[#This Row],[Erorr 2]]^2</f>
        <v>43.178041000000349</v>
      </c>
      <c r="P1078" s="85">
        <f>ABS(Table8[[#This Row],[Erorr 2]])</f>
        <v>6.5710000000000264</v>
      </c>
      <c r="Q1078" s="13">
        <f>Table8[[#This Row],[Abs Erorr 4]]/Table8[[#This Row],[Adj Close]]</f>
        <v>3.6396366456187143E-2</v>
      </c>
    </row>
    <row r="1079" spans="6:17" x14ac:dyDescent="0.3">
      <c r="F1079" s="9">
        <v>45029.291666666664</v>
      </c>
      <c r="G1079" s="80">
        <v>185.9</v>
      </c>
      <c r="H1079" s="85">
        <f t="shared" si="32"/>
        <v>183.60599999999999</v>
      </c>
      <c r="I1079" s="85">
        <f>(Table8[[#This Row],[Adj Close]]-Table8[[#This Row],[Forecast 3 Period]])</f>
        <v>2.2940000000000111</v>
      </c>
      <c r="J1079" s="85">
        <f>Table8[[#This Row],[Erorr ]]^2</f>
        <v>5.2624360000000507</v>
      </c>
      <c r="K1079" s="85">
        <f>ABS(Table8[[#This Row],[Erorr ]])</f>
        <v>2.2940000000000111</v>
      </c>
      <c r="L1079" s="13">
        <f>Table8[[#This Row],[Abs Erorr ]]/Table8[[#This Row],[Adj Close]]</f>
        <v>1.2339967724583168E-2</v>
      </c>
      <c r="M1079" s="97">
        <f t="shared" si="33"/>
        <v>185.19</v>
      </c>
      <c r="N1079" s="85">
        <f>(Table8[[#This Row],[Adj Close]]-Table8[[#This Row],[Forecast 6 Period ]])</f>
        <v>0.71000000000000796</v>
      </c>
      <c r="O1079" s="85">
        <f>Table8[[#This Row],[Erorr 2]]^2</f>
        <v>0.50410000000001132</v>
      </c>
      <c r="P1079" s="85">
        <f>ABS(Table8[[#This Row],[Erorr 2]])</f>
        <v>0.71000000000000796</v>
      </c>
      <c r="Q1079" s="13">
        <f>Table8[[#This Row],[Abs Erorr 4]]/Table8[[#This Row],[Adj Close]]</f>
        <v>3.8192576654115544E-3</v>
      </c>
    </row>
    <row r="1080" spans="6:17" x14ac:dyDescent="0.3">
      <c r="F1080" s="5">
        <v>45030.291666666664</v>
      </c>
      <c r="G1080" s="91">
        <v>185</v>
      </c>
      <c r="H1080" s="85">
        <f t="shared" si="32"/>
        <v>184.559</v>
      </c>
      <c r="I1080" s="85">
        <f>(Table8[[#This Row],[Adj Close]]-Table8[[#This Row],[Forecast 3 Period]])</f>
        <v>0.4410000000000025</v>
      </c>
      <c r="J1080" s="85">
        <f>Table8[[#This Row],[Erorr ]]^2</f>
        <v>0.19448100000000221</v>
      </c>
      <c r="K1080" s="85">
        <f>ABS(Table8[[#This Row],[Erorr ]])</f>
        <v>0.4410000000000025</v>
      </c>
      <c r="L1080" s="13">
        <f>Table8[[#This Row],[Abs Erorr ]]/Table8[[#This Row],[Adj Close]]</f>
        <v>2.3837837837837974E-3</v>
      </c>
      <c r="M1080" s="97">
        <f t="shared" si="33"/>
        <v>184.60599999999999</v>
      </c>
      <c r="N1080" s="85">
        <f>(Table8[[#This Row],[Adj Close]]-Table8[[#This Row],[Forecast 6 Period ]])</f>
        <v>0.39400000000000546</v>
      </c>
      <c r="O1080" s="85">
        <f>Table8[[#This Row],[Erorr 2]]^2</f>
        <v>0.15523600000000429</v>
      </c>
      <c r="P1080" s="85">
        <f>ABS(Table8[[#This Row],[Erorr 2]])</f>
        <v>0.39400000000000546</v>
      </c>
      <c r="Q1080" s="13">
        <f>Table8[[#This Row],[Abs Erorr 4]]/Table8[[#This Row],[Adj Close]]</f>
        <v>2.1297297297297592E-3</v>
      </c>
    </row>
    <row r="1081" spans="6:17" x14ac:dyDescent="0.3">
      <c r="F1081" s="9">
        <v>45033.291666666664</v>
      </c>
      <c r="G1081" s="80">
        <v>187.04</v>
      </c>
      <c r="H1081" s="85">
        <f t="shared" si="32"/>
        <v>183.93200000000002</v>
      </c>
      <c r="I1081" s="85">
        <f>(Table8[[#This Row],[Adj Close]]-Table8[[#This Row],[Forecast 3 Period]])</f>
        <v>3.1079999999999757</v>
      </c>
      <c r="J1081" s="85">
        <f>Table8[[#This Row],[Erorr ]]^2</f>
        <v>9.6596639999998484</v>
      </c>
      <c r="K1081" s="85">
        <f>ABS(Table8[[#This Row],[Erorr ]])</f>
        <v>3.1079999999999757</v>
      </c>
      <c r="L1081" s="13">
        <f>Table8[[#This Row],[Abs Erorr ]]/Table8[[#This Row],[Adj Close]]</f>
        <v>1.6616766467065738E-2</v>
      </c>
      <c r="M1081" s="97">
        <f t="shared" si="33"/>
        <v>184.60300000000001</v>
      </c>
      <c r="N1081" s="85">
        <f>(Table8[[#This Row],[Adj Close]]-Table8[[#This Row],[Forecast 6 Period ]])</f>
        <v>2.4369999999999834</v>
      </c>
      <c r="O1081" s="85">
        <f>Table8[[#This Row],[Erorr 2]]^2</f>
        <v>5.9389689999999193</v>
      </c>
      <c r="P1081" s="85">
        <f>ABS(Table8[[#This Row],[Erorr 2]])</f>
        <v>2.4369999999999834</v>
      </c>
      <c r="Q1081" s="13">
        <f>Table8[[#This Row],[Abs Erorr 4]]/Table8[[#This Row],[Adj Close]]</f>
        <v>1.3029298545765523E-2</v>
      </c>
    </row>
    <row r="1082" spans="6:17" x14ac:dyDescent="0.3">
      <c r="F1082" s="5">
        <v>45034.291666666664</v>
      </c>
      <c r="G1082" s="91">
        <v>184.31</v>
      </c>
      <c r="H1082" s="85">
        <f t="shared" si="32"/>
        <v>186.08600000000001</v>
      </c>
      <c r="I1082" s="85">
        <f>(Table8[[#This Row],[Adj Close]]-Table8[[#This Row],[Forecast 3 Period]])</f>
        <v>-1.7760000000000105</v>
      </c>
      <c r="J1082" s="85">
        <f>Table8[[#This Row],[Erorr ]]^2</f>
        <v>3.154176000000037</v>
      </c>
      <c r="K1082" s="85">
        <f>ABS(Table8[[#This Row],[Erorr ]])</f>
        <v>1.7760000000000105</v>
      </c>
      <c r="L1082" s="13">
        <f>Table8[[#This Row],[Abs Erorr ]]/Table8[[#This Row],[Adj Close]]</f>
        <v>9.6359394498399999E-3</v>
      </c>
      <c r="M1082" s="97">
        <f t="shared" si="33"/>
        <v>184.82599999999999</v>
      </c>
      <c r="N1082" s="85">
        <f>(Table8[[#This Row],[Adj Close]]-Table8[[#This Row],[Forecast 6 Period ]])</f>
        <v>-0.51599999999999113</v>
      </c>
      <c r="O1082" s="85">
        <f>Table8[[#This Row],[Erorr 2]]^2</f>
        <v>0.26625599999999083</v>
      </c>
      <c r="P1082" s="85">
        <f>ABS(Table8[[#This Row],[Erorr 2]])</f>
        <v>0.51599999999999113</v>
      </c>
      <c r="Q1082" s="13">
        <f>Table8[[#This Row],[Abs Erorr 4]]/Table8[[#This Row],[Adj Close]]</f>
        <v>2.7996310563723681E-3</v>
      </c>
    </row>
    <row r="1083" spans="6:17" x14ac:dyDescent="0.3">
      <c r="F1083" s="9">
        <v>45035.291666666664</v>
      </c>
      <c r="G1083" s="80">
        <v>180.59</v>
      </c>
      <c r="H1083" s="85">
        <f t="shared" si="32"/>
        <v>185.33600000000001</v>
      </c>
      <c r="I1083" s="85">
        <f>(Table8[[#This Row],[Adj Close]]-Table8[[#This Row],[Forecast 3 Period]])</f>
        <v>-4.7460000000000093</v>
      </c>
      <c r="J1083" s="85">
        <f>Table8[[#This Row],[Erorr ]]^2</f>
        <v>22.524516000000087</v>
      </c>
      <c r="K1083" s="85">
        <f>ABS(Table8[[#This Row],[Erorr ]])</f>
        <v>4.7460000000000093</v>
      </c>
      <c r="L1083" s="13">
        <f>Table8[[#This Row],[Abs Erorr ]]/Table8[[#This Row],[Adj Close]]</f>
        <v>2.6280524946010349E-2</v>
      </c>
      <c r="M1083" s="97">
        <f t="shared" si="33"/>
        <v>185.18300000000002</v>
      </c>
      <c r="N1083" s="85">
        <f>(Table8[[#This Row],[Adj Close]]-Table8[[#This Row],[Forecast 6 Period ]])</f>
        <v>-4.5930000000000177</v>
      </c>
      <c r="O1083" s="85">
        <f>Table8[[#This Row],[Erorr 2]]^2</f>
        <v>21.095649000000162</v>
      </c>
      <c r="P1083" s="85">
        <f>ABS(Table8[[#This Row],[Erorr 2]])</f>
        <v>4.5930000000000177</v>
      </c>
      <c r="Q1083" s="13">
        <f>Table8[[#This Row],[Abs Erorr 4]]/Table8[[#This Row],[Adj Close]]</f>
        <v>2.5433301954704123E-2</v>
      </c>
    </row>
    <row r="1084" spans="6:17" x14ac:dyDescent="0.3">
      <c r="F1084" s="5">
        <v>45036.291666666664</v>
      </c>
      <c r="G1084" s="91">
        <v>162.99</v>
      </c>
      <c r="H1084" s="85">
        <f t="shared" si="32"/>
        <v>183.64099999999999</v>
      </c>
      <c r="I1084" s="85">
        <f>(Table8[[#This Row],[Adj Close]]-Table8[[#This Row],[Forecast 3 Period]])</f>
        <v>-20.650999999999982</v>
      </c>
      <c r="J1084" s="85">
        <f>Table8[[#This Row],[Erorr ]]^2</f>
        <v>426.46380099999925</v>
      </c>
      <c r="K1084" s="85">
        <f>ABS(Table8[[#This Row],[Erorr ]])</f>
        <v>20.650999999999982</v>
      </c>
      <c r="L1084" s="13">
        <f>Table8[[#This Row],[Abs Erorr ]]/Table8[[#This Row],[Adj Close]]</f>
        <v>0.12670102460273625</v>
      </c>
      <c r="M1084" s="97">
        <f t="shared" si="33"/>
        <v>184.03200000000001</v>
      </c>
      <c r="N1084" s="85">
        <f>(Table8[[#This Row],[Adj Close]]-Table8[[#This Row],[Forecast 6 Period ]])</f>
        <v>-21.042000000000002</v>
      </c>
      <c r="O1084" s="85">
        <f>Table8[[#This Row],[Erorr 2]]^2</f>
        <v>442.76576400000005</v>
      </c>
      <c r="P1084" s="85">
        <f>ABS(Table8[[#This Row],[Erorr 2]])</f>
        <v>21.042000000000002</v>
      </c>
      <c r="Q1084" s="13">
        <f>Table8[[#This Row],[Abs Erorr 4]]/Table8[[#This Row],[Adj Close]]</f>
        <v>0.12909994478188846</v>
      </c>
    </row>
    <row r="1085" spans="6:17" x14ac:dyDescent="0.3">
      <c r="F1085" s="9">
        <v>45037.291666666664</v>
      </c>
      <c r="G1085" s="80">
        <v>165.08</v>
      </c>
      <c r="H1085" s="85">
        <f t="shared" si="32"/>
        <v>174.66600000000003</v>
      </c>
      <c r="I1085" s="85">
        <f>(Table8[[#This Row],[Adj Close]]-Table8[[#This Row],[Forecast 3 Period]])</f>
        <v>-9.5860000000000127</v>
      </c>
      <c r="J1085" s="85">
        <f>Table8[[#This Row],[Erorr ]]^2</f>
        <v>91.891396000000242</v>
      </c>
      <c r="K1085" s="85">
        <f>ABS(Table8[[#This Row],[Erorr ]])</f>
        <v>9.5860000000000127</v>
      </c>
      <c r="L1085" s="13">
        <f>Table8[[#This Row],[Abs Erorr ]]/Table8[[#This Row],[Adj Close]]</f>
        <v>5.806881511994192E-2</v>
      </c>
      <c r="M1085" s="97">
        <f t="shared" si="33"/>
        <v>180.07599999999999</v>
      </c>
      <c r="N1085" s="85">
        <f>(Table8[[#This Row],[Adj Close]]-Table8[[#This Row],[Forecast 6 Period ]])</f>
        <v>-14.995999999999981</v>
      </c>
      <c r="O1085" s="85">
        <f>Table8[[#This Row],[Erorr 2]]^2</f>
        <v>224.88001599999942</v>
      </c>
      <c r="P1085" s="85">
        <f>ABS(Table8[[#This Row],[Erorr 2]])</f>
        <v>14.995999999999981</v>
      </c>
      <c r="Q1085" s="13">
        <f>Table8[[#This Row],[Abs Erorr 4]]/Table8[[#This Row],[Adj Close]]</f>
        <v>9.0840804458444266E-2</v>
      </c>
    </row>
    <row r="1086" spans="6:17" x14ac:dyDescent="0.3">
      <c r="F1086" s="5">
        <v>45040.291666666664</v>
      </c>
      <c r="G1086" s="91">
        <v>162.55000000000001</v>
      </c>
      <c r="H1086" s="85">
        <f t="shared" si="32"/>
        <v>169.10599999999999</v>
      </c>
      <c r="I1086" s="85">
        <f>(Table8[[#This Row],[Adj Close]]-Table8[[#This Row],[Forecast 3 Period]])</f>
        <v>-6.5559999999999832</v>
      </c>
      <c r="J1086" s="85">
        <f>Table8[[#This Row],[Erorr ]]^2</f>
        <v>42.981135999999779</v>
      </c>
      <c r="K1086" s="85">
        <f>ABS(Table8[[#This Row],[Erorr ]])</f>
        <v>6.5559999999999832</v>
      </c>
      <c r="L1086" s="13">
        <f>Table8[[#This Row],[Abs Erorr ]]/Table8[[#This Row],[Adj Close]]</f>
        <v>4.0332205475238282E-2</v>
      </c>
      <c r="M1086" s="97">
        <f t="shared" si="33"/>
        <v>175.798</v>
      </c>
      <c r="N1086" s="85">
        <f>(Table8[[#This Row],[Adj Close]]-Table8[[#This Row],[Forecast 6 Period ]])</f>
        <v>-13.24799999999999</v>
      </c>
      <c r="O1086" s="85">
        <f>Table8[[#This Row],[Erorr 2]]^2</f>
        <v>175.50950399999974</v>
      </c>
      <c r="P1086" s="85">
        <f>ABS(Table8[[#This Row],[Erorr 2]])</f>
        <v>13.24799999999999</v>
      </c>
      <c r="Q1086" s="13">
        <f>Table8[[#This Row],[Abs Erorr 4]]/Table8[[#This Row],[Adj Close]]</f>
        <v>8.1501076591817836E-2</v>
      </c>
    </row>
    <row r="1087" spans="6:17" x14ac:dyDescent="0.3">
      <c r="F1087" s="9">
        <v>45041.291666666664</v>
      </c>
      <c r="G1087" s="80">
        <v>160.66999999999999</v>
      </c>
      <c r="H1087" s="85">
        <f t="shared" si="32"/>
        <v>163.441</v>
      </c>
      <c r="I1087" s="85">
        <f>(Table8[[#This Row],[Adj Close]]-Table8[[#This Row],[Forecast 3 Period]])</f>
        <v>-2.771000000000015</v>
      </c>
      <c r="J1087" s="85">
        <f>Table8[[#This Row],[Erorr ]]^2</f>
        <v>7.6784410000000829</v>
      </c>
      <c r="K1087" s="85">
        <f>ABS(Table8[[#This Row],[Erorr ]])</f>
        <v>2.771000000000015</v>
      </c>
      <c r="L1087" s="13">
        <f>Table8[[#This Row],[Abs Erorr ]]/Table8[[#This Row],[Adj Close]]</f>
        <v>1.7246530154976132E-2</v>
      </c>
      <c r="M1087" s="97">
        <f t="shared" si="33"/>
        <v>171.37700000000004</v>
      </c>
      <c r="N1087" s="85">
        <f>(Table8[[#This Row],[Adj Close]]-Table8[[#This Row],[Forecast 6 Period ]])</f>
        <v>-10.70700000000005</v>
      </c>
      <c r="O1087" s="85">
        <f>Table8[[#This Row],[Erorr 2]]^2</f>
        <v>114.63984900000108</v>
      </c>
      <c r="P1087" s="85">
        <f>ABS(Table8[[#This Row],[Erorr 2]])</f>
        <v>10.70700000000005</v>
      </c>
      <c r="Q1087" s="13">
        <f>Table8[[#This Row],[Abs Erorr 4]]/Table8[[#This Row],[Adj Close]]</f>
        <v>6.6639696271861892E-2</v>
      </c>
    </row>
    <row r="1088" spans="6:17" x14ac:dyDescent="0.3">
      <c r="F1088" s="5">
        <v>45042.291666666664</v>
      </c>
      <c r="G1088" s="91">
        <v>153.75</v>
      </c>
      <c r="H1088" s="85">
        <f t="shared" si="32"/>
        <v>162.55700000000002</v>
      </c>
      <c r="I1088" s="85">
        <f>(Table8[[#This Row],[Adj Close]]-Table8[[#This Row],[Forecast 3 Period]])</f>
        <v>-8.8070000000000164</v>
      </c>
      <c r="J1088" s="85">
        <f>Table8[[#This Row],[Erorr ]]^2</f>
        <v>77.563249000000283</v>
      </c>
      <c r="K1088" s="85">
        <f>ABS(Table8[[#This Row],[Erorr ]])</f>
        <v>8.8070000000000164</v>
      </c>
      <c r="L1088" s="13">
        <f>Table8[[#This Row],[Abs Erorr ]]/Table8[[#This Row],[Adj Close]]</f>
        <v>5.7281300813008237E-2</v>
      </c>
      <c r="M1088" s="97">
        <f t="shared" si="33"/>
        <v>166.74800000000002</v>
      </c>
      <c r="N1088" s="85">
        <f>(Table8[[#This Row],[Adj Close]]-Table8[[#This Row],[Forecast 6 Period ]])</f>
        <v>-12.998000000000019</v>
      </c>
      <c r="O1088" s="85">
        <f>Table8[[#This Row],[Erorr 2]]^2</f>
        <v>168.94800400000048</v>
      </c>
      <c r="P1088" s="85">
        <f>ABS(Table8[[#This Row],[Erorr 2]])</f>
        <v>12.998000000000019</v>
      </c>
      <c r="Q1088" s="13">
        <f>Table8[[#This Row],[Abs Erorr 4]]/Table8[[#This Row],[Adj Close]]</f>
        <v>8.4539837398374104E-2</v>
      </c>
    </row>
    <row r="1089" spans="6:17" x14ac:dyDescent="0.3">
      <c r="F1089" s="9">
        <v>45043.291666666664</v>
      </c>
      <c r="G1089" s="80">
        <v>160.19</v>
      </c>
      <c r="H1089" s="85">
        <f t="shared" si="32"/>
        <v>158.46600000000001</v>
      </c>
      <c r="I1089" s="85">
        <f>(Table8[[#This Row],[Adj Close]]-Table8[[#This Row],[Forecast 3 Period]])</f>
        <v>1.7239999999999895</v>
      </c>
      <c r="J1089" s="85">
        <f>Table8[[#This Row],[Erorr ]]^2</f>
        <v>2.9721759999999637</v>
      </c>
      <c r="K1089" s="85">
        <f>ABS(Table8[[#This Row],[Erorr ]])</f>
        <v>1.7239999999999895</v>
      </c>
      <c r="L1089" s="13">
        <f>Table8[[#This Row],[Abs Erorr ]]/Table8[[#This Row],[Adj Close]]</f>
        <v>1.0762219863911539E-2</v>
      </c>
      <c r="M1089" s="97">
        <f t="shared" si="33"/>
        <v>162.76800000000003</v>
      </c>
      <c r="N1089" s="85">
        <f>(Table8[[#This Row],[Adj Close]]-Table8[[#This Row],[Forecast 6 Period ]])</f>
        <v>-2.5780000000000314</v>
      </c>
      <c r="O1089" s="85">
        <f>Table8[[#This Row],[Erorr 2]]^2</f>
        <v>6.6460840000001618</v>
      </c>
      <c r="P1089" s="85">
        <f>ABS(Table8[[#This Row],[Erorr 2]])</f>
        <v>2.5780000000000314</v>
      </c>
      <c r="Q1089" s="13">
        <f>Table8[[#This Row],[Abs Erorr 4]]/Table8[[#This Row],[Adj Close]]</f>
        <v>1.6093389100443421E-2</v>
      </c>
    </row>
    <row r="1090" spans="6:17" x14ac:dyDescent="0.3">
      <c r="F1090" s="5">
        <v>45044.291666666664</v>
      </c>
      <c r="G1090" s="91">
        <v>164.31</v>
      </c>
      <c r="H1090" s="85">
        <f t="shared" si="32"/>
        <v>158.40199999999999</v>
      </c>
      <c r="I1090" s="85">
        <f>(Table8[[#This Row],[Adj Close]]-Table8[[#This Row],[Forecast 3 Period]])</f>
        <v>5.9080000000000155</v>
      </c>
      <c r="J1090" s="85">
        <f>Table8[[#This Row],[Erorr ]]^2</f>
        <v>34.904464000000182</v>
      </c>
      <c r="K1090" s="85">
        <f>ABS(Table8[[#This Row],[Erorr ]])</f>
        <v>5.9080000000000155</v>
      </c>
      <c r="L1090" s="13">
        <f>Table8[[#This Row],[Abs Erorr ]]/Table8[[#This Row],[Adj Close]]</f>
        <v>3.5956423832998692E-2</v>
      </c>
      <c r="M1090" s="97">
        <f t="shared" si="33"/>
        <v>160.239</v>
      </c>
      <c r="N1090" s="85">
        <f>(Table8[[#This Row],[Adj Close]]-Table8[[#This Row],[Forecast 6 Period ]])</f>
        <v>4.070999999999998</v>
      </c>
      <c r="O1090" s="85">
        <f>Table8[[#This Row],[Erorr 2]]^2</f>
        <v>16.573040999999982</v>
      </c>
      <c r="P1090" s="85">
        <f>ABS(Table8[[#This Row],[Erorr 2]])</f>
        <v>4.070999999999998</v>
      </c>
      <c r="Q1090" s="13">
        <f>Table8[[#This Row],[Abs Erorr 4]]/Table8[[#This Row],[Adj Close]]</f>
        <v>2.4776337410991407E-2</v>
      </c>
    </row>
    <row r="1091" spans="6:17" x14ac:dyDescent="0.3">
      <c r="F1091" s="9">
        <v>45047.291666666664</v>
      </c>
      <c r="G1091" s="80">
        <v>161.83000000000001</v>
      </c>
      <c r="H1091" s="85">
        <f t="shared" si="32"/>
        <v>159.90600000000001</v>
      </c>
      <c r="I1091" s="85">
        <f>(Table8[[#This Row],[Adj Close]]-Table8[[#This Row],[Forecast 3 Period]])</f>
        <v>1.9240000000000066</v>
      </c>
      <c r="J1091" s="85">
        <f>Table8[[#This Row],[Erorr ]]^2</f>
        <v>3.7017760000000255</v>
      </c>
      <c r="K1091" s="85">
        <f>ABS(Table8[[#This Row],[Erorr ]])</f>
        <v>1.9240000000000066</v>
      </c>
      <c r="L1091" s="13">
        <f>Table8[[#This Row],[Abs Erorr ]]/Table8[[#This Row],[Adj Close]]</f>
        <v>1.1889019341284104E-2</v>
      </c>
      <c r="M1091" s="97">
        <f t="shared" si="33"/>
        <v>160.54700000000003</v>
      </c>
      <c r="N1091" s="85">
        <f>(Table8[[#This Row],[Adj Close]]-Table8[[#This Row],[Forecast 6 Period ]])</f>
        <v>1.282999999999987</v>
      </c>
      <c r="O1091" s="85">
        <f>Table8[[#This Row],[Erorr 2]]^2</f>
        <v>1.6460889999999668</v>
      </c>
      <c r="P1091" s="85">
        <f>ABS(Table8[[#This Row],[Erorr 2]])</f>
        <v>1.282999999999987</v>
      </c>
      <c r="Q1091" s="13">
        <f>Table8[[#This Row],[Abs Erorr 4]]/Table8[[#This Row],[Adj Close]]</f>
        <v>7.9280726688499472E-3</v>
      </c>
    </row>
    <row r="1092" spans="6:17" x14ac:dyDescent="0.3">
      <c r="F1092" s="5">
        <v>45048.291666666664</v>
      </c>
      <c r="G1092" s="91">
        <v>160.31</v>
      </c>
      <c r="H1092" s="85">
        <f t="shared" si="32"/>
        <v>162.08199999999999</v>
      </c>
      <c r="I1092" s="85">
        <f>(Table8[[#This Row],[Adj Close]]-Table8[[#This Row],[Forecast 3 Period]])</f>
        <v>-1.7719999999999914</v>
      </c>
      <c r="J1092" s="85">
        <f>Table8[[#This Row],[Erorr ]]^2</f>
        <v>3.1399839999999695</v>
      </c>
      <c r="K1092" s="85">
        <f>ABS(Table8[[#This Row],[Erorr ]])</f>
        <v>1.7719999999999914</v>
      </c>
      <c r="L1092" s="13">
        <f>Table8[[#This Row],[Abs Erorr ]]/Table8[[#This Row],[Adj Close]]</f>
        <v>1.1053583681616814E-2</v>
      </c>
      <c r="M1092" s="97">
        <f t="shared" si="33"/>
        <v>160.33800000000002</v>
      </c>
      <c r="N1092" s="85">
        <f>(Table8[[#This Row],[Adj Close]]-Table8[[#This Row],[Forecast 6 Period ]])</f>
        <v>-2.8000000000020009E-2</v>
      </c>
      <c r="O1092" s="85">
        <f>Table8[[#This Row],[Erorr 2]]^2</f>
        <v>7.840000000011205E-4</v>
      </c>
      <c r="P1092" s="85">
        <f>ABS(Table8[[#This Row],[Erorr 2]])</f>
        <v>2.8000000000020009E-2</v>
      </c>
      <c r="Q1092" s="13">
        <f>Table8[[#This Row],[Abs Erorr 4]]/Table8[[#This Row],[Adj Close]]</f>
        <v>1.7466159316337101E-4</v>
      </c>
    </row>
    <row r="1093" spans="6:17" x14ac:dyDescent="0.3">
      <c r="F1093" s="9">
        <v>45049.291666666664</v>
      </c>
      <c r="G1093" s="80">
        <v>160.61000000000001</v>
      </c>
      <c r="H1093" s="85">
        <f t="shared" si="32"/>
        <v>161.96600000000001</v>
      </c>
      <c r="I1093" s="85">
        <f>(Table8[[#This Row],[Adj Close]]-Table8[[#This Row],[Forecast 3 Period]])</f>
        <v>-1.3559999999999945</v>
      </c>
      <c r="J1093" s="85">
        <f>Table8[[#This Row],[Erorr ]]^2</f>
        <v>1.8387359999999853</v>
      </c>
      <c r="K1093" s="85">
        <f>ABS(Table8[[#This Row],[Erorr ]])</f>
        <v>1.3559999999999945</v>
      </c>
      <c r="L1093" s="13">
        <f>Table8[[#This Row],[Abs Erorr ]]/Table8[[#This Row],[Adj Close]]</f>
        <v>8.442811780088379E-3</v>
      </c>
      <c r="M1093" s="97">
        <f t="shared" si="33"/>
        <v>160.77000000000004</v>
      </c>
      <c r="N1093" s="85">
        <f>(Table8[[#This Row],[Adj Close]]-Table8[[#This Row],[Forecast 6 Period ]])</f>
        <v>-0.16000000000002501</v>
      </c>
      <c r="O1093" s="85">
        <f>Table8[[#This Row],[Erorr 2]]^2</f>
        <v>2.5600000000008005E-2</v>
      </c>
      <c r="P1093" s="85">
        <f>ABS(Table8[[#This Row],[Erorr 2]])</f>
        <v>0.16000000000002501</v>
      </c>
      <c r="Q1093" s="13">
        <f>Table8[[#This Row],[Abs Erorr 4]]/Table8[[#This Row],[Adj Close]]</f>
        <v>9.9620197995159074E-4</v>
      </c>
    </row>
    <row r="1094" spans="6:17" x14ac:dyDescent="0.3">
      <c r="F1094" s="5">
        <v>45050.291666666664</v>
      </c>
      <c r="G1094" s="91">
        <v>161.19999999999999</v>
      </c>
      <c r="H1094" s="85">
        <f t="shared" ref="H1094:H1157" si="34">$A$10*G1093+$A$11*G1092+$A$12*G1091</f>
        <v>160.88600000000002</v>
      </c>
      <c r="I1094" s="85">
        <f>(Table8[[#This Row],[Adj Close]]-Table8[[#This Row],[Forecast 3 Period]])</f>
        <v>0.31399999999996453</v>
      </c>
      <c r="J1094" s="85">
        <f>Table8[[#This Row],[Erorr ]]^2</f>
        <v>9.8595999999977729E-2</v>
      </c>
      <c r="K1094" s="85">
        <f>ABS(Table8[[#This Row],[Erorr ]])</f>
        <v>0.31399999999996453</v>
      </c>
      <c r="L1094" s="13">
        <f>Table8[[#This Row],[Abs Erorr ]]/Table8[[#This Row],[Adj Close]]</f>
        <v>1.9478908188583408E-3</v>
      </c>
      <c r="M1094" s="97">
        <f t="shared" si="33"/>
        <v>160.80600000000001</v>
      </c>
      <c r="N1094" s="85">
        <f>(Table8[[#This Row],[Adj Close]]-Table8[[#This Row],[Forecast 6 Period ]])</f>
        <v>0.39399999999997704</v>
      </c>
      <c r="O1094" s="85">
        <f>Table8[[#This Row],[Erorr 2]]^2</f>
        <v>0.15523599999998192</v>
      </c>
      <c r="P1094" s="85">
        <f>ABS(Table8[[#This Row],[Erorr 2]])</f>
        <v>0.39399999999997704</v>
      </c>
      <c r="Q1094" s="13">
        <f>Table8[[#This Row],[Abs Erorr 4]]/Table8[[#This Row],[Adj Close]]</f>
        <v>2.4441687344911728E-3</v>
      </c>
    </row>
    <row r="1095" spans="6:17" x14ac:dyDescent="0.3">
      <c r="F1095" s="9">
        <v>45051.291666666664</v>
      </c>
      <c r="G1095" s="80">
        <v>170.06</v>
      </c>
      <c r="H1095" s="85">
        <f t="shared" si="34"/>
        <v>160.756</v>
      </c>
      <c r="I1095" s="85">
        <f>(Table8[[#This Row],[Adj Close]]-Table8[[#This Row],[Forecast 3 Period]])</f>
        <v>9.304000000000002</v>
      </c>
      <c r="J1095" s="85">
        <f>Table8[[#This Row],[Erorr ]]^2</f>
        <v>86.564416000000037</v>
      </c>
      <c r="K1095" s="85">
        <f>ABS(Table8[[#This Row],[Erorr ]])</f>
        <v>9.304000000000002</v>
      </c>
      <c r="L1095" s="13">
        <f>Table8[[#This Row],[Abs Erorr ]]/Table8[[#This Row],[Adj Close]]</f>
        <v>5.4710102316829365E-2</v>
      </c>
      <c r="M1095" s="97">
        <f t="shared" si="33"/>
        <v>161.24000000000004</v>
      </c>
      <c r="N1095" s="85">
        <f>(Table8[[#This Row],[Adj Close]]-Table8[[#This Row],[Forecast 6 Period ]])</f>
        <v>8.8199999999999648</v>
      </c>
      <c r="O1095" s="85">
        <f>Table8[[#This Row],[Erorr 2]]^2</f>
        <v>77.792399999999375</v>
      </c>
      <c r="P1095" s="85">
        <f>ABS(Table8[[#This Row],[Erorr 2]])</f>
        <v>8.8199999999999648</v>
      </c>
      <c r="Q1095" s="13">
        <f>Table8[[#This Row],[Abs Erorr 4]]/Table8[[#This Row],[Adj Close]]</f>
        <v>5.1864047983064591E-2</v>
      </c>
    </row>
    <row r="1096" spans="6:17" x14ac:dyDescent="0.3">
      <c r="F1096" s="5">
        <v>45054.291666666664</v>
      </c>
      <c r="G1096" s="91">
        <v>171.79</v>
      </c>
      <c r="H1096" s="85">
        <f t="shared" si="34"/>
        <v>164.56699999999998</v>
      </c>
      <c r="I1096" s="85">
        <f>(Table8[[#This Row],[Adj Close]]-Table8[[#This Row],[Forecast 3 Period]])</f>
        <v>7.2230000000000132</v>
      </c>
      <c r="J1096" s="85">
        <f>Table8[[#This Row],[Erorr ]]^2</f>
        <v>52.171729000000191</v>
      </c>
      <c r="K1096" s="85">
        <f>ABS(Table8[[#This Row],[Erorr ]])</f>
        <v>7.2230000000000132</v>
      </c>
      <c r="L1096" s="13">
        <f>Table8[[#This Row],[Abs Erorr ]]/Table8[[#This Row],[Adj Close]]</f>
        <v>4.2045520693870499E-2</v>
      </c>
      <c r="M1096" s="97">
        <f t="shared" si="33"/>
        <v>163.05000000000004</v>
      </c>
      <c r="N1096" s="85">
        <f>(Table8[[#This Row],[Adj Close]]-Table8[[#This Row],[Forecast 6 Period ]])</f>
        <v>8.7399999999999523</v>
      </c>
      <c r="O1096" s="85">
        <f>Table8[[#This Row],[Erorr 2]]^2</f>
        <v>76.387599999999168</v>
      </c>
      <c r="P1096" s="85">
        <f>ABS(Table8[[#This Row],[Erorr 2]])</f>
        <v>8.7399999999999523</v>
      </c>
      <c r="Q1096" s="13">
        <f>Table8[[#This Row],[Abs Erorr 4]]/Table8[[#This Row],[Adj Close]]</f>
        <v>5.0876069619884466E-2</v>
      </c>
    </row>
    <row r="1097" spans="6:17" x14ac:dyDescent="0.3">
      <c r="F1097" s="9">
        <v>45055.291666666664</v>
      </c>
      <c r="G1097" s="80">
        <v>169.15</v>
      </c>
      <c r="H1097" s="85">
        <f t="shared" si="34"/>
        <v>168.09399999999999</v>
      </c>
      <c r="I1097" s="85">
        <f>(Table8[[#This Row],[Adj Close]]-Table8[[#This Row],[Forecast 3 Period]])</f>
        <v>1.0560000000000116</v>
      </c>
      <c r="J1097" s="85">
        <f>Table8[[#This Row],[Erorr ]]^2</f>
        <v>1.1151360000000246</v>
      </c>
      <c r="K1097" s="85">
        <f>ABS(Table8[[#This Row],[Erorr ]])</f>
        <v>1.0560000000000116</v>
      </c>
      <c r="L1097" s="13">
        <f>Table8[[#This Row],[Abs Erorr ]]/Table8[[#This Row],[Adj Close]]</f>
        <v>6.2429796039019303E-3</v>
      </c>
      <c r="M1097" s="97">
        <f t="shared" ref="M1097:M1160" si="35">$B$10*G1096+$B$11*G1095+$B$12*G1094+$B$13*G1093+$B$14*G1092+$B$15*G1091</f>
        <v>164.94600000000003</v>
      </c>
      <c r="N1097" s="85">
        <f>(Table8[[#This Row],[Adj Close]]-Table8[[#This Row],[Forecast 6 Period ]])</f>
        <v>4.2039999999999793</v>
      </c>
      <c r="O1097" s="85">
        <f>Table8[[#This Row],[Erorr 2]]^2</f>
        <v>17.673615999999825</v>
      </c>
      <c r="P1097" s="85">
        <f>ABS(Table8[[#This Row],[Erorr 2]])</f>
        <v>4.2039999999999793</v>
      </c>
      <c r="Q1097" s="13">
        <f>Table8[[#This Row],[Abs Erorr 4]]/Table8[[#This Row],[Adj Close]]</f>
        <v>2.4853680165533427E-2</v>
      </c>
    </row>
    <row r="1098" spans="6:17" x14ac:dyDescent="0.3">
      <c r="F1098" s="5">
        <v>45056.291666666664</v>
      </c>
      <c r="G1098" s="91">
        <v>168.54</v>
      </c>
      <c r="H1098" s="85">
        <f t="shared" si="34"/>
        <v>170.215</v>
      </c>
      <c r="I1098" s="85">
        <f>(Table8[[#This Row],[Adj Close]]-Table8[[#This Row],[Forecast 3 Period]])</f>
        <v>-1.6750000000000114</v>
      </c>
      <c r="J1098" s="85">
        <f>Table8[[#This Row],[Erorr ]]^2</f>
        <v>2.8056250000000382</v>
      </c>
      <c r="K1098" s="85">
        <f>ABS(Table8[[#This Row],[Erorr ]])</f>
        <v>1.6750000000000114</v>
      </c>
      <c r="L1098" s="13">
        <f>Table8[[#This Row],[Abs Erorr ]]/Table8[[#This Row],[Adj Close]]</f>
        <v>9.9382935801590813E-3</v>
      </c>
      <c r="M1098" s="97">
        <f t="shared" si="35"/>
        <v>166.53200000000001</v>
      </c>
      <c r="N1098" s="85">
        <f>(Table8[[#This Row],[Adj Close]]-Table8[[#This Row],[Forecast 6 Period ]])</f>
        <v>2.0079999999999814</v>
      </c>
      <c r="O1098" s="85">
        <f>Table8[[#This Row],[Erorr 2]]^2</f>
        <v>4.0320639999999255</v>
      </c>
      <c r="P1098" s="85">
        <f>ABS(Table8[[#This Row],[Erorr 2]])</f>
        <v>2.0079999999999814</v>
      </c>
      <c r="Q1098" s="13">
        <f>Table8[[#This Row],[Abs Erorr 4]]/Table8[[#This Row],[Adj Close]]</f>
        <v>1.1914085676990515E-2</v>
      </c>
    </row>
    <row r="1099" spans="6:17" x14ac:dyDescent="0.3">
      <c r="F1099" s="9">
        <v>45057.291666666664</v>
      </c>
      <c r="G1099" s="80">
        <v>172.08</v>
      </c>
      <c r="H1099" s="85">
        <f t="shared" si="34"/>
        <v>169.69800000000001</v>
      </c>
      <c r="I1099" s="85">
        <f>(Table8[[#This Row],[Adj Close]]-Table8[[#This Row],[Forecast 3 Period]])</f>
        <v>2.382000000000005</v>
      </c>
      <c r="J1099" s="85">
        <f>Table8[[#This Row],[Erorr ]]^2</f>
        <v>5.6739240000000235</v>
      </c>
      <c r="K1099" s="85">
        <f>ABS(Table8[[#This Row],[Erorr ]])</f>
        <v>2.382000000000005</v>
      </c>
      <c r="L1099" s="13">
        <f>Table8[[#This Row],[Abs Erorr ]]/Table8[[#This Row],[Adj Close]]</f>
        <v>1.3842398884239916E-2</v>
      </c>
      <c r="M1099" s="97">
        <f t="shared" si="35"/>
        <v>168.08900000000003</v>
      </c>
      <c r="N1099" s="85">
        <f>(Table8[[#This Row],[Adj Close]]-Table8[[#This Row],[Forecast 6 Period ]])</f>
        <v>3.9909999999999854</v>
      </c>
      <c r="O1099" s="85">
        <f>Table8[[#This Row],[Erorr 2]]^2</f>
        <v>15.928080999999883</v>
      </c>
      <c r="P1099" s="85">
        <f>ABS(Table8[[#This Row],[Erorr 2]])</f>
        <v>3.9909999999999854</v>
      </c>
      <c r="Q1099" s="13">
        <f>Table8[[#This Row],[Abs Erorr 4]]/Table8[[#This Row],[Adj Close]]</f>
        <v>2.319270106927002E-2</v>
      </c>
    </row>
    <row r="1100" spans="6:17" x14ac:dyDescent="0.3">
      <c r="F1100" s="5">
        <v>45058.291666666664</v>
      </c>
      <c r="G1100" s="91">
        <v>167.98</v>
      </c>
      <c r="H1100" s="85">
        <f t="shared" si="34"/>
        <v>170.13900000000001</v>
      </c>
      <c r="I1100" s="85">
        <f>(Table8[[#This Row],[Adj Close]]-Table8[[#This Row],[Forecast 3 Period]])</f>
        <v>-2.1590000000000202</v>
      </c>
      <c r="J1100" s="85">
        <f>Table8[[#This Row],[Erorr ]]^2</f>
        <v>4.6612810000000877</v>
      </c>
      <c r="K1100" s="85">
        <f>ABS(Table8[[#This Row],[Erorr ]])</f>
        <v>2.1590000000000202</v>
      </c>
      <c r="L1100" s="13">
        <f>Table8[[#This Row],[Abs Erorr ]]/Table8[[#This Row],[Adj Close]]</f>
        <v>1.2852720561971785E-2</v>
      </c>
      <c r="M1100" s="97">
        <f t="shared" si="35"/>
        <v>169.43800000000002</v>
      </c>
      <c r="N1100" s="85">
        <f>(Table8[[#This Row],[Adj Close]]-Table8[[#This Row],[Forecast 6 Period ]])</f>
        <v>-1.4580000000000268</v>
      </c>
      <c r="O1100" s="85">
        <f>Table8[[#This Row],[Erorr 2]]^2</f>
        <v>2.1257640000000784</v>
      </c>
      <c r="P1100" s="85">
        <f>ABS(Table8[[#This Row],[Erorr 2]])</f>
        <v>1.4580000000000268</v>
      </c>
      <c r="Q1100" s="13">
        <f>Table8[[#This Row],[Abs Erorr 4]]/Table8[[#This Row],[Adj Close]]</f>
        <v>8.6796047148471663E-3</v>
      </c>
    </row>
    <row r="1101" spans="6:17" x14ac:dyDescent="0.3">
      <c r="F1101" s="9">
        <v>45061.291666666664</v>
      </c>
      <c r="G1101" s="80">
        <v>166.35</v>
      </c>
      <c r="H1101" s="85">
        <f t="shared" si="34"/>
        <v>169.37799999999999</v>
      </c>
      <c r="I1101" s="85">
        <f>(Table8[[#This Row],[Adj Close]]-Table8[[#This Row],[Forecast 3 Period]])</f>
        <v>-3.0279999999999916</v>
      </c>
      <c r="J1101" s="85">
        <f>Table8[[#This Row],[Erorr ]]^2</f>
        <v>9.168783999999949</v>
      </c>
      <c r="K1101" s="85">
        <f>ABS(Table8[[#This Row],[Erorr ]])</f>
        <v>3.0279999999999916</v>
      </c>
      <c r="L1101" s="13">
        <f>Table8[[#This Row],[Abs Erorr ]]/Table8[[#This Row],[Adj Close]]</f>
        <v>1.820258491133148E-2</v>
      </c>
      <c r="M1101" s="97">
        <f t="shared" si="35"/>
        <v>169.73500000000001</v>
      </c>
      <c r="N1101" s="85">
        <f>(Table8[[#This Row],[Adj Close]]-Table8[[#This Row],[Forecast 6 Period ]])</f>
        <v>-3.3850000000000193</v>
      </c>
      <c r="O1101" s="85">
        <f>Table8[[#This Row],[Erorr 2]]^2</f>
        <v>11.45822500000013</v>
      </c>
      <c r="P1101" s="85">
        <f>ABS(Table8[[#This Row],[Erorr 2]])</f>
        <v>3.3850000000000193</v>
      </c>
      <c r="Q1101" s="13">
        <f>Table8[[#This Row],[Abs Erorr 4]]/Table8[[#This Row],[Adj Close]]</f>
        <v>2.0348662458671594E-2</v>
      </c>
    </row>
    <row r="1102" spans="6:17" x14ac:dyDescent="0.3">
      <c r="F1102" s="5">
        <v>45062.291666666664</v>
      </c>
      <c r="G1102" s="91">
        <v>166.52</v>
      </c>
      <c r="H1102" s="85">
        <f t="shared" si="34"/>
        <v>168.55799999999999</v>
      </c>
      <c r="I1102" s="85">
        <f>(Table8[[#This Row],[Adj Close]]-Table8[[#This Row],[Forecast 3 Period]])</f>
        <v>-2.0379999999999825</v>
      </c>
      <c r="J1102" s="85">
        <f>Table8[[#This Row],[Erorr ]]^2</f>
        <v>4.1534439999999284</v>
      </c>
      <c r="K1102" s="85">
        <f>ABS(Table8[[#This Row],[Erorr ]])</f>
        <v>2.0379999999999825</v>
      </c>
      <c r="L1102" s="13">
        <f>Table8[[#This Row],[Abs Erorr ]]/Table8[[#This Row],[Adj Close]]</f>
        <v>1.2238770117703473E-2</v>
      </c>
      <c r="M1102" s="97">
        <f t="shared" si="35"/>
        <v>169.084</v>
      </c>
      <c r="N1102" s="85">
        <f>(Table8[[#This Row],[Adj Close]]-Table8[[#This Row],[Forecast 6 Period ]])</f>
        <v>-2.563999999999993</v>
      </c>
      <c r="O1102" s="85">
        <f>Table8[[#This Row],[Erorr 2]]^2</f>
        <v>6.5740959999999635</v>
      </c>
      <c r="P1102" s="85">
        <f>ABS(Table8[[#This Row],[Erorr 2]])</f>
        <v>2.563999999999993</v>
      </c>
      <c r="Q1102" s="13">
        <f>Table8[[#This Row],[Abs Erorr 4]]/Table8[[#This Row],[Adj Close]]</f>
        <v>1.5397549843862556E-2</v>
      </c>
    </row>
    <row r="1103" spans="6:17" x14ac:dyDescent="0.3">
      <c r="F1103" s="9">
        <v>45063.291666666664</v>
      </c>
      <c r="G1103" s="80">
        <v>173.86</v>
      </c>
      <c r="H1103" s="85">
        <f t="shared" si="34"/>
        <v>166.90700000000001</v>
      </c>
      <c r="I1103" s="85">
        <f>(Table8[[#This Row],[Adj Close]]-Table8[[#This Row],[Forecast 3 Period]])</f>
        <v>6.953000000000003</v>
      </c>
      <c r="J1103" s="85">
        <f>Table8[[#This Row],[Erorr ]]^2</f>
        <v>48.344209000000042</v>
      </c>
      <c r="K1103" s="85">
        <f>ABS(Table8[[#This Row],[Erorr ]])</f>
        <v>6.953000000000003</v>
      </c>
      <c r="L1103" s="13">
        <f>Table8[[#This Row],[Abs Erorr ]]/Table8[[#This Row],[Adj Close]]</f>
        <v>3.9991947544000934E-2</v>
      </c>
      <c r="M1103" s="97">
        <f t="shared" si="35"/>
        <v>168.35499999999999</v>
      </c>
      <c r="N1103" s="85">
        <f>(Table8[[#This Row],[Adj Close]]-Table8[[#This Row],[Forecast 6 Period ]])</f>
        <v>5.5050000000000239</v>
      </c>
      <c r="O1103" s="85">
        <f>Table8[[#This Row],[Erorr 2]]^2</f>
        <v>30.305025000000263</v>
      </c>
      <c r="P1103" s="85">
        <f>ABS(Table8[[#This Row],[Erorr 2]])</f>
        <v>5.5050000000000239</v>
      </c>
      <c r="Q1103" s="13">
        <f>Table8[[#This Row],[Abs Erorr 4]]/Table8[[#This Row],[Adj Close]]</f>
        <v>3.16634073392386E-2</v>
      </c>
    </row>
    <row r="1104" spans="6:17" x14ac:dyDescent="0.3">
      <c r="F1104" s="5">
        <v>45064.291666666664</v>
      </c>
      <c r="G1104" s="91">
        <v>176.89</v>
      </c>
      <c r="H1104" s="85">
        <f t="shared" si="34"/>
        <v>169.405</v>
      </c>
      <c r="I1104" s="85">
        <f>(Table8[[#This Row],[Adj Close]]-Table8[[#This Row],[Forecast 3 Period]])</f>
        <v>7.4849999999999852</v>
      </c>
      <c r="J1104" s="85">
        <f>Table8[[#This Row],[Erorr ]]^2</f>
        <v>56.025224999999779</v>
      </c>
      <c r="K1104" s="85">
        <f>ABS(Table8[[#This Row],[Erorr ]])</f>
        <v>7.4849999999999852</v>
      </c>
      <c r="L1104" s="13">
        <f>Table8[[#This Row],[Abs Erorr ]]/Table8[[#This Row],[Adj Close]]</f>
        <v>4.231443269828699E-2</v>
      </c>
      <c r="M1104" s="97">
        <f t="shared" si="35"/>
        <v>169.00400000000002</v>
      </c>
      <c r="N1104" s="85">
        <f>(Table8[[#This Row],[Adj Close]]-Table8[[#This Row],[Forecast 6 Period ]])</f>
        <v>7.8859999999999673</v>
      </c>
      <c r="O1104" s="85">
        <f>Table8[[#This Row],[Erorr 2]]^2</f>
        <v>62.188995999999484</v>
      </c>
      <c r="P1104" s="85">
        <f>ABS(Table8[[#This Row],[Erorr 2]])</f>
        <v>7.8859999999999673</v>
      </c>
      <c r="Q1104" s="13">
        <f>Table8[[#This Row],[Abs Erorr 4]]/Table8[[#This Row],[Adj Close]]</f>
        <v>4.4581378257674081E-2</v>
      </c>
    </row>
    <row r="1105" spans="6:17" x14ac:dyDescent="0.3">
      <c r="F1105" s="9">
        <v>45065.291666666664</v>
      </c>
      <c r="G1105" s="80">
        <v>180.14</v>
      </c>
      <c r="H1105" s="85">
        <f t="shared" si="34"/>
        <v>172.87</v>
      </c>
      <c r="I1105" s="85">
        <f>(Table8[[#This Row],[Adj Close]]-Table8[[#This Row],[Forecast 3 Period]])</f>
        <v>7.2699999999999818</v>
      </c>
      <c r="J1105" s="85">
        <f>Table8[[#This Row],[Erorr ]]^2</f>
        <v>52.852899999999735</v>
      </c>
      <c r="K1105" s="85">
        <f>ABS(Table8[[#This Row],[Erorr ]])</f>
        <v>7.2699999999999818</v>
      </c>
      <c r="L1105" s="13">
        <f>Table8[[#This Row],[Abs Erorr ]]/Table8[[#This Row],[Adj Close]]</f>
        <v>4.0357499722438003E-2</v>
      </c>
      <c r="M1105" s="97">
        <f t="shared" si="35"/>
        <v>170.73000000000002</v>
      </c>
      <c r="N1105" s="85">
        <f>(Table8[[#This Row],[Adj Close]]-Table8[[#This Row],[Forecast 6 Period ]])</f>
        <v>9.4099999999999682</v>
      </c>
      <c r="O1105" s="85">
        <f>Table8[[#This Row],[Erorr 2]]^2</f>
        <v>88.548099999999394</v>
      </c>
      <c r="P1105" s="85">
        <f>ABS(Table8[[#This Row],[Erorr 2]])</f>
        <v>9.4099999999999682</v>
      </c>
      <c r="Q1105" s="13">
        <f>Table8[[#This Row],[Abs Erorr 4]]/Table8[[#This Row],[Adj Close]]</f>
        <v>5.2237148884201001E-2</v>
      </c>
    </row>
    <row r="1106" spans="6:17" x14ac:dyDescent="0.3">
      <c r="F1106" s="5">
        <v>45068.291666666664</v>
      </c>
      <c r="G1106" s="91">
        <v>188.87</v>
      </c>
      <c r="H1106" s="85">
        <f t="shared" si="34"/>
        <v>177.28100000000001</v>
      </c>
      <c r="I1106" s="85">
        <f>(Table8[[#This Row],[Adj Close]]-Table8[[#This Row],[Forecast 3 Period]])</f>
        <v>11.588999999999999</v>
      </c>
      <c r="J1106" s="85">
        <f>Table8[[#This Row],[Erorr ]]^2</f>
        <v>134.30492099999998</v>
      </c>
      <c r="K1106" s="85">
        <f>ABS(Table8[[#This Row],[Erorr ]])</f>
        <v>11.588999999999999</v>
      </c>
      <c r="L1106" s="13">
        <f>Table8[[#This Row],[Abs Erorr ]]/Table8[[#This Row],[Adj Close]]</f>
        <v>6.1359665378302529E-2</v>
      </c>
      <c r="M1106" s="97">
        <f t="shared" si="35"/>
        <v>172.91500000000002</v>
      </c>
      <c r="N1106" s="85">
        <f>(Table8[[#This Row],[Adj Close]]-Table8[[#This Row],[Forecast 6 Period ]])</f>
        <v>15.954999999999984</v>
      </c>
      <c r="O1106" s="85">
        <f>Table8[[#This Row],[Erorr 2]]^2</f>
        <v>254.56202499999949</v>
      </c>
      <c r="P1106" s="85">
        <f>ABS(Table8[[#This Row],[Erorr 2]])</f>
        <v>15.954999999999984</v>
      </c>
      <c r="Q1106" s="13">
        <f>Table8[[#This Row],[Abs Erorr 4]]/Table8[[#This Row],[Adj Close]]</f>
        <v>8.4476094668290272E-2</v>
      </c>
    </row>
    <row r="1107" spans="6:17" x14ac:dyDescent="0.3">
      <c r="F1107" s="9">
        <v>45069.291666666664</v>
      </c>
      <c r="G1107" s="80">
        <v>185.77</v>
      </c>
      <c r="H1107" s="85">
        <f t="shared" si="34"/>
        <v>182.65699999999998</v>
      </c>
      <c r="I1107" s="85">
        <f>(Table8[[#This Row],[Adj Close]]-Table8[[#This Row],[Forecast 3 Period]])</f>
        <v>3.113000000000028</v>
      </c>
      <c r="J1107" s="85">
        <f>Table8[[#This Row],[Erorr ]]^2</f>
        <v>9.6907690000001736</v>
      </c>
      <c r="K1107" s="85">
        <f>ABS(Table8[[#This Row],[Erorr ]])</f>
        <v>3.113000000000028</v>
      </c>
      <c r="L1107" s="13">
        <f>Table8[[#This Row],[Abs Erorr ]]/Table8[[#This Row],[Adj Close]]</f>
        <v>1.6757280508155396E-2</v>
      </c>
      <c r="M1107" s="97">
        <f t="shared" si="35"/>
        <v>177.23899999999998</v>
      </c>
      <c r="N1107" s="85">
        <f>(Table8[[#This Row],[Adj Close]]-Table8[[#This Row],[Forecast 6 Period ]])</f>
        <v>8.5310000000000343</v>
      </c>
      <c r="O1107" s="85">
        <f>Table8[[#This Row],[Erorr 2]]^2</f>
        <v>72.777961000000587</v>
      </c>
      <c r="P1107" s="85">
        <f>ABS(Table8[[#This Row],[Erorr 2]])</f>
        <v>8.5310000000000343</v>
      </c>
      <c r="Q1107" s="13">
        <f>Table8[[#This Row],[Abs Erorr 4]]/Table8[[#This Row],[Adj Close]]</f>
        <v>4.5922377133014121E-2</v>
      </c>
    </row>
    <row r="1108" spans="6:17" x14ac:dyDescent="0.3">
      <c r="F1108" s="5">
        <v>45070.291666666664</v>
      </c>
      <c r="G1108" s="91">
        <v>182.9</v>
      </c>
      <c r="H1108" s="85">
        <f t="shared" si="34"/>
        <v>185.011</v>
      </c>
      <c r="I1108" s="85">
        <f>(Table8[[#This Row],[Adj Close]]-Table8[[#This Row],[Forecast 3 Period]])</f>
        <v>-2.11099999999999</v>
      </c>
      <c r="J1108" s="85">
        <f>Table8[[#This Row],[Erorr ]]^2</f>
        <v>4.4563209999999573</v>
      </c>
      <c r="K1108" s="85">
        <f>ABS(Table8[[#This Row],[Erorr ]])</f>
        <v>2.11099999999999</v>
      </c>
      <c r="L1108" s="13">
        <f>Table8[[#This Row],[Abs Erorr ]]/Table8[[#This Row],[Adj Close]]</f>
        <v>1.1541826134499672E-2</v>
      </c>
      <c r="M1108" s="97">
        <f t="shared" si="35"/>
        <v>180.37200000000001</v>
      </c>
      <c r="N1108" s="85">
        <f>(Table8[[#This Row],[Adj Close]]-Table8[[#This Row],[Forecast 6 Period ]])</f>
        <v>2.5279999999999916</v>
      </c>
      <c r="O1108" s="85">
        <f>Table8[[#This Row],[Erorr 2]]^2</f>
        <v>6.3907839999999574</v>
      </c>
      <c r="P1108" s="85">
        <f>ABS(Table8[[#This Row],[Erorr 2]])</f>
        <v>2.5279999999999916</v>
      </c>
      <c r="Q1108" s="13">
        <f>Table8[[#This Row],[Abs Erorr 4]]/Table8[[#This Row],[Adj Close]]</f>
        <v>1.3821760524876936E-2</v>
      </c>
    </row>
    <row r="1109" spans="6:17" x14ac:dyDescent="0.3">
      <c r="F1109" s="9">
        <v>45071.291666666664</v>
      </c>
      <c r="G1109" s="80">
        <v>184.47</v>
      </c>
      <c r="H1109" s="85">
        <f t="shared" si="34"/>
        <v>185.55200000000002</v>
      </c>
      <c r="I1109" s="85">
        <f>(Table8[[#This Row],[Adj Close]]-Table8[[#This Row],[Forecast 3 Period]])</f>
        <v>-1.0820000000000221</v>
      </c>
      <c r="J1109" s="85">
        <f>Table8[[#This Row],[Erorr ]]^2</f>
        <v>1.1707240000000478</v>
      </c>
      <c r="K1109" s="85">
        <f>ABS(Table8[[#This Row],[Erorr ]])</f>
        <v>1.0820000000000221</v>
      </c>
      <c r="L1109" s="13">
        <f>Table8[[#This Row],[Abs Erorr ]]/Table8[[#This Row],[Adj Close]]</f>
        <v>5.8654523770804035E-3</v>
      </c>
      <c r="M1109" s="97">
        <f t="shared" si="35"/>
        <v>182.61099999999999</v>
      </c>
      <c r="N1109" s="85">
        <f>(Table8[[#This Row],[Adj Close]]-Table8[[#This Row],[Forecast 6 Period ]])</f>
        <v>1.8590000000000089</v>
      </c>
      <c r="O1109" s="85">
        <f>Table8[[#This Row],[Erorr 2]]^2</f>
        <v>3.4558810000000331</v>
      </c>
      <c r="P1109" s="85">
        <f>ABS(Table8[[#This Row],[Erorr 2]])</f>
        <v>1.8590000000000089</v>
      </c>
      <c r="Q1109" s="13">
        <f>Table8[[#This Row],[Abs Erorr 4]]/Table8[[#This Row],[Adj Close]]</f>
        <v>1.007751937984501E-2</v>
      </c>
    </row>
    <row r="1110" spans="6:17" x14ac:dyDescent="0.3">
      <c r="F1110" s="5">
        <v>45072.291666666664</v>
      </c>
      <c r="G1110" s="91">
        <v>193.17</v>
      </c>
      <c r="H1110" s="85">
        <f t="shared" si="34"/>
        <v>184.38899999999998</v>
      </c>
      <c r="I1110" s="85">
        <f>(Table8[[#This Row],[Adj Close]]-Table8[[#This Row],[Forecast 3 Period]])</f>
        <v>8.7810000000000059</v>
      </c>
      <c r="J1110" s="85">
        <f>Table8[[#This Row],[Erorr ]]^2</f>
        <v>77.105961000000107</v>
      </c>
      <c r="K1110" s="85">
        <f>ABS(Table8[[#This Row],[Erorr ]])</f>
        <v>8.7810000000000059</v>
      </c>
      <c r="L1110" s="13">
        <f>Table8[[#This Row],[Abs Erorr ]]/Table8[[#This Row],[Adj Close]]</f>
        <v>4.5457369156701385E-2</v>
      </c>
      <c r="M1110" s="97">
        <f t="shared" si="35"/>
        <v>184.10500000000002</v>
      </c>
      <c r="N1110" s="85">
        <f>(Table8[[#This Row],[Adj Close]]-Table8[[#This Row],[Forecast 6 Period ]])</f>
        <v>9.0649999999999693</v>
      </c>
      <c r="O1110" s="85">
        <f>Table8[[#This Row],[Erorr 2]]^2</f>
        <v>82.174224999999439</v>
      </c>
      <c r="P1110" s="85">
        <f>ABS(Table8[[#This Row],[Erorr 2]])</f>
        <v>9.0649999999999693</v>
      </c>
      <c r="Q1110" s="13">
        <f>Table8[[#This Row],[Abs Erorr 4]]/Table8[[#This Row],[Adj Close]]</f>
        <v>4.6927576745871356E-2</v>
      </c>
    </row>
    <row r="1111" spans="6:17" x14ac:dyDescent="0.3">
      <c r="F1111" s="9">
        <v>45076.291666666664</v>
      </c>
      <c r="G1111" s="80">
        <v>201.16</v>
      </c>
      <c r="H1111" s="85">
        <f t="shared" si="34"/>
        <v>187.47900000000001</v>
      </c>
      <c r="I1111" s="85">
        <f>(Table8[[#This Row],[Adj Close]]-Table8[[#This Row],[Forecast 3 Period]])</f>
        <v>13.680999999999983</v>
      </c>
      <c r="J1111" s="85">
        <f>Table8[[#This Row],[Erorr ]]^2</f>
        <v>187.16976099999954</v>
      </c>
      <c r="K1111" s="85">
        <f>ABS(Table8[[#This Row],[Erorr ]])</f>
        <v>13.680999999999983</v>
      </c>
      <c r="L1111" s="13">
        <f>Table8[[#This Row],[Abs Erorr ]]/Table8[[#This Row],[Adj Close]]</f>
        <v>6.8010538874527654E-2</v>
      </c>
      <c r="M1111" s="97">
        <f t="shared" si="35"/>
        <v>186.16300000000001</v>
      </c>
      <c r="N1111" s="85">
        <f>(Table8[[#This Row],[Adj Close]]-Table8[[#This Row],[Forecast 6 Period ]])</f>
        <v>14.996999999999986</v>
      </c>
      <c r="O1111" s="85">
        <f>Table8[[#This Row],[Erorr 2]]^2</f>
        <v>224.91000899999958</v>
      </c>
      <c r="P1111" s="85">
        <f>ABS(Table8[[#This Row],[Erorr 2]])</f>
        <v>14.996999999999986</v>
      </c>
      <c r="Q1111" s="13">
        <f>Table8[[#This Row],[Abs Erorr 4]]/Table8[[#This Row],[Adj Close]]</f>
        <v>7.4552594949294018E-2</v>
      </c>
    </row>
    <row r="1112" spans="6:17" x14ac:dyDescent="0.3">
      <c r="F1112" s="5">
        <v>45077.291666666664</v>
      </c>
      <c r="G1112" s="91">
        <v>203.93</v>
      </c>
      <c r="H1112" s="85">
        <f t="shared" si="34"/>
        <v>193.756</v>
      </c>
      <c r="I1112" s="85">
        <f>(Table8[[#This Row],[Adj Close]]-Table8[[#This Row],[Forecast 3 Period]])</f>
        <v>10.174000000000007</v>
      </c>
      <c r="J1112" s="85">
        <f>Table8[[#This Row],[Erorr ]]^2</f>
        <v>103.51027600000013</v>
      </c>
      <c r="K1112" s="85">
        <f>ABS(Table8[[#This Row],[Erorr ]])</f>
        <v>10.174000000000007</v>
      </c>
      <c r="L1112" s="13">
        <f>Table8[[#This Row],[Abs Erorr ]]/Table8[[#This Row],[Adj Close]]</f>
        <v>4.9889668023341376E-2</v>
      </c>
      <c r="M1112" s="97">
        <f t="shared" si="35"/>
        <v>189.804</v>
      </c>
      <c r="N1112" s="85">
        <f>(Table8[[#This Row],[Adj Close]]-Table8[[#This Row],[Forecast 6 Period ]])</f>
        <v>14.126000000000005</v>
      </c>
      <c r="O1112" s="85">
        <f>Table8[[#This Row],[Erorr 2]]^2</f>
        <v>199.54387600000013</v>
      </c>
      <c r="P1112" s="85">
        <f>ABS(Table8[[#This Row],[Erorr 2]])</f>
        <v>14.126000000000005</v>
      </c>
      <c r="Q1112" s="13">
        <f>Table8[[#This Row],[Abs Erorr 4]]/Table8[[#This Row],[Adj Close]]</f>
        <v>6.9268866768008655E-2</v>
      </c>
    </row>
    <row r="1113" spans="6:17" x14ac:dyDescent="0.3">
      <c r="F1113" s="9">
        <v>45078.291666666664</v>
      </c>
      <c r="G1113" s="80">
        <v>207.52</v>
      </c>
      <c r="H1113" s="85">
        <f t="shared" si="34"/>
        <v>199.87100000000001</v>
      </c>
      <c r="I1113" s="85">
        <f>(Table8[[#This Row],[Adj Close]]-Table8[[#This Row],[Forecast 3 Period]])</f>
        <v>7.6490000000000009</v>
      </c>
      <c r="J1113" s="85">
        <f>Table8[[#This Row],[Erorr ]]^2</f>
        <v>58.507201000000016</v>
      </c>
      <c r="K1113" s="85">
        <f>ABS(Table8[[#This Row],[Erorr ]])</f>
        <v>7.6490000000000009</v>
      </c>
      <c r="L1113" s="13">
        <f>Table8[[#This Row],[Abs Erorr ]]/Table8[[#This Row],[Adj Close]]</f>
        <v>3.6859097918272937E-2</v>
      </c>
      <c r="M1113" s="97">
        <f t="shared" si="35"/>
        <v>193.41299999999998</v>
      </c>
      <c r="N1113" s="85">
        <f>(Table8[[#This Row],[Adj Close]]-Table8[[#This Row],[Forecast 6 Period ]])</f>
        <v>14.107000000000028</v>
      </c>
      <c r="O1113" s="85">
        <f>Table8[[#This Row],[Erorr 2]]^2</f>
        <v>199.00744900000078</v>
      </c>
      <c r="P1113" s="85">
        <f>ABS(Table8[[#This Row],[Erorr 2]])</f>
        <v>14.107000000000028</v>
      </c>
      <c r="Q1113" s="13">
        <f>Table8[[#This Row],[Abs Erorr 4]]/Table8[[#This Row],[Adj Close]]</f>
        <v>6.7978989976869825E-2</v>
      </c>
    </row>
    <row r="1114" spans="6:17" x14ac:dyDescent="0.3">
      <c r="F1114" s="5">
        <v>45079.291666666664</v>
      </c>
      <c r="G1114" s="91">
        <v>213.97</v>
      </c>
      <c r="H1114" s="85">
        <f t="shared" si="34"/>
        <v>204.53500000000003</v>
      </c>
      <c r="I1114" s="85">
        <f>(Table8[[#This Row],[Adj Close]]-Table8[[#This Row],[Forecast 3 Period]])</f>
        <v>9.4349999999999739</v>
      </c>
      <c r="J1114" s="85">
        <f>Table8[[#This Row],[Erorr ]]^2</f>
        <v>89.019224999999508</v>
      </c>
      <c r="K1114" s="85">
        <f>ABS(Table8[[#This Row],[Erorr ]])</f>
        <v>9.4349999999999739</v>
      </c>
      <c r="L1114" s="13">
        <f>Table8[[#This Row],[Abs Erorr ]]/Table8[[#This Row],[Adj Close]]</f>
        <v>4.4094966584100455E-2</v>
      </c>
      <c r="M1114" s="97">
        <f t="shared" si="35"/>
        <v>197.893</v>
      </c>
      <c r="N1114" s="85">
        <f>(Table8[[#This Row],[Adj Close]]-Table8[[#This Row],[Forecast 6 Period ]])</f>
        <v>16.076999999999998</v>
      </c>
      <c r="O1114" s="85">
        <f>Table8[[#This Row],[Erorr 2]]^2</f>
        <v>258.46992899999992</v>
      </c>
      <c r="P1114" s="85">
        <f>ABS(Table8[[#This Row],[Erorr 2]])</f>
        <v>16.076999999999998</v>
      </c>
      <c r="Q1114" s="13">
        <f>Table8[[#This Row],[Abs Erorr 4]]/Table8[[#This Row],[Adj Close]]</f>
        <v>7.5136701406739254E-2</v>
      </c>
    </row>
    <row r="1115" spans="6:17" x14ac:dyDescent="0.3">
      <c r="F1115" s="9">
        <v>45082.291666666664</v>
      </c>
      <c r="G1115" s="80">
        <v>217.61</v>
      </c>
      <c r="H1115" s="85">
        <f t="shared" si="34"/>
        <v>209.023</v>
      </c>
      <c r="I1115" s="85">
        <f>(Table8[[#This Row],[Adj Close]]-Table8[[#This Row],[Forecast 3 Period]])</f>
        <v>8.5870000000000175</v>
      </c>
      <c r="J1115" s="85">
        <f>Table8[[#This Row],[Erorr ]]^2</f>
        <v>73.736569000000301</v>
      </c>
      <c r="K1115" s="85">
        <f>ABS(Table8[[#This Row],[Erorr ]])</f>
        <v>8.5870000000000175</v>
      </c>
      <c r="L1115" s="13">
        <f>Table8[[#This Row],[Abs Erorr ]]/Table8[[#This Row],[Adj Close]]</f>
        <v>3.946050273424942E-2</v>
      </c>
      <c r="M1115" s="97">
        <f t="shared" si="35"/>
        <v>203.08</v>
      </c>
      <c r="N1115" s="85">
        <f>(Table8[[#This Row],[Adj Close]]-Table8[[#This Row],[Forecast 6 Period ]])</f>
        <v>14.530000000000001</v>
      </c>
      <c r="O1115" s="85">
        <f>Table8[[#This Row],[Erorr 2]]^2</f>
        <v>211.12090000000003</v>
      </c>
      <c r="P1115" s="85">
        <f>ABS(Table8[[#This Row],[Erorr 2]])</f>
        <v>14.530000000000001</v>
      </c>
      <c r="Q1115" s="13">
        <f>Table8[[#This Row],[Abs Erorr 4]]/Table8[[#This Row],[Adj Close]]</f>
        <v>6.6770828546482239E-2</v>
      </c>
    </row>
    <row r="1116" spans="6:17" x14ac:dyDescent="0.3">
      <c r="F1116" s="5">
        <v>45083.291666666664</v>
      </c>
      <c r="G1116" s="91">
        <v>221.31</v>
      </c>
      <c r="H1116" s="85">
        <f t="shared" si="34"/>
        <v>213.49100000000001</v>
      </c>
      <c r="I1116" s="85">
        <f>(Table8[[#This Row],[Adj Close]]-Table8[[#This Row],[Forecast 3 Period]])</f>
        <v>7.8189999999999884</v>
      </c>
      <c r="J1116" s="85">
        <f>Table8[[#This Row],[Erorr ]]^2</f>
        <v>61.136760999999815</v>
      </c>
      <c r="K1116" s="85">
        <f>ABS(Table8[[#This Row],[Erorr ]])</f>
        <v>7.8189999999999884</v>
      </c>
      <c r="L1116" s="13">
        <f>Table8[[#This Row],[Abs Erorr ]]/Table8[[#This Row],[Adj Close]]</f>
        <v>3.5330531833175131E-2</v>
      </c>
      <c r="M1116" s="97">
        <f t="shared" si="35"/>
        <v>208.03899999999999</v>
      </c>
      <c r="N1116" s="85">
        <f>(Table8[[#This Row],[Adj Close]]-Table8[[#This Row],[Forecast 6 Period ]])</f>
        <v>13.271000000000015</v>
      </c>
      <c r="O1116" s="85">
        <f>Table8[[#This Row],[Erorr 2]]^2</f>
        <v>176.11944100000039</v>
      </c>
      <c r="P1116" s="85">
        <f>ABS(Table8[[#This Row],[Erorr 2]])</f>
        <v>13.271000000000015</v>
      </c>
      <c r="Q1116" s="13">
        <f>Table8[[#This Row],[Abs Erorr 4]]/Table8[[#This Row],[Adj Close]]</f>
        <v>5.9965659030319529E-2</v>
      </c>
    </row>
    <row r="1117" spans="6:17" x14ac:dyDescent="0.3">
      <c r="F1117" s="9">
        <v>45084.291666666664</v>
      </c>
      <c r="G1117" s="80">
        <v>224.57</v>
      </c>
      <c r="H1117" s="85">
        <f t="shared" si="34"/>
        <v>217.99800000000002</v>
      </c>
      <c r="I1117" s="85">
        <f>(Table8[[#This Row],[Adj Close]]-Table8[[#This Row],[Forecast 3 Period]])</f>
        <v>6.5719999999999743</v>
      </c>
      <c r="J1117" s="85">
        <f>Table8[[#This Row],[Erorr ]]^2</f>
        <v>43.191183999999659</v>
      </c>
      <c r="K1117" s="85">
        <f>ABS(Table8[[#This Row],[Erorr ]])</f>
        <v>6.5719999999999743</v>
      </c>
      <c r="L1117" s="13">
        <f>Table8[[#This Row],[Abs Erorr ]]/Table8[[#This Row],[Adj Close]]</f>
        <v>2.9264817206216209E-2</v>
      </c>
      <c r="M1117" s="97">
        <f t="shared" si="35"/>
        <v>212.59100000000001</v>
      </c>
      <c r="N1117" s="85">
        <f>(Table8[[#This Row],[Adj Close]]-Table8[[#This Row],[Forecast 6 Period ]])</f>
        <v>11.978999999999985</v>
      </c>
      <c r="O1117" s="85">
        <f>Table8[[#This Row],[Erorr 2]]^2</f>
        <v>143.49644099999963</v>
      </c>
      <c r="P1117" s="85">
        <f>ABS(Table8[[#This Row],[Erorr 2]])</f>
        <v>11.978999999999985</v>
      </c>
      <c r="Q1117" s="13">
        <f>Table8[[#This Row],[Abs Erorr 4]]/Table8[[#This Row],[Adj Close]]</f>
        <v>5.3341942378768249E-2</v>
      </c>
    </row>
    <row r="1118" spans="6:17" x14ac:dyDescent="0.3">
      <c r="F1118" s="5">
        <v>45085.291666666664</v>
      </c>
      <c r="G1118" s="91">
        <v>234.86</v>
      </c>
      <c r="H1118" s="85">
        <f t="shared" si="34"/>
        <v>221.50400000000002</v>
      </c>
      <c r="I1118" s="85">
        <f>(Table8[[#This Row],[Adj Close]]-Table8[[#This Row],[Forecast 3 Period]])</f>
        <v>13.355999999999995</v>
      </c>
      <c r="J1118" s="85">
        <f>Table8[[#This Row],[Erorr ]]^2</f>
        <v>178.38273599999985</v>
      </c>
      <c r="K1118" s="85">
        <f>ABS(Table8[[#This Row],[Erorr ]])</f>
        <v>13.355999999999995</v>
      </c>
      <c r="L1118" s="13">
        <f>Table8[[#This Row],[Abs Erorr ]]/Table8[[#This Row],[Adj Close]]</f>
        <v>5.6867921314825827E-2</v>
      </c>
      <c r="M1118" s="97">
        <f t="shared" si="35"/>
        <v>216.63700000000003</v>
      </c>
      <c r="N1118" s="85">
        <f>(Table8[[#This Row],[Adj Close]]-Table8[[#This Row],[Forecast 6 Period ]])</f>
        <v>18.222999999999985</v>
      </c>
      <c r="O1118" s="85">
        <f>Table8[[#This Row],[Erorr 2]]^2</f>
        <v>332.07772899999947</v>
      </c>
      <c r="P1118" s="85">
        <f>ABS(Table8[[#This Row],[Erorr 2]])</f>
        <v>18.222999999999985</v>
      </c>
      <c r="Q1118" s="13">
        <f>Table8[[#This Row],[Abs Erorr 4]]/Table8[[#This Row],[Adj Close]]</f>
        <v>7.7590905220131068E-2</v>
      </c>
    </row>
    <row r="1119" spans="6:17" x14ac:dyDescent="0.3">
      <c r="F1119" s="9">
        <v>45086.291666666664</v>
      </c>
      <c r="G1119" s="80">
        <v>244.4</v>
      </c>
      <c r="H1119" s="85">
        <f t="shared" si="34"/>
        <v>227.708</v>
      </c>
      <c r="I1119" s="85">
        <f>(Table8[[#This Row],[Adj Close]]-Table8[[#This Row],[Forecast 3 Period]])</f>
        <v>16.692000000000007</v>
      </c>
      <c r="J1119" s="85">
        <f>Table8[[#This Row],[Erorr ]]^2</f>
        <v>278.62286400000022</v>
      </c>
      <c r="K1119" s="85">
        <f>ABS(Table8[[#This Row],[Erorr ]])</f>
        <v>16.692000000000007</v>
      </c>
      <c r="L1119" s="13">
        <f>Table8[[#This Row],[Abs Erorr ]]/Table8[[#This Row],[Adj Close]]</f>
        <v>6.8297872340425558E-2</v>
      </c>
      <c r="M1119" s="97">
        <f t="shared" si="35"/>
        <v>221.81900000000002</v>
      </c>
      <c r="N1119" s="85">
        <f>(Table8[[#This Row],[Adj Close]]-Table8[[#This Row],[Forecast 6 Period ]])</f>
        <v>22.580999999999989</v>
      </c>
      <c r="O1119" s="85">
        <f>Table8[[#This Row],[Erorr 2]]^2</f>
        <v>509.9015609999995</v>
      </c>
      <c r="P1119" s="85">
        <f>ABS(Table8[[#This Row],[Erorr 2]])</f>
        <v>22.580999999999989</v>
      </c>
      <c r="Q1119" s="13">
        <f>Table8[[#This Row],[Abs Erorr 4]]/Table8[[#This Row],[Adj Close]]</f>
        <v>9.2393617021276547E-2</v>
      </c>
    </row>
    <row r="1120" spans="6:17" x14ac:dyDescent="0.3">
      <c r="F1120" s="5">
        <v>45089.291666666664</v>
      </c>
      <c r="G1120" s="91">
        <v>249.83</v>
      </c>
      <c r="H1120" s="85">
        <f t="shared" si="34"/>
        <v>235.589</v>
      </c>
      <c r="I1120" s="85">
        <f>(Table8[[#This Row],[Adj Close]]-Table8[[#This Row],[Forecast 3 Period]])</f>
        <v>14.241000000000014</v>
      </c>
      <c r="J1120" s="85">
        <f>Table8[[#This Row],[Erorr ]]^2</f>
        <v>202.8060810000004</v>
      </c>
      <c r="K1120" s="85">
        <f>ABS(Table8[[#This Row],[Erorr ]])</f>
        <v>14.241000000000014</v>
      </c>
      <c r="L1120" s="13">
        <f>Table8[[#This Row],[Abs Erorr ]]/Table8[[#This Row],[Adj Close]]</f>
        <v>5.7002761878077145E-2</v>
      </c>
      <c r="M1120" s="97">
        <f t="shared" si="35"/>
        <v>228.18600000000001</v>
      </c>
      <c r="N1120" s="85">
        <f>(Table8[[#This Row],[Adj Close]]-Table8[[#This Row],[Forecast 6 Period ]])</f>
        <v>21.644000000000005</v>
      </c>
      <c r="O1120" s="85">
        <f>Table8[[#This Row],[Erorr 2]]^2</f>
        <v>468.46273600000023</v>
      </c>
      <c r="P1120" s="85">
        <f>ABS(Table8[[#This Row],[Erorr 2]])</f>
        <v>21.644000000000005</v>
      </c>
      <c r="Q1120" s="13">
        <f>Table8[[#This Row],[Abs Erorr 4]]/Table8[[#This Row],[Adj Close]]</f>
        <v>8.6634911739983209E-2</v>
      </c>
    </row>
    <row r="1121" spans="6:17" x14ac:dyDescent="0.3">
      <c r="F1121" s="9">
        <v>45090.291666666664</v>
      </c>
      <c r="G1121" s="80">
        <v>258.70999999999998</v>
      </c>
      <c r="H1121" s="85">
        <f t="shared" si="34"/>
        <v>243.71</v>
      </c>
      <c r="I1121" s="85">
        <f>(Table8[[#This Row],[Adj Close]]-Table8[[#This Row],[Forecast 3 Period]])</f>
        <v>14.999999999999972</v>
      </c>
      <c r="J1121" s="85">
        <f>Table8[[#This Row],[Erorr ]]^2</f>
        <v>224.99999999999915</v>
      </c>
      <c r="K1121" s="85">
        <f>ABS(Table8[[#This Row],[Erorr ]])</f>
        <v>14.999999999999972</v>
      </c>
      <c r="L1121" s="13">
        <f>Table8[[#This Row],[Abs Erorr ]]/Table8[[#This Row],[Adj Close]]</f>
        <v>5.7979977581075232E-2</v>
      </c>
      <c r="M1121" s="97">
        <f t="shared" si="35"/>
        <v>234.62400000000002</v>
      </c>
      <c r="N1121" s="85">
        <f>(Table8[[#This Row],[Adj Close]]-Table8[[#This Row],[Forecast 6 Period ]])</f>
        <v>24.085999999999956</v>
      </c>
      <c r="O1121" s="85">
        <f>Table8[[#This Row],[Erorr 2]]^2</f>
        <v>580.13539599999785</v>
      </c>
      <c r="P1121" s="85">
        <f>ABS(Table8[[#This Row],[Erorr 2]])</f>
        <v>24.085999999999956</v>
      </c>
      <c r="Q1121" s="13">
        <f>Table8[[#This Row],[Abs Erorr 4]]/Table8[[#This Row],[Adj Close]]</f>
        <v>9.3100382667851866E-2</v>
      </c>
    </row>
    <row r="1122" spans="6:17" x14ac:dyDescent="0.3">
      <c r="F1122" s="5">
        <v>45091.291666666664</v>
      </c>
      <c r="G1122" s="91">
        <v>256.79000000000002</v>
      </c>
      <c r="H1122" s="85">
        <f t="shared" si="34"/>
        <v>251.75299999999999</v>
      </c>
      <c r="I1122" s="85">
        <f>(Table8[[#This Row],[Adj Close]]-Table8[[#This Row],[Forecast 3 Period]])</f>
        <v>5.0370000000000346</v>
      </c>
      <c r="J1122" s="85">
        <f>Table8[[#This Row],[Erorr ]]^2</f>
        <v>25.37136900000035</v>
      </c>
      <c r="K1122" s="85">
        <f>ABS(Table8[[#This Row],[Erorr ]])</f>
        <v>5.0370000000000346</v>
      </c>
      <c r="L1122" s="13">
        <f>Table8[[#This Row],[Abs Erorr ]]/Table8[[#This Row],[Adj Close]]</f>
        <v>1.9615249815024084E-2</v>
      </c>
      <c r="M1122" s="97">
        <f t="shared" si="35"/>
        <v>242.148</v>
      </c>
      <c r="N1122" s="85">
        <f>(Table8[[#This Row],[Adj Close]]-Table8[[#This Row],[Forecast 6 Period ]])</f>
        <v>14.642000000000024</v>
      </c>
      <c r="O1122" s="85">
        <f>Table8[[#This Row],[Erorr 2]]^2</f>
        <v>214.3881640000007</v>
      </c>
      <c r="P1122" s="85">
        <f>ABS(Table8[[#This Row],[Erorr 2]])</f>
        <v>14.642000000000024</v>
      </c>
      <c r="Q1122" s="13">
        <f>Table8[[#This Row],[Abs Erorr 4]]/Table8[[#This Row],[Adj Close]]</f>
        <v>5.7019354336228137E-2</v>
      </c>
    </row>
    <row r="1123" spans="6:17" x14ac:dyDescent="0.3">
      <c r="F1123" s="9">
        <v>45092.291666666664</v>
      </c>
      <c r="G1123" s="80">
        <v>255.9</v>
      </c>
      <c r="H1123" s="85">
        <f t="shared" si="34"/>
        <v>255.27800000000002</v>
      </c>
      <c r="I1123" s="85">
        <f>(Table8[[#This Row],[Adj Close]]-Table8[[#This Row],[Forecast 3 Period]])</f>
        <v>0.62199999999998568</v>
      </c>
      <c r="J1123" s="85">
        <f>Table8[[#This Row],[Erorr ]]^2</f>
        <v>0.38688399999998219</v>
      </c>
      <c r="K1123" s="85">
        <f>ABS(Table8[[#This Row],[Erorr ]])</f>
        <v>0.62199999999998568</v>
      </c>
      <c r="L1123" s="13">
        <f>Table8[[#This Row],[Abs Erorr ]]/Table8[[#This Row],[Adj Close]]</f>
        <v>2.4306369675653992E-3</v>
      </c>
      <c r="M1123" s="97">
        <f t="shared" si="35"/>
        <v>247.88900000000001</v>
      </c>
      <c r="N1123" s="85">
        <f>(Table8[[#This Row],[Adj Close]]-Table8[[#This Row],[Forecast 6 Period ]])</f>
        <v>8.0109999999999957</v>
      </c>
      <c r="O1123" s="85">
        <f>Table8[[#This Row],[Erorr 2]]^2</f>
        <v>64.176120999999924</v>
      </c>
      <c r="P1123" s="85">
        <f>ABS(Table8[[#This Row],[Erorr 2]])</f>
        <v>8.0109999999999957</v>
      </c>
      <c r="Q1123" s="13">
        <f>Table8[[#This Row],[Abs Erorr 4]]/Table8[[#This Row],[Adj Close]]</f>
        <v>3.1305197342711977E-2</v>
      </c>
    </row>
    <row r="1124" spans="6:17" x14ac:dyDescent="0.3">
      <c r="F1124" s="5">
        <v>45093.291666666664</v>
      </c>
      <c r="G1124" s="91">
        <v>260.54000000000002</v>
      </c>
      <c r="H1124" s="85">
        <f t="shared" si="34"/>
        <v>257.01</v>
      </c>
      <c r="I1124" s="85">
        <f>(Table8[[#This Row],[Adj Close]]-Table8[[#This Row],[Forecast 3 Period]])</f>
        <v>3.5300000000000296</v>
      </c>
      <c r="J1124" s="85">
        <f>Table8[[#This Row],[Erorr ]]^2</f>
        <v>12.460900000000208</v>
      </c>
      <c r="K1124" s="85">
        <f>ABS(Table8[[#This Row],[Erorr ]])</f>
        <v>3.5300000000000296</v>
      </c>
      <c r="L1124" s="13">
        <f>Table8[[#This Row],[Abs Erorr ]]/Table8[[#This Row],[Adj Close]]</f>
        <v>1.3548783296231017E-2</v>
      </c>
      <c r="M1124" s="97">
        <f t="shared" si="35"/>
        <v>252.17200000000003</v>
      </c>
      <c r="N1124" s="85">
        <f>(Table8[[#This Row],[Adj Close]]-Table8[[#This Row],[Forecast 6 Period ]])</f>
        <v>8.367999999999995</v>
      </c>
      <c r="O1124" s="85">
        <f>Table8[[#This Row],[Erorr 2]]^2</f>
        <v>70.02342399999992</v>
      </c>
      <c r="P1124" s="85">
        <f>ABS(Table8[[#This Row],[Erorr 2]])</f>
        <v>8.367999999999995</v>
      </c>
      <c r="Q1124" s="13">
        <f>Table8[[#This Row],[Abs Erorr 4]]/Table8[[#This Row],[Adj Close]]</f>
        <v>3.2117908958317322E-2</v>
      </c>
    </row>
    <row r="1125" spans="6:17" x14ac:dyDescent="0.3">
      <c r="F1125" s="9">
        <v>45097.291666666664</v>
      </c>
      <c r="G1125" s="80">
        <v>274.45</v>
      </c>
      <c r="H1125" s="85">
        <f t="shared" si="34"/>
        <v>258.02300000000002</v>
      </c>
      <c r="I1125" s="85">
        <f>(Table8[[#This Row],[Adj Close]]-Table8[[#This Row],[Forecast 3 Period]])</f>
        <v>16.426999999999964</v>
      </c>
      <c r="J1125" s="85">
        <f>Table8[[#This Row],[Erorr ]]^2</f>
        <v>269.84632899999883</v>
      </c>
      <c r="K1125" s="85">
        <f>ABS(Table8[[#This Row],[Erorr ]])</f>
        <v>16.426999999999964</v>
      </c>
      <c r="L1125" s="13">
        <f>Table8[[#This Row],[Abs Erorr ]]/Table8[[#This Row],[Adj Close]]</f>
        <v>5.9854253962470266E-2</v>
      </c>
      <c r="M1125" s="97">
        <f t="shared" si="35"/>
        <v>255.81100000000001</v>
      </c>
      <c r="N1125" s="85">
        <f>(Table8[[#This Row],[Adj Close]]-Table8[[#This Row],[Forecast 6 Period ]])</f>
        <v>18.638999999999982</v>
      </c>
      <c r="O1125" s="85">
        <f>Table8[[#This Row],[Erorr 2]]^2</f>
        <v>347.41232099999934</v>
      </c>
      <c r="P1125" s="85">
        <f>ABS(Table8[[#This Row],[Erorr 2]])</f>
        <v>18.638999999999982</v>
      </c>
      <c r="Q1125" s="13">
        <f>Table8[[#This Row],[Abs Erorr 4]]/Table8[[#This Row],[Adj Close]]</f>
        <v>6.7914009837857475E-2</v>
      </c>
    </row>
    <row r="1126" spans="6:17" x14ac:dyDescent="0.3">
      <c r="F1126" s="5">
        <v>45098.291666666664</v>
      </c>
      <c r="G1126" s="91">
        <v>259.45999999999998</v>
      </c>
      <c r="H1126" s="85">
        <f t="shared" si="34"/>
        <v>264.71199999999999</v>
      </c>
      <c r="I1126" s="85">
        <f>(Table8[[#This Row],[Adj Close]]-Table8[[#This Row],[Forecast 3 Period]])</f>
        <v>-5.2520000000000095</v>
      </c>
      <c r="J1126" s="85">
        <f>Table8[[#This Row],[Erorr ]]^2</f>
        <v>27.583504000000101</v>
      </c>
      <c r="K1126" s="85">
        <f>ABS(Table8[[#This Row],[Erorr ]])</f>
        <v>5.2520000000000095</v>
      </c>
      <c r="L1126" s="13">
        <f>Table8[[#This Row],[Abs Erorr ]]/Table8[[#This Row],[Adj Close]]</f>
        <v>2.0242041162414282E-2</v>
      </c>
      <c r="M1126" s="97">
        <f t="shared" si="35"/>
        <v>260.39</v>
      </c>
      <c r="N1126" s="85">
        <f>(Table8[[#This Row],[Adj Close]]-Table8[[#This Row],[Forecast 6 Period ]])</f>
        <v>-0.93000000000000682</v>
      </c>
      <c r="O1126" s="85">
        <f>Table8[[#This Row],[Erorr 2]]^2</f>
        <v>0.86490000000001266</v>
      </c>
      <c r="P1126" s="85">
        <f>ABS(Table8[[#This Row],[Erorr 2]])</f>
        <v>0.93000000000000682</v>
      </c>
      <c r="Q1126" s="13">
        <f>Table8[[#This Row],[Abs Erorr 4]]/Table8[[#This Row],[Adj Close]]</f>
        <v>3.5843675325676672E-3</v>
      </c>
    </row>
    <row r="1127" spans="6:17" x14ac:dyDescent="0.3">
      <c r="F1127" s="9">
        <v>45099.291666666664</v>
      </c>
      <c r="G1127" s="80">
        <v>264.61</v>
      </c>
      <c r="H1127" s="85">
        <f t="shared" si="34"/>
        <v>264.28099999999995</v>
      </c>
      <c r="I1127" s="85">
        <f>(Table8[[#This Row],[Adj Close]]-Table8[[#This Row],[Forecast 3 Period]])</f>
        <v>0.32900000000006457</v>
      </c>
      <c r="J1127" s="85">
        <f>Table8[[#This Row],[Erorr ]]^2</f>
        <v>0.10824100000004248</v>
      </c>
      <c r="K1127" s="85">
        <f>ABS(Table8[[#This Row],[Erorr ]])</f>
        <v>0.32900000000006457</v>
      </c>
      <c r="L1127" s="13">
        <f>Table8[[#This Row],[Abs Erorr ]]/Table8[[#This Row],[Adj Close]]</f>
        <v>1.2433392539966915E-3</v>
      </c>
      <c r="M1127" s="97">
        <f t="shared" si="35"/>
        <v>261.62</v>
      </c>
      <c r="N1127" s="85">
        <f>(Table8[[#This Row],[Adj Close]]-Table8[[#This Row],[Forecast 6 Period ]])</f>
        <v>2.9900000000000091</v>
      </c>
      <c r="O1127" s="85">
        <f>Table8[[#This Row],[Erorr 2]]^2</f>
        <v>8.9401000000000543</v>
      </c>
      <c r="P1127" s="85">
        <f>ABS(Table8[[#This Row],[Erorr 2]])</f>
        <v>2.9900000000000091</v>
      </c>
      <c r="Q1127" s="13">
        <f>Table8[[#This Row],[Abs Erorr 4]]/Table8[[#This Row],[Adj Close]]</f>
        <v>1.1299648539359846E-2</v>
      </c>
    </row>
    <row r="1128" spans="6:17" x14ac:dyDescent="0.3">
      <c r="F1128" s="5">
        <v>45100.291666666664</v>
      </c>
      <c r="G1128" s="91">
        <v>256.60000000000002</v>
      </c>
      <c r="H1128" s="85">
        <f t="shared" si="34"/>
        <v>266.017</v>
      </c>
      <c r="I1128" s="85">
        <f>(Table8[[#This Row],[Adj Close]]-Table8[[#This Row],[Forecast 3 Period]])</f>
        <v>-9.4169999999999732</v>
      </c>
      <c r="J1128" s="85">
        <f>Table8[[#This Row],[Erorr ]]^2</f>
        <v>88.679888999999491</v>
      </c>
      <c r="K1128" s="85">
        <f>ABS(Table8[[#This Row],[Erorr ]])</f>
        <v>9.4169999999999732</v>
      </c>
      <c r="L1128" s="13">
        <f>Table8[[#This Row],[Abs Erorr ]]/Table8[[#This Row],[Adj Close]]</f>
        <v>3.6699142634450399E-2</v>
      </c>
      <c r="M1128" s="97">
        <f t="shared" si="35"/>
        <v>263.08100000000002</v>
      </c>
      <c r="N1128" s="85">
        <f>(Table8[[#This Row],[Adj Close]]-Table8[[#This Row],[Forecast 6 Period ]])</f>
        <v>-6.4809999999999945</v>
      </c>
      <c r="O1128" s="85">
        <f>Table8[[#This Row],[Erorr 2]]^2</f>
        <v>42.003360999999927</v>
      </c>
      <c r="P1128" s="85">
        <f>ABS(Table8[[#This Row],[Erorr 2]])</f>
        <v>6.4809999999999945</v>
      </c>
      <c r="Q1128" s="13">
        <f>Table8[[#This Row],[Abs Erorr 4]]/Table8[[#This Row],[Adj Close]]</f>
        <v>2.5257209664847988E-2</v>
      </c>
    </row>
    <row r="1129" spans="6:17" x14ac:dyDescent="0.3">
      <c r="F1129" s="9">
        <v>45103.291666666664</v>
      </c>
      <c r="G1129" s="80">
        <v>241.05</v>
      </c>
      <c r="H1129" s="85">
        <f t="shared" si="34"/>
        <v>259.86099999999999</v>
      </c>
      <c r="I1129" s="85">
        <f>(Table8[[#This Row],[Adj Close]]-Table8[[#This Row],[Forecast 3 Period]])</f>
        <v>-18.810999999999979</v>
      </c>
      <c r="J1129" s="85">
        <f>Table8[[#This Row],[Erorr ]]^2</f>
        <v>353.85372099999921</v>
      </c>
      <c r="K1129" s="85">
        <f>ABS(Table8[[#This Row],[Erorr ]])</f>
        <v>18.810999999999979</v>
      </c>
      <c r="L1129" s="13">
        <f>Table8[[#This Row],[Abs Erorr ]]/Table8[[#This Row],[Adj Close]]</f>
        <v>7.803775150383728E-2</v>
      </c>
      <c r="M1129" s="97">
        <f t="shared" si="35"/>
        <v>262.66800000000001</v>
      </c>
      <c r="N1129" s="85">
        <f>(Table8[[#This Row],[Adj Close]]-Table8[[#This Row],[Forecast 6 Period ]])</f>
        <v>-21.617999999999995</v>
      </c>
      <c r="O1129" s="85">
        <f>Table8[[#This Row],[Erorr 2]]^2</f>
        <v>467.33792399999976</v>
      </c>
      <c r="P1129" s="85">
        <f>ABS(Table8[[#This Row],[Erorr 2]])</f>
        <v>21.617999999999995</v>
      </c>
      <c r="Q1129" s="13">
        <f>Table8[[#This Row],[Abs Erorr 4]]/Table8[[#This Row],[Adj Close]]</f>
        <v>8.9682638456751687E-2</v>
      </c>
    </row>
    <row r="1130" spans="6:17" x14ac:dyDescent="0.3">
      <c r="F1130" s="5">
        <v>45104.291666666664</v>
      </c>
      <c r="G1130" s="91">
        <v>250.21</v>
      </c>
      <c r="H1130" s="85">
        <f t="shared" si="34"/>
        <v>252.78300000000002</v>
      </c>
      <c r="I1130" s="85">
        <f>(Table8[[#This Row],[Adj Close]]-Table8[[#This Row],[Forecast 3 Period]])</f>
        <v>-2.5730000000000075</v>
      </c>
      <c r="J1130" s="85">
        <f>Table8[[#This Row],[Erorr ]]^2</f>
        <v>6.620329000000039</v>
      </c>
      <c r="K1130" s="85">
        <f>ABS(Table8[[#This Row],[Erorr ]])</f>
        <v>2.5730000000000075</v>
      </c>
      <c r="L1130" s="13">
        <f>Table8[[#This Row],[Abs Erorr ]]/Table8[[#This Row],[Adj Close]]</f>
        <v>1.028336197594024E-2</v>
      </c>
      <c r="M1130" s="97">
        <f t="shared" si="35"/>
        <v>257.84300000000002</v>
      </c>
      <c r="N1130" s="85">
        <f>(Table8[[#This Row],[Adj Close]]-Table8[[#This Row],[Forecast 6 Period ]])</f>
        <v>-7.6330000000000098</v>
      </c>
      <c r="O1130" s="85">
        <f>Table8[[#This Row],[Erorr 2]]^2</f>
        <v>58.262689000000151</v>
      </c>
      <c r="P1130" s="85">
        <f>ABS(Table8[[#This Row],[Erorr 2]])</f>
        <v>7.6330000000000098</v>
      </c>
      <c r="Q1130" s="13">
        <f>Table8[[#This Row],[Abs Erorr 4]]/Table8[[#This Row],[Adj Close]]</f>
        <v>3.0506374645297988E-2</v>
      </c>
    </row>
    <row r="1131" spans="6:17" x14ac:dyDescent="0.3">
      <c r="F1131" s="9">
        <v>45105.291666666664</v>
      </c>
      <c r="G1131" s="80">
        <v>256.24</v>
      </c>
      <c r="H1131" s="85">
        <f t="shared" si="34"/>
        <v>249.37900000000002</v>
      </c>
      <c r="I1131" s="85">
        <f>(Table8[[#This Row],[Adj Close]]-Table8[[#This Row],[Forecast 3 Period]])</f>
        <v>6.86099999999999</v>
      </c>
      <c r="J1131" s="85">
        <f>Table8[[#This Row],[Erorr ]]^2</f>
        <v>47.073320999999865</v>
      </c>
      <c r="K1131" s="85">
        <f>ABS(Table8[[#This Row],[Erorr ]])</f>
        <v>6.86099999999999</v>
      </c>
      <c r="L1131" s="13">
        <f>Table8[[#This Row],[Abs Erorr ]]/Table8[[#This Row],[Adj Close]]</f>
        <v>2.6775679050889751E-2</v>
      </c>
      <c r="M1131" s="97">
        <f t="shared" si="35"/>
        <v>255.88499999999999</v>
      </c>
      <c r="N1131" s="85">
        <f>(Table8[[#This Row],[Adj Close]]-Table8[[#This Row],[Forecast 6 Period ]])</f>
        <v>0.35500000000001819</v>
      </c>
      <c r="O1131" s="85">
        <f>Table8[[#This Row],[Erorr 2]]^2</f>
        <v>0.1260250000000129</v>
      </c>
      <c r="P1131" s="85">
        <f>ABS(Table8[[#This Row],[Erorr 2]])</f>
        <v>0.35500000000001819</v>
      </c>
      <c r="Q1131" s="13">
        <f>Table8[[#This Row],[Abs Erorr 4]]/Table8[[#This Row],[Adj Close]]</f>
        <v>1.3854199188261715E-3</v>
      </c>
    </row>
    <row r="1132" spans="6:17" x14ac:dyDescent="0.3">
      <c r="F1132" s="5">
        <v>45106.291666666664</v>
      </c>
      <c r="G1132" s="91">
        <v>257.5</v>
      </c>
      <c r="H1132" s="85">
        <f t="shared" si="34"/>
        <v>249.87400000000002</v>
      </c>
      <c r="I1132" s="85">
        <f>(Table8[[#This Row],[Adj Close]]-Table8[[#This Row],[Forecast 3 Period]])</f>
        <v>7.6259999999999764</v>
      </c>
      <c r="J1132" s="85">
        <f>Table8[[#This Row],[Erorr ]]^2</f>
        <v>58.155875999999637</v>
      </c>
      <c r="K1132" s="85">
        <f>ABS(Table8[[#This Row],[Erorr ]])</f>
        <v>7.6259999999999764</v>
      </c>
      <c r="L1132" s="13">
        <f>Table8[[#This Row],[Abs Erorr ]]/Table8[[#This Row],[Adj Close]]</f>
        <v>2.9615533980582434E-2</v>
      </c>
      <c r="M1132" s="97">
        <f t="shared" si="35"/>
        <v>253.227</v>
      </c>
      <c r="N1132" s="85">
        <f>(Table8[[#This Row],[Adj Close]]-Table8[[#This Row],[Forecast 6 Period ]])</f>
        <v>4.2729999999999961</v>
      </c>
      <c r="O1132" s="85">
        <f>Table8[[#This Row],[Erorr 2]]^2</f>
        <v>18.258528999999967</v>
      </c>
      <c r="P1132" s="85">
        <f>ABS(Table8[[#This Row],[Erorr 2]])</f>
        <v>4.2729999999999961</v>
      </c>
      <c r="Q1132" s="13">
        <f>Table8[[#This Row],[Abs Erorr 4]]/Table8[[#This Row],[Adj Close]]</f>
        <v>1.6594174757281539E-2</v>
      </c>
    </row>
    <row r="1133" spans="6:17" x14ac:dyDescent="0.3">
      <c r="F1133" s="9">
        <v>45107.291666666664</v>
      </c>
      <c r="G1133" s="80">
        <v>261.77</v>
      </c>
      <c r="H1133" s="85">
        <f t="shared" si="34"/>
        <v>254.935</v>
      </c>
      <c r="I1133" s="85">
        <f>(Table8[[#This Row],[Adj Close]]-Table8[[#This Row],[Forecast 3 Period]])</f>
        <v>6.8349999999999795</v>
      </c>
      <c r="J1133" s="85">
        <f>Table8[[#This Row],[Erorr ]]^2</f>
        <v>46.717224999999722</v>
      </c>
      <c r="K1133" s="85">
        <f>ABS(Table8[[#This Row],[Erorr ]])</f>
        <v>6.8349999999999795</v>
      </c>
      <c r="L1133" s="13">
        <f>Table8[[#This Row],[Abs Erorr ]]/Table8[[#This Row],[Adj Close]]</f>
        <v>2.6110707873323834E-2</v>
      </c>
      <c r="M1133" s="97">
        <f t="shared" si="35"/>
        <v>253.12100000000004</v>
      </c>
      <c r="N1133" s="85">
        <f>(Table8[[#This Row],[Adj Close]]-Table8[[#This Row],[Forecast 6 Period ]])</f>
        <v>8.6489999999999441</v>
      </c>
      <c r="O1133" s="85">
        <f>Table8[[#This Row],[Erorr 2]]^2</f>
        <v>74.80520099999903</v>
      </c>
      <c r="P1133" s="85">
        <f>ABS(Table8[[#This Row],[Erorr 2]])</f>
        <v>8.6489999999999441</v>
      </c>
      <c r="Q1133" s="13">
        <f>Table8[[#This Row],[Abs Erorr 4]]/Table8[[#This Row],[Adj Close]]</f>
        <v>3.3040455361576744E-2</v>
      </c>
    </row>
    <row r="1134" spans="6:17" x14ac:dyDescent="0.3">
      <c r="F1134" s="5">
        <v>45110.291666666664</v>
      </c>
      <c r="G1134" s="91">
        <v>279.82</v>
      </c>
      <c r="H1134" s="85">
        <f t="shared" si="34"/>
        <v>258.83</v>
      </c>
      <c r="I1134" s="85">
        <f>(Table8[[#This Row],[Adj Close]]-Table8[[#This Row],[Forecast 3 Period]])</f>
        <v>20.990000000000009</v>
      </c>
      <c r="J1134" s="85">
        <f>Table8[[#This Row],[Erorr ]]^2</f>
        <v>440.58010000000036</v>
      </c>
      <c r="K1134" s="85">
        <f>ABS(Table8[[#This Row],[Erorr ]])</f>
        <v>20.990000000000009</v>
      </c>
      <c r="L1134" s="13">
        <f>Table8[[#This Row],[Abs Erorr ]]/Table8[[#This Row],[Adj Close]]</f>
        <v>7.5012508040883455E-2</v>
      </c>
      <c r="M1134" s="97">
        <f t="shared" si="35"/>
        <v>254.90900000000002</v>
      </c>
      <c r="N1134" s="85">
        <f>(Table8[[#This Row],[Adj Close]]-Table8[[#This Row],[Forecast 6 Period ]])</f>
        <v>24.910999999999973</v>
      </c>
      <c r="O1134" s="85">
        <f>Table8[[#This Row],[Erorr 2]]^2</f>
        <v>620.5579209999986</v>
      </c>
      <c r="P1134" s="85">
        <f>ABS(Table8[[#This Row],[Erorr 2]])</f>
        <v>24.910999999999973</v>
      </c>
      <c r="Q1134" s="13">
        <f>Table8[[#This Row],[Abs Erorr 4]]/Table8[[#This Row],[Adj Close]]</f>
        <v>8.9025087556286089E-2</v>
      </c>
    </row>
    <row r="1135" spans="6:17" x14ac:dyDescent="0.3">
      <c r="F1135" s="9">
        <v>45112.291666666664</v>
      </c>
      <c r="G1135" s="80">
        <v>282.48</v>
      </c>
      <c r="H1135" s="85">
        <f t="shared" si="34"/>
        <v>267.709</v>
      </c>
      <c r="I1135" s="85">
        <f>(Table8[[#This Row],[Adj Close]]-Table8[[#This Row],[Forecast 3 Period]])</f>
        <v>14.771000000000015</v>
      </c>
      <c r="J1135" s="85">
        <f>Table8[[#This Row],[Erorr ]]^2</f>
        <v>218.18244100000044</v>
      </c>
      <c r="K1135" s="85">
        <f>ABS(Table8[[#This Row],[Erorr ]])</f>
        <v>14.771000000000015</v>
      </c>
      <c r="L1135" s="13">
        <f>Table8[[#This Row],[Abs Erorr ]]/Table8[[#This Row],[Adj Close]]</f>
        <v>5.2290427640894983E-2</v>
      </c>
      <c r="M1135" s="97">
        <f t="shared" si="35"/>
        <v>260.19200000000001</v>
      </c>
      <c r="N1135" s="85">
        <f>(Table8[[#This Row],[Adj Close]]-Table8[[#This Row],[Forecast 6 Period ]])</f>
        <v>22.288000000000011</v>
      </c>
      <c r="O1135" s="85">
        <f>Table8[[#This Row],[Erorr 2]]^2</f>
        <v>496.75494400000048</v>
      </c>
      <c r="P1135" s="85">
        <f>ABS(Table8[[#This Row],[Erorr 2]])</f>
        <v>22.288000000000011</v>
      </c>
      <c r="Q1135" s="13">
        <f>Table8[[#This Row],[Abs Erorr 4]]/Table8[[#This Row],[Adj Close]]</f>
        <v>7.8901161144151827E-2</v>
      </c>
    </row>
    <row r="1136" spans="6:17" x14ac:dyDescent="0.3">
      <c r="F1136" s="5">
        <v>45113.291666666664</v>
      </c>
      <c r="G1136" s="91">
        <v>276.54000000000002</v>
      </c>
      <c r="H1136" s="85">
        <f t="shared" si="34"/>
        <v>275.46899999999999</v>
      </c>
      <c r="I1136" s="85">
        <f>(Table8[[#This Row],[Adj Close]]-Table8[[#This Row],[Forecast 3 Period]])</f>
        <v>1.0710000000000264</v>
      </c>
      <c r="J1136" s="85">
        <f>Table8[[#This Row],[Erorr ]]^2</f>
        <v>1.1470410000000566</v>
      </c>
      <c r="K1136" s="85">
        <f>ABS(Table8[[#This Row],[Erorr ]])</f>
        <v>1.0710000000000264</v>
      </c>
      <c r="L1136" s="13">
        <f>Table8[[#This Row],[Abs Erorr ]]/Table8[[#This Row],[Adj Close]]</f>
        <v>3.8728574528098152E-3</v>
      </c>
      <c r="M1136" s="97">
        <f t="shared" si="35"/>
        <v>266.959</v>
      </c>
      <c r="N1136" s="85">
        <f>(Table8[[#This Row],[Adj Close]]-Table8[[#This Row],[Forecast 6 Period ]])</f>
        <v>9.5810000000000173</v>
      </c>
      <c r="O1136" s="85">
        <f>Table8[[#This Row],[Erorr 2]]^2</f>
        <v>91.795561000000333</v>
      </c>
      <c r="P1136" s="85">
        <f>ABS(Table8[[#This Row],[Erorr 2]])</f>
        <v>9.5810000000000173</v>
      </c>
      <c r="Q1136" s="13">
        <f>Table8[[#This Row],[Abs Erorr 4]]/Table8[[#This Row],[Adj Close]]</f>
        <v>3.4645982498011201E-2</v>
      </c>
    </row>
    <row r="1137" spans="6:17" x14ac:dyDescent="0.3">
      <c r="F1137" s="9">
        <v>45114.291666666664</v>
      </c>
      <c r="G1137" s="80">
        <v>274.43</v>
      </c>
      <c r="H1137" s="85">
        <f t="shared" si="34"/>
        <v>279.30600000000004</v>
      </c>
      <c r="I1137" s="85">
        <f>(Table8[[#This Row],[Adj Close]]-Table8[[#This Row],[Forecast 3 Period]])</f>
        <v>-4.8760000000000332</v>
      </c>
      <c r="J1137" s="85">
        <f>Table8[[#This Row],[Erorr ]]^2</f>
        <v>23.775376000000325</v>
      </c>
      <c r="K1137" s="85">
        <f>ABS(Table8[[#This Row],[Erorr ]])</f>
        <v>4.8760000000000332</v>
      </c>
      <c r="L1137" s="13">
        <f>Table8[[#This Row],[Abs Erorr ]]/Table8[[#This Row],[Adj Close]]</f>
        <v>1.7767736763473502E-2</v>
      </c>
      <c r="M1137" s="97">
        <f t="shared" si="35"/>
        <v>271.49600000000004</v>
      </c>
      <c r="N1137" s="85">
        <f>(Table8[[#This Row],[Adj Close]]-Table8[[#This Row],[Forecast 6 Period ]])</f>
        <v>2.9339999999999691</v>
      </c>
      <c r="O1137" s="85">
        <f>Table8[[#This Row],[Erorr 2]]^2</f>
        <v>8.6083559999998194</v>
      </c>
      <c r="P1137" s="85">
        <f>ABS(Table8[[#This Row],[Erorr 2]])</f>
        <v>2.9339999999999691</v>
      </c>
      <c r="Q1137" s="13">
        <f>Table8[[#This Row],[Abs Erorr 4]]/Table8[[#This Row],[Adj Close]]</f>
        <v>1.0691250956527964E-2</v>
      </c>
    </row>
    <row r="1138" spans="6:17" x14ac:dyDescent="0.3">
      <c r="F1138" s="5">
        <v>45117.291666666664</v>
      </c>
      <c r="G1138" s="91">
        <v>269.61</v>
      </c>
      <c r="H1138" s="85">
        <f t="shared" si="34"/>
        <v>277.47800000000001</v>
      </c>
      <c r="I1138" s="85">
        <f>(Table8[[#This Row],[Adj Close]]-Table8[[#This Row],[Forecast 3 Period]])</f>
        <v>-7.867999999999995</v>
      </c>
      <c r="J1138" s="85">
        <f>Table8[[#This Row],[Erorr ]]^2</f>
        <v>61.905423999999918</v>
      </c>
      <c r="K1138" s="85">
        <f>ABS(Table8[[#This Row],[Erorr ]])</f>
        <v>7.867999999999995</v>
      </c>
      <c r="L1138" s="13">
        <f>Table8[[#This Row],[Abs Erorr ]]/Table8[[#This Row],[Adj Close]]</f>
        <v>2.9182893809576775E-2</v>
      </c>
      <c r="M1138" s="97">
        <f t="shared" si="35"/>
        <v>274.58100000000002</v>
      </c>
      <c r="N1138" s="85">
        <f>(Table8[[#This Row],[Adj Close]]-Table8[[#This Row],[Forecast 6 Period ]])</f>
        <v>-4.9710000000000036</v>
      </c>
      <c r="O1138" s="85">
        <f>Table8[[#This Row],[Erorr 2]]^2</f>
        <v>24.710841000000038</v>
      </c>
      <c r="P1138" s="85">
        <f>ABS(Table8[[#This Row],[Erorr 2]])</f>
        <v>4.9710000000000036</v>
      </c>
      <c r="Q1138" s="13">
        <f>Table8[[#This Row],[Abs Erorr 4]]/Table8[[#This Row],[Adj Close]]</f>
        <v>1.8437743407143665E-2</v>
      </c>
    </row>
    <row r="1139" spans="6:17" x14ac:dyDescent="0.3">
      <c r="F1139" s="9">
        <v>45118.291666666664</v>
      </c>
      <c r="G1139" s="80">
        <v>269.79000000000002</v>
      </c>
      <c r="H1139" s="85">
        <f t="shared" si="34"/>
        <v>273.13499999999999</v>
      </c>
      <c r="I1139" s="85">
        <f>(Table8[[#This Row],[Adj Close]]-Table8[[#This Row],[Forecast 3 Period]])</f>
        <v>-3.3449999999999704</v>
      </c>
      <c r="J1139" s="85">
        <f>Table8[[#This Row],[Erorr ]]^2</f>
        <v>11.189024999999802</v>
      </c>
      <c r="K1139" s="85">
        <f>ABS(Table8[[#This Row],[Erorr ]])</f>
        <v>3.3449999999999704</v>
      </c>
      <c r="L1139" s="13">
        <f>Table8[[#This Row],[Abs Erorr ]]/Table8[[#This Row],[Adj Close]]</f>
        <v>1.2398532191704548E-2</v>
      </c>
      <c r="M1139" s="97">
        <f t="shared" si="35"/>
        <v>274.77100000000002</v>
      </c>
      <c r="N1139" s="85">
        <f>(Table8[[#This Row],[Adj Close]]-Table8[[#This Row],[Forecast 6 Period ]])</f>
        <v>-4.9809999999999945</v>
      </c>
      <c r="O1139" s="85">
        <f>Table8[[#This Row],[Erorr 2]]^2</f>
        <v>24.810360999999947</v>
      </c>
      <c r="P1139" s="85">
        <f>ABS(Table8[[#This Row],[Erorr 2]])</f>
        <v>4.9809999999999945</v>
      </c>
      <c r="Q1139" s="13">
        <f>Table8[[#This Row],[Abs Erorr 4]]/Table8[[#This Row],[Adj Close]]</f>
        <v>1.8462507876496514E-2</v>
      </c>
    </row>
    <row r="1140" spans="6:17" x14ac:dyDescent="0.3">
      <c r="F1140" s="5">
        <v>45119.291666666664</v>
      </c>
      <c r="G1140" s="91">
        <v>271.99</v>
      </c>
      <c r="H1140" s="85">
        <f t="shared" si="34"/>
        <v>271.12799999999999</v>
      </c>
      <c r="I1140" s="85">
        <f>(Table8[[#This Row],[Adj Close]]-Table8[[#This Row],[Forecast 3 Period]])</f>
        <v>0.86200000000002319</v>
      </c>
      <c r="J1140" s="85">
        <f>Table8[[#This Row],[Erorr ]]^2</f>
        <v>0.74304400000004001</v>
      </c>
      <c r="K1140" s="85">
        <f>ABS(Table8[[#This Row],[Erorr ]])</f>
        <v>0.86200000000002319</v>
      </c>
      <c r="L1140" s="13">
        <f>Table8[[#This Row],[Abs Erorr ]]/Table8[[#This Row],[Adj Close]]</f>
        <v>3.1692341630207843E-3</v>
      </c>
      <c r="M1140" s="97">
        <f t="shared" si="35"/>
        <v>274.30399999999997</v>
      </c>
      <c r="N1140" s="85">
        <f>(Table8[[#This Row],[Adj Close]]-Table8[[#This Row],[Forecast 6 Period ]])</f>
        <v>-2.3139999999999645</v>
      </c>
      <c r="O1140" s="85">
        <f>Table8[[#This Row],[Erorr 2]]^2</f>
        <v>5.3545959999998356</v>
      </c>
      <c r="P1140" s="85">
        <f>ABS(Table8[[#This Row],[Erorr 2]])</f>
        <v>2.3139999999999645</v>
      </c>
      <c r="Q1140" s="13">
        <f>Table8[[#This Row],[Abs Erorr 4]]/Table8[[#This Row],[Adj Close]]</f>
        <v>8.5076657230043918E-3</v>
      </c>
    </row>
    <row r="1141" spans="6:17" x14ac:dyDescent="0.3">
      <c r="F1141" s="9">
        <v>45120.291666666664</v>
      </c>
      <c r="G1141" s="80">
        <v>277.89999999999998</v>
      </c>
      <c r="H1141" s="85">
        <f t="shared" si="34"/>
        <v>270.61599999999999</v>
      </c>
      <c r="I1141" s="85">
        <f>(Table8[[#This Row],[Adj Close]]-Table8[[#This Row],[Forecast 3 Period]])</f>
        <v>7.2839999999999918</v>
      </c>
      <c r="J1141" s="85">
        <f>Table8[[#This Row],[Erorr ]]^2</f>
        <v>53.056655999999883</v>
      </c>
      <c r="K1141" s="85">
        <f>ABS(Table8[[#This Row],[Erorr ]])</f>
        <v>7.2839999999999918</v>
      </c>
      <c r="L1141" s="13">
        <f>Table8[[#This Row],[Abs Erorr ]]/Table8[[#This Row],[Adj Close]]</f>
        <v>2.6210867218423865E-2</v>
      </c>
      <c r="M1141" s="97">
        <f t="shared" si="35"/>
        <v>273.06600000000003</v>
      </c>
      <c r="N1141" s="85">
        <f>(Table8[[#This Row],[Adj Close]]-Table8[[#This Row],[Forecast 6 Period ]])</f>
        <v>4.8339999999999463</v>
      </c>
      <c r="O1141" s="85">
        <f>Table8[[#This Row],[Erorr 2]]^2</f>
        <v>23.367555999999482</v>
      </c>
      <c r="P1141" s="85">
        <f>ABS(Table8[[#This Row],[Erorr 2]])</f>
        <v>4.8339999999999463</v>
      </c>
      <c r="Q1141" s="13">
        <f>Table8[[#This Row],[Abs Erorr 4]]/Table8[[#This Row],[Adj Close]]</f>
        <v>1.7394746311622696E-2</v>
      </c>
    </row>
    <row r="1142" spans="6:17" x14ac:dyDescent="0.3">
      <c r="F1142" s="5">
        <v>45121.291666666664</v>
      </c>
      <c r="G1142" s="91">
        <v>281.38</v>
      </c>
      <c r="H1142" s="85">
        <f t="shared" si="34"/>
        <v>273.69400000000002</v>
      </c>
      <c r="I1142" s="85">
        <f>(Table8[[#This Row],[Adj Close]]-Table8[[#This Row],[Forecast 3 Period]])</f>
        <v>7.6859999999999786</v>
      </c>
      <c r="J1142" s="85">
        <f>Table8[[#This Row],[Erorr ]]^2</f>
        <v>59.074595999999673</v>
      </c>
      <c r="K1142" s="85">
        <f>ABS(Table8[[#This Row],[Erorr ]])</f>
        <v>7.6859999999999786</v>
      </c>
      <c r="L1142" s="13">
        <f>Table8[[#This Row],[Abs Erorr ]]/Table8[[#This Row],[Adj Close]]</f>
        <v>2.7315374227023879E-2</v>
      </c>
      <c r="M1142" s="97">
        <f t="shared" si="35"/>
        <v>272.95500000000004</v>
      </c>
      <c r="N1142" s="85">
        <f>(Table8[[#This Row],[Adj Close]]-Table8[[#This Row],[Forecast 6 Period ]])</f>
        <v>8.4249999999999545</v>
      </c>
      <c r="O1142" s="85">
        <f>Table8[[#This Row],[Erorr 2]]^2</f>
        <v>70.980624999999236</v>
      </c>
      <c r="P1142" s="85">
        <f>ABS(Table8[[#This Row],[Erorr 2]])</f>
        <v>8.4249999999999545</v>
      </c>
      <c r="Q1142" s="13">
        <f>Table8[[#This Row],[Abs Erorr 4]]/Table8[[#This Row],[Adj Close]]</f>
        <v>2.9941715829127708E-2</v>
      </c>
    </row>
    <row r="1143" spans="6:17" x14ac:dyDescent="0.3">
      <c r="F1143" s="9">
        <v>45124.291666666664</v>
      </c>
      <c r="G1143" s="80">
        <v>290.38</v>
      </c>
      <c r="H1143" s="85">
        <f t="shared" si="34"/>
        <v>277.51900000000001</v>
      </c>
      <c r="I1143" s="85">
        <f>(Table8[[#This Row],[Adj Close]]-Table8[[#This Row],[Forecast 3 Period]])</f>
        <v>12.86099999999999</v>
      </c>
      <c r="J1143" s="85">
        <f>Table8[[#This Row],[Erorr ]]^2</f>
        <v>165.40532099999973</v>
      </c>
      <c r="K1143" s="85">
        <f>ABS(Table8[[#This Row],[Erorr ]])</f>
        <v>12.86099999999999</v>
      </c>
      <c r="L1143" s="13">
        <f>Table8[[#This Row],[Abs Erorr ]]/Table8[[#This Row],[Adj Close]]</f>
        <v>4.4290240374681419E-2</v>
      </c>
      <c r="M1143" s="97">
        <f t="shared" si="35"/>
        <v>274.61599999999999</v>
      </c>
      <c r="N1143" s="85">
        <f>(Table8[[#This Row],[Adj Close]]-Table8[[#This Row],[Forecast 6 Period ]])</f>
        <v>15.76400000000001</v>
      </c>
      <c r="O1143" s="85">
        <f>Table8[[#This Row],[Erorr 2]]^2</f>
        <v>248.5036960000003</v>
      </c>
      <c r="P1143" s="85">
        <f>ABS(Table8[[#This Row],[Erorr 2]])</f>
        <v>15.76400000000001</v>
      </c>
      <c r="Q1143" s="13">
        <f>Table8[[#This Row],[Abs Erorr 4]]/Table8[[#This Row],[Adj Close]]</f>
        <v>5.4287485364005822E-2</v>
      </c>
    </row>
    <row r="1144" spans="6:17" x14ac:dyDescent="0.3">
      <c r="F1144" s="5">
        <v>45125.291666666664</v>
      </c>
      <c r="G1144" s="91">
        <v>293.33999999999997</v>
      </c>
      <c r="H1144" s="85">
        <f t="shared" si="34"/>
        <v>283.93599999999998</v>
      </c>
      <c r="I1144" s="85">
        <f>(Table8[[#This Row],[Adj Close]]-Table8[[#This Row],[Forecast 3 Period]])</f>
        <v>9.4039999999999964</v>
      </c>
      <c r="J1144" s="85">
        <f>Table8[[#This Row],[Erorr ]]^2</f>
        <v>88.435215999999926</v>
      </c>
      <c r="K1144" s="85">
        <f>ABS(Table8[[#This Row],[Erorr ]])</f>
        <v>9.4039999999999964</v>
      </c>
      <c r="L1144" s="13">
        <f>Table8[[#This Row],[Abs Erorr ]]/Table8[[#This Row],[Adj Close]]</f>
        <v>3.2058362309947491E-2</v>
      </c>
      <c r="M1144" s="97">
        <f t="shared" si="35"/>
        <v>278.27000000000004</v>
      </c>
      <c r="N1144" s="85">
        <f>(Table8[[#This Row],[Adj Close]]-Table8[[#This Row],[Forecast 6 Period ]])</f>
        <v>15.069999999999936</v>
      </c>
      <c r="O1144" s="85">
        <f>Table8[[#This Row],[Erorr 2]]^2</f>
        <v>227.10489999999808</v>
      </c>
      <c r="P1144" s="85">
        <f>ABS(Table8[[#This Row],[Erorr 2]])</f>
        <v>15.069999999999936</v>
      </c>
      <c r="Q1144" s="13">
        <f>Table8[[#This Row],[Abs Erorr 4]]/Table8[[#This Row],[Adj Close]]</f>
        <v>5.1373832412899494E-2</v>
      </c>
    </row>
    <row r="1145" spans="6:17" x14ac:dyDescent="0.3">
      <c r="F1145" s="9">
        <v>45126.291666666664</v>
      </c>
      <c r="G1145" s="80">
        <v>291.26</v>
      </c>
      <c r="H1145" s="85">
        <f t="shared" si="34"/>
        <v>288.86399999999998</v>
      </c>
      <c r="I1145" s="85">
        <f>(Table8[[#This Row],[Adj Close]]-Table8[[#This Row],[Forecast 3 Period]])</f>
        <v>2.396000000000015</v>
      </c>
      <c r="J1145" s="85">
        <f>Table8[[#This Row],[Erorr ]]^2</f>
        <v>5.7408160000000716</v>
      </c>
      <c r="K1145" s="85">
        <f>ABS(Table8[[#This Row],[Erorr ]])</f>
        <v>2.396000000000015</v>
      </c>
      <c r="L1145" s="13">
        <f>Table8[[#This Row],[Abs Erorr ]]/Table8[[#This Row],[Adj Close]]</f>
        <v>8.2263269930646678E-3</v>
      </c>
      <c r="M1145" s="97">
        <f t="shared" si="35"/>
        <v>282.77800000000002</v>
      </c>
      <c r="N1145" s="85">
        <f>(Table8[[#This Row],[Adj Close]]-Table8[[#This Row],[Forecast 6 Period ]])</f>
        <v>8.4819999999999709</v>
      </c>
      <c r="O1145" s="85">
        <f>Table8[[#This Row],[Erorr 2]]^2</f>
        <v>71.944323999999511</v>
      </c>
      <c r="P1145" s="85">
        <f>ABS(Table8[[#This Row],[Erorr 2]])</f>
        <v>8.4819999999999709</v>
      </c>
      <c r="Q1145" s="13">
        <f>Table8[[#This Row],[Abs Erorr 4]]/Table8[[#This Row],[Adj Close]]</f>
        <v>2.9121746892810448E-2</v>
      </c>
    </row>
    <row r="1146" spans="6:17" x14ac:dyDescent="0.3">
      <c r="F1146" s="5">
        <v>45127.291666666664</v>
      </c>
      <c r="G1146" s="91">
        <v>262.89999999999998</v>
      </c>
      <c r="H1146" s="85">
        <f t="shared" si="34"/>
        <v>291.62</v>
      </c>
      <c r="I1146" s="85">
        <f>(Table8[[#This Row],[Adj Close]]-Table8[[#This Row],[Forecast 3 Period]])</f>
        <v>-28.720000000000027</v>
      </c>
      <c r="J1146" s="85">
        <f>Table8[[#This Row],[Erorr ]]^2</f>
        <v>824.83840000000157</v>
      </c>
      <c r="K1146" s="85">
        <f>ABS(Table8[[#This Row],[Erorr ]])</f>
        <v>28.720000000000027</v>
      </c>
      <c r="L1146" s="13">
        <f>Table8[[#This Row],[Abs Erorr ]]/Table8[[#This Row],[Adj Close]]</f>
        <v>0.1092430581970332</v>
      </c>
      <c r="M1146" s="97">
        <f t="shared" si="35"/>
        <v>286.26100000000002</v>
      </c>
      <c r="N1146" s="85">
        <f>(Table8[[#This Row],[Adj Close]]-Table8[[#This Row],[Forecast 6 Period ]])</f>
        <v>-23.361000000000047</v>
      </c>
      <c r="O1146" s="85">
        <f>Table8[[#This Row],[Erorr 2]]^2</f>
        <v>545.73632100000214</v>
      </c>
      <c r="P1146" s="85">
        <f>ABS(Table8[[#This Row],[Erorr 2]])</f>
        <v>23.361000000000047</v>
      </c>
      <c r="Q1146" s="13">
        <f>Table8[[#This Row],[Abs Erorr 4]]/Table8[[#This Row],[Adj Close]]</f>
        <v>8.8858881704070178E-2</v>
      </c>
    </row>
    <row r="1147" spans="6:17" x14ac:dyDescent="0.3">
      <c r="F1147" s="9">
        <v>45128.291666666664</v>
      </c>
      <c r="G1147" s="80">
        <v>260.02</v>
      </c>
      <c r="H1147" s="85">
        <f t="shared" si="34"/>
        <v>280.54000000000002</v>
      </c>
      <c r="I1147" s="85">
        <f>(Table8[[#This Row],[Adj Close]]-Table8[[#This Row],[Forecast 3 Period]])</f>
        <v>-20.520000000000039</v>
      </c>
      <c r="J1147" s="85">
        <f>Table8[[#This Row],[Erorr ]]^2</f>
        <v>421.0704000000016</v>
      </c>
      <c r="K1147" s="85">
        <f>ABS(Table8[[#This Row],[Erorr ]])</f>
        <v>20.520000000000039</v>
      </c>
      <c r="L1147" s="13">
        <f>Table8[[#This Row],[Abs Erorr ]]/Table8[[#This Row],[Adj Close]]</f>
        <v>7.8917006384124452E-2</v>
      </c>
      <c r="M1147" s="97">
        <f t="shared" si="35"/>
        <v>283.50400000000002</v>
      </c>
      <c r="N1147" s="85">
        <f>(Table8[[#This Row],[Adj Close]]-Table8[[#This Row],[Forecast 6 Period ]])</f>
        <v>-23.484000000000037</v>
      </c>
      <c r="O1147" s="85">
        <f>Table8[[#This Row],[Erorr 2]]^2</f>
        <v>551.49825600000179</v>
      </c>
      <c r="P1147" s="85">
        <f>ABS(Table8[[#This Row],[Erorr 2]])</f>
        <v>23.484000000000037</v>
      </c>
      <c r="Q1147" s="13">
        <f>Table8[[#This Row],[Abs Erorr 4]]/Table8[[#This Row],[Adj Close]]</f>
        <v>9.0316129528497963E-2</v>
      </c>
    </row>
    <row r="1148" spans="6:17" x14ac:dyDescent="0.3">
      <c r="F1148" s="5">
        <v>45131.291666666664</v>
      </c>
      <c r="G1148" s="91">
        <v>269.06</v>
      </c>
      <c r="H1148" s="85">
        <f t="shared" si="34"/>
        <v>270.25599999999997</v>
      </c>
      <c r="I1148" s="85">
        <f>(Table8[[#This Row],[Adj Close]]-Table8[[#This Row],[Forecast 3 Period]])</f>
        <v>-1.1959999999999695</v>
      </c>
      <c r="J1148" s="85">
        <f>Table8[[#This Row],[Erorr ]]^2</f>
        <v>1.4304159999999271</v>
      </c>
      <c r="K1148" s="85">
        <f>ABS(Table8[[#This Row],[Erorr ]])</f>
        <v>1.1959999999999695</v>
      </c>
      <c r="L1148" s="13">
        <f>Table8[[#This Row],[Abs Erorr ]]/Table8[[#This Row],[Adj Close]]</f>
        <v>4.4451051810004069E-3</v>
      </c>
      <c r="M1148" s="97">
        <f t="shared" si="35"/>
        <v>278.68</v>
      </c>
      <c r="N1148" s="85">
        <f>(Table8[[#This Row],[Adj Close]]-Table8[[#This Row],[Forecast 6 Period ]])</f>
        <v>-9.6200000000000045</v>
      </c>
      <c r="O1148" s="85">
        <f>Table8[[#This Row],[Erorr 2]]^2</f>
        <v>92.544400000000081</v>
      </c>
      <c r="P1148" s="85">
        <f>ABS(Table8[[#This Row],[Erorr 2]])</f>
        <v>9.6200000000000045</v>
      </c>
      <c r="Q1148" s="13">
        <f>Table8[[#This Row],[Abs Erorr 4]]/Table8[[#This Row],[Adj Close]]</f>
        <v>3.5754106890656376E-2</v>
      </c>
    </row>
    <row r="1149" spans="6:17" x14ac:dyDescent="0.3">
      <c r="F1149" s="9">
        <v>45132.291666666664</v>
      </c>
      <c r="G1149" s="80">
        <v>265.27999999999997</v>
      </c>
      <c r="H1149" s="85">
        <f t="shared" si="34"/>
        <v>264.5</v>
      </c>
      <c r="I1149" s="85">
        <f>(Table8[[#This Row],[Adj Close]]-Table8[[#This Row],[Forecast 3 Period]])</f>
        <v>0.77999999999997272</v>
      </c>
      <c r="J1149" s="85">
        <f>Table8[[#This Row],[Erorr ]]^2</f>
        <v>0.60839999999995742</v>
      </c>
      <c r="K1149" s="85">
        <f>ABS(Table8[[#This Row],[Erorr ]])</f>
        <v>0.77999999999997272</v>
      </c>
      <c r="L1149" s="13">
        <f>Table8[[#This Row],[Abs Erorr ]]/Table8[[#This Row],[Adj Close]]</f>
        <v>2.9402895054281243E-3</v>
      </c>
      <c r="M1149" s="97">
        <f t="shared" si="35"/>
        <v>275.02000000000004</v>
      </c>
      <c r="N1149" s="85">
        <f>(Table8[[#This Row],[Adj Close]]-Table8[[#This Row],[Forecast 6 Period ]])</f>
        <v>-9.7400000000000659</v>
      </c>
      <c r="O1149" s="85">
        <f>Table8[[#This Row],[Erorr 2]]^2</f>
        <v>94.867600000001289</v>
      </c>
      <c r="P1149" s="85">
        <f>ABS(Table8[[#This Row],[Erorr 2]])</f>
        <v>9.7400000000000659</v>
      </c>
      <c r="Q1149" s="13">
        <f>Table8[[#This Row],[Abs Erorr 4]]/Table8[[#This Row],[Adj Close]]</f>
        <v>3.6715922798552722E-2</v>
      </c>
    </row>
    <row r="1150" spans="6:17" x14ac:dyDescent="0.3">
      <c r="F1150" s="5">
        <v>45133.291666666664</v>
      </c>
      <c r="G1150" s="91">
        <v>264.35000000000002</v>
      </c>
      <c r="H1150" s="85">
        <f t="shared" si="34"/>
        <v>264.83599999999996</v>
      </c>
      <c r="I1150" s="85">
        <f>(Table8[[#This Row],[Adj Close]]-Table8[[#This Row],[Forecast 3 Period]])</f>
        <v>-0.48599999999993315</v>
      </c>
      <c r="J1150" s="85">
        <f>Table8[[#This Row],[Erorr ]]^2</f>
        <v>0.23619599999993501</v>
      </c>
      <c r="K1150" s="85">
        <f>ABS(Table8[[#This Row],[Erorr ]])</f>
        <v>0.48599999999993315</v>
      </c>
      <c r="L1150" s="13">
        <f>Table8[[#This Row],[Abs Erorr ]]/Table8[[#This Row],[Adj Close]]</f>
        <v>1.8384717230941294E-3</v>
      </c>
      <c r="M1150" s="97">
        <f t="shared" si="35"/>
        <v>269.91199999999998</v>
      </c>
      <c r="N1150" s="85">
        <f>(Table8[[#This Row],[Adj Close]]-Table8[[#This Row],[Forecast 6 Period ]])</f>
        <v>-5.561999999999955</v>
      </c>
      <c r="O1150" s="85">
        <f>Table8[[#This Row],[Erorr 2]]^2</f>
        <v>30.935843999999499</v>
      </c>
      <c r="P1150" s="85">
        <f>ABS(Table8[[#This Row],[Erorr 2]])</f>
        <v>5.561999999999955</v>
      </c>
      <c r="Q1150" s="13">
        <f>Table8[[#This Row],[Abs Erorr 4]]/Table8[[#This Row],[Adj Close]]</f>
        <v>2.1040287497635538E-2</v>
      </c>
    </row>
    <row r="1151" spans="6:17" x14ac:dyDescent="0.3">
      <c r="F1151" s="9">
        <v>45134.291666666664</v>
      </c>
      <c r="G1151" s="80">
        <v>255.71</v>
      </c>
      <c r="H1151" s="85">
        <f t="shared" si="34"/>
        <v>266.04200000000003</v>
      </c>
      <c r="I1151" s="85">
        <f>(Table8[[#This Row],[Adj Close]]-Table8[[#This Row],[Forecast 3 Period]])</f>
        <v>-10.332000000000022</v>
      </c>
      <c r="J1151" s="85">
        <f>Table8[[#This Row],[Erorr ]]^2</f>
        <v>106.75022400000046</v>
      </c>
      <c r="K1151" s="85">
        <f>ABS(Table8[[#This Row],[Erorr ]])</f>
        <v>10.332000000000022</v>
      </c>
      <c r="L1151" s="13">
        <f>Table8[[#This Row],[Abs Erorr ]]/Table8[[#This Row],[Adj Close]]</f>
        <v>4.0405146454968607E-2</v>
      </c>
      <c r="M1151" s="97">
        <f t="shared" si="35"/>
        <v>267.15799999999996</v>
      </c>
      <c r="N1151" s="85">
        <f>(Table8[[#This Row],[Adj Close]]-Table8[[#This Row],[Forecast 6 Period ]])</f>
        <v>-11.447999999999951</v>
      </c>
      <c r="O1151" s="85">
        <f>Table8[[#This Row],[Erorr 2]]^2</f>
        <v>131.05670399999886</v>
      </c>
      <c r="P1151" s="85">
        <f>ABS(Table8[[#This Row],[Erorr 2]])</f>
        <v>11.447999999999951</v>
      </c>
      <c r="Q1151" s="13">
        <f>Table8[[#This Row],[Abs Erorr 4]]/Table8[[#This Row],[Adj Close]]</f>
        <v>4.4769465410034612E-2</v>
      </c>
    </row>
    <row r="1152" spans="6:17" x14ac:dyDescent="0.3">
      <c r="F1152" s="5">
        <v>45135.291666666664</v>
      </c>
      <c r="G1152" s="91">
        <v>266.44</v>
      </c>
      <c r="H1152" s="85">
        <f t="shared" si="34"/>
        <v>261.173</v>
      </c>
      <c r="I1152" s="85">
        <f>(Table8[[#This Row],[Adj Close]]-Table8[[#This Row],[Forecast 3 Period]])</f>
        <v>5.2669999999999959</v>
      </c>
      <c r="J1152" s="85">
        <f>Table8[[#This Row],[Erorr ]]^2</f>
        <v>27.741288999999956</v>
      </c>
      <c r="K1152" s="85">
        <f>ABS(Table8[[#This Row],[Erorr ]])</f>
        <v>5.2669999999999959</v>
      </c>
      <c r="L1152" s="13">
        <f>Table8[[#This Row],[Abs Erorr ]]/Table8[[#This Row],[Adj Close]]</f>
        <v>1.9768052844918164E-2</v>
      </c>
      <c r="M1152" s="97">
        <f t="shared" si="35"/>
        <v>263.17200000000003</v>
      </c>
      <c r="N1152" s="85">
        <f>(Table8[[#This Row],[Adj Close]]-Table8[[#This Row],[Forecast 6 Period ]])</f>
        <v>3.2679999999999723</v>
      </c>
      <c r="O1152" s="85">
        <f>Table8[[#This Row],[Erorr 2]]^2</f>
        <v>10.679823999999819</v>
      </c>
      <c r="P1152" s="85">
        <f>ABS(Table8[[#This Row],[Erorr 2]])</f>
        <v>3.2679999999999723</v>
      </c>
      <c r="Q1152" s="13">
        <f>Table8[[#This Row],[Abs Erorr 4]]/Table8[[#This Row],[Adj Close]]</f>
        <v>1.22654256117699E-2</v>
      </c>
    </row>
    <row r="1153" spans="6:17" x14ac:dyDescent="0.3">
      <c r="F1153" s="9">
        <v>45138.291666666664</v>
      </c>
      <c r="G1153" s="80">
        <v>267.43</v>
      </c>
      <c r="H1153" s="85">
        <f t="shared" si="34"/>
        <v>262.59399999999999</v>
      </c>
      <c r="I1153" s="85">
        <f>(Table8[[#This Row],[Adj Close]]-Table8[[#This Row],[Forecast 3 Period]])</f>
        <v>4.8360000000000127</v>
      </c>
      <c r="J1153" s="85">
        <f>Table8[[#This Row],[Erorr ]]^2</f>
        <v>23.386896000000124</v>
      </c>
      <c r="K1153" s="85">
        <f>ABS(Table8[[#This Row],[Erorr ]])</f>
        <v>4.8360000000000127</v>
      </c>
      <c r="L1153" s="13">
        <f>Table8[[#This Row],[Abs Erorr ]]/Table8[[#This Row],[Adj Close]]</f>
        <v>1.8083236734846551E-2</v>
      </c>
      <c r="M1153" s="97">
        <f t="shared" si="35"/>
        <v>263.26400000000001</v>
      </c>
      <c r="N1153" s="85">
        <f>(Table8[[#This Row],[Adj Close]]-Table8[[#This Row],[Forecast 6 Period ]])</f>
        <v>4.1659999999999968</v>
      </c>
      <c r="O1153" s="85">
        <f>Table8[[#This Row],[Erorr 2]]^2</f>
        <v>17.355555999999975</v>
      </c>
      <c r="P1153" s="85">
        <f>ABS(Table8[[#This Row],[Erorr 2]])</f>
        <v>4.1659999999999968</v>
      </c>
      <c r="Q1153" s="13">
        <f>Table8[[#This Row],[Abs Erorr 4]]/Table8[[#This Row],[Adj Close]]</f>
        <v>1.5577908237669658E-2</v>
      </c>
    </row>
    <row r="1154" spans="6:17" x14ac:dyDescent="0.3">
      <c r="F1154" s="5">
        <v>45139.291666666664</v>
      </c>
      <c r="G1154" s="91">
        <v>261.07</v>
      </c>
      <c r="H1154" s="85">
        <f t="shared" si="34"/>
        <v>263.61699999999996</v>
      </c>
      <c r="I1154" s="85">
        <f>(Table8[[#This Row],[Adj Close]]-Table8[[#This Row],[Forecast 3 Period]])</f>
        <v>-2.5469999999999686</v>
      </c>
      <c r="J1154" s="85">
        <f>Table8[[#This Row],[Erorr ]]^2</f>
        <v>6.4872089999998401</v>
      </c>
      <c r="K1154" s="85">
        <f>ABS(Table8[[#This Row],[Erorr ]])</f>
        <v>2.5469999999999686</v>
      </c>
      <c r="L1154" s="13">
        <f>Table8[[#This Row],[Abs Erorr ]]/Table8[[#This Row],[Adj Close]]</f>
        <v>9.7560041368214227E-3</v>
      </c>
      <c r="M1154" s="97">
        <f t="shared" si="35"/>
        <v>264.21999999999997</v>
      </c>
      <c r="N1154" s="85">
        <f>(Table8[[#This Row],[Adj Close]]-Table8[[#This Row],[Forecast 6 Period ]])</f>
        <v>-3.1499999999999773</v>
      </c>
      <c r="O1154" s="85">
        <f>Table8[[#This Row],[Erorr 2]]^2</f>
        <v>9.9224999999998573</v>
      </c>
      <c r="P1154" s="85">
        <f>ABS(Table8[[#This Row],[Erorr 2]])</f>
        <v>3.1499999999999773</v>
      </c>
      <c r="Q1154" s="13">
        <f>Table8[[#This Row],[Abs Erorr 4]]/Table8[[#This Row],[Adj Close]]</f>
        <v>1.2065729497835742E-2</v>
      </c>
    </row>
    <row r="1155" spans="6:17" x14ac:dyDescent="0.3">
      <c r="F1155" s="9">
        <v>45140.291666666664</v>
      </c>
      <c r="G1155" s="80">
        <v>254.11</v>
      </c>
      <c r="H1155" s="85">
        <f t="shared" si="34"/>
        <v>264.589</v>
      </c>
      <c r="I1155" s="85">
        <f>(Table8[[#This Row],[Adj Close]]-Table8[[#This Row],[Forecast 3 Period]])</f>
        <v>-10.478999999999985</v>
      </c>
      <c r="J1155" s="85">
        <f>Table8[[#This Row],[Erorr ]]^2</f>
        <v>109.80944099999968</v>
      </c>
      <c r="K1155" s="85">
        <f>ABS(Table8[[#This Row],[Erorr ]])</f>
        <v>10.478999999999985</v>
      </c>
      <c r="L1155" s="13">
        <f>Table8[[#This Row],[Abs Erorr ]]/Table8[[#This Row],[Adj Close]]</f>
        <v>4.123804651528859E-2</v>
      </c>
      <c r="M1155" s="97">
        <f t="shared" si="35"/>
        <v>263.09300000000002</v>
      </c>
      <c r="N1155" s="85">
        <f>(Table8[[#This Row],[Adj Close]]-Table8[[#This Row],[Forecast 6 Period ]])</f>
        <v>-8.9830000000000041</v>
      </c>
      <c r="O1155" s="85">
        <f>Table8[[#This Row],[Erorr 2]]^2</f>
        <v>80.694289000000069</v>
      </c>
      <c r="P1155" s="85">
        <f>ABS(Table8[[#This Row],[Erorr 2]])</f>
        <v>8.9830000000000041</v>
      </c>
      <c r="Q1155" s="13">
        <f>Table8[[#This Row],[Abs Erorr 4]]/Table8[[#This Row],[Adj Close]]</f>
        <v>3.5350832316713252E-2</v>
      </c>
    </row>
    <row r="1156" spans="6:17" x14ac:dyDescent="0.3">
      <c r="F1156" s="5">
        <v>45141.291666666664</v>
      </c>
      <c r="G1156" s="91">
        <v>259.32</v>
      </c>
      <c r="H1156" s="85">
        <f t="shared" si="34"/>
        <v>260.19400000000002</v>
      </c>
      <c r="I1156" s="85">
        <f>(Table8[[#This Row],[Adj Close]]-Table8[[#This Row],[Forecast 3 Period]])</f>
        <v>-0.87400000000002365</v>
      </c>
      <c r="J1156" s="85">
        <f>Table8[[#This Row],[Erorr ]]^2</f>
        <v>0.7638760000000413</v>
      </c>
      <c r="K1156" s="85">
        <f>ABS(Table8[[#This Row],[Erorr ]])</f>
        <v>0.87400000000002365</v>
      </c>
      <c r="L1156" s="13">
        <f>Table8[[#This Row],[Abs Erorr ]]/Table8[[#This Row],[Adj Close]]</f>
        <v>3.3703532315287046E-3</v>
      </c>
      <c r="M1156" s="97">
        <f t="shared" si="35"/>
        <v>261.81600000000003</v>
      </c>
      <c r="N1156" s="85">
        <f>(Table8[[#This Row],[Adj Close]]-Table8[[#This Row],[Forecast 6 Period ]])</f>
        <v>-2.4960000000000377</v>
      </c>
      <c r="O1156" s="85">
        <f>Table8[[#This Row],[Erorr 2]]^2</f>
        <v>6.2300160000001883</v>
      </c>
      <c r="P1156" s="85">
        <f>ABS(Table8[[#This Row],[Erorr 2]])</f>
        <v>2.4960000000000377</v>
      </c>
      <c r="Q1156" s="13">
        <f>Table8[[#This Row],[Abs Erorr 4]]/Table8[[#This Row],[Adj Close]]</f>
        <v>9.6251735307729368E-3</v>
      </c>
    </row>
    <row r="1157" spans="6:17" x14ac:dyDescent="0.3">
      <c r="F1157" s="9">
        <v>45142.291666666664</v>
      </c>
      <c r="G1157" s="80">
        <v>253.86</v>
      </c>
      <c r="H1157" s="85">
        <f t="shared" si="34"/>
        <v>258.28200000000004</v>
      </c>
      <c r="I1157" s="85">
        <f>(Table8[[#This Row],[Adj Close]]-Table8[[#This Row],[Forecast 3 Period]])</f>
        <v>-4.4220000000000255</v>
      </c>
      <c r="J1157" s="85">
        <f>Table8[[#This Row],[Erorr ]]^2</f>
        <v>19.554084000000227</v>
      </c>
      <c r="K1157" s="85">
        <f>ABS(Table8[[#This Row],[Erorr ]])</f>
        <v>4.4220000000000255</v>
      </c>
      <c r="L1157" s="13">
        <f>Table8[[#This Row],[Abs Erorr ]]/Table8[[#This Row],[Adj Close]]</f>
        <v>1.741904987000719E-2</v>
      </c>
      <c r="M1157" s="97">
        <f t="shared" si="35"/>
        <v>260.60100000000006</v>
      </c>
      <c r="N1157" s="85">
        <f>(Table8[[#This Row],[Adj Close]]-Table8[[#This Row],[Forecast 6 Period ]])</f>
        <v>-6.7410000000000423</v>
      </c>
      <c r="O1157" s="85">
        <f>Table8[[#This Row],[Erorr 2]]^2</f>
        <v>45.441081000000572</v>
      </c>
      <c r="P1157" s="85">
        <f>ABS(Table8[[#This Row],[Erorr 2]])</f>
        <v>6.7410000000000423</v>
      </c>
      <c r="Q1157" s="13">
        <f>Table8[[#This Row],[Abs Erorr 4]]/Table8[[#This Row],[Adj Close]]</f>
        <v>2.6554006145119522E-2</v>
      </c>
    </row>
    <row r="1158" spans="6:17" x14ac:dyDescent="0.3">
      <c r="F1158" s="5">
        <v>45145.291666666664</v>
      </c>
      <c r="G1158" s="91">
        <v>251.45</v>
      </c>
      <c r="H1158" s="85">
        <f t="shared" ref="H1158:H1221" si="36">$A$10*G1157+$A$11*G1156+$A$12*G1155</f>
        <v>255.57300000000001</v>
      </c>
      <c r="I1158" s="85">
        <f>(Table8[[#This Row],[Adj Close]]-Table8[[#This Row],[Forecast 3 Period]])</f>
        <v>-4.1230000000000189</v>
      </c>
      <c r="J1158" s="85">
        <f>Table8[[#This Row],[Erorr ]]^2</f>
        <v>16.999129000000156</v>
      </c>
      <c r="K1158" s="85">
        <f>ABS(Table8[[#This Row],[Erorr ]])</f>
        <v>4.1230000000000189</v>
      </c>
      <c r="L1158" s="13">
        <f>Table8[[#This Row],[Abs Erorr ]]/Table8[[#This Row],[Adj Close]]</f>
        <v>1.6396897991648514E-2</v>
      </c>
      <c r="M1158" s="97">
        <f t="shared" si="35"/>
        <v>259.05900000000003</v>
      </c>
      <c r="N1158" s="85">
        <f>(Table8[[#This Row],[Adj Close]]-Table8[[#This Row],[Forecast 6 Period ]])</f>
        <v>-7.6090000000000373</v>
      </c>
      <c r="O1158" s="85">
        <f>Table8[[#This Row],[Erorr 2]]^2</f>
        <v>57.896881000000569</v>
      </c>
      <c r="P1158" s="85">
        <f>ABS(Table8[[#This Row],[Erorr 2]])</f>
        <v>7.6090000000000373</v>
      </c>
      <c r="Q1158" s="13">
        <f>Table8[[#This Row],[Abs Erorr 4]]/Table8[[#This Row],[Adj Close]]</f>
        <v>3.0260489162855588E-2</v>
      </c>
    </row>
    <row r="1159" spans="6:17" x14ac:dyDescent="0.3">
      <c r="F1159" s="9">
        <v>45146.291666666664</v>
      </c>
      <c r="G1159" s="80">
        <v>249.7</v>
      </c>
      <c r="H1159" s="85">
        <f t="shared" si="36"/>
        <v>254.53399999999999</v>
      </c>
      <c r="I1159" s="85">
        <f>(Table8[[#This Row],[Adj Close]]-Table8[[#This Row],[Forecast 3 Period]])</f>
        <v>-4.8340000000000032</v>
      </c>
      <c r="J1159" s="85">
        <f>Table8[[#This Row],[Erorr ]]^2</f>
        <v>23.367556000000032</v>
      </c>
      <c r="K1159" s="85">
        <f>ABS(Table8[[#This Row],[Erorr ]])</f>
        <v>4.8340000000000032</v>
      </c>
      <c r="L1159" s="13">
        <f>Table8[[#This Row],[Abs Erorr ]]/Table8[[#This Row],[Adj Close]]</f>
        <v>1.9359231077292764E-2</v>
      </c>
      <c r="M1159" s="97">
        <f t="shared" si="35"/>
        <v>256.59800000000001</v>
      </c>
      <c r="N1159" s="85">
        <f>(Table8[[#This Row],[Adj Close]]-Table8[[#This Row],[Forecast 6 Period ]])</f>
        <v>-6.8980000000000246</v>
      </c>
      <c r="O1159" s="85">
        <f>Table8[[#This Row],[Erorr 2]]^2</f>
        <v>47.582404000000338</v>
      </c>
      <c r="P1159" s="85">
        <f>ABS(Table8[[#This Row],[Erorr 2]])</f>
        <v>6.8980000000000246</v>
      </c>
      <c r="Q1159" s="13">
        <f>Table8[[#This Row],[Abs Erorr 4]]/Table8[[#This Row],[Adj Close]]</f>
        <v>2.762515018021636E-2</v>
      </c>
    </row>
    <row r="1160" spans="6:17" x14ac:dyDescent="0.3">
      <c r="F1160" s="5">
        <v>45147.291666666664</v>
      </c>
      <c r="G1160" s="91">
        <v>242.19</v>
      </c>
      <c r="H1160" s="85">
        <f t="shared" si="36"/>
        <v>251.47300000000001</v>
      </c>
      <c r="I1160" s="85">
        <f>(Table8[[#This Row],[Adj Close]]-Table8[[#This Row],[Forecast 3 Period]])</f>
        <v>-9.2830000000000155</v>
      </c>
      <c r="J1160" s="85">
        <f>Table8[[#This Row],[Erorr ]]^2</f>
        <v>86.174089000000293</v>
      </c>
      <c r="K1160" s="85">
        <f>ABS(Table8[[#This Row],[Erorr ]])</f>
        <v>9.2830000000000155</v>
      </c>
      <c r="L1160" s="13">
        <f>Table8[[#This Row],[Abs Erorr ]]/Table8[[#This Row],[Adj Close]]</f>
        <v>3.8329410793178975E-2</v>
      </c>
      <c r="M1160" s="97">
        <f t="shared" si="35"/>
        <v>254.38400000000001</v>
      </c>
      <c r="N1160" s="85">
        <f>(Table8[[#This Row],[Adj Close]]-Table8[[#This Row],[Forecast 6 Period ]])</f>
        <v>-12.194000000000017</v>
      </c>
      <c r="O1160" s="85">
        <f>Table8[[#This Row],[Erorr 2]]^2</f>
        <v>148.69363600000042</v>
      </c>
      <c r="P1160" s="85">
        <f>ABS(Table8[[#This Row],[Erorr 2]])</f>
        <v>12.194000000000017</v>
      </c>
      <c r="Q1160" s="13">
        <f>Table8[[#This Row],[Abs Erorr 4]]/Table8[[#This Row],[Adj Close]]</f>
        <v>5.0348899624262013E-2</v>
      </c>
    </row>
    <row r="1161" spans="6:17" x14ac:dyDescent="0.3">
      <c r="F1161" s="9">
        <v>45148.291666666664</v>
      </c>
      <c r="G1161" s="80">
        <v>245.34</v>
      </c>
      <c r="H1161" s="85">
        <f t="shared" si="36"/>
        <v>247.221</v>
      </c>
      <c r="I1161" s="85">
        <f>(Table8[[#This Row],[Adj Close]]-Table8[[#This Row],[Forecast 3 Period]])</f>
        <v>-1.8810000000000002</v>
      </c>
      <c r="J1161" s="85">
        <f>Table8[[#This Row],[Erorr ]]^2</f>
        <v>3.538161000000001</v>
      </c>
      <c r="K1161" s="85">
        <f>ABS(Table8[[#This Row],[Erorr ]])</f>
        <v>1.8810000000000002</v>
      </c>
      <c r="L1161" s="13">
        <f>Table8[[#This Row],[Abs Erorr ]]/Table8[[#This Row],[Adj Close]]</f>
        <v>7.6669112252384453E-3</v>
      </c>
      <c r="M1161" s="97">
        <f t="shared" ref="M1161:M1224" si="37">$B$10*G1160+$B$11*G1159+$B$12*G1158+$B$13*G1157+$B$14*G1156+$B$15*G1155</f>
        <v>250.78300000000002</v>
      </c>
      <c r="N1161" s="85">
        <f>(Table8[[#This Row],[Adj Close]]-Table8[[#This Row],[Forecast 6 Period ]])</f>
        <v>-5.4430000000000121</v>
      </c>
      <c r="O1161" s="85">
        <f>Table8[[#This Row],[Erorr 2]]^2</f>
        <v>29.626249000000133</v>
      </c>
      <c r="P1161" s="85">
        <f>ABS(Table8[[#This Row],[Erorr 2]])</f>
        <v>5.4430000000000121</v>
      </c>
      <c r="Q1161" s="13">
        <f>Table8[[#This Row],[Abs Erorr 4]]/Table8[[#This Row],[Adj Close]]</f>
        <v>2.2185538436455581E-2</v>
      </c>
    </row>
    <row r="1162" spans="6:17" x14ac:dyDescent="0.3">
      <c r="F1162" s="5">
        <v>45149.291666666664</v>
      </c>
      <c r="G1162" s="91">
        <v>242.65</v>
      </c>
      <c r="H1162" s="85">
        <f t="shared" si="36"/>
        <v>245.703</v>
      </c>
      <c r="I1162" s="85">
        <f>(Table8[[#This Row],[Adj Close]]-Table8[[#This Row],[Forecast 3 Period]])</f>
        <v>-3.0529999999999973</v>
      </c>
      <c r="J1162" s="85">
        <f>Table8[[#This Row],[Erorr ]]^2</f>
        <v>9.3208089999999828</v>
      </c>
      <c r="K1162" s="85">
        <f>ABS(Table8[[#This Row],[Erorr ]])</f>
        <v>3.0529999999999973</v>
      </c>
      <c r="L1162" s="13">
        <f>Table8[[#This Row],[Abs Erorr ]]/Table8[[#This Row],[Adj Close]]</f>
        <v>1.2581908098083648E-2</v>
      </c>
      <c r="M1162" s="97">
        <f t="shared" si="37"/>
        <v>249.05399999999997</v>
      </c>
      <c r="N1162" s="85">
        <f>(Table8[[#This Row],[Adj Close]]-Table8[[#This Row],[Forecast 6 Period ]])</f>
        <v>-6.4039999999999679</v>
      </c>
      <c r="O1162" s="85">
        <f>Table8[[#This Row],[Erorr 2]]^2</f>
        <v>41.011215999999592</v>
      </c>
      <c r="P1162" s="85">
        <f>ABS(Table8[[#This Row],[Erorr 2]])</f>
        <v>6.4039999999999679</v>
      </c>
      <c r="Q1162" s="13">
        <f>Table8[[#This Row],[Abs Erorr 4]]/Table8[[#This Row],[Adj Close]]</f>
        <v>2.6391922522151112E-2</v>
      </c>
    </row>
    <row r="1163" spans="6:17" x14ac:dyDescent="0.3">
      <c r="F1163" s="9">
        <v>45152.291666666664</v>
      </c>
      <c r="G1163" s="80">
        <v>239.76</v>
      </c>
      <c r="H1163" s="85">
        <f t="shared" si="36"/>
        <v>243.31900000000002</v>
      </c>
      <c r="I1163" s="85">
        <f>(Table8[[#This Row],[Adj Close]]-Table8[[#This Row],[Forecast 3 Period]])</f>
        <v>-3.5590000000000259</v>
      </c>
      <c r="J1163" s="85">
        <f>Table8[[#This Row],[Erorr ]]^2</f>
        <v>12.666481000000184</v>
      </c>
      <c r="K1163" s="85">
        <f>ABS(Table8[[#This Row],[Erorr ]])</f>
        <v>3.5590000000000259</v>
      </c>
      <c r="L1163" s="13">
        <f>Table8[[#This Row],[Abs Erorr ]]/Table8[[#This Row],[Adj Close]]</f>
        <v>1.484401067734412E-2</v>
      </c>
      <c r="M1163" s="97">
        <f t="shared" si="37"/>
        <v>246.50700000000001</v>
      </c>
      <c r="N1163" s="85">
        <f>(Table8[[#This Row],[Adj Close]]-Table8[[#This Row],[Forecast 6 Period ]])</f>
        <v>-6.7470000000000141</v>
      </c>
      <c r="O1163" s="85">
        <f>Table8[[#This Row],[Erorr 2]]^2</f>
        <v>45.522009000000189</v>
      </c>
      <c r="P1163" s="85">
        <f>ABS(Table8[[#This Row],[Erorr 2]])</f>
        <v>6.7470000000000141</v>
      </c>
      <c r="Q1163" s="13">
        <f>Table8[[#This Row],[Abs Erorr 4]]/Table8[[#This Row],[Adj Close]]</f>
        <v>2.8140640640640702E-2</v>
      </c>
    </row>
    <row r="1164" spans="6:17" x14ac:dyDescent="0.3">
      <c r="F1164" s="5">
        <v>45153.291666666664</v>
      </c>
      <c r="G1164" s="91">
        <v>232.96</v>
      </c>
      <c r="H1164" s="85">
        <f t="shared" si="36"/>
        <v>242.30100000000002</v>
      </c>
      <c r="I1164" s="85">
        <f>(Table8[[#This Row],[Adj Close]]-Table8[[#This Row],[Forecast 3 Period]])</f>
        <v>-9.3410000000000082</v>
      </c>
      <c r="J1164" s="85">
        <f>Table8[[#This Row],[Erorr ]]^2</f>
        <v>87.254281000000148</v>
      </c>
      <c r="K1164" s="85">
        <f>ABS(Table8[[#This Row],[Erorr ]])</f>
        <v>9.3410000000000082</v>
      </c>
      <c r="L1164" s="13">
        <f>Table8[[#This Row],[Abs Erorr ]]/Table8[[#This Row],[Adj Close]]</f>
        <v>4.0097012362637394E-2</v>
      </c>
      <c r="M1164" s="97">
        <f t="shared" si="37"/>
        <v>244.10300000000001</v>
      </c>
      <c r="N1164" s="85">
        <f>(Table8[[#This Row],[Adj Close]]-Table8[[#This Row],[Forecast 6 Period ]])</f>
        <v>-11.143000000000001</v>
      </c>
      <c r="O1164" s="85">
        <f>Table8[[#This Row],[Erorr 2]]^2</f>
        <v>124.16644900000001</v>
      </c>
      <c r="P1164" s="85">
        <f>ABS(Table8[[#This Row],[Erorr 2]])</f>
        <v>11.143000000000001</v>
      </c>
      <c r="Q1164" s="13">
        <f>Table8[[#This Row],[Abs Erorr 4]]/Table8[[#This Row],[Adj Close]]</f>
        <v>4.7832245879120883E-2</v>
      </c>
    </row>
    <row r="1165" spans="6:17" x14ac:dyDescent="0.3">
      <c r="F1165" s="9">
        <v>45154.291666666664</v>
      </c>
      <c r="G1165" s="80">
        <v>225.6</v>
      </c>
      <c r="H1165" s="85">
        <f t="shared" si="36"/>
        <v>237.90700000000004</v>
      </c>
      <c r="I1165" s="85">
        <f>(Table8[[#This Row],[Adj Close]]-Table8[[#This Row],[Forecast 3 Period]])</f>
        <v>-12.307000000000045</v>
      </c>
      <c r="J1165" s="85">
        <f>Table8[[#This Row],[Erorr ]]^2</f>
        <v>151.46224900000109</v>
      </c>
      <c r="K1165" s="85">
        <f>ABS(Table8[[#This Row],[Erorr ]])</f>
        <v>12.307000000000045</v>
      </c>
      <c r="L1165" s="13">
        <f>Table8[[#This Row],[Abs Erorr ]]/Table8[[#This Row],[Adj Close]]</f>
        <v>5.4552304964539208E-2</v>
      </c>
      <c r="M1165" s="97">
        <f t="shared" si="37"/>
        <v>241.33100000000002</v>
      </c>
      <c r="N1165" s="85">
        <f>(Table8[[#This Row],[Adj Close]]-Table8[[#This Row],[Forecast 6 Period ]])</f>
        <v>-15.731000000000023</v>
      </c>
      <c r="O1165" s="85">
        <f>Table8[[#This Row],[Erorr 2]]^2</f>
        <v>247.46436100000074</v>
      </c>
      <c r="P1165" s="85">
        <f>ABS(Table8[[#This Row],[Erorr 2]])</f>
        <v>15.731000000000023</v>
      </c>
      <c r="Q1165" s="13">
        <f>Table8[[#This Row],[Abs Erorr 4]]/Table8[[#This Row],[Adj Close]]</f>
        <v>6.9729609929078118E-2</v>
      </c>
    </row>
    <row r="1166" spans="6:17" x14ac:dyDescent="0.3">
      <c r="F1166" s="5">
        <v>45155.291666666664</v>
      </c>
      <c r="G1166" s="91">
        <v>219.22</v>
      </c>
      <c r="H1166" s="85">
        <f t="shared" si="36"/>
        <v>232.05600000000001</v>
      </c>
      <c r="I1166" s="85">
        <f>(Table8[[#This Row],[Adj Close]]-Table8[[#This Row],[Forecast 3 Period]])</f>
        <v>-12.836000000000013</v>
      </c>
      <c r="J1166" s="85">
        <f>Table8[[#This Row],[Erorr ]]^2</f>
        <v>164.76289600000032</v>
      </c>
      <c r="K1166" s="85">
        <f>ABS(Table8[[#This Row],[Erorr ]])</f>
        <v>12.836000000000013</v>
      </c>
      <c r="L1166" s="13">
        <f>Table8[[#This Row],[Abs Erorr ]]/Table8[[#This Row],[Adj Close]]</f>
        <v>5.8553051728856914E-2</v>
      </c>
      <c r="M1166" s="97">
        <f t="shared" si="37"/>
        <v>236.947</v>
      </c>
      <c r="N1166" s="85">
        <f>(Table8[[#This Row],[Adj Close]]-Table8[[#This Row],[Forecast 6 Period ]])</f>
        <v>-17.727000000000004</v>
      </c>
      <c r="O1166" s="85">
        <f>Table8[[#This Row],[Erorr 2]]^2</f>
        <v>314.24652900000012</v>
      </c>
      <c r="P1166" s="85">
        <f>ABS(Table8[[#This Row],[Erorr 2]])</f>
        <v>17.727000000000004</v>
      </c>
      <c r="Q1166" s="13">
        <f>Table8[[#This Row],[Abs Erorr 4]]/Table8[[#This Row],[Adj Close]]</f>
        <v>8.0863972265304285E-2</v>
      </c>
    </row>
    <row r="1167" spans="6:17" x14ac:dyDescent="0.3">
      <c r="F1167" s="9">
        <v>45156.291666666664</v>
      </c>
      <c r="G1167" s="80">
        <v>215.49</v>
      </c>
      <c r="H1167" s="85">
        <f t="shared" si="36"/>
        <v>225.256</v>
      </c>
      <c r="I1167" s="85">
        <f>(Table8[[#This Row],[Adj Close]]-Table8[[#This Row],[Forecast 3 Period]])</f>
        <v>-9.7659999999999911</v>
      </c>
      <c r="J1167" s="85">
        <f>Table8[[#This Row],[Erorr ]]^2</f>
        <v>95.37475599999982</v>
      </c>
      <c r="K1167" s="85">
        <f>ABS(Table8[[#This Row],[Erorr ]])</f>
        <v>9.7659999999999911</v>
      </c>
      <c r="L1167" s="13">
        <f>Table8[[#This Row],[Abs Erorr ]]/Table8[[#This Row],[Adj Close]]</f>
        <v>4.5319968444011281E-2</v>
      </c>
      <c r="M1167" s="97">
        <f t="shared" si="37"/>
        <v>232.30700000000002</v>
      </c>
      <c r="N1167" s="85">
        <f>(Table8[[#This Row],[Adj Close]]-Table8[[#This Row],[Forecast 6 Period ]])</f>
        <v>-16.817000000000007</v>
      </c>
      <c r="O1167" s="85">
        <f>Table8[[#This Row],[Erorr 2]]^2</f>
        <v>282.81148900000022</v>
      </c>
      <c r="P1167" s="85">
        <f>ABS(Table8[[#This Row],[Erorr 2]])</f>
        <v>16.817000000000007</v>
      </c>
      <c r="Q1167" s="13">
        <f>Table8[[#This Row],[Abs Erorr 4]]/Table8[[#This Row],[Adj Close]]</f>
        <v>7.8040744350085886E-2</v>
      </c>
    </row>
    <row r="1168" spans="6:17" x14ac:dyDescent="0.3">
      <c r="F1168" s="5">
        <v>45159.291666666664</v>
      </c>
      <c r="G1168" s="91">
        <v>231.28</v>
      </c>
      <c r="H1168" s="85">
        <f t="shared" si="36"/>
        <v>219.642</v>
      </c>
      <c r="I1168" s="85">
        <f>(Table8[[#This Row],[Adj Close]]-Table8[[#This Row],[Forecast 3 Period]])</f>
        <v>11.638000000000005</v>
      </c>
      <c r="J1168" s="85">
        <f>Table8[[#This Row],[Erorr ]]^2</f>
        <v>135.44304400000013</v>
      </c>
      <c r="K1168" s="85">
        <f>ABS(Table8[[#This Row],[Erorr ]])</f>
        <v>11.638000000000005</v>
      </c>
      <c r="L1168" s="13">
        <f>Table8[[#This Row],[Abs Erorr ]]/Table8[[#This Row],[Adj Close]]</f>
        <v>5.0319958491871347E-2</v>
      </c>
      <c r="M1168" s="97">
        <f t="shared" si="37"/>
        <v>226.89500000000004</v>
      </c>
      <c r="N1168" s="85">
        <f>(Table8[[#This Row],[Adj Close]]-Table8[[#This Row],[Forecast 6 Period ]])</f>
        <v>4.3849999999999625</v>
      </c>
      <c r="O1168" s="85">
        <f>Table8[[#This Row],[Erorr 2]]^2</f>
        <v>19.228224999999671</v>
      </c>
      <c r="P1168" s="85">
        <f>ABS(Table8[[#This Row],[Erorr 2]])</f>
        <v>4.3849999999999625</v>
      </c>
      <c r="Q1168" s="13">
        <f>Table8[[#This Row],[Abs Erorr 4]]/Table8[[#This Row],[Adj Close]]</f>
        <v>1.8959702525077664E-2</v>
      </c>
    </row>
    <row r="1169" spans="6:17" x14ac:dyDescent="0.3">
      <c r="F1169" s="9">
        <v>45160.291666666664</v>
      </c>
      <c r="G1169" s="80">
        <v>233.19</v>
      </c>
      <c r="H1169" s="85">
        <f t="shared" si="36"/>
        <v>222.92499999999998</v>
      </c>
      <c r="I1169" s="85">
        <f>(Table8[[#This Row],[Adj Close]]-Table8[[#This Row],[Forecast 3 Period]])</f>
        <v>10.265000000000015</v>
      </c>
      <c r="J1169" s="85">
        <f>Table8[[#This Row],[Erorr ]]^2</f>
        <v>105.3702250000003</v>
      </c>
      <c r="K1169" s="85">
        <f>ABS(Table8[[#This Row],[Erorr ]])</f>
        <v>10.265000000000015</v>
      </c>
      <c r="L1169" s="13">
        <f>Table8[[#This Row],[Abs Erorr ]]/Table8[[#This Row],[Adj Close]]</f>
        <v>4.401989793730441E-2</v>
      </c>
      <c r="M1169" s="97">
        <f t="shared" si="37"/>
        <v>225.59</v>
      </c>
      <c r="N1169" s="85">
        <f>(Table8[[#This Row],[Adj Close]]-Table8[[#This Row],[Forecast 6 Period ]])</f>
        <v>7.5999999999999943</v>
      </c>
      <c r="O1169" s="85">
        <f>Table8[[#This Row],[Erorr 2]]^2</f>
        <v>57.759999999999913</v>
      </c>
      <c r="P1169" s="85">
        <f>ABS(Table8[[#This Row],[Erorr 2]])</f>
        <v>7.5999999999999943</v>
      </c>
      <c r="Q1169" s="13">
        <f>Table8[[#This Row],[Abs Erorr 4]]/Table8[[#This Row],[Adj Close]]</f>
        <v>3.2591449032977379E-2</v>
      </c>
    </row>
    <row r="1170" spans="6:17" x14ac:dyDescent="0.3">
      <c r="F1170" s="5">
        <v>45161.291666666664</v>
      </c>
      <c r="G1170" s="91">
        <v>236.86</v>
      </c>
      <c r="H1170" s="85">
        <f t="shared" si="36"/>
        <v>227.30700000000002</v>
      </c>
      <c r="I1170" s="85">
        <f>(Table8[[#This Row],[Adj Close]]-Table8[[#This Row],[Forecast 3 Period]])</f>
        <v>9.5529999999999973</v>
      </c>
      <c r="J1170" s="85">
        <f>Table8[[#This Row],[Erorr ]]^2</f>
        <v>91.259808999999947</v>
      </c>
      <c r="K1170" s="85">
        <f>ABS(Table8[[#This Row],[Erorr ]])</f>
        <v>9.5529999999999973</v>
      </c>
      <c r="L1170" s="13">
        <f>Table8[[#This Row],[Abs Erorr ]]/Table8[[#This Row],[Adj Close]]</f>
        <v>4.0331841594190648E-2</v>
      </c>
      <c r="M1170" s="97">
        <f t="shared" si="37"/>
        <v>225.69200000000001</v>
      </c>
      <c r="N1170" s="85">
        <f>(Table8[[#This Row],[Adj Close]]-Table8[[#This Row],[Forecast 6 Period ]])</f>
        <v>11.168000000000006</v>
      </c>
      <c r="O1170" s="85">
        <f>Table8[[#This Row],[Erorr 2]]^2</f>
        <v>124.72422400000015</v>
      </c>
      <c r="P1170" s="85">
        <f>ABS(Table8[[#This Row],[Erorr 2]])</f>
        <v>11.168000000000006</v>
      </c>
      <c r="Q1170" s="13">
        <f>Table8[[#This Row],[Abs Erorr 4]]/Table8[[#This Row],[Adj Close]]</f>
        <v>4.715021531706496E-2</v>
      </c>
    </row>
    <row r="1171" spans="6:17" x14ac:dyDescent="0.3">
      <c r="F1171" s="9">
        <v>45162.291666666664</v>
      </c>
      <c r="G1171" s="80">
        <v>230.04</v>
      </c>
      <c r="H1171" s="85">
        <f t="shared" si="36"/>
        <v>234.08500000000004</v>
      </c>
      <c r="I1171" s="85">
        <f>(Table8[[#This Row],[Adj Close]]-Table8[[#This Row],[Forecast 3 Period]])</f>
        <v>-4.0450000000000443</v>
      </c>
      <c r="J1171" s="85">
        <f>Table8[[#This Row],[Erorr ]]^2</f>
        <v>16.362025000000358</v>
      </c>
      <c r="K1171" s="85">
        <f>ABS(Table8[[#This Row],[Erorr ]])</f>
        <v>4.0450000000000443</v>
      </c>
      <c r="L1171" s="13">
        <f>Table8[[#This Row],[Abs Erorr ]]/Table8[[#This Row],[Adj Close]]</f>
        <v>1.7583898452443247E-2</v>
      </c>
      <c r="M1171" s="97">
        <f t="shared" si="37"/>
        <v>227.84600000000003</v>
      </c>
      <c r="N1171" s="85">
        <f>(Table8[[#This Row],[Adj Close]]-Table8[[#This Row],[Forecast 6 Period ]])</f>
        <v>2.19399999999996</v>
      </c>
      <c r="O1171" s="85">
        <f>Table8[[#This Row],[Erorr 2]]^2</f>
        <v>4.8136359999998248</v>
      </c>
      <c r="P1171" s="85">
        <f>ABS(Table8[[#This Row],[Erorr 2]])</f>
        <v>2.19399999999996</v>
      </c>
      <c r="Q1171" s="13">
        <f>Table8[[#This Row],[Abs Erorr 4]]/Table8[[#This Row],[Adj Close]]</f>
        <v>9.5374717440443405E-3</v>
      </c>
    </row>
    <row r="1172" spans="6:17" x14ac:dyDescent="0.3">
      <c r="F1172" s="5">
        <v>45163.291666666664</v>
      </c>
      <c r="G1172" s="91">
        <v>238.59</v>
      </c>
      <c r="H1172" s="85">
        <f t="shared" si="36"/>
        <v>233.03100000000001</v>
      </c>
      <c r="I1172" s="85">
        <f>(Table8[[#This Row],[Adj Close]]-Table8[[#This Row],[Forecast 3 Period]])</f>
        <v>5.5589999999999975</v>
      </c>
      <c r="J1172" s="85">
        <f>Table8[[#This Row],[Erorr ]]^2</f>
        <v>30.902480999999973</v>
      </c>
      <c r="K1172" s="85">
        <f>ABS(Table8[[#This Row],[Erorr ]])</f>
        <v>5.5589999999999975</v>
      </c>
      <c r="L1172" s="13">
        <f>Table8[[#This Row],[Abs Erorr ]]/Table8[[#This Row],[Adj Close]]</f>
        <v>2.3299383880296731E-2</v>
      </c>
      <c r="M1172" s="97">
        <f t="shared" si="37"/>
        <v>229.74500000000003</v>
      </c>
      <c r="N1172" s="85">
        <f>(Table8[[#This Row],[Adj Close]]-Table8[[#This Row],[Forecast 6 Period ]])</f>
        <v>8.8449999999999704</v>
      </c>
      <c r="O1172" s="85">
        <f>Table8[[#This Row],[Erorr 2]]^2</f>
        <v>78.234024999999477</v>
      </c>
      <c r="P1172" s="85">
        <f>ABS(Table8[[#This Row],[Erorr 2]])</f>
        <v>8.8449999999999704</v>
      </c>
      <c r="Q1172" s="13">
        <f>Table8[[#This Row],[Abs Erorr 4]]/Table8[[#This Row],[Adj Close]]</f>
        <v>3.7071964457856453E-2</v>
      </c>
    </row>
    <row r="1173" spans="6:17" x14ac:dyDescent="0.3">
      <c r="F1173" s="9">
        <v>45166.291666666664</v>
      </c>
      <c r="G1173" s="80">
        <v>238.82</v>
      </c>
      <c r="H1173" s="85">
        <f t="shared" si="36"/>
        <v>235.50600000000003</v>
      </c>
      <c r="I1173" s="85">
        <f>(Table8[[#This Row],[Adj Close]]-Table8[[#This Row],[Forecast 3 Period]])</f>
        <v>3.3139999999999645</v>
      </c>
      <c r="J1173" s="85">
        <f>Table8[[#This Row],[Erorr ]]^2</f>
        <v>10.982595999999765</v>
      </c>
      <c r="K1173" s="85">
        <f>ABS(Table8[[#This Row],[Erorr ]])</f>
        <v>3.3139999999999645</v>
      </c>
      <c r="L1173" s="13">
        <f>Table8[[#This Row],[Abs Erorr ]]/Table8[[#This Row],[Adj Close]]</f>
        <v>1.3876559752114416E-2</v>
      </c>
      <c r="M1173" s="97">
        <f t="shared" si="37"/>
        <v>232.41300000000004</v>
      </c>
      <c r="N1173" s="85">
        <f>(Table8[[#This Row],[Adj Close]]-Table8[[#This Row],[Forecast 6 Period ]])</f>
        <v>6.4069999999999538</v>
      </c>
      <c r="O1173" s="85">
        <f>Table8[[#This Row],[Erorr 2]]^2</f>
        <v>41.049648999999405</v>
      </c>
      <c r="P1173" s="85">
        <f>ABS(Table8[[#This Row],[Erorr 2]])</f>
        <v>6.4069999999999538</v>
      </c>
      <c r="Q1173" s="13">
        <f>Table8[[#This Row],[Abs Erorr 4]]/Table8[[#This Row],[Adj Close]]</f>
        <v>2.6827736370488041E-2</v>
      </c>
    </row>
    <row r="1174" spans="6:17" x14ac:dyDescent="0.3">
      <c r="F1174" s="5">
        <v>45167.291666666664</v>
      </c>
      <c r="G1174" s="91">
        <v>257.18</v>
      </c>
      <c r="H1174" s="85">
        <f t="shared" si="36"/>
        <v>236.11700000000002</v>
      </c>
      <c r="I1174" s="85">
        <f>(Table8[[#This Row],[Adj Close]]-Table8[[#This Row],[Forecast 3 Period]])</f>
        <v>21.062999999999988</v>
      </c>
      <c r="J1174" s="85">
        <f>Table8[[#This Row],[Erorr ]]^2</f>
        <v>443.64996899999949</v>
      </c>
      <c r="K1174" s="85">
        <f>ABS(Table8[[#This Row],[Erorr ]])</f>
        <v>21.062999999999988</v>
      </c>
      <c r="L1174" s="13">
        <f>Table8[[#This Row],[Abs Erorr ]]/Table8[[#This Row],[Adj Close]]</f>
        <v>8.1899836690255801E-2</v>
      </c>
      <c r="M1174" s="97">
        <f t="shared" si="37"/>
        <v>235.30900000000003</v>
      </c>
      <c r="N1174" s="85">
        <f>(Table8[[#This Row],[Adj Close]]-Table8[[#This Row],[Forecast 6 Period ]])</f>
        <v>21.870999999999981</v>
      </c>
      <c r="O1174" s="85">
        <f>Table8[[#This Row],[Erorr 2]]^2</f>
        <v>478.34064099999915</v>
      </c>
      <c r="P1174" s="85">
        <f>ABS(Table8[[#This Row],[Erorr 2]])</f>
        <v>21.870999999999981</v>
      </c>
      <c r="Q1174" s="13">
        <f>Table8[[#This Row],[Abs Erorr 4]]/Table8[[#This Row],[Adj Close]]</f>
        <v>8.5041605101485271E-2</v>
      </c>
    </row>
    <row r="1175" spans="6:17" x14ac:dyDescent="0.3">
      <c r="F1175" s="9">
        <v>45168.291666666664</v>
      </c>
      <c r="G1175" s="80">
        <v>256.89999999999998</v>
      </c>
      <c r="H1175" s="85">
        <f t="shared" si="36"/>
        <v>246.09500000000003</v>
      </c>
      <c r="I1175" s="85">
        <f>(Table8[[#This Row],[Adj Close]]-Table8[[#This Row],[Forecast 3 Period]])</f>
        <v>10.80499999999995</v>
      </c>
      <c r="J1175" s="85">
        <f>Table8[[#This Row],[Erorr ]]^2</f>
        <v>116.74802499999892</v>
      </c>
      <c r="K1175" s="85">
        <f>ABS(Table8[[#This Row],[Erorr ]])</f>
        <v>10.80499999999995</v>
      </c>
      <c r="L1175" s="13">
        <f>Table8[[#This Row],[Abs Erorr ]]/Table8[[#This Row],[Adj Close]]</f>
        <v>4.2059166991046906E-2</v>
      </c>
      <c r="M1175" s="97">
        <f t="shared" si="37"/>
        <v>239.93100000000004</v>
      </c>
      <c r="N1175" s="85">
        <f>(Table8[[#This Row],[Adj Close]]-Table8[[#This Row],[Forecast 6 Period ]])</f>
        <v>16.968999999999937</v>
      </c>
      <c r="O1175" s="85">
        <f>Table8[[#This Row],[Erorr 2]]^2</f>
        <v>287.94696099999788</v>
      </c>
      <c r="P1175" s="85">
        <f>ABS(Table8[[#This Row],[Erorr 2]])</f>
        <v>16.968999999999937</v>
      </c>
      <c r="Q1175" s="13">
        <f>Table8[[#This Row],[Abs Erorr 4]]/Table8[[#This Row],[Adj Close]]</f>
        <v>6.6052938886726115E-2</v>
      </c>
    </row>
    <row r="1176" spans="6:17" x14ac:dyDescent="0.3">
      <c r="F1176" s="5">
        <v>45169.291666666664</v>
      </c>
      <c r="G1176" s="91">
        <v>258.08</v>
      </c>
      <c r="H1176" s="85">
        <f t="shared" si="36"/>
        <v>251.56</v>
      </c>
      <c r="I1176" s="85">
        <f>(Table8[[#This Row],[Adj Close]]-Table8[[#This Row],[Forecast 3 Period]])</f>
        <v>6.5199999999999818</v>
      </c>
      <c r="J1176" s="85">
        <f>Table8[[#This Row],[Erorr ]]^2</f>
        <v>42.510399999999763</v>
      </c>
      <c r="K1176" s="85">
        <f>ABS(Table8[[#This Row],[Erorr ]])</f>
        <v>6.5199999999999818</v>
      </c>
      <c r="L1176" s="13">
        <f>Table8[[#This Row],[Abs Erorr ]]/Table8[[#This Row],[Adj Close]]</f>
        <v>2.5263484190948475E-2</v>
      </c>
      <c r="M1176" s="97">
        <f t="shared" si="37"/>
        <v>244.988</v>
      </c>
      <c r="N1176" s="85">
        <f>(Table8[[#This Row],[Adj Close]]-Table8[[#This Row],[Forecast 6 Period ]])</f>
        <v>13.091999999999985</v>
      </c>
      <c r="O1176" s="85">
        <f>Table8[[#This Row],[Erorr 2]]^2</f>
        <v>171.4004639999996</v>
      </c>
      <c r="P1176" s="85">
        <f>ABS(Table8[[#This Row],[Erorr 2]])</f>
        <v>13.091999999999985</v>
      </c>
      <c r="Q1176" s="13">
        <f>Table8[[#This Row],[Abs Erorr 4]]/Table8[[#This Row],[Adj Close]]</f>
        <v>5.0728456292622383E-2</v>
      </c>
    </row>
    <row r="1177" spans="6:17" x14ac:dyDescent="0.3">
      <c r="F1177" s="9">
        <v>45170.291666666664</v>
      </c>
      <c r="G1177" s="80">
        <v>245.01</v>
      </c>
      <c r="H1177" s="85">
        <f t="shared" si="36"/>
        <v>257.45600000000002</v>
      </c>
      <c r="I1177" s="85">
        <f>(Table8[[#This Row],[Adj Close]]-Table8[[#This Row],[Forecast 3 Period]])</f>
        <v>-12.446000000000026</v>
      </c>
      <c r="J1177" s="85">
        <f>Table8[[#This Row],[Erorr ]]^2</f>
        <v>154.90291600000066</v>
      </c>
      <c r="K1177" s="85">
        <f>ABS(Table8[[#This Row],[Erorr ]])</f>
        <v>12.446000000000026</v>
      </c>
      <c r="L1177" s="13">
        <f>Table8[[#This Row],[Abs Erorr ]]/Table8[[#This Row],[Adj Close]]</f>
        <v>5.0797926615240303E-2</v>
      </c>
      <c r="M1177" s="97">
        <f t="shared" si="37"/>
        <v>249.05900000000003</v>
      </c>
      <c r="N1177" s="85">
        <f>(Table8[[#This Row],[Adj Close]]-Table8[[#This Row],[Forecast 6 Period ]])</f>
        <v>-4.049000000000035</v>
      </c>
      <c r="O1177" s="85">
        <f>Table8[[#This Row],[Erorr 2]]^2</f>
        <v>16.394401000000283</v>
      </c>
      <c r="P1177" s="85">
        <f>ABS(Table8[[#This Row],[Erorr 2]])</f>
        <v>4.049000000000035</v>
      </c>
      <c r="Q1177" s="13">
        <f>Table8[[#This Row],[Abs Erorr 4]]/Table8[[#This Row],[Adj Close]]</f>
        <v>1.6525856087506775E-2</v>
      </c>
    </row>
    <row r="1178" spans="6:17" x14ac:dyDescent="0.3">
      <c r="F1178" s="5">
        <v>45174.291666666664</v>
      </c>
      <c r="G1178" s="91">
        <v>256.49</v>
      </c>
      <c r="H1178" s="85">
        <f t="shared" si="36"/>
        <v>252.49799999999999</v>
      </c>
      <c r="I1178" s="85">
        <f>(Table8[[#This Row],[Adj Close]]-Table8[[#This Row],[Forecast 3 Period]])</f>
        <v>3.9920000000000186</v>
      </c>
      <c r="J1178" s="85">
        <f>Table8[[#This Row],[Erorr ]]^2</f>
        <v>15.936064000000149</v>
      </c>
      <c r="K1178" s="85">
        <f>ABS(Table8[[#This Row],[Erorr ]])</f>
        <v>3.9920000000000186</v>
      </c>
      <c r="L1178" s="13">
        <f>Table8[[#This Row],[Abs Erorr ]]/Table8[[#This Row],[Adj Close]]</f>
        <v>1.5563959608561809E-2</v>
      </c>
      <c r="M1178" s="97">
        <f t="shared" si="37"/>
        <v>251.17500000000001</v>
      </c>
      <c r="N1178" s="85">
        <f>(Table8[[#This Row],[Adj Close]]-Table8[[#This Row],[Forecast 6 Period ]])</f>
        <v>5.3149999999999977</v>
      </c>
      <c r="O1178" s="85">
        <f>Table8[[#This Row],[Erorr 2]]^2</f>
        <v>28.249224999999974</v>
      </c>
      <c r="P1178" s="85">
        <f>ABS(Table8[[#This Row],[Erorr 2]])</f>
        <v>5.3149999999999977</v>
      </c>
      <c r="Q1178" s="13">
        <f>Table8[[#This Row],[Abs Erorr 4]]/Table8[[#This Row],[Adj Close]]</f>
        <v>2.0722055440757916E-2</v>
      </c>
    </row>
    <row r="1179" spans="6:17" x14ac:dyDescent="0.3">
      <c r="F1179" s="9">
        <v>45175.291666666664</v>
      </c>
      <c r="G1179" s="80">
        <v>251.92</v>
      </c>
      <c r="H1179" s="85">
        <f t="shared" si="36"/>
        <v>253.52299999999997</v>
      </c>
      <c r="I1179" s="85">
        <f>(Table8[[#This Row],[Adj Close]]-Table8[[#This Row],[Forecast 3 Period]])</f>
        <v>-1.6029999999999802</v>
      </c>
      <c r="J1179" s="85">
        <f>Table8[[#This Row],[Erorr ]]^2</f>
        <v>2.5696089999999367</v>
      </c>
      <c r="K1179" s="85">
        <f>ABS(Table8[[#This Row],[Erorr ]])</f>
        <v>1.6029999999999802</v>
      </c>
      <c r="L1179" s="13">
        <f>Table8[[#This Row],[Abs Erorr ]]/Table8[[#This Row],[Adj Close]]</f>
        <v>6.3631311527468258E-3</v>
      </c>
      <c r="M1179" s="97">
        <f t="shared" si="37"/>
        <v>252.89600000000002</v>
      </c>
      <c r="N1179" s="85">
        <f>(Table8[[#This Row],[Adj Close]]-Table8[[#This Row],[Forecast 6 Period ]])</f>
        <v>-0.97600000000002751</v>
      </c>
      <c r="O1179" s="85">
        <f>Table8[[#This Row],[Erorr 2]]^2</f>
        <v>0.95257600000005371</v>
      </c>
      <c r="P1179" s="85">
        <f>ABS(Table8[[#This Row],[Erorr 2]])</f>
        <v>0.97600000000002751</v>
      </c>
      <c r="Q1179" s="13">
        <f>Table8[[#This Row],[Abs Erorr 4]]/Table8[[#This Row],[Adj Close]]</f>
        <v>3.8742457923151299E-3</v>
      </c>
    </row>
    <row r="1180" spans="6:17" x14ac:dyDescent="0.3">
      <c r="F1180" s="5">
        <v>45176.291666666664</v>
      </c>
      <c r="G1180" s="91">
        <v>251.49</v>
      </c>
      <c r="H1180" s="85">
        <f t="shared" si="36"/>
        <v>251.21800000000002</v>
      </c>
      <c r="I1180" s="85">
        <f>(Table8[[#This Row],[Adj Close]]-Table8[[#This Row],[Forecast 3 Period]])</f>
        <v>0.27199999999999136</v>
      </c>
      <c r="J1180" s="85">
        <f>Table8[[#This Row],[Erorr ]]^2</f>
        <v>7.3983999999995304E-2</v>
      </c>
      <c r="K1180" s="85">
        <f>ABS(Table8[[#This Row],[Erorr ]])</f>
        <v>0.27199999999999136</v>
      </c>
      <c r="L1180" s="13">
        <f>Table8[[#This Row],[Abs Erorr ]]/Table8[[#This Row],[Adj Close]]</f>
        <v>1.0815539385263483E-3</v>
      </c>
      <c r="M1180" s="97">
        <f t="shared" si="37"/>
        <v>253.70800000000003</v>
      </c>
      <c r="N1180" s="85">
        <f>(Table8[[#This Row],[Adj Close]]-Table8[[#This Row],[Forecast 6 Period ]])</f>
        <v>-2.2180000000000177</v>
      </c>
      <c r="O1180" s="85">
        <f>Table8[[#This Row],[Erorr 2]]^2</f>
        <v>4.9195240000000791</v>
      </c>
      <c r="P1180" s="85">
        <f>ABS(Table8[[#This Row],[Erorr 2]])</f>
        <v>2.2180000000000177</v>
      </c>
      <c r="Q1180" s="13">
        <f>Table8[[#This Row],[Abs Erorr 4]]/Table8[[#This Row],[Adj Close]]</f>
        <v>8.8194361604835882E-3</v>
      </c>
    </row>
    <row r="1181" spans="6:17" x14ac:dyDescent="0.3">
      <c r="F1181" s="9">
        <v>45177.291666666664</v>
      </c>
      <c r="G1181" s="80">
        <v>248.5</v>
      </c>
      <c r="H1181" s="85">
        <f t="shared" si="36"/>
        <v>253.119</v>
      </c>
      <c r="I1181" s="85">
        <f>(Table8[[#This Row],[Adj Close]]-Table8[[#This Row],[Forecast 3 Period]])</f>
        <v>-4.6189999999999998</v>
      </c>
      <c r="J1181" s="85">
        <f>Table8[[#This Row],[Erorr ]]^2</f>
        <v>21.335160999999999</v>
      </c>
      <c r="K1181" s="85">
        <f>ABS(Table8[[#This Row],[Erorr ]])</f>
        <v>4.6189999999999998</v>
      </c>
      <c r="L1181" s="13">
        <f>Table8[[#This Row],[Abs Erorr ]]/Table8[[#This Row],[Adj Close]]</f>
        <v>1.8587525150905431E-2</v>
      </c>
      <c r="M1181" s="97">
        <f t="shared" si="37"/>
        <v>252.48000000000002</v>
      </c>
      <c r="N1181" s="85">
        <f>(Table8[[#This Row],[Adj Close]]-Table8[[#This Row],[Forecast 6 Period ]])</f>
        <v>-3.9800000000000182</v>
      </c>
      <c r="O1181" s="85">
        <f>Table8[[#This Row],[Erorr 2]]^2</f>
        <v>15.840400000000145</v>
      </c>
      <c r="P1181" s="85">
        <f>ABS(Table8[[#This Row],[Erorr 2]])</f>
        <v>3.9800000000000182</v>
      </c>
      <c r="Q1181" s="13">
        <f>Table8[[#This Row],[Abs Erorr 4]]/Table8[[#This Row],[Adj Close]]</f>
        <v>1.6016096579476936E-2</v>
      </c>
    </row>
    <row r="1182" spans="6:17" x14ac:dyDescent="0.3">
      <c r="F1182" s="5">
        <v>45180.291666666664</v>
      </c>
      <c r="G1182" s="91">
        <v>273.58</v>
      </c>
      <c r="H1182" s="85">
        <f t="shared" si="36"/>
        <v>250.423</v>
      </c>
      <c r="I1182" s="85">
        <f>(Table8[[#This Row],[Adj Close]]-Table8[[#This Row],[Forecast 3 Period]])</f>
        <v>23.156999999999982</v>
      </c>
      <c r="J1182" s="85">
        <f>Table8[[#This Row],[Erorr ]]^2</f>
        <v>536.24664899999914</v>
      </c>
      <c r="K1182" s="85">
        <f>ABS(Table8[[#This Row],[Erorr ]])</f>
        <v>23.156999999999982</v>
      </c>
      <c r="L1182" s="13">
        <f>Table8[[#This Row],[Abs Erorr ]]/Table8[[#This Row],[Adj Close]]</f>
        <v>8.4644345346882019E-2</v>
      </c>
      <c r="M1182" s="97">
        <f t="shared" si="37"/>
        <v>251.989</v>
      </c>
      <c r="N1182" s="85">
        <f>(Table8[[#This Row],[Adj Close]]-Table8[[#This Row],[Forecast 6 Period ]])</f>
        <v>21.59099999999998</v>
      </c>
      <c r="O1182" s="85">
        <f>Table8[[#This Row],[Erorr 2]]^2</f>
        <v>466.17128099999911</v>
      </c>
      <c r="P1182" s="85">
        <f>ABS(Table8[[#This Row],[Erorr 2]])</f>
        <v>21.59099999999998</v>
      </c>
      <c r="Q1182" s="13">
        <f>Table8[[#This Row],[Abs Erorr 4]]/Table8[[#This Row],[Adj Close]]</f>
        <v>7.8920242707800209E-2</v>
      </c>
    </row>
    <row r="1183" spans="6:17" x14ac:dyDescent="0.3">
      <c r="F1183" s="9">
        <v>45181.291666666664</v>
      </c>
      <c r="G1183" s="80">
        <v>267.48</v>
      </c>
      <c r="H1183" s="85">
        <f t="shared" si="36"/>
        <v>259.42899999999997</v>
      </c>
      <c r="I1183" s="85">
        <f>(Table8[[#This Row],[Adj Close]]-Table8[[#This Row],[Forecast 3 Period]])</f>
        <v>8.0510000000000446</v>
      </c>
      <c r="J1183" s="85">
        <f>Table8[[#This Row],[Erorr ]]^2</f>
        <v>64.818601000000712</v>
      </c>
      <c r="K1183" s="85">
        <f>ABS(Table8[[#This Row],[Erorr ]])</f>
        <v>8.0510000000000446</v>
      </c>
      <c r="L1183" s="13">
        <f>Table8[[#This Row],[Abs Erorr ]]/Table8[[#This Row],[Adj Close]]</f>
        <v>3.0099446687602976E-2</v>
      </c>
      <c r="M1183" s="97">
        <f t="shared" si="37"/>
        <v>255.24800000000002</v>
      </c>
      <c r="N1183" s="85">
        <f>(Table8[[#This Row],[Adj Close]]-Table8[[#This Row],[Forecast 6 Period ]])</f>
        <v>12.231999999999999</v>
      </c>
      <c r="O1183" s="85">
        <f>Table8[[#This Row],[Erorr 2]]^2</f>
        <v>149.62182399999998</v>
      </c>
      <c r="P1183" s="85">
        <f>ABS(Table8[[#This Row],[Erorr 2]])</f>
        <v>12.231999999999999</v>
      </c>
      <c r="Q1183" s="13">
        <f>Table8[[#This Row],[Abs Erorr 4]]/Table8[[#This Row],[Adj Close]]</f>
        <v>4.5730521908180048E-2</v>
      </c>
    </row>
    <row r="1184" spans="6:17" x14ac:dyDescent="0.3">
      <c r="F1184" s="5">
        <v>45182.291666666664</v>
      </c>
      <c r="G1184" s="91">
        <v>271.3</v>
      </c>
      <c r="H1184" s="85">
        <f t="shared" si="36"/>
        <v>263.61600000000004</v>
      </c>
      <c r="I1184" s="85">
        <f>(Table8[[#This Row],[Adj Close]]-Table8[[#This Row],[Forecast 3 Period]])</f>
        <v>7.6839999999999691</v>
      </c>
      <c r="J1184" s="85">
        <f>Table8[[#This Row],[Erorr ]]^2</f>
        <v>59.043855999999522</v>
      </c>
      <c r="K1184" s="85">
        <f>ABS(Table8[[#This Row],[Erorr ]])</f>
        <v>7.6839999999999691</v>
      </c>
      <c r="L1184" s="13">
        <f>Table8[[#This Row],[Abs Erorr ]]/Table8[[#This Row],[Adj Close]]</f>
        <v>2.8322889789900364E-2</v>
      </c>
      <c r="M1184" s="97">
        <f t="shared" si="37"/>
        <v>259.05100000000004</v>
      </c>
      <c r="N1184" s="85">
        <f>(Table8[[#This Row],[Adj Close]]-Table8[[#This Row],[Forecast 6 Period ]])</f>
        <v>12.248999999999967</v>
      </c>
      <c r="O1184" s="85">
        <f>Table8[[#This Row],[Erorr 2]]^2</f>
        <v>150.03800099999918</v>
      </c>
      <c r="P1184" s="85">
        <f>ABS(Table8[[#This Row],[Erorr 2]])</f>
        <v>12.248999999999967</v>
      </c>
      <c r="Q1184" s="13">
        <f>Table8[[#This Row],[Abs Erorr 4]]/Table8[[#This Row],[Adj Close]]</f>
        <v>4.5149281238481262E-2</v>
      </c>
    </row>
    <row r="1185" spans="6:17" x14ac:dyDescent="0.3">
      <c r="F1185" s="9">
        <v>45183.291666666664</v>
      </c>
      <c r="G1185" s="80">
        <v>276.04000000000002</v>
      </c>
      <c r="H1185" s="85">
        <f t="shared" si="36"/>
        <v>270.83800000000002</v>
      </c>
      <c r="I1185" s="85">
        <f>(Table8[[#This Row],[Adj Close]]-Table8[[#This Row],[Forecast 3 Period]])</f>
        <v>5.2019999999999982</v>
      </c>
      <c r="J1185" s="85">
        <f>Table8[[#This Row],[Erorr ]]^2</f>
        <v>27.06080399999998</v>
      </c>
      <c r="K1185" s="85">
        <f>ABS(Table8[[#This Row],[Erorr ]])</f>
        <v>5.2019999999999982</v>
      </c>
      <c r="L1185" s="13">
        <f>Table8[[#This Row],[Abs Erorr ]]/Table8[[#This Row],[Adj Close]]</f>
        <v>1.8845094913780603E-2</v>
      </c>
      <c r="M1185" s="97">
        <f t="shared" si="37"/>
        <v>262.51300000000003</v>
      </c>
      <c r="N1185" s="85">
        <f>(Table8[[#This Row],[Adj Close]]-Table8[[#This Row],[Forecast 6 Period ]])</f>
        <v>13.526999999999987</v>
      </c>
      <c r="O1185" s="85">
        <f>Table8[[#This Row],[Erorr 2]]^2</f>
        <v>182.97972899999965</v>
      </c>
      <c r="P1185" s="85">
        <f>ABS(Table8[[#This Row],[Erorr 2]])</f>
        <v>13.526999999999987</v>
      </c>
      <c r="Q1185" s="13">
        <f>Table8[[#This Row],[Abs Erorr 4]]/Table8[[#This Row],[Adj Close]]</f>
        <v>4.9003767569917353E-2</v>
      </c>
    </row>
    <row r="1186" spans="6:17" x14ac:dyDescent="0.3">
      <c r="F1186" s="5">
        <v>45184.291666666664</v>
      </c>
      <c r="G1186" s="91">
        <v>274.39</v>
      </c>
      <c r="H1186" s="85">
        <f t="shared" si="36"/>
        <v>272.05</v>
      </c>
      <c r="I1186" s="85">
        <f>(Table8[[#This Row],[Adj Close]]-Table8[[#This Row],[Forecast 3 Period]])</f>
        <v>2.339999999999975</v>
      </c>
      <c r="J1186" s="85">
        <f>Table8[[#This Row],[Erorr ]]^2</f>
        <v>5.4755999999998828</v>
      </c>
      <c r="K1186" s="85">
        <f>ABS(Table8[[#This Row],[Erorr ]])</f>
        <v>2.339999999999975</v>
      </c>
      <c r="L1186" s="13">
        <f>Table8[[#This Row],[Abs Erorr ]]/Table8[[#This Row],[Adj Close]]</f>
        <v>8.5280075804510923E-3</v>
      </c>
      <c r="M1186" s="97">
        <f t="shared" si="37"/>
        <v>267.67900000000003</v>
      </c>
      <c r="N1186" s="85">
        <f>(Table8[[#This Row],[Adj Close]]-Table8[[#This Row],[Forecast 6 Period ]])</f>
        <v>6.7109999999999559</v>
      </c>
      <c r="O1186" s="85">
        <f>Table8[[#This Row],[Erorr 2]]^2</f>
        <v>45.037520999999408</v>
      </c>
      <c r="P1186" s="85">
        <f>ABS(Table8[[#This Row],[Erorr 2]])</f>
        <v>6.7109999999999559</v>
      </c>
      <c r="Q1186" s="13">
        <f>Table8[[#This Row],[Abs Erorr 4]]/Table8[[#This Row],[Adj Close]]</f>
        <v>2.4457888407011758E-2</v>
      </c>
    </row>
    <row r="1187" spans="6:17" x14ac:dyDescent="0.3">
      <c r="F1187" s="9">
        <v>45187.291666666664</v>
      </c>
      <c r="G1187" s="80">
        <v>265.27999999999997</v>
      </c>
      <c r="H1187" s="85">
        <f t="shared" si="36"/>
        <v>273.95799999999997</v>
      </c>
      <c r="I1187" s="85">
        <f>(Table8[[#This Row],[Adj Close]]-Table8[[#This Row],[Forecast 3 Period]])</f>
        <v>-8.6779999999999973</v>
      </c>
      <c r="J1187" s="85">
        <f>Table8[[#This Row],[Erorr ]]^2</f>
        <v>75.307683999999952</v>
      </c>
      <c r="K1187" s="85">
        <f>ABS(Table8[[#This Row],[Erorr ]])</f>
        <v>8.6779999999999973</v>
      </c>
      <c r="L1187" s="13">
        <f>Table8[[#This Row],[Abs Erorr ]]/Table8[[#This Row],[Adj Close]]</f>
        <v>3.2712605548854037E-2</v>
      </c>
      <c r="M1187" s="97">
        <f t="shared" si="37"/>
        <v>270.05</v>
      </c>
      <c r="N1187" s="85">
        <f>(Table8[[#This Row],[Adj Close]]-Table8[[#This Row],[Forecast 6 Period ]])</f>
        <v>-4.7700000000000387</v>
      </c>
      <c r="O1187" s="85">
        <f>Table8[[#This Row],[Erorr 2]]^2</f>
        <v>22.75290000000037</v>
      </c>
      <c r="P1187" s="85">
        <f>ABS(Table8[[#This Row],[Erorr 2]])</f>
        <v>4.7700000000000387</v>
      </c>
      <c r="Q1187" s="13">
        <f>Table8[[#This Row],[Abs Erorr 4]]/Table8[[#This Row],[Adj Close]]</f>
        <v>1.7981001206272766E-2</v>
      </c>
    </row>
    <row r="1188" spans="6:17" x14ac:dyDescent="0.3">
      <c r="F1188" s="5">
        <v>45188.291666666664</v>
      </c>
      <c r="G1188" s="91">
        <v>266.5</v>
      </c>
      <c r="H1188" s="85">
        <f t="shared" si="36"/>
        <v>271.24099999999999</v>
      </c>
      <c r="I1188" s="85">
        <f>(Table8[[#This Row],[Adj Close]]-Table8[[#This Row],[Forecast 3 Period]])</f>
        <v>-4.7409999999999854</v>
      </c>
      <c r="J1188" s="85">
        <f>Table8[[#This Row],[Erorr ]]^2</f>
        <v>22.477080999999863</v>
      </c>
      <c r="K1188" s="85">
        <f>ABS(Table8[[#This Row],[Erorr ]])</f>
        <v>4.7409999999999854</v>
      </c>
      <c r="L1188" s="13">
        <f>Table8[[#This Row],[Abs Erorr ]]/Table8[[#This Row],[Adj Close]]</f>
        <v>1.7789868667917395E-2</v>
      </c>
      <c r="M1188" s="97">
        <f t="shared" si="37"/>
        <v>271.50799999999998</v>
      </c>
      <c r="N1188" s="85">
        <f>(Table8[[#This Row],[Adj Close]]-Table8[[#This Row],[Forecast 6 Period ]])</f>
        <v>-5.0079999999999814</v>
      </c>
      <c r="O1188" s="85">
        <f>Table8[[#This Row],[Erorr 2]]^2</f>
        <v>25.080063999999812</v>
      </c>
      <c r="P1188" s="85">
        <f>ABS(Table8[[#This Row],[Erorr 2]])</f>
        <v>5.0079999999999814</v>
      </c>
      <c r="Q1188" s="13">
        <f>Table8[[#This Row],[Abs Erorr 4]]/Table8[[#This Row],[Adj Close]]</f>
        <v>1.879174484052526E-2</v>
      </c>
    </row>
    <row r="1189" spans="6:17" x14ac:dyDescent="0.3">
      <c r="F1189" s="9">
        <v>45189.291666666664</v>
      </c>
      <c r="G1189" s="80">
        <v>262.58999999999997</v>
      </c>
      <c r="H1189" s="85">
        <f t="shared" si="36"/>
        <v>268.50099999999998</v>
      </c>
      <c r="I1189" s="85">
        <f>(Table8[[#This Row],[Adj Close]]-Table8[[#This Row],[Forecast 3 Period]])</f>
        <v>-5.9110000000000014</v>
      </c>
      <c r="J1189" s="85">
        <f>Table8[[#This Row],[Erorr ]]^2</f>
        <v>34.93992100000002</v>
      </c>
      <c r="K1189" s="85">
        <f>ABS(Table8[[#This Row],[Erorr ]])</f>
        <v>5.9110000000000014</v>
      </c>
      <c r="L1189" s="13">
        <f>Table8[[#This Row],[Abs Erorr ]]/Table8[[#This Row],[Adj Close]]</f>
        <v>2.251037739441716E-2</v>
      </c>
      <c r="M1189" s="97">
        <f t="shared" si="37"/>
        <v>270.32</v>
      </c>
      <c r="N1189" s="85">
        <f>(Table8[[#This Row],[Adj Close]]-Table8[[#This Row],[Forecast 6 Period ]])</f>
        <v>-7.7300000000000182</v>
      </c>
      <c r="O1189" s="85">
        <f>Table8[[#This Row],[Erorr 2]]^2</f>
        <v>59.752900000000281</v>
      </c>
      <c r="P1189" s="85">
        <f>ABS(Table8[[#This Row],[Erorr 2]])</f>
        <v>7.7300000000000182</v>
      </c>
      <c r="Q1189" s="13">
        <f>Table8[[#This Row],[Abs Erorr 4]]/Table8[[#This Row],[Adj Close]]</f>
        <v>2.9437526181499748E-2</v>
      </c>
    </row>
    <row r="1190" spans="6:17" x14ac:dyDescent="0.3">
      <c r="F1190" s="5">
        <v>45190.291666666664</v>
      </c>
      <c r="G1190" s="91">
        <v>255.7</v>
      </c>
      <c r="H1190" s="85">
        <f t="shared" si="36"/>
        <v>264.57</v>
      </c>
      <c r="I1190" s="85">
        <f>(Table8[[#This Row],[Adj Close]]-Table8[[#This Row],[Forecast 3 Period]])</f>
        <v>-8.8700000000000045</v>
      </c>
      <c r="J1190" s="85">
        <f>Table8[[#This Row],[Erorr ]]^2</f>
        <v>78.676900000000074</v>
      </c>
      <c r="K1190" s="85">
        <f>ABS(Table8[[#This Row],[Erorr ]])</f>
        <v>8.8700000000000045</v>
      </c>
      <c r="L1190" s="13">
        <f>Table8[[#This Row],[Abs Erorr ]]/Table8[[#This Row],[Adj Close]]</f>
        <v>3.4689088775909288E-2</v>
      </c>
      <c r="M1190" s="97">
        <f t="shared" si="37"/>
        <v>268.48600000000005</v>
      </c>
      <c r="N1190" s="85">
        <f>(Table8[[#This Row],[Adj Close]]-Table8[[#This Row],[Forecast 6 Period ]])</f>
        <v>-12.786000000000058</v>
      </c>
      <c r="O1190" s="85">
        <f>Table8[[#This Row],[Erorr 2]]^2</f>
        <v>163.48179600000148</v>
      </c>
      <c r="P1190" s="85">
        <f>ABS(Table8[[#This Row],[Erorr 2]])</f>
        <v>12.786000000000058</v>
      </c>
      <c r="Q1190" s="13">
        <f>Table8[[#This Row],[Abs Erorr 4]]/Table8[[#This Row],[Adj Close]]</f>
        <v>5.0003910833007661E-2</v>
      </c>
    </row>
    <row r="1191" spans="6:17" x14ac:dyDescent="0.3">
      <c r="F1191" s="9">
        <v>45191.291666666664</v>
      </c>
      <c r="G1191" s="80">
        <v>244.88</v>
      </c>
      <c r="H1191" s="85">
        <f t="shared" si="36"/>
        <v>261.00700000000001</v>
      </c>
      <c r="I1191" s="85">
        <f>(Table8[[#This Row],[Adj Close]]-Table8[[#This Row],[Forecast 3 Period]])</f>
        <v>-16.12700000000001</v>
      </c>
      <c r="J1191" s="85">
        <f>Table8[[#This Row],[Erorr ]]^2</f>
        <v>260.08012900000028</v>
      </c>
      <c r="K1191" s="85">
        <f>ABS(Table8[[#This Row],[Erorr ]])</f>
        <v>16.12700000000001</v>
      </c>
      <c r="L1191" s="13">
        <f>Table8[[#This Row],[Abs Erorr ]]/Table8[[#This Row],[Adj Close]]</f>
        <v>6.5856746161385205E-2</v>
      </c>
      <c r="M1191" s="97">
        <f t="shared" si="37"/>
        <v>265.05700000000002</v>
      </c>
      <c r="N1191" s="85">
        <f>(Table8[[#This Row],[Adj Close]]-Table8[[#This Row],[Forecast 6 Period ]])</f>
        <v>-20.177000000000021</v>
      </c>
      <c r="O1191" s="85">
        <f>Table8[[#This Row],[Erorr 2]]^2</f>
        <v>407.11132900000086</v>
      </c>
      <c r="P1191" s="85">
        <f>ABS(Table8[[#This Row],[Erorr 2]])</f>
        <v>20.177000000000021</v>
      </c>
      <c r="Q1191" s="13">
        <f>Table8[[#This Row],[Abs Erorr 4]]/Table8[[#This Row],[Adj Close]]</f>
        <v>8.2395459000326784E-2</v>
      </c>
    </row>
    <row r="1192" spans="6:17" x14ac:dyDescent="0.3">
      <c r="F1192" s="5">
        <v>45194.291666666664</v>
      </c>
      <c r="G1192" s="91">
        <v>246.99</v>
      </c>
      <c r="H1192" s="85">
        <f t="shared" si="36"/>
        <v>253.43899999999996</v>
      </c>
      <c r="I1192" s="85">
        <f>(Table8[[#This Row],[Adj Close]]-Table8[[#This Row],[Forecast 3 Period]])</f>
        <v>-6.4489999999999554</v>
      </c>
      <c r="J1192" s="85">
        <f>Table8[[#This Row],[Erorr ]]^2</f>
        <v>41.589600999999426</v>
      </c>
      <c r="K1192" s="85">
        <f>ABS(Table8[[#This Row],[Erorr ]])</f>
        <v>6.4489999999999554</v>
      </c>
      <c r="L1192" s="13">
        <f>Table8[[#This Row],[Abs Erorr ]]/Table8[[#This Row],[Adj Close]]</f>
        <v>2.6110368840843577E-2</v>
      </c>
      <c r="M1192" s="97">
        <f t="shared" si="37"/>
        <v>259.90100000000001</v>
      </c>
      <c r="N1192" s="85">
        <f>(Table8[[#This Row],[Adj Close]]-Table8[[#This Row],[Forecast 6 Period ]])</f>
        <v>-12.911000000000001</v>
      </c>
      <c r="O1192" s="85">
        <f>Table8[[#This Row],[Erorr 2]]^2</f>
        <v>166.69392100000005</v>
      </c>
      <c r="P1192" s="85">
        <f>ABS(Table8[[#This Row],[Erorr 2]])</f>
        <v>12.911000000000001</v>
      </c>
      <c r="Q1192" s="13">
        <f>Table8[[#This Row],[Abs Erorr 4]]/Table8[[#This Row],[Adj Close]]</f>
        <v>5.2273371391554316E-2</v>
      </c>
    </row>
    <row r="1193" spans="6:17" x14ac:dyDescent="0.3">
      <c r="F1193" s="9">
        <v>45195.291666666664</v>
      </c>
      <c r="G1193" s="80">
        <v>244.12</v>
      </c>
      <c r="H1193" s="85">
        <f t="shared" si="36"/>
        <v>248.96999999999997</v>
      </c>
      <c r="I1193" s="85">
        <f>(Table8[[#This Row],[Adj Close]]-Table8[[#This Row],[Forecast 3 Period]])</f>
        <v>-4.8499999999999659</v>
      </c>
      <c r="J1193" s="85">
        <f>Table8[[#This Row],[Erorr ]]^2</f>
        <v>23.52249999999967</v>
      </c>
      <c r="K1193" s="85">
        <f>ABS(Table8[[#This Row],[Erorr ]])</f>
        <v>4.8499999999999659</v>
      </c>
      <c r="L1193" s="13">
        <f>Table8[[#This Row],[Abs Erorr ]]/Table8[[#This Row],[Adj Close]]</f>
        <v>1.9867278387678051E-2</v>
      </c>
      <c r="M1193" s="97">
        <f t="shared" si="37"/>
        <v>255.21</v>
      </c>
      <c r="N1193" s="85">
        <f>(Table8[[#This Row],[Adj Close]]-Table8[[#This Row],[Forecast 6 Period ]])</f>
        <v>-11.090000000000003</v>
      </c>
      <c r="O1193" s="85">
        <f>Table8[[#This Row],[Erorr 2]]^2</f>
        <v>122.98810000000007</v>
      </c>
      <c r="P1193" s="85">
        <f>ABS(Table8[[#This Row],[Erorr 2]])</f>
        <v>11.090000000000003</v>
      </c>
      <c r="Q1193" s="13">
        <f>Table8[[#This Row],[Abs Erorr 4]]/Table8[[#This Row],[Adj Close]]</f>
        <v>4.5428477797804373E-2</v>
      </c>
    </row>
    <row r="1194" spans="6:17" x14ac:dyDescent="0.3">
      <c r="F1194" s="5">
        <v>45196.291666666664</v>
      </c>
      <c r="G1194" s="91">
        <v>240.5</v>
      </c>
      <c r="H1194" s="85">
        <f t="shared" si="36"/>
        <v>245.209</v>
      </c>
      <c r="I1194" s="85">
        <f>(Table8[[#This Row],[Adj Close]]-Table8[[#This Row],[Forecast 3 Period]])</f>
        <v>-4.7090000000000032</v>
      </c>
      <c r="J1194" s="85">
        <f>Table8[[#This Row],[Erorr ]]^2</f>
        <v>22.174681000000032</v>
      </c>
      <c r="K1194" s="85">
        <f>ABS(Table8[[#This Row],[Erorr ]])</f>
        <v>4.7090000000000032</v>
      </c>
      <c r="L1194" s="13">
        <f>Table8[[#This Row],[Abs Erorr ]]/Table8[[#This Row],[Adj Close]]</f>
        <v>1.9580041580041594E-2</v>
      </c>
      <c r="M1194" s="97">
        <f t="shared" si="37"/>
        <v>251.24700000000004</v>
      </c>
      <c r="N1194" s="85">
        <f>(Table8[[#This Row],[Adj Close]]-Table8[[#This Row],[Forecast 6 Period ]])</f>
        <v>-10.747000000000043</v>
      </c>
      <c r="O1194" s="85">
        <f>Table8[[#This Row],[Erorr 2]]^2</f>
        <v>115.49800900000092</v>
      </c>
      <c r="P1194" s="85">
        <f>ABS(Table8[[#This Row],[Erorr 2]])</f>
        <v>10.747000000000043</v>
      </c>
      <c r="Q1194" s="13">
        <f>Table8[[#This Row],[Abs Erorr 4]]/Table8[[#This Row],[Adj Close]]</f>
        <v>4.4686070686070861E-2</v>
      </c>
    </row>
    <row r="1195" spans="6:17" x14ac:dyDescent="0.3">
      <c r="F1195" s="9">
        <v>45197.291666666664</v>
      </c>
      <c r="G1195" s="80">
        <v>246.38</v>
      </c>
      <c r="H1195" s="85">
        <f t="shared" si="36"/>
        <v>243.53300000000002</v>
      </c>
      <c r="I1195" s="85">
        <f>(Table8[[#This Row],[Adj Close]]-Table8[[#This Row],[Forecast 3 Period]])</f>
        <v>2.84699999999998</v>
      </c>
      <c r="J1195" s="85">
        <f>Table8[[#This Row],[Erorr ]]^2</f>
        <v>8.1054089999998862</v>
      </c>
      <c r="K1195" s="85">
        <f>ABS(Table8[[#This Row],[Erorr ]])</f>
        <v>2.84699999999998</v>
      </c>
      <c r="L1195" s="13">
        <f>Table8[[#This Row],[Abs Erorr ]]/Table8[[#This Row],[Adj Close]]</f>
        <v>1.1555321048786347E-2</v>
      </c>
      <c r="M1195" s="97">
        <f t="shared" si="37"/>
        <v>247.12700000000001</v>
      </c>
      <c r="N1195" s="85">
        <f>(Table8[[#This Row],[Adj Close]]-Table8[[#This Row],[Forecast 6 Period ]])</f>
        <v>-0.7470000000000141</v>
      </c>
      <c r="O1195" s="85">
        <f>Table8[[#This Row],[Erorr 2]]^2</f>
        <v>0.55800900000002107</v>
      </c>
      <c r="P1195" s="85">
        <f>ABS(Table8[[#This Row],[Erorr 2]])</f>
        <v>0.7470000000000141</v>
      </c>
      <c r="Q1195" s="13">
        <f>Table8[[#This Row],[Abs Erorr 4]]/Table8[[#This Row],[Adj Close]]</f>
        <v>3.0319019400925971E-3</v>
      </c>
    </row>
    <row r="1196" spans="6:17" x14ac:dyDescent="0.3">
      <c r="F1196" s="5">
        <v>45198.291666666664</v>
      </c>
      <c r="G1196" s="91">
        <v>250.22</v>
      </c>
      <c r="H1196" s="85">
        <f t="shared" si="36"/>
        <v>243.93799999999999</v>
      </c>
      <c r="I1196" s="85">
        <f>(Table8[[#This Row],[Adj Close]]-Table8[[#This Row],[Forecast 3 Period]])</f>
        <v>6.2820000000000107</v>
      </c>
      <c r="J1196" s="85">
        <f>Table8[[#This Row],[Erorr ]]^2</f>
        <v>39.463524000000135</v>
      </c>
      <c r="K1196" s="85">
        <f>ABS(Table8[[#This Row],[Erorr ]])</f>
        <v>6.2820000000000107</v>
      </c>
      <c r="L1196" s="13">
        <f>Table8[[#This Row],[Abs Erorr ]]/Table8[[#This Row],[Adj Close]]</f>
        <v>2.5105906802014272E-2</v>
      </c>
      <c r="M1196" s="97">
        <f t="shared" si="37"/>
        <v>245.65600000000001</v>
      </c>
      <c r="N1196" s="85">
        <f>(Table8[[#This Row],[Adj Close]]-Table8[[#This Row],[Forecast 6 Period ]])</f>
        <v>4.563999999999993</v>
      </c>
      <c r="O1196" s="85">
        <f>Table8[[#This Row],[Erorr 2]]^2</f>
        <v>20.830095999999937</v>
      </c>
      <c r="P1196" s="85">
        <f>ABS(Table8[[#This Row],[Erorr 2]])</f>
        <v>4.563999999999993</v>
      </c>
      <c r="Q1196" s="13">
        <f>Table8[[#This Row],[Abs Erorr 4]]/Table8[[#This Row],[Adj Close]]</f>
        <v>1.8239948845016358E-2</v>
      </c>
    </row>
    <row r="1197" spans="6:17" x14ac:dyDescent="0.3">
      <c r="F1197" s="9">
        <v>45201.291666666664</v>
      </c>
      <c r="G1197" s="80">
        <v>251.6</v>
      </c>
      <c r="H1197" s="85">
        <f t="shared" si="36"/>
        <v>246.15199999999999</v>
      </c>
      <c r="I1197" s="85">
        <f>(Table8[[#This Row],[Adj Close]]-Table8[[#This Row],[Forecast 3 Period]])</f>
        <v>5.4480000000000075</v>
      </c>
      <c r="J1197" s="85">
        <f>Table8[[#This Row],[Erorr ]]^2</f>
        <v>29.68070400000008</v>
      </c>
      <c r="K1197" s="85">
        <f>ABS(Table8[[#This Row],[Erorr ]])</f>
        <v>5.4480000000000075</v>
      </c>
      <c r="L1197" s="13">
        <f>Table8[[#This Row],[Abs Erorr ]]/Table8[[#This Row],[Adj Close]]</f>
        <v>2.1653418124006389E-2</v>
      </c>
      <c r="M1197" s="97">
        <f t="shared" si="37"/>
        <v>245.43100000000004</v>
      </c>
      <c r="N1197" s="85">
        <f>(Table8[[#This Row],[Adj Close]]-Table8[[#This Row],[Forecast 6 Period ]])</f>
        <v>6.1689999999999543</v>
      </c>
      <c r="O1197" s="85">
        <f>Table8[[#This Row],[Erorr 2]]^2</f>
        <v>38.056560999999434</v>
      </c>
      <c r="P1197" s="85">
        <f>ABS(Table8[[#This Row],[Erorr 2]])</f>
        <v>6.1689999999999543</v>
      </c>
      <c r="Q1197" s="13">
        <f>Table8[[#This Row],[Abs Erorr 4]]/Table8[[#This Row],[Adj Close]]</f>
        <v>2.4519077901430663E-2</v>
      </c>
    </row>
    <row r="1198" spans="6:17" x14ac:dyDescent="0.3">
      <c r="F1198" s="5">
        <v>45202.291666666664</v>
      </c>
      <c r="G1198" s="91">
        <v>246.53</v>
      </c>
      <c r="H1198" s="85">
        <f t="shared" si="36"/>
        <v>249.62</v>
      </c>
      <c r="I1198" s="85">
        <f>(Table8[[#This Row],[Adj Close]]-Table8[[#This Row],[Forecast 3 Period]])</f>
        <v>-3.0900000000000034</v>
      </c>
      <c r="J1198" s="85">
        <f>Table8[[#This Row],[Erorr ]]^2</f>
        <v>9.5481000000000211</v>
      </c>
      <c r="K1198" s="85">
        <f>ABS(Table8[[#This Row],[Erorr ]])</f>
        <v>3.0900000000000034</v>
      </c>
      <c r="L1198" s="13">
        <f>Table8[[#This Row],[Abs Erorr ]]/Table8[[#This Row],[Adj Close]]</f>
        <v>1.2533971524763734E-2</v>
      </c>
      <c r="M1198" s="97">
        <f t="shared" si="37"/>
        <v>246.85100000000003</v>
      </c>
      <c r="N1198" s="85">
        <f>(Table8[[#This Row],[Adj Close]]-Table8[[#This Row],[Forecast 6 Period ]])</f>
        <v>-0.32100000000002638</v>
      </c>
      <c r="O1198" s="85">
        <f>Table8[[#This Row],[Erorr 2]]^2</f>
        <v>0.10304100000001694</v>
      </c>
      <c r="P1198" s="85">
        <f>ABS(Table8[[#This Row],[Erorr 2]])</f>
        <v>0.32100000000002638</v>
      </c>
      <c r="Q1198" s="13">
        <f>Table8[[#This Row],[Abs Erorr 4]]/Table8[[#This Row],[Adj Close]]</f>
        <v>1.3020727700483769E-3</v>
      </c>
    </row>
    <row r="1199" spans="6:17" x14ac:dyDescent="0.3">
      <c r="F1199" s="9">
        <v>45203.291666666664</v>
      </c>
      <c r="G1199" s="80">
        <v>261.16000000000003</v>
      </c>
      <c r="H1199" s="85">
        <f t="shared" si="36"/>
        <v>249.15799999999999</v>
      </c>
      <c r="I1199" s="85">
        <f>(Table8[[#This Row],[Adj Close]]-Table8[[#This Row],[Forecast 3 Period]])</f>
        <v>12.002000000000038</v>
      </c>
      <c r="J1199" s="85">
        <f>Table8[[#This Row],[Erorr ]]^2</f>
        <v>144.0480040000009</v>
      </c>
      <c r="K1199" s="85">
        <f>ABS(Table8[[#This Row],[Erorr ]])</f>
        <v>12.002000000000038</v>
      </c>
      <c r="L1199" s="13">
        <f>Table8[[#This Row],[Abs Erorr ]]/Table8[[#This Row],[Adj Close]]</f>
        <v>4.5956501761372483E-2</v>
      </c>
      <c r="M1199" s="97">
        <f t="shared" si="37"/>
        <v>247.40800000000004</v>
      </c>
      <c r="N1199" s="85">
        <f>(Table8[[#This Row],[Adj Close]]-Table8[[#This Row],[Forecast 6 Period ]])</f>
        <v>13.751999999999981</v>
      </c>
      <c r="O1199" s="85">
        <f>Table8[[#This Row],[Erorr 2]]^2</f>
        <v>189.11750399999949</v>
      </c>
      <c r="P1199" s="85">
        <f>ABS(Table8[[#This Row],[Erorr 2]])</f>
        <v>13.751999999999981</v>
      </c>
      <c r="Q1199" s="13">
        <f>Table8[[#This Row],[Abs Erorr 4]]/Table8[[#This Row],[Adj Close]]</f>
        <v>5.2657374789401058E-2</v>
      </c>
    </row>
    <row r="1200" spans="6:17" x14ac:dyDescent="0.3">
      <c r="F1200" s="5">
        <v>45204.291666666664</v>
      </c>
      <c r="G1200" s="91">
        <v>260.05</v>
      </c>
      <c r="H1200" s="85">
        <f t="shared" si="36"/>
        <v>253.90299999999999</v>
      </c>
      <c r="I1200" s="85">
        <f>(Table8[[#This Row],[Adj Close]]-Table8[[#This Row],[Forecast 3 Period]])</f>
        <v>6.1470000000000198</v>
      </c>
      <c r="J1200" s="85">
        <f>Table8[[#This Row],[Erorr ]]^2</f>
        <v>37.785609000000242</v>
      </c>
      <c r="K1200" s="85">
        <f>ABS(Table8[[#This Row],[Erorr ]])</f>
        <v>6.1470000000000198</v>
      </c>
      <c r="L1200" s="13">
        <f>Table8[[#This Row],[Abs Erorr ]]/Table8[[#This Row],[Adj Close]]</f>
        <v>2.3637761968852217E-2</v>
      </c>
      <c r="M1200" s="97">
        <f t="shared" si="37"/>
        <v>250.59000000000003</v>
      </c>
      <c r="N1200" s="85">
        <f>(Table8[[#This Row],[Adj Close]]-Table8[[#This Row],[Forecast 6 Period ]])</f>
        <v>9.4599999999999795</v>
      </c>
      <c r="O1200" s="85">
        <f>Table8[[#This Row],[Erorr 2]]^2</f>
        <v>89.491599999999607</v>
      </c>
      <c r="P1200" s="85">
        <f>ABS(Table8[[#This Row],[Erorr 2]])</f>
        <v>9.4599999999999795</v>
      </c>
      <c r="Q1200" s="13">
        <f>Table8[[#This Row],[Abs Erorr 4]]/Table8[[#This Row],[Adj Close]]</f>
        <v>3.6377619688521358E-2</v>
      </c>
    </row>
    <row r="1201" spans="6:17" x14ac:dyDescent="0.3">
      <c r="F1201" s="9">
        <v>45205.291666666664</v>
      </c>
      <c r="G1201" s="80">
        <v>260.52999999999997</v>
      </c>
      <c r="H1201" s="85">
        <f t="shared" si="36"/>
        <v>256.327</v>
      </c>
      <c r="I1201" s="85">
        <f>(Table8[[#This Row],[Adj Close]]-Table8[[#This Row],[Forecast 3 Period]])</f>
        <v>4.2029999999999745</v>
      </c>
      <c r="J1201" s="85">
        <f>Table8[[#This Row],[Erorr ]]^2</f>
        <v>17.665208999999788</v>
      </c>
      <c r="K1201" s="85">
        <f>ABS(Table8[[#This Row],[Erorr ]])</f>
        <v>4.2029999999999745</v>
      </c>
      <c r="L1201" s="13">
        <f>Table8[[#This Row],[Abs Erorr ]]/Table8[[#This Row],[Adj Close]]</f>
        <v>1.6132499136375753E-2</v>
      </c>
      <c r="M1201" s="97">
        <f t="shared" si="37"/>
        <v>253.52800000000002</v>
      </c>
      <c r="N1201" s="85">
        <f>(Table8[[#This Row],[Adj Close]]-Table8[[#This Row],[Forecast 6 Period ]])</f>
        <v>7.0019999999999527</v>
      </c>
      <c r="O1201" s="85">
        <f>Table8[[#This Row],[Erorr 2]]^2</f>
        <v>49.028003999999335</v>
      </c>
      <c r="P1201" s="85">
        <f>ABS(Table8[[#This Row],[Erorr 2]])</f>
        <v>7.0019999999999527</v>
      </c>
      <c r="Q1201" s="13">
        <f>Table8[[#This Row],[Abs Erorr 4]]/Table8[[#This Row],[Adj Close]]</f>
        <v>2.687598357194931E-2</v>
      </c>
    </row>
    <row r="1202" spans="6:17" x14ac:dyDescent="0.3">
      <c r="F1202" s="5">
        <v>45208.291666666664</v>
      </c>
      <c r="G1202" s="91">
        <v>259.67</v>
      </c>
      <c r="H1202" s="85">
        <f t="shared" si="36"/>
        <v>260.57499999999999</v>
      </c>
      <c r="I1202" s="85">
        <f>(Table8[[#This Row],[Adj Close]]-Table8[[#This Row],[Forecast 3 Period]])</f>
        <v>-0.90499999999997272</v>
      </c>
      <c r="J1202" s="85">
        <f>Table8[[#This Row],[Erorr ]]^2</f>
        <v>0.8190249999999506</v>
      </c>
      <c r="K1202" s="85">
        <f>ABS(Table8[[#This Row],[Erorr ]])</f>
        <v>0.90499999999997272</v>
      </c>
      <c r="L1202" s="13">
        <f>Table8[[#This Row],[Abs Erorr ]]/Table8[[#This Row],[Adj Close]]</f>
        <v>3.4851927446373191E-3</v>
      </c>
      <c r="M1202" s="97">
        <f t="shared" si="37"/>
        <v>255.83600000000001</v>
      </c>
      <c r="N1202" s="85">
        <f>(Table8[[#This Row],[Adj Close]]-Table8[[#This Row],[Forecast 6 Period ]])</f>
        <v>3.8340000000000032</v>
      </c>
      <c r="O1202" s="85">
        <f>Table8[[#This Row],[Erorr 2]]^2</f>
        <v>14.699556000000024</v>
      </c>
      <c r="P1202" s="85">
        <f>ABS(Table8[[#This Row],[Erorr 2]])</f>
        <v>3.8340000000000032</v>
      </c>
      <c r="Q1202" s="13">
        <f>Table8[[#This Row],[Abs Erorr 4]]/Table8[[#This Row],[Adj Close]]</f>
        <v>1.476489390380099E-2</v>
      </c>
    </row>
    <row r="1203" spans="6:17" x14ac:dyDescent="0.3">
      <c r="F1203" s="9">
        <v>45209.291666666664</v>
      </c>
      <c r="G1203" s="80">
        <v>263.62</v>
      </c>
      <c r="H1203" s="85">
        <f t="shared" si="36"/>
        <v>260.04199999999997</v>
      </c>
      <c r="I1203" s="85">
        <f>(Table8[[#This Row],[Adj Close]]-Table8[[#This Row],[Forecast 3 Period]])</f>
        <v>3.5780000000000314</v>
      </c>
      <c r="J1203" s="85">
        <f>Table8[[#This Row],[Erorr ]]^2</f>
        <v>12.802084000000225</v>
      </c>
      <c r="K1203" s="85">
        <f>ABS(Table8[[#This Row],[Erorr ]])</f>
        <v>3.5780000000000314</v>
      </c>
      <c r="L1203" s="13">
        <f>Table8[[#This Row],[Abs Erorr ]]/Table8[[#This Row],[Adj Close]]</f>
        <v>1.357256657309776E-2</v>
      </c>
      <c r="M1203" s="97">
        <f t="shared" si="37"/>
        <v>258.09500000000003</v>
      </c>
      <c r="N1203" s="85">
        <f>(Table8[[#This Row],[Adj Close]]-Table8[[#This Row],[Forecast 6 Period ]])</f>
        <v>5.5249999999999773</v>
      </c>
      <c r="O1203" s="85">
        <f>Table8[[#This Row],[Erorr 2]]^2</f>
        <v>30.525624999999749</v>
      </c>
      <c r="P1203" s="85">
        <f>ABS(Table8[[#This Row],[Erorr 2]])</f>
        <v>5.5249999999999773</v>
      </c>
      <c r="Q1203" s="13">
        <f>Table8[[#This Row],[Abs Erorr 4]]/Table8[[#This Row],[Adj Close]]</f>
        <v>2.0958197405356108E-2</v>
      </c>
    </row>
    <row r="1204" spans="6:17" x14ac:dyDescent="0.3">
      <c r="F1204" s="5">
        <v>45210.291666666664</v>
      </c>
      <c r="G1204" s="91">
        <v>262.99</v>
      </c>
      <c r="H1204" s="85">
        <f t="shared" si="36"/>
        <v>261.50799999999998</v>
      </c>
      <c r="I1204" s="85">
        <f>(Table8[[#This Row],[Adj Close]]-Table8[[#This Row],[Forecast 3 Period]])</f>
        <v>1.4820000000000277</v>
      </c>
      <c r="J1204" s="85">
        <f>Table8[[#This Row],[Erorr ]]^2</f>
        <v>2.1963240000000823</v>
      </c>
      <c r="K1204" s="85">
        <f>ABS(Table8[[#This Row],[Erorr ]])</f>
        <v>1.4820000000000277</v>
      </c>
      <c r="L1204" s="13">
        <f>Table8[[#This Row],[Abs Erorr ]]/Table8[[#This Row],[Adj Close]]</f>
        <v>5.6351952545725227E-3</v>
      </c>
      <c r="M1204" s="97">
        <f t="shared" si="37"/>
        <v>259.54300000000001</v>
      </c>
      <c r="N1204" s="85">
        <f>(Table8[[#This Row],[Adj Close]]-Table8[[#This Row],[Forecast 6 Period ]])</f>
        <v>3.4470000000000027</v>
      </c>
      <c r="O1204" s="85">
        <f>Table8[[#This Row],[Erorr 2]]^2</f>
        <v>11.881809000000018</v>
      </c>
      <c r="P1204" s="85">
        <f>ABS(Table8[[#This Row],[Erorr 2]])</f>
        <v>3.4470000000000027</v>
      </c>
      <c r="Q1204" s="13">
        <f>Table8[[#This Row],[Abs Erorr 4]]/Table8[[#This Row],[Adj Close]]</f>
        <v>1.3106962241910349E-2</v>
      </c>
    </row>
    <row r="1205" spans="6:17" x14ac:dyDescent="0.3">
      <c r="F1205" s="9">
        <v>45211.291666666664</v>
      </c>
      <c r="G1205" s="80">
        <v>258.87</v>
      </c>
      <c r="H1205" s="85">
        <f t="shared" si="36"/>
        <v>262.18299999999999</v>
      </c>
      <c r="I1205" s="85">
        <f>(Table8[[#This Row],[Adj Close]]-Table8[[#This Row],[Forecast 3 Period]])</f>
        <v>-3.3129999999999882</v>
      </c>
      <c r="J1205" s="85">
        <f>Table8[[#This Row],[Erorr ]]^2</f>
        <v>10.975968999999921</v>
      </c>
      <c r="K1205" s="85">
        <f>ABS(Table8[[#This Row],[Erorr ]])</f>
        <v>3.3129999999999882</v>
      </c>
      <c r="L1205" s="13">
        <f>Table8[[#This Row],[Abs Erorr ]]/Table8[[#This Row],[Adj Close]]</f>
        <v>1.2797929462664613E-2</v>
      </c>
      <c r="M1205" s="97">
        <f t="shared" si="37"/>
        <v>261.483</v>
      </c>
      <c r="N1205" s="85">
        <f>(Table8[[#This Row],[Adj Close]]-Table8[[#This Row],[Forecast 6 Period ]])</f>
        <v>-2.6129999999999995</v>
      </c>
      <c r="O1205" s="85">
        <f>Table8[[#This Row],[Erorr 2]]^2</f>
        <v>6.8277689999999973</v>
      </c>
      <c r="P1205" s="85">
        <f>ABS(Table8[[#This Row],[Erorr 2]])</f>
        <v>2.6129999999999995</v>
      </c>
      <c r="Q1205" s="13">
        <f>Table8[[#This Row],[Abs Erorr 4]]/Table8[[#This Row],[Adj Close]]</f>
        <v>1.0093869509792557E-2</v>
      </c>
    </row>
    <row r="1206" spans="6:17" x14ac:dyDescent="0.3">
      <c r="F1206" s="5">
        <v>45212.291666666664</v>
      </c>
      <c r="G1206" s="91">
        <v>251.12</v>
      </c>
      <c r="H1206" s="85">
        <f t="shared" si="36"/>
        <v>261.53100000000001</v>
      </c>
      <c r="I1206" s="85">
        <f>(Table8[[#This Row],[Adj Close]]-Table8[[#This Row],[Forecast 3 Period]])</f>
        <v>-10.411000000000001</v>
      </c>
      <c r="J1206" s="85">
        <f>Table8[[#This Row],[Erorr ]]^2</f>
        <v>108.38892100000002</v>
      </c>
      <c r="K1206" s="85">
        <f>ABS(Table8[[#This Row],[Erorr ]])</f>
        <v>10.411000000000001</v>
      </c>
      <c r="L1206" s="13">
        <f>Table8[[#This Row],[Abs Erorr ]]/Table8[[#This Row],[Adj Close]]</f>
        <v>4.1458266964001282E-2</v>
      </c>
      <c r="M1206" s="97">
        <f t="shared" si="37"/>
        <v>261.08800000000002</v>
      </c>
      <c r="N1206" s="85">
        <f>(Table8[[#This Row],[Adj Close]]-Table8[[#This Row],[Forecast 6 Period ]])</f>
        <v>-9.9680000000000177</v>
      </c>
      <c r="O1206" s="85">
        <f>Table8[[#This Row],[Erorr 2]]^2</f>
        <v>99.361024000000356</v>
      </c>
      <c r="P1206" s="85">
        <f>ABS(Table8[[#This Row],[Erorr 2]])</f>
        <v>9.9680000000000177</v>
      </c>
      <c r="Q1206" s="13">
        <f>Table8[[#This Row],[Abs Erorr 4]]/Table8[[#This Row],[Adj Close]]</f>
        <v>3.9694170117872005E-2</v>
      </c>
    </row>
    <row r="1207" spans="6:17" x14ac:dyDescent="0.3">
      <c r="F1207" s="9">
        <v>45215.291666666664</v>
      </c>
      <c r="G1207" s="80">
        <v>253.92</v>
      </c>
      <c r="H1207" s="85">
        <f t="shared" si="36"/>
        <v>257.00600000000003</v>
      </c>
      <c r="I1207" s="85">
        <f>(Table8[[#This Row],[Adj Close]]-Table8[[#This Row],[Forecast 3 Period]])</f>
        <v>-3.0860000000000412</v>
      </c>
      <c r="J1207" s="85">
        <f>Table8[[#This Row],[Erorr ]]^2</f>
        <v>9.523396000000254</v>
      </c>
      <c r="K1207" s="85">
        <f>ABS(Table8[[#This Row],[Erorr ]])</f>
        <v>3.0860000000000412</v>
      </c>
      <c r="L1207" s="13">
        <f>Table8[[#This Row],[Abs Erorr ]]/Table8[[#This Row],[Adj Close]]</f>
        <v>1.2153434152489135E-2</v>
      </c>
      <c r="M1207" s="97">
        <f t="shared" si="37"/>
        <v>259.34000000000003</v>
      </c>
      <c r="N1207" s="85">
        <f>(Table8[[#This Row],[Adj Close]]-Table8[[#This Row],[Forecast 6 Period ]])</f>
        <v>-5.4200000000000443</v>
      </c>
      <c r="O1207" s="85">
        <f>Table8[[#This Row],[Erorr 2]]^2</f>
        <v>29.37640000000048</v>
      </c>
      <c r="P1207" s="85">
        <f>ABS(Table8[[#This Row],[Erorr 2]])</f>
        <v>5.4200000000000443</v>
      </c>
      <c r="Q1207" s="13">
        <f>Table8[[#This Row],[Abs Erorr 4]]/Table8[[#This Row],[Adj Close]]</f>
        <v>2.1345305608065707E-2</v>
      </c>
    </row>
    <row r="1208" spans="6:17" x14ac:dyDescent="0.3">
      <c r="F1208" s="5">
        <v>45216.291666666664</v>
      </c>
      <c r="G1208" s="91">
        <v>254.85</v>
      </c>
      <c r="H1208" s="85">
        <f t="shared" si="36"/>
        <v>254.565</v>
      </c>
      <c r="I1208" s="85">
        <f>(Table8[[#This Row],[Adj Close]]-Table8[[#This Row],[Forecast 3 Period]])</f>
        <v>0.28499999999999659</v>
      </c>
      <c r="J1208" s="85">
        <f>Table8[[#This Row],[Erorr ]]^2</f>
        <v>8.1224999999998063E-2</v>
      </c>
      <c r="K1208" s="85">
        <f>ABS(Table8[[#This Row],[Erorr ]])</f>
        <v>0.28499999999999659</v>
      </c>
      <c r="L1208" s="13">
        <f>Table8[[#This Row],[Abs Erorr ]]/Table8[[#This Row],[Adj Close]]</f>
        <v>1.1183048852265905E-3</v>
      </c>
      <c r="M1208" s="97">
        <f t="shared" si="37"/>
        <v>257.709</v>
      </c>
      <c r="N1208" s="85">
        <f>(Table8[[#This Row],[Adj Close]]-Table8[[#This Row],[Forecast 6 Period ]])</f>
        <v>-2.8590000000000089</v>
      </c>
      <c r="O1208" s="85">
        <f>Table8[[#This Row],[Erorr 2]]^2</f>
        <v>8.1738810000000512</v>
      </c>
      <c r="P1208" s="85">
        <f>ABS(Table8[[#This Row],[Erorr 2]])</f>
        <v>2.8590000000000089</v>
      </c>
      <c r="Q1208" s="13">
        <f>Table8[[#This Row],[Abs Erorr 4]]/Table8[[#This Row],[Adj Close]]</f>
        <v>1.1218363743378493E-2</v>
      </c>
    </row>
    <row r="1209" spans="6:17" x14ac:dyDescent="0.3">
      <c r="F1209" s="9">
        <v>45217.291666666664</v>
      </c>
      <c r="G1209" s="80">
        <v>242.68</v>
      </c>
      <c r="H1209" s="85">
        <f t="shared" si="36"/>
        <v>253.452</v>
      </c>
      <c r="I1209" s="85">
        <f>(Table8[[#This Row],[Adj Close]]-Table8[[#This Row],[Forecast 3 Period]])</f>
        <v>-10.771999999999991</v>
      </c>
      <c r="J1209" s="85">
        <f>Table8[[#This Row],[Erorr ]]^2</f>
        <v>116.03598399999981</v>
      </c>
      <c r="K1209" s="85">
        <f>ABS(Table8[[#This Row],[Erorr ]])</f>
        <v>10.771999999999991</v>
      </c>
      <c r="L1209" s="13">
        <f>Table8[[#This Row],[Abs Erorr ]]/Table8[[#This Row],[Adj Close]]</f>
        <v>4.4387671007087487E-2</v>
      </c>
      <c r="M1209" s="97">
        <f t="shared" si="37"/>
        <v>256.41300000000001</v>
      </c>
      <c r="N1209" s="85">
        <f>(Table8[[#This Row],[Adj Close]]-Table8[[#This Row],[Forecast 6 Period ]])</f>
        <v>-13.733000000000004</v>
      </c>
      <c r="O1209" s="85">
        <f>Table8[[#This Row],[Erorr 2]]^2</f>
        <v>188.59528900000012</v>
      </c>
      <c r="P1209" s="85">
        <f>ABS(Table8[[#This Row],[Erorr 2]])</f>
        <v>13.733000000000004</v>
      </c>
      <c r="Q1209" s="13">
        <f>Table8[[#This Row],[Abs Erorr 4]]/Table8[[#This Row],[Adj Close]]</f>
        <v>5.6588923685511799E-2</v>
      </c>
    </row>
    <row r="1210" spans="6:17" x14ac:dyDescent="0.3">
      <c r="F1210" s="5">
        <v>45218.291666666664</v>
      </c>
      <c r="G1210" s="91">
        <v>220.11</v>
      </c>
      <c r="H1210" s="85">
        <f t="shared" si="36"/>
        <v>249.70299999999997</v>
      </c>
      <c r="I1210" s="85">
        <f>(Table8[[#This Row],[Adj Close]]-Table8[[#This Row],[Forecast 3 Period]])</f>
        <v>-29.592999999999961</v>
      </c>
      <c r="J1210" s="85">
        <f>Table8[[#This Row],[Erorr ]]^2</f>
        <v>875.74564899999768</v>
      </c>
      <c r="K1210" s="85">
        <f>ABS(Table8[[#This Row],[Erorr ]])</f>
        <v>29.592999999999961</v>
      </c>
      <c r="L1210" s="13">
        <f>Table8[[#This Row],[Abs Erorr ]]/Table8[[#This Row],[Adj Close]]</f>
        <v>0.13444641315705766</v>
      </c>
      <c r="M1210" s="97">
        <f t="shared" si="37"/>
        <v>252.70000000000002</v>
      </c>
      <c r="N1210" s="85">
        <f>(Table8[[#This Row],[Adj Close]]-Table8[[#This Row],[Forecast 6 Period ]])</f>
        <v>-32.590000000000003</v>
      </c>
      <c r="O1210" s="85">
        <f>Table8[[#This Row],[Erorr 2]]^2</f>
        <v>1062.1081000000001</v>
      </c>
      <c r="P1210" s="85">
        <f>ABS(Table8[[#This Row],[Erorr 2]])</f>
        <v>32.590000000000003</v>
      </c>
      <c r="Q1210" s="13">
        <f>Table8[[#This Row],[Abs Erorr 4]]/Table8[[#This Row],[Adj Close]]</f>
        <v>0.14806233247012857</v>
      </c>
    </row>
    <row r="1211" spans="6:17" x14ac:dyDescent="0.3">
      <c r="F1211" s="9">
        <v>45219.291666666664</v>
      </c>
      <c r="G1211" s="80">
        <v>211.99</v>
      </c>
      <c r="H1211" s="85">
        <f t="shared" si="36"/>
        <v>237.303</v>
      </c>
      <c r="I1211" s="85">
        <f>(Table8[[#This Row],[Adj Close]]-Table8[[#This Row],[Forecast 3 Period]])</f>
        <v>-25.312999999999988</v>
      </c>
      <c r="J1211" s="85">
        <f>Table8[[#This Row],[Erorr ]]^2</f>
        <v>640.74796899999944</v>
      </c>
      <c r="K1211" s="85">
        <f>ABS(Table8[[#This Row],[Erorr ]])</f>
        <v>25.312999999999988</v>
      </c>
      <c r="L1211" s="13">
        <f>Table8[[#This Row],[Abs Erorr ]]/Table8[[#This Row],[Adj Close]]</f>
        <v>0.11940657578187644</v>
      </c>
      <c r="M1211" s="97">
        <f t="shared" si="37"/>
        <v>245.31100000000001</v>
      </c>
      <c r="N1211" s="85">
        <f>(Table8[[#This Row],[Adj Close]]-Table8[[#This Row],[Forecast 6 Period ]])</f>
        <v>-33.320999999999998</v>
      </c>
      <c r="O1211" s="85">
        <f>Table8[[#This Row],[Erorr 2]]^2</f>
        <v>1110.2890409999998</v>
      </c>
      <c r="P1211" s="85">
        <f>ABS(Table8[[#This Row],[Erorr 2]])</f>
        <v>33.320999999999998</v>
      </c>
      <c r="Q1211" s="13">
        <f>Table8[[#This Row],[Abs Erorr 4]]/Table8[[#This Row],[Adj Close]]</f>
        <v>0.15718194254445964</v>
      </c>
    </row>
    <row r="1212" spans="6:17" x14ac:dyDescent="0.3">
      <c r="F1212" s="5">
        <v>45222.291666666664</v>
      </c>
      <c r="G1212" s="91">
        <v>212.08</v>
      </c>
      <c r="H1212" s="85">
        <f t="shared" si="36"/>
        <v>223.63300000000001</v>
      </c>
      <c r="I1212" s="85">
        <f>(Table8[[#This Row],[Adj Close]]-Table8[[#This Row],[Forecast 3 Period]])</f>
        <v>-11.552999999999997</v>
      </c>
      <c r="J1212" s="85">
        <f>Table8[[#This Row],[Erorr ]]^2</f>
        <v>133.47180899999995</v>
      </c>
      <c r="K1212" s="85">
        <f>ABS(Table8[[#This Row],[Erorr ]])</f>
        <v>11.552999999999997</v>
      </c>
      <c r="L1212" s="13">
        <f>Table8[[#This Row],[Abs Erorr ]]/Table8[[#This Row],[Adj Close]]</f>
        <v>5.4474726518294964E-2</v>
      </c>
      <c r="M1212" s="97">
        <f t="shared" si="37"/>
        <v>236.43</v>
      </c>
      <c r="N1212" s="85">
        <f>(Table8[[#This Row],[Adj Close]]-Table8[[#This Row],[Forecast 6 Period ]])</f>
        <v>-24.349999999999994</v>
      </c>
      <c r="O1212" s="85">
        <f>Table8[[#This Row],[Erorr 2]]^2</f>
        <v>592.92249999999967</v>
      </c>
      <c r="P1212" s="85">
        <f>ABS(Table8[[#This Row],[Erorr 2]])</f>
        <v>24.349999999999994</v>
      </c>
      <c r="Q1212" s="13">
        <f>Table8[[#This Row],[Abs Erorr 4]]/Table8[[#This Row],[Adj Close]]</f>
        <v>0.11481516408902298</v>
      </c>
    </row>
    <row r="1213" spans="6:17" x14ac:dyDescent="0.3">
      <c r="F1213" s="9">
        <v>45223.291666666664</v>
      </c>
      <c r="G1213" s="80">
        <v>216.52</v>
      </c>
      <c r="H1213" s="85">
        <f t="shared" si="36"/>
        <v>214.46199999999999</v>
      </c>
      <c r="I1213" s="85">
        <f>(Table8[[#This Row],[Adj Close]]-Table8[[#This Row],[Forecast 3 Period]])</f>
        <v>2.0580000000000211</v>
      </c>
      <c r="J1213" s="85">
        <f>Table8[[#This Row],[Erorr ]]^2</f>
        <v>4.2353640000000867</v>
      </c>
      <c r="K1213" s="85">
        <f>ABS(Table8[[#This Row],[Erorr ]])</f>
        <v>2.0580000000000211</v>
      </c>
      <c r="L1213" s="13">
        <f>Table8[[#This Row],[Abs Erorr ]]/Table8[[#This Row],[Adj Close]]</f>
        <v>9.5048956216516774E-3</v>
      </c>
      <c r="M1213" s="97">
        <f t="shared" si="37"/>
        <v>228.24900000000002</v>
      </c>
      <c r="N1213" s="85">
        <f>(Table8[[#This Row],[Adj Close]]-Table8[[#This Row],[Forecast 6 Period ]])</f>
        <v>-11.729000000000013</v>
      </c>
      <c r="O1213" s="85">
        <f>Table8[[#This Row],[Erorr 2]]^2</f>
        <v>137.56944100000032</v>
      </c>
      <c r="P1213" s="85">
        <f>ABS(Table8[[#This Row],[Erorr 2]])</f>
        <v>11.729000000000013</v>
      </c>
      <c r="Q1213" s="13">
        <f>Table8[[#This Row],[Abs Erorr 4]]/Table8[[#This Row],[Adj Close]]</f>
        <v>5.4170515425826772E-2</v>
      </c>
    </row>
    <row r="1214" spans="6:17" x14ac:dyDescent="0.3">
      <c r="F1214" s="5">
        <v>45224.291666666664</v>
      </c>
      <c r="G1214" s="91">
        <v>212.42</v>
      </c>
      <c r="H1214" s="85">
        <f t="shared" si="36"/>
        <v>213.82900000000001</v>
      </c>
      <c r="I1214" s="85">
        <f>(Table8[[#This Row],[Adj Close]]-Table8[[#This Row],[Forecast 3 Period]])</f>
        <v>-1.4090000000000202</v>
      </c>
      <c r="J1214" s="85">
        <f>Table8[[#This Row],[Erorr ]]^2</f>
        <v>1.9852810000000569</v>
      </c>
      <c r="K1214" s="85">
        <f>ABS(Table8[[#This Row],[Erorr ]])</f>
        <v>1.4090000000000202</v>
      </c>
      <c r="L1214" s="13">
        <f>Table8[[#This Row],[Abs Erorr ]]/Table8[[#This Row],[Adj Close]]</f>
        <v>6.6330853968553823E-3</v>
      </c>
      <c r="M1214" s="97">
        <f t="shared" si="37"/>
        <v>221.89299999999997</v>
      </c>
      <c r="N1214" s="85">
        <f>(Table8[[#This Row],[Adj Close]]-Table8[[#This Row],[Forecast 6 Period ]])</f>
        <v>-9.4729999999999848</v>
      </c>
      <c r="O1214" s="85">
        <f>Table8[[#This Row],[Erorr 2]]^2</f>
        <v>89.737728999999717</v>
      </c>
      <c r="P1214" s="85">
        <f>ABS(Table8[[#This Row],[Erorr 2]])</f>
        <v>9.4729999999999848</v>
      </c>
      <c r="Q1214" s="13">
        <f>Table8[[#This Row],[Abs Erorr 4]]/Table8[[#This Row],[Adj Close]]</f>
        <v>4.4595612465869433E-2</v>
      </c>
    </row>
    <row r="1215" spans="6:17" x14ac:dyDescent="0.3">
      <c r="F1215" s="9">
        <v>45225.291666666664</v>
      </c>
      <c r="G1215" s="80">
        <v>205.76</v>
      </c>
      <c r="H1215" s="85">
        <f t="shared" si="36"/>
        <v>213.548</v>
      </c>
      <c r="I1215" s="85">
        <f>(Table8[[#This Row],[Adj Close]]-Table8[[#This Row],[Forecast 3 Period]])</f>
        <v>-7.7880000000000109</v>
      </c>
      <c r="J1215" s="85">
        <f>Table8[[#This Row],[Erorr ]]^2</f>
        <v>60.652944000000169</v>
      </c>
      <c r="K1215" s="85">
        <f>ABS(Table8[[#This Row],[Erorr ]])</f>
        <v>7.7880000000000109</v>
      </c>
      <c r="L1215" s="13">
        <f>Table8[[#This Row],[Abs Erorr ]]/Table8[[#This Row],[Adj Close]]</f>
        <v>3.7849922239502384E-2</v>
      </c>
      <c r="M1215" s="97">
        <f t="shared" si="37"/>
        <v>216.881</v>
      </c>
      <c r="N1215" s="85">
        <f>(Table8[[#This Row],[Adj Close]]-Table8[[#This Row],[Forecast 6 Period ]])</f>
        <v>-11.121000000000009</v>
      </c>
      <c r="O1215" s="85">
        <f>Table8[[#This Row],[Erorr 2]]^2</f>
        <v>123.6766410000002</v>
      </c>
      <c r="P1215" s="85">
        <f>ABS(Table8[[#This Row],[Erorr 2]])</f>
        <v>11.121000000000009</v>
      </c>
      <c r="Q1215" s="13">
        <f>Table8[[#This Row],[Abs Erorr 4]]/Table8[[#This Row],[Adj Close]]</f>
        <v>5.404840590979787E-2</v>
      </c>
    </row>
    <row r="1216" spans="6:17" x14ac:dyDescent="0.3">
      <c r="F1216" s="5">
        <v>45226.291666666664</v>
      </c>
      <c r="G1216" s="91">
        <v>207.3</v>
      </c>
      <c r="H1216" s="85">
        <f t="shared" si="36"/>
        <v>210.98599999999999</v>
      </c>
      <c r="I1216" s="85">
        <f>(Table8[[#This Row],[Adj Close]]-Table8[[#This Row],[Forecast 3 Period]])</f>
        <v>-3.6859999999999786</v>
      </c>
      <c r="J1216" s="85">
        <f>Table8[[#This Row],[Erorr ]]^2</f>
        <v>13.586595999999842</v>
      </c>
      <c r="K1216" s="85">
        <f>ABS(Table8[[#This Row],[Erorr ]])</f>
        <v>3.6859999999999786</v>
      </c>
      <c r="L1216" s="13">
        <f>Table8[[#This Row],[Abs Erorr ]]/Table8[[#This Row],[Adj Close]]</f>
        <v>1.7780993728895217E-2</v>
      </c>
      <c r="M1216" s="97">
        <f t="shared" si="37"/>
        <v>212.566</v>
      </c>
      <c r="N1216" s="85">
        <f>(Table8[[#This Row],[Adj Close]]-Table8[[#This Row],[Forecast 6 Period ]])</f>
        <v>-5.2659999999999911</v>
      </c>
      <c r="O1216" s="85">
        <f>Table8[[#This Row],[Erorr 2]]^2</f>
        <v>27.730755999999907</v>
      </c>
      <c r="P1216" s="85">
        <f>ABS(Table8[[#This Row],[Erorr 2]])</f>
        <v>5.2659999999999911</v>
      </c>
      <c r="Q1216" s="13">
        <f>Table8[[#This Row],[Abs Erorr 4]]/Table8[[#This Row],[Adj Close]]</f>
        <v>2.5402797877472218E-2</v>
      </c>
    </row>
    <row r="1217" spans="6:17" x14ac:dyDescent="0.3">
      <c r="F1217" s="9">
        <v>45229.291666666664</v>
      </c>
      <c r="G1217" s="80">
        <v>197.36</v>
      </c>
      <c r="H1217" s="85">
        <f t="shared" si="36"/>
        <v>208.37400000000002</v>
      </c>
      <c r="I1217" s="85">
        <f>(Table8[[#This Row],[Adj Close]]-Table8[[#This Row],[Forecast 3 Period]])</f>
        <v>-11.01400000000001</v>
      </c>
      <c r="J1217" s="85">
        <f>Table8[[#This Row],[Erorr ]]^2</f>
        <v>121.30819600000022</v>
      </c>
      <c r="K1217" s="85">
        <f>ABS(Table8[[#This Row],[Erorr ]])</f>
        <v>11.01400000000001</v>
      </c>
      <c r="L1217" s="13">
        <f>Table8[[#This Row],[Abs Erorr ]]/Table8[[#This Row],[Adj Close]]</f>
        <v>5.5806647750304063E-2</v>
      </c>
      <c r="M1217" s="97">
        <f t="shared" si="37"/>
        <v>210.80700000000002</v>
      </c>
      <c r="N1217" s="85">
        <f>(Table8[[#This Row],[Adj Close]]-Table8[[#This Row],[Forecast 6 Period ]])</f>
        <v>-13.447000000000003</v>
      </c>
      <c r="O1217" s="85">
        <f>Table8[[#This Row],[Erorr 2]]^2</f>
        <v>180.82180900000009</v>
      </c>
      <c r="P1217" s="85">
        <f>ABS(Table8[[#This Row],[Erorr 2]])</f>
        <v>13.447000000000003</v>
      </c>
      <c r="Q1217" s="13">
        <f>Table8[[#This Row],[Abs Erorr 4]]/Table8[[#This Row],[Adj Close]]</f>
        <v>6.8134373733279296E-2</v>
      </c>
    </row>
    <row r="1218" spans="6:17" x14ac:dyDescent="0.3">
      <c r="F1218" s="5">
        <v>45230.291666666664</v>
      </c>
      <c r="G1218" s="91">
        <v>200.84</v>
      </c>
      <c r="H1218" s="85">
        <f t="shared" si="36"/>
        <v>202.86200000000002</v>
      </c>
      <c r="I1218" s="85">
        <f>(Table8[[#This Row],[Adj Close]]-Table8[[#This Row],[Forecast 3 Period]])</f>
        <v>-2.0220000000000198</v>
      </c>
      <c r="J1218" s="85">
        <f>Table8[[#This Row],[Erorr ]]^2</f>
        <v>4.0884840000000802</v>
      </c>
      <c r="K1218" s="85">
        <f>ABS(Table8[[#This Row],[Erorr ]])</f>
        <v>2.0220000000000198</v>
      </c>
      <c r="L1218" s="13">
        <f>Table8[[#This Row],[Abs Erorr ]]/Table8[[#This Row],[Adj Close]]</f>
        <v>1.0067715594503186E-2</v>
      </c>
      <c r="M1218" s="97">
        <f t="shared" si="37"/>
        <v>207.42800000000003</v>
      </c>
      <c r="N1218" s="85">
        <f>(Table8[[#This Row],[Adj Close]]-Table8[[#This Row],[Forecast 6 Period ]])</f>
        <v>-6.5880000000000223</v>
      </c>
      <c r="O1218" s="85">
        <f>Table8[[#This Row],[Erorr 2]]^2</f>
        <v>43.401744000000292</v>
      </c>
      <c r="P1218" s="85">
        <f>ABS(Table8[[#This Row],[Erorr 2]])</f>
        <v>6.5880000000000223</v>
      </c>
      <c r="Q1218" s="13">
        <f>Table8[[#This Row],[Abs Erorr 4]]/Table8[[#This Row],[Adj Close]]</f>
        <v>3.2802230631348447E-2</v>
      </c>
    </row>
    <row r="1219" spans="6:17" x14ac:dyDescent="0.3">
      <c r="F1219" s="9">
        <v>45231.291666666664</v>
      </c>
      <c r="G1219" s="80">
        <v>205.66</v>
      </c>
      <c r="H1219" s="85">
        <f t="shared" si="36"/>
        <v>201.73400000000001</v>
      </c>
      <c r="I1219" s="85">
        <f>(Table8[[#This Row],[Adj Close]]-Table8[[#This Row],[Forecast 3 Period]])</f>
        <v>3.9259999999999877</v>
      </c>
      <c r="J1219" s="85">
        <f>Table8[[#This Row],[Erorr ]]^2</f>
        <v>15.413475999999903</v>
      </c>
      <c r="K1219" s="85">
        <f>ABS(Table8[[#This Row],[Erorr ]])</f>
        <v>3.9259999999999877</v>
      </c>
      <c r="L1219" s="13">
        <f>Table8[[#This Row],[Abs Erorr ]]/Table8[[#This Row],[Adj Close]]</f>
        <v>1.9089759797724339E-2</v>
      </c>
      <c r="M1219" s="97">
        <f t="shared" si="37"/>
        <v>205.14600000000002</v>
      </c>
      <c r="N1219" s="85">
        <f>(Table8[[#This Row],[Adj Close]]-Table8[[#This Row],[Forecast 6 Period ]])</f>
        <v>0.51399999999998158</v>
      </c>
      <c r="O1219" s="85">
        <f>Table8[[#This Row],[Erorr 2]]^2</f>
        <v>0.26419599999998106</v>
      </c>
      <c r="P1219" s="85">
        <f>ABS(Table8[[#This Row],[Erorr 2]])</f>
        <v>0.51399999999998158</v>
      </c>
      <c r="Q1219" s="13">
        <f>Table8[[#This Row],[Abs Erorr 4]]/Table8[[#This Row],[Adj Close]]</f>
        <v>2.4992706408634717E-3</v>
      </c>
    </row>
    <row r="1220" spans="6:17" x14ac:dyDescent="0.3">
      <c r="F1220" s="5">
        <v>45232.291666666664</v>
      </c>
      <c r="G1220" s="91">
        <v>218.51</v>
      </c>
      <c r="H1220" s="85">
        <f t="shared" si="36"/>
        <v>201.72400000000002</v>
      </c>
      <c r="I1220" s="85">
        <f>(Table8[[#This Row],[Adj Close]]-Table8[[#This Row],[Forecast 3 Period]])</f>
        <v>16.785999999999973</v>
      </c>
      <c r="J1220" s="85">
        <f>Table8[[#This Row],[Erorr ]]^2</f>
        <v>281.76979599999908</v>
      </c>
      <c r="K1220" s="85">
        <f>ABS(Table8[[#This Row],[Erorr ]])</f>
        <v>16.785999999999973</v>
      </c>
      <c r="L1220" s="13">
        <f>Table8[[#This Row],[Abs Erorr ]]/Table8[[#This Row],[Adj Close]]</f>
        <v>7.6820282824584571E-2</v>
      </c>
      <c r="M1220" s="97">
        <f t="shared" si="37"/>
        <v>204.05</v>
      </c>
      <c r="N1220" s="85">
        <f>(Table8[[#This Row],[Adj Close]]-Table8[[#This Row],[Forecast 6 Period ]])</f>
        <v>14.45999999999998</v>
      </c>
      <c r="O1220" s="85">
        <f>Table8[[#This Row],[Erorr 2]]^2</f>
        <v>209.0915999999994</v>
      </c>
      <c r="P1220" s="85">
        <f>ABS(Table8[[#This Row],[Erorr 2]])</f>
        <v>14.45999999999998</v>
      </c>
      <c r="Q1220" s="13">
        <f>Table8[[#This Row],[Abs Erorr 4]]/Table8[[#This Row],[Adj Close]]</f>
        <v>6.6175461077296147E-2</v>
      </c>
    </row>
    <row r="1221" spans="6:17" x14ac:dyDescent="0.3">
      <c r="F1221" s="9">
        <v>45233.291666666664</v>
      </c>
      <c r="G1221" s="80">
        <v>219.96</v>
      </c>
      <c r="H1221" s="85">
        <f t="shared" si="36"/>
        <v>209.35399999999998</v>
      </c>
      <c r="I1221" s="85">
        <f>(Table8[[#This Row],[Adj Close]]-Table8[[#This Row],[Forecast 3 Period]])</f>
        <v>10.606000000000023</v>
      </c>
      <c r="J1221" s="85">
        <f>Table8[[#This Row],[Erorr ]]^2</f>
        <v>112.48723600000049</v>
      </c>
      <c r="K1221" s="85">
        <f>ABS(Table8[[#This Row],[Erorr ]])</f>
        <v>10.606000000000023</v>
      </c>
      <c r="L1221" s="13">
        <f>Table8[[#This Row],[Abs Erorr ]]/Table8[[#This Row],[Adj Close]]</f>
        <v>4.8217857792325979E-2</v>
      </c>
      <c r="M1221" s="97">
        <f t="shared" si="37"/>
        <v>205.78</v>
      </c>
      <c r="N1221" s="85">
        <f>(Table8[[#This Row],[Adj Close]]-Table8[[#This Row],[Forecast 6 Period ]])</f>
        <v>14.180000000000007</v>
      </c>
      <c r="O1221" s="85">
        <f>Table8[[#This Row],[Erorr 2]]^2</f>
        <v>201.07240000000019</v>
      </c>
      <c r="P1221" s="85">
        <f>ABS(Table8[[#This Row],[Erorr 2]])</f>
        <v>14.180000000000007</v>
      </c>
      <c r="Q1221" s="13">
        <f>Table8[[#This Row],[Abs Erorr 4]]/Table8[[#This Row],[Adj Close]]</f>
        <v>6.4466266593926194E-2</v>
      </c>
    </row>
    <row r="1222" spans="6:17" x14ac:dyDescent="0.3">
      <c r="F1222" s="5">
        <v>45236.291666666664</v>
      </c>
      <c r="G1222" s="91">
        <v>219.27</v>
      </c>
      <c r="H1222" s="85">
        <f t="shared" ref="H1222:H1285" si="38">$A$10*G1221+$A$11*G1220+$A$12*G1219</f>
        <v>215.23500000000001</v>
      </c>
      <c r="I1222" s="85">
        <f>(Table8[[#This Row],[Adj Close]]-Table8[[#This Row],[Forecast 3 Period]])</f>
        <v>4.0349999999999966</v>
      </c>
      <c r="J1222" s="85">
        <f>Table8[[#This Row],[Erorr ]]^2</f>
        <v>16.281224999999971</v>
      </c>
      <c r="K1222" s="85">
        <f>ABS(Table8[[#This Row],[Erorr ]])</f>
        <v>4.0349999999999966</v>
      </c>
      <c r="L1222" s="13">
        <f>Table8[[#This Row],[Abs Erorr ]]/Table8[[#This Row],[Adj Close]]</f>
        <v>1.8401970173758362E-2</v>
      </c>
      <c r="M1222" s="97">
        <f t="shared" si="37"/>
        <v>209.46000000000004</v>
      </c>
      <c r="N1222" s="85">
        <f>(Table8[[#This Row],[Adj Close]]-Table8[[#This Row],[Forecast 6 Period ]])</f>
        <v>9.8099999999999739</v>
      </c>
      <c r="O1222" s="85">
        <f>Table8[[#This Row],[Erorr 2]]^2</f>
        <v>96.236099999999482</v>
      </c>
      <c r="P1222" s="85">
        <f>ABS(Table8[[#This Row],[Erorr 2]])</f>
        <v>9.8099999999999739</v>
      </c>
      <c r="Q1222" s="13">
        <f>Table8[[#This Row],[Abs Erorr 4]]/Table8[[#This Row],[Adj Close]]</f>
        <v>4.4739362429880844E-2</v>
      </c>
    </row>
    <row r="1223" spans="6:17" x14ac:dyDescent="0.3">
      <c r="F1223" s="9">
        <v>45237.291666666664</v>
      </c>
      <c r="G1223" s="80">
        <v>222.18</v>
      </c>
      <c r="H1223" s="85">
        <f t="shared" si="38"/>
        <v>219.24900000000002</v>
      </c>
      <c r="I1223" s="85">
        <f>(Table8[[#This Row],[Adj Close]]-Table8[[#This Row],[Forecast 3 Period]])</f>
        <v>2.9309999999999832</v>
      </c>
      <c r="J1223" s="85">
        <f>Table8[[#This Row],[Erorr ]]^2</f>
        <v>8.5907609999999011</v>
      </c>
      <c r="K1223" s="85">
        <f>ABS(Table8[[#This Row],[Erorr ]])</f>
        <v>2.9309999999999832</v>
      </c>
      <c r="L1223" s="13">
        <f>Table8[[#This Row],[Abs Erorr ]]/Table8[[#This Row],[Adj Close]]</f>
        <v>1.3192006481231358E-2</v>
      </c>
      <c r="M1223" s="97">
        <f t="shared" si="37"/>
        <v>212.5</v>
      </c>
      <c r="N1223" s="85">
        <f>(Table8[[#This Row],[Adj Close]]-Table8[[#This Row],[Forecast 6 Period ]])</f>
        <v>9.6800000000000068</v>
      </c>
      <c r="O1223" s="85">
        <f>Table8[[#This Row],[Erorr 2]]^2</f>
        <v>93.702400000000125</v>
      </c>
      <c r="P1223" s="85">
        <f>ABS(Table8[[#This Row],[Erorr 2]])</f>
        <v>9.6800000000000068</v>
      </c>
      <c r="Q1223" s="13">
        <f>Table8[[#This Row],[Abs Erorr 4]]/Table8[[#This Row],[Adj Close]]</f>
        <v>4.3568277972814866E-2</v>
      </c>
    </row>
    <row r="1224" spans="6:17" x14ac:dyDescent="0.3">
      <c r="F1224" s="5">
        <v>45238.291666666664</v>
      </c>
      <c r="G1224" s="91">
        <v>222.11</v>
      </c>
      <c r="H1224" s="85">
        <f t="shared" si="38"/>
        <v>220.64100000000002</v>
      </c>
      <c r="I1224" s="85">
        <f>(Table8[[#This Row],[Adj Close]]-Table8[[#This Row],[Forecast 3 Period]])</f>
        <v>1.4689999999999941</v>
      </c>
      <c r="J1224" s="85">
        <f>Table8[[#This Row],[Erorr ]]^2</f>
        <v>2.1579609999999825</v>
      </c>
      <c r="K1224" s="85">
        <f>ABS(Table8[[#This Row],[Erorr ]])</f>
        <v>1.4689999999999941</v>
      </c>
      <c r="L1224" s="13">
        <f>Table8[[#This Row],[Abs Erorr ]]/Table8[[#This Row],[Adj Close]]</f>
        <v>6.6138399891945161E-3</v>
      </c>
      <c r="M1224" s="97">
        <f t="shared" si="37"/>
        <v>216.63400000000004</v>
      </c>
      <c r="N1224" s="85">
        <f>(Table8[[#This Row],[Adj Close]]-Table8[[#This Row],[Forecast 6 Period ]])</f>
        <v>5.4759999999999707</v>
      </c>
      <c r="O1224" s="85">
        <f>Table8[[#This Row],[Erorr 2]]^2</f>
        <v>29.98657599999968</v>
      </c>
      <c r="P1224" s="85">
        <f>ABS(Table8[[#This Row],[Erorr 2]])</f>
        <v>5.4759999999999707</v>
      </c>
      <c r="Q1224" s="13">
        <f>Table8[[#This Row],[Abs Erorr 4]]/Table8[[#This Row],[Adj Close]]</f>
        <v>2.4654450497501104E-2</v>
      </c>
    </row>
    <row r="1225" spans="6:17" x14ac:dyDescent="0.3">
      <c r="F1225" s="9">
        <v>45239.291666666664</v>
      </c>
      <c r="G1225" s="80">
        <v>209.98</v>
      </c>
      <c r="H1225" s="85">
        <f t="shared" si="38"/>
        <v>221.279</v>
      </c>
      <c r="I1225" s="85">
        <f>(Table8[[#This Row],[Adj Close]]-Table8[[#This Row],[Forecast 3 Period]])</f>
        <v>-11.299000000000007</v>
      </c>
      <c r="J1225" s="85">
        <f>Table8[[#This Row],[Erorr ]]^2</f>
        <v>127.66740100000015</v>
      </c>
      <c r="K1225" s="85">
        <f>ABS(Table8[[#This Row],[Erorr ]])</f>
        <v>11.299000000000007</v>
      </c>
      <c r="L1225" s="13">
        <f>Table8[[#This Row],[Abs Erorr ]]/Table8[[#This Row],[Adj Close]]</f>
        <v>5.3809886655872025E-2</v>
      </c>
      <c r="M1225" s="97">
        <f t="shared" ref="M1225:M1288" si="39">$B$10*G1224+$B$11*G1223+$B$12*G1222+$B$13*G1221+$B$14*G1220+$B$15*G1219</f>
        <v>219.12100000000001</v>
      </c>
      <c r="N1225" s="85">
        <f>(Table8[[#This Row],[Adj Close]]-Table8[[#This Row],[Forecast 6 Period ]])</f>
        <v>-9.1410000000000196</v>
      </c>
      <c r="O1225" s="85">
        <f>Table8[[#This Row],[Erorr 2]]^2</f>
        <v>83.557881000000364</v>
      </c>
      <c r="P1225" s="85">
        <f>ABS(Table8[[#This Row],[Erorr 2]])</f>
        <v>9.1410000000000196</v>
      </c>
      <c r="Q1225" s="13">
        <f>Table8[[#This Row],[Abs Erorr 4]]/Table8[[#This Row],[Adj Close]]</f>
        <v>4.3532717401657393E-2</v>
      </c>
    </row>
    <row r="1226" spans="6:17" x14ac:dyDescent="0.3">
      <c r="F1226" s="5">
        <v>45240.291666666664</v>
      </c>
      <c r="G1226" s="91">
        <v>214.65</v>
      </c>
      <c r="H1226" s="85">
        <f t="shared" si="38"/>
        <v>217.279</v>
      </c>
      <c r="I1226" s="85">
        <f>(Table8[[#This Row],[Adj Close]]-Table8[[#This Row],[Forecast 3 Period]])</f>
        <v>-2.6289999999999907</v>
      </c>
      <c r="J1226" s="85">
        <f>Table8[[#This Row],[Erorr ]]^2</f>
        <v>6.9116409999999506</v>
      </c>
      <c r="K1226" s="85">
        <f>ABS(Table8[[#This Row],[Erorr ]])</f>
        <v>2.6289999999999907</v>
      </c>
      <c r="L1226" s="13">
        <f>Table8[[#This Row],[Abs Erorr ]]/Table8[[#This Row],[Adj Close]]</f>
        <v>1.2247845329606292E-2</v>
      </c>
      <c r="M1226" s="97">
        <f t="shared" si="39"/>
        <v>218.55500000000004</v>
      </c>
      <c r="N1226" s="85">
        <f>(Table8[[#This Row],[Adj Close]]-Table8[[#This Row],[Forecast 6 Period ]])</f>
        <v>-3.9050000000000296</v>
      </c>
      <c r="O1226" s="85">
        <f>Table8[[#This Row],[Erorr 2]]^2</f>
        <v>15.249025000000231</v>
      </c>
      <c r="P1226" s="85">
        <f>ABS(Table8[[#This Row],[Erorr 2]])</f>
        <v>3.9050000000000296</v>
      </c>
      <c r="Q1226" s="13">
        <f>Table8[[#This Row],[Abs Erorr 4]]/Table8[[#This Row],[Adj Close]]</f>
        <v>1.8192406242720845E-2</v>
      </c>
    </row>
    <row r="1227" spans="6:17" x14ac:dyDescent="0.3">
      <c r="F1227" s="9">
        <v>45243.291666666664</v>
      </c>
      <c r="G1227" s="80">
        <v>223.71</v>
      </c>
      <c r="H1227" s="85">
        <f t="shared" si="38"/>
        <v>215.48700000000002</v>
      </c>
      <c r="I1227" s="85">
        <f>(Table8[[#This Row],[Adj Close]]-Table8[[#This Row],[Forecast 3 Period]])</f>
        <v>8.2229999999999848</v>
      </c>
      <c r="J1227" s="85">
        <f>Table8[[#This Row],[Erorr ]]^2</f>
        <v>67.617728999999756</v>
      </c>
      <c r="K1227" s="85">
        <f>ABS(Table8[[#This Row],[Erorr ]])</f>
        <v>8.2229999999999848</v>
      </c>
      <c r="L1227" s="13">
        <f>Table8[[#This Row],[Abs Erorr ]]/Table8[[#This Row],[Adj Close]]</f>
        <v>3.6757409145769006E-2</v>
      </c>
      <c r="M1227" s="97">
        <f t="shared" si="39"/>
        <v>217.70700000000002</v>
      </c>
      <c r="N1227" s="85">
        <f>(Table8[[#This Row],[Adj Close]]-Table8[[#This Row],[Forecast 6 Period ]])</f>
        <v>6.0029999999999859</v>
      </c>
      <c r="O1227" s="85">
        <f>Table8[[#This Row],[Erorr 2]]^2</f>
        <v>36.036008999999829</v>
      </c>
      <c r="P1227" s="85">
        <f>ABS(Table8[[#This Row],[Erorr 2]])</f>
        <v>6.0029999999999859</v>
      </c>
      <c r="Q1227" s="13">
        <f>Table8[[#This Row],[Abs Erorr 4]]/Table8[[#This Row],[Adj Close]]</f>
        <v>2.683384739171242E-2</v>
      </c>
    </row>
    <row r="1228" spans="6:17" x14ac:dyDescent="0.3">
      <c r="F1228" s="5">
        <v>45244.291666666664</v>
      </c>
      <c r="G1228" s="91">
        <v>237.41</v>
      </c>
      <c r="H1228" s="85">
        <f t="shared" si="38"/>
        <v>216.87300000000002</v>
      </c>
      <c r="I1228" s="85">
        <f>(Table8[[#This Row],[Adj Close]]-Table8[[#This Row],[Forecast 3 Period]])</f>
        <v>20.536999999999978</v>
      </c>
      <c r="J1228" s="85">
        <f>Table8[[#This Row],[Erorr ]]^2</f>
        <v>421.7683689999991</v>
      </c>
      <c r="K1228" s="85">
        <f>ABS(Table8[[#This Row],[Erorr ]])</f>
        <v>20.536999999999978</v>
      </c>
      <c r="L1228" s="13">
        <f>Table8[[#This Row],[Abs Erorr ]]/Table8[[#This Row],[Adj Close]]</f>
        <v>8.6504359546775531E-2</v>
      </c>
      <c r="M1228" s="97">
        <f t="shared" si="39"/>
        <v>218.23499999999999</v>
      </c>
      <c r="N1228" s="85">
        <f>(Table8[[#This Row],[Adj Close]]-Table8[[#This Row],[Forecast 6 Period ]])</f>
        <v>19.175000000000011</v>
      </c>
      <c r="O1228" s="85">
        <f>Table8[[#This Row],[Erorr 2]]^2</f>
        <v>367.68062500000042</v>
      </c>
      <c r="P1228" s="85">
        <f>ABS(Table8[[#This Row],[Erorr 2]])</f>
        <v>19.175000000000011</v>
      </c>
      <c r="Q1228" s="13">
        <f>Table8[[#This Row],[Abs Erorr 4]]/Table8[[#This Row],[Adj Close]]</f>
        <v>8.0767448717408749E-2</v>
      </c>
    </row>
    <row r="1229" spans="6:17" x14ac:dyDescent="0.3">
      <c r="F1229" s="9">
        <v>45245.291666666664</v>
      </c>
      <c r="G1229" s="80">
        <v>242.84</v>
      </c>
      <c r="H1229" s="85">
        <f t="shared" si="38"/>
        <v>226.47199999999998</v>
      </c>
      <c r="I1229" s="85">
        <f>(Table8[[#This Row],[Adj Close]]-Table8[[#This Row],[Forecast 3 Period]])</f>
        <v>16.368000000000023</v>
      </c>
      <c r="J1229" s="85">
        <f>Table8[[#This Row],[Erorr ]]^2</f>
        <v>267.91142400000075</v>
      </c>
      <c r="K1229" s="85">
        <f>ABS(Table8[[#This Row],[Erorr ]])</f>
        <v>16.368000000000023</v>
      </c>
      <c r="L1229" s="13">
        <f>Table8[[#This Row],[Abs Erorr ]]/Table8[[#This Row],[Adj Close]]</f>
        <v>6.740240487563838E-2</v>
      </c>
      <c r="M1229" s="97">
        <f t="shared" si="39"/>
        <v>221.57900000000001</v>
      </c>
      <c r="N1229" s="85">
        <f>(Table8[[#This Row],[Adj Close]]-Table8[[#This Row],[Forecast 6 Period ]])</f>
        <v>21.260999999999996</v>
      </c>
      <c r="O1229" s="85">
        <f>Table8[[#This Row],[Erorr 2]]^2</f>
        <v>452.03012099999984</v>
      </c>
      <c r="P1229" s="85">
        <f>ABS(Table8[[#This Row],[Erorr 2]])</f>
        <v>21.260999999999996</v>
      </c>
      <c r="Q1229" s="13">
        <f>Table8[[#This Row],[Abs Erorr 4]]/Table8[[#This Row],[Adj Close]]</f>
        <v>8.7551474221709752E-2</v>
      </c>
    </row>
    <row r="1230" spans="6:17" x14ac:dyDescent="0.3">
      <c r="F1230" s="5">
        <v>45246.291666666664</v>
      </c>
      <c r="G1230" s="91">
        <v>233.59</v>
      </c>
      <c r="H1230" s="85">
        <f t="shared" si="38"/>
        <v>235.47200000000001</v>
      </c>
      <c r="I1230" s="85">
        <f>(Table8[[#This Row],[Adj Close]]-Table8[[#This Row],[Forecast 3 Period]])</f>
        <v>-1.882000000000005</v>
      </c>
      <c r="J1230" s="85">
        <f>Table8[[#This Row],[Erorr ]]^2</f>
        <v>3.5419240000000189</v>
      </c>
      <c r="K1230" s="85">
        <f>ABS(Table8[[#This Row],[Erorr ]])</f>
        <v>1.882000000000005</v>
      </c>
      <c r="L1230" s="13">
        <f>Table8[[#This Row],[Abs Erorr ]]/Table8[[#This Row],[Adj Close]]</f>
        <v>8.0568517487906374E-3</v>
      </c>
      <c r="M1230" s="97">
        <f t="shared" si="39"/>
        <v>226.93100000000004</v>
      </c>
      <c r="N1230" s="85">
        <f>(Table8[[#This Row],[Adj Close]]-Table8[[#This Row],[Forecast 6 Period ]])</f>
        <v>6.6589999999999634</v>
      </c>
      <c r="O1230" s="85">
        <f>Table8[[#This Row],[Erorr 2]]^2</f>
        <v>44.34228099999951</v>
      </c>
      <c r="P1230" s="85">
        <f>ABS(Table8[[#This Row],[Erorr 2]])</f>
        <v>6.6589999999999634</v>
      </c>
      <c r="Q1230" s="13">
        <f>Table8[[#This Row],[Abs Erorr 4]]/Table8[[#This Row],[Adj Close]]</f>
        <v>2.8507213493728169E-2</v>
      </c>
    </row>
    <row r="1231" spans="6:17" x14ac:dyDescent="0.3">
      <c r="F1231" s="9">
        <v>45247.291666666664</v>
      </c>
      <c r="G1231" s="80">
        <v>234.3</v>
      </c>
      <c r="H1231" s="85">
        <f t="shared" si="38"/>
        <v>237.51100000000002</v>
      </c>
      <c r="I1231" s="85">
        <f>(Table8[[#This Row],[Adj Close]]-Table8[[#This Row],[Forecast 3 Period]])</f>
        <v>-3.2110000000000127</v>
      </c>
      <c r="J1231" s="85">
        <f>Table8[[#This Row],[Erorr ]]^2</f>
        <v>10.310521000000081</v>
      </c>
      <c r="K1231" s="85">
        <f>ABS(Table8[[#This Row],[Erorr ]])</f>
        <v>3.2110000000000127</v>
      </c>
      <c r="L1231" s="13">
        <f>Table8[[#This Row],[Abs Erorr ]]/Table8[[#This Row],[Adj Close]]</f>
        <v>1.3704652155356434E-2</v>
      </c>
      <c r="M1231" s="97">
        <f t="shared" si="39"/>
        <v>229.97299999999998</v>
      </c>
      <c r="N1231" s="85">
        <f>(Table8[[#This Row],[Adj Close]]-Table8[[#This Row],[Forecast 6 Period ]])</f>
        <v>4.3270000000000266</v>
      </c>
      <c r="O1231" s="85">
        <f>Table8[[#This Row],[Erorr 2]]^2</f>
        <v>18.722929000000232</v>
      </c>
      <c r="P1231" s="85">
        <f>ABS(Table8[[#This Row],[Erorr 2]])</f>
        <v>4.3270000000000266</v>
      </c>
      <c r="Q1231" s="13">
        <f>Table8[[#This Row],[Abs Erorr 4]]/Table8[[#This Row],[Adj Close]]</f>
        <v>1.8467776355100413E-2</v>
      </c>
    </row>
    <row r="1232" spans="6:17" x14ac:dyDescent="0.3">
      <c r="F1232" s="5">
        <v>45250.291666666664</v>
      </c>
      <c r="G1232" s="91">
        <v>235.6</v>
      </c>
      <c r="H1232" s="85">
        <f t="shared" si="38"/>
        <v>236.64900000000003</v>
      </c>
      <c r="I1232" s="85">
        <f>(Table8[[#This Row],[Adj Close]]-Table8[[#This Row],[Forecast 3 Period]])</f>
        <v>-1.049000000000035</v>
      </c>
      <c r="J1232" s="85">
        <f>Table8[[#This Row],[Erorr ]]^2</f>
        <v>1.1004010000000735</v>
      </c>
      <c r="K1232" s="85">
        <f>ABS(Table8[[#This Row],[Erorr ]])</f>
        <v>1.049000000000035</v>
      </c>
      <c r="L1232" s="13">
        <f>Table8[[#This Row],[Abs Erorr ]]/Table8[[#This Row],[Adj Close]]</f>
        <v>4.4524617996605899E-3</v>
      </c>
      <c r="M1232" s="97">
        <f t="shared" si="39"/>
        <v>233.46400000000003</v>
      </c>
      <c r="N1232" s="85">
        <f>(Table8[[#This Row],[Adj Close]]-Table8[[#This Row],[Forecast 6 Period ]])</f>
        <v>2.1359999999999673</v>
      </c>
      <c r="O1232" s="85">
        <f>Table8[[#This Row],[Erorr 2]]^2</f>
        <v>4.56249599999986</v>
      </c>
      <c r="P1232" s="85">
        <f>ABS(Table8[[#This Row],[Erorr 2]])</f>
        <v>2.1359999999999673</v>
      </c>
      <c r="Q1232" s="13">
        <f>Table8[[#This Row],[Abs Erorr 4]]/Table8[[#This Row],[Adj Close]]</f>
        <v>9.0662139219013886E-3</v>
      </c>
    </row>
    <row r="1233" spans="6:17" x14ac:dyDescent="0.3">
      <c r="F1233" s="9">
        <v>45251.291666666664</v>
      </c>
      <c r="G1233" s="80">
        <v>241.2</v>
      </c>
      <c r="H1233" s="85">
        <f t="shared" si="38"/>
        <v>234.60700000000003</v>
      </c>
      <c r="I1233" s="85">
        <f>(Table8[[#This Row],[Adj Close]]-Table8[[#This Row],[Forecast 3 Period]])</f>
        <v>6.5929999999999609</v>
      </c>
      <c r="J1233" s="85">
        <f>Table8[[#This Row],[Erorr ]]^2</f>
        <v>43.467648999999483</v>
      </c>
      <c r="K1233" s="85">
        <f>ABS(Table8[[#This Row],[Erorr ]])</f>
        <v>6.5929999999999609</v>
      </c>
      <c r="L1233" s="13">
        <f>Table8[[#This Row],[Abs Erorr ]]/Table8[[#This Row],[Adj Close]]</f>
        <v>2.7334162520729524E-2</v>
      </c>
      <c r="M1233" s="97">
        <f t="shared" si="39"/>
        <v>235.37800000000007</v>
      </c>
      <c r="N1233" s="85">
        <f>(Table8[[#This Row],[Adj Close]]-Table8[[#This Row],[Forecast 6 Period ]])</f>
        <v>5.8219999999999175</v>
      </c>
      <c r="O1233" s="85">
        <f>Table8[[#This Row],[Erorr 2]]^2</f>
        <v>33.895683999999036</v>
      </c>
      <c r="P1233" s="85">
        <f>ABS(Table8[[#This Row],[Erorr 2]])</f>
        <v>5.8219999999999175</v>
      </c>
      <c r="Q1233" s="13">
        <f>Table8[[#This Row],[Abs Erorr 4]]/Table8[[#This Row],[Adj Close]]</f>
        <v>2.4137645107794019E-2</v>
      </c>
    </row>
    <row r="1234" spans="6:17" x14ac:dyDescent="0.3">
      <c r="F1234" s="5">
        <v>45252.291666666664</v>
      </c>
      <c r="G1234" s="91">
        <v>234.21</v>
      </c>
      <c r="H1234" s="85">
        <f t="shared" si="38"/>
        <v>237.45</v>
      </c>
      <c r="I1234" s="85">
        <f>(Table8[[#This Row],[Adj Close]]-Table8[[#This Row],[Forecast 3 Period]])</f>
        <v>-3.2399999999999807</v>
      </c>
      <c r="J1234" s="85">
        <f>Table8[[#This Row],[Erorr ]]^2</f>
        <v>10.497599999999874</v>
      </c>
      <c r="K1234" s="85">
        <f>ABS(Table8[[#This Row],[Erorr ]])</f>
        <v>3.2399999999999807</v>
      </c>
      <c r="L1234" s="13">
        <f>Table8[[#This Row],[Abs Erorr ]]/Table8[[#This Row],[Adj Close]]</f>
        <v>1.3833738952222282E-2</v>
      </c>
      <c r="M1234" s="97">
        <f t="shared" si="39"/>
        <v>236.96300000000002</v>
      </c>
      <c r="N1234" s="85">
        <f>(Table8[[#This Row],[Adj Close]]-Table8[[#This Row],[Forecast 6 Period ]])</f>
        <v>-2.7530000000000143</v>
      </c>
      <c r="O1234" s="85">
        <f>Table8[[#This Row],[Erorr 2]]^2</f>
        <v>7.5790090000000792</v>
      </c>
      <c r="P1234" s="85">
        <f>ABS(Table8[[#This Row],[Erorr 2]])</f>
        <v>2.7530000000000143</v>
      </c>
      <c r="Q1234" s="13">
        <f>Table8[[#This Row],[Abs Erorr 4]]/Table8[[#This Row],[Adj Close]]</f>
        <v>1.1754408436872952E-2</v>
      </c>
    </row>
    <row r="1235" spans="6:17" x14ac:dyDescent="0.3">
      <c r="F1235" s="9">
        <v>45254.291666666664</v>
      </c>
      <c r="G1235" s="80">
        <v>235.45</v>
      </c>
      <c r="H1235" s="85">
        <f t="shared" si="38"/>
        <v>236.72399999999999</v>
      </c>
      <c r="I1235" s="85">
        <f>(Table8[[#This Row],[Adj Close]]-Table8[[#This Row],[Forecast 3 Period]])</f>
        <v>-1.2740000000000009</v>
      </c>
      <c r="J1235" s="85">
        <f>Table8[[#This Row],[Erorr ]]^2</f>
        <v>1.6230760000000024</v>
      </c>
      <c r="K1235" s="85">
        <f>ABS(Table8[[#This Row],[Erorr ]])</f>
        <v>1.2740000000000009</v>
      </c>
      <c r="L1235" s="13">
        <f>Table8[[#This Row],[Abs Erorr ]]/Table8[[#This Row],[Adj Close]]</f>
        <v>5.4109152686345335E-3</v>
      </c>
      <c r="M1235" s="97">
        <f t="shared" si="39"/>
        <v>236.70500000000001</v>
      </c>
      <c r="N1235" s="85">
        <f>(Table8[[#This Row],[Adj Close]]-Table8[[#This Row],[Forecast 6 Period ]])</f>
        <v>-1.2550000000000239</v>
      </c>
      <c r="O1235" s="85">
        <f>Table8[[#This Row],[Erorr 2]]^2</f>
        <v>1.5750250000000598</v>
      </c>
      <c r="P1235" s="85">
        <f>ABS(Table8[[#This Row],[Erorr 2]])</f>
        <v>1.2550000000000239</v>
      </c>
      <c r="Q1235" s="13">
        <f>Table8[[#This Row],[Abs Erorr 4]]/Table8[[#This Row],[Adj Close]]</f>
        <v>5.3302187300914164E-3</v>
      </c>
    </row>
    <row r="1236" spans="6:17" x14ac:dyDescent="0.3">
      <c r="F1236" s="5">
        <v>45257.291666666664</v>
      </c>
      <c r="G1236" s="91">
        <v>236.08</v>
      </c>
      <c r="H1236" s="85">
        <f t="shared" si="38"/>
        <v>236.803</v>
      </c>
      <c r="I1236" s="85">
        <f>(Table8[[#This Row],[Adj Close]]-Table8[[#This Row],[Forecast 3 Period]])</f>
        <v>-0.72299999999998477</v>
      </c>
      <c r="J1236" s="85">
        <f>Table8[[#This Row],[Erorr ]]^2</f>
        <v>0.52272899999997802</v>
      </c>
      <c r="K1236" s="85">
        <f>ABS(Table8[[#This Row],[Erorr ]])</f>
        <v>0.72299999999998477</v>
      </c>
      <c r="L1236" s="13">
        <f>Table8[[#This Row],[Abs Erorr ]]/Table8[[#This Row],[Adj Close]]</f>
        <v>3.0625211792612026E-3</v>
      </c>
      <c r="M1236" s="97">
        <f t="shared" si="39"/>
        <v>236.08100000000005</v>
      </c>
      <c r="N1236" s="85">
        <f>(Table8[[#This Row],[Adj Close]]-Table8[[#This Row],[Forecast 6 Period ]])</f>
        <v>-1.0000000000331966E-3</v>
      </c>
      <c r="O1236" s="85">
        <f>Table8[[#This Row],[Erorr 2]]^2</f>
        <v>1.0000000000663932E-6</v>
      </c>
      <c r="P1236" s="85">
        <f>ABS(Table8[[#This Row],[Erorr 2]])</f>
        <v>1.0000000000331966E-3</v>
      </c>
      <c r="Q1236" s="13">
        <f>Table8[[#This Row],[Abs Erorr 4]]/Table8[[#This Row],[Adj Close]]</f>
        <v>4.2358522536140141E-6</v>
      </c>
    </row>
    <row r="1237" spans="6:17" x14ac:dyDescent="0.3">
      <c r="F1237" s="9">
        <v>45258.291666666664</v>
      </c>
      <c r="G1237" s="80">
        <v>246.72</v>
      </c>
      <c r="H1237" s="85">
        <f t="shared" si="38"/>
        <v>235.33</v>
      </c>
      <c r="I1237" s="85">
        <f>(Table8[[#This Row],[Adj Close]]-Table8[[#This Row],[Forecast 3 Period]])</f>
        <v>11.389999999999986</v>
      </c>
      <c r="J1237" s="85">
        <f>Table8[[#This Row],[Erorr ]]^2</f>
        <v>129.73209999999969</v>
      </c>
      <c r="K1237" s="85">
        <f>ABS(Table8[[#This Row],[Erorr ]])</f>
        <v>11.389999999999986</v>
      </c>
      <c r="L1237" s="13">
        <f>Table8[[#This Row],[Abs Erorr ]]/Table8[[#This Row],[Adj Close]]</f>
        <v>4.6165693904020699E-2</v>
      </c>
      <c r="M1237" s="97">
        <f t="shared" si="39"/>
        <v>236.37800000000004</v>
      </c>
      <c r="N1237" s="85">
        <f>(Table8[[#This Row],[Adj Close]]-Table8[[#This Row],[Forecast 6 Period ]])</f>
        <v>10.341999999999956</v>
      </c>
      <c r="O1237" s="85">
        <f>Table8[[#This Row],[Erorr 2]]^2</f>
        <v>106.95696399999909</v>
      </c>
      <c r="P1237" s="85">
        <f>ABS(Table8[[#This Row],[Erorr 2]])</f>
        <v>10.341999999999956</v>
      </c>
      <c r="Q1237" s="13">
        <f>Table8[[#This Row],[Abs Erorr 4]]/Table8[[#This Row],[Adj Close]]</f>
        <v>4.1917963683527709E-2</v>
      </c>
    </row>
    <row r="1238" spans="6:17" x14ac:dyDescent="0.3">
      <c r="F1238" s="5">
        <v>45259.291666666664</v>
      </c>
      <c r="G1238" s="91">
        <v>244.14</v>
      </c>
      <c r="H1238" s="85">
        <f t="shared" si="38"/>
        <v>240.14699999999999</v>
      </c>
      <c r="I1238" s="85">
        <f>(Table8[[#This Row],[Adj Close]]-Table8[[#This Row],[Forecast 3 Period]])</f>
        <v>3.992999999999995</v>
      </c>
      <c r="J1238" s="85">
        <f>Table8[[#This Row],[Erorr ]]^2</f>
        <v>15.944048999999961</v>
      </c>
      <c r="K1238" s="85">
        <f>ABS(Table8[[#This Row],[Erorr ]])</f>
        <v>3.992999999999995</v>
      </c>
      <c r="L1238" s="13">
        <f>Table8[[#This Row],[Abs Erorr ]]/Table8[[#This Row],[Adj Close]]</f>
        <v>1.6355369869746846E-2</v>
      </c>
      <c r="M1238" s="97">
        <f t="shared" si="39"/>
        <v>238.17200000000003</v>
      </c>
      <c r="N1238" s="85">
        <f>(Table8[[#This Row],[Adj Close]]-Table8[[#This Row],[Forecast 6 Period ]])</f>
        <v>5.9679999999999609</v>
      </c>
      <c r="O1238" s="85">
        <f>Table8[[#This Row],[Erorr 2]]^2</f>
        <v>35.617023999999532</v>
      </c>
      <c r="P1238" s="85">
        <f>ABS(Table8[[#This Row],[Erorr 2]])</f>
        <v>5.9679999999999609</v>
      </c>
      <c r="Q1238" s="13">
        <f>Table8[[#This Row],[Abs Erorr 4]]/Table8[[#This Row],[Adj Close]]</f>
        <v>2.4444990579175725E-2</v>
      </c>
    </row>
    <row r="1239" spans="6:17" x14ac:dyDescent="0.3">
      <c r="F1239" s="9">
        <v>45260.291666666664</v>
      </c>
      <c r="G1239" s="80">
        <v>240.08</v>
      </c>
      <c r="H1239" s="85">
        <f t="shared" si="38"/>
        <v>242.49599999999998</v>
      </c>
      <c r="I1239" s="85">
        <f>(Table8[[#This Row],[Adj Close]]-Table8[[#This Row],[Forecast 3 Period]])</f>
        <v>-2.4159999999999684</v>
      </c>
      <c r="J1239" s="85">
        <f>Table8[[#This Row],[Erorr ]]^2</f>
        <v>5.8370559999998477</v>
      </c>
      <c r="K1239" s="85">
        <f>ABS(Table8[[#This Row],[Erorr ]])</f>
        <v>2.4159999999999684</v>
      </c>
      <c r="L1239" s="13">
        <f>Table8[[#This Row],[Abs Erorr ]]/Table8[[#This Row],[Adj Close]]</f>
        <v>1.0063312229256782E-2</v>
      </c>
      <c r="M1239" s="97">
        <f t="shared" si="39"/>
        <v>240.01900000000001</v>
      </c>
      <c r="N1239" s="85">
        <f>(Table8[[#This Row],[Adj Close]]-Table8[[#This Row],[Forecast 6 Period ]])</f>
        <v>6.1000000000007049E-2</v>
      </c>
      <c r="O1239" s="85">
        <f>Table8[[#This Row],[Erorr 2]]^2</f>
        <v>3.7210000000008599E-3</v>
      </c>
      <c r="P1239" s="85">
        <f>ABS(Table8[[#This Row],[Erorr 2]])</f>
        <v>6.1000000000007049E-2</v>
      </c>
      <c r="Q1239" s="13">
        <f>Table8[[#This Row],[Abs Erorr 4]]/Table8[[#This Row],[Adj Close]]</f>
        <v>2.5408197267580407E-4</v>
      </c>
    </row>
    <row r="1240" spans="6:17" x14ac:dyDescent="0.3">
      <c r="F1240" s="5">
        <v>45261.291666666664</v>
      </c>
      <c r="G1240" s="91">
        <v>238.83</v>
      </c>
      <c r="H1240" s="85">
        <f t="shared" si="38"/>
        <v>243.29</v>
      </c>
      <c r="I1240" s="85">
        <f>(Table8[[#This Row],[Adj Close]]-Table8[[#This Row],[Forecast 3 Period]])</f>
        <v>-4.4599999999999795</v>
      </c>
      <c r="J1240" s="85">
        <f>Table8[[#This Row],[Erorr ]]^2</f>
        <v>19.891599999999819</v>
      </c>
      <c r="K1240" s="85">
        <f>ABS(Table8[[#This Row],[Erorr ]])</f>
        <v>4.4599999999999795</v>
      </c>
      <c r="L1240" s="13">
        <f>Table8[[#This Row],[Abs Erorr ]]/Table8[[#This Row],[Adj Close]]</f>
        <v>1.8674370891428965E-2</v>
      </c>
      <c r="M1240" s="97">
        <f t="shared" si="39"/>
        <v>240.37</v>
      </c>
      <c r="N1240" s="85">
        <f>(Table8[[#This Row],[Adj Close]]-Table8[[#This Row],[Forecast 6 Period ]])</f>
        <v>-1.539999999999992</v>
      </c>
      <c r="O1240" s="85">
        <f>Table8[[#This Row],[Erorr 2]]^2</f>
        <v>2.3715999999999755</v>
      </c>
      <c r="P1240" s="85">
        <f>ABS(Table8[[#This Row],[Erorr 2]])</f>
        <v>1.539999999999992</v>
      </c>
      <c r="Q1240" s="13">
        <f>Table8[[#This Row],[Abs Erorr 4]]/Table8[[#This Row],[Adj Close]]</f>
        <v>6.4481011598207594E-3</v>
      </c>
    </row>
    <row r="1241" spans="6:17" x14ac:dyDescent="0.3">
      <c r="F1241" s="9">
        <v>45264.291666666664</v>
      </c>
      <c r="G1241" s="80">
        <v>235.58</v>
      </c>
      <c r="H1241" s="85">
        <f t="shared" si="38"/>
        <v>240.798</v>
      </c>
      <c r="I1241" s="85">
        <f>(Table8[[#This Row],[Adj Close]]-Table8[[#This Row],[Forecast 3 Period]])</f>
        <v>-5.2179999999999893</v>
      </c>
      <c r="J1241" s="85">
        <f>Table8[[#This Row],[Erorr ]]^2</f>
        <v>27.227523999999889</v>
      </c>
      <c r="K1241" s="85">
        <f>ABS(Table8[[#This Row],[Erorr ]])</f>
        <v>5.2179999999999893</v>
      </c>
      <c r="L1241" s="13">
        <f>Table8[[#This Row],[Abs Erorr ]]/Table8[[#This Row],[Adj Close]]</f>
        <v>2.2149588250275867E-2</v>
      </c>
      <c r="M1241" s="97">
        <f t="shared" si="39"/>
        <v>241.10700000000003</v>
      </c>
      <c r="N1241" s="85">
        <f>(Table8[[#This Row],[Adj Close]]-Table8[[#This Row],[Forecast 6 Period ]])</f>
        <v>-5.5270000000000152</v>
      </c>
      <c r="O1241" s="85">
        <f>Table8[[#This Row],[Erorr 2]]^2</f>
        <v>30.547729000000167</v>
      </c>
      <c r="P1241" s="85">
        <f>ABS(Table8[[#This Row],[Erorr 2]])</f>
        <v>5.5270000000000152</v>
      </c>
      <c r="Q1241" s="13">
        <f>Table8[[#This Row],[Abs Erorr 4]]/Table8[[#This Row],[Adj Close]]</f>
        <v>2.3461244587825857E-2</v>
      </c>
    </row>
    <row r="1242" spans="6:17" x14ac:dyDescent="0.3">
      <c r="F1242" s="5">
        <v>45265.291666666664</v>
      </c>
      <c r="G1242" s="91">
        <v>238.72</v>
      </c>
      <c r="H1242" s="85">
        <f t="shared" si="38"/>
        <v>237.90500000000003</v>
      </c>
      <c r="I1242" s="85">
        <f>(Table8[[#This Row],[Adj Close]]-Table8[[#This Row],[Forecast 3 Period]])</f>
        <v>0.8149999999999693</v>
      </c>
      <c r="J1242" s="85">
        <f>Table8[[#This Row],[Erorr ]]^2</f>
        <v>0.66422499999994999</v>
      </c>
      <c r="K1242" s="85">
        <f>ABS(Table8[[#This Row],[Erorr ]])</f>
        <v>0.8149999999999693</v>
      </c>
      <c r="L1242" s="13">
        <f>Table8[[#This Row],[Abs Erorr ]]/Table8[[#This Row],[Adj Close]]</f>
        <v>3.4140415549596568E-3</v>
      </c>
      <c r="M1242" s="97">
        <f t="shared" si="39"/>
        <v>240.00600000000003</v>
      </c>
      <c r="N1242" s="85">
        <f>(Table8[[#This Row],[Adj Close]]-Table8[[#This Row],[Forecast 6 Period ]])</f>
        <v>-1.2860000000000298</v>
      </c>
      <c r="O1242" s="85">
        <f>Table8[[#This Row],[Erorr 2]]^2</f>
        <v>1.6537960000000766</v>
      </c>
      <c r="P1242" s="85">
        <f>ABS(Table8[[#This Row],[Erorr 2]])</f>
        <v>1.2860000000000298</v>
      </c>
      <c r="Q1242" s="13">
        <f>Table8[[#This Row],[Abs Erorr 4]]/Table8[[#This Row],[Adj Close]]</f>
        <v>5.3870643431636637E-3</v>
      </c>
    </row>
    <row r="1243" spans="6:17" x14ac:dyDescent="0.3">
      <c r="F1243" s="9">
        <v>45266.291666666664</v>
      </c>
      <c r="G1243" s="80">
        <v>239.37</v>
      </c>
      <c r="H1243" s="85">
        <f t="shared" si="38"/>
        <v>237.81100000000001</v>
      </c>
      <c r="I1243" s="85">
        <f>(Table8[[#This Row],[Adj Close]]-Table8[[#This Row],[Forecast 3 Period]])</f>
        <v>1.5589999999999975</v>
      </c>
      <c r="J1243" s="85">
        <f>Table8[[#This Row],[Erorr ]]^2</f>
        <v>2.4304809999999923</v>
      </c>
      <c r="K1243" s="85">
        <f>ABS(Table8[[#This Row],[Erorr ]])</f>
        <v>1.5589999999999975</v>
      </c>
      <c r="L1243" s="13">
        <f>Table8[[#This Row],[Abs Erorr ]]/Table8[[#This Row],[Adj Close]]</f>
        <v>6.5129297739900463E-3</v>
      </c>
      <c r="M1243" s="97">
        <f t="shared" si="39"/>
        <v>239.72800000000004</v>
      </c>
      <c r="N1243" s="85">
        <f>(Table8[[#This Row],[Adj Close]]-Table8[[#This Row],[Forecast 6 Period ]])</f>
        <v>-0.35800000000003251</v>
      </c>
      <c r="O1243" s="85">
        <f>Table8[[#This Row],[Erorr 2]]^2</f>
        <v>0.12816400000002329</v>
      </c>
      <c r="P1243" s="85">
        <f>ABS(Table8[[#This Row],[Erorr 2]])</f>
        <v>0.35800000000003251</v>
      </c>
      <c r="Q1243" s="13">
        <f>Table8[[#This Row],[Abs Erorr 4]]/Table8[[#This Row],[Adj Close]]</f>
        <v>1.4955925972345429E-3</v>
      </c>
    </row>
    <row r="1244" spans="6:17" x14ac:dyDescent="0.3">
      <c r="F1244" s="5">
        <v>45267.291666666664</v>
      </c>
      <c r="G1244" s="91">
        <v>242.64</v>
      </c>
      <c r="H1244" s="85">
        <f t="shared" si="38"/>
        <v>238.03800000000001</v>
      </c>
      <c r="I1244" s="85">
        <f>(Table8[[#This Row],[Adj Close]]-Table8[[#This Row],[Forecast 3 Period]])</f>
        <v>4.6019999999999754</v>
      </c>
      <c r="J1244" s="85">
        <f>Table8[[#This Row],[Erorr ]]^2</f>
        <v>21.178403999999773</v>
      </c>
      <c r="K1244" s="85">
        <f>ABS(Table8[[#This Row],[Erorr ]])</f>
        <v>4.6019999999999754</v>
      </c>
      <c r="L1244" s="13">
        <f>Table8[[#This Row],[Abs Erorr ]]/Table8[[#This Row],[Adj Close]]</f>
        <v>1.8966369930761524E-2</v>
      </c>
      <c r="M1244" s="97">
        <f t="shared" si="39"/>
        <v>238.92200000000003</v>
      </c>
      <c r="N1244" s="85">
        <f>(Table8[[#This Row],[Adj Close]]-Table8[[#This Row],[Forecast 6 Period ]])</f>
        <v>3.7179999999999609</v>
      </c>
      <c r="O1244" s="85">
        <f>Table8[[#This Row],[Erorr 2]]^2</f>
        <v>13.823523999999709</v>
      </c>
      <c r="P1244" s="85">
        <f>ABS(Table8[[#This Row],[Erorr 2]])</f>
        <v>3.7179999999999609</v>
      </c>
      <c r="Q1244" s="13">
        <f>Table8[[#This Row],[Abs Erorr 4]]/Table8[[#This Row],[Adj Close]]</f>
        <v>1.5323112429937195E-2</v>
      </c>
    </row>
    <row r="1245" spans="6:17" x14ac:dyDescent="0.3">
      <c r="F1245" s="9">
        <v>45268.291666666664</v>
      </c>
      <c r="G1245" s="80">
        <v>243.84</v>
      </c>
      <c r="H1245" s="85">
        <f t="shared" si="38"/>
        <v>240.483</v>
      </c>
      <c r="I1245" s="85">
        <f>(Table8[[#This Row],[Adj Close]]-Table8[[#This Row],[Forecast 3 Period]])</f>
        <v>3.3569999999999993</v>
      </c>
      <c r="J1245" s="85">
        <f>Table8[[#This Row],[Erorr ]]^2</f>
        <v>11.269448999999996</v>
      </c>
      <c r="K1245" s="85">
        <f>ABS(Table8[[#This Row],[Erorr ]])</f>
        <v>3.3569999999999993</v>
      </c>
      <c r="L1245" s="13">
        <f>Table8[[#This Row],[Abs Erorr ]]/Table8[[#This Row],[Adj Close]]</f>
        <v>1.3767224409448817E-2</v>
      </c>
      <c r="M1245" s="97">
        <f t="shared" si="39"/>
        <v>239.15300000000005</v>
      </c>
      <c r="N1245" s="85">
        <f>(Table8[[#This Row],[Adj Close]]-Table8[[#This Row],[Forecast 6 Period ]])</f>
        <v>4.686999999999955</v>
      </c>
      <c r="O1245" s="85">
        <f>Table8[[#This Row],[Erorr 2]]^2</f>
        <v>21.967968999999577</v>
      </c>
      <c r="P1245" s="85">
        <f>ABS(Table8[[#This Row],[Erorr 2]])</f>
        <v>4.686999999999955</v>
      </c>
      <c r="Q1245" s="13">
        <f>Table8[[#This Row],[Abs Erorr 4]]/Table8[[#This Row],[Adj Close]]</f>
        <v>1.9221620734907952E-2</v>
      </c>
    </row>
    <row r="1246" spans="6:17" x14ac:dyDescent="0.3">
      <c r="F1246" s="5">
        <v>45271.291666666664</v>
      </c>
      <c r="G1246" s="91">
        <v>239.74</v>
      </c>
      <c r="H1246" s="85">
        <f t="shared" si="38"/>
        <v>242.13899999999995</v>
      </c>
      <c r="I1246" s="85">
        <f>(Table8[[#This Row],[Adj Close]]-Table8[[#This Row],[Forecast 3 Period]])</f>
        <v>-2.3989999999999441</v>
      </c>
      <c r="J1246" s="85">
        <f>Table8[[#This Row],[Erorr ]]^2</f>
        <v>5.7552009999997313</v>
      </c>
      <c r="K1246" s="85">
        <f>ABS(Table8[[#This Row],[Erorr ]])</f>
        <v>2.3989999999999441</v>
      </c>
      <c r="L1246" s="13">
        <f>Table8[[#This Row],[Abs Erorr ]]/Table8[[#This Row],[Adj Close]]</f>
        <v>1.0006673896721215E-2</v>
      </c>
      <c r="M1246" s="97">
        <f t="shared" si="39"/>
        <v>240.35499999999999</v>
      </c>
      <c r="N1246" s="85">
        <f>(Table8[[#This Row],[Adj Close]]-Table8[[#This Row],[Forecast 6 Period ]])</f>
        <v>-0.61499999999998067</v>
      </c>
      <c r="O1246" s="85">
        <f>Table8[[#This Row],[Erorr 2]]^2</f>
        <v>0.37822499999997622</v>
      </c>
      <c r="P1246" s="85">
        <f>ABS(Table8[[#This Row],[Erorr 2]])</f>
        <v>0.61499999999998067</v>
      </c>
      <c r="Q1246" s="13">
        <f>Table8[[#This Row],[Abs Erorr 4]]/Table8[[#This Row],[Adj Close]]</f>
        <v>2.565279052306585E-3</v>
      </c>
    </row>
    <row r="1247" spans="6:17" x14ac:dyDescent="0.3">
      <c r="F1247" s="9">
        <v>45272.291666666664</v>
      </c>
      <c r="G1247" s="80">
        <v>237.01</v>
      </c>
      <c r="H1247" s="85">
        <f t="shared" si="38"/>
        <v>241.83999999999997</v>
      </c>
      <c r="I1247" s="85">
        <f>(Table8[[#This Row],[Adj Close]]-Table8[[#This Row],[Forecast 3 Period]])</f>
        <v>-4.8299999999999841</v>
      </c>
      <c r="J1247" s="85">
        <f>Table8[[#This Row],[Erorr ]]^2</f>
        <v>23.328899999999845</v>
      </c>
      <c r="K1247" s="85">
        <f>ABS(Table8[[#This Row],[Erorr ]])</f>
        <v>4.8299999999999841</v>
      </c>
      <c r="L1247" s="13">
        <f>Table8[[#This Row],[Abs Erorr ]]/Table8[[#This Row],[Adj Close]]</f>
        <v>2.0378886966794584E-2</v>
      </c>
      <c r="M1247" s="97">
        <f t="shared" si="39"/>
        <v>240.548</v>
      </c>
      <c r="N1247" s="85">
        <f>(Table8[[#This Row],[Adj Close]]-Table8[[#This Row],[Forecast 6 Period ]])</f>
        <v>-3.5380000000000109</v>
      </c>
      <c r="O1247" s="85">
        <f>Table8[[#This Row],[Erorr 2]]^2</f>
        <v>12.517444000000078</v>
      </c>
      <c r="P1247" s="85">
        <f>ABS(Table8[[#This Row],[Erorr 2]])</f>
        <v>3.5380000000000109</v>
      </c>
      <c r="Q1247" s="13">
        <f>Table8[[#This Row],[Abs Erorr 4]]/Table8[[#This Row],[Adj Close]]</f>
        <v>1.492764018395853E-2</v>
      </c>
    </row>
    <row r="1248" spans="6:17" x14ac:dyDescent="0.3">
      <c r="F1248" s="5">
        <v>45273.291666666664</v>
      </c>
      <c r="G1248" s="91">
        <v>239.29</v>
      </c>
      <c r="H1248" s="85">
        <f t="shared" si="38"/>
        <v>239.87799999999999</v>
      </c>
      <c r="I1248" s="85">
        <f>(Table8[[#This Row],[Adj Close]]-Table8[[#This Row],[Forecast 3 Period]])</f>
        <v>-0.58799999999999386</v>
      </c>
      <c r="J1248" s="85">
        <f>Table8[[#This Row],[Erorr ]]^2</f>
        <v>0.34574399999999278</v>
      </c>
      <c r="K1248" s="85">
        <f>ABS(Table8[[#This Row],[Erorr ]])</f>
        <v>0.58799999999999386</v>
      </c>
      <c r="L1248" s="13">
        <f>Table8[[#This Row],[Abs Erorr ]]/Table8[[#This Row],[Adj Close]]</f>
        <v>2.4572694220401769E-3</v>
      </c>
      <c r="M1248" s="97">
        <f t="shared" si="39"/>
        <v>240.45499999999998</v>
      </c>
      <c r="N1248" s="85">
        <f>(Table8[[#This Row],[Adj Close]]-Table8[[#This Row],[Forecast 6 Period ]])</f>
        <v>-1.164999999999992</v>
      </c>
      <c r="O1248" s="85">
        <f>Table8[[#This Row],[Erorr 2]]^2</f>
        <v>1.3572249999999815</v>
      </c>
      <c r="P1248" s="85">
        <f>ABS(Table8[[#This Row],[Erorr 2]])</f>
        <v>1.164999999999992</v>
      </c>
      <c r="Q1248" s="13">
        <f>Table8[[#This Row],[Abs Erorr 4]]/Table8[[#This Row],[Adj Close]]</f>
        <v>4.8685695181578505E-3</v>
      </c>
    </row>
    <row r="1249" spans="6:17" x14ac:dyDescent="0.3">
      <c r="F1249" s="9">
        <v>45274.291666666664</v>
      </c>
      <c r="G1249" s="80">
        <v>251.05</v>
      </c>
      <c r="H1249" s="85">
        <f t="shared" si="38"/>
        <v>238.74100000000001</v>
      </c>
      <c r="I1249" s="85">
        <f>(Table8[[#This Row],[Adj Close]]-Table8[[#This Row],[Forecast 3 Period]])</f>
        <v>12.308999999999997</v>
      </c>
      <c r="J1249" s="85">
        <f>Table8[[#This Row],[Erorr ]]^2</f>
        <v>151.51148099999995</v>
      </c>
      <c r="K1249" s="85">
        <f>ABS(Table8[[#This Row],[Erorr ]])</f>
        <v>12.308999999999997</v>
      </c>
      <c r="L1249" s="13">
        <f>Table8[[#This Row],[Abs Erorr ]]/Table8[[#This Row],[Adj Close]]</f>
        <v>4.9030073690499887E-2</v>
      </c>
      <c r="M1249" s="97">
        <f t="shared" si="39"/>
        <v>240.17700000000005</v>
      </c>
      <c r="N1249" s="85">
        <f>(Table8[[#This Row],[Adj Close]]-Table8[[#This Row],[Forecast 6 Period ]])</f>
        <v>10.872999999999962</v>
      </c>
      <c r="O1249" s="85">
        <f>Table8[[#This Row],[Erorr 2]]^2</f>
        <v>118.22212899999917</v>
      </c>
      <c r="P1249" s="85">
        <f>ABS(Table8[[#This Row],[Erorr 2]])</f>
        <v>10.872999999999962</v>
      </c>
      <c r="Q1249" s="13">
        <f>Table8[[#This Row],[Abs Erorr 4]]/Table8[[#This Row],[Adj Close]]</f>
        <v>4.3310097590121339E-2</v>
      </c>
    </row>
    <row r="1250" spans="6:17" x14ac:dyDescent="0.3">
      <c r="F1250" s="5">
        <v>45275.291666666664</v>
      </c>
      <c r="G1250" s="91">
        <v>253.5</v>
      </c>
      <c r="H1250" s="85">
        <f t="shared" si="38"/>
        <v>243.31</v>
      </c>
      <c r="I1250" s="85">
        <f>(Table8[[#This Row],[Adj Close]]-Table8[[#This Row],[Forecast 3 Period]])</f>
        <v>10.189999999999998</v>
      </c>
      <c r="J1250" s="85">
        <f>Table8[[#This Row],[Erorr ]]^2</f>
        <v>103.83609999999996</v>
      </c>
      <c r="K1250" s="85">
        <f>ABS(Table8[[#This Row],[Erorr ]])</f>
        <v>10.189999999999998</v>
      </c>
      <c r="L1250" s="13">
        <f>Table8[[#This Row],[Abs Erorr ]]/Table8[[#This Row],[Adj Close]]</f>
        <v>4.0197238658777112E-2</v>
      </c>
      <c r="M1250" s="97">
        <f t="shared" si="39"/>
        <v>242.06600000000003</v>
      </c>
      <c r="N1250" s="85">
        <f>(Table8[[#This Row],[Adj Close]]-Table8[[#This Row],[Forecast 6 Period ]])</f>
        <v>11.433999999999969</v>
      </c>
      <c r="O1250" s="85">
        <f>Table8[[#This Row],[Erorr 2]]^2</f>
        <v>130.73635599999929</v>
      </c>
      <c r="P1250" s="85">
        <f>ABS(Table8[[#This Row],[Erorr 2]])</f>
        <v>11.433999999999969</v>
      </c>
      <c r="Q1250" s="13">
        <f>Table8[[#This Row],[Abs Erorr 4]]/Table8[[#This Row],[Adj Close]]</f>
        <v>4.5104536489151754E-2</v>
      </c>
    </row>
    <row r="1251" spans="6:17" x14ac:dyDescent="0.3">
      <c r="F1251" s="9">
        <v>45278.291666666664</v>
      </c>
      <c r="G1251" s="80">
        <v>252.08</v>
      </c>
      <c r="H1251" s="85">
        <f t="shared" si="38"/>
        <v>248.50200000000001</v>
      </c>
      <c r="I1251" s="85">
        <f>(Table8[[#This Row],[Adj Close]]-Table8[[#This Row],[Forecast 3 Period]])</f>
        <v>3.578000000000003</v>
      </c>
      <c r="J1251" s="85">
        <f>Table8[[#This Row],[Erorr ]]^2</f>
        <v>12.802084000000022</v>
      </c>
      <c r="K1251" s="85">
        <f>ABS(Table8[[#This Row],[Erorr ]])</f>
        <v>3.578000000000003</v>
      </c>
      <c r="L1251" s="13">
        <f>Table8[[#This Row],[Abs Erorr ]]/Table8[[#This Row],[Adj Close]]</f>
        <v>1.4193906696286904E-2</v>
      </c>
      <c r="M1251" s="97">
        <f t="shared" si="39"/>
        <v>244.52800000000002</v>
      </c>
      <c r="N1251" s="85">
        <f>(Table8[[#This Row],[Adj Close]]-Table8[[#This Row],[Forecast 6 Period ]])</f>
        <v>7.5519999999999925</v>
      </c>
      <c r="O1251" s="85">
        <f>Table8[[#This Row],[Erorr 2]]^2</f>
        <v>57.032703999999889</v>
      </c>
      <c r="P1251" s="85">
        <f>ABS(Table8[[#This Row],[Erorr 2]])</f>
        <v>7.5519999999999925</v>
      </c>
      <c r="Q1251" s="13">
        <f>Table8[[#This Row],[Abs Erorr 4]]/Table8[[#This Row],[Adj Close]]</f>
        <v>2.995874325610914E-2</v>
      </c>
    </row>
    <row r="1252" spans="6:17" x14ac:dyDescent="0.3">
      <c r="F1252" s="5">
        <v>45279.291666666664</v>
      </c>
      <c r="G1252" s="91">
        <v>257.22000000000003</v>
      </c>
      <c r="H1252" s="85">
        <f t="shared" si="38"/>
        <v>252.197</v>
      </c>
      <c r="I1252" s="85">
        <f>(Table8[[#This Row],[Adj Close]]-Table8[[#This Row],[Forecast 3 Period]])</f>
        <v>5.0230000000000246</v>
      </c>
      <c r="J1252" s="85">
        <f>Table8[[#This Row],[Erorr ]]^2</f>
        <v>25.230529000000246</v>
      </c>
      <c r="K1252" s="85">
        <f>ABS(Table8[[#This Row],[Erorr ]])</f>
        <v>5.0230000000000246</v>
      </c>
      <c r="L1252" s="13">
        <f>Table8[[#This Row],[Abs Erorr ]]/Table8[[#This Row],[Adj Close]]</f>
        <v>1.9528030479745058E-2</v>
      </c>
      <c r="M1252" s="97">
        <f t="shared" si="39"/>
        <v>246.85900000000004</v>
      </c>
      <c r="N1252" s="85">
        <f>(Table8[[#This Row],[Adj Close]]-Table8[[#This Row],[Forecast 6 Period ]])</f>
        <v>10.36099999999999</v>
      </c>
      <c r="O1252" s="85">
        <f>Table8[[#This Row],[Erorr 2]]^2</f>
        <v>107.35032099999979</v>
      </c>
      <c r="P1252" s="85">
        <f>ABS(Table8[[#This Row],[Erorr 2]])</f>
        <v>10.36099999999999</v>
      </c>
      <c r="Q1252" s="13">
        <f>Table8[[#This Row],[Abs Erorr 4]]/Table8[[#This Row],[Adj Close]]</f>
        <v>4.0280693569706823E-2</v>
      </c>
    </row>
    <row r="1253" spans="6:17" x14ac:dyDescent="0.3">
      <c r="F1253" s="9">
        <v>45280.291666666664</v>
      </c>
      <c r="G1253" s="80">
        <v>247.14</v>
      </c>
      <c r="H1253" s="85">
        <f t="shared" si="38"/>
        <v>254.56200000000001</v>
      </c>
      <c r="I1253" s="85">
        <f>(Table8[[#This Row],[Adj Close]]-Table8[[#This Row],[Forecast 3 Period]])</f>
        <v>-7.4220000000000255</v>
      </c>
      <c r="J1253" s="85">
        <f>Table8[[#This Row],[Erorr ]]^2</f>
        <v>55.086084000000376</v>
      </c>
      <c r="K1253" s="85">
        <f>ABS(Table8[[#This Row],[Erorr ]])</f>
        <v>7.4220000000000255</v>
      </c>
      <c r="L1253" s="13">
        <f>Table8[[#This Row],[Abs Erorr ]]/Table8[[#This Row],[Adj Close]]</f>
        <v>3.0031561058509453E-2</v>
      </c>
      <c r="M1253" s="97">
        <f t="shared" si="39"/>
        <v>250.4</v>
      </c>
      <c r="N1253" s="85">
        <f>(Table8[[#This Row],[Adj Close]]-Table8[[#This Row],[Forecast 6 Period ]])</f>
        <v>-3.2600000000000193</v>
      </c>
      <c r="O1253" s="85">
        <f>Table8[[#This Row],[Erorr 2]]^2</f>
        <v>10.627600000000125</v>
      </c>
      <c r="P1253" s="85">
        <f>ABS(Table8[[#This Row],[Erorr 2]])</f>
        <v>3.2600000000000193</v>
      </c>
      <c r="Q1253" s="13">
        <f>Table8[[#This Row],[Abs Erorr 4]]/Table8[[#This Row],[Adj Close]]</f>
        <v>1.3190903941086103E-2</v>
      </c>
    </row>
    <row r="1254" spans="6:17" x14ac:dyDescent="0.3">
      <c r="F1254" s="5">
        <v>45281.291666666664</v>
      </c>
      <c r="G1254" s="91">
        <v>254.5</v>
      </c>
      <c r="H1254" s="85">
        <f t="shared" si="38"/>
        <v>251.64599999999999</v>
      </c>
      <c r="I1254" s="85">
        <f>(Table8[[#This Row],[Adj Close]]-Table8[[#This Row],[Forecast 3 Period]])</f>
        <v>2.8540000000000134</v>
      </c>
      <c r="J1254" s="85">
        <f>Table8[[#This Row],[Erorr ]]^2</f>
        <v>8.1453160000000757</v>
      </c>
      <c r="K1254" s="85">
        <f>ABS(Table8[[#This Row],[Erorr ]])</f>
        <v>2.8540000000000134</v>
      </c>
      <c r="L1254" s="13">
        <f>Table8[[#This Row],[Abs Erorr ]]/Table8[[#This Row],[Adj Close]]</f>
        <v>1.1214145383104179E-2</v>
      </c>
      <c r="M1254" s="97">
        <f t="shared" si="39"/>
        <v>251.02200000000002</v>
      </c>
      <c r="N1254" s="85">
        <f>(Table8[[#This Row],[Adj Close]]-Table8[[#This Row],[Forecast 6 Period ]])</f>
        <v>3.4779999999999802</v>
      </c>
      <c r="O1254" s="85">
        <f>Table8[[#This Row],[Erorr 2]]^2</f>
        <v>12.096483999999862</v>
      </c>
      <c r="P1254" s="85">
        <f>ABS(Table8[[#This Row],[Erorr 2]])</f>
        <v>3.4779999999999802</v>
      </c>
      <c r="Q1254" s="13">
        <f>Table8[[#This Row],[Abs Erorr 4]]/Table8[[#This Row],[Adj Close]]</f>
        <v>1.3666011787819175E-2</v>
      </c>
    </row>
    <row r="1255" spans="6:17" x14ac:dyDescent="0.3">
      <c r="F1255" s="9">
        <v>45282.291666666664</v>
      </c>
      <c r="G1255" s="80">
        <v>252.54</v>
      </c>
      <c r="H1255" s="85">
        <f t="shared" si="38"/>
        <v>253.108</v>
      </c>
      <c r="I1255" s="85">
        <f>(Table8[[#This Row],[Adj Close]]-Table8[[#This Row],[Forecast 3 Period]])</f>
        <v>-0.56800000000001205</v>
      </c>
      <c r="J1255" s="85">
        <f>Table8[[#This Row],[Erorr ]]^2</f>
        <v>0.32262400000001368</v>
      </c>
      <c r="K1255" s="85">
        <f>ABS(Table8[[#This Row],[Erorr ]])</f>
        <v>0.56800000000001205</v>
      </c>
      <c r="L1255" s="13">
        <f>Table8[[#This Row],[Abs Erorr ]]/Table8[[#This Row],[Adj Close]]</f>
        <v>2.2491486497189044E-3</v>
      </c>
      <c r="M1255" s="97">
        <f t="shared" si="39"/>
        <v>252.64300000000003</v>
      </c>
      <c r="N1255" s="85">
        <f>(Table8[[#This Row],[Adj Close]]-Table8[[#This Row],[Forecast 6 Period ]])</f>
        <v>-0.10300000000003706</v>
      </c>
      <c r="O1255" s="85">
        <f>Table8[[#This Row],[Erorr 2]]^2</f>
        <v>1.0609000000007635E-2</v>
      </c>
      <c r="P1255" s="85">
        <f>ABS(Table8[[#This Row],[Erorr 2]])</f>
        <v>0.10300000000003706</v>
      </c>
      <c r="Q1255" s="13">
        <f>Table8[[#This Row],[Abs Erorr 4]]/Table8[[#This Row],[Adj Close]]</f>
        <v>4.0785618119916473E-4</v>
      </c>
    </row>
    <row r="1256" spans="6:17" x14ac:dyDescent="0.3">
      <c r="F1256" s="5">
        <v>45286.291666666664</v>
      </c>
      <c r="G1256" s="91">
        <v>256.61</v>
      </c>
      <c r="H1256" s="85">
        <f t="shared" si="38"/>
        <v>251.50799999999998</v>
      </c>
      <c r="I1256" s="85">
        <f>(Table8[[#This Row],[Adj Close]]-Table8[[#This Row],[Forecast 3 Period]])</f>
        <v>5.1020000000000323</v>
      </c>
      <c r="J1256" s="85">
        <f>Table8[[#This Row],[Erorr ]]^2</f>
        <v>26.030404000000331</v>
      </c>
      <c r="K1256" s="85">
        <f>ABS(Table8[[#This Row],[Erorr ]])</f>
        <v>5.1020000000000323</v>
      </c>
      <c r="L1256" s="13">
        <f>Table8[[#This Row],[Abs Erorr ]]/Table8[[#This Row],[Adj Close]]</f>
        <v>1.9882311679202028E-2</v>
      </c>
      <c r="M1256" s="97">
        <f t="shared" si="39"/>
        <v>252.83800000000002</v>
      </c>
      <c r="N1256" s="85">
        <f>(Table8[[#This Row],[Adj Close]]-Table8[[#This Row],[Forecast 6 Period ]])</f>
        <v>3.7719999999999914</v>
      </c>
      <c r="O1256" s="85">
        <f>Table8[[#This Row],[Erorr 2]]^2</f>
        <v>14.227983999999935</v>
      </c>
      <c r="P1256" s="85">
        <f>ABS(Table8[[#This Row],[Erorr 2]])</f>
        <v>3.7719999999999914</v>
      </c>
      <c r="Q1256" s="13">
        <f>Table8[[#This Row],[Abs Erorr 4]]/Table8[[#This Row],[Adj Close]]</f>
        <v>1.4699349206967737E-2</v>
      </c>
    </row>
    <row r="1257" spans="6:17" x14ac:dyDescent="0.3">
      <c r="F1257" s="9">
        <v>45287.291666666664</v>
      </c>
      <c r="G1257" s="80">
        <v>261.44</v>
      </c>
      <c r="H1257" s="85">
        <f t="shared" si="38"/>
        <v>254.756</v>
      </c>
      <c r="I1257" s="85">
        <f>(Table8[[#This Row],[Adj Close]]-Table8[[#This Row],[Forecast 3 Period]])</f>
        <v>6.6839999999999975</v>
      </c>
      <c r="J1257" s="85">
        <f>Table8[[#This Row],[Erorr ]]^2</f>
        <v>44.675855999999968</v>
      </c>
      <c r="K1257" s="85">
        <f>ABS(Table8[[#This Row],[Erorr ]])</f>
        <v>6.6839999999999975</v>
      </c>
      <c r="L1257" s="13">
        <f>Table8[[#This Row],[Abs Erorr ]]/Table8[[#This Row],[Adj Close]]</f>
        <v>2.5566095471236221E-2</v>
      </c>
      <c r="M1257" s="97">
        <f t="shared" si="39"/>
        <v>253.08800000000002</v>
      </c>
      <c r="N1257" s="85">
        <f>(Table8[[#This Row],[Adj Close]]-Table8[[#This Row],[Forecast 6 Period ]])</f>
        <v>8.3519999999999754</v>
      </c>
      <c r="O1257" s="85">
        <f>Table8[[#This Row],[Erorr 2]]^2</f>
        <v>69.755903999999589</v>
      </c>
      <c r="P1257" s="85">
        <f>ABS(Table8[[#This Row],[Erorr 2]])</f>
        <v>8.3519999999999754</v>
      </c>
      <c r="Q1257" s="13">
        <f>Table8[[#This Row],[Abs Erorr 4]]/Table8[[#This Row],[Adj Close]]</f>
        <v>3.194614443084446E-2</v>
      </c>
    </row>
    <row r="1258" spans="6:17" x14ac:dyDescent="0.3">
      <c r="F1258" s="5">
        <v>45288.291666666664</v>
      </c>
      <c r="G1258" s="91">
        <v>253.18</v>
      </c>
      <c r="H1258" s="85">
        <f t="shared" si="38"/>
        <v>257.32100000000003</v>
      </c>
      <c r="I1258" s="85">
        <f>(Table8[[#This Row],[Adj Close]]-Table8[[#This Row],[Forecast 3 Period]])</f>
        <v>-4.1410000000000196</v>
      </c>
      <c r="J1258" s="85">
        <f>Table8[[#This Row],[Erorr ]]^2</f>
        <v>17.147881000000162</v>
      </c>
      <c r="K1258" s="85">
        <f>ABS(Table8[[#This Row],[Erorr ]])</f>
        <v>4.1410000000000196</v>
      </c>
      <c r="L1258" s="13">
        <f>Table8[[#This Row],[Abs Erorr ]]/Table8[[#This Row],[Adj Close]]</f>
        <v>1.6355952286910575E-2</v>
      </c>
      <c r="M1258" s="97">
        <f t="shared" si="39"/>
        <v>255.45400000000004</v>
      </c>
      <c r="N1258" s="85">
        <f>(Table8[[#This Row],[Adj Close]]-Table8[[#This Row],[Forecast 6 Period ]])</f>
        <v>-2.2740000000000293</v>
      </c>
      <c r="O1258" s="85">
        <f>Table8[[#This Row],[Erorr 2]]^2</f>
        <v>5.1710760000001335</v>
      </c>
      <c r="P1258" s="85">
        <f>ABS(Table8[[#This Row],[Erorr 2]])</f>
        <v>2.2740000000000293</v>
      </c>
      <c r="Q1258" s="13">
        <f>Table8[[#This Row],[Abs Erorr 4]]/Table8[[#This Row],[Adj Close]]</f>
        <v>8.9817521131212146E-3</v>
      </c>
    </row>
    <row r="1259" spans="6:17" x14ac:dyDescent="0.3">
      <c r="F1259" s="9">
        <v>45289.291666666664</v>
      </c>
      <c r="G1259" s="80">
        <v>248.48</v>
      </c>
      <c r="H1259" s="85">
        <f t="shared" si="38"/>
        <v>256.68700000000001</v>
      </c>
      <c r="I1259" s="85">
        <f>(Table8[[#This Row],[Adj Close]]-Table8[[#This Row],[Forecast 3 Period]])</f>
        <v>-8.2070000000000221</v>
      </c>
      <c r="J1259" s="85">
        <f>Table8[[#This Row],[Erorr ]]^2</f>
        <v>67.354849000000357</v>
      </c>
      <c r="K1259" s="85">
        <f>ABS(Table8[[#This Row],[Erorr ]])</f>
        <v>8.2070000000000221</v>
      </c>
      <c r="L1259" s="13">
        <f>Table8[[#This Row],[Abs Erorr ]]/Table8[[#This Row],[Adj Close]]</f>
        <v>3.3028815196394168E-2</v>
      </c>
      <c r="M1259" s="97">
        <f t="shared" si="39"/>
        <v>254.91800000000001</v>
      </c>
      <c r="N1259" s="85">
        <f>(Table8[[#This Row],[Adj Close]]-Table8[[#This Row],[Forecast 6 Period ]])</f>
        <v>-6.4380000000000166</v>
      </c>
      <c r="O1259" s="85">
        <f>Table8[[#This Row],[Erorr 2]]^2</f>
        <v>41.447844000000217</v>
      </c>
      <c r="P1259" s="85">
        <f>ABS(Table8[[#This Row],[Erorr 2]])</f>
        <v>6.4380000000000166</v>
      </c>
      <c r="Q1259" s="13">
        <f>Table8[[#This Row],[Abs Erorr 4]]/Table8[[#This Row],[Adj Close]]</f>
        <v>2.5909529942047718E-2</v>
      </c>
    </row>
    <row r="1260" spans="6:17" x14ac:dyDescent="0.3">
      <c r="F1260" s="5">
        <v>45293.291666666664</v>
      </c>
      <c r="G1260" s="91">
        <v>248.42</v>
      </c>
      <c r="H1260" s="85">
        <f t="shared" si="38"/>
        <v>253.77800000000002</v>
      </c>
      <c r="I1260" s="85">
        <f>(Table8[[#This Row],[Adj Close]]-Table8[[#This Row],[Forecast 3 Period]])</f>
        <v>-5.3580000000000325</v>
      </c>
      <c r="J1260" s="85">
        <f>Table8[[#This Row],[Erorr ]]^2</f>
        <v>28.708164000000348</v>
      </c>
      <c r="K1260" s="85">
        <f>ABS(Table8[[#This Row],[Erorr ]])</f>
        <v>5.3580000000000325</v>
      </c>
      <c r="L1260" s="13">
        <f>Table8[[#This Row],[Abs Erorr ]]/Table8[[#This Row],[Adj Close]]</f>
        <v>2.1568311730134581E-2</v>
      </c>
      <c r="M1260" s="97">
        <f t="shared" si="39"/>
        <v>254.64600000000002</v>
      </c>
      <c r="N1260" s="85">
        <f>(Table8[[#This Row],[Adj Close]]-Table8[[#This Row],[Forecast 6 Period ]])</f>
        <v>-6.2260000000000275</v>
      </c>
      <c r="O1260" s="85">
        <f>Table8[[#This Row],[Erorr 2]]^2</f>
        <v>38.763076000000339</v>
      </c>
      <c r="P1260" s="85">
        <f>ABS(Table8[[#This Row],[Erorr 2]])</f>
        <v>6.2260000000000275</v>
      </c>
      <c r="Q1260" s="13">
        <f>Table8[[#This Row],[Abs Erorr 4]]/Table8[[#This Row],[Adj Close]]</f>
        <v>2.5062394332179487E-2</v>
      </c>
    </row>
    <row r="1261" spans="6:17" x14ac:dyDescent="0.3">
      <c r="F1261" s="9">
        <v>45294.291666666664</v>
      </c>
      <c r="G1261" s="80">
        <v>238.45</v>
      </c>
      <c r="H1261" s="85">
        <f t="shared" si="38"/>
        <v>249.86599999999999</v>
      </c>
      <c r="I1261" s="85">
        <f>(Table8[[#This Row],[Adj Close]]-Table8[[#This Row],[Forecast 3 Period]])</f>
        <v>-11.415999999999997</v>
      </c>
      <c r="J1261" s="85">
        <f>Table8[[#This Row],[Erorr ]]^2</f>
        <v>130.32505599999993</v>
      </c>
      <c r="K1261" s="85">
        <f>ABS(Table8[[#This Row],[Erorr ]])</f>
        <v>11.415999999999997</v>
      </c>
      <c r="L1261" s="13">
        <f>Table8[[#This Row],[Abs Erorr ]]/Table8[[#This Row],[Adj Close]]</f>
        <v>4.7875864961207791E-2</v>
      </c>
      <c r="M1261" s="97">
        <f t="shared" si="39"/>
        <v>253.21899999999999</v>
      </c>
      <c r="N1261" s="85">
        <f>(Table8[[#This Row],[Adj Close]]-Table8[[#This Row],[Forecast 6 Period ]])</f>
        <v>-14.769000000000005</v>
      </c>
      <c r="O1261" s="85">
        <f>Table8[[#This Row],[Erorr 2]]^2</f>
        <v>218.12336100000016</v>
      </c>
      <c r="P1261" s="85">
        <f>ABS(Table8[[#This Row],[Erorr 2]])</f>
        <v>14.769000000000005</v>
      </c>
      <c r="Q1261" s="13">
        <f>Table8[[#This Row],[Abs Erorr 4]]/Table8[[#This Row],[Adj Close]]</f>
        <v>6.1937513105472873E-2</v>
      </c>
    </row>
    <row r="1262" spans="6:17" x14ac:dyDescent="0.3">
      <c r="F1262" s="5">
        <v>45295.291666666664</v>
      </c>
      <c r="G1262" s="91">
        <v>237.93</v>
      </c>
      <c r="H1262" s="85">
        <f t="shared" si="38"/>
        <v>244.45</v>
      </c>
      <c r="I1262" s="85">
        <f>(Table8[[#This Row],[Adj Close]]-Table8[[#This Row],[Forecast 3 Period]])</f>
        <v>-6.5199999999999818</v>
      </c>
      <c r="J1262" s="85">
        <f>Table8[[#This Row],[Erorr ]]^2</f>
        <v>42.510399999999763</v>
      </c>
      <c r="K1262" s="85">
        <f>ABS(Table8[[#This Row],[Erorr ]])</f>
        <v>6.5199999999999818</v>
      </c>
      <c r="L1262" s="13">
        <f>Table8[[#This Row],[Abs Erorr ]]/Table8[[#This Row],[Adj Close]]</f>
        <v>2.7403017694279753E-2</v>
      </c>
      <c r="M1262" s="97">
        <f t="shared" si="39"/>
        <v>249.511</v>
      </c>
      <c r="N1262" s="85">
        <f>(Table8[[#This Row],[Adj Close]]-Table8[[#This Row],[Forecast 6 Period ]])</f>
        <v>-11.580999999999989</v>
      </c>
      <c r="O1262" s="85">
        <f>Table8[[#This Row],[Erorr 2]]^2</f>
        <v>134.11956099999975</v>
      </c>
      <c r="P1262" s="85">
        <f>ABS(Table8[[#This Row],[Erorr 2]])</f>
        <v>11.580999999999989</v>
      </c>
      <c r="Q1262" s="13">
        <f>Table8[[#This Row],[Abs Erorr 4]]/Table8[[#This Row],[Adj Close]]</f>
        <v>4.8673979741940862E-2</v>
      </c>
    </row>
    <row r="1263" spans="6:17" x14ac:dyDescent="0.3">
      <c r="F1263" s="9">
        <v>45296.291666666664</v>
      </c>
      <c r="G1263" s="80">
        <v>237.49</v>
      </c>
      <c r="H1263" s="85">
        <f t="shared" si="38"/>
        <v>241.233</v>
      </c>
      <c r="I1263" s="85">
        <f>(Table8[[#This Row],[Adj Close]]-Table8[[#This Row],[Forecast 3 Period]])</f>
        <v>-3.742999999999995</v>
      </c>
      <c r="J1263" s="85">
        <f>Table8[[#This Row],[Erorr ]]^2</f>
        <v>14.010048999999963</v>
      </c>
      <c r="K1263" s="85">
        <f>ABS(Table8[[#This Row],[Erorr ]])</f>
        <v>3.742999999999995</v>
      </c>
      <c r="L1263" s="13">
        <f>Table8[[#This Row],[Abs Erorr ]]/Table8[[#This Row],[Adj Close]]</f>
        <v>1.576066360688869E-2</v>
      </c>
      <c r="M1263" s="97">
        <f t="shared" si="39"/>
        <v>246.11800000000002</v>
      </c>
      <c r="N1263" s="85">
        <f>(Table8[[#This Row],[Adj Close]]-Table8[[#This Row],[Forecast 6 Period ]])</f>
        <v>-8.6280000000000143</v>
      </c>
      <c r="O1263" s="85">
        <f>Table8[[#This Row],[Erorr 2]]^2</f>
        <v>74.442384000000246</v>
      </c>
      <c r="P1263" s="85">
        <f>ABS(Table8[[#This Row],[Erorr 2]])</f>
        <v>8.6280000000000143</v>
      </c>
      <c r="Q1263" s="13">
        <f>Table8[[#This Row],[Abs Erorr 4]]/Table8[[#This Row],[Adj Close]]</f>
        <v>3.6329950734767837E-2</v>
      </c>
    </row>
    <row r="1264" spans="6:17" x14ac:dyDescent="0.3">
      <c r="F1264" s="5">
        <v>45299.291666666664</v>
      </c>
      <c r="G1264" s="91">
        <v>240.45</v>
      </c>
      <c r="H1264" s="85">
        <f t="shared" si="38"/>
        <v>237.91</v>
      </c>
      <c r="I1264" s="85">
        <f>(Table8[[#This Row],[Adj Close]]-Table8[[#This Row],[Forecast 3 Period]])</f>
        <v>2.539999999999992</v>
      </c>
      <c r="J1264" s="85">
        <f>Table8[[#This Row],[Erorr ]]^2</f>
        <v>6.4515999999999591</v>
      </c>
      <c r="K1264" s="85">
        <f>ABS(Table8[[#This Row],[Erorr ]])</f>
        <v>2.539999999999992</v>
      </c>
      <c r="L1264" s="13">
        <f>Table8[[#This Row],[Abs Erorr ]]/Table8[[#This Row],[Adj Close]]</f>
        <v>1.0563526720731929E-2</v>
      </c>
      <c r="M1264" s="97">
        <f t="shared" si="39"/>
        <v>242.624</v>
      </c>
      <c r="N1264" s="85">
        <f>(Table8[[#This Row],[Adj Close]]-Table8[[#This Row],[Forecast 6 Period ]])</f>
        <v>-2.1740000000000066</v>
      </c>
      <c r="O1264" s="85">
        <f>Table8[[#This Row],[Erorr 2]]^2</f>
        <v>4.7262760000000288</v>
      </c>
      <c r="P1264" s="85">
        <f>ABS(Table8[[#This Row],[Erorr 2]])</f>
        <v>2.1740000000000066</v>
      </c>
      <c r="Q1264" s="13">
        <f>Table8[[#This Row],[Abs Erorr 4]]/Table8[[#This Row],[Adj Close]]</f>
        <v>9.041380744437541E-3</v>
      </c>
    </row>
    <row r="1265" spans="6:17" x14ac:dyDescent="0.3">
      <c r="F1265" s="9">
        <v>45300.291666666664</v>
      </c>
      <c r="G1265" s="80">
        <v>234.96</v>
      </c>
      <c r="H1265" s="85">
        <f t="shared" si="38"/>
        <v>238.80600000000004</v>
      </c>
      <c r="I1265" s="85">
        <f>(Table8[[#This Row],[Adj Close]]-Table8[[#This Row],[Forecast 3 Period]])</f>
        <v>-3.8460000000000321</v>
      </c>
      <c r="J1265" s="85">
        <f>Table8[[#This Row],[Erorr ]]^2</f>
        <v>14.791716000000246</v>
      </c>
      <c r="K1265" s="85">
        <f>ABS(Table8[[#This Row],[Erorr ]])</f>
        <v>3.8460000000000321</v>
      </c>
      <c r="L1265" s="13">
        <f>Table8[[#This Row],[Abs Erorr ]]/Table8[[#This Row],[Adj Close]]</f>
        <v>1.6368743615934763E-2</v>
      </c>
      <c r="M1265" s="97">
        <f t="shared" si="39"/>
        <v>240.55400000000003</v>
      </c>
      <c r="N1265" s="85">
        <f>(Table8[[#This Row],[Adj Close]]-Table8[[#This Row],[Forecast 6 Period ]])</f>
        <v>-5.5940000000000225</v>
      </c>
      <c r="O1265" s="85">
        <f>Table8[[#This Row],[Erorr 2]]^2</f>
        <v>31.292836000000253</v>
      </c>
      <c r="P1265" s="85">
        <f>ABS(Table8[[#This Row],[Erorr 2]])</f>
        <v>5.5940000000000225</v>
      </c>
      <c r="Q1265" s="13">
        <f>Table8[[#This Row],[Abs Erorr 4]]/Table8[[#This Row],[Adj Close]]</f>
        <v>2.3808307797071937E-2</v>
      </c>
    </row>
    <row r="1266" spans="6:17" x14ac:dyDescent="0.3">
      <c r="F1266" s="5">
        <v>45301.291666666664</v>
      </c>
      <c r="G1266" s="91">
        <v>233.94</v>
      </c>
      <c r="H1266" s="85">
        <f t="shared" si="38"/>
        <v>237.36599999999999</v>
      </c>
      <c r="I1266" s="85">
        <f>(Table8[[#This Row],[Adj Close]]-Table8[[#This Row],[Forecast 3 Period]])</f>
        <v>-3.4259999999999877</v>
      </c>
      <c r="J1266" s="85">
        <f>Table8[[#This Row],[Erorr ]]^2</f>
        <v>11.737475999999916</v>
      </c>
      <c r="K1266" s="85">
        <f>ABS(Table8[[#This Row],[Erorr ]])</f>
        <v>3.4259999999999877</v>
      </c>
      <c r="L1266" s="13">
        <f>Table8[[#This Row],[Abs Erorr ]]/Table8[[#This Row],[Adj Close]]</f>
        <v>1.4644780713003281E-2</v>
      </c>
      <c r="M1266" s="97">
        <f t="shared" si="39"/>
        <v>238.85300000000001</v>
      </c>
      <c r="N1266" s="85">
        <f>(Table8[[#This Row],[Adj Close]]-Table8[[#This Row],[Forecast 6 Period ]])</f>
        <v>-4.9130000000000109</v>
      </c>
      <c r="O1266" s="85">
        <f>Table8[[#This Row],[Erorr 2]]^2</f>
        <v>24.137569000000106</v>
      </c>
      <c r="P1266" s="85">
        <f>ABS(Table8[[#This Row],[Erorr 2]])</f>
        <v>4.9130000000000109</v>
      </c>
      <c r="Q1266" s="13">
        <f>Table8[[#This Row],[Abs Erorr 4]]/Table8[[#This Row],[Adj Close]]</f>
        <v>2.1001111396084512E-2</v>
      </c>
    </row>
    <row r="1267" spans="6:17" x14ac:dyDescent="0.3">
      <c r="F1267" s="9">
        <v>45302.291666666664</v>
      </c>
      <c r="G1267" s="80">
        <v>227.22</v>
      </c>
      <c r="H1267" s="85">
        <f t="shared" si="38"/>
        <v>236.19900000000001</v>
      </c>
      <c r="I1267" s="85">
        <f>(Table8[[#This Row],[Adj Close]]-Table8[[#This Row],[Forecast 3 Period]])</f>
        <v>-8.9790000000000134</v>
      </c>
      <c r="J1267" s="85">
        <f>Table8[[#This Row],[Erorr ]]^2</f>
        <v>80.622441000000236</v>
      </c>
      <c r="K1267" s="85">
        <f>ABS(Table8[[#This Row],[Erorr ]])</f>
        <v>8.9790000000000134</v>
      </c>
      <c r="L1267" s="13">
        <f>Table8[[#This Row],[Abs Erorr ]]/Table8[[#This Row],[Adj Close]]</f>
        <v>3.9516767890150573E-2</v>
      </c>
      <c r="M1267" s="97">
        <f t="shared" si="39"/>
        <v>237.006</v>
      </c>
      <c r="N1267" s="85">
        <f>(Table8[[#This Row],[Adj Close]]-Table8[[#This Row],[Forecast 6 Period ]])</f>
        <v>-9.7860000000000014</v>
      </c>
      <c r="O1267" s="85">
        <f>Table8[[#This Row],[Erorr 2]]^2</f>
        <v>95.765796000000023</v>
      </c>
      <c r="P1267" s="85">
        <f>ABS(Table8[[#This Row],[Erorr 2]])</f>
        <v>9.7860000000000014</v>
      </c>
      <c r="Q1267" s="13">
        <f>Table8[[#This Row],[Abs Erorr 4]]/Table8[[#This Row],[Adj Close]]</f>
        <v>4.3068391866913129E-2</v>
      </c>
    </row>
    <row r="1268" spans="6:17" x14ac:dyDescent="0.3">
      <c r="F1268" s="5">
        <v>45303.291666666664</v>
      </c>
      <c r="G1268" s="91">
        <v>218.89</v>
      </c>
      <c r="H1268" s="85">
        <f t="shared" si="38"/>
        <v>231.55799999999999</v>
      </c>
      <c r="I1268" s="85">
        <f>(Table8[[#This Row],[Adj Close]]-Table8[[#This Row],[Forecast 3 Period]])</f>
        <v>-12.668000000000006</v>
      </c>
      <c r="J1268" s="85">
        <f>Table8[[#This Row],[Erorr ]]^2</f>
        <v>160.47822400000015</v>
      </c>
      <c r="K1268" s="85">
        <f>ABS(Table8[[#This Row],[Erorr ]])</f>
        <v>12.668000000000006</v>
      </c>
      <c r="L1268" s="13">
        <f>Table8[[#This Row],[Abs Erorr ]]/Table8[[#This Row],[Adj Close]]</f>
        <v>5.7873817899401561E-2</v>
      </c>
      <c r="M1268" s="97">
        <f t="shared" si="39"/>
        <v>234.85599999999999</v>
      </c>
      <c r="N1268" s="85">
        <f>(Table8[[#This Row],[Adj Close]]-Table8[[#This Row],[Forecast 6 Period ]])</f>
        <v>-15.966000000000008</v>
      </c>
      <c r="O1268" s="85">
        <f>Table8[[#This Row],[Erorr 2]]^2</f>
        <v>254.91315600000027</v>
      </c>
      <c r="P1268" s="85">
        <f>ABS(Table8[[#This Row],[Erorr 2]])</f>
        <v>15.966000000000008</v>
      </c>
      <c r="Q1268" s="13">
        <f>Table8[[#This Row],[Abs Erorr 4]]/Table8[[#This Row],[Adj Close]]</f>
        <v>7.2940746493672659E-2</v>
      </c>
    </row>
    <row r="1269" spans="6:17" x14ac:dyDescent="0.3">
      <c r="F1269" s="9">
        <v>45307.291666666664</v>
      </c>
      <c r="G1269" s="80">
        <v>219.91</v>
      </c>
      <c r="H1269" s="85">
        <f t="shared" si="38"/>
        <v>225.904</v>
      </c>
      <c r="I1269" s="85">
        <f>(Table8[[#This Row],[Adj Close]]-Table8[[#This Row],[Forecast 3 Period]])</f>
        <v>-5.9939999999999998</v>
      </c>
      <c r="J1269" s="85">
        <f>Table8[[#This Row],[Erorr ]]^2</f>
        <v>35.928035999999999</v>
      </c>
      <c r="K1269" s="85">
        <f>ABS(Table8[[#This Row],[Erorr ]])</f>
        <v>5.9939999999999998</v>
      </c>
      <c r="L1269" s="13">
        <f>Table8[[#This Row],[Abs Erorr ]]/Table8[[#This Row],[Adj Close]]</f>
        <v>2.7256604974762403E-2</v>
      </c>
      <c r="M1269" s="97">
        <f t="shared" si="39"/>
        <v>230.79600000000002</v>
      </c>
      <c r="N1269" s="85">
        <f>(Table8[[#This Row],[Adj Close]]-Table8[[#This Row],[Forecast 6 Period ]])</f>
        <v>-10.886000000000024</v>
      </c>
      <c r="O1269" s="85">
        <f>Table8[[#This Row],[Erorr 2]]^2</f>
        <v>118.50499600000053</v>
      </c>
      <c r="P1269" s="85">
        <f>ABS(Table8[[#This Row],[Erorr 2]])</f>
        <v>10.886000000000024</v>
      </c>
      <c r="Q1269" s="13">
        <f>Table8[[#This Row],[Abs Erorr 4]]/Table8[[#This Row],[Adj Close]]</f>
        <v>4.9502069028238935E-2</v>
      </c>
    </row>
    <row r="1270" spans="6:17" x14ac:dyDescent="0.3">
      <c r="F1270" s="5">
        <v>45308.291666666664</v>
      </c>
      <c r="G1270" s="91">
        <v>215.55</v>
      </c>
      <c r="H1270" s="85">
        <f t="shared" si="38"/>
        <v>221.79699999999997</v>
      </c>
      <c r="I1270" s="85">
        <f>(Table8[[#This Row],[Adj Close]]-Table8[[#This Row],[Forecast 3 Period]])</f>
        <v>-6.2469999999999573</v>
      </c>
      <c r="J1270" s="85">
        <f>Table8[[#This Row],[Erorr ]]^2</f>
        <v>39.025008999999464</v>
      </c>
      <c r="K1270" s="85">
        <f>ABS(Table8[[#This Row],[Erorr ]])</f>
        <v>6.2469999999999573</v>
      </c>
      <c r="L1270" s="13">
        <f>Table8[[#This Row],[Abs Erorr ]]/Table8[[#This Row],[Adj Close]]</f>
        <v>2.8981674785432416E-2</v>
      </c>
      <c r="M1270" s="97">
        <f t="shared" si="39"/>
        <v>227.53300000000002</v>
      </c>
      <c r="N1270" s="85">
        <f>(Table8[[#This Row],[Adj Close]]-Table8[[#This Row],[Forecast 6 Period ]])</f>
        <v>-11.983000000000004</v>
      </c>
      <c r="O1270" s="85">
        <f>Table8[[#This Row],[Erorr 2]]^2</f>
        <v>143.59228900000011</v>
      </c>
      <c r="P1270" s="85">
        <f>ABS(Table8[[#This Row],[Erorr 2]])</f>
        <v>11.983000000000004</v>
      </c>
      <c r="Q1270" s="13">
        <f>Table8[[#This Row],[Abs Erorr 4]]/Table8[[#This Row],[Adj Close]]</f>
        <v>5.5592669914173061E-2</v>
      </c>
    </row>
    <row r="1271" spans="6:17" x14ac:dyDescent="0.3">
      <c r="F1271" s="9">
        <v>45309.291666666664</v>
      </c>
      <c r="G1271" s="80">
        <v>211.88</v>
      </c>
      <c r="H1271" s="85">
        <f t="shared" si="38"/>
        <v>217.86</v>
      </c>
      <c r="I1271" s="85">
        <f>(Table8[[#This Row],[Adj Close]]-Table8[[#This Row],[Forecast 3 Period]])</f>
        <v>-5.9800000000000182</v>
      </c>
      <c r="J1271" s="85">
        <f>Table8[[#This Row],[Erorr ]]^2</f>
        <v>35.760400000000217</v>
      </c>
      <c r="K1271" s="85">
        <f>ABS(Table8[[#This Row],[Erorr ]])</f>
        <v>5.9800000000000182</v>
      </c>
      <c r="L1271" s="13">
        <f>Table8[[#This Row],[Abs Erorr ]]/Table8[[#This Row],[Adj Close]]</f>
        <v>2.822352274872578E-2</v>
      </c>
      <c r="M1271" s="97">
        <f t="shared" si="39"/>
        <v>223.20400000000004</v>
      </c>
      <c r="N1271" s="85">
        <f>(Table8[[#This Row],[Adj Close]]-Table8[[#This Row],[Forecast 6 Period ]])</f>
        <v>-11.324000000000041</v>
      </c>
      <c r="O1271" s="85">
        <f>Table8[[#This Row],[Erorr 2]]^2</f>
        <v>128.23297600000092</v>
      </c>
      <c r="P1271" s="85">
        <f>ABS(Table8[[#This Row],[Erorr 2]])</f>
        <v>11.324000000000041</v>
      </c>
      <c r="Q1271" s="13">
        <f>Table8[[#This Row],[Abs Erorr 4]]/Table8[[#This Row],[Adj Close]]</f>
        <v>5.3445346422503495E-2</v>
      </c>
    </row>
    <row r="1272" spans="6:17" x14ac:dyDescent="0.3">
      <c r="F1272" s="5">
        <v>45310.291666666664</v>
      </c>
      <c r="G1272" s="91">
        <v>212.19</v>
      </c>
      <c r="H1272" s="85">
        <f t="shared" si="38"/>
        <v>215.39000000000004</v>
      </c>
      <c r="I1272" s="85">
        <f>(Table8[[#This Row],[Adj Close]]-Table8[[#This Row],[Forecast 3 Period]])</f>
        <v>-3.2000000000000455</v>
      </c>
      <c r="J1272" s="85">
        <f>Table8[[#This Row],[Erorr ]]^2</f>
        <v>10.240000000000292</v>
      </c>
      <c r="K1272" s="85">
        <f>ABS(Table8[[#This Row],[Erorr ]])</f>
        <v>3.2000000000000455</v>
      </c>
      <c r="L1272" s="13">
        <f>Table8[[#This Row],[Abs Erorr ]]/Table8[[#This Row],[Adj Close]]</f>
        <v>1.5080823789999743E-2</v>
      </c>
      <c r="M1272" s="97">
        <f t="shared" si="39"/>
        <v>219.36200000000002</v>
      </c>
      <c r="N1272" s="85">
        <f>(Table8[[#This Row],[Adj Close]]-Table8[[#This Row],[Forecast 6 Period ]])</f>
        <v>-7.1720000000000255</v>
      </c>
      <c r="O1272" s="85">
        <f>Table8[[#This Row],[Erorr 2]]^2</f>
        <v>51.437584000000363</v>
      </c>
      <c r="P1272" s="85">
        <f>ABS(Table8[[#This Row],[Erorr 2]])</f>
        <v>7.1720000000000255</v>
      </c>
      <c r="Q1272" s="13">
        <f>Table8[[#This Row],[Abs Erorr 4]]/Table8[[#This Row],[Adj Close]]</f>
        <v>3.3799896319336567E-2</v>
      </c>
    </row>
    <row r="1273" spans="6:17" x14ac:dyDescent="0.3">
      <c r="F1273" s="9">
        <v>45313.291666666664</v>
      </c>
      <c r="G1273" s="80">
        <v>208.8</v>
      </c>
      <c r="H1273" s="85">
        <f t="shared" si="38"/>
        <v>213.10500000000002</v>
      </c>
      <c r="I1273" s="85">
        <f>(Table8[[#This Row],[Adj Close]]-Table8[[#This Row],[Forecast 3 Period]])</f>
        <v>-4.3050000000000068</v>
      </c>
      <c r="J1273" s="85">
        <f>Table8[[#This Row],[Erorr ]]^2</f>
        <v>18.533025000000059</v>
      </c>
      <c r="K1273" s="85">
        <f>ABS(Table8[[#This Row],[Erorr ]])</f>
        <v>4.3050000000000068</v>
      </c>
      <c r="L1273" s="13">
        <f>Table8[[#This Row],[Abs Erorr ]]/Table8[[#This Row],[Adj Close]]</f>
        <v>2.0617816091954056E-2</v>
      </c>
      <c r="M1273" s="97">
        <f t="shared" si="39"/>
        <v>216.51700000000002</v>
      </c>
      <c r="N1273" s="85">
        <f>(Table8[[#This Row],[Adj Close]]-Table8[[#This Row],[Forecast 6 Period ]])</f>
        <v>-7.717000000000013</v>
      </c>
      <c r="O1273" s="85">
        <f>Table8[[#This Row],[Erorr 2]]^2</f>
        <v>59.552089000000201</v>
      </c>
      <c r="P1273" s="85">
        <f>ABS(Table8[[#This Row],[Erorr 2]])</f>
        <v>7.717000000000013</v>
      </c>
      <c r="Q1273" s="13">
        <f>Table8[[#This Row],[Abs Erorr 4]]/Table8[[#This Row],[Adj Close]]</f>
        <v>3.6958812260536461E-2</v>
      </c>
    </row>
    <row r="1274" spans="6:17" x14ac:dyDescent="0.3">
      <c r="F1274" s="5">
        <v>45314.291666666664</v>
      </c>
      <c r="G1274" s="91">
        <v>209.14</v>
      </c>
      <c r="H1274" s="85">
        <f t="shared" si="38"/>
        <v>210.74100000000001</v>
      </c>
      <c r="I1274" s="85">
        <f>(Table8[[#This Row],[Adj Close]]-Table8[[#This Row],[Forecast 3 Period]])</f>
        <v>-1.6010000000000275</v>
      </c>
      <c r="J1274" s="85">
        <f>Table8[[#This Row],[Erorr ]]^2</f>
        <v>2.5632010000000882</v>
      </c>
      <c r="K1274" s="85">
        <f>ABS(Table8[[#This Row],[Erorr ]])</f>
        <v>1.6010000000000275</v>
      </c>
      <c r="L1274" s="13">
        <f>Table8[[#This Row],[Abs Erorr ]]/Table8[[#This Row],[Adj Close]]</f>
        <v>7.6551592234867915E-3</v>
      </c>
      <c r="M1274" s="97">
        <f t="shared" si="39"/>
        <v>213.56400000000002</v>
      </c>
      <c r="N1274" s="85">
        <f>(Table8[[#This Row],[Adj Close]]-Table8[[#This Row],[Forecast 6 Period ]])</f>
        <v>-4.424000000000035</v>
      </c>
      <c r="O1274" s="85">
        <f>Table8[[#This Row],[Erorr 2]]^2</f>
        <v>19.571776000000309</v>
      </c>
      <c r="P1274" s="85">
        <f>ABS(Table8[[#This Row],[Erorr 2]])</f>
        <v>4.424000000000035</v>
      </c>
      <c r="Q1274" s="13">
        <f>Table8[[#This Row],[Abs Erorr 4]]/Table8[[#This Row],[Adj Close]]</f>
        <v>2.1153294443913336E-2</v>
      </c>
    </row>
    <row r="1275" spans="6:17" x14ac:dyDescent="0.3">
      <c r="F1275" s="9">
        <v>45315.291666666664</v>
      </c>
      <c r="G1275" s="80">
        <v>207.83</v>
      </c>
      <c r="H1275" s="85">
        <f t="shared" si="38"/>
        <v>209.95299999999997</v>
      </c>
      <c r="I1275" s="85">
        <f>(Table8[[#This Row],[Adj Close]]-Table8[[#This Row],[Forecast 3 Period]])</f>
        <v>-2.122999999999962</v>
      </c>
      <c r="J1275" s="85">
        <f>Table8[[#This Row],[Erorr ]]^2</f>
        <v>4.5071289999998392</v>
      </c>
      <c r="K1275" s="85">
        <f>ABS(Table8[[#This Row],[Erorr ]])</f>
        <v>2.122999999999962</v>
      </c>
      <c r="L1275" s="13">
        <f>Table8[[#This Row],[Abs Erorr ]]/Table8[[#This Row],[Adj Close]]</f>
        <v>1.0215079632391676E-2</v>
      </c>
      <c r="M1275" s="97">
        <f t="shared" si="39"/>
        <v>211.94800000000004</v>
      </c>
      <c r="N1275" s="85">
        <f>(Table8[[#This Row],[Adj Close]]-Table8[[#This Row],[Forecast 6 Period ]])</f>
        <v>-4.1180000000000234</v>
      </c>
      <c r="O1275" s="85">
        <f>Table8[[#This Row],[Erorr 2]]^2</f>
        <v>16.957924000000194</v>
      </c>
      <c r="P1275" s="85">
        <f>ABS(Table8[[#This Row],[Erorr 2]])</f>
        <v>4.1180000000000234</v>
      </c>
      <c r="Q1275" s="13">
        <f>Table8[[#This Row],[Abs Erorr 4]]/Table8[[#This Row],[Adj Close]]</f>
        <v>1.9814271279411169E-2</v>
      </c>
    </row>
    <row r="1276" spans="6:17" x14ac:dyDescent="0.3">
      <c r="F1276" s="5">
        <v>45316.291666666664</v>
      </c>
      <c r="G1276" s="91">
        <v>182.63</v>
      </c>
      <c r="H1276" s="85">
        <f t="shared" si="38"/>
        <v>208.51400000000001</v>
      </c>
      <c r="I1276" s="85">
        <f>(Table8[[#This Row],[Adj Close]]-Table8[[#This Row],[Forecast 3 Period]])</f>
        <v>-25.884000000000015</v>
      </c>
      <c r="J1276" s="85">
        <f>Table8[[#This Row],[Erorr ]]^2</f>
        <v>669.98145600000078</v>
      </c>
      <c r="K1276" s="85">
        <f>ABS(Table8[[#This Row],[Erorr ]])</f>
        <v>25.884000000000015</v>
      </c>
      <c r="L1276" s="13">
        <f>Table8[[#This Row],[Abs Erorr ]]/Table8[[#This Row],[Adj Close]]</f>
        <v>0.14172917921480596</v>
      </c>
      <c r="M1276" s="97">
        <f t="shared" si="39"/>
        <v>210.33500000000004</v>
      </c>
      <c r="N1276" s="85">
        <f>(Table8[[#This Row],[Adj Close]]-Table8[[#This Row],[Forecast 6 Period ]])</f>
        <v>-27.705000000000041</v>
      </c>
      <c r="O1276" s="85">
        <f>Table8[[#This Row],[Erorr 2]]^2</f>
        <v>767.56702500000222</v>
      </c>
      <c r="P1276" s="85">
        <f>ABS(Table8[[#This Row],[Erorr 2]])</f>
        <v>27.705000000000041</v>
      </c>
      <c r="Q1276" s="13">
        <f>Table8[[#This Row],[Abs Erorr 4]]/Table8[[#This Row],[Adj Close]]</f>
        <v>0.15170015879099841</v>
      </c>
    </row>
    <row r="1277" spans="6:17" x14ac:dyDescent="0.3">
      <c r="F1277" s="9">
        <v>45317.291666666664</v>
      </c>
      <c r="G1277" s="80">
        <v>183.25</v>
      </c>
      <c r="H1277" s="85">
        <f t="shared" si="38"/>
        <v>198.143</v>
      </c>
      <c r="I1277" s="85">
        <f>(Table8[[#This Row],[Adj Close]]-Table8[[#This Row],[Forecast 3 Period]])</f>
        <v>-14.893000000000001</v>
      </c>
      <c r="J1277" s="85">
        <f>Table8[[#This Row],[Erorr ]]^2</f>
        <v>221.80144900000002</v>
      </c>
      <c r="K1277" s="85">
        <f>ABS(Table8[[#This Row],[Erorr ]])</f>
        <v>14.893000000000001</v>
      </c>
      <c r="L1277" s="13">
        <f>Table8[[#This Row],[Abs Erorr ]]/Table8[[#This Row],[Adj Close]]</f>
        <v>8.1271487039563439E-2</v>
      </c>
      <c r="M1277" s="97">
        <f t="shared" si="39"/>
        <v>204.08699999999999</v>
      </c>
      <c r="N1277" s="85">
        <f>(Table8[[#This Row],[Adj Close]]-Table8[[#This Row],[Forecast 6 Period ]])</f>
        <v>-20.836999999999989</v>
      </c>
      <c r="O1277" s="85">
        <f>Table8[[#This Row],[Erorr 2]]^2</f>
        <v>434.18056899999954</v>
      </c>
      <c r="P1277" s="85">
        <f>ABS(Table8[[#This Row],[Erorr 2]])</f>
        <v>20.836999999999989</v>
      </c>
      <c r="Q1277" s="13">
        <f>Table8[[#This Row],[Abs Erorr 4]]/Table8[[#This Row],[Adj Close]]</f>
        <v>0.11370804911323323</v>
      </c>
    </row>
    <row r="1278" spans="6:17" x14ac:dyDescent="0.3">
      <c r="F1278" s="5">
        <v>45320.291666666664</v>
      </c>
      <c r="G1278" s="91">
        <v>190.93</v>
      </c>
      <c r="H1278" s="85">
        <f t="shared" si="38"/>
        <v>190.43799999999999</v>
      </c>
      <c r="I1278" s="85">
        <f>(Table8[[#This Row],[Adj Close]]-Table8[[#This Row],[Forecast 3 Period]])</f>
        <v>0.49200000000001864</v>
      </c>
      <c r="J1278" s="85">
        <f>Table8[[#This Row],[Erorr ]]^2</f>
        <v>0.24206400000001835</v>
      </c>
      <c r="K1278" s="85">
        <f>ABS(Table8[[#This Row],[Erorr ]])</f>
        <v>0.49200000000001864</v>
      </c>
      <c r="L1278" s="13">
        <f>Table8[[#This Row],[Abs Erorr ]]/Table8[[#This Row],[Adj Close]]</f>
        <v>2.5768606295501944E-3</v>
      </c>
      <c r="M1278" s="97">
        <f t="shared" si="39"/>
        <v>198.66899999999998</v>
      </c>
      <c r="N1278" s="85">
        <f>(Table8[[#This Row],[Adj Close]]-Table8[[#This Row],[Forecast 6 Period ]])</f>
        <v>-7.7389999999999759</v>
      </c>
      <c r="O1278" s="85">
        <f>Table8[[#This Row],[Erorr 2]]^2</f>
        <v>59.892120999999626</v>
      </c>
      <c r="P1278" s="85">
        <f>ABS(Table8[[#This Row],[Erorr 2]])</f>
        <v>7.7389999999999759</v>
      </c>
      <c r="Q1278" s="13">
        <f>Table8[[#This Row],[Abs Erorr 4]]/Table8[[#This Row],[Adj Close]]</f>
        <v>4.053317969936613E-2</v>
      </c>
    </row>
    <row r="1279" spans="6:17" x14ac:dyDescent="0.3">
      <c r="F1279" s="9">
        <v>45321.291666666664</v>
      </c>
      <c r="G1279" s="80">
        <v>191.59</v>
      </c>
      <c r="H1279" s="85">
        <f t="shared" si="38"/>
        <v>186.136</v>
      </c>
      <c r="I1279" s="85">
        <f>(Table8[[#This Row],[Adj Close]]-Table8[[#This Row],[Forecast 3 Period]])</f>
        <v>5.4540000000000077</v>
      </c>
      <c r="J1279" s="85">
        <f>Table8[[#This Row],[Erorr ]]^2</f>
        <v>29.746116000000086</v>
      </c>
      <c r="K1279" s="85">
        <f>ABS(Table8[[#This Row],[Erorr ]])</f>
        <v>5.4540000000000077</v>
      </c>
      <c r="L1279" s="13">
        <f>Table8[[#This Row],[Abs Erorr ]]/Table8[[#This Row],[Adj Close]]</f>
        <v>2.8467038989508888E-2</v>
      </c>
      <c r="M1279" s="97">
        <f t="shared" si="39"/>
        <v>194.72199999999998</v>
      </c>
      <c r="N1279" s="85">
        <f>(Table8[[#This Row],[Adj Close]]-Table8[[#This Row],[Forecast 6 Period ]])</f>
        <v>-3.1319999999999766</v>
      </c>
      <c r="O1279" s="85">
        <f>Table8[[#This Row],[Erorr 2]]^2</f>
        <v>9.8094239999998525</v>
      </c>
      <c r="P1279" s="85">
        <f>ABS(Table8[[#This Row],[Erorr 2]])</f>
        <v>3.1319999999999766</v>
      </c>
      <c r="Q1279" s="13">
        <f>Table8[[#This Row],[Abs Erorr 4]]/Table8[[#This Row],[Adj Close]]</f>
        <v>1.6347408528628721E-2</v>
      </c>
    </row>
    <row r="1280" spans="6:17" x14ac:dyDescent="0.3">
      <c r="F1280" s="5">
        <v>45322.291666666664</v>
      </c>
      <c r="G1280" s="91">
        <v>187.29</v>
      </c>
      <c r="H1280" s="85">
        <f t="shared" si="38"/>
        <v>188.89000000000001</v>
      </c>
      <c r="I1280" s="85">
        <f>(Table8[[#This Row],[Adj Close]]-Table8[[#This Row],[Forecast 3 Period]])</f>
        <v>-1.6000000000000227</v>
      </c>
      <c r="J1280" s="85">
        <f>Table8[[#This Row],[Erorr ]]^2</f>
        <v>2.5600000000000729</v>
      </c>
      <c r="K1280" s="85">
        <f>ABS(Table8[[#This Row],[Erorr ]])</f>
        <v>1.6000000000000227</v>
      </c>
      <c r="L1280" s="13">
        <f>Table8[[#This Row],[Abs Erorr ]]/Table8[[#This Row],[Adj Close]]</f>
        <v>8.5429013828822835E-3</v>
      </c>
      <c r="M1280" s="97">
        <f t="shared" si="39"/>
        <v>191.37700000000001</v>
      </c>
      <c r="N1280" s="85">
        <f>(Table8[[#This Row],[Adj Close]]-Table8[[#This Row],[Forecast 6 Period ]])</f>
        <v>-4.0870000000000175</v>
      </c>
      <c r="O1280" s="85">
        <f>Table8[[#This Row],[Erorr 2]]^2</f>
        <v>16.703569000000144</v>
      </c>
      <c r="P1280" s="85">
        <f>ABS(Table8[[#This Row],[Erorr 2]])</f>
        <v>4.0870000000000175</v>
      </c>
      <c r="Q1280" s="13">
        <f>Table8[[#This Row],[Abs Erorr 4]]/Table8[[#This Row],[Adj Close]]</f>
        <v>2.1821773719899715E-2</v>
      </c>
    </row>
    <row r="1281" spans="6:17" x14ac:dyDescent="0.3">
      <c r="F1281" s="9">
        <v>45323.291666666664</v>
      </c>
      <c r="G1281" s="80">
        <v>188.86</v>
      </c>
      <c r="H1281" s="85">
        <f t="shared" si="38"/>
        <v>189.672</v>
      </c>
      <c r="I1281" s="85">
        <f>(Table8[[#This Row],[Adj Close]]-Table8[[#This Row],[Forecast 3 Period]])</f>
        <v>-0.8119999999999834</v>
      </c>
      <c r="J1281" s="85">
        <f>Table8[[#This Row],[Erorr ]]^2</f>
        <v>0.65934399999997306</v>
      </c>
      <c r="K1281" s="85">
        <f>ABS(Table8[[#This Row],[Erorr ]])</f>
        <v>0.8119999999999834</v>
      </c>
      <c r="L1281" s="13">
        <f>Table8[[#This Row],[Abs Erorr ]]/Table8[[#This Row],[Adj Close]]</f>
        <v>4.2994810971088817E-3</v>
      </c>
      <c r="M1281" s="97">
        <f t="shared" si="39"/>
        <v>189.65800000000002</v>
      </c>
      <c r="N1281" s="85">
        <f>(Table8[[#This Row],[Adj Close]]-Table8[[#This Row],[Forecast 6 Period ]])</f>
        <v>-0.79800000000000182</v>
      </c>
      <c r="O1281" s="85">
        <f>Table8[[#This Row],[Erorr 2]]^2</f>
        <v>0.63680400000000292</v>
      </c>
      <c r="P1281" s="85">
        <f>ABS(Table8[[#This Row],[Erorr 2]])</f>
        <v>0.79800000000000182</v>
      </c>
      <c r="Q1281" s="13">
        <f>Table8[[#This Row],[Abs Erorr 4]]/Table8[[#This Row],[Adj Close]]</f>
        <v>4.2253521126760655E-3</v>
      </c>
    </row>
    <row r="1282" spans="6:17" x14ac:dyDescent="0.3">
      <c r="F1282" s="5">
        <v>45324.291666666664</v>
      </c>
      <c r="G1282" s="91">
        <v>187.91</v>
      </c>
      <c r="H1282" s="85">
        <f t="shared" si="38"/>
        <v>189.208</v>
      </c>
      <c r="I1282" s="85">
        <f>(Table8[[#This Row],[Adj Close]]-Table8[[#This Row],[Forecast 3 Period]])</f>
        <v>-1.2980000000000018</v>
      </c>
      <c r="J1282" s="85">
        <f>Table8[[#This Row],[Erorr ]]^2</f>
        <v>1.6848040000000046</v>
      </c>
      <c r="K1282" s="85">
        <f>ABS(Table8[[#This Row],[Erorr ]])</f>
        <v>1.2980000000000018</v>
      </c>
      <c r="L1282" s="13">
        <f>Table8[[#This Row],[Abs Erorr ]]/Table8[[#This Row],[Adj Close]]</f>
        <v>6.9075621308073111E-3</v>
      </c>
      <c r="M1282" s="97">
        <f t="shared" si="39"/>
        <v>188.322</v>
      </c>
      <c r="N1282" s="85">
        <f>(Table8[[#This Row],[Adj Close]]-Table8[[#This Row],[Forecast 6 Period ]])</f>
        <v>-0.41200000000000614</v>
      </c>
      <c r="O1282" s="85">
        <f>Table8[[#This Row],[Erorr 2]]^2</f>
        <v>0.16974400000000506</v>
      </c>
      <c r="P1282" s="85">
        <f>ABS(Table8[[#This Row],[Erorr 2]])</f>
        <v>0.41200000000000614</v>
      </c>
      <c r="Q1282" s="13">
        <f>Table8[[#This Row],[Abs Erorr 4]]/Table8[[#This Row],[Adj Close]]</f>
        <v>2.1925389814273118E-3</v>
      </c>
    </row>
    <row r="1283" spans="6:17" x14ac:dyDescent="0.3">
      <c r="F1283" s="9">
        <v>45327.291666666664</v>
      </c>
      <c r="G1283" s="80">
        <v>181.06</v>
      </c>
      <c r="H1283" s="85">
        <f t="shared" si="38"/>
        <v>188.00900000000001</v>
      </c>
      <c r="I1283" s="85">
        <f>(Table8[[#This Row],[Adj Close]]-Table8[[#This Row],[Forecast 3 Period]])</f>
        <v>-6.9490000000000123</v>
      </c>
      <c r="J1283" s="85">
        <f>Table8[[#This Row],[Erorr ]]^2</f>
        <v>48.28860100000017</v>
      </c>
      <c r="K1283" s="85">
        <f>ABS(Table8[[#This Row],[Erorr ]])</f>
        <v>6.9490000000000123</v>
      </c>
      <c r="L1283" s="13">
        <f>Table8[[#This Row],[Abs Erorr ]]/Table8[[#This Row],[Adj Close]]</f>
        <v>3.8379542693030004E-2</v>
      </c>
      <c r="M1283" s="97">
        <f t="shared" si="39"/>
        <v>188.548</v>
      </c>
      <c r="N1283" s="85">
        <f>(Table8[[#This Row],[Adj Close]]-Table8[[#This Row],[Forecast 6 Period ]])</f>
        <v>-7.4879999999999995</v>
      </c>
      <c r="O1283" s="85">
        <f>Table8[[#This Row],[Erorr 2]]^2</f>
        <v>56.070143999999992</v>
      </c>
      <c r="P1283" s="85">
        <f>ABS(Table8[[#This Row],[Erorr 2]])</f>
        <v>7.4879999999999995</v>
      </c>
      <c r="Q1283" s="13">
        <f>Table8[[#This Row],[Abs Erorr 4]]/Table8[[#This Row],[Adj Close]]</f>
        <v>4.1356456423285094E-2</v>
      </c>
    </row>
    <row r="1284" spans="6:17" x14ac:dyDescent="0.3">
      <c r="F1284" s="5">
        <v>45328.291666666664</v>
      </c>
      <c r="G1284" s="91">
        <v>185.1</v>
      </c>
      <c r="H1284" s="85">
        <f t="shared" si="38"/>
        <v>185.45499999999998</v>
      </c>
      <c r="I1284" s="85">
        <f>(Table8[[#This Row],[Adj Close]]-Table8[[#This Row],[Forecast 3 Period]])</f>
        <v>-0.35499999999998977</v>
      </c>
      <c r="J1284" s="85">
        <f>Table8[[#This Row],[Erorr ]]^2</f>
        <v>0.12602499999999273</v>
      </c>
      <c r="K1284" s="85">
        <f>ABS(Table8[[#This Row],[Erorr ]])</f>
        <v>0.35499999999998977</v>
      </c>
      <c r="L1284" s="13">
        <f>Table8[[#This Row],[Abs Erorr ]]/Table8[[#This Row],[Adj Close]]</f>
        <v>1.9178822258238237E-3</v>
      </c>
      <c r="M1284" s="97">
        <f t="shared" si="39"/>
        <v>187.27599999999998</v>
      </c>
      <c r="N1284" s="85">
        <f>(Table8[[#This Row],[Adj Close]]-Table8[[#This Row],[Forecast 6 Period ]])</f>
        <v>-2.1759999999999877</v>
      </c>
      <c r="O1284" s="85">
        <f>Table8[[#This Row],[Erorr 2]]^2</f>
        <v>4.7349759999999463</v>
      </c>
      <c r="P1284" s="85">
        <f>ABS(Table8[[#This Row],[Erorr 2]])</f>
        <v>2.1759999999999877</v>
      </c>
      <c r="Q1284" s="13">
        <f>Table8[[#This Row],[Abs Erorr 4]]/Table8[[#This Row],[Adj Close]]</f>
        <v>1.1755807671528838E-2</v>
      </c>
    </row>
    <row r="1285" spans="6:17" x14ac:dyDescent="0.3">
      <c r="F1285" s="9">
        <v>45329.291666666664</v>
      </c>
      <c r="G1285" s="80">
        <v>187.58</v>
      </c>
      <c r="H1285" s="85">
        <f t="shared" si="38"/>
        <v>184.73099999999999</v>
      </c>
      <c r="I1285" s="85">
        <f>(Table8[[#This Row],[Adj Close]]-Table8[[#This Row],[Forecast 3 Period]])</f>
        <v>2.849000000000018</v>
      </c>
      <c r="J1285" s="85">
        <f>Table8[[#This Row],[Erorr ]]^2</f>
        <v>8.1168010000001019</v>
      </c>
      <c r="K1285" s="85">
        <f>ABS(Table8[[#This Row],[Erorr ]])</f>
        <v>2.849000000000018</v>
      </c>
      <c r="L1285" s="13">
        <f>Table8[[#This Row],[Abs Erorr ]]/Table8[[#This Row],[Adj Close]]</f>
        <v>1.5188186373813934E-2</v>
      </c>
      <c r="M1285" s="97">
        <f t="shared" si="39"/>
        <v>186.47399999999999</v>
      </c>
      <c r="N1285" s="85">
        <f>(Table8[[#This Row],[Adj Close]]-Table8[[#This Row],[Forecast 6 Period ]])</f>
        <v>1.106000000000023</v>
      </c>
      <c r="O1285" s="85">
        <f>Table8[[#This Row],[Erorr 2]]^2</f>
        <v>1.2232360000000508</v>
      </c>
      <c r="P1285" s="85">
        <f>ABS(Table8[[#This Row],[Erorr 2]])</f>
        <v>1.106000000000023</v>
      </c>
      <c r="Q1285" s="13">
        <f>Table8[[#This Row],[Abs Erorr 4]]/Table8[[#This Row],[Adj Close]]</f>
        <v>5.8961509755838725E-3</v>
      </c>
    </row>
    <row r="1286" spans="6:17" x14ac:dyDescent="0.3">
      <c r="F1286" s="5">
        <v>45330.291666666664</v>
      </c>
      <c r="G1286" s="91">
        <v>189.56</v>
      </c>
      <c r="H1286" s="85">
        <f t="shared" ref="H1286:H1349" si="40">$A$10*G1285+$A$11*G1284+$A$12*G1283</f>
        <v>184.88</v>
      </c>
      <c r="I1286" s="85">
        <f>(Table8[[#This Row],[Adj Close]]-Table8[[#This Row],[Forecast 3 Period]])</f>
        <v>4.6800000000000068</v>
      </c>
      <c r="J1286" s="85">
        <f>Table8[[#This Row],[Erorr ]]^2</f>
        <v>21.902400000000064</v>
      </c>
      <c r="K1286" s="85">
        <f>ABS(Table8[[#This Row],[Erorr ]])</f>
        <v>4.6800000000000068</v>
      </c>
      <c r="L1286" s="13">
        <f>Table8[[#This Row],[Abs Erorr ]]/Table8[[#This Row],[Adj Close]]</f>
        <v>2.468875290145604E-2</v>
      </c>
      <c r="M1286" s="97">
        <f t="shared" si="39"/>
        <v>185.94499999999999</v>
      </c>
      <c r="N1286" s="85">
        <f>(Table8[[#This Row],[Adj Close]]-Table8[[#This Row],[Forecast 6 Period ]])</f>
        <v>3.6150000000000091</v>
      </c>
      <c r="O1286" s="85">
        <f>Table8[[#This Row],[Erorr 2]]^2</f>
        <v>13.068225000000066</v>
      </c>
      <c r="P1286" s="85">
        <f>ABS(Table8[[#This Row],[Erorr 2]])</f>
        <v>3.6150000000000091</v>
      </c>
      <c r="Q1286" s="13">
        <f>Table8[[#This Row],[Abs Erorr 4]]/Table8[[#This Row],[Adj Close]]</f>
        <v>1.9070479004009332E-2</v>
      </c>
    </row>
    <row r="1287" spans="6:17" x14ac:dyDescent="0.3">
      <c r="F1287" s="9">
        <v>45331.291666666664</v>
      </c>
      <c r="G1287" s="80">
        <v>193.57</v>
      </c>
      <c r="H1287" s="85">
        <f t="shared" si="40"/>
        <v>187.62800000000001</v>
      </c>
      <c r="I1287" s="85">
        <f>(Table8[[#This Row],[Adj Close]]-Table8[[#This Row],[Forecast 3 Period]])</f>
        <v>5.9419999999999789</v>
      </c>
      <c r="J1287" s="85">
        <f>Table8[[#This Row],[Erorr ]]^2</f>
        <v>35.307363999999751</v>
      </c>
      <c r="K1287" s="85">
        <f>ABS(Table8[[#This Row],[Erorr ]])</f>
        <v>5.9419999999999789</v>
      </c>
      <c r="L1287" s="13">
        <f>Table8[[#This Row],[Abs Erorr ]]/Table8[[#This Row],[Adj Close]]</f>
        <v>3.0696905512217695E-2</v>
      </c>
      <c r="M1287" s="97">
        <f t="shared" si="39"/>
        <v>186.33700000000002</v>
      </c>
      <c r="N1287" s="85">
        <f>(Table8[[#This Row],[Adj Close]]-Table8[[#This Row],[Forecast 6 Period ]])</f>
        <v>7.2329999999999757</v>
      </c>
      <c r="O1287" s="85">
        <f>Table8[[#This Row],[Erorr 2]]^2</f>
        <v>52.316288999999649</v>
      </c>
      <c r="P1287" s="85">
        <f>ABS(Table8[[#This Row],[Erorr 2]])</f>
        <v>7.2329999999999757</v>
      </c>
      <c r="Q1287" s="13">
        <f>Table8[[#This Row],[Abs Erorr 4]]/Table8[[#This Row],[Adj Close]]</f>
        <v>3.7366327426770554E-2</v>
      </c>
    </row>
    <row r="1288" spans="6:17" x14ac:dyDescent="0.3">
      <c r="F1288" s="5">
        <v>45334.291666666664</v>
      </c>
      <c r="G1288" s="91">
        <v>188.13</v>
      </c>
      <c r="H1288" s="85">
        <f t="shared" si="40"/>
        <v>190.57</v>
      </c>
      <c r="I1288" s="85">
        <f>(Table8[[#This Row],[Adj Close]]-Table8[[#This Row],[Forecast 3 Period]])</f>
        <v>-2.4399999999999977</v>
      </c>
      <c r="J1288" s="85">
        <f>Table8[[#This Row],[Erorr ]]^2</f>
        <v>5.9535999999999891</v>
      </c>
      <c r="K1288" s="85">
        <f>ABS(Table8[[#This Row],[Erorr ]])</f>
        <v>2.4399999999999977</v>
      </c>
      <c r="L1288" s="13">
        <f>Table8[[#This Row],[Abs Erorr ]]/Table8[[#This Row],[Adj Close]]</f>
        <v>1.296975495667888E-2</v>
      </c>
      <c r="M1288" s="97">
        <f t="shared" si="39"/>
        <v>188.059</v>
      </c>
      <c r="N1288" s="85">
        <f>(Table8[[#This Row],[Adj Close]]-Table8[[#This Row],[Forecast 6 Period ]])</f>
        <v>7.0999999999997954E-2</v>
      </c>
      <c r="O1288" s="85">
        <f>Table8[[#This Row],[Erorr 2]]^2</f>
        <v>5.0409999999997098E-3</v>
      </c>
      <c r="P1288" s="85">
        <f>ABS(Table8[[#This Row],[Erorr 2]])</f>
        <v>7.0999999999997954E-2</v>
      </c>
      <c r="Q1288" s="13">
        <f>Table8[[#This Row],[Abs Erorr 4]]/Table8[[#This Row],[Adj Close]]</f>
        <v>3.773986073459733E-4</v>
      </c>
    </row>
    <row r="1289" spans="6:17" x14ac:dyDescent="0.3">
      <c r="F1289" s="9">
        <v>45335.291666666664</v>
      </c>
      <c r="G1289" s="80">
        <v>184.02</v>
      </c>
      <c r="H1289" s="85">
        <f t="shared" si="40"/>
        <v>190.19099999999997</v>
      </c>
      <c r="I1289" s="85">
        <f>(Table8[[#This Row],[Adj Close]]-Table8[[#This Row],[Forecast 3 Period]])</f>
        <v>-6.1709999999999638</v>
      </c>
      <c r="J1289" s="85">
        <f>Table8[[#This Row],[Erorr ]]^2</f>
        <v>38.081240999999551</v>
      </c>
      <c r="K1289" s="85">
        <f>ABS(Table8[[#This Row],[Erorr ]])</f>
        <v>6.1709999999999638</v>
      </c>
      <c r="L1289" s="13">
        <f>Table8[[#This Row],[Abs Erorr ]]/Table8[[#This Row],[Adj Close]]</f>
        <v>3.3534398434952525E-2</v>
      </c>
      <c r="M1289" s="97">
        <f t="shared" ref="M1289:M1352" si="41">$B$10*G1288+$B$11*G1287+$B$12*G1286+$B$13*G1285+$B$14*G1284+$B$15*G1283</f>
        <v>188.38400000000001</v>
      </c>
      <c r="N1289" s="85">
        <f>(Table8[[#This Row],[Adj Close]]-Table8[[#This Row],[Forecast 6 Period ]])</f>
        <v>-4.3640000000000043</v>
      </c>
      <c r="O1289" s="85">
        <f>Table8[[#This Row],[Erorr 2]]^2</f>
        <v>19.044496000000038</v>
      </c>
      <c r="P1289" s="85">
        <f>ABS(Table8[[#This Row],[Erorr 2]])</f>
        <v>4.3640000000000043</v>
      </c>
      <c r="Q1289" s="13">
        <f>Table8[[#This Row],[Abs Erorr 4]]/Table8[[#This Row],[Adj Close]]</f>
        <v>2.3714813607216629E-2</v>
      </c>
    </row>
    <row r="1290" spans="6:17" x14ac:dyDescent="0.3">
      <c r="F1290" s="5">
        <v>45336.291666666664</v>
      </c>
      <c r="G1290" s="91">
        <v>188.71</v>
      </c>
      <c r="H1290" s="85">
        <f t="shared" si="40"/>
        <v>188.11799999999999</v>
      </c>
      <c r="I1290" s="85">
        <f>(Table8[[#This Row],[Adj Close]]-Table8[[#This Row],[Forecast 3 Period]])</f>
        <v>0.59200000000001296</v>
      </c>
      <c r="J1290" s="85">
        <f>Table8[[#This Row],[Erorr ]]^2</f>
        <v>0.35046400000001532</v>
      </c>
      <c r="K1290" s="85">
        <f>ABS(Table8[[#This Row],[Erorr ]])</f>
        <v>0.59200000000001296</v>
      </c>
      <c r="L1290" s="13">
        <f>Table8[[#This Row],[Abs Erorr ]]/Table8[[#This Row],[Adj Close]]</f>
        <v>3.1370886545493771E-3</v>
      </c>
      <c r="M1290" s="97">
        <f t="shared" si="41"/>
        <v>188.32400000000001</v>
      </c>
      <c r="N1290" s="85">
        <f>(Table8[[#This Row],[Adj Close]]-Table8[[#This Row],[Forecast 6 Period ]])</f>
        <v>0.38599999999999568</v>
      </c>
      <c r="O1290" s="85">
        <f>Table8[[#This Row],[Erorr 2]]^2</f>
        <v>0.14899599999999666</v>
      </c>
      <c r="P1290" s="85">
        <f>ABS(Table8[[#This Row],[Erorr 2]])</f>
        <v>0.38599999999999568</v>
      </c>
      <c r="Q1290" s="13">
        <f>Table8[[#This Row],[Abs Erorr 4]]/Table8[[#This Row],[Adj Close]]</f>
        <v>2.0454665889459789E-3</v>
      </c>
    </row>
    <row r="1291" spans="6:17" x14ac:dyDescent="0.3">
      <c r="F1291" s="9">
        <v>45337.291666666664</v>
      </c>
      <c r="G1291" s="80">
        <v>200.45</v>
      </c>
      <c r="H1291" s="85">
        <f t="shared" si="40"/>
        <v>187.12899999999999</v>
      </c>
      <c r="I1291" s="85">
        <f>(Table8[[#This Row],[Adj Close]]-Table8[[#This Row],[Forecast 3 Period]])</f>
        <v>13.320999999999998</v>
      </c>
      <c r="J1291" s="85">
        <f>Table8[[#This Row],[Erorr ]]^2</f>
        <v>177.44904099999994</v>
      </c>
      <c r="K1291" s="85">
        <f>ABS(Table8[[#This Row],[Erorr ]])</f>
        <v>13.320999999999998</v>
      </c>
      <c r="L1291" s="13">
        <f>Table8[[#This Row],[Abs Erorr ]]/Table8[[#This Row],[Adj Close]]</f>
        <v>6.645547518084309E-2</v>
      </c>
      <c r="M1291" s="97">
        <f t="shared" si="41"/>
        <v>188.6</v>
      </c>
      <c r="N1291" s="85">
        <f>(Table8[[#This Row],[Adj Close]]-Table8[[#This Row],[Forecast 6 Period ]])</f>
        <v>11.849999999999994</v>
      </c>
      <c r="O1291" s="85">
        <f>Table8[[#This Row],[Erorr 2]]^2</f>
        <v>140.42249999999987</v>
      </c>
      <c r="P1291" s="85">
        <f>ABS(Table8[[#This Row],[Erorr 2]])</f>
        <v>11.849999999999994</v>
      </c>
      <c r="Q1291" s="13">
        <f>Table8[[#This Row],[Abs Erorr 4]]/Table8[[#This Row],[Adj Close]]</f>
        <v>5.9116986779745549E-2</v>
      </c>
    </row>
    <row r="1292" spans="6:17" x14ac:dyDescent="0.3">
      <c r="F1292" s="5">
        <v>45338.291666666664</v>
      </c>
      <c r="G1292" s="91">
        <v>199.95</v>
      </c>
      <c r="H1292" s="85">
        <f t="shared" si="40"/>
        <v>191.99900000000002</v>
      </c>
      <c r="I1292" s="85">
        <f>(Table8[[#This Row],[Adj Close]]-Table8[[#This Row],[Forecast 3 Period]])</f>
        <v>7.950999999999965</v>
      </c>
      <c r="J1292" s="85">
        <f>Table8[[#This Row],[Erorr ]]^2</f>
        <v>63.218400999999446</v>
      </c>
      <c r="K1292" s="85">
        <f>ABS(Table8[[#This Row],[Erorr ]])</f>
        <v>7.950999999999965</v>
      </c>
      <c r="L1292" s="13">
        <f>Table8[[#This Row],[Abs Erorr ]]/Table8[[#This Row],[Adj Close]]</f>
        <v>3.9764941235308653E-2</v>
      </c>
      <c r="M1292" s="97">
        <f t="shared" si="41"/>
        <v>190.57499999999999</v>
      </c>
      <c r="N1292" s="85">
        <f>(Table8[[#This Row],[Adj Close]]-Table8[[#This Row],[Forecast 6 Period ]])</f>
        <v>9.375</v>
      </c>
      <c r="O1292" s="85">
        <f>Table8[[#This Row],[Erorr 2]]^2</f>
        <v>87.890625</v>
      </c>
      <c r="P1292" s="85">
        <f>ABS(Table8[[#This Row],[Erorr 2]])</f>
        <v>9.375</v>
      </c>
      <c r="Q1292" s="13">
        <f>Table8[[#This Row],[Abs Erorr 4]]/Table8[[#This Row],[Adj Close]]</f>
        <v>4.6886721680420108E-2</v>
      </c>
    </row>
    <row r="1293" spans="6:17" x14ac:dyDescent="0.3">
      <c r="F1293" s="9">
        <v>45342.291666666664</v>
      </c>
      <c r="G1293" s="80">
        <v>193.76</v>
      </c>
      <c r="H1293" s="85">
        <f t="shared" si="40"/>
        <v>196.72800000000001</v>
      </c>
      <c r="I1293" s="85">
        <f>(Table8[[#This Row],[Adj Close]]-Table8[[#This Row],[Forecast 3 Period]])</f>
        <v>-2.9680000000000177</v>
      </c>
      <c r="J1293" s="85">
        <f>Table8[[#This Row],[Erorr ]]^2</f>
        <v>8.8090240000001057</v>
      </c>
      <c r="K1293" s="85">
        <f>ABS(Table8[[#This Row],[Erorr ]])</f>
        <v>2.9680000000000177</v>
      </c>
      <c r="L1293" s="13">
        <f>Table8[[#This Row],[Abs Erorr ]]/Table8[[#This Row],[Adj Close]]</f>
        <v>1.5317919075144602E-2</v>
      </c>
      <c r="M1293" s="97">
        <f t="shared" si="41"/>
        <v>192.79600000000002</v>
      </c>
      <c r="N1293" s="85">
        <f>(Table8[[#This Row],[Adj Close]]-Table8[[#This Row],[Forecast 6 Period ]])</f>
        <v>0.96399999999997021</v>
      </c>
      <c r="O1293" s="85">
        <f>Table8[[#This Row],[Erorr 2]]^2</f>
        <v>0.92929599999994261</v>
      </c>
      <c r="P1293" s="85">
        <f>ABS(Table8[[#This Row],[Erorr 2]])</f>
        <v>0.96399999999997021</v>
      </c>
      <c r="Q1293" s="13">
        <f>Table8[[#This Row],[Abs Erorr 4]]/Table8[[#This Row],[Adj Close]]</f>
        <v>4.9752270850535211E-3</v>
      </c>
    </row>
    <row r="1294" spans="6:17" x14ac:dyDescent="0.3">
      <c r="F1294" s="5">
        <v>45343.291666666664</v>
      </c>
      <c r="G1294" s="91">
        <v>194.77</v>
      </c>
      <c r="H1294" s="85">
        <f t="shared" si="40"/>
        <v>197.624</v>
      </c>
      <c r="I1294" s="85">
        <f>(Table8[[#This Row],[Adj Close]]-Table8[[#This Row],[Forecast 3 Period]])</f>
        <v>-2.853999999999985</v>
      </c>
      <c r="J1294" s="85">
        <f>Table8[[#This Row],[Erorr ]]^2</f>
        <v>8.1453159999999141</v>
      </c>
      <c r="K1294" s="85">
        <f>ABS(Table8[[#This Row],[Erorr ]])</f>
        <v>2.853999999999985</v>
      </c>
      <c r="L1294" s="13">
        <f>Table8[[#This Row],[Abs Erorr ]]/Table8[[#This Row],[Adj Close]]</f>
        <v>1.4653180674641808E-2</v>
      </c>
      <c r="M1294" s="97">
        <f t="shared" si="41"/>
        <v>193.78899999999999</v>
      </c>
      <c r="N1294" s="85">
        <f>(Table8[[#This Row],[Adj Close]]-Table8[[#This Row],[Forecast 6 Period ]])</f>
        <v>0.98100000000002296</v>
      </c>
      <c r="O1294" s="85">
        <f>Table8[[#This Row],[Erorr 2]]^2</f>
        <v>0.9623610000000451</v>
      </c>
      <c r="P1294" s="85">
        <f>ABS(Table8[[#This Row],[Erorr 2]])</f>
        <v>0.98100000000002296</v>
      </c>
      <c r="Q1294" s="13">
        <f>Table8[[#This Row],[Abs Erorr 4]]/Table8[[#This Row],[Adj Close]]</f>
        <v>5.0367099656005694E-3</v>
      </c>
    </row>
    <row r="1295" spans="6:17" x14ac:dyDescent="0.3">
      <c r="F1295" s="9">
        <v>45344.291666666664</v>
      </c>
      <c r="G1295" s="80">
        <v>197.41</v>
      </c>
      <c r="H1295" s="85">
        <f t="shared" si="40"/>
        <v>196.02099999999999</v>
      </c>
      <c r="I1295" s="85">
        <f>(Table8[[#This Row],[Adj Close]]-Table8[[#This Row],[Forecast 3 Period]])</f>
        <v>1.38900000000001</v>
      </c>
      <c r="J1295" s="85">
        <f>Table8[[#This Row],[Erorr ]]^2</f>
        <v>1.9293210000000278</v>
      </c>
      <c r="K1295" s="85">
        <f>ABS(Table8[[#This Row],[Erorr ]])</f>
        <v>1.38900000000001</v>
      </c>
      <c r="L1295" s="13">
        <f>Table8[[#This Row],[Abs Erorr ]]/Table8[[#This Row],[Adj Close]]</f>
        <v>7.0361177245327495E-3</v>
      </c>
      <c r="M1295" s="97">
        <f t="shared" si="41"/>
        <v>195.05900000000003</v>
      </c>
      <c r="N1295" s="85">
        <f>(Table8[[#This Row],[Adj Close]]-Table8[[#This Row],[Forecast 6 Period ]])</f>
        <v>2.3509999999999707</v>
      </c>
      <c r="O1295" s="85">
        <f>Table8[[#This Row],[Erorr 2]]^2</f>
        <v>5.5272009999998621</v>
      </c>
      <c r="P1295" s="85">
        <f>ABS(Table8[[#This Row],[Erorr 2]])</f>
        <v>2.3509999999999707</v>
      </c>
      <c r="Q1295" s="13">
        <f>Table8[[#This Row],[Abs Erorr 4]]/Table8[[#This Row],[Adj Close]]</f>
        <v>1.1909224456714303E-2</v>
      </c>
    </row>
    <row r="1296" spans="6:17" x14ac:dyDescent="0.3">
      <c r="F1296" s="5">
        <v>45345.291666666664</v>
      </c>
      <c r="G1296" s="91">
        <v>191.97</v>
      </c>
      <c r="H1296" s="85">
        <f t="shared" si="40"/>
        <v>195.52299999999997</v>
      </c>
      <c r="I1296" s="85">
        <f>(Table8[[#This Row],[Adj Close]]-Table8[[#This Row],[Forecast 3 Period]])</f>
        <v>-3.5529999999999688</v>
      </c>
      <c r="J1296" s="85">
        <f>Table8[[#This Row],[Erorr ]]^2</f>
        <v>12.623808999999779</v>
      </c>
      <c r="K1296" s="85">
        <f>ABS(Table8[[#This Row],[Erorr ]])</f>
        <v>3.5529999999999688</v>
      </c>
      <c r="L1296" s="13">
        <f>Table8[[#This Row],[Abs Erorr ]]/Table8[[#This Row],[Adj Close]]</f>
        <v>1.8508100223993171E-2</v>
      </c>
      <c r="M1296" s="97">
        <f t="shared" si="41"/>
        <v>196.09400000000002</v>
      </c>
      <c r="N1296" s="85">
        <f>(Table8[[#This Row],[Adj Close]]-Table8[[#This Row],[Forecast 6 Period ]])</f>
        <v>-4.1240000000000236</v>
      </c>
      <c r="O1296" s="85">
        <f>Table8[[#This Row],[Erorr 2]]^2</f>
        <v>17.007376000000196</v>
      </c>
      <c r="P1296" s="85">
        <f>ABS(Table8[[#This Row],[Erorr 2]])</f>
        <v>4.1240000000000236</v>
      </c>
      <c r="Q1296" s="13">
        <f>Table8[[#This Row],[Abs Erorr 4]]/Table8[[#This Row],[Adj Close]]</f>
        <v>2.1482523310934122E-2</v>
      </c>
    </row>
    <row r="1297" spans="6:17" x14ac:dyDescent="0.3">
      <c r="F1297" s="9">
        <v>45348.291666666664</v>
      </c>
      <c r="G1297" s="80">
        <v>199.4</v>
      </c>
      <c r="H1297" s="85">
        <f t="shared" si="40"/>
        <v>194.44200000000001</v>
      </c>
      <c r="I1297" s="85">
        <f>(Table8[[#This Row],[Adj Close]]-Table8[[#This Row],[Forecast 3 Period]])</f>
        <v>4.9579999999999984</v>
      </c>
      <c r="J1297" s="85">
        <f>Table8[[#This Row],[Erorr ]]^2</f>
        <v>24.581763999999986</v>
      </c>
      <c r="K1297" s="85">
        <f>ABS(Table8[[#This Row],[Erorr ]])</f>
        <v>4.9579999999999984</v>
      </c>
      <c r="L1297" s="13">
        <f>Table8[[#This Row],[Abs Erorr ]]/Table8[[#This Row],[Adj Close]]</f>
        <v>2.4864593781344025E-2</v>
      </c>
      <c r="M1297" s="97">
        <f t="shared" si="41"/>
        <v>195.62200000000001</v>
      </c>
      <c r="N1297" s="85">
        <f>(Table8[[#This Row],[Adj Close]]-Table8[[#This Row],[Forecast 6 Period ]])</f>
        <v>3.7779999999999916</v>
      </c>
      <c r="O1297" s="85">
        <f>Table8[[#This Row],[Erorr 2]]^2</f>
        <v>14.273283999999936</v>
      </c>
      <c r="P1297" s="85">
        <f>ABS(Table8[[#This Row],[Erorr 2]])</f>
        <v>3.7779999999999916</v>
      </c>
      <c r="Q1297" s="13">
        <f>Table8[[#This Row],[Abs Erorr 4]]/Table8[[#This Row],[Adj Close]]</f>
        <v>1.8946840521564652E-2</v>
      </c>
    </row>
    <row r="1298" spans="6:17" x14ac:dyDescent="0.3">
      <c r="F1298" s="5">
        <v>45349.291666666664</v>
      </c>
      <c r="G1298" s="91">
        <v>199.73</v>
      </c>
      <c r="H1298" s="85">
        <f t="shared" si="40"/>
        <v>196.57400000000001</v>
      </c>
      <c r="I1298" s="85">
        <f>(Table8[[#This Row],[Adj Close]]-Table8[[#This Row],[Forecast 3 Period]])</f>
        <v>3.1559999999999775</v>
      </c>
      <c r="J1298" s="85">
        <f>Table8[[#This Row],[Erorr ]]^2</f>
        <v>9.9603359999998577</v>
      </c>
      <c r="K1298" s="85">
        <f>ABS(Table8[[#This Row],[Erorr ]])</f>
        <v>3.1559999999999775</v>
      </c>
      <c r="L1298" s="13">
        <f>Table8[[#This Row],[Abs Erorr ]]/Table8[[#This Row],[Adj Close]]</f>
        <v>1.5801331797927091E-2</v>
      </c>
      <c r="M1298" s="97">
        <f t="shared" si="41"/>
        <v>196.08100000000002</v>
      </c>
      <c r="N1298" s="85">
        <f>(Table8[[#This Row],[Adj Close]]-Table8[[#This Row],[Forecast 6 Period ]])</f>
        <v>3.6489999999999725</v>
      </c>
      <c r="O1298" s="85">
        <f>Table8[[#This Row],[Erorr 2]]^2</f>
        <v>13.315200999999799</v>
      </c>
      <c r="P1298" s="85">
        <f>ABS(Table8[[#This Row],[Erorr 2]])</f>
        <v>3.6489999999999725</v>
      </c>
      <c r="Q1298" s="13">
        <f>Table8[[#This Row],[Abs Erorr 4]]/Table8[[#This Row],[Adj Close]]</f>
        <v>1.8269664046462589E-2</v>
      </c>
    </row>
    <row r="1299" spans="6:17" x14ac:dyDescent="0.3">
      <c r="F1299" s="9">
        <v>45350.291666666664</v>
      </c>
      <c r="G1299" s="80">
        <v>202.04</v>
      </c>
      <c r="H1299" s="85">
        <f t="shared" si="40"/>
        <v>197.303</v>
      </c>
      <c r="I1299" s="85">
        <f>(Table8[[#This Row],[Adj Close]]-Table8[[#This Row],[Forecast 3 Period]])</f>
        <v>4.7369999999999948</v>
      </c>
      <c r="J1299" s="85">
        <f>Table8[[#This Row],[Erorr ]]^2</f>
        <v>22.43916899999995</v>
      </c>
      <c r="K1299" s="85">
        <f>ABS(Table8[[#This Row],[Erorr ]])</f>
        <v>4.7369999999999948</v>
      </c>
      <c r="L1299" s="13">
        <f>Table8[[#This Row],[Abs Erorr ]]/Table8[[#This Row],[Adj Close]]</f>
        <v>2.344585230647394E-2</v>
      </c>
      <c r="M1299" s="97">
        <f t="shared" si="41"/>
        <v>196.55500000000001</v>
      </c>
      <c r="N1299" s="85">
        <f>(Table8[[#This Row],[Adj Close]]-Table8[[#This Row],[Forecast 6 Period ]])</f>
        <v>5.4849999999999852</v>
      </c>
      <c r="O1299" s="85">
        <f>Table8[[#This Row],[Erorr 2]]^2</f>
        <v>30.085224999999838</v>
      </c>
      <c r="P1299" s="85">
        <f>ABS(Table8[[#This Row],[Erorr 2]])</f>
        <v>5.4849999999999852</v>
      </c>
      <c r="Q1299" s="13">
        <f>Table8[[#This Row],[Abs Erorr 4]]/Table8[[#This Row],[Adj Close]]</f>
        <v>2.714808948723018E-2</v>
      </c>
    </row>
    <row r="1300" spans="6:17" x14ac:dyDescent="0.3">
      <c r="F1300" s="5">
        <v>45351.291666666664</v>
      </c>
      <c r="G1300" s="91">
        <v>201.88</v>
      </c>
      <c r="H1300" s="85">
        <f t="shared" si="40"/>
        <v>200.55500000000001</v>
      </c>
      <c r="I1300" s="85">
        <f>(Table8[[#This Row],[Adj Close]]-Table8[[#This Row],[Forecast 3 Period]])</f>
        <v>1.3249999999999886</v>
      </c>
      <c r="J1300" s="85">
        <f>Table8[[#This Row],[Erorr ]]^2</f>
        <v>1.7556249999999698</v>
      </c>
      <c r="K1300" s="85">
        <f>ABS(Table8[[#This Row],[Erorr ]])</f>
        <v>1.3249999999999886</v>
      </c>
      <c r="L1300" s="13">
        <f>Table8[[#This Row],[Abs Erorr ]]/Table8[[#This Row],[Adj Close]]</f>
        <v>6.5633049336238786E-3</v>
      </c>
      <c r="M1300" s="97">
        <f t="shared" si="41"/>
        <v>197.84600000000003</v>
      </c>
      <c r="N1300" s="85">
        <f>(Table8[[#This Row],[Adj Close]]-Table8[[#This Row],[Forecast 6 Period ]])</f>
        <v>4.0339999999999634</v>
      </c>
      <c r="O1300" s="85">
        <f>Table8[[#This Row],[Erorr 2]]^2</f>
        <v>16.273155999999705</v>
      </c>
      <c r="P1300" s="85">
        <f>ABS(Table8[[#This Row],[Erorr 2]])</f>
        <v>4.0339999999999634</v>
      </c>
      <c r="Q1300" s="13">
        <f>Table8[[#This Row],[Abs Erorr 4]]/Table8[[#This Row],[Adj Close]]</f>
        <v>1.9982167624331106E-2</v>
      </c>
    </row>
    <row r="1301" spans="6:17" x14ac:dyDescent="0.3">
      <c r="F1301" s="9">
        <v>45352.291666666664</v>
      </c>
      <c r="G1301" s="80">
        <v>202.64</v>
      </c>
      <c r="H1301" s="85">
        <f t="shared" si="40"/>
        <v>201.28300000000002</v>
      </c>
      <c r="I1301" s="85">
        <f>(Table8[[#This Row],[Adj Close]]-Table8[[#This Row],[Forecast 3 Period]])</f>
        <v>1.3569999999999709</v>
      </c>
      <c r="J1301" s="85">
        <f>Table8[[#This Row],[Erorr ]]^2</f>
        <v>1.8414489999999211</v>
      </c>
      <c r="K1301" s="85">
        <f>ABS(Table8[[#This Row],[Erorr ]])</f>
        <v>1.3569999999999709</v>
      </c>
      <c r="L1301" s="13">
        <f>Table8[[#This Row],[Abs Erorr ]]/Table8[[#This Row],[Adj Close]]</f>
        <v>6.6966048164230707E-3</v>
      </c>
      <c r="M1301" s="97">
        <f t="shared" si="41"/>
        <v>199.548</v>
      </c>
      <c r="N1301" s="85">
        <f>(Table8[[#This Row],[Adj Close]]-Table8[[#This Row],[Forecast 6 Period ]])</f>
        <v>3.0919999999999845</v>
      </c>
      <c r="O1301" s="85">
        <f>Table8[[#This Row],[Erorr 2]]^2</f>
        <v>9.5604639999999037</v>
      </c>
      <c r="P1301" s="85">
        <f>ABS(Table8[[#This Row],[Erorr 2]])</f>
        <v>3.0919999999999845</v>
      </c>
      <c r="Q1301" s="13">
        <f>Table8[[#This Row],[Abs Erorr 4]]/Table8[[#This Row],[Adj Close]]</f>
        <v>1.5258586656138891E-2</v>
      </c>
    </row>
    <row r="1302" spans="6:17" x14ac:dyDescent="0.3">
      <c r="F1302" s="5">
        <v>45355.291666666664</v>
      </c>
      <c r="G1302" s="91">
        <v>188.14</v>
      </c>
      <c r="H1302" s="85">
        <f t="shared" si="40"/>
        <v>202.232</v>
      </c>
      <c r="I1302" s="85">
        <f>(Table8[[#This Row],[Adj Close]]-Table8[[#This Row],[Forecast 3 Period]])</f>
        <v>-14.092000000000013</v>
      </c>
      <c r="J1302" s="85">
        <f>Table8[[#This Row],[Erorr ]]^2</f>
        <v>198.58446400000037</v>
      </c>
      <c r="K1302" s="85">
        <f>ABS(Table8[[#This Row],[Erorr ]])</f>
        <v>14.092000000000013</v>
      </c>
      <c r="L1302" s="13">
        <f>Table8[[#This Row],[Abs Erorr ]]/Table8[[#This Row],[Adj Close]]</f>
        <v>7.4901668969916096E-2</v>
      </c>
      <c r="M1302" s="97">
        <f t="shared" si="41"/>
        <v>200.39499999999998</v>
      </c>
      <c r="N1302" s="85">
        <f>(Table8[[#This Row],[Adj Close]]-Table8[[#This Row],[Forecast 6 Period ]])</f>
        <v>-12.254999999999995</v>
      </c>
      <c r="O1302" s="85">
        <f>Table8[[#This Row],[Erorr 2]]^2</f>
        <v>150.18502499999988</v>
      </c>
      <c r="P1302" s="85">
        <f>ABS(Table8[[#This Row],[Erorr 2]])</f>
        <v>12.254999999999995</v>
      </c>
      <c r="Q1302" s="13">
        <f>Table8[[#This Row],[Abs Erorr 4]]/Table8[[#This Row],[Adj Close]]</f>
        <v>6.5137663442117549E-2</v>
      </c>
    </row>
    <row r="1303" spans="6:17" x14ac:dyDescent="0.3">
      <c r="F1303" s="9">
        <v>45356.291666666664</v>
      </c>
      <c r="G1303" s="80">
        <v>180.74</v>
      </c>
      <c r="H1303" s="85">
        <f t="shared" si="40"/>
        <v>196.61199999999999</v>
      </c>
      <c r="I1303" s="85">
        <f>(Table8[[#This Row],[Adj Close]]-Table8[[#This Row],[Forecast 3 Period]])</f>
        <v>-15.871999999999986</v>
      </c>
      <c r="J1303" s="85">
        <f>Table8[[#This Row],[Erorr ]]^2</f>
        <v>251.92038399999956</v>
      </c>
      <c r="K1303" s="85">
        <f>ABS(Table8[[#This Row],[Erorr ]])</f>
        <v>15.871999999999986</v>
      </c>
      <c r="L1303" s="13">
        <f>Table8[[#This Row],[Abs Erorr ]]/Table8[[#This Row],[Adj Close]]</f>
        <v>8.7816753347349702E-2</v>
      </c>
      <c r="M1303" s="97">
        <f t="shared" si="41"/>
        <v>198.85300000000001</v>
      </c>
      <c r="N1303" s="85">
        <f>(Table8[[#This Row],[Adj Close]]-Table8[[#This Row],[Forecast 6 Period ]])</f>
        <v>-18.113</v>
      </c>
      <c r="O1303" s="85">
        <f>Table8[[#This Row],[Erorr 2]]^2</f>
        <v>328.08076899999998</v>
      </c>
      <c r="P1303" s="85">
        <f>ABS(Table8[[#This Row],[Erorr 2]])</f>
        <v>18.113</v>
      </c>
      <c r="Q1303" s="13">
        <f>Table8[[#This Row],[Abs Erorr 4]]/Table8[[#This Row],[Adj Close]]</f>
        <v>0.10021577957286709</v>
      </c>
    </row>
    <row r="1304" spans="6:17" x14ac:dyDescent="0.3">
      <c r="F1304" s="5">
        <v>45357.291666666664</v>
      </c>
      <c r="G1304" s="91">
        <v>176.54</v>
      </c>
      <c r="H1304" s="85">
        <f t="shared" si="40"/>
        <v>189.53</v>
      </c>
      <c r="I1304" s="85">
        <f>(Table8[[#This Row],[Adj Close]]-Table8[[#This Row],[Forecast 3 Period]])</f>
        <v>-12.990000000000009</v>
      </c>
      <c r="J1304" s="85">
        <f>Table8[[#This Row],[Erorr ]]^2</f>
        <v>168.74010000000024</v>
      </c>
      <c r="K1304" s="85">
        <f>ABS(Table8[[#This Row],[Erorr ]])</f>
        <v>12.990000000000009</v>
      </c>
      <c r="L1304" s="13">
        <f>Table8[[#This Row],[Abs Erorr ]]/Table8[[#This Row],[Adj Close]]</f>
        <v>7.3581058117140649E-2</v>
      </c>
      <c r="M1304" s="97">
        <f t="shared" si="41"/>
        <v>194.85700000000003</v>
      </c>
      <c r="N1304" s="85">
        <f>(Table8[[#This Row],[Adj Close]]-Table8[[#This Row],[Forecast 6 Period ]])</f>
        <v>-18.317000000000036</v>
      </c>
      <c r="O1304" s="85">
        <f>Table8[[#This Row],[Erorr 2]]^2</f>
        <v>335.51248900000132</v>
      </c>
      <c r="P1304" s="85">
        <f>ABS(Table8[[#This Row],[Erorr 2]])</f>
        <v>18.317000000000036</v>
      </c>
      <c r="Q1304" s="13">
        <f>Table8[[#This Row],[Abs Erorr 4]]/Table8[[#This Row],[Adj Close]]</f>
        <v>0.10375552282768798</v>
      </c>
    </row>
    <row r="1305" spans="6:17" x14ac:dyDescent="0.3">
      <c r="F1305" s="9">
        <v>45358.291666666664</v>
      </c>
      <c r="G1305" s="80">
        <v>178.65</v>
      </c>
      <c r="H1305" s="85">
        <f t="shared" si="40"/>
        <v>181.27999999999997</v>
      </c>
      <c r="I1305" s="85">
        <f>(Table8[[#This Row],[Adj Close]]-Table8[[#This Row],[Forecast 3 Period]])</f>
        <v>-2.629999999999967</v>
      </c>
      <c r="J1305" s="85">
        <f>Table8[[#This Row],[Erorr ]]^2</f>
        <v>6.9168999999998269</v>
      </c>
      <c r="K1305" s="85">
        <f>ABS(Table8[[#This Row],[Erorr ]])</f>
        <v>2.629999999999967</v>
      </c>
      <c r="L1305" s="13">
        <f>Table8[[#This Row],[Abs Erorr ]]/Table8[[#This Row],[Adj Close]]</f>
        <v>1.4721522530086576E-2</v>
      </c>
      <c r="M1305" s="97">
        <f t="shared" si="41"/>
        <v>190.00400000000002</v>
      </c>
      <c r="N1305" s="85">
        <f>(Table8[[#This Row],[Adj Close]]-Table8[[#This Row],[Forecast 6 Period ]])</f>
        <v>-11.354000000000013</v>
      </c>
      <c r="O1305" s="85">
        <f>Table8[[#This Row],[Erorr 2]]^2</f>
        <v>128.91331600000029</v>
      </c>
      <c r="P1305" s="85">
        <f>ABS(Table8[[#This Row],[Erorr 2]])</f>
        <v>11.354000000000013</v>
      </c>
      <c r="Q1305" s="13">
        <f>Table8[[#This Row],[Abs Erorr 4]]/Table8[[#This Row],[Adj Close]]</f>
        <v>6.3554436048138888E-2</v>
      </c>
    </row>
    <row r="1306" spans="6:17" x14ac:dyDescent="0.3">
      <c r="F1306" s="5">
        <v>45359.291666666664</v>
      </c>
      <c r="G1306" s="91">
        <v>175.34</v>
      </c>
      <c r="H1306" s="85">
        <f t="shared" si="40"/>
        <v>178.64400000000001</v>
      </c>
      <c r="I1306" s="85">
        <f>(Table8[[#This Row],[Adj Close]]-Table8[[#This Row],[Forecast 3 Period]])</f>
        <v>-3.304000000000002</v>
      </c>
      <c r="J1306" s="85">
        <f>Table8[[#This Row],[Erorr ]]^2</f>
        <v>10.916416000000014</v>
      </c>
      <c r="K1306" s="85">
        <f>ABS(Table8[[#This Row],[Erorr ]])</f>
        <v>3.304000000000002</v>
      </c>
      <c r="L1306" s="13">
        <f>Table8[[#This Row],[Abs Erorr ]]/Table8[[#This Row],[Adj Close]]</f>
        <v>1.8843389985171679E-2</v>
      </c>
      <c r="M1306" s="97">
        <f t="shared" si="41"/>
        <v>185.26600000000002</v>
      </c>
      <c r="N1306" s="85">
        <f>(Table8[[#This Row],[Adj Close]]-Table8[[#This Row],[Forecast 6 Period ]])</f>
        <v>-9.9260000000000161</v>
      </c>
      <c r="O1306" s="85">
        <f>Table8[[#This Row],[Erorr 2]]^2</f>
        <v>98.525476000000324</v>
      </c>
      <c r="P1306" s="85">
        <f>ABS(Table8[[#This Row],[Erorr 2]])</f>
        <v>9.9260000000000161</v>
      </c>
      <c r="Q1306" s="13">
        <f>Table8[[#This Row],[Abs Erorr 4]]/Table8[[#This Row],[Adj Close]]</f>
        <v>5.6610014828333617E-2</v>
      </c>
    </row>
    <row r="1307" spans="6:17" x14ac:dyDescent="0.3">
      <c r="F1307" s="9">
        <v>45362.291666666664</v>
      </c>
      <c r="G1307" s="80">
        <v>177.77</v>
      </c>
      <c r="H1307" s="85">
        <f t="shared" si="40"/>
        <v>176.69300000000001</v>
      </c>
      <c r="I1307" s="85">
        <f>(Table8[[#This Row],[Adj Close]]-Table8[[#This Row],[Forecast 3 Period]])</f>
        <v>1.0769999999999982</v>
      </c>
      <c r="J1307" s="85">
        <f>Table8[[#This Row],[Erorr ]]^2</f>
        <v>1.159928999999996</v>
      </c>
      <c r="K1307" s="85">
        <f>ABS(Table8[[#This Row],[Erorr ]])</f>
        <v>1.0769999999999982</v>
      </c>
      <c r="L1307" s="13">
        <f>Table8[[#This Row],[Abs Erorr ]]/Table8[[#This Row],[Adj Close]]</f>
        <v>6.0583900545648764E-3</v>
      </c>
      <c r="M1307" s="97">
        <f t="shared" si="41"/>
        <v>181.33199999999999</v>
      </c>
      <c r="N1307" s="85">
        <f>(Table8[[#This Row],[Adj Close]]-Table8[[#This Row],[Forecast 6 Period ]])</f>
        <v>-3.5619999999999834</v>
      </c>
      <c r="O1307" s="85">
        <f>Table8[[#This Row],[Erorr 2]]^2</f>
        <v>12.687843999999881</v>
      </c>
      <c r="P1307" s="85">
        <f>ABS(Table8[[#This Row],[Erorr 2]])</f>
        <v>3.5619999999999834</v>
      </c>
      <c r="Q1307" s="13">
        <f>Table8[[#This Row],[Abs Erorr 4]]/Table8[[#This Row],[Adj Close]]</f>
        <v>2.0037126624289719E-2</v>
      </c>
    </row>
    <row r="1308" spans="6:17" x14ac:dyDescent="0.3">
      <c r="F1308" s="5">
        <v>45363.291666666664</v>
      </c>
      <c r="G1308" s="91">
        <v>177.54</v>
      </c>
      <c r="H1308" s="85">
        <f t="shared" si="40"/>
        <v>177.30500000000001</v>
      </c>
      <c r="I1308" s="85">
        <f>(Table8[[#This Row],[Adj Close]]-Table8[[#This Row],[Forecast 3 Period]])</f>
        <v>0.23499999999998522</v>
      </c>
      <c r="J1308" s="85">
        <f>Table8[[#This Row],[Erorr ]]^2</f>
        <v>5.522499999999305E-2</v>
      </c>
      <c r="K1308" s="85">
        <f>ABS(Table8[[#This Row],[Erorr ]])</f>
        <v>0.23499999999998522</v>
      </c>
      <c r="L1308" s="13">
        <f>Table8[[#This Row],[Abs Erorr ]]/Table8[[#This Row],[Adj Close]]</f>
        <v>1.3236453756899022E-3</v>
      </c>
      <c r="M1308" s="97">
        <f t="shared" si="41"/>
        <v>178.54800000000003</v>
      </c>
      <c r="N1308" s="85">
        <f>(Table8[[#This Row],[Adj Close]]-Table8[[#This Row],[Forecast 6 Period ]])</f>
        <v>-1.0080000000000382</v>
      </c>
      <c r="O1308" s="85">
        <f>Table8[[#This Row],[Erorr 2]]^2</f>
        <v>1.0160640000000769</v>
      </c>
      <c r="P1308" s="85">
        <f>ABS(Table8[[#This Row],[Erorr 2]])</f>
        <v>1.0080000000000382</v>
      </c>
      <c r="Q1308" s="13">
        <f>Table8[[#This Row],[Abs Erorr 4]]/Table8[[#This Row],[Adj Close]]</f>
        <v>5.6775937816832163E-3</v>
      </c>
    </row>
    <row r="1309" spans="6:17" x14ac:dyDescent="0.3">
      <c r="F1309" s="9">
        <v>45364.291666666664</v>
      </c>
      <c r="G1309" s="80">
        <v>169.48</v>
      </c>
      <c r="H1309" s="85">
        <f t="shared" si="40"/>
        <v>176.94900000000001</v>
      </c>
      <c r="I1309" s="85">
        <f>(Table8[[#This Row],[Adj Close]]-Table8[[#This Row],[Forecast 3 Period]])</f>
        <v>-7.4690000000000225</v>
      </c>
      <c r="J1309" s="85">
        <f>Table8[[#This Row],[Erorr ]]^2</f>
        <v>55.785961000000334</v>
      </c>
      <c r="K1309" s="85">
        <f>ABS(Table8[[#This Row],[Erorr ]])</f>
        <v>7.4690000000000225</v>
      </c>
      <c r="L1309" s="13">
        <f>Table8[[#This Row],[Abs Erorr ]]/Table8[[#This Row],[Adj Close]]</f>
        <v>4.4070096766580261E-2</v>
      </c>
      <c r="M1309" s="97">
        <f t="shared" si="41"/>
        <v>177.58800000000002</v>
      </c>
      <c r="N1309" s="85">
        <f>(Table8[[#This Row],[Adj Close]]-Table8[[#This Row],[Forecast 6 Period ]])</f>
        <v>-8.1080000000000325</v>
      </c>
      <c r="O1309" s="85">
        <f>Table8[[#This Row],[Erorr 2]]^2</f>
        <v>65.739664000000531</v>
      </c>
      <c r="P1309" s="85">
        <f>ABS(Table8[[#This Row],[Erorr 2]])</f>
        <v>8.1080000000000325</v>
      </c>
      <c r="Q1309" s="13">
        <f>Table8[[#This Row],[Abs Erorr 4]]/Table8[[#This Row],[Adj Close]]</f>
        <v>4.7840453150814449E-2</v>
      </c>
    </row>
    <row r="1310" spans="6:17" x14ac:dyDescent="0.3">
      <c r="F1310" s="5">
        <v>45365.291666666664</v>
      </c>
      <c r="G1310" s="91">
        <v>162.5</v>
      </c>
      <c r="H1310" s="85">
        <f t="shared" si="40"/>
        <v>174.38499999999999</v>
      </c>
      <c r="I1310" s="85">
        <f>(Table8[[#This Row],[Adj Close]]-Table8[[#This Row],[Forecast 3 Period]])</f>
        <v>-11.884999999999991</v>
      </c>
      <c r="J1310" s="85">
        <f>Table8[[#This Row],[Erorr ]]^2</f>
        <v>141.25322499999979</v>
      </c>
      <c r="K1310" s="85">
        <f>ABS(Table8[[#This Row],[Erorr ]])</f>
        <v>11.884999999999991</v>
      </c>
      <c r="L1310" s="13">
        <f>Table8[[#This Row],[Abs Erorr ]]/Table8[[#This Row],[Adj Close]]</f>
        <v>7.3138461538461486E-2</v>
      </c>
      <c r="M1310" s="97">
        <f t="shared" si="41"/>
        <v>175.54500000000002</v>
      </c>
      <c r="N1310" s="85">
        <f>(Table8[[#This Row],[Adj Close]]-Table8[[#This Row],[Forecast 6 Period ]])</f>
        <v>-13.045000000000016</v>
      </c>
      <c r="O1310" s="85">
        <f>Table8[[#This Row],[Erorr 2]]^2</f>
        <v>170.17202500000042</v>
      </c>
      <c r="P1310" s="85">
        <f>ABS(Table8[[#This Row],[Erorr 2]])</f>
        <v>13.045000000000016</v>
      </c>
      <c r="Q1310" s="13">
        <f>Table8[[#This Row],[Abs Erorr 4]]/Table8[[#This Row],[Adj Close]]</f>
        <v>8.0276923076923176E-2</v>
      </c>
    </row>
    <row r="1311" spans="6:17" x14ac:dyDescent="0.3">
      <c r="F1311" s="9">
        <v>45366.291666666664</v>
      </c>
      <c r="G1311" s="80">
        <v>163.57</v>
      </c>
      <c r="H1311" s="85">
        <f t="shared" si="40"/>
        <v>169.10599999999999</v>
      </c>
      <c r="I1311" s="85">
        <f>(Table8[[#This Row],[Adj Close]]-Table8[[#This Row],[Forecast 3 Period]])</f>
        <v>-5.5360000000000014</v>
      </c>
      <c r="J1311" s="85">
        <f>Table8[[#This Row],[Erorr ]]^2</f>
        <v>30.647296000000015</v>
      </c>
      <c r="K1311" s="85">
        <f>ABS(Table8[[#This Row],[Erorr ]])</f>
        <v>5.5360000000000014</v>
      </c>
      <c r="L1311" s="13">
        <f>Table8[[#This Row],[Abs Erorr ]]/Table8[[#This Row],[Adj Close]]</f>
        <v>3.3844837072812869E-2</v>
      </c>
      <c r="M1311" s="97">
        <f t="shared" si="41"/>
        <v>172.857</v>
      </c>
      <c r="N1311" s="85">
        <f>(Table8[[#This Row],[Adj Close]]-Table8[[#This Row],[Forecast 6 Period ]])</f>
        <v>-9.2870000000000061</v>
      </c>
      <c r="O1311" s="85">
        <f>Table8[[#This Row],[Erorr 2]]^2</f>
        <v>86.24836900000011</v>
      </c>
      <c r="P1311" s="85">
        <f>ABS(Table8[[#This Row],[Erorr 2]])</f>
        <v>9.2870000000000061</v>
      </c>
      <c r="Q1311" s="13">
        <f>Table8[[#This Row],[Abs Erorr 4]]/Table8[[#This Row],[Adj Close]]</f>
        <v>5.6776915082227833E-2</v>
      </c>
    </row>
    <row r="1312" spans="6:17" x14ac:dyDescent="0.3">
      <c r="F1312" s="5">
        <v>45369.291666666664</v>
      </c>
      <c r="G1312" s="91">
        <v>173.8</v>
      </c>
      <c r="H1312" s="85">
        <f t="shared" si="40"/>
        <v>165.02199999999999</v>
      </c>
      <c r="I1312" s="85">
        <f>(Table8[[#This Row],[Adj Close]]-Table8[[#This Row],[Forecast 3 Period]])</f>
        <v>8.77800000000002</v>
      </c>
      <c r="J1312" s="85">
        <f>Table8[[#This Row],[Erorr ]]^2</f>
        <v>77.053284000000346</v>
      </c>
      <c r="K1312" s="85">
        <f>ABS(Table8[[#This Row],[Erorr ]])</f>
        <v>8.77800000000002</v>
      </c>
      <c r="L1312" s="13">
        <f>Table8[[#This Row],[Abs Erorr ]]/Table8[[#This Row],[Adj Close]]</f>
        <v>5.0506329113924164E-2</v>
      </c>
      <c r="M1312" s="97">
        <f t="shared" si="41"/>
        <v>169.92899999999997</v>
      </c>
      <c r="N1312" s="85">
        <f>(Table8[[#This Row],[Adj Close]]-Table8[[#This Row],[Forecast 6 Period ]])</f>
        <v>3.8710000000000377</v>
      </c>
      <c r="O1312" s="85">
        <f>Table8[[#This Row],[Erorr 2]]^2</f>
        <v>14.984641000000293</v>
      </c>
      <c r="P1312" s="85">
        <f>ABS(Table8[[#This Row],[Erorr 2]])</f>
        <v>3.8710000000000377</v>
      </c>
      <c r="Q1312" s="13">
        <f>Table8[[#This Row],[Abs Erorr 4]]/Table8[[#This Row],[Adj Close]]</f>
        <v>2.2272727272727489E-2</v>
      </c>
    </row>
    <row r="1313" spans="6:17" x14ac:dyDescent="0.3">
      <c r="F1313" s="9">
        <v>45370.291666666664</v>
      </c>
      <c r="G1313" s="80">
        <v>171.32</v>
      </c>
      <c r="H1313" s="85">
        <f t="shared" si="40"/>
        <v>167.34100000000001</v>
      </c>
      <c r="I1313" s="85">
        <f>(Table8[[#This Row],[Adj Close]]-Table8[[#This Row],[Forecast 3 Period]])</f>
        <v>3.978999999999985</v>
      </c>
      <c r="J1313" s="85">
        <f>Table8[[#This Row],[Erorr ]]^2</f>
        <v>15.83244099999988</v>
      </c>
      <c r="K1313" s="85">
        <f>ABS(Table8[[#This Row],[Erorr ]])</f>
        <v>3.978999999999985</v>
      </c>
      <c r="L1313" s="13">
        <f>Table8[[#This Row],[Abs Erorr ]]/Table8[[#This Row],[Adj Close]]</f>
        <v>2.3225542843800986E-2</v>
      </c>
      <c r="M1313" s="97">
        <f t="shared" si="41"/>
        <v>169.40100000000001</v>
      </c>
      <c r="N1313" s="85">
        <f>(Table8[[#This Row],[Adj Close]]-Table8[[#This Row],[Forecast 6 Period ]])</f>
        <v>1.9189999999999827</v>
      </c>
      <c r="O1313" s="85">
        <f>Table8[[#This Row],[Erorr 2]]^2</f>
        <v>3.6825609999999336</v>
      </c>
      <c r="P1313" s="85">
        <f>ABS(Table8[[#This Row],[Erorr 2]])</f>
        <v>1.9189999999999827</v>
      </c>
      <c r="Q1313" s="13">
        <f>Table8[[#This Row],[Abs Erorr 4]]/Table8[[#This Row],[Adj Close]]</f>
        <v>1.120126079850562E-2</v>
      </c>
    </row>
    <row r="1314" spans="6:17" x14ac:dyDescent="0.3">
      <c r="F1314" s="5">
        <v>45371.291666666664</v>
      </c>
      <c r="G1314" s="91">
        <v>175.66</v>
      </c>
      <c r="H1314" s="85">
        <f t="shared" si="40"/>
        <v>169.739</v>
      </c>
      <c r="I1314" s="85">
        <f>(Table8[[#This Row],[Adj Close]]-Table8[[#This Row],[Forecast 3 Period]])</f>
        <v>5.9209999999999923</v>
      </c>
      <c r="J1314" s="85">
        <f>Table8[[#This Row],[Erorr ]]^2</f>
        <v>35.05824099999991</v>
      </c>
      <c r="K1314" s="85">
        <f>ABS(Table8[[#This Row],[Erorr ]])</f>
        <v>5.9209999999999923</v>
      </c>
      <c r="L1314" s="13">
        <f>Table8[[#This Row],[Abs Erorr ]]/Table8[[#This Row],[Adj Close]]</f>
        <v>3.3707161562108574E-2</v>
      </c>
      <c r="M1314" s="97">
        <f t="shared" si="41"/>
        <v>168.94</v>
      </c>
      <c r="N1314" s="85">
        <f>(Table8[[#This Row],[Adj Close]]-Table8[[#This Row],[Forecast 6 Period ]])</f>
        <v>6.7199999999999989</v>
      </c>
      <c r="O1314" s="85">
        <f>Table8[[#This Row],[Erorr 2]]^2</f>
        <v>45.158399999999986</v>
      </c>
      <c r="P1314" s="85">
        <f>ABS(Table8[[#This Row],[Erorr 2]])</f>
        <v>6.7199999999999989</v>
      </c>
      <c r="Q1314" s="13">
        <f>Table8[[#This Row],[Abs Erorr 4]]/Table8[[#This Row],[Adj Close]]</f>
        <v>3.8255721279744956E-2</v>
      </c>
    </row>
    <row r="1315" spans="6:17" x14ac:dyDescent="0.3">
      <c r="F1315" s="9">
        <v>45372.291666666664</v>
      </c>
      <c r="G1315" s="80">
        <v>172.82</v>
      </c>
      <c r="H1315" s="85">
        <f t="shared" si="40"/>
        <v>173.8</v>
      </c>
      <c r="I1315" s="85">
        <f>(Table8[[#This Row],[Adj Close]]-Table8[[#This Row],[Forecast 3 Period]])</f>
        <v>-0.98000000000001819</v>
      </c>
      <c r="J1315" s="85">
        <f>Table8[[#This Row],[Erorr ]]^2</f>
        <v>0.96040000000003567</v>
      </c>
      <c r="K1315" s="85">
        <f>ABS(Table8[[#This Row],[Erorr ]])</f>
        <v>0.98000000000001819</v>
      </c>
      <c r="L1315" s="13">
        <f>Table8[[#This Row],[Abs Erorr ]]/Table8[[#This Row],[Adj Close]]</f>
        <v>5.6706399722255421E-3</v>
      </c>
      <c r="M1315" s="97">
        <f t="shared" si="41"/>
        <v>170.06800000000001</v>
      </c>
      <c r="N1315" s="85">
        <f>(Table8[[#This Row],[Adj Close]]-Table8[[#This Row],[Forecast 6 Period ]])</f>
        <v>2.7519999999999811</v>
      </c>
      <c r="O1315" s="85">
        <f>Table8[[#This Row],[Erorr 2]]^2</f>
        <v>7.5735039999998959</v>
      </c>
      <c r="P1315" s="85">
        <f>ABS(Table8[[#This Row],[Erorr 2]])</f>
        <v>2.7519999999999811</v>
      </c>
      <c r="Q1315" s="13">
        <f>Table8[[#This Row],[Abs Erorr 4]]/Table8[[#This Row],[Adj Close]]</f>
        <v>1.5924082860779894E-2</v>
      </c>
    </row>
    <row r="1316" spans="6:17" x14ac:dyDescent="0.3">
      <c r="F1316" s="5">
        <v>45373.291666666664</v>
      </c>
      <c r="G1316" s="91">
        <v>170.83</v>
      </c>
      <c r="H1316" s="85">
        <f t="shared" si="40"/>
        <v>173.22199999999998</v>
      </c>
      <c r="I1316" s="85">
        <f>(Table8[[#This Row],[Adj Close]]-Table8[[#This Row],[Forecast 3 Period]])</f>
        <v>-2.3919999999999675</v>
      </c>
      <c r="J1316" s="85">
        <f>Table8[[#This Row],[Erorr ]]^2</f>
        <v>5.7216639999998442</v>
      </c>
      <c r="K1316" s="85">
        <f>ABS(Table8[[#This Row],[Erorr ]])</f>
        <v>2.3919999999999675</v>
      </c>
      <c r="L1316" s="13">
        <f>Table8[[#This Row],[Abs Erorr ]]/Table8[[#This Row],[Adj Close]]</f>
        <v>1.4002224433647294E-2</v>
      </c>
      <c r="M1316" s="97">
        <f t="shared" si="41"/>
        <v>171.32700000000003</v>
      </c>
      <c r="N1316" s="85">
        <f>(Table8[[#This Row],[Adj Close]]-Table8[[#This Row],[Forecast 6 Period ]])</f>
        <v>-0.4970000000000141</v>
      </c>
      <c r="O1316" s="85">
        <f>Table8[[#This Row],[Erorr 2]]^2</f>
        <v>0.24700900000001402</v>
      </c>
      <c r="P1316" s="85">
        <f>ABS(Table8[[#This Row],[Erorr 2]])</f>
        <v>0.4970000000000141</v>
      </c>
      <c r="Q1316" s="13">
        <f>Table8[[#This Row],[Abs Erorr 4]]/Table8[[#This Row],[Adj Close]]</f>
        <v>2.909325060001253E-3</v>
      </c>
    </row>
    <row r="1317" spans="6:17" x14ac:dyDescent="0.3">
      <c r="F1317" s="9">
        <v>45376.291666666664</v>
      </c>
      <c r="G1317" s="80">
        <v>172.63</v>
      </c>
      <c r="H1317" s="85">
        <f t="shared" si="40"/>
        <v>172.876</v>
      </c>
      <c r="I1317" s="85">
        <f>(Table8[[#This Row],[Adj Close]]-Table8[[#This Row],[Forecast 3 Period]])</f>
        <v>-0.24600000000000932</v>
      </c>
      <c r="J1317" s="85">
        <f>Table8[[#This Row],[Erorr ]]^2</f>
        <v>6.0516000000004587E-2</v>
      </c>
      <c r="K1317" s="85">
        <f>ABS(Table8[[#This Row],[Erorr ]])</f>
        <v>0.24600000000000932</v>
      </c>
      <c r="L1317" s="13">
        <f>Table8[[#This Row],[Abs Erorr ]]/Table8[[#This Row],[Adj Close]]</f>
        <v>1.4250130336558497E-3</v>
      </c>
      <c r="M1317" s="97">
        <f t="shared" si="41"/>
        <v>171.863</v>
      </c>
      <c r="N1317" s="85">
        <f>(Table8[[#This Row],[Adj Close]]-Table8[[#This Row],[Forecast 6 Period ]])</f>
        <v>0.76699999999999591</v>
      </c>
      <c r="O1317" s="85">
        <f>Table8[[#This Row],[Erorr 2]]^2</f>
        <v>0.58828899999999373</v>
      </c>
      <c r="P1317" s="85">
        <f>ABS(Table8[[#This Row],[Erorr 2]])</f>
        <v>0.76699999999999591</v>
      </c>
      <c r="Q1317" s="13">
        <f>Table8[[#This Row],[Abs Erorr 4]]/Table8[[#This Row],[Adj Close]]</f>
        <v>4.4430284423332906E-3</v>
      </c>
    </row>
    <row r="1318" spans="6:17" x14ac:dyDescent="0.3">
      <c r="F1318" s="5">
        <v>45377.291666666664</v>
      </c>
      <c r="G1318" s="91">
        <v>177.67</v>
      </c>
      <c r="H1318" s="85">
        <f t="shared" si="40"/>
        <v>172.14700000000002</v>
      </c>
      <c r="I1318" s="85">
        <f>(Table8[[#This Row],[Adj Close]]-Table8[[#This Row],[Forecast 3 Period]])</f>
        <v>5.5229999999999677</v>
      </c>
      <c r="J1318" s="85">
        <f>Table8[[#This Row],[Erorr ]]^2</f>
        <v>30.503528999999645</v>
      </c>
      <c r="K1318" s="85">
        <f>ABS(Table8[[#This Row],[Erorr ]])</f>
        <v>5.5229999999999677</v>
      </c>
      <c r="L1318" s="13">
        <f>Table8[[#This Row],[Abs Erorr ]]/Table8[[#This Row],[Adj Close]]</f>
        <v>3.108572071818522E-2</v>
      </c>
      <c r="M1318" s="97">
        <f t="shared" si="41"/>
        <v>172.9</v>
      </c>
      <c r="N1318" s="85">
        <f>(Table8[[#This Row],[Adj Close]]-Table8[[#This Row],[Forecast 6 Period ]])</f>
        <v>4.7699999999999818</v>
      </c>
      <c r="O1318" s="85">
        <f>Table8[[#This Row],[Erorr 2]]^2</f>
        <v>22.752899999999826</v>
      </c>
      <c r="P1318" s="85">
        <f>ABS(Table8[[#This Row],[Erorr 2]])</f>
        <v>4.7699999999999818</v>
      </c>
      <c r="Q1318" s="13">
        <f>Table8[[#This Row],[Abs Erorr 4]]/Table8[[#This Row],[Adj Close]]</f>
        <v>2.6847526312827052E-2</v>
      </c>
    </row>
    <row r="1319" spans="6:17" x14ac:dyDescent="0.3">
      <c r="F1319" s="9">
        <v>45378.291666666664</v>
      </c>
      <c r="G1319" s="80">
        <v>179.83</v>
      </c>
      <c r="H1319" s="85">
        <f t="shared" si="40"/>
        <v>174.10599999999999</v>
      </c>
      <c r="I1319" s="85">
        <f>(Table8[[#This Row],[Adj Close]]-Table8[[#This Row],[Forecast 3 Period]])</f>
        <v>5.724000000000018</v>
      </c>
      <c r="J1319" s="85">
        <f>Table8[[#This Row],[Erorr ]]^2</f>
        <v>32.764176000000205</v>
      </c>
      <c r="K1319" s="85">
        <f>ABS(Table8[[#This Row],[Erorr ]])</f>
        <v>5.724000000000018</v>
      </c>
      <c r="L1319" s="13">
        <f>Table8[[#This Row],[Abs Erorr ]]/Table8[[#This Row],[Adj Close]]</f>
        <v>3.1830061724962562E-2</v>
      </c>
      <c r="M1319" s="97">
        <f t="shared" si="41"/>
        <v>173.488</v>
      </c>
      <c r="N1319" s="85">
        <f>(Table8[[#This Row],[Adj Close]]-Table8[[#This Row],[Forecast 6 Period ]])</f>
        <v>6.342000000000013</v>
      </c>
      <c r="O1319" s="85">
        <f>Table8[[#This Row],[Erorr 2]]^2</f>
        <v>40.220964000000166</v>
      </c>
      <c r="P1319" s="85">
        <f>ABS(Table8[[#This Row],[Erorr 2]])</f>
        <v>6.342000000000013</v>
      </c>
      <c r="Q1319" s="13">
        <f>Table8[[#This Row],[Abs Erorr 4]]/Table8[[#This Row],[Adj Close]]</f>
        <v>3.5266640716232069E-2</v>
      </c>
    </row>
    <row r="1320" spans="6:17" x14ac:dyDescent="0.3">
      <c r="F1320" s="5">
        <v>45379.291666666664</v>
      </c>
      <c r="G1320" s="91">
        <v>175.79</v>
      </c>
      <c r="H1320" s="85">
        <f t="shared" si="40"/>
        <v>177.02199999999999</v>
      </c>
      <c r="I1320" s="85">
        <f>(Table8[[#This Row],[Adj Close]]-Table8[[#This Row],[Forecast 3 Period]])</f>
        <v>-1.2319999999999993</v>
      </c>
      <c r="J1320" s="85">
        <f>Table8[[#This Row],[Erorr ]]^2</f>
        <v>1.5178239999999983</v>
      </c>
      <c r="K1320" s="85">
        <f>ABS(Table8[[#This Row],[Erorr ]])</f>
        <v>1.2319999999999993</v>
      </c>
      <c r="L1320" s="13">
        <f>Table8[[#This Row],[Abs Erorr ]]/Table8[[#This Row],[Adj Close]]</f>
        <v>7.0083622504124206E-3</v>
      </c>
      <c r="M1320" s="97">
        <f t="shared" si="41"/>
        <v>175.04000000000002</v>
      </c>
      <c r="N1320" s="85">
        <f>(Table8[[#This Row],[Adj Close]]-Table8[[#This Row],[Forecast 6 Period ]])</f>
        <v>0.74999999999997158</v>
      </c>
      <c r="O1320" s="85">
        <f>Table8[[#This Row],[Erorr 2]]^2</f>
        <v>0.56249999999995737</v>
      </c>
      <c r="P1320" s="85">
        <f>ABS(Table8[[#This Row],[Erorr 2]])</f>
        <v>0.74999999999997158</v>
      </c>
      <c r="Q1320" s="13">
        <f>Table8[[#This Row],[Abs Erorr 4]]/Table8[[#This Row],[Adj Close]]</f>
        <v>4.2664542920528561E-3</v>
      </c>
    </row>
    <row r="1321" spans="6:17" x14ac:dyDescent="0.3">
      <c r="F1321" s="9">
        <v>45383.291666666664</v>
      </c>
      <c r="G1321" s="80">
        <v>175.22</v>
      </c>
      <c r="H1321" s="85">
        <f t="shared" si="40"/>
        <v>177.566</v>
      </c>
      <c r="I1321" s="85">
        <f>(Table8[[#This Row],[Adj Close]]-Table8[[#This Row],[Forecast 3 Period]])</f>
        <v>-2.3460000000000036</v>
      </c>
      <c r="J1321" s="85">
        <f>Table8[[#This Row],[Erorr ]]^2</f>
        <v>5.5037160000000167</v>
      </c>
      <c r="K1321" s="85">
        <f>ABS(Table8[[#This Row],[Erorr ]])</f>
        <v>2.3460000000000036</v>
      </c>
      <c r="L1321" s="13">
        <f>Table8[[#This Row],[Abs Erorr ]]/Table8[[#This Row],[Adj Close]]</f>
        <v>1.3388882547654399E-2</v>
      </c>
      <c r="M1321" s="97">
        <f t="shared" si="41"/>
        <v>175.54900000000001</v>
      </c>
      <c r="N1321" s="85">
        <f>(Table8[[#This Row],[Adj Close]]-Table8[[#This Row],[Forecast 6 Period ]])</f>
        <v>-0.32900000000000773</v>
      </c>
      <c r="O1321" s="85">
        <f>Table8[[#This Row],[Erorr 2]]^2</f>
        <v>0.10824100000000508</v>
      </c>
      <c r="P1321" s="85">
        <f>ABS(Table8[[#This Row],[Erorr 2]])</f>
        <v>0.32900000000000773</v>
      </c>
      <c r="Q1321" s="13">
        <f>Table8[[#This Row],[Abs Erorr 4]]/Table8[[#This Row],[Adj Close]]</f>
        <v>1.8776395388654704E-3</v>
      </c>
    </row>
    <row r="1322" spans="6:17" x14ac:dyDescent="0.3">
      <c r="F1322" s="5">
        <v>45384.291666666664</v>
      </c>
      <c r="G1322" s="91">
        <v>166.63</v>
      </c>
      <c r="H1322" s="85">
        <f t="shared" si="40"/>
        <v>176.774</v>
      </c>
      <c r="I1322" s="85">
        <f>(Table8[[#This Row],[Adj Close]]-Table8[[#This Row],[Forecast 3 Period]])</f>
        <v>-10.144000000000005</v>
      </c>
      <c r="J1322" s="85">
        <f>Table8[[#This Row],[Erorr ]]^2</f>
        <v>102.90073600000011</v>
      </c>
      <c r="K1322" s="85">
        <f>ABS(Table8[[#This Row],[Erorr ]])</f>
        <v>10.144000000000005</v>
      </c>
      <c r="L1322" s="13">
        <f>Table8[[#This Row],[Abs Erorr ]]/Table8[[#This Row],[Adj Close]]</f>
        <v>6.0877393026465859E-2</v>
      </c>
      <c r="M1322" s="97">
        <f t="shared" si="41"/>
        <v>176.048</v>
      </c>
      <c r="N1322" s="85">
        <f>(Table8[[#This Row],[Adj Close]]-Table8[[#This Row],[Forecast 6 Period ]])</f>
        <v>-9.4180000000000064</v>
      </c>
      <c r="O1322" s="85">
        <f>Table8[[#This Row],[Erorr 2]]^2</f>
        <v>88.698724000000126</v>
      </c>
      <c r="P1322" s="85">
        <f>ABS(Table8[[#This Row],[Erorr 2]])</f>
        <v>9.4180000000000064</v>
      </c>
      <c r="Q1322" s="13">
        <f>Table8[[#This Row],[Abs Erorr 4]]/Table8[[#This Row],[Adj Close]]</f>
        <v>5.6520434495589071E-2</v>
      </c>
    </row>
    <row r="1323" spans="6:17" x14ac:dyDescent="0.3">
      <c r="F1323" s="9">
        <v>45385.291666666664</v>
      </c>
      <c r="G1323" s="80">
        <v>168.38</v>
      </c>
      <c r="H1323" s="85">
        <f t="shared" si="40"/>
        <v>171.95499999999998</v>
      </c>
      <c r="I1323" s="85">
        <f>(Table8[[#This Row],[Adj Close]]-Table8[[#This Row],[Forecast 3 Period]])</f>
        <v>-3.5749999999999886</v>
      </c>
      <c r="J1323" s="85">
        <f>Table8[[#This Row],[Erorr ]]^2</f>
        <v>12.780624999999919</v>
      </c>
      <c r="K1323" s="85">
        <f>ABS(Table8[[#This Row],[Erorr ]])</f>
        <v>3.5749999999999886</v>
      </c>
      <c r="L1323" s="13">
        <f>Table8[[#This Row],[Abs Erorr ]]/Table8[[#This Row],[Adj Close]]</f>
        <v>2.1231737736073102E-2</v>
      </c>
      <c r="M1323" s="97">
        <f t="shared" si="41"/>
        <v>174.524</v>
      </c>
      <c r="N1323" s="85">
        <f>(Table8[[#This Row],[Adj Close]]-Table8[[#This Row],[Forecast 6 Period ]])</f>
        <v>-6.1440000000000055</v>
      </c>
      <c r="O1323" s="85">
        <f>Table8[[#This Row],[Erorr 2]]^2</f>
        <v>37.748736000000065</v>
      </c>
      <c r="P1323" s="85">
        <f>ABS(Table8[[#This Row],[Erorr 2]])</f>
        <v>6.1440000000000055</v>
      </c>
      <c r="Q1323" s="13">
        <f>Table8[[#This Row],[Abs Erorr 4]]/Table8[[#This Row],[Adj Close]]</f>
        <v>3.6488894167953471E-2</v>
      </c>
    </row>
    <row r="1324" spans="6:17" x14ac:dyDescent="0.3">
      <c r="F1324" s="5">
        <v>45386.291666666664</v>
      </c>
      <c r="G1324" s="91">
        <v>171.11</v>
      </c>
      <c r="H1324" s="85">
        <f t="shared" si="40"/>
        <v>169.90700000000001</v>
      </c>
      <c r="I1324" s="85">
        <f>(Table8[[#This Row],[Adj Close]]-Table8[[#This Row],[Forecast 3 Period]])</f>
        <v>1.203000000000003</v>
      </c>
      <c r="J1324" s="85">
        <f>Table8[[#This Row],[Erorr ]]^2</f>
        <v>1.4472090000000071</v>
      </c>
      <c r="K1324" s="85">
        <f>ABS(Table8[[#This Row],[Erorr ]])</f>
        <v>1.203000000000003</v>
      </c>
      <c r="L1324" s="13">
        <f>Table8[[#This Row],[Abs Erorr ]]/Table8[[#This Row],[Adj Close]]</f>
        <v>7.0305651335398449E-3</v>
      </c>
      <c r="M1324" s="97">
        <f t="shared" si="41"/>
        <v>172.95400000000001</v>
      </c>
      <c r="N1324" s="85">
        <f>(Table8[[#This Row],[Adj Close]]-Table8[[#This Row],[Forecast 6 Period ]])</f>
        <v>-1.8439999999999941</v>
      </c>
      <c r="O1324" s="85">
        <f>Table8[[#This Row],[Erorr 2]]^2</f>
        <v>3.400335999999978</v>
      </c>
      <c r="P1324" s="85">
        <f>ABS(Table8[[#This Row],[Erorr 2]])</f>
        <v>1.8439999999999941</v>
      </c>
      <c r="Q1324" s="13">
        <f>Table8[[#This Row],[Abs Erorr 4]]/Table8[[#This Row],[Adj Close]]</f>
        <v>1.0776693355151622E-2</v>
      </c>
    </row>
    <row r="1325" spans="6:17" x14ac:dyDescent="0.3">
      <c r="F1325" s="9">
        <v>45387.291666666664</v>
      </c>
      <c r="G1325" s="80">
        <v>164.9</v>
      </c>
      <c r="H1325" s="85">
        <f t="shared" si="40"/>
        <v>168.947</v>
      </c>
      <c r="I1325" s="85">
        <f>(Table8[[#This Row],[Adj Close]]-Table8[[#This Row],[Forecast 3 Period]])</f>
        <v>-4.046999999999997</v>
      </c>
      <c r="J1325" s="85">
        <f>Table8[[#This Row],[Erorr ]]^2</f>
        <v>16.378208999999977</v>
      </c>
      <c r="K1325" s="85">
        <f>ABS(Table8[[#This Row],[Erorr ]])</f>
        <v>4.046999999999997</v>
      </c>
      <c r="L1325" s="13">
        <f>Table8[[#This Row],[Abs Erorr ]]/Table8[[#This Row],[Adj Close]]</f>
        <v>2.454214675560944E-2</v>
      </c>
      <c r="M1325" s="97">
        <f t="shared" si="41"/>
        <v>171.83</v>
      </c>
      <c r="N1325" s="85">
        <f>(Table8[[#This Row],[Adj Close]]-Table8[[#This Row],[Forecast 6 Period ]])</f>
        <v>-6.9300000000000068</v>
      </c>
      <c r="O1325" s="85">
        <f>Table8[[#This Row],[Erorr 2]]^2</f>
        <v>48.024900000000095</v>
      </c>
      <c r="P1325" s="85">
        <f>ABS(Table8[[#This Row],[Erorr 2]])</f>
        <v>6.9300000000000068</v>
      </c>
      <c r="Q1325" s="13">
        <f>Table8[[#This Row],[Abs Erorr 4]]/Table8[[#This Row],[Adj Close]]</f>
        <v>4.2025469981807194E-2</v>
      </c>
    </row>
    <row r="1326" spans="6:17" x14ac:dyDescent="0.3">
      <c r="F1326" s="5">
        <v>45390.291666666664</v>
      </c>
      <c r="G1326" s="91">
        <v>172.98</v>
      </c>
      <c r="H1326" s="85">
        <f t="shared" si="40"/>
        <v>167.80700000000002</v>
      </c>
      <c r="I1326" s="85">
        <f>(Table8[[#This Row],[Adj Close]]-Table8[[#This Row],[Forecast 3 Period]])</f>
        <v>5.1729999999999734</v>
      </c>
      <c r="J1326" s="85">
        <f>Table8[[#This Row],[Erorr ]]^2</f>
        <v>26.759928999999726</v>
      </c>
      <c r="K1326" s="85">
        <f>ABS(Table8[[#This Row],[Erorr ]])</f>
        <v>5.1729999999999734</v>
      </c>
      <c r="L1326" s="13">
        <f>Table8[[#This Row],[Abs Erorr ]]/Table8[[#This Row],[Adj Close]]</f>
        <v>2.990519135160119E-2</v>
      </c>
      <c r="M1326" s="97">
        <f t="shared" si="41"/>
        <v>169.30500000000001</v>
      </c>
      <c r="N1326" s="85">
        <f>(Table8[[#This Row],[Adj Close]]-Table8[[#This Row],[Forecast 6 Period ]])</f>
        <v>3.6749999999999829</v>
      </c>
      <c r="O1326" s="85">
        <f>Table8[[#This Row],[Erorr 2]]^2</f>
        <v>13.505624999999874</v>
      </c>
      <c r="P1326" s="85">
        <f>ABS(Table8[[#This Row],[Erorr 2]])</f>
        <v>3.6749999999999829</v>
      </c>
      <c r="Q1326" s="13">
        <f>Table8[[#This Row],[Abs Erorr 4]]/Table8[[#This Row],[Adj Close]]</f>
        <v>2.1245230662504239E-2</v>
      </c>
    </row>
    <row r="1327" spans="6:17" x14ac:dyDescent="0.3">
      <c r="F1327" s="9">
        <v>45391.291666666664</v>
      </c>
      <c r="G1327" s="80">
        <v>176.88</v>
      </c>
      <c r="H1327" s="85">
        <f t="shared" si="40"/>
        <v>169.995</v>
      </c>
      <c r="I1327" s="85">
        <f>(Table8[[#This Row],[Adj Close]]-Table8[[#This Row],[Forecast 3 Period]])</f>
        <v>6.8849999999999909</v>
      </c>
      <c r="J1327" s="85">
        <f>Table8[[#This Row],[Erorr ]]^2</f>
        <v>47.403224999999878</v>
      </c>
      <c r="K1327" s="85">
        <f>ABS(Table8[[#This Row],[Erorr ]])</f>
        <v>6.8849999999999909</v>
      </c>
      <c r="L1327" s="13">
        <f>Table8[[#This Row],[Abs Erorr ]]/Table8[[#This Row],[Adj Close]]</f>
        <v>3.8924694708276746E-2</v>
      </c>
      <c r="M1327" s="97">
        <f t="shared" si="41"/>
        <v>169.65899999999999</v>
      </c>
      <c r="N1327" s="85">
        <f>(Table8[[#This Row],[Adj Close]]-Table8[[#This Row],[Forecast 6 Period ]])</f>
        <v>7.2210000000000036</v>
      </c>
      <c r="O1327" s="85">
        <f>Table8[[#This Row],[Erorr 2]]^2</f>
        <v>52.142841000000054</v>
      </c>
      <c r="P1327" s="85">
        <f>ABS(Table8[[#This Row],[Erorr 2]])</f>
        <v>7.2210000000000036</v>
      </c>
      <c r="Q1327" s="13">
        <f>Table8[[#This Row],[Abs Erorr 4]]/Table8[[#This Row],[Adj Close]]</f>
        <v>4.0824287652645883E-2</v>
      </c>
    </row>
    <row r="1328" spans="6:17" x14ac:dyDescent="0.3">
      <c r="F1328" s="5">
        <v>45392.291666666664</v>
      </c>
      <c r="G1328" s="91">
        <v>171.76</v>
      </c>
      <c r="H1328" s="85">
        <f t="shared" si="40"/>
        <v>172.11599999999999</v>
      </c>
      <c r="I1328" s="85">
        <f>(Table8[[#This Row],[Adj Close]]-Table8[[#This Row],[Forecast 3 Period]])</f>
        <v>-0.35599999999999454</v>
      </c>
      <c r="J1328" s="85">
        <f>Table8[[#This Row],[Erorr ]]^2</f>
        <v>0.1267359999999961</v>
      </c>
      <c r="K1328" s="85">
        <f>ABS(Table8[[#This Row],[Erorr ]])</f>
        <v>0.35599999999999454</v>
      </c>
      <c r="L1328" s="13">
        <f>Table8[[#This Row],[Abs Erorr ]]/Table8[[#This Row],[Adj Close]]</f>
        <v>2.0726595249184591E-3</v>
      </c>
      <c r="M1328" s="97">
        <f t="shared" si="41"/>
        <v>170.67500000000001</v>
      </c>
      <c r="N1328" s="85">
        <f>(Table8[[#This Row],[Adj Close]]-Table8[[#This Row],[Forecast 6 Period ]])</f>
        <v>1.0849999999999795</v>
      </c>
      <c r="O1328" s="85">
        <f>Table8[[#This Row],[Erorr 2]]^2</f>
        <v>1.1772249999999556</v>
      </c>
      <c r="P1328" s="85">
        <f>ABS(Table8[[#This Row],[Erorr 2]])</f>
        <v>1.0849999999999795</v>
      </c>
      <c r="Q1328" s="13">
        <f>Table8[[#This Row],[Abs Erorr 4]]/Table8[[#This Row],[Adj Close]]</f>
        <v>6.3169538891475292E-3</v>
      </c>
    </row>
    <row r="1329" spans="6:17" x14ac:dyDescent="0.3">
      <c r="F1329" s="9">
        <v>45393.291666666664</v>
      </c>
      <c r="G1329" s="80">
        <v>174.6</v>
      </c>
      <c r="H1329" s="85">
        <f t="shared" si="40"/>
        <v>173.66200000000001</v>
      </c>
      <c r="I1329" s="85">
        <f>(Table8[[#This Row],[Adj Close]]-Table8[[#This Row],[Forecast 3 Period]])</f>
        <v>0.93799999999998818</v>
      </c>
      <c r="J1329" s="85">
        <f>Table8[[#This Row],[Erorr ]]^2</f>
        <v>0.87984399999997787</v>
      </c>
      <c r="K1329" s="85">
        <f>ABS(Table8[[#This Row],[Erorr ]])</f>
        <v>0.93799999999998818</v>
      </c>
      <c r="L1329" s="13">
        <f>Table8[[#This Row],[Abs Erorr ]]/Table8[[#This Row],[Adj Close]]</f>
        <v>5.3722794959907691E-3</v>
      </c>
      <c r="M1329" s="97">
        <f t="shared" si="41"/>
        <v>171.25299999999996</v>
      </c>
      <c r="N1329" s="85">
        <f>(Table8[[#This Row],[Adj Close]]-Table8[[#This Row],[Forecast 6 Period ]])</f>
        <v>3.3470000000000368</v>
      </c>
      <c r="O1329" s="85">
        <f>Table8[[#This Row],[Erorr 2]]^2</f>
        <v>11.202409000000246</v>
      </c>
      <c r="P1329" s="85">
        <f>ABS(Table8[[#This Row],[Erorr 2]])</f>
        <v>3.3470000000000368</v>
      </c>
      <c r="Q1329" s="13">
        <f>Table8[[#This Row],[Abs Erorr 4]]/Table8[[#This Row],[Adj Close]]</f>
        <v>1.9169530355097577E-2</v>
      </c>
    </row>
    <row r="1330" spans="6:17" x14ac:dyDescent="0.3">
      <c r="F1330" s="5">
        <v>45394.291666666664</v>
      </c>
      <c r="G1330" s="91">
        <v>171.05</v>
      </c>
      <c r="H1330" s="85">
        <f t="shared" si="40"/>
        <v>174.43199999999999</v>
      </c>
      <c r="I1330" s="85">
        <f>(Table8[[#This Row],[Adj Close]]-Table8[[#This Row],[Forecast 3 Period]])</f>
        <v>-3.3819999999999766</v>
      </c>
      <c r="J1330" s="85">
        <f>Table8[[#This Row],[Erorr ]]^2</f>
        <v>11.437923999999841</v>
      </c>
      <c r="K1330" s="85">
        <f>ABS(Table8[[#This Row],[Erorr ]])</f>
        <v>3.3819999999999766</v>
      </c>
      <c r="L1330" s="13">
        <f>Table8[[#This Row],[Abs Erorr ]]/Table8[[#This Row],[Adj Close]]</f>
        <v>1.9771996492253589E-2</v>
      </c>
      <c r="M1330" s="97">
        <f t="shared" si="41"/>
        <v>172.845</v>
      </c>
      <c r="N1330" s="85">
        <f>(Table8[[#This Row],[Adj Close]]-Table8[[#This Row],[Forecast 6 Period ]])</f>
        <v>-1.7949999999999875</v>
      </c>
      <c r="O1330" s="85">
        <f>Table8[[#This Row],[Erorr 2]]^2</f>
        <v>3.2220249999999551</v>
      </c>
      <c r="P1330" s="85">
        <f>ABS(Table8[[#This Row],[Erorr 2]])</f>
        <v>1.7949999999999875</v>
      </c>
      <c r="Q1330" s="13">
        <f>Table8[[#This Row],[Abs Erorr 4]]/Table8[[#This Row],[Adj Close]]</f>
        <v>1.0494007600116852E-2</v>
      </c>
    </row>
    <row r="1331" spans="6:17" x14ac:dyDescent="0.3">
      <c r="F1331" s="9">
        <v>45397.291666666664</v>
      </c>
      <c r="G1331" s="80">
        <v>161.47999999999999</v>
      </c>
      <c r="H1331" s="85">
        <f t="shared" si="40"/>
        <v>172.328</v>
      </c>
      <c r="I1331" s="85">
        <f>(Table8[[#This Row],[Adj Close]]-Table8[[#This Row],[Forecast 3 Period]])</f>
        <v>-10.848000000000013</v>
      </c>
      <c r="J1331" s="85">
        <f>Table8[[#This Row],[Erorr ]]^2</f>
        <v>117.67910400000028</v>
      </c>
      <c r="K1331" s="85">
        <f>ABS(Table8[[#This Row],[Erorr ]])</f>
        <v>10.848000000000013</v>
      </c>
      <c r="L1331" s="13">
        <f>Table8[[#This Row],[Abs Erorr ]]/Table8[[#This Row],[Adj Close]]</f>
        <v>6.7178597968788792E-2</v>
      </c>
      <c r="M1331" s="97">
        <f t="shared" si="41"/>
        <v>172.64600000000002</v>
      </c>
      <c r="N1331" s="85">
        <f>(Table8[[#This Row],[Adj Close]]-Table8[[#This Row],[Forecast 6 Period ]])</f>
        <v>-11.166000000000025</v>
      </c>
      <c r="O1331" s="85">
        <f>Table8[[#This Row],[Erorr 2]]^2</f>
        <v>124.67955600000056</v>
      </c>
      <c r="P1331" s="85">
        <f>ABS(Table8[[#This Row],[Erorr 2]])</f>
        <v>11.166000000000025</v>
      </c>
      <c r="Q1331" s="13">
        <f>Table8[[#This Row],[Abs Erorr 4]]/Table8[[#This Row],[Adj Close]]</f>
        <v>6.9147882090661542E-2</v>
      </c>
    </row>
    <row r="1332" spans="6:17" x14ac:dyDescent="0.3">
      <c r="F1332" s="5">
        <v>45398.291666666664</v>
      </c>
      <c r="G1332" s="91">
        <v>157.11000000000001</v>
      </c>
      <c r="H1332" s="85">
        <f t="shared" si="40"/>
        <v>168.28700000000001</v>
      </c>
      <c r="I1332" s="85">
        <f>(Table8[[#This Row],[Adj Close]]-Table8[[#This Row],[Forecast 3 Period]])</f>
        <v>-11.176999999999992</v>
      </c>
      <c r="J1332" s="85">
        <f>Table8[[#This Row],[Erorr ]]^2</f>
        <v>124.92532899999983</v>
      </c>
      <c r="K1332" s="85">
        <f>ABS(Table8[[#This Row],[Erorr ]])</f>
        <v>11.176999999999992</v>
      </c>
      <c r="L1332" s="13">
        <f>Table8[[#This Row],[Abs Erorr ]]/Table8[[#This Row],[Adj Close]]</f>
        <v>7.1141238622621034E-2</v>
      </c>
      <c r="M1332" s="97">
        <f t="shared" si="41"/>
        <v>170.76399999999998</v>
      </c>
      <c r="N1332" s="85">
        <f>(Table8[[#This Row],[Adj Close]]-Table8[[#This Row],[Forecast 6 Period ]])</f>
        <v>-13.653999999999968</v>
      </c>
      <c r="O1332" s="85">
        <f>Table8[[#This Row],[Erorr 2]]^2</f>
        <v>186.43171599999911</v>
      </c>
      <c r="P1332" s="85">
        <f>ABS(Table8[[#This Row],[Erorr 2]])</f>
        <v>13.653999999999968</v>
      </c>
      <c r="Q1332" s="13">
        <f>Table8[[#This Row],[Abs Erorr 4]]/Table8[[#This Row],[Adj Close]]</f>
        <v>8.6907262427598289E-2</v>
      </c>
    </row>
    <row r="1333" spans="6:17" x14ac:dyDescent="0.3">
      <c r="F1333" s="9">
        <v>45399.291666666664</v>
      </c>
      <c r="G1333" s="80">
        <v>155.44999999999999</v>
      </c>
      <c r="H1333" s="85">
        <f t="shared" si="40"/>
        <v>162.60300000000001</v>
      </c>
      <c r="I1333" s="85">
        <f>(Table8[[#This Row],[Adj Close]]-Table8[[#This Row],[Forecast 3 Period]])</f>
        <v>-7.15300000000002</v>
      </c>
      <c r="J1333" s="85">
        <f>Table8[[#This Row],[Erorr ]]^2</f>
        <v>51.165409000000288</v>
      </c>
      <c r="K1333" s="85">
        <f>ABS(Table8[[#This Row],[Erorr ]])</f>
        <v>7.15300000000002</v>
      </c>
      <c r="L1333" s="13">
        <f>Table8[[#This Row],[Abs Erorr ]]/Table8[[#This Row],[Adj Close]]</f>
        <v>4.6014795754261956E-2</v>
      </c>
      <c r="M1333" s="97">
        <f t="shared" si="41"/>
        <v>167.71199999999999</v>
      </c>
      <c r="N1333" s="85">
        <f>(Table8[[#This Row],[Adj Close]]-Table8[[#This Row],[Forecast 6 Period ]])</f>
        <v>-12.262</v>
      </c>
      <c r="O1333" s="85">
        <f>Table8[[#This Row],[Erorr 2]]^2</f>
        <v>150.35664400000002</v>
      </c>
      <c r="P1333" s="85">
        <f>ABS(Table8[[#This Row],[Erorr 2]])</f>
        <v>12.262</v>
      </c>
      <c r="Q1333" s="13">
        <f>Table8[[#This Row],[Abs Erorr 4]]/Table8[[#This Row],[Adj Close]]</f>
        <v>7.8880669025410105E-2</v>
      </c>
    </row>
    <row r="1334" spans="6:17" x14ac:dyDescent="0.3">
      <c r="F1334" s="5">
        <v>45400.291666666664</v>
      </c>
      <c r="G1334" s="91">
        <v>149.93</v>
      </c>
      <c r="H1334" s="85">
        <f t="shared" si="40"/>
        <v>157.75700000000001</v>
      </c>
      <c r="I1334" s="85">
        <f>(Table8[[#This Row],[Adj Close]]-Table8[[#This Row],[Forecast 3 Period]])</f>
        <v>-7.8269999999999982</v>
      </c>
      <c r="J1334" s="85">
        <f>Table8[[#This Row],[Erorr ]]^2</f>
        <v>61.261928999999974</v>
      </c>
      <c r="K1334" s="85">
        <f>ABS(Table8[[#This Row],[Erorr ]])</f>
        <v>7.8269999999999982</v>
      </c>
      <c r="L1334" s="13">
        <f>Table8[[#This Row],[Abs Erorr ]]/Table8[[#This Row],[Adj Close]]</f>
        <v>5.2204362035616604E-2</v>
      </c>
      <c r="M1334" s="97">
        <f t="shared" si="41"/>
        <v>163.654</v>
      </c>
      <c r="N1334" s="85">
        <f>(Table8[[#This Row],[Adj Close]]-Table8[[#This Row],[Forecast 6 Period ]])</f>
        <v>-13.72399999999999</v>
      </c>
      <c r="O1334" s="85">
        <f>Table8[[#This Row],[Erorr 2]]^2</f>
        <v>188.34817599999971</v>
      </c>
      <c r="P1334" s="85">
        <f>ABS(Table8[[#This Row],[Erorr 2]])</f>
        <v>13.72399999999999</v>
      </c>
      <c r="Q1334" s="13">
        <f>Table8[[#This Row],[Abs Erorr 4]]/Table8[[#This Row],[Adj Close]]</f>
        <v>9.153605015673974E-2</v>
      </c>
    </row>
    <row r="1335" spans="6:17" x14ac:dyDescent="0.3">
      <c r="F1335" s="9">
        <v>45401.291666666664</v>
      </c>
      <c r="G1335" s="80">
        <v>147.05000000000001</v>
      </c>
      <c r="H1335" s="85">
        <f t="shared" si="40"/>
        <v>153.74</v>
      </c>
      <c r="I1335" s="85">
        <f>(Table8[[#This Row],[Adj Close]]-Table8[[#This Row],[Forecast 3 Period]])</f>
        <v>-6.6899999999999977</v>
      </c>
      <c r="J1335" s="85">
        <f>Table8[[#This Row],[Erorr ]]^2</f>
        <v>44.756099999999968</v>
      </c>
      <c r="K1335" s="85">
        <f>ABS(Table8[[#This Row],[Erorr ]])</f>
        <v>6.6899999999999977</v>
      </c>
      <c r="L1335" s="13">
        <f>Table8[[#This Row],[Abs Erorr ]]/Table8[[#This Row],[Adj Close]]</f>
        <v>4.5494729683781009E-2</v>
      </c>
      <c r="M1335" s="97">
        <f t="shared" si="41"/>
        <v>159.35900000000001</v>
      </c>
      <c r="N1335" s="85">
        <f>(Table8[[#This Row],[Adj Close]]-Table8[[#This Row],[Forecast 6 Period ]])</f>
        <v>-12.308999999999997</v>
      </c>
      <c r="O1335" s="85">
        <f>Table8[[#This Row],[Erorr 2]]^2</f>
        <v>151.51148099999995</v>
      </c>
      <c r="P1335" s="85">
        <f>ABS(Table8[[#This Row],[Erorr 2]])</f>
        <v>12.308999999999997</v>
      </c>
      <c r="Q1335" s="13">
        <f>Table8[[#This Row],[Abs Erorr 4]]/Table8[[#This Row],[Adj Close]]</f>
        <v>8.3706222373342382E-2</v>
      </c>
    </row>
    <row r="1336" spans="6:17" x14ac:dyDescent="0.3">
      <c r="F1336" s="5">
        <v>45404.291666666664</v>
      </c>
      <c r="G1336" s="91">
        <v>142.05000000000001</v>
      </c>
      <c r="H1336" s="85">
        <f t="shared" si="40"/>
        <v>150.434</v>
      </c>
      <c r="I1336" s="85">
        <f>(Table8[[#This Row],[Adj Close]]-Table8[[#This Row],[Forecast 3 Period]])</f>
        <v>-8.3839999999999861</v>
      </c>
      <c r="J1336" s="85">
        <f>Table8[[#This Row],[Erorr ]]^2</f>
        <v>70.291455999999769</v>
      </c>
      <c r="K1336" s="85">
        <f>ABS(Table8[[#This Row],[Erorr ]])</f>
        <v>8.3839999999999861</v>
      </c>
      <c r="L1336" s="13">
        <f>Table8[[#This Row],[Abs Erorr ]]/Table8[[#This Row],[Adj Close]]</f>
        <v>5.9021471312917885E-2</v>
      </c>
      <c r="M1336" s="97">
        <f t="shared" si="41"/>
        <v>155.161</v>
      </c>
      <c r="N1336" s="85">
        <f>(Table8[[#This Row],[Adj Close]]-Table8[[#This Row],[Forecast 6 Period ]])</f>
        <v>-13.11099999999999</v>
      </c>
      <c r="O1336" s="85">
        <f>Table8[[#This Row],[Erorr 2]]^2</f>
        <v>171.89832099999973</v>
      </c>
      <c r="P1336" s="85">
        <f>ABS(Table8[[#This Row],[Erorr 2]])</f>
        <v>13.11099999999999</v>
      </c>
      <c r="Q1336" s="13">
        <f>Table8[[#This Row],[Abs Erorr 4]]/Table8[[#This Row],[Adj Close]]</f>
        <v>9.2298486448433567E-2</v>
      </c>
    </row>
    <row r="1337" spans="6:17" x14ac:dyDescent="0.3">
      <c r="F1337" s="9">
        <v>45405.291666666664</v>
      </c>
      <c r="G1337" s="80">
        <v>144.68</v>
      </c>
      <c r="H1337" s="85">
        <f t="shared" si="40"/>
        <v>145.91399999999999</v>
      </c>
      <c r="I1337" s="85">
        <f>(Table8[[#This Row],[Adj Close]]-Table8[[#This Row],[Forecast 3 Period]])</f>
        <v>-1.2339999999999804</v>
      </c>
      <c r="J1337" s="85">
        <f>Table8[[#This Row],[Erorr ]]^2</f>
        <v>1.5227559999999518</v>
      </c>
      <c r="K1337" s="85">
        <f>ABS(Table8[[#This Row],[Erorr ]])</f>
        <v>1.2339999999999804</v>
      </c>
      <c r="L1337" s="13">
        <f>Table8[[#This Row],[Abs Erorr ]]/Table8[[#This Row],[Adj Close]]</f>
        <v>8.5291678186340918E-3</v>
      </c>
      <c r="M1337" s="97">
        <f t="shared" si="41"/>
        <v>150.75500000000002</v>
      </c>
      <c r="N1337" s="85">
        <f>(Table8[[#This Row],[Adj Close]]-Table8[[#This Row],[Forecast 6 Period ]])</f>
        <v>-6.0750000000000171</v>
      </c>
      <c r="O1337" s="85">
        <f>Table8[[#This Row],[Erorr 2]]^2</f>
        <v>36.905625000000207</v>
      </c>
      <c r="P1337" s="85">
        <f>ABS(Table8[[#This Row],[Erorr 2]])</f>
        <v>6.0750000000000171</v>
      </c>
      <c r="Q1337" s="13">
        <f>Table8[[#This Row],[Abs Erorr 4]]/Table8[[#This Row],[Adj Close]]</f>
        <v>4.1989217583632964E-2</v>
      </c>
    </row>
    <row r="1338" spans="6:17" x14ac:dyDescent="0.3">
      <c r="F1338" s="5">
        <v>45406.291666666664</v>
      </c>
      <c r="G1338" s="91">
        <v>162.13</v>
      </c>
      <c r="H1338" s="85">
        <f t="shared" si="40"/>
        <v>144.602</v>
      </c>
      <c r="I1338" s="85">
        <f>(Table8[[#This Row],[Adj Close]]-Table8[[#This Row],[Forecast 3 Period]])</f>
        <v>17.527999999999992</v>
      </c>
      <c r="J1338" s="85">
        <f>Table8[[#This Row],[Erorr ]]^2</f>
        <v>307.23078399999969</v>
      </c>
      <c r="K1338" s="85">
        <f>ABS(Table8[[#This Row],[Erorr ]])</f>
        <v>17.527999999999992</v>
      </c>
      <c r="L1338" s="13">
        <f>Table8[[#This Row],[Abs Erorr ]]/Table8[[#This Row],[Adj Close]]</f>
        <v>0.10811077530376853</v>
      </c>
      <c r="M1338" s="97">
        <f t="shared" si="41"/>
        <v>147.99800000000002</v>
      </c>
      <c r="N1338" s="85">
        <f>(Table8[[#This Row],[Adj Close]]-Table8[[#This Row],[Forecast 6 Period ]])</f>
        <v>14.131999999999977</v>
      </c>
      <c r="O1338" s="85">
        <f>Table8[[#This Row],[Erorr 2]]^2</f>
        <v>199.71342399999935</v>
      </c>
      <c r="P1338" s="85">
        <f>ABS(Table8[[#This Row],[Erorr 2]])</f>
        <v>14.131999999999977</v>
      </c>
      <c r="Q1338" s="13">
        <f>Table8[[#This Row],[Abs Erorr 4]]/Table8[[#This Row],[Adj Close]]</f>
        <v>8.7164620983161523E-2</v>
      </c>
    </row>
    <row r="1339" spans="6:17" x14ac:dyDescent="0.3">
      <c r="F1339" s="9">
        <v>45407.291666666664</v>
      </c>
      <c r="G1339" s="80">
        <v>170.18</v>
      </c>
      <c r="H1339" s="85">
        <f t="shared" si="40"/>
        <v>150.87100000000001</v>
      </c>
      <c r="I1339" s="85">
        <f>(Table8[[#This Row],[Adj Close]]-Table8[[#This Row],[Forecast 3 Period]])</f>
        <v>19.308999999999997</v>
      </c>
      <c r="J1339" s="85">
        <f>Table8[[#This Row],[Erorr ]]^2</f>
        <v>372.83748099999991</v>
      </c>
      <c r="K1339" s="85">
        <f>ABS(Table8[[#This Row],[Erorr ]])</f>
        <v>19.308999999999997</v>
      </c>
      <c r="L1339" s="13">
        <f>Table8[[#This Row],[Abs Erorr ]]/Table8[[#This Row],[Adj Close]]</f>
        <v>0.11346221647667173</v>
      </c>
      <c r="M1339" s="97">
        <f t="shared" si="41"/>
        <v>149.72</v>
      </c>
      <c r="N1339" s="85">
        <f>(Table8[[#This Row],[Adj Close]]-Table8[[#This Row],[Forecast 6 Period ]])</f>
        <v>20.460000000000008</v>
      </c>
      <c r="O1339" s="85">
        <f>Table8[[#This Row],[Erorr 2]]^2</f>
        <v>418.61160000000035</v>
      </c>
      <c r="P1339" s="85">
        <f>ABS(Table8[[#This Row],[Erorr 2]])</f>
        <v>20.460000000000008</v>
      </c>
      <c r="Q1339" s="13">
        <f>Table8[[#This Row],[Abs Erorr 4]]/Table8[[#This Row],[Adj Close]]</f>
        <v>0.12022564343636154</v>
      </c>
    </row>
    <row r="1340" spans="6:17" x14ac:dyDescent="0.3">
      <c r="F1340" s="5">
        <v>45408.291666666664</v>
      </c>
      <c r="G1340" s="91">
        <v>168.29</v>
      </c>
      <c r="H1340" s="85">
        <f t="shared" si="40"/>
        <v>160.11500000000001</v>
      </c>
      <c r="I1340" s="85">
        <f>(Table8[[#This Row],[Adj Close]]-Table8[[#This Row],[Forecast 3 Period]])</f>
        <v>8.1749999999999829</v>
      </c>
      <c r="J1340" s="85">
        <f>Table8[[#This Row],[Erorr ]]^2</f>
        <v>66.830624999999728</v>
      </c>
      <c r="K1340" s="85">
        <f>ABS(Table8[[#This Row],[Erorr ]])</f>
        <v>8.1749999999999829</v>
      </c>
      <c r="L1340" s="13">
        <f>Table8[[#This Row],[Abs Erorr ]]/Table8[[#This Row],[Adj Close]]</f>
        <v>4.8576861370253632E-2</v>
      </c>
      <c r="M1340" s="97">
        <f t="shared" si="41"/>
        <v>153.50600000000003</v>
      </c>
      <c r="N1340" s="85">
        <f>(Table8[[#This Row],[Adj Close]]-Table8[[#This Row],[Forecast 6 Period ]])</f>
        <v>14.783999999999963</v>
      </c>
      <c r="O1340" s="85">
        <f>Table8[[#This Row],[Erorr 2]]^2</f>
        <v>218.56665599999891</v>
      </c>
      <c r="P1340" s="85">
        <f>ABS(Table8[[#This Row],[Erorr 2]])</f>
        <v>14.783999999999963</v>
      </c>
      <c r="Q1340" s="13">
        <f>Table8[[#This Row],[Abs Erorr 4]]/Table8[[#This Row],[Adj Close]]</f>
        <v>8.7848357002792588E-2</v>
      </c>
    </row>
    <row r="1341" spans="6:17" x14ac:dyDescent="0.3">
      <c r="F1341" s="9">
        <v>45411.291666666664</v>
      </c>
      <c r="G1341" s="80">
        <v>194.05</v>
      </c>
      <c r="H1341" s="85">
        <f t="shared" si="40"/>
        <v>167.00900000000001</v>
      </c>
      <c r="I1341" s="85">
        <f>(Table8[[#This Row],[Adj Close]]-Table8[[#This Row],[Forecast 3 Period]])</f>
        <v>27.040999999999997</v>
      </c>
      <c r="J1341" s="85">
        <f>Table8[[#This Row],[Erorr ]]^2</f>
        <v>731.21568099999979</v>
      </c>
      <c r="K1341" s="85">
        <f>ABS(Table8[[#This Row],[Erorr ]])</f>
        <v>27.040999999999997</v>
      </c>
      <c r="L1341" s="13">
        <f>Table8[[#This Row],[Abs Erorr ]]/Table8[[#This Row],[Adj Close]]</f>
        <v>0.13935068281370777</v>
      </c>
      <c r="M1341" s="97">
        <f t="shared" si="41"/>
        <v>157.96600000000004</v>
      </c>
      <c r="N1341" s="85">
        <f>(Table8[[#This Row],[Adj Close]]-Table8[[#This Row],[Forecast 6 Period ]])</f>
        <v>36.083999999999975</v>
      </c>
      <c r="O1341" s="85">
        <f>Table8[[#This Row],[Erorr 2]]^2</f>
        <v>1302.0550559999981</v>
      </c>
      <c r="P1341" s="85">
        <f>ABS(Table8[[#This Row],[Erorr 2]])</f>
        <v>36.083999999999975</v>
      </c>
      <c r="Q1341" s="13">
        <f>Table8[[#This Row],[Abs Erorr 4]]/Table8[[#This Row],[Adj Close]]</f>
        <v>0.18595207420767829</v>
      </c>
    </row>
    <row r="1342" spans="6:17" x14ac:dyDescent="0.3">
      <c r="F1342" s="5">
        <v>45412.291666666664</v>
      </c>
      <c r="G1342" s="91">
        <v>183.28</v>
      </c>
      <c r="H1342" s="85">
        <f t="shared" si="40"/>
        <v>179.161</v>
      </c>
      <c r="I1342" s="85">
        <f>(Table8[[#This Row],[Adj Close]]-Table8[[#This Row],[Forecast 3 Period]])</f>
        <v>4.1189999999999998</v>
      </c>
      <c r="J1342" s="85">
        <f>Table8[[#This Row],[Erorr ]]^2</f>
        <v>16.966161</v>
      </c>
      <c r="K1342" s="85">
        <f>ABS(Table8[[#This Row],[Erorr ]])</f>
        <v>4.1189999999999998</v>
      </c>
      <c r="L1342" s="13">
        <f>Table8[[#This Row],[Abs Erorr ]]/Table8[[#This Row],[Adj Close]]</f>
        <v>2.2473810563072894E-2</v>
      </c>
      <c r="M1342" s="97">
        <f t="shared" si="41"/>
        <v>167.60300000000001</v>
      </c>
      <c r="N1342" s="85">
        <f>(Table8[[#This Row],[Adj Close]]-Table8[[#This Row],[Forecast 6 Period ]])</f>
        <v>15.676999999999992</v>
      </c>
      <c r="O1342" s="85">
        <f>Table8[[#This Row],[Erorr 2]]^2</f>
        <v>245.76832899999977</v>
      </c>
      <c r="P1342" s="85">
        <f>ABS(Table8[[#This Row],[Erorr 2]])</f>
        <v>15.676999999999992</v>
      </c>
      <c r="Q1342" s="13">
        <f>Table8[[#This Row],[Abs Erorr 4]]/Table8[[#This Row],[Adj Close]]</f>
        <v>8.5535792230467006E-2</v>
      </c>
    </row>
    <row r="1343" spans="6:17" x14ac:dyDescent="0.3">
      <c r="F1343" s="9">
        <v>45413.291666666664</v>
      </c>
      <c r="G1343" s="80">
        <v>179.99</v>
      </c>
      <c r="H1343" s="85">
        <f t="shared" si="40"/>
        <v>182.01399999999998</v>
      </c>
      <c r="I1343" s="85">
        <f>(Table8[[#This Row],[Adj Close]]-Table8[[#This Row],[Forecast 3 Period]])</f>
        <v>-2.0239999999999725</v>
      </c>
      <c r="J1343" s="85">
        <f>Table8[[#This Row],[Erorr ]]^2</f>
        <v>4.0965759999998888</v>
      </c>
      <c r="K1343" s="85">
        <f>ABS(Table8[[#This Row],[Erorr ]])</f>
        <v>2.0239999999999725</v>
      </c>
      <c r="L1343" s="13">
        <f>Table8[[#This Row],[Abs Erorr ]]/Table8[[#This Row],[Adj Close]]</f>
        <v>1.124506917050932E-2</v>
      </c>
      <c r="M1343" s="97">
        <f t="shared" si="41"/>
        <v>173.84100000000001</v>
      </c>
      <c r="N1343" s="85">
        <f>(Table8[[#This Row],[Adj Close]]-Table8[[#This Row],[Forecast 6 Period ]])</f>
        <v>6.1490000000000009</v>
      </c>
      <c r="O1343" s="85">
        <f>Table8[[#This Row],[Erorr 2]]^2</f>
        <v>37.810201000000013</v>
      </c>
      <c r="P1343" s="85">
        <f>ABS(Table8[[#This Row],[Erorr 2]])</f>
        <v>6.1490000000000009</v>
      </c>
      <c r="Q1343" s="13">
        <f>Table8[[#This Row],[Abs Erorr 4]]/Table8[[#This Row],[Adj Close]]</f>
        <v>3.4163009056058673E-2</v>
      </c>
    </row>
    <row r="1344" spans="6:17" x14ac:dyDescent="0.3">
      <c r="F1344" s="5">
        <v>45414.291666666664</v>
      </c>
      <c r="G1344" s="91">
        <v>180.01</v>
      </c>
      <c r="H1344" s="85">
        <f t="shared" si="40"/>
        <v>185.19500000000002</v>
      </c>
      <c r="I1344" s="85">
        <f>(Table8[[#This Row],[Adj Close]]-Table8[[#This Row],[Forecast 3 Period]])</f>
        <v>-5.1850000000000307</v>
      </c>
      <c r="J1344" s="85">
        <f>Table8[[#This Row],[Erorr ]]^2</f>
        <v>26.884225000000317</v>
      </c>
      <c r="K1344" s="85">
        <f>ABS(Table8[[#This Row],[Erorr ]])</f>
        <v>5.1850000000000307</v>
      </c>
      <c r="L1344" s="13">
        <f>Table8[[#This Row],[Abs Erorr ]]/Table8[[#This Row],[Adj Close]]</f>
        <v>2.8803955335814847E-2</v>
      </c>
      <c r="M1344" s="97">
        <f t="shared" si="41"/>
        <v>178.35300000000001</v>
      </c>
      <c r="N1344" s="85">
        <f>(Table8[[#This Row],[Adj Close]]-Table8[[#This Row],[Forecast 6 Period ]])</f>
        <v>1.6569999999999823</v>
      </c>
      <c r="O1344" s="85">
        <f>Table8[[#This Row],[Erorr 2]]^2</f>
        <v>2.7456489999999412</v>
      </c>
      <c r="P1344" s="85">
        <f>ABS(Table8[[#This Row],[Erorr 2]])</f>
        <v>1.6569999999999823</v>
      </c>
      <c r="Q1344" s="13">
        <f>Table8[[#This Row],[Abs Erorr 4]]/Table8[[#This Row],[Adj Close]]</f>
        <v>9.2050441642130016E-3</v>
      </c>
    </row>
    <row r="1345" spans="6:17" x14ac:dyDescent="0.3">
      <c r="F1345" s="9">
        <v>45415.291666666664</v>
      </c>
      <c r="G1345" s="80">
        <v>181.19</v>
      </c>
      <c r="H1345" s="85">
        <f t="shared" si="40"/>
        <v>180.98500000000001</v>
      </c>
      <c r="I1345" s="85">
        <f>(Table8[[#This Row],[Adj Close]]-Table8[[#This Row],[Forecast 3 Period]])</f>
        <v>0.20499999999998408</v>
      </c>
      <c r="J1345" s="85">
        <f>Table8[[#This Row],[Erorr ]]^2</f>
        <v>4.2024999999993477E-2</v>
      </c>
      <c r="K1345" s="85">
        <f>ABS(Table8[[#This Row],[Erorr ]])</f>
        <v>0.20499999999998408</v>
      </c>
      <c r="L1345" s="13">
        <f>Table8[[#This Row],[Abs Erorr ]]/Table8[[#This Row],[Adj Close]]</f>
        <v>1.1314090181576471E-3</v>
      </c>
      <c r="M1345" s="97">
        <f t="shared" si="41"/>
        <v>181.31300000000002</v>
      </c>
      <c r="N1345" s="85">
        <f>(Table8[[#This Row],[Adj Close]]-Table8[[#This Row],[Forecast 6 Period ]])</f>
        <v>-0.12300000000001887</v>
      </c>
      <c r="O1345" s="85">
        <f>Table8[[#This Row],[Erorr 2]]^2</f>
        <v>1.5129000000004642E-2</v>
      </c>
      <c r="P1345" s="85">
        <f>ABS(Table8[[#This Row],[Erorr 2]])</f>
        <v>0.12300000000001887</v>
      </c>
      <c r="Q1345" s="13">
        <f>Table8[[#This Row],[Abs Erorr 4]]/Table8[[#This Row],[Adj Close]]</f>
        <v>6.7884541089474517E-4</v>
      </c>
    </row>
    <row r="1346" spans="6:17" x14ac:dyDescent="0.3">
      <c r="F1346" s="5">
        <v>45418.291666666664</v>
      </c>
      <c r="G1346" s="91">
        <v>184.76</v>
      </c>
      <c r="H1346" s="85">
        <f t="shared" si="40"/>
        <v>180.476</v>
      </c>
      <c r="I1346" s="85">
        <f>(Table8[[#This Row],[Adj Close]]-Table8[[#This Row],[Forecast 3 Period]])</f>
        <v>4.2839999999999918</v>
      </c>
      <c r="J1346" s="85">
        <f>Table8[[#This Row],[Erorr ]]^2</f>
        <v>18.352655999999929</v>
      </c>
      <c r="K1346" s="85">
        <f>ABS(Table8[[#This Row],[Erorr ]])</f>
        <v>4.2839999999999918</v>
      </c>
      <c r="L1346" s="13">
        <f>Table8[[#This Row],[Abs Erorr ]]/Table8[[#This Row],[Adj Close]]</f>
        <v>2.3186836977700759E-2</v>
      </c>
      <c r="M1346" s="97">
        <f t="shared" si="41"/>
        <v>181.12800000000001</v>
      </c>
      <c r="N1346" s="85">
        <f>(Table8[[#This Row],[Adj Close]]-Table8[[#This Row],[Forecast 6 Period ]])</f>
        <v>3.6319999999999766</v>
      </c>
      <c r="O1346" s="85">
        <f>Table8[[#This Row],[Erorr 2]]^2</f>
        <v>13.191423999999829</v>
      </c>
      <c r="P1346" s="85">
        <f>ABS(Table8[[#This Row],[Erorr 2]])</f>
        <v>3.6319999999999766</v>
      </c>
      <c r="Q1346" s="13">
        <f>Table8[[#This Row],[Abs Erorr 4]]/Table8[[#This Row],[Adj Close]]</f>
        <v>1.9657934617882532E-2</v>
      </c>
    </row>
    <row r="1347" spans="6:17" x14ac:dyDescent="0.3">
      <c r="F1347" s="9">
        <v>45419.291666666664</v>
      </c>
      <c r="G1347" s="80">
        <v>177.81</v>
      </c>
      <c r="H1347" s="85">
        <f t="shared" si="40"/>
        <v>182.26399999999998</v>
      </c>
      <c r="I1347" s="85">
        <f>(Table8[[#This Row],[Adj Close]]-Table8[[#This Row],[Forecast 3 Period]])</f>
        <v>-4.4539999999999793</v>
      </c>
      <c r="J1347" s="85">
        <f>Table8[[#This Row],[Erorr ]]^2</f>
        <v>19.838115999999815</v>
      </c>
      <c r="K1347" s="85">
        <f>ABS(Table8[[#This Row],[Erorr ]])</f>
        <v>4.4539999999999793</v>
      </c>
      <c r="L1347" s="13">
        <f>Table8[[#This Row],[Abs Erorr ]]/Table8[[#This Row],[Adj Close]]</f>
        <v>2.5049209830718067E-2</v>
      </c>
      <c r="M1347" s="97">
        <f t="shared" si="41"/>
        <v>182.923</v>
      </c>
      <c r="N1347" s="85">
        <f>(Table8[[#This Row],[Adj Close]]-Table8[[#This Row],[Forecast 6 Period ]])</f>
        <v>-5.1129999999999995</v>
      </c>
      <c r="O1347" s="85">
        <f>Table8[[#This Row],[Erorr 2]]^2</f>
        <v>26.142768999999994</v>
      </c>
      <c r="P1347" s="85">
        <f>ABS(Table8[[#This Row],[Erorr 2]])</f>
        <v>5.1129999999999995</v>
      </c>
      <c r="Q1347" s="13">
        <f>Table8[[#This Row],[Abs Erorr 4]]/Table8[[#This Row],[Adj Close]]</f>
        <v>2.8755413081378998E-2</v>
      </c>
    </row>
    <row r="1348" spans="6:17" x14ac:dyDescent="0.3">
      <c r="F1348" s="5">
        <v>45420.291666666664</v>
      </c>
      <c r="G1348" s="91">
        <v>174.72</v>
      </c>
      <c r="H1348" s="85">
        <f t="shared" si="40"/>
        <v>180.90899999999999</v>
      </c>
      <c r="I1348" s="85">
        <f>(Table8[[#This Row],[Adj Close]]-Table8[[#This Row],[Forecast 3 Period]])</f>
        <v>-6.188999999999993</v>
      </c>
      <c r="J1348" s="85">
        <f>Table8[[#This Row],[Erorr ]]^2</f>
        <v>38.303720999999911</v>
      </c>
      <c r="K1348" s="85">
        <f>ABS(Table8[[#This Row],[Erorr ]])</f>
        <v>6.188999999999993</v>
      </c>
      <c r="L1348" s="13">
        <f>Table8[[#This Row],[Abs Erorr ]]/Table8[[#This Row],[Adj Close]]</f>
        <v>3.5422390109890067E-2</v>
      </c>
      <c r="M1348" s="97">
        <f t="shared" si="41"/>
        <v>181.08100000000002</v>
      </c>
      <c r="N1348" s="85">
        <f>(Table8[[#This Row],[Adj Close]]-Table8[[#This Row],[Forecast 6 Period ]])</f>
        <v>-6.3610000000000184</v>
      </c>
      <c r="O1348" s="85">
        <f>Table8[[#This Row],[Erorr 2]]^2</f>
        <v>40.462321000000237</v>
      </c>
      <c r="P1348" s="85">
        <f>ABS(Table8[[#This Row],[Erorr 2]])</f>
        <v>6.3610000000000184</v>
      </c>
      <c r="Q1348" s="13">
        <f>Table8[[#This Row],[Abs Erorr 4]]/Table8[[#This Row],[Adj Close]]</f>
        <v>3.6406822344322451E-2</v>
      </c>
    </row>
    <row r="1349" spans="6:17" x14ac:dyDescent="0.3">
      <c r="F1349" s="9">
        <v>45421.291666666664</v>
      </c>
      <c r="G1349" s="80">
        <v>171.97</v>
      </c>
      <c r="H1349" s="85">
        <f t="shared" si="40"/>
        <v>178.65899999999999</v>
      </c>
      <c r="I1349" s="85">
        <f>(Table8[[#This Row],[Adj Close]]-Table8[[#This Row],[Forecast 3 Period]])</f>
        <v>-6.688999999999993</v>
      </c>
      <c r="J1349" s="85">
        <f>Table8[[#This Row],[Erorr ]]^2</f>
        <v>44.742720999999904</v>
      </c>
      <c r="K1349" s="85">
        <f>ABS(Table8[[#This Row],[Erorr ]])</f>
        <v>6.688999999999993</v>
      </c>
      <c r="L1349" s="13">
        <f>Table8[[#This Row],[Abs Erorr ]]/Table8[[#This Row],[Adj Close]]</f>
        <v>3.8896319125428812E-2</v>
      </c>
      <c r="M1349" s="97">
        <f t="shared" si="41"/>
        <v>179.696</v>
      </c>
      <c r="N1349" s="85">
        <f>(Table8[[#This Row],[Adj Close]]-Table8[[#This Row],[Forecast 6 Period ]])</f>
        <v>-7.7259999999999991</v>
      </c>
      <c r="O1349" s="85">
        <f>Table8[[#This Row],[Erorr 2]]^2</f>
        <v>59.691075999999988</v>
      </c>
      <c r="P1349" s="85">
        <f>ABS(Table8[[#This Row],[Erorr 2]])</f>
        <v>7.7259999999999991</v>
      </c>
      <c r="Q1349" s="13">
        <f>Table8[[#This Row],[Abs Erorr 4]]/Table8[[#This Row],[Adj Close]]</f>
        <v>4.4926440658254345E-2</v>
      </c>
    </row>
    <row r="1350" spans="6:17" x14ac:dyDescent="0.3">
      <c r="F1350" s="5">
        <v>45422.291666666664</v>
      </c>
      <c r="G1350" s="91">
        <v>168.47</v>
      </c>
      <c r="H1350" s="85">
        <f t="shared" ref="H1350:H1413" si="42">$A$10*G1349+$A$11*G1348+$A$12*G1347</f>
        <v>174.547</v>
      </c>
      <c r="I1350" s="85">
        <f>(Table8[[#This Row],[Adj Close]]-Table8[[#This Row],[Forecast 3 Period]])</f>
        <v>-6.0769999999999982</v>
      </c>
      <c r="J1350" s="85">
        <f>Table8[[#This Row],[Erorr ]]^2</f>
        <v>36.92992899999998</v>
      </c>
      <c r="K1350" s="85">
        <f>ABS(Table8[[#This Row],[Erorr ]])</f>
        <v>6.0769999999999982</v>
      </c>
      <c r="L1350" s="13">
        <f>Table8[[#This Row],[Abs Erorr ]]/Table8[[#This Row],[Adj Close]]</f>
        <v>3.6071704160978206E-2</v>
      </c>
      <c r="M1350" s="97">
        <f t="shared" si="41"/>
        <v>177.97200000000001</v>
      </c>
      <c r="N1350" s="85">
        <f>(Table8[[#This Row],[Adj Close]]-Table8[[#This Row],[Forecast 6 Period ]])</f>
        <v>-9.5020000000000095</v>
      </c>
      <c r="O1350" s="85">
        <f>Table8[[#This Row],[Erorr 2]]^2</f>
        <v>90.288004000000186</v>
      </c>
      <c r="P1350" s="85">
        <f>ABS(Table8[[#This Row],[Erorr 2]])</f>
        <v>9.5020000000000095</v>
      </c>
      <c r="Q1350" s="13">
        <f>Table8[[#This Row],[Abs Erorr 4]]/Table8[[#This Row],[Adj Close]]</f>
        <v>5.6401733246275357E-2</v>
      </c>
    </row>
    <row r="1351" spans="6:17" x14ac:dyDescent="0.3">
      <c r="F1351" s="9">
        <v>45425.291666666664</v>
      </c>
      <c r="G1351" s="80">
        <v>171.89</v>
      </c>
      <c r="H1351" s="85">
        <f t="shared" si="42"/>
        <v>171.39500000000001</v>
      </c>
      <c r="I1351" s="85">
        <f>(Table8[[#This Row],[Adj Close]]-Table8[[#This Row],[Forecast 3 Period]])</f>
        <v>0.49499999999997613</v>
      </c>
      <c r="J1351" s="85">
        <f>Table8[[#This Row],[Erorr ]]^2</f>
        <v>0.24502499999997637</v>
      </c>
      <c r="K1351" s="85">
        <f>ABS(Table8[[#This Row],[Erorr ]])</f>
        <v>0.49499999999997613</v>
      </c>
      <c r="L1351" s="13">
        <f>Table8[[#This Row],[Abs Erorr ]]/Table8[[#This Row],[Adj Close]]</f>
        <v>2.8797486764790049E-3</v>
      </c>
      <c r="M1351" s="97">
        <f t="shared" si="41"/>
        <v>175.18899999999999</v>
      </c>
      <c r="N1351" s="85">
        <f>(Table8[[#This Row],[Adj Close]]-Table8[[#This Row],[Forecast 6 Period ]])</f>
        <v>-3.2990000000000066</v>
      </c>
      <c r="O1351" s="85">
        <f>Table8[[#This Row],[Erorr 2]]^2</f>
        <v>10.883401000000044</v>
      </c>
      <c r="P1351" s="85">
        <f>ABS(Table8[[#This Row],[Erorr 2]])</f>
        <v>3.2990000000000066</v>
      </c>
      <c r="Q1351" s="13">
        <f>Table8[[#This Row],[Abs Erorr 4]]/Table8[[#This Row],[Adj Close]]</f>
        <v>1.9192506835767099E-2</v>
      </c>
    </row>
    <row r="1352" spans="6:17" x14ac:dyDescent="0.3">
      <c r="F1352" s="5">
        <v>45426.291666666664</v>
      </c>
      <c r="G1352" s="91">
        <v>177.55</v>
      </c>
      <c r="H1352" s="85">
        <f t="shared" si="42"/>
        <v>170.88800000000001</v>
      </c>
      <c r="I1352" s="85">
        <f>(Table8[[#This Row],[Adj Close]]-Table8[[#This Row],[Forecast 3 Period]])</f>
        <v>6.6620000000000061</v>
      </c>
      <c r="J1352" s="85">
        <f>Table8[[#This Row],[Erorr ]]^2</f>
        <v>44.382244000000085</v>
      </c>
      <c r="K1352" s="85">
        <f>ABS(Table8[[#This Row],[Erorr ]])</f>
        <v>6.6620000000000061</v>
      </c>
      <c r="L1352" s="13">
        <f>Table8[[#This Row],[Abs Erorr ]]/Table8[[#This Row],[Adj Close]]</f>
        <v>3.7521824838073814E-2</v>
      </c>
      <c r="M1352" s="97">
        <f t="shared" si="41"/>
        <v>173.66700000000003</v>
      </c>
      <c r="N1352" s="85">
        <f>(Table8[[#This Row],[Adj Close]]-Table8[[#This Row],[Forecast 6 Period ]])</f>
        <v>3.8829999999999814</v>
      </c>
      <c r="O1352" s="85">
        <f>Table8[[#This Row],[Erorr 2]]^2</f>
        <v>15.077688999999856</v>
      </c>
      <c r="P1352" s="85">
        <f>ABS(Table8[[#This Row],[Erorr 2]])</f>
        <v>3.8829999999999814</v>
      </c>
      <c r="Q1352" s="13">
        <f>Table8[[#This Row],[Abs Erorr 4]]/Table8[[#This Row],[Adj Close]]</f>
        <v>2.1869895803998767E-2</v>
      </c>
    </row>
    <row r="1353" spans="6:17" x14ac:dyDescent="0.3">
      <c r="F1353" s="9">
        <v>45427.291666666664</v>
      </c>
      <c r="G1353" s="80">
        <v>173.99</v>
      </c>
      <c r="H1353" s="85">
        <f t="shared" si="42"/>
        <v>173.12799999999999</v>
      </c>
      <c r="I1353" s="85">
        <f>(Table8[[#This Row],[Adj Close]]-Table8[[#This Row],[Forecast 3 Period]])</f>
        <v>0.86200000000002319</v>
      </c>
      <c r="J1353" s="85">
        <f>Table8[[#This Row],[Erorr ]]^2</f>
        <v>0.74304400000004001</v>
      </c>
      <c r="K1353" s="85">
        <f>ABS(Table8[[#This Row],[Erorr ]])</f>
        <v>0.86200000000002319</v>
      </c>
      <c r="L1353" s="13">
        <f>Table8[[#This Row],[Abs Erorr ]]/Table8[[#This Row],[Adj Close]]</f>
        <v>4.954307718834549E-3</v>
      </c>
      <c r="M1353" s="97">
        <f t="shared" ref="M1353:M1416" si="43">$B$10*G1352+$B$11*G1351+$B$12*G1350+$B$13*G1349+$B$14*G1348+$B$15*G1347</f>
        <v>173.22900000000001</v>
      </c>
      <c r="N1353" s="85">
        <f>(Table8[[#This Row],[Adj Close]]-Table8[[#This Row],[Forecast 6 Period ]])</f>
        <v>0.76099999999999568</v>
      </c>
      <c r="O1353" s="85">
        <f>Table8[[#This Row],[Erorr 2]]^2</f>
        <v>0.57912099999999345</v>
      </c>
      <c r="P1353" s="85">
        <f>ABS(Table8[[#This Row],[Erorr 2]])</f>
        <v>0.76099999999999568</v>
      </c>
      <c r="Q1353" s="13">
        <f>Table8[[#This Row],[Abs Erorr 4]]/Table8[[#This Row],[Adj Close]]</f>
        <v>4.3738145870452078E-3</v>
      </c>
    </row>
    <row r="1354" spans="6:17" x14ac:dyDescent="0.3">
      <c r="F1354" s="5">
        <v>45428.291666666664</v>
      </c>
      <c r="G1354" s="91">
        <v>174.84</v>
      </c>
      <c r="H1354" s="85">
        <f t="shared" si="42"/>
        <v>174.428</v>
      </c>
      <c r="I1354" s="85">
        <f>(Table8[[#This Row],[Adj Close]]-Table8[[#This Row],[Forecast 3 Period]])</f>
        <v>0.41200000000000614</v>
      </c>
      <c r="J1354" s="85">
        <f>Table8[[#This Row],[Erorr ]]^2</f>
        <v>0.16974400000000506</v>
      </c>
      <c r="K1354" s="85">
        <f>ABS(Table8[[#This Row],[Erorr ]])</f>
        <v>0.41200000000000614</v>
      </c>
      <c r="L1354" s="13">
        <f>Table8[[#This Row],[Abs Erorr ]]/Table8[[#This Row],[Adj Close]]</f>
        <v>2.3564401738732908E-3</v>
      </c>
      <c r="M1354" s="97">
        <f t="shared" si="43"/>
        <v>173.04900000000001</v>
      </c>
      <c r="N1354" s="85">
        <f>(Table8[[#This Row],[Adj Close]]-Table8[[#This Row],[Forecast 6 Period ]])</f>
        <v>1.7909999999999968</v>
      </c>
      <c r="O1354" s="85">
        <f>Table8[[#This Row],[Erorr 2]]^2</f>
        <v>3.2076809999999885</v>
      </c>
      <c r="P1354" s="85">
        <f>ABS(Table8[[#This Row],[Erorr 2]])</f>
        <v>1.7909999999999968</v>
      </c>
      <c r="Q1354" s="13">
        <f>Table8[[#This Row],[Abs Erorr 4]]/Table8[[#This Row],[Adj Close]]</f>
        <v>1.0243651338366489E-2</v>
      </c>
    </row>
    <row r="1355" spans="6:17" x14ac:dyDescent="0.3">
      <c r="F1355" s="9">
        <v>45429.291666666664</v>
      </c>
      <c r="G1355" s="80">
        <v>177.46</v>
      </c>
      <c r="H1355" s="85">
        <f t="shared" si="42"/>
        <v>175.39800000000002</v>
      </c>
      <c r="I1355" s="85">
        <f>(Table8[[#This Row],[Adj Close]]-Table8[[#This Row],[Forecast 3 Period]])</f>
        <v>2.0619999999999834</v>
      </c>
      <c r="J1355" s="85">
        <f>Table8[[#This Row],[Erorr ]]^2</f>
        <v>4.2518439999999318</v>
      </c>
      <c r="K1355" s="85">
        <f>ABS(Table8[[#This Row],[Erorr ]])</f>
        <v>2.0619999999999834</v>
      </c>
      <c r="L1355" s="13">
        <f>Table8[[#This Row],[Abs Erorr ]]/Table8[[#This Row],[Adj Close]]</f>
        <v>1.1619519891806511E-2</v>
      </c>
      <c r="M1355" s="97">
        <f t="shared" si="43"/>
        <v>173.69800000000001</v>
      </c>
      <c r="N1355" s="85">
        <f>(Table8[[#This Row],[Adj Close]]-Table8[[#This Row],[Forecast 6 Period ]])</f>
        <v>3.7620000000000005</v>
      </c>
      <c r="O1355" s="85">
        <f>Table8[[#This Row],[Erorr 2]]^2</f>
        <v>14.152644000000004</v>
      </c>
      <c r="P1355" s="85">
        <f>ABS(Table8[[#This Row],[Erorr 2]])</f>
        <v>3.7620000000000005</v>
      </c>
      <c r="Q1355" s="13">
        <f>Table8[[#This Row],[Abs Erorr 4]]/Table8[[#This Row],[Adj Close]]</f>
        <v>2.119914346895075E-2</v>
      </c>
    </row>
    <row r="1356" spans="6:17" x14ac:dyDescent="0.3">
      <c r="F1356" s="5">
        <v>45432.291666666664</v>
      </c>
      <c r="G1356" s="91">
        <v>174.95</v>
      </c>
      <c r="H1356" s="85">
        <f t="shared" si="42"/>
        <v>175.63300000000001</v>
      </c>
      <c r="I1356" s="85">
        <f>(Table8[[#This Row],[Adj Close]]-Table8[[#This Row],[Forecast 3 Period]])</f>
        <v>-0.68300000000002115</v>
      </c>
      <c r="J1356" s="85">
        <f>Table8[[#This Row],[Erorr ]]^2</f>
        <v>0.46648900000002891</v>
      </c>
      <c r="K1356" s="85">
        <f>ABS(Table8[[#This Row],[Erorr ]])</f>
        <v>0.68300000000002115</v>
      </c>
      <c r="L1356" s="13">
        <f>Table8[[#This Row],[Abs Erorr ]]/Table8[[#This Row],[Adj Close]]</f>
        <v>3.9039725635897182E-3</v>
      </c>
      <c r="M1356" s="97">
        <f t="shared" si="43"/>
        <v>174.80400000000003</v>
      </c>
      <c r="N1356" s="85">
        <f>(Table8[[#This Row],[Adj Close]]-Table8[[#This Row],[Forecast 6 Period ]])</f>
        <v>0.14599999999995816</v>
      </c>
      <c r="O1356" s="85">
        <f>Table8[[#This Row],[Erorr 2]]^2</f>
        <v>2.1315999999987782E-2</v>
      </c>
      <c r="P1356" s="85">
        <f>ABS(Table8[[#This Row],[Erorr 2]])</f>
        <v>0.14599999999995816</v>
      </c>
      <c r="Q1356" s="13">
        <f>Table8[[#This Row],[Abs Erorr 4]]/Table8[[#This Row],[Adj Close]]</f>
        <v>8.3452414975683433E-4</v>
      </c>
    </row>
    <row r="1357" spans="6:17" x14ac:dyDescent="0.3">
      <c r="F1357" s="9">
        <v>45433.291666666664</v>
      </c>
      <c r="G1357" s="80">
        <v>186.6</v>
      </c>
      <c r="H1357" s="85">
        <f t="shared" si="42"/>
        <v>175.67000000000002</v>
      </c>
      <c r="I1357" s="85">
        <f>(Table8[[#This Row],[Adj Close]]-Table8[[#This Row],[Forecast 3 Period]])</f>
        <v>10.929999999999978</v>
      </c>
      <c r="J1357" s="85">
        <f>Table8[[#This Row],[Erorr ]]^2</f>
        <v>119.46489999999953</v>
      </c>
      <c r="K1357" s="85">
        <f>ABS(Table8[[#This Row],[Erorr ]])</f>
        <v>10.929999999999978</v>
      </c>
      <c r="L1357" s="13">
        <f>Table8[[#This Row],[Abs Erorr ]]/Table8[[#This Row],[Adj Close]]</f>
        <v>5.8574490889603315E-2</v>
      </c>
      <c r="M1357" s="97">
        <f t="shared" si="43"/>
        <v>175.19199999999998</v>
      </c>
      <c r="N1357" s="85">
        <f>(Table8[[#This Row],[Adj Close]]-Table8[[#This Row],[Forecast 6 Period ]])</f>
        <v>11.408000000000015</v>
      </c>
      <c r="O1357" s="85">
        <f>Table8[[#This Row],[Erorr 2]]^2</f>
        <v>130.14246400000036</v>
      </c>
      <c r="P1357" s="85">
        <f>ABS(Table8[[#This Row],[Erorr 2]])</f>
        <v>11.408000000000015</v>
      </c>
      <c r="Q1357" s="13">
        <f>Table8[[#This Row],[Abs Erorr 4]]/Table8[[#This Row],[Adj Close]]</f>
        <v>6.1136120042872541E-2</v>
      </c>
    </row>
    <row r="1358" spans="6:17" x14ac:dyDescent="0.3">
      <c r="F1358" s="5">
        <v>45434.291666666664</v>
      </c>
      <c r="G1358" s="91">
        <v>180.11</v>
      </c>
      <c r="H1358" s="85">
        <f t="shared" si="42"/>
        <v>180.363</v>
      </c>
      <c r="I1358" s="85">
        <f>(Table8[[#This Row],[Adj Close]]-Table8[[#This Row],[Forecast 3 Period]])</f>
        <v>-0.2529999999999859</v>
      </c>
      <c r="J1358" s="85">
        <f>Table8[[#This Row],[Erorr ]]^2</f>
        <v>6.4008999999992863E-2</v>
      </c>
      <c r="K1358" s="85">
        <f>ABS(Table8[[#This Row],[Erorr ]])</f>
        <v>0.2529999999999859</v>
      </c>
      <c r="L1358" s="13">
        <f>Table8[[#This Row],[Abs Erorr ]]/Table8[[#This Row],[Adj Close]]</f>
        <v>1.4046971295318743E-3</v>
      </c>
      <c r="M1358" s="97">
        <f t="shared" si="43"/>
        <v>177.92400000000001</v>
      </c>
      <c r="N1358" s="85">
        <f>(Table8[[#This Row],[Adj Close]]-Table8[[#This Row],[Forecast 6 Period ]])</f>
        <v>2.186000000000007</v>
      </c>
      <c r="O1358" s="85">
        <f>Table8[[#This Row],[Erorr 2]]^2</f>
        <v>4.7785960000000305</v>
      </c>
      <c r="P1358" s="85">
        <f>ABS(Table8[[#This Row],[Erorr 2]])</f>
        <v>2.186000000000007</v>
      </c>
      <c r="Q1358" s="13">
        <f>Table8[[#This Row],[Abs Erorr 4]]/Table8[[#This Row],[Adj Close]]</f>
        <v>1.2137027372161496E-2</v>
      </c>
    </row>
    <row r="1359" spans="6:17" x14ac:dyDescent="0.3">
      <c r="F1359" s="9">
        <v>45435.291666666664</v>
      </c>
      <c r="G1359" s="80">
        <v>173.74</v>
      </c>
      <c r="H1359" s="85">
        <f t="shared" si="42"/>
        <v>180.50899999999999</v>
      </c>
      <c r="I1359" s="85">
        <f>(Table8[[#This Row],[Adj Close]]-Table8[[#This Row],[Forecast 3 Period]])</f>
        <v>-6.768999999999977</v>
      </c>
      <c r="J1359" s="85">
        <f>Table8[[#This Row],[Erorr ]]^2</f>
        <v>45.819360999999688</v>
      </c>
      <c r="K1359" s="85">
        <f>ABS(Table8[[#This Row],[Erorr ]])</f>
        <v>6.768999999999977</v>
      </c>
      <c r="L1359" s="13">
        <f>Table8[[#This Row],[Abs Erorr ]]/Table8[[#This Row],[Adj Close]]</f>
        <v>3.8960515713134435E-2</v>
      </c>
      <c r="M1359" s="97">
        <f t="shared" si="43"/>
        <v>178.70700000000002</v>
      </c>
      <c r="N1359" s="85">
        <f>(Table8[[#This Row],[Adj Close]]-Table8[[#This Row],[Forecast 6 Period ]])</f>
        <v>-4.967000000000013</v>
      </c>
      <c r="O1359" s="85">
        <f>Table8[[#This Row],[Erorr 2]]^2</f>
        <v>24.67108900000013</v>
      </c>
      <c r="P1359" s="85">
        <f>ABS(Table8[[#This Row],[Erorr 2]])</f>
        <v>4.967000000000013</v>
      </c>
      <c r="Q1359" s="13">
        <f>Table8[[#This Row],[Abs Erorr 4]]/Table8[[#This Row],[Adj Close]]</f>
        <v>2.8588695752273584E-2</v>
      </c>
    </row>
    <row r="1360" spans="6:17" x14ac:dyDescent="0.3">
      <c r="F1360" s="5">
        <v>45436.291666666664</v>
      </c>
      <c r="G1360" s="91">
        <v>179.24</v>
      </c>
      <c r="H1360" s="85">
        <f t="shared" si="42"/>
        <v>179.50900000000001</v>
      </c>
      <c r="I1360" s="85">
        <f>(Table8[[#This Row],[Adj Close]]-Table8[[#This Row],[Forecast 3 Period]])</f>
        <v>-0.26900000000000546</v>
      </c>
      <c r="J1360" s="85">
        <f>Table8[[#This Row],[Erorr ]]^2</f>
        <v>7.2361000000002937E-2</v>
      </c>
      <c r="K1360" s="85">
        <f>ABS(Table8[[#This Row],[Erorr ]])</f>
        <v>0.26900000000000546</v>
      </c>
      <c r="L1360" s="13">
        <f>Table8[[#This Row],[Abs Erorr ]]/Table8[[#This Row],[Adj Close]]</f>
        <v>1.5007810756527864E-3</v>
      </c>
      <c r="M1360" s="97">
        <f t="shared" si="43"/>
        <v>178.31000000000003</v>
      </c>
      <c r="N1360" s="85">
        <f>(Table8[[#This Row],[Adj Close]]-Table8[[#This Row],[Forecast 6 Period ]])</f>
        <v>0.9299999999999784</v>
      </c>
      <c r="O1360" s="85">
        <f>Table8[[#This Row],[Erorr 2]]^2</f>
        <v>0.86489999999995981</v>
      </c>
      <c r="P1360" s="85">
        <f>ABS(Table8[[#This Row],[Erorr 2]])</f>
        <v>0.9299999999999784</v>
      </c>
      <c r="Q1360" s="13">
        <f>Table8[[#This Row],[Abs Erorr 4]]/Table8[[#This Row],[Adj Close]]</f>
        <v>5.1885739790224188E-3</v>
      </c>
    </row>
    <row r="1361" spans="6:17" x14ac:dyDescent="0.3">
      <c r="F1361" s="9">
        <v>45440.291666666664</v>
      </c>
      <c r="G1361" s="80">
        <v>176.75</v>
      </c>
      <c r="H1361" s="85">
        <f t="shared" si="42"/>
        <v>177.851</v>
      </c>
      <c r="I1361" s="85">
        <f>(Table8[[#This Row],[Adj Close]]-Table8[[#This Row],[Forecast 3 Period]])</f>
        <v>-1.1009999999999991</v>
      </c>
      <c r="J1361" s="85">
        <f>Table8[[#This Row],[Erorr ]]^2</f>
        <v>1.2122009999999981</v>
      </c>
      <c r="K1361" s="85">
        <f>ABS(Table8[[#This Row],[Erorr ]])</f>
        <v>1.1009999999999991</v>
      </c>
      <c r="L1361" s="13">
        <f>Table8[[#This Row],[Abs Erorr ]]/Table8[[#This Row],[Adj Close]]</f>
        <v>6.2291371994342244E-3</v>
      </c>
      <c r="M1361" s="97">
        <f t="shared" si="43"/>
        <v>179.17900000000003</v>
      </c>
      <c r="N1361" s="85">
        <f>(Table8[[#This Row],[Adj Close]]-Table8[[#This Row],[Forecast 6 Period ]])</f>
        <v>-2.4290000000000305</v>
      </c>
      <c r="O1361" s="85">
        <f>Table8[[#This Row],[Erorr 2]]^2</f>
        <v>5.9000410000001482</v>
      </c>
      <c r="P1361" s="85">
        <f>ABS(Table8[[#This Row],[Erorr 2]])</f>
        <v>2.4290000000000305</v>
      </c>
      <c r="Q1361" s="13">
        <f>Table8[[#This Row],[Abs Erorr 4]]/Table8[[#This Row],[Adj Close]]</f>
        <v>1.3742574257425914E-2</v>
      </c>
    </row>
    <row r="1362" spans="6:17" x14ac:dyDescent="0.3">
      <c r="F1362" s="5">
        <v>45441.291666666664</v>
      </c>
      <c r="G1362" s="91">
        <v>176.19</v>
      </c>
      <c r="H1362" s="85">
        <f t="shared" si="42"/>
        <v>176.59399999999999</v>
      </c>
      <c r="I1362" s="85">
        <f>(Table8[[#This Row],[Adj Close]]-Table8[[#This Row],[Forecast 3 Period]])</f>
        <v>-0.40399999999999636</v>
      </c>
      <c r="J1362" s="85">
        <f>Table8[[#This Row],[Erorr ]]^2</f>
        <v>0.16321599999999706</v>
      </c>
      <c r="K1362" s="85">
        <f>ABS(Table8[[#This Row],[Erorr ]])</f>
        <v>0.40399999999999636</v>
      </c>
      <c r="L1362" s="13">
        <f>Table8[[#This Row],[Abs Erorr ]]/Table8[[#This Row],[Adj Close]]</f>
        <v>2.2929791702139529E-3</v>
      </c>
      <c r="M1362" s="97">
        <f t="shared" si="43"/>
        <v>178.12300000000002</v>
      </c>
      <c r="N1362" s="85">
        <f>(Table8[[#This Row],[Adj Close]]-Table8[[#This Row],[Forecast 6 Period ]])</f>
        <v>-1.9330000000000211</v>
      </c>
      <c r="O1362" s="85">
        <f>Table8[[#This Row],[Erorr 2]]^2</f>
        <v>3.7364890000000819</v>
      </c>
      <c r="P1362" s="85">
        <f>ABS(Table8[[#This Row],[Erorr 2]])</f>
        <v>1.9330000000000211</v>
      </c>
      <c r="Q1362" s="13">
        <f>Table8[[#This Row],[Abs Erorr 4]]/Table8[[#This Row],[Adj Close]]</f>
        <v>1.0971110732731831E-2</v>
      </c>
    </row>
    <row r="1363" spans="6:17" x14ac:dyDescent="0.3">
      <c r="F1363" s="9">
        <v>45442.291666666664</v>
      </c>
      <c r="G1363" s="80">
        <v>178.79</v>
      </c>
      <c r="H1363" s="85">
        <f t="shared" si="42"/>
        <v>177.273</v>
      </c>
      <c r="I1363" s="85">
        <f>(Table8[[#This Row],[Adj Close]]-Table8[[#This Row],[Forecast 3 Period]])</f>
        <v>1.5169999999999959</v>
      </c>
      <c r="J1363" s="85">
        <f>Table8[[#This Row],[Erorr ]]^2</f>
        <v>2.3012889999999877</v>
      </c>
      <c r="K1363" s="85">
        <f>ABS(Table8[[#This Row],[Erorr ]])</f>
        <v>1.5169999999999959</v>
      </c>
      <c r="L1363" s="13">
        <f>Table8[[#This Row],[Abs Erorr ]]/Table8[[#This Row],[Adj Close]]</f>
        <v>8.4848145869455566E-3</v>
      </c>
      <c r="M1363" s="97">
        <f t="shared" si="43"/>
        <v>177.85500000000002</v>
      </c>
      <c r="N1363" s="85">
        <f>(Table8[[#This Row],[Adj Close]]-Table8[[#This Row],[Forecast 6 Period ]])</f>
        <v>0.93499999999997385</v>
      </c>
      <c r="O1363" s="85">
        <f>Table8[[#This Row],[Erorr 2]]^2</f>
        <v>0.87422499999995107</v>
      </c>
      <c r="P1363" s="85">
        <f>ABS(Table8[[#This Row],[Erorr 2]])</f>
        <v>0.93499999999997385</v>
      </c>
      <c r="Q1363" s="13">
        <f>Table8[[#This Row],[Abs Erorr 4]]/Table8[[#This Row],[Adj Close]]</f>
        <v>5.2295989708595215E-3</v>
      </c>
    </row>
    <row r="1364" spans="6:17" x14ac:dyDescent="0.3">
      <c r="F1364" s="5">
        <v>45443.291666666664</v>
      </c>
      <c r="G1364" s="91">
        <v>178.08</v>
      </c>
      <c r="H1364" s="85">
        <f t="shared" si="42"/>
        <v>177.398</v>
      </c>
      <c r="I1364" s="85">
        <f>(Table8[[#This Row],[Adj Close]]-Table8[[#This Row],[Forecast 3 Period]])</f>
        <v>0.68200000000001637</v>
      </c>
      <c r="J1364" s="85">
        <f>Table8[[#This Row],[Erorr ]]^2</f>
        <v>0.46512400000002235</v>
      </c>
      <c r="K1364" s="85">
        <f>ABS(Table8[[#This Row],[Erorr ]])</f>
        <v>0.68200000000001637</v>
      </c>
      <c r="L1364" s="13">
        <f>Table8[[#This Row],[Abs Erorr ]]/Table8[[#This Row],[Adj Close]]</f>
        <v>3.8297394429470818E-3</v>
      </c>
      <c r="M1364" s="97">
        <f t="shared" si="43"/>
        <v>177.57900000000001</v>
      </c>
      <c r="N1364" s="85">
        <f>(Table8[[#This Row],[Adj Close]]-Table8[[#This Row],[Forecast 6 Period ]])</f>
        <v>0.50100000000000477</v>
      </c>
      <c r="O1364" s="85">
        <f>Table8[[#This Row],[Erorr 2]]^2</f>
        <v>0.2510010000000048</v>
      </c>
      <c r="P1364" s="85">
        <f>ABS(Table8[[#This Row],[Erorr 2]])</f>
        <v>0.50100000000000477</v>
      </c>
      <c r="Q1364" s="13">
        <f>Table8[[#This Row],[Abs Erorr 4]]/Table8[[#This Row],[Adj Close]]</f>
        <v>2.8133423180593258E-3</v>
      </c>
    </row>
    <row r="1365" spans="6:17" x14ac:dyDescent="0.3">
      <c r="F1365" s="9">
        <v>45446.291666666664</v>
      </c>
      <c r="G1365" s="80">
        <v>176.29</v>
      </c>
      <c r="H1365" s="85">
        <f t="shared" si="42"/>
        <v>177.726</v>
      </c>
      <c r="I1365" s="85">
        <f>(Table8[[#This Row],[Adj Close]]-Table8[[#This Row],[Forecast 3 Period]])</f>
        <v>-1.436000000000007</v>
      </c>
      <c r="J1365" s="85">
        <f>Table8[[#This Row],[Erorr ]]^2</f>
        <v>2.0620960000000204</v>
      </c>
      <c r="K1365" s="85">
        <f>ABS(Table8[[#This Row],[Erorr ]])</f>
        <v>1.436000000000007</v>
      </c>
      <c r="L1365" s="13">
        <f>Table8[[#This Row],[Abs Erorr ]]/Table8[[#This Row],[Adj Close]]</f>
        <v>8.1456690680129732E-3</v>
      </c>
      <c r="M1365" s="97">
        <f t="shared" si="43"/>
        <v>177.26000000000002</v>
      </c>
      <c r="N1365" s="85">
        <f>(Table8[[#This Row],[Adj Close]]-Table8[[#This Row],[Forecast 6 Period ]])</f>
        <v>-0.97000000000002728</v>
      </c>
      <c r="O1365" s="85">
        <f>Table8[[#This Row],[Erorr 2]]^2</f>
        <v>0.94090000000005292</v>
      </c>
      <c r="P1365" s="85">
        <f>ABS(Table8[[#This Row],[Erorr 2]])</f>
        <v>0.97000000000002728</v>
      </c>
      <c r="Q1365" s="13">
        <f>Table8[[#This Row],[Abs Erorr 4]]/Table8[[#This Row],[Adj Close]]</f>
        <v>5.5022973509559663E-3</v>
      </c>
    </row>
    <row r="1366" spans="6:17" x14ac:dyDescent="0.3">
      <c r="F1366" s="5">
        <v>45447.291666666664</v>
      </c>
      <c r="G1366" s="91">
        <v>174.77</v>
      </c>
      <c r="H1366" s="85">
        <f t="shared" si="42"/>
        <v>177.577</v>
      </c>
      <c r="I1366" s="85">
        <f>(Table8[[#This Row],[Adj Close]]-Table8[[#This Row],[Forecast 3 Period]])</f>
        <v>-2.8069999999999879</v>
      </c>
      <c r="J1366" s="85">
        <f>Table8[[#This Row],[Erorr ]]^2</f>
        <v>7.8792489999999322</v>
      </c>
      <c r="K1366" s="85">
        <f>ABS(Table8[[#This Row],[Erorr ]])</f>
        <v>2.8069999999999879</v>
      </c>
      <c r="L1366" s="13">
        <f>Table8[[#This Row],[Abs Erorr ]]/Table8[[#This Row],[Adj Close]]</f>
        <v>1.6061108885964341E-2</v>
      </c>
      <c r="M1366" s="97">
        <f t="shared" si="43"/>
        <v>177.46900000000002</v>
      </c>
      <c r="N1366" s="85">
        <f>(Table8[[#This Row],[Adj Close]]-Table8[[#This Row],[Forecast 6 Period ]])</f>
        <v>-2.6990000000000123</v>
      </c>
      <c r="O1366" s="85">
        <f>Table8[[#This Row],[Erorr 2]]^2</f>
        <v>7.2846010000000661</v>
      </c>
      <c r="P1366" s="85">
        <f>ABS(Table8[[#This Row],[Erorr 2]])</f>
        <v>2.6990000000000123</v>
      </c>
      <c r="Q1366" s="13">
        <f>Table8[[#This Row],[Abs Erorr 4]]/Table8[[#This Row],[Adj Close]]</f>
        <v>1.5443153859358082E-2</v>
      </c>
    </row>
    <row r="1367" spans="6:17" x14ac:dyDescent="0.3">
      <c r="F1367" s="9">
        <v>45448.291666666664</v>
      </c>
      <c r="G1367" s="80">
        <v>175</v>
      </c>
      <c r="H1367" s="85">
        <f t="shared" si="42"/>
        <v>176.21899999999999</v>
      </c>
      <c r="I1367" s="85">
        <f>(Table8[[#This Row],[Adj Close]]-Table8[[#This Row],[Forecast 3 Period]])</f>
        <v>-1.2189999999999941</v>
      </c>
      <c r="J1367" s="85">
        <f>Table8[[#This Row],[Erorr ]]^2</f>
        <v>1.4859609999999857</v>
      </c>
      <c r="K1367" s="85">
        <f>ABS(Table8[[#This Row],[Erorr ]])</f>
        <v>1.2189999999999941</v>
      </c>
      <c r="L1367" s="13">
        <f>Table8[[#This Row],[Abs Erorr ]]/Table8[[#This Row],[Adj Close]]</f>
        <v>6.9657142857142522E-3</v>
      </c>
      <c r="M1367" s="97">
        <f t="shared" si="43"/>
        <v>176.88000000000002</v>
      </c>
      <c r="N1367" s="85">
        <f>(Table8[[#This Row],[Adj Close]]-Table8[[#This Row],[Forecast 6 Period ]])</f>
        <v>-1.8800000000000239</v>
      </c>
      <c r="O1367" s="85">
        <f>Table8[[#This Row],[Erorr 2]]^2</f>
        <v>3.5344000000000899</v>
      </c>
      <c r="P1367" s="85">
        <f>ABS(Table8[[#This Row],[Erorr 2]])</f>
        <v>1.8800000000000239</v>
      </c>
      <c r="Q1367" s="13">
        <f>Table8[[#This Row],[Abs Erorr 4]]/Table8[[#This Row],[Adj Close]]</f>
        <v>1.074285714285728E-2</v>
      </c>
    </row>
    <row r="1368" spans="6:17" x14ac:dyDescent="0.3">
      <c r="F1368" s="5">
        <v>45449.291666666664</v>
      </c>
      <c r="G1368" s="91">
        <v>177.94</v>
      </c>
      <c r="H1368" s="85">
        <f t="shared" si="42"/>
        <v>175.31800000000001</v>
      </c>
      <c r="I1368" s="85">
        <f>(Table8[[#This Row],[Adj Close]]-Table8[[#This Row],[Forecast 3 Period]])</f>
        <v>2.6219999999999857</v>
      </c>
      <c r="J1368" s="85">
        <f>Table8[[#This Row],[Erorr ]]^2</f>
        <v>6.8748839999999252</v>
      </c>
      <c r="K1368" s="85">
        <f>ABS(Table8[[#This Row],[Erorr ]])</f>
        <v>2.6219999999999857</v>
      </c>
      <c r="L1368" s="13">
        <f>Table8[[#This Row],[Abs Erorr ]]/Table8[[#This Row],[Adj Close]]</f>
        <v>1.473530403506792E-2</v>
      </c>
      <c r="M1368" s="97">
        <f t="shared" si="43"/>
        <v>176.32600000000002</v>
      </c>
      <c r="N1368" s="85">
        <f>(Table8[[#This Row],[Adj Close]]-Table8[[#This Row],[Forecast 6 Period ]])</f>
        <v>1.6139999999999759</v>
      </c>
      <c r="O1368" s="85">
        <f>Table8[[#This Row],[Erorr 2]]^2</f>
        <v>2.6049959999999222</v>
      </c>
      <c r="P1368" s="85">
        <f>ABS(Table8[[#This Row],[Erorr 2]])</f>
        <v>1.6139999999999759</v>
      </c>
      <c r="Q1368" s="13">
        <f>Table8[[#This Row],[Abs Erorr 4]]/Table8[[#This Row],[Adj Close]]</f>
        <v>9.070473193211059E-3</v>
      </c>
    </row>
    <row r="1369" spans="6:17" x14ac:dyDescent="0.3">
      <c r="F1369" s="9">
        <v>45450.291666666664</v>
      </c>
      <c r="G1369" s="80">
        <v>177.48</v>
      </c>
      <c r="H1369" s="85">
        <f t="shared" si="42"/>
        <v>176.107</v>
      </c>
      <c r="I1369" s="85">
        <f>(Table8[[#This Row],[Adj Close]]-Table8[[#This Row],[Forecast 3 Period]])</f>
        <v>1.3729999999999905</v>
      </c>
      <c r="J1369" s="85">
        <f>Table8[[#This Row],[Erorr ]]^2</f>
        <v>1.8851289999999739</v>
      </c>
      <c r="K1369" s="85">
        <f>ABS(Table8[[#This Row],[Erorr ]])</f>
        <v>1.3729999999999905</v>
      </c>
      <c r="L1369" s="13">
        <f>Table8[[#This Row],[Abs Erorr ]]/Table8[[#This Row],[Adj Close]]</f>
        <v>7.7360829389226419E-3</v>
      </c>
      <c r="M1369" s="97">
        <f t="shared" si="43"/>
        <v>176.48699999999999</v>
      </c>
      <c r="N1369" s="85">
        <f>(Table8[[#This Row],[Adj Close]]-Table8[[#This Row],[Forecast 6 Period ]])</f>
        <v>0.992999999999995</v>
      </c>
      <c r="O1369" s="85">
        <f>Table8[[#This Row],[Erorr 2]]^2</f>
        <v>0.98604899999999007</v>
      </c>
      <c r="P1369" s="85">
        <f>ABS(Table8[[#This Row],[Erorr 2]])</f>
        <v>0.992999999999995</v>
      </c>
      <c r="Q1369" s="13">
        <f>Table8[[#This Row],[Abs Erorr 4]]/Table8[[#This Row],[Adj Close]]</f>
        <v>5.5949966193373623E-3</v>
      </c>
    </row>
    <row r="1370" spans="6:17" x14ac:dyDescent="0.3">
      <c r="F1370" s="5">
        <v>45453.291666666664</v>
      </c>
      <c r="G1370" s="91">
        <v>173.79</v>
      </c>
      <c r="H1370" s="85">
        <f t="shared" si="42"/>
        <v>176.874</v>
      </c>
      <c r="I1370" s="85">
        <f>(Table8[[#This Row],[Adj Close]]-Table8[[#This Row],[Forecast 3 Period]])</f>
        <v>-3.0840000000000032</v>
      </c>
      <c r="J1370" s="85">
        <f>Table8[[#This Row],[Erorr ]]^2</f>
        <v>9.5110560000000195</v>
      </c>
      <c r="K1370" s="85">
        <f>ABS(Table8[[#This Row],[Erorr ]])</f>
        <v>3.0840000000000032</v>
      </c>
      <c r="L1370" s="13">
        <f>Table8[[#This Row],[Abs Erorr ]]/Table8[[#This Row],[Adj Close]]</f>
        <v>1.7745554980148473E-2</v>
      </c>
      <c r="M1370" s="97">
        <f t="shared" si="43"/>
        <v>176.47499999999999</v>
      </c>
      <c r="N1370" s="85">
        <f>(Table8[[#This Row],[Adj Close]]-Table8[[#This Row],[Forecast 6 Period ]])</f>
        <v>-2.6850000000000023</v>
      </c>
      <c r="O1370" s="85">
        <f>Table8[[#This Row],[Erorr 2]]^2</f>
        <v>7.2092250000000124</v>
      </c>
      <c r="P1370" s="85">
        <f>ABS(Table8[[#This Row],[Erorr 2]])</f>
        <v>2.6850000000000023</v>
      </c>
      <c r="Q1370" s="13">
        <f>Table8[[#This Row],[Abs Erorr 4]]/Table8[[#This Row],[Adj Close]]</f>
        <v>1.5449680649059223E-2</v>
      </c>
    </row>
    <row r="1371" spans="6:17" x14ac:dyDescent="0.3">
      <c r="F1371" s="9">
        <v>45454.291666666664</v>
      </c>
      <c r="G1371" s="80">
        <v>170.66</v>
      </c>
      <c r="H1371" s="85">
        <f t="shared" si="42"/>
        <v>176.142</v>
      </c>
      <c r="I1371" s="85">
        <f>(Table8[[#This Row],[Adj Close]]-Table8[[#This Row],[Forecast 3 Period]])</f>
        <v>-5.4819999999999993</v>
      </c>
      <c r="J1371" s="85">
        <f>Table8[[#This Row],[Erorr ]]^2</f>
        <v>30.052323999999992</v>
      </c>
      <c r="K1371" s="85">
        <f>ABS(Table8[[#This Row],[Erorr ]])</f>
        <v>5.4819999999999993</v>
      </c>
      <c r="L1371" s="13">
        <f>Table8[[#This Row],[Abs Erorr ]]/Table8[[#This Row],[Adj Close]]</f>
        <v>3.2122348529239418E-2</v>
      </c>
      <c r="M1371" s="97">
        <f t="shared" si="43"/>
        <v>175.94800000000001</v>
      </c>
      <c r="N1371" s="85">
        <f>(Table8[[#This Row],[Adj Close]]-Table8[[#This Row],[Forecast 6 Period ]])</f>
        <v>-5.2880000000000109</v>
      </c>
      <c r="O1371" s="85">
        <f>Table8[[#This Row],[Erorr 2]]^2</f>
        <v>27.962944000000114</v>
      </c>
      <c r="P1371" s="85">
        <f>ABS(Table8[[#This Row],[Erorr 2]])</f>
        <v>5.2880000000000109</v>
      </c>
      <c r="Q1371" s="13">
        <f>Table8[[#This Row],[Abs Erorr 4]]/Table8[[#This Row],[Adj Close]]</f>
        <v>3.0985585374428755E-2</v>
      </c>
    </row>
    <row r="1372" spans="6:17" x14ac:dyDescent="0.3">
      <c r="F1372" s="5">
        <v>45455.291666666664</v>
      </c>
      <c r="G1372" s="91">
        <v>177.29</v>
      </c>
      <c r="H1372" s="85">
        <f t="shared" si="42"/>
        <v>173.64499999999998</v>
      </c>
      <c r="I1372" s="85">
        <f>(Table8[[#This Row],[Adj Close]]-Table8[[#This Row],[Forecast 3 Period]])</f>
        <v>3.6450000000000102</v>
      </c>
      <c r="J1372" s="85">
        <f>Table8[[#This Row],[Erorr ]]^2</f>
        <v>13.286025000000075</v>
      </c>
      <c r="K1372" s="85">
        <f>ABS(Table8[[#This Row],[Erorr ]])</f>
        <v>3.6450000000000102</v>
      </c>
      <c r="L1372" s="13">
        <f>Table8[[#This Row],[Abs Erorr ]]/Table8[[#This Row],[Adj Close]]</f>
        <v>2.055953522477303E-2</v>
      </c>
      <c r="M1372" s="97">
        <f t="shared" si="43"/>
        <v>174.95099999999999</v>
      </c>
      <c r="N1372" s="85">
        <f>(Table8[[#This Row],[Adj Close]]-Table8[[#This Row],[Forecast 6 Period ]])</f>
        <v>2.3389999999999986</v>
      </c>
      <c r="O1372" s="85">
        <f>Table8[[#This Row],[Erorr 2]]^2</f>
        <v>5.4709209999999935</v>
      </c>
      <c r="P1372" s="85">
        <f>ABS(Table8[[#This Row],[Erorr 2]])</f>
        <v>2.3389999999999986</v>
      </c>
      <c r="Q1372" s="13">
        <f>Table8[[#This Row],[Abs Erorr 4]]/Table8[[#This Row],[Adj Close]]</f>
        <v>1.3193073495403005E-2</v>
      </c>
    </row>
    <row r="1373" spans="6:17" x14ac:dyDescent="0.3">
      <c r="F1373" s="9">
        <v>45456.291666666664</v>
      </c>
      <c r="G1373" s="80">
        <v>182.47</v>
      </c>
      <c r="H1373" s="85">
        <f t="shared" si="42"/>
        <v>174.251</v>
      </c>
      <c r="I1373" s="85">
        <f>(Table8[[#This Row],[Adj Close]]-Table8[[#This Row],[Forecast 3 Period]])</f>
        <v>8.2189999999999941</v>
      </c>
      <c r="J1373" s="85">
        <f>Table8[[#This Row],[Erorr ]]^2</f>
        <v>67.551960999999906</v>
      </c>
      <c r="K1373" s="85">
        <f>ABS(Table8[[#This Row],[Erorr ]])</f>
        <v>8.2189999999999941</v>
      </c>
      <c r="L1373" s="13">
        <f>Table8[[#This Row],[Abs Erorr ]]/Table8[[#This Row],[Adj Close]]</f>
        <v>4.5043020770537588E-2</v>
      </c>
      <c r="M1373" s="97">
        <f t="shared" si="43"/>
        <v>175.13800000000003</v>
      </c>
      <c r="N1373" s="85">
        <f>(Table8[[#This Row],[Adj Close]]-Table8[[#This Row],[Forecast 6 Period ]])</f>
        <v>7.3319999999999652</v>
      </c>
      <c r="O1373" s="85">
        <f>Table8[[#This Row],[Erorr 2]]^2</f>
        <v>53.758223999999487</v>
      </c>
      <c r="P1373" s="85">
        <f>ABS(Table8[[#This Row],[Erorr 2]])</f>
        <v>7.3319999999999652</v>
      </c>
      <c r="Q1373" s="13">
        <f>Table8[[#This Row],[Abs Erorr 4]]/Table8[[#This Row],[Adj Close]]</f>
        <v>4.018194771743281E-2</v>
      </c>
    </row>
    <row r="1374" spans="6:17" x14ac:dyDescent="0.3">
      <c r="F1374" s="5">
        <v>45457.291666666664</v>
      </c>
      <c r="G1374" s="91">
        <v>178.01</v>
      </c>
      <c r="H1374" s="85">
        <f t="shared" si="42"/>
        <v>177.37299999999999</v>
      </c>
      <c r="I1374" s="85">
        <f>(Table8[[#This Row],[Adj Close]]-Table8[[#This Row],[Forecast 3 Period]])</f>
        <v>0.63700000000000045</v>
      </c>
      <c r="J1374" s="85">
        <f>Table8[[#This Row],[Erorr ]]^2</f>
        <v>0.4057690000000006</v>
      </c>
      <c r="K1374" s="85">
        <f>ABS(Table8[[#This Row],[Erorr ]])</f>
        <v>0.63700000000000045</v>
      </c>
      <c r="L1374" s="13">
        <f>Table8[[#This Row],[Abs Erorr ]]/Table8[[#This Row],[Adj Close]]</f>
        <v>3.5784506488399557E-3</v>
      </c>
      <c r="M1374" s="97">
        <f t="shared" si="43"/>
        <v>176.38400000000001</v>
      </c>
      <c r="N1374" s="85">
        <f>(Table8[[#This Row],[Adj Close]]-Table8[[#This Row],[Forecast 6 Period ]])</f>
        <v>1.6259999999999764</v>
      </c>
      <c r="O1374" s="85">
        <f>Table8[[#This Row],[Erorr 2]]^2</f>
        <v>2.6438759999999233</v>
      </c>
      <c r="P1374" s="85">
        <f>ABS(Table8[[#This Row],[Erorr 2]])</f>
        <v>1.6259999999999764</v>
      </c>
      <c r="Q1374" s="13">
        <f>Table8[[#This Row],[Abs Erorr 4]]/Table8[[#This Row],[Adj Close]]</f>
        <v>9.1343182967247704E-3</v>
      </c>
    </row>
    <row r="1375" spans="6:17" x14ac:dyDescent="0.3">
      <c r="F1375" s="9">
        <v>45460.291666666664</v>
      </c>
      <c r="G1375" s="80">
        <v>187.44</v>
      </c>
      <c r="H1375" s="85">
        <f t="shared" si="42"/>
        <v>179.13200000000001</v>
      </c>
      <c r="I1375" s="85">
        <f>(Table8[[#This Row],[Adj Close]]-Table8[[#This Row],[Forecast 3 Period]])</f>
        <v>8.3079999999999927</v>
      </c>
      <c r="J1375" s="85">
        <f>Table8[[#This Row],[Erorr ]]^2</f>
        <v>69.022863999999885</v>
      </c>
      <c r="K1375" s="85">
        <f>ABS(Table8[[#This Row],[Erorr ]])</f>
        <v>8.3079999999999927</v>
      </c>
      <c r="L1375" s="13">
        <f>Table8[[#This Row],[Abs Erorr ]]/Table8[[#This Row],[Adj Close]]</f>
        <v>4.4323516858728089E-2</v>
      </c>
      <c r="M1375" s="97">
        <f t="shared" si="43"/>
        <v>176.81299999999999</v>
      </c>
      <c r="N1375" s="85">
        <f>(Table8[[#This Row],[Adj Close]]-Table8[[#This Row],[Forecast 6 Period ]])</f>
        <v>10.62700000000001</v>
      </c>
      <c r="O1375" s="85">
        <f>Table8[[#This Row],[Erorr 2]]^2</f>
        <v>112.93312900000021</v>
      </c>
      <c r="P1375" s="85">
        <f>ABS(Table8[[#This Row],[Erorr 2]])</f>
        <v>10.62700000000001</v>
      </c>
      <c r="Q1375" s="13">
        <f>Table8[[#This Row],[Abs Erorr 4]]/Table8[[#This Row],[Adj Close]]</f>
        <v>5.6695475885616783E-2</v>
      </c>
    </row>
    <row r="1376" spans="6:17" x14ac:dyDescent="0.3">
      <c r="F1376" s="5">
        <v>45461.291666666664</v>
      </c>
      <c r="G1376" s="91">
        <v>184.86</v>
      </c>
      <c r="H1376" s="85">
        <f t="shared" si="42"/>
        <v>183.12</v>
      </c>
      <c r="I1376" s="85">
        <f>(Table8[[#This Row],[Adj Close]]-Table8[[#This Row],[Forecast 3 Period]])</f>
        <v>1.7400000000000091</v>
      </c>
      <c r="J1376" s="85">
        <f>Table8[[#This Row],[Erorr ]]^2</f>
        <v>3.0276000000000316</v>
      </c>
      <c r="K1376" s="85">
        <f>ABS(Table8[[#This Row],[Erorr ]])</f>
        <v>1.7400000000000091</v>
      </c>
      <c r="L1376" s="13">
        <f>Table8[[#This Row],[Abs Erorr ]]/Table8[[#This Row],[Adj Close]]</f>
        <v>9.4125283998702201E-3</v>
      </c>
      <c r="M1376" s="97">
        <f t="shared" si="43"/>
        <v>179.48699999999999</v>
      </c>
      <c r="N1376" s="85">
        <f>(Table8[[#This Row],[Adj Close]]-Table8[[#This Row],[Forecast 6 Period ]])</f>
        <v>5.3730000000000189</v>
      </c>
      <c r="O1376" s="85">
        <f>Table8[[#This Row],[Erorr 2]]^2</f>
        <v>28.869129000000203</v>
      </c>
      <c r="P1376" s="85">
        <f>ABS(Table8[[#This Row],[Erorr 2]])</f>
        <v>5.3730000000000189</v>
      </c>
      <c r="Q1376" s="13">
        <f>Table8[[#This Row],[Abs Erorr 4]]/Table8[[#This Row],[Adj Close]]</f>
        <v>2.9065238558909544E-2</v>
      </c>
    </row>
    <row r="1377" spans="6:17" x14ac:dyDescent="0.3">
      <c r="F1377" s="9">
        <v>45463.291666666664</v>
      </c>
      <c r="G1377" s="80">
        <v>181.57</v>
      </c>
      <c r="H1377" s="85">
        <f t="shared" si="42"/>
        <v>183.57899999999998</v>
      </c>
      <c r="I1377" s="85">
        <f>(Table8[[#This Row],[Adj Close]]-Table8[[#This Row],[Forecast 3 Period]])</f>
        <v>-2.0089999999999861</v>
      </c>
      <c r="J1377" s="85">
        <f>Table8[[#This Row],[Erorr ]]^2</f>
        <v>4.0360809999999443</v>
      </c>
      <c r="K1377" s="85">
        <f>ABS(Table8[[#This Row],[Erorr ]])</f>
        <v>2.0089999999999861</v>
      </c>
      <c r="L1377" s="13">
        <f>Table8[[#This Row],[Abs Erorr ]]/Table8[[#This Row],[Adj Close]]</f>
        <v>1.1064603183345191E-2</v>
      </c>
      <c r="M1377" s="97">
        <f t="shared" si="43"/>
        <v>181.35100000000003</v>
      </c>
      <c r="N1377" s="85">
        <f>(Table8[[#This Row],[Adj Close]]-Table8[[#This Row],[Forecast 6 Period ]])</f>
        <v>0.21899999999996567</v>
      </c>
      <c r="O1377" s="85">
        <f>Table8[[#This Row],[Erorr 2]]^2</f>
        <v>4.796099999998496E-2</v>
      </c>
      <c r="P1377" s="85">
        <f>ABS(Table8[[#This Row],[Erorr 2]])</f>
        <v>0.21899999999996567</v>
      </c>
      <c r="Q1377" s="13">
        <f>Table8[[#This Row],[Abs Erorr 4]]/Table8[[#This Row],[Adj Close]]</f>
        <v>1.2061463898219182E-3</v>
      </c>
    </row>
    <row r="1378" spans="6:17" x14ac:dyDescent="0.3">
      <c r="F1378" s="5">
        <v>45464.291666666664</v>
      </c>
      <c r="G1378" s="91">
        <v>183.01</v>
      </c>
      <c r="H1378" s="85">
        <f t="shared" si="42"/>
        <v>184.31800000000001</v>
      </c>
      <c r="I1378" s="85">
        <f>(Table8[[#This Row],[Adj Close]]-Table8[[#This Row],[Forecast 3 Period]])</f>
        <v>-1.3080000000000211</v>
      </c>
      <c r="J1378" s="85">
        <f>Table8[[#This Row],[Erorr ]]^2</f>
        <v>1.7108640000000552</v>
      </c>
      <c r="K1378" s="85">
        <f>ABS(Table8[[#This Row],[Erorr ]])</f>
        <v>1.3080000000000211</v>
      </c>
      <c r="L1378" s="13">
        <f>Table8[[#This Row],[Abs Erorr ]]/Table8[[#This Row],[Adj Close]]</f>
        <v>7.1471504289384253E-3</v>
      </c>
      <c r="M1378" s="97">
        <f t="shared" si="43"/>
        <v>182.35199999999998</v>
      </c>
      <c r="N1378" s="85">
        <f>(Table8[[#This Row],[Adj Close]]-Table8[[#This Row],[Forecast 6 Period ]])</f>
        <v>0.65800000000001546</v>
      </c>
      <c r="O1378" s="85">
        <f>Table8[[#This Row],[Erorr 2]]^2</f>
        <v>0.43296400000002033</v>
      </c>
      <c r="P1378" s="85">
        <f>ABS(Table8[[#This Row],[Erorr 2]])</f>
        <v>0.65800000000001546</v>
      </c>
      <c r="Q1378" s="13">
        <f>Table8[[#This Row],[Abs Erorr 4]]/Table8[[#This Row],[Adj Close]]</f>
        <v>3.5954319436097234E-3</v>
      </c>
    </row>
    <row r="1379" spans="6:17" x14ac:dyDescent="0.3">
      <c r="F1379" s="9">
        <v>45467.291666666664</v>
      </c>
      <c r="G1379" s="80">
        <v>182.58</v>
      </c>
      <c r="H1379" s="85">
        <f t="shared" si="42"/>
        <v>183.13299999999998</v>
      </c>
      <c r="I1379" s="85">
        <f>(Table8[[#This Row],[Adj Close]]-Table8[[#This Row],[Forecast 3 Period]])</f>
        <v>-0.55299999999996885</v>
      </c>
      <c r="J1379" s="85">
        <f>Table8[[#This Row],[Erorr ]]^2</f>
        <v>0.30580899999996553</v>
      </c>
      <c r="K1379" s="85">
        <f>ABS(Table8[[#This Row],[Erorr ]])</f>
        <v>0.55299999999996885</v>
      </c>
      <c r="L1379" s="13">
        <f>Table8[[#This Row],[Abs Erorr ]]/Table8[[#This Row],[Adj Close]]</f>
        <v>3.0288092890785891E-3</v>
      </c>
      <c r="M1379" s="97">
        <f t="shared" si="43"/>
        <v>183.42399999999998</v>
      </c>
      <c r="N1379" s="85">
        <f>(Table8[[#This Row],[Adj Close]]-Table8[[#This Row],[Forecast 6 Period ]])</f>
        <v>-0.84399999999996567</v>
      </c>
      <c r="O1379" s="85">
        <f>Table8[[#This Row],[Erorr 2]]^2</f>
        <v>0.71233599999994202</v>
      </c>
      <c r="P1379" s="85">
        <f>ABS(Table8[[#This Row],[Erorr 2]])</f>
        <v>0.84399999999996567</v>
      </c>
      <c r="Q1379" s="13">
        <f>Table8[[#This Row],[Abs Erorr 4]]/Table8[[#This Row],[Adj Close]]</f>
        <v>4.62263117537499E-3</v>
      </c>
    </row>
    <row r="1380" spans="6:17" x14ac:dyDescent="0.3">
      <c r="F1380" s="5">
        <v>45468.291666666664</v>
      </c>
      <c r="G1380" s="91">
        <v>187.35</v>
      </c>
      <c r="H1380" s="85">
        <f t="shared" si="42"/>
        <v>182.40600000000001</v>
      </c>
      <c r="I1380" s="85">
        <f>(Table8[[#This Row],[Adj Close]]-Table8[[#This Row],[Forecast 3 Period]])</f>
        <v>4.9439999999999884</v>
      </c>
      <c r="J1380" s="85">
        <f>Table8[[#This Row],[Erorr ]]^2</f>
        <v>24.443135999999885</v>
      </c>
      <c r="K1380" s="85">
        <f>ABS(Table8[[#This Row],[Erorr ]])</f>
        <v>4.9439999999999884</v>
      </c>
      <c r="L1380" s="13">
        <f>Table8[[#This Row],[Abs Erorr ]]/Table8[[#This Row],[Adj Close]]</f>
        <v>2.6389111289031163E-2</v>
      </c>
      <c r="M1380" s="97">
        <f t="shared" si="43"/>
        <v>182.94899999999998</v>
      </c>
      <c r="N1380" s="85">
        <f>(Table8[[#This Row],[Adj Close]]-Table8[[#This Row],[Forecast 6 Period ]])</f>
        <v>4.4010000000000105</v>
      </c>
      <c r="O1380" s="85">
        <f>Table8[[#This Row],[Erorr 2]]^2</f>
        <v>19.368801000000094</v>
      </c>
      <c r="P1380" s="85">
        <f>ABS(Table8[[#This Row],[Erorr 2]])</f>
        <v>4.4010000000000105</v>
      </c>
      <c r="Q1380" s="13">
        <f>Table8[[#This Row],[Abs Erorr 4]]/Table8[[#This Row],[Adj Close]]</f>
        <v>2.3490792634107343E-2</v>
      </c>
    </row>
    <row r="1381" spans="6:17" x14ac:dyDescent="0.3">
      <c r="F1381" s="9">
        <v>45469.291666666664</v>
      </c>
      <c r="G1381" s="80">
        <v>196.37</v>
      </c>
      <c r="H1381" s="85">
        <f t="shared" si="42"/>
        <v>184.61699999999999</v>
      </c>
      <c r="I1381" s="85">
        <f>(Table8[[#This Row],[Adj Close]]-Table8[[#This Row],[Forecast 3 Period]])</f>
        <v>11.753000000000014</v>
      </c>
      <c r="J1381" s="85">
        <f>Table8[[#This Row],[Erorr ]]^2</f>
        <v>138.13300900000033</v>
      </c>
      <c r="K1381" s="85">
        <f>ABS(Table8[[#This Row],[Erorr ]])</f>
        <v>11.753000000000014</v>
      </c>
      <c r="L1381" s="13">
        <f>Table8[[#This Row],[Abs Erorr ]]/Table8[[#This Row],[Adj Close]]</f>
        <v>5.9851301115241708E-2</v>
      </c>
      <c r="M1381" s="97">
        <f t="shared" si="43"/>
        <v>184.13199999999998</v>
      </c>
      <c r="N1381" s="85">
        <f>(Table8[[#This Row],[Adj Close]]-Table8[[#This Row],[Forecast 6 Period ]])</f>
        <v>12.238000000000028</v>
      </c>
      <c r="O1381" s="85">
        <f>Table8[[#This Row],[Erorr 2]]^2</f>
        <v>149.76864400000068</v>
      </c>
      <c r="P1381" s="85">
        <f>ABS(Table8[[#This Row],[Erorr 2]])</f>
        <v>12.238000000000028</v>
      </c>
      <c r="Q1381" s="13">
        <f>Table8[[#This Row],[Abs Erorr 4]]/Table8[[#This Row],[Adj Close]]</f>
        <v>6.2321128481947485E-2</v>
      </c>
    </row>
    <row r="1382" spans="6:17" x14ac:dyDescent="0.3">
      <c r="F1382" s="5">
        <v>45470.291666666664</v>
      </c>
      <c r="G1382" s="91">
        <v>197.42</v>
      </c>
      <c r="H1382" s="85">
        <f t="shared" si="42"/>
        <v>189.52699999999999</v>
      </c>
      <c r="I1382" s="85">
        <f>(Table8[[#This Row],[Adj Close]]-Table8[[#This Row],[Forecast 3 Period]])</f>
        <v>7.8930000000000007</v>
      </c>
      <c r="J1382" s="85">
        <f>Table8[[#This Row],[Erorr ]]^2</f>
        <v>62.29944900000001</v>
      </c>
      <c r="K1382" s="85">
        <f>ABS(Table8[[#This Row],[Erorr ]])</f>
        <v>7.8930000000000007</v>
      </c>
      <c r="L1382" s="13">
        <f>Table8[[#This Row],[Abs Erorr ]]/Table8[[#This Row],[Adj Close]]</f>
        <v>3.9980751696889888E-2</v>
      </c>
      <c r="M1382" s="97">
        <f t="shared" si="43"/>
        <v>186.505</v>
      </c>
      <c r="N1382" s="85">
        <f>(Table8[[#This Row],[Adj Close]]-Table8[[#This Row],[Forecast 6 Period ]])</f>
        <v>10.914999999999992</v>
      </c>
      <c r="O1382" s="85">
        <f>Table8[[#This Row],[Erorr 2]]^2</f>
        <v>119.13722499999983</v>
      </c>
      <c r="P1382" s="85">
        <f>ABS(Table8[[#This Row],[Erorr 2]])</f>
        <v>10.914999999999992</v>
      </c>
      <c r="Q1382" s="13">
        <f>Table8[[#This Row],[Abs Erorr 4]]/Table8[[#This Row],[Adj Close]]</f>
        <v>5.5288218012359398E-2</v>
      </c>
    </row>
    <row r="1383" spans="6:17" x14ac:dyDescent="0.3">
      <c r="F1383" s="9">
        <v>45471.291666666664</v>
      </c>
      <c r="G1383" s="80">
        <v>197.88</v>
      </c>
      <c r="H1383" s="85">
        <f t="shared" si="42"/>
        <v>194.084</v>
      </c>
      <c r="I1383" s="85">
        <f>(Table8[[#This Row],[Adj Close]]-Table8[[#This Row],[Forecast 3 Period]])</f>
        <v>3.7959999999999923</v>
      </c>
      <c r="J1383" s="85">
        <f>Table8[[#This Row],[Erorr ]]^2</f>
        <v>14.409615999999941</v>
      </c>
      <c r="K1383" s="85">
        <f>ABS(Table8[[#This Row],[Erorr ]])</f>
        <v>3.7959999999999923</v>
      </c>
      <c r="L1383" s="13">
        <f>Table8[[#This Row],[Abs Erorr ]]/Table8[[#This Row],[Adj Close]]</f>
        <v>1.9183343440468934E-2</v>
      </c>
      <c r="M1383" s="97">
        <f t="shared" si="43"/>
        <v>189.20200000000003</v>
      </c>
      <c r="N1383" s="85">
        <f>(Table8[[#This Row],[Adj Close]]-Table8[[#This Row],[Forecast 6 Period ]])</f>
        <v>8.6779999999999688</v>
      </c>
      <c r="O1383" s="85">
        <f>Table8[[#This Row],[Erorr 2]]^2</f>
        <v>75.307683999999455</v>
      </c>
      <c r="P1383" s="85">
        <f>ABS(Table8[[#This Row],[Erorr 2]])</f>
        <v>8.6779999999999688</v>
      </c>
      <c r="Q1383" s="13">
        <f>Table8[[#This Row],[Abs Erorr 4]]/Table8[[#This Row],[Adj Close]]</f>
        <v>4.3854861532241607E-2</v>
      </c>
    </row>
    <row r="1384" spans="6:17" x14ac:dyDescent="0.3">
      <c r="F1384" s="5">
        <v>45474.291666666664</v>
      </c>
      <c r="G1384" s="91">
        <v>209.86</v>
      </c>
      <c r="H1384" s="85">
        <f t="shared" si="42"/>
        <v>197.28899999999999</v>
      </c>
      <c r="I1384" s="85">
        <f>(Table8[[#This Row],[Adj Close]]-Table8[[#This Row],[Forecast 3 Period]])</f>
        <v>12.571000000000026</v>
      </c>
      <c r="J1384" s="85">
        <f>Table8[[#This Row],[Erorr ]]^2</f>
        <v>158.03004100000067</v>
      </c>
      <c r="K1384" s="85">
        <f>ABS(Table8[[#This Row],[Erorr ]])</f>
        <v>12.571000000000026</v>
      </c>
      <c r="L1384" s="13">
        <f>Table8[[#This Row],[Abs Erorr ]]/Table8[[#This Row],[Adj Close]]</f>
        <v>5.9901839321452516E-2</v>
      </c>
      <c r="M1384" s="97">
        <f t="shared" si="43"/>
        <v>192.363</v>
      </c>
      <c r="N1384" s="85">
        <f>(Table8[[#This Row],[Adj Close]]-Table8[[#This Row],[Forecast 6 Period ]])</f>
        <v>17.497000000000014</v>
      </c>
      <c r="O1384" s="85">
        <f>Table8[[#This Row],[Erorr 2]]^2</f>
        <v>306.14500900000047</v>
      </c>
      <c r="P1384" s="85">
        <f>ABS(Table8[[#This Row],[Erorr 2]])</f>
        <v>17.497000000000014</v>
      </c>
      <c r="Q1384" s="13">
        <f>Table8[[#This Row],[Abs Erorr 4]]/Table8[[#This Row],[Adj Close]]</f>
        <v>8.3374630706185143E-2</v>
      </c>
    </row>
    <row r="1385" spans="6:17" x14ac:dyDescent="0.3">
      <c r="F1385" s="9">
        <v>45475.291666666664</v>
      </c>
      <c r="G1385" s="80">
        <v>231.26</v>
      </c>
      <c r="H1385" s="85">
        <f t="shared" si="42"/>
        <v>202.53400000000002</v>
      </c>
      <c r="I1385" s="85">
        <f>(Table8[[#This Row],[Adj Close]]-Table8[[#This Row],[Forecast 3 Period]])</f>
        <v>28.725999999999971</v>
      </c>
      <c r="J1385" s="85">
        <f>Table8[[#This Row],[Erorr ]]^2</f>
        <v>825.18307599999832</v>
      </c>
      <c r="K1385" s="85">
        <f>ABS(Table8[[#This Row],[Erorr ]])</f>
        <v>28.725999999999971</v>
      </c>
      <c r="L1385" s="13">
        <f>Table8[[#This Row],[Abs Erorr ]]/Table8[[#This Row],[Adj Close]]</f>
        <v>0.12421516907376966</v>
      </c>
      <c r="M1385" s="97">
        <f t="shared" si="43"/>
        <v>197.29900000000001</v>
      </c>
      <c r="N1385" s="85">
        <f>(Table8[[#This Row],[Adj Close]]-Table8[[#This Row],[Forecast 6 Period ]])</f>
        <v>33.960999999999984</v>
      </c>
      <c r="O1385" s="85">
        <f>Table8[[#This Row],[Erorr 2]]^2</f>
        <v>1153.349520999999</v>
      </c>
      <c r="P1385" s="85">
        <f>ABS(Table8[[#This Row],[Erorr 2]])</f>
        <v>33.960999999999984</v>
      </c>
      <c r="Q1385" s="13">
        <f>Table8[[#This Row],[Abs Erorr 4]]/Table8[[#This Row],[Adj Close]]</f>
        <v>0.14685202802040986</v>
      </c>
    </row>
    <row r="1386" spans="6:17" x14ac:dyDescent="0.3">
      <c r="F1386" s="5">
        <v>45476.291666666664</v>
      </c>
      <c r="G1386" s="91">
        <v>246.39</v>
      </c>
      <c r="H1386" s="85">
        <f t="shared" si="42"/>
        <v>214.82599999999999</v>
      </c>
      <c r="I1386" s="85">
        <f>(Table8[[#This Row],[Adj Close]]-Table8[[#This Row],[Forecast 3 Period]])</f>
        <v>31.563999999999993</v>
      </c>
      <c r="J1386" s="85">
        <f>Table8[[#This Row],[Erorr ]]^2</f>
        <v>996.28609599999959</v>
      </c>
      <c r="K1386" s="85">
        <f>ABS(Table8[[#This Row],[Erorr ]])</f>
        <v>31.563999999999993</v>
      </c>
      <c r="L1386" s="13">
        <f>Table8[[#This Row],[Abs Erorr ]]/Table8[[#This Row],[Adj Close]]</f>
        <v>0.12810584845164169</v>
      </c>
      <c r="M1386" s="97">
        <f t="shared" si="43"/>
        <v>205.65600000000001</v>
      </c>
      <c r="N1386" s="85">
        <f>(Table8[[#This Row],[Adj Close]]-Table8[[#This Row],[Forecast 6 Period ]])</f>
        <v>40.73399999999998</v>
      </c>
      <c r="O1386" s="85">
        <f>Table8[[#This Row],[Erorr 2]]^2</f>
        <v>1659.2587559999984</v>
      </c>
      <c r="P1386" s="85">
        <f>ABS(Table8[[#This Row],[Erorr 2]])</f>
        <v>40.73399999999998</v>
      </c>
      <c r="Q1386" s="13">
        <f>Table8[[#This Row],[Abs Erorr 4]]/Table8[[#This Row],[Adj Close]]</f>
        <v>0.16532326798977223</v>
      </c>
    </row>
    <row r="1387" spans="6:17" x14ac:dyDescent="0.3">
      <c r="F1387" s="9">
        <v>45478.291666666664</v>
      </c>
      <c r="G1387" s="80">
        <v>251.52</v>
      </c>
      <c r="H1387" s="85">
        <f t="shared" si="42"/>
        <v>230.892</v>
      </c>
      <c r="I1387" s="85">
        <f>(Table8[[#This Row],[Adj Close]]-Table8[[#This Row],[Forecast 3 Period]])</f>
        <v>20.628000000000014</v>
      </c>
      <c r="J1387" s="85">
        <f>Table8[[#This Row],[Erorr ]]^2</f>
        <v>425.51438400000058</v>
      </c>
      <c r="K1387" s="85">
        <f>ABS(Table8[[#This Row],[Erorr ]])</f>
        <v>20.628000000000014</v>
      </c>
      <c r="L1387" s="13">
        <f>Table8[[#This Row],[Abs Erorr ]]/Table8[[#This Row],[Adj Close]]</f>
        <v>8.2013358778626005E-2</v>
      </c>
      <c r="M1387" s="97">
        <f t="shared" si="43"/>
        <v>216.45699999999999</v>
      </c>
      <c r="N1387" s="85">
        <f>(Table8[[#This Row],[Adj Close]]-Table8[[#This Row],[Forecast 6 Period ]])</f>
        <v>35.063000000000017</v>
      </c>
      <c r="O1387" s="85">
        <f>Table8[[#This Row],[Erorr 2]]^2</f>
        <v>1229.4139690000011</v>
      </c>
      <c r="P1387" s="85">
        <f>ABS(Table8[[#This Row],[Erorr 2]])</f>
        <v>35.063000000000017</v>
      </c>
      <c r="Q1387" s="13">
        <f>Table8[[#This Row],[Abs Erorr 4]]/Table8[[#This Row],[Adj Close]]</f>
        <v>0.13940442111959295</v>
      </c>
    </row>
    <row r="1388" spans="6:17" x14ac:dyDescent="0.3">
      <c r="F1388" s="5">
        <v>45481.291666666664</v>
      </c>
      <c r="G1388" s="91">
        <v>252.94</v>
      </c>
      <c r="H1388" s="85">
        <f t="shared" si="42"/>
        <v>243.90299999999996</v>
      </c>
      <c r="I1388" s="85">
        <f>(Table8[[#This Row],[Adj Close]]-Table8[[#This Row],[Forecast 3 Period]])</f>
        <v>9.0370000000000346</v>
      </c>
      <c r="J1388" s="85">
        <f>Table8[[#This Row],[Erorr ]]^2</f>
        <v>81.667369000000619</v>
      </c>
      <c r="K1388" s="85">
        <f>ABS(Table8[[#This Row],[Erorr ]])</f>
        <v>9.0370000000000346</v>
      </c>
      <c r="L1388" s="13">
        <f>Table8[[#This Row],[Abs Erorr ]]/Table8[[#This Row],[Adj Close]]</f>
        <v>3.5727840594607554E-2</v>
      </c>
      <c r="M1388" s="97">
        <f t="shared" si="43"/>
        <v>227.33600000000001</v>
      </c>
      <c r="N1388" s="85">
        <f>(Table8[[#This Row],[Adj Close]]-Table8[[#This Row],[Forecast 6 Period ]])</f>
        <v>25.603999999999985</v>
      </c>
      <c r="O1388" s="85">
        <f>Table8[[#This Row],[Erorr 2]]^2</f>
        <v>655.56481599999927</v>
      </c>
      <c r="P1388" s="85">
        <f>ABS(Table8[[#This Row],[Erorr 2]])</f>
        <v>25.603999999999985</v>
      </c>
      <c r="Q1388" s="13">
        <f>Table8[[#This Row],[Abs Erorr 4]]/Table8[[#This Row],[Adj Close]]</f>
        <v>0.10122558709575387</v>
      </c>
    </row>
    <row r="1389" spans="6:17" x14ac:dyDescent="0.3">
      <c r="F1389" s="9">
        <v>45482.291666666664</v>
      </c>
      <c r="G1389" s="80">
        <v>262.33</v>
      </c>
      <c r="H1389" s="85">
        <f t="shared" si="42"/>
        <v>250.54899999999998</v>
      </c>
      <c r="I1389" s="85">
        <f>(Table8[[#This Row],[Adj Close]]-Table8[[#This Row],[Forecast 3 Period]])</f>
        <v>11.781000000000006</v>
      </c>
      <c r="J1389" s="85">
        <f>Table8[[#This Row],[Erorr ]]^2</f>
        <v>138.79196100000013</v>
      </c>
      <c r="K1389" s="85">
        <f>ABS(Table8[[#This Row],[Erorr ]])</f>
        <v>11.781000000000006</v>
      </c>
      <c r="L1389" s="13">
        <f>Table8[[#This Row],[Abs Erorr ]]/Table8[[#This Row],[Adj Close]]</f>
        <v>4.490908397819543E-2</v>
      </c>
      <c r="M1389" s="97">
        <f t="shared" si="43"/>
        <v>237.19600000000003</v>
      </c>
      <c r="N1389" s="85">
        <f>(Table8[[#This Row],[Adj Close]]-Table8[[#This Row],[Forecast 6 Period ]])</f>
        <v>25.133999999999958</v>
      </c>
      <c r="O1389" s="85">
        <f>Table8[[#This Row],[Erorr 2]]^2</f>
        <v>631.71795599999791</v>
      </c>
      <c r="P1389" s="85">
        <f>ABS(Table8[[#This Row],[Erorr 2]])</f>
        <v>25.133999999999958</v>
      </c>
      <c r="Q1389" s="13">
        <f>Table8[[#This Row],[Abs Erorr 4]]/Table8[[#This Row],[Adj Close]]</f>
        <v>9.5810620211184236E-2</v>
      </c>
    </row>
    <row r="1390" spans="6:17" x14ac:dyDescent="0.3">
      <c r="F1390" s="5">
        <v>45483.291666666664</v>
      </c>
      <c r="G1390" s="91">
        <v>263.26</v>
      </c>
      <c r="H1390" s="85">
        <f t="shared" si="42"/>
        <v>256.27</v>
      </c>
      <c r="I1390" s="85">
        <f>(Table8[[#This Row],[Adj Close]]-Table8[[#This Row],[Forecast 3 Period]])</f>
        <v>6.9900000000000091</v>
      </c>
      <c r="J1390" s="85">
        <f>Table8[[#This Row],[Erorr ]]^2</f>
        <v>48.860100000000131</v>
      </c>
      <c r="K1390" s="85">
        <f>ABS(Table8[[#This Row],[Erorr ]])</f>
        <v>6.9900000000000091</v>
      </c>
      <c r="L1390" s="13">
        <f>Table8[[#This Row],[Abs Erorr ]]/Table8[[#This Row],[Adj Close]]</f>
        <v>2.6551697941198851E-2</v>
      </c>
      <c r="M1390" s="97">
        <f t="shared" si="43"/>
        <v>246.74799999999999</v>
      </c>
      <c r="N1390" s="85">
        <f>(Table8[[#This Row],[Adj Close]]-Table8[[#This Row],[Forecast 6 Period ]])</f>
        <v>16.512</v>
      </c>
      <c r="O1390" s="85">
        <f>Table8[[#This Row],[Erorr 2]]^2</f>
        <v>272.64614399999999</v>
      </c>
      <c r="P1390" s="85">
        <f>ABS(Table8[[#This Row],[Erorr 2]])</f>
        <v>16.512</v>
      </c>
      <c r="Q1390" s="13">
        <f>Table8[[#This Row],[Abs Erorr 4]]/Table8[[#This Row],[Adj Close]]</f>
        <v>6.272126414951E-2</v>
      </c>
    </row>
    <row r="1391" spans="6:17" x14ac:dyDescent="0.3">
      <c r="F1391" s="9">
        <v>45484.291666666664</v>
      </c>
      <c r="G1391" s="80">
        <v>241.03</v>
      </c>
      <c r="H1391" s="85">
        <f t="shared" si="42"/>
        <v>259.88499999999999</v>
      </c>
      <c r="I1391" s="85">
        <f>(Table8[[#This Row],[Adj Close]]-Table8[[#This Row],[Forecast 3 Period]])</f>
        <v>-18.85499999999999</v>
      </c>
      <c r="J1391" s="85">
        <f>Table8[[#This Row],[Erorr ]]^2</f>
        <v>355.51102499999962</v>
      </c>
      <c r="K1391" s="85">
        <f>ABS(Table8[[#This Row],[Erorr ]])</f>
        <v>18.85499999999999</v>
      </c>
      <c r="L1391" s="13">
        <f>Table8[[#This Row],[Abs Erorr ]]/Table8[[#This Row],[Adj Close]]</f>
        <v>7.8226776749782137E-2</v>
      </c>
      <c r="M1391" s="97">
        <f t="shared" si="43"/>
        <v>253.77500000000001</v>
      </c>
      <c r="N1391" s="85">
        <f>(Table8[[#This Row],[Adj Close]]-Table8[[#This Row],[Forecast 6 Period ]])</f>
        <v>-12.745000000000005</v>
      </c>
      <c r="O1391" s="85">
        <f>Table8[[#This Row],[Erorr 2]]^2</f>
        <v>162.43502500000011</v>
      </c>
      <c r="P1391" s="85">
        <f>ABS(Table8[[#This Row],[Erorr 2]])</f>
        <v>12.745000000000005</v>
      </c>
      <c r="Q1391" s="13">
        <f>Table8[[#This Row],[Abs Erorr 4]]/Table8[[#This Row],[Adj Close]]</f>
        <v>5.2877235198937909E-2</v>
      </c>
    </row>
    <row r="1392" spans="6:17" x14ac:dyDescent="0.3">
      <c r="F1392" s="5">
        <v>45485.291666666664</v>
      </c>
      <c r="G1392" s="91">
        <v>248.23</v>
      </c>
      <c r="H1392" s="85">
        <f t="shared" si="42"/>
        <v>254.089</v>
      </c>
      <c r="I1392" s="85">
        <f>(Table8[[#This Row],[Adj Close]]-Table8[[#This Row],[Forecast 3 Period]])</f>
        <v>-5.8590000000000089</v>
      </c>
      <c r="J1392" s="85">
        <f>Table8[[#This Row],[Erorr ]]^2</f>
        <v>34.327881000000104</v>
      </c>
      <c r="K1392" s="85">
        <f>ABS(Table8[[#This Row],[Erorr ]])</f>
        <v>5.8590000000000089</v>
      </c>
      <c r="L1392" s="13">
        <f>Table8[[#This Row],[Abs Erorr ]]/Table8[[#This Row],[Adj Close]]</f>
        <v>2.360311001893409E-2</v>
      </c>
      <c r="M1392" s="97">
        <f t="shared" si="43"/>
        <v>253.70300000000003</v>
      </c>
      <c r="N1392" s="85">
        <f>(Table8[[#This Row],[Adj Close]]-Table8[[#This Row],[Forecast 6 Period ]])</f>
        <v>-5.4730000000000416</v>
      </c>
      <c r="O1392" s="85">
        <f>Table8[[#This Row],[Erorr 2]]^2</f>
        <v>29.953729000000454</v>
      </c>
      <c r="P1392" s="85">
        <f>ABS(Table8[[#This Row],[Erorr 2]])</f>
        <v>5.4730000000000416</v>
      </c>
      <c r="Q1392" s="13">
        <f>Table8[[#This Row],[Abs Erorr 4]]/Table8[[#This Row],[Adj Close]]</f>
        <v>2.2048100551907673E-2</v>
      </c>
    </row>
    <row r="1393" spans="6:17" x14ac:dyDescent="0.3">
      <c r="F1393" s="9">
        <v>45488.291666666664</v>
      </c>
      <c r="G1393" s="80">
        <v>252.64</v>
      </c>
      <c r="H1393" s="85">
        <f t="shared" si="42"/>
        <v>250.57900000000001</v>
      </c>
      <c r="I1393" s="85">
        <f>(Table8[[#This Row],[Adj Close]]-Table8[[#This Row],[Forecast 3 Period]])</f>
        <v>2.0609999999999786</v>
      </c>
      <c r="J1393" s="85">
        <f>Table8[[#This Row],[Erorr ]]^2</f>
        <v>4.2477209999999115</v>
      </c>
      <c r="K1393" s="85">
        <f>ABS(Table8[[#This Row],[Erorr ]])</f>
        <v>2.0609999999999786</v>
      </c>
      <c r="L1393" s="13">
        <f>Table8[[#This Row],[Abs Erorr ]]/Table8[[#This Row],[Adj Close]]</f>
        <v>8.1578530715641969E-3</v>
      </c>
      <c r="M1393" s="97">
        <f t="shared" si="43"/>
        <v>253.41600000000005</v>
      </c>
      <c r="N1393" s="85">
        <f>(Table8[[#This Row],[Adj Close]]-Table8[[#This Row],[Forecast 6 Period ]])</f>
        <v>-0.7760000000000673</v>
      </c>
      <c r="O1393" s="85">
        <f>Table8[[#This Row],[Erorr 2]]^2</f>
        <v>0.60217600000010441</v>
      </c>
      <c r="P1393" s="85">
        <f>ABS(Table8[[#This Row],[Erorr 2]])</f>
        <v>0.7760000000000673</v>
      </c>
      <c r="Q1393" s="13">
        <f>Table8[[#This Row],[Abs Erorr 4]]/Table8[[#This Row],[Adj Close]]</f>
        <v>3.0715642811908936E-3</v>
      </c>
    </row>
    <row r="1394" spans="6:17" x14ac:dyDescent="0.3">
      <c r="F1394" s="5">
        <v>45489.291666666664</v>
      </c>
      <c r="G1394" s="91">
        <v>256.56</v>
      </c>
      <c r="H1394" s="85">
        <f t="shared" si="42"/>
        <v>247.83399999999997</v>
      </c>
      <c r="I1394" s="85">
        <f>(Table8[[#This Row],[Adj Close]]-Table8[[#This Row],[Forecast 3 Period]])</f>
        <v>8.7260000000000275</v>
      </c>
      <c r="J1394" s="85">
        <f>Table8[[#This Row],[Erorr ]]^2</f>
        <v>76.143076000000477</v>
      </c>
      <c r="K1394" s="85">
        <f>ABS(Table8[[#This Row],[Erorr ]])</f>
        <v>8.7260000000000275</v>
      </c>
      <c r="L1394" s="13">
        <f>Table8[[#This Row],[Abs Erorr ]]/Table8[[#This Row],[Adj Close]]</f>
        <v>3.4011537262238961E-2</v>
      </c>
      <c r="M1394" s="97">
        <f t="shared" si="43"/>
        <v>252.559</v>
      </c>
      <c r="N1394" s="85">
        <f>(Table8[[#This Row],[Adj Close]]-Table8[[#This Row],[Forecast 6 Period ]])</f>
        <v>4.0010000000000048</v>
      </c>
      <c r="O1394" s="85">
        <f>Table8[[#This Row],[Erorr 2]]^2</f>
        <v>16.008001000000039</v>
      </c>
      <c r="P1394" s="85">
        <f>ABS(Table8[[#This Row],[Erorr 2]])</f>
        <v>4.0010000000000048</v>
      </c>
      <c r="Q1394" s="13">
        <f>Table8[[#This Row],[Abs Erorr 4]]/Table8[[#This Row],[Adj Close]]</f>
        <v>1.5594792641097617E-2</v>
      </c>
    </row>
    <row r="1395" spans="6:17" x14ac:dyDescent="0.3">
      <c r="F1395" s="9">
        <v>45490.291666666664</v>
      </c>
      <c r="G1395" s="80">
        <v>248.5</v>
      </c>
      <c r="H1395" s="85">
        <f t="shared" si="42"/>
        <v>252.88499999999999</v>
      </c>
      <c r="I1395" s="85">
        <f>(Table8[[#This Row],[Adj Close]]-Table8[[#This Row],[Forecast 3 Period]])</f>
        <v>-4.3849999999999909</v>
      </c>
      <c r="J1395" s="85">
        <f>Table8[[#This Row],[Erorr ]]^2</f>
        <v>19.22822499999992</v>
      </c>
      <c r="K1395" s="85">
        <f>ABS(Table8[[#This Row],[Erorr ]])</f>
        <v>4.3849999999999909</v>
      </c>
      <c r="L1395" s="13">
        <f>Table8[[#This Row],[Abs Erorr ]]/Table8[[#This Row],[Adj Close]]</f>
        <v>1.7645875251509017E-2</v>
      </c>
      <c r="M1395" s="97">
        <f t="shared" si="43"/>
        <v>252.251</v>
      </c>
      <c r="N1395" s="85">
        <f>(Table8[[#This Row],[Adj Close]]-Table8[[#This Row],[Forecast 6 Period ]])</f>
        <v>-3.7510000000000048</v>
      </c>
      <c r="O1395" s="85">
        <f>Table8[[#This Row],[Erorr 2]]^2</f>
        <v>14.070001000000035</v>
      </c>
      <c r="P1395" s="85">
        <f>ABS(Table8[[#This Row],[Erorr 2]])</f>
        <v>3.7510000000000048</v>
      </c>
      <c r="Q1395" s="13">
        <f>Table8[[#This Row],[Abs Erorr 4]]/Table8[[#This Row],[Adj Close]]</f>
        <v>1.5094567404426579E-2</v>
      </c>
    </row>
    <row r="1396" spans="6:17" x14ac:dyDescent="0.3">
      <c r="F1396" s="5">
        <v>45491.291666666664</v>
      </c>
      <c r="G1396" s="91">
        <v>249.23</v>
      </c>
      <c r="H1396" s="85">
        <f t="shared" si="42"/>
        <v>252.15999999999997</v>
      </c>
      <c r="I1396" s="85">
        <f>(Table8[[#This Row],[Adj Close]]-Table8[[#This Row],[Forecast 3 Period]])</f>
        <v>-2.9299999999999784</v>
      </c>
      <c r="J1396" s="85">
        <f>Table8[[#This Row],[Erorr ]]^2</f>
        <v>8.5848999999998732</v>
      </c>
      <c r="K1396" s="85">
        <f>ABS(Table8[[#This Row],[Erorr ]])</f>
        <v>2.9299999999999784</v>
      </c>
      <c r="L1396" s="13">
        <f>Table8[[#This Row],[Abs Erorr ]]/Table8[[#This Row],[Adj Close]]</f>
        <v>1.1756209124102149E-2</v>
      </c>
      <c r="M1396" s="97">
        <f t="shared" si="43"/>
        <v>251.61499999999998</v>
      </c>
      <c r="N1396" s="85">
        <f>(Table8[[#This Row],[Adj Close]]-Table8[[#This Row],[Forecast 6 Period ]])</f>
        <v>-2.3849999999999909</v>
      </c>
      <c r="O1396" s="85">
        <f>Table8[[#This Row],[Erorr 2]]^2</f>
        <v>5.6882249999999566</v>
      </c>
      <c r="P1396" s="85">
        <f>ABS(Table8[[#This Row],[Erorr 2]])</f>
        <v>2.3849999999999909</v>
      </c>
      <c r="Q1396" s="13">
        <f>Table8[[#This Row],[Abs Erorr 4]]/Table8[[#This Row],[Adj Close]]</f>
        <v>9.5694739798579259E-3</v>
      </c>
    </row>
    <row r="1397" spans="6:17" x14ac:dyDescent="0.3">
      <c r="F1397" s="9">
        <v>45492.291666666664</v>
      </c>
      <c r="G1397" s="80">
        <v>239.2</v>
      </c>
      <c r="H1397" s="85">
        <f t="shared" si="42"/>
        <v>251.21000000000004</v>
      </c>
      <c r="I1397" s="85">
        <f>(Table8[[#This Row],[Adj Close]]-Table8[[#This Row],[Forecast 3 Period]])</f>
        <v>-12.010000000000048</v>
      </c>
      <c r="J1397" s="85">
        <f>Table8[[#This Row],[Erorr ]]^2</f>
        <v>144.24010000000115</v>
      </c>
      <c r="K1397" s="85">
        <f>ABS(Table8[[#This Row],[Erorr ]])</f>
        <v>12.010000000000048</v>
      </c>
      <c r="L1397" s="13">
        <f>Table8[[#This Row],[Abs Erorr ]]/Table8[[#This Row],[Adj Close]]</f>
        <v>5.0209030100334652E-2</v>
      </c>
      <c r="M1397" s="97">
        <f t="shared" si="43"/>
        <v>250.31200000000001</v>
      </c>
      <c r="N1397" s="85">
        <f>(Table8[[#This Row],[Adj Close]]-Table8[[#This Row],[Forecast 6 Period ]])</f>
        <v>-11.112000000000023</v>
      </c>
      <c r="O1397" s="85">
        <f>Table8[[#This Row],[Erorr 2]]^2</f>
        <v>123.47654400000052</v>
      </c>
      <c r="P1397" s="85">
        <f>ABS(Table8[[#This Row],[Erorr 2]])</f>
        <v>11.112000000000023</v>
      </c>
      <c r="Q1397" s="13">
        <f>Table8[[#This Row],[Abs Erorr 4]]/Table8[[#This Row],[Adj Close]]</f>
        <v>4.6454849498327858E-2</v>
      </c>
    </row>
    <row r="1398" spans="6:17" x14ac:dyDescent="0.3">
      <c r="F1398" s="5">
        <v>45495.291666666664</v>
      </c>
      <c r="G1398" s="91">
        <v>251.51</v>
      </c>
      <c r="H1398" s="85">
        <f t="shared" si="42"/>
        <v>244.99900000000002</v>
      </c>
      <c r="I1398" s="85">
        <f>(Table8[[#This Row],[Adj Close]]-Table8[[#This Row],[Forecast 3 Period]])</f>
        <v>6.5109999999999673</v>
      </c>
      <c r="J1398" s="85">
        <f>Table8[[#This Row],[Erorr ]]^2</f>
        <v>42.393120999999574</v>
      </c>
      <c r="K1398" s="85">
        <f>ABS(Table8[[#This Row],[Erorr ]])</f>
        <v>6.5109999999999673</v>
      </c>
      <c r="L1398" s="13">
        <f>Table8[[#This Row],[Abs Erorr ]]/Table8[[#This Row],[Adj Close]]</f>
        <v>2.58876386624785E-2</v>
      </c>
      <c r="M1398" s="97">
        <f t="shared" si="43"/>
        <v>248.78500000000005</v>
      </c>
      <c r="N1398" s="85">
        <f>(Table8[[#This Row],[Adj Close]]-Table8[[#This Row],[Forecast 6 Period ]])</f>
        <v>2.7249999999999375</v>
      </c>
      <c r="O1398" s="85">
        <f>Table8[[#This Row],[Erorr 2]]^2</f>
        <v>7.4256249999996591</v>
      </c>
      <c r="P1398" s="85">
        <f>ABS(Table8[[#This Row],[Erorr 2]])</f>
        <v>2.7249999999999375</v>
      </c>
      <c r="Q1398" s="13">
        <f>Table8[[#This Row],[Abs Erorr 4]]/Table8[[#This Row],[Adj Close]]</f>
        <v>1.0834559262056927E-2</v>
      </c>
    </row>
    <row r="1399" spans="6:17" x14ac:dyDescent="0.3">
      <c r="F1399" s="9">
        <v>45496.291666666664</v>
      </c>
      <c r="G1399" s="80">
        <v>246.38</v>
      </c>
      <c r="H1399" s="85">
        <f t="shared" si="42"/>
        <v>247.13299999999998</v>
      </c>
      <c r="I1399" s="85">
        <f>(Table8[[#This Row],[Adj Close]]-Table8[[#This Row],[Forecast 3 Period]])</f>
        <v>-0.7529999999999859</v>
      </c>
      <c r="J1399" s="85">
        <f>Table8[[#This Row],[Erorr ]]^2</f>
        <v>0.56700899999997878</v>
      </c>
      <c r="K1399" s="85">
        <f>ABS(Table8[[#This Row],[Erorr ]])</f>
        <v>0.7529999999999859</v>
      </c>
      <c r="L1399" s="13">
        <f>Table8[[#This Row],[Abs Erorr ]]/Table8[[#This Row],[Adj Close]]</f>
        <v>3.0562545661173223E-3</v>
      </c>
      <c r="M1399" s="97">
        <f t="shared" si="43"/>
        <v>248.608</v>
      </c>
      <c r="N1399" s="85">
        <f>(Table8[[#This Row],[Adj Close]]-Table8[[#This Row],[Forecast 6 Period ]])</f>
        <v>-2.2280000000000086</v>
      </c>
      <c r="O1399" s="85">
        <f>Table8[[#This Row],[Erorr 2]]^2</f>
        <v>4.9639840000000381</v>
      </c>
      <c r="P1399" s="85">
        <f>ABS(Table8[[#This Row],[Erorr 2]])</f>
        <v>2.2280000000000086</v>
      </c>
      <c r="Q1399" s="13">
        <f>Table8[[#This Row],[Abs Erorr 4]]/Table8[[#This Row],[Adj Close]]</f>
        <v>9.0429417972238361E-3</v>
      </c>
    </row>
    <row r="1400" spans="6:17" x14ac:dyDescent="0.3">
      <c r="F1400" s="5">
        <v>45497.291666666664</v>
      </c>
      <c r="G1400" s="91">
        <v>215.99</v>
      </c>
      <c r="H1400" s="85">
        <f t="shared" si="42"/>
        <v>245.76499999999999</v>
      </c>
      <c r="I1400" s="85">
        <f>(Table8[[#This Row],[Adj Close]]-Table8[[#This Row],[Forecast 3 Period]])</f>
        <v>-29.774999999999977</v>
      </c>
      <c r="J1400" s="85">
        <f>Table8[[#This Row],[Erorr ]]^2</f>
        <v>886.5506249999986</v>
      </c>
      <c r="K1400" s="85">
        <f>ABS(Table8[[#This Row],[Erorr ]])</f>
        <v>29.774999999999977</v>
      </c>
      <c r="L1400" s="13">
        <f>Table8[[#This Row],[Abs Erorr ]]/Table8[[#This Row],[Adj Close]]</f>
        <v>0.13785360433353386</v>
      </c>
      <c r="M1400" s="97">
        <f t="shared" si="43"/>
        <v>247.77</v>
      </c>
      <c r="N1400" s="85">
        <f>(Table8[[#This Row],[Adj Close]]-Table8[[#This Row],[Forecast 6 Period ]])</f>
        <v>-31.78</v>
      </c>
      <c r="O1400" s="85">
        <f>Table8[[#This Row],[Erorr 2]]^2</f>
        <v>1009.9684000000001</v>
      </c>
      <c r="P1400" s="85">
        <f>ABS(Table8[[#This Row],[Erorr 2]])</f>
        <v>31.78</v>
      </c>
      <c r="Q1400" s="13">
        <f>Table8[[#This Row],[Abs Erorr 4]]/Table8[[#This Row],[Adj Close]]</f>
        <v>0.14713644150192137</v>
      </c>
    </row>
    <row r="1401" spans="6:17" x14ac:dyDescent="0.3">
      <c r="F1401" s="9">
        <v>45498.291666666664</v>
      </c>
      <c r="G1401" s="80">
        <v>220.25</v>
      </c>
      <c r="H1401" s="85">
        <f t="shared" si="42"/>
        <v>235.76299999999998</v>
      </c>
      <c r="I1401" s="85">
        <f>(Table8[[#This Row],[Adj Close]]-Table8[[#This Row],[Forecast 3 Period]])</f>
        <v>-15.512999999999977</v>
      </c>
      <c r="J1401" s="85">
        <f>Table8[[#This Row],[Erorr ]]^2</f>
        <v>240.65316899999928</v>
      </c>
      <c r="K1401" s="85">
        <f>ABS(Table8[[#This Row],[Erorr ]])</f>
        <v>15.512999999999977</v>
      </c>
      <c r="L1401" s="13">
        <f>Table8[[#This Row],[Abs Erorr ]]/Table8[[#This Row],[Adj Close]]</f>
        <v>7.043359818388184E-2</v>
      </c>
      <c r="M1401" s="97">
        <f t="shared" si="43"/>
        <v>240.38900000000001</v>
      </c>
      <c r="N1401" s="85">
        <f>(Table8[[#This Row],[Adj Close]]-Table8[[#This Row],[Forecast 6 Period ]])</f>
        <v>-20.13900000000001</v>
      </c>
      <c r="O1401" s="85">
        <f>Table8[[#This Row],[Erorr 2]]^2</f>
        <v>405.57932100000039</v>
      </c>
      <c r="P1401" s="85">
        <f>ABS(Table8[[#This Row],[Erorr 2]])</f>
        <v>20.13900000000001</v>
      </c>
      <c r="Q1401" s="13">
        <f>Table8[[#This Row],[Abs Erorr 4]]/Table8[[#This Row],[Adj Close]]</f>
        <v>9.1437003405221387E-2</v>
      </c>
    </row>
    <row r="1402" spans="6:17" x14ac:dyDescent="0.3">
      <c r="F1402" s="5">
        <v>45499.291666666664</v>
      </c>
      <c r="G1402" s="91">
        <v>219.8</v>
      </c>
      <c r="H1402" s="85">
        <f t="shared" si="42"/>
        <v>226.81099999999998</v>
      </c>
      <c r="I1402" s="85">
        <f>(Table8[[#This Row],[Adj Close]]-Table8[[#This Row],[Forecast 3 Period]])</f>
        <v>-7.0109999999999673</v>
      </c>
      <c r="J1402" s="85">
        <f>Table8[[#This Row],[Erorr ]]^2</f>
        <v>49.154120999999542</v>
      </c>
      <c r="K1402" s="85">
        <f>ABS(Table8[[#This Row],[Erorr ]])</f>
        <v>7.0109999999999673</v>
      </c>
      <c r="L1402" s="13">
        <f>Table8[[#This Row],[Abs Erorr ]]/Table8[[#This Row],[Adj Close]]</f>
        <v>3.1897179253867002E-2</v>
      </c>
      <c r="M1402" s="97">
        <f t="shared" si="43"/>
        <v>235.66900000000004</v>
      </c>
      <c r="N1402" s="85">
        <f>(Table8[[#This Row],[Adj Close]]-Table8[[#This Row],[Forecast 6 Period ]])</f>
        <v>-15.869000000000028</v>
      </c>
      <c r="O1402" s="85">
        <f>Table8[[#This Row],[Erorr 2]]^2</f>
        <v>251.82516100000089</v>
      </c>
      <c r="P1402" s="85">
        <f>ABS(Table8[[#This Row],[Erorr 2]])</f>
        <v>15.869000000000028</v>
      </c>
      <c r="Q1402" s="13">
        <f>Table8[[#This Row],[Abs Erorr 4]]/Table8[[#This Row],[Adj Close]]</f>
        <v>7.2197452229299491E-2</v>
      </c>
    </row>
    <row r="1403" spans="6:17" x14ac:dyDescent="0.3">
      <c r="F1403" s="9">
        <v>45502.291666666664</v>
      </c>
      <c r="G1403" s="80">
        <v>232.1</v>
      </c>
      <c r="H1403" s="85">
        <f t="shared" si="42"/>
        <v>218.792</v>
      </c>
      <c r="I1403" s="85">
        <f>(Table8[[#This Row],[Adj Close]]-Table8[[#This Row],[Forecast 3 Period]])</f>
        <v>13.307999999999993</v>
      </c>
      <c r="J1403" s="85">
        <f>Table8[[#This Row],[Erorr ]]^2</f>
        <v>177.10286399999981</v>
      </c>
      <c r="K1403" s="85">
        <f>ABS(Table8[[#This Row],[Erorr ]])</f>
        <v>13.307999999999993</v>
      </c>
      <c r="L1403" s="13">
        <f>Table8[[#This Row],[Abs Erorr ]]/Table8[[#This Row],[Adj Close]]</f>
        <v>5.7337354588539391E-2</v>
      </c>
      <c r="M1403" s="97">
        <f t="shared" si="43"/>
        <v>229.55500000000006</v>
      </c>
      <c r="N1403" s="85">
        <f>(Table8[[#This Row],[Adj Close]]-Table8[[#This Row],[Forecast 6 Period ]])</f>
        <v>2.5449999999999307</v>
      </c>
      <c r="O1403" s="85">
        <f>Table8[[#This Row],[Erorr 2]]^2</f>
        <v>6.4770249999996468</v>
      </c>
      <c r="P1403" s="85">
        <f>ABS(Table8[[#This Row],[Erorr 2]])</f>
        <v>2.5449999999999307</v>
      </c>
      <c r="Q1403" s="13">
        <f>Table8[[#This Row],[Abs Erorr 4]]/Table8[[#This Row],[Adj Close]]</f>
        <v>1.0965101249461141E-2</v>
      </c>
    </row>
    <row r="1404" spans="6:17" x14ac:dyDescent="0.3">
      <c r="F1404" s="5">
        <v>45503.291666666664</v>
      </c>
      <c r="G1404" s="91">
        <v>222.62</v>
      </c>
      <c r="H1404" s="85">
        <f t="shared" si="42"/>
        <v>224.85500000000002</v>
      </c>
      <c r="I1404" s="85">
        <f>(Table8[[#This Row],[Adj Close]]-Table8[[#This Row],[Forecast 3 Period]])</f>
        <v>-2.2350000000000136</v>
      </c>
      <c r="J1404" s="85">
        <f>Table8[[#This Row],[Erorr ]]^2</f>
        <v>4.9952250000000609</v>
      </c>
      <c r="K1404" s="85">
        <f>ABS(Table8[[#This Row],[Erorr ]])</f>
        <v>2.2350000000000136</v>
      </c>
      <c r="L1404" s="13">
        <f>Table8[[#This Row],[Abs Erorr ]]/Table8[[#This Row],[Adj Close]]</f>
        <v>1.0039529242655708E-2</v>
      </c>
      <c r="M1404" s="97">
        <f t="shared" si="43"/>
        <v>227.41700000000003</v>
      </c>
      <c r="N1404" s="85">
        <f>(Table8[[#This Row],[Adj Close]]-Table8[[#This Row],[Forecast 6 Period ]])</f>
        <v>-4.7970000000000255</v>
      </c>
      <c r="O1404" s="85">
        <f>Table8[[#This Row],[Erorr 2]]^2</f>
        <v>23.011209000000246</v>
      </c>
      <c r="P1404" s="85">
        <f>ABS(Table8[[#This Row],[Erorr 2]])</f>
        <v>4.7970000000000255</v>
      </c>
      <c r="Q1404" s="13">
        <f>Table8[[#This Row],[Abs Erorr 4]]/Table8[[#This Row],[Adj Close]]</f>
        <v>2.1547929206720086E-2</v>
      </c>
    </row>
    <row r="1405" spans="6:17" x14ac:dyDescent="0.3">
      <c r="F1405" s="9">
        <v>45504.291666666664</v>
      </c>
      <c r="G1405" s="80">
        <v>232.07</v>
      </c>
      <c r="H1405" s="85">
        <f t="shared" si="42"/>
        <v>224.61799999999999</v>
      </c>
      <c r="I1405" s="85">
        <f>(Table8[[#This Row],[Adj Close]]-Table8[[#This Row],[Forecast 3 Period]])</f>
        <v>7.4519999999999982</v>
      </c>
      <c r="J1405" s="85">
        <f>Table8[[#This Row],[Erorr ]]^2</f>
        <v>55.532303999999975</v>
      </c>
      <c r="K1405" s="85">
        <f>ABS(Table8[[#This Row],[Erorr ]])</f>
        <v>7.4519999999999982</v>
      </c>
      <c r="L1405" s="13">
        <f>Table8[[#This Row],[Abs Erorr ]]/Table8[[#This Row],[Adj Close]]</f>
        <v>3.2111000991080274E-2</v>
      </c>
      <c r="M1405" s="97">
        <f t="shared" si="43"/>
        <v>225.191</v>
      </c>
      <c r="N1405" s="85">
        <f>(Table8[[#This Row],[Adj Close]]-Table8[[#This Row],[Forecast 6 Period ]])</f>
        <v>6.8789999999999907</v>
      </c>
      <c r="O1405" s="85">
        <f>Table8[[#This Row],[Erorr 2]]^2</f>
        <v>47.320640999999874</v>
      </c>
      <c r="P1405" s="85">
        <f>ABS(Table8[[#This Row],[Erorr 2]])</f>
        <v>6.8789999999999907</v>
      </c>
      <c r="Q1405" s="13">
        <f>Table8[[#This Row],[Abs Erorr 4]]/Table8[[#This Row],[Adj Close]]</f>
        <v>2.9641918386693632E-2</v>
      </c>
    </row>
    <row r="1406" spans="6:17" x14ac:dyDescent="0.3">
      <c r="F1406" s="5">
        <v>45505.291666666664</v>
      </c>
      <c r="G1406" s="91">
        <v>216.86</v>
      </c>
      <c r="H1406" s="85">
        <f t="shared" si="42"/>
        <v>229.244</v>
      </c>
      <c r="I1406" s="85">
        <f>(Table8[[#This Row],[Adj Close]]-Table8[[#This Row],[Forecast 3 Period]])</f>
        <v>-12.383999999999986</v>
      </c>
      <c r="J1406" s="85">
        <f>Table8[[#This Row],[Erorr ]]^2</f>
        <v>153.36345599999964</v>
      </c>
      <c r="K1406" s="85">
        <f>ABS(Table8[[#This Row],[Erorr ]])</f>
        <v>12.383999999999986</v>
      </c>
      <c r="L1406" s="13">
        <f>Table8[[#This Row],[Abs Erorr ]]/Table8[[#This Row],[Adj Close]]</f>
        <v>5.7105966983307138E-2</v>
      </c>
      <c r="M1406" s="97">
        <f t="shared" si="43"/>
        <v>224.94200000000001</v>
      </c>
      <c r="N1406" s="85">
        <f>(Table8[[#This Row],[Adj Close]]-Table8[[#This Row],[Forecast 6 Period ]])</f>
        <v>-8.0819999999999936</v>
      </c>
      <c r="O1406" s="85">
        <f>Table8[[#This Row],[Erorr 2]]^2</f>
        <v>65.318723999999904</v>
      </c>
      <c r="P1406" s="85">
        <f>ABS(Table8[[#This Row],[Erorr 2]])</f>
        <v>8.0819999999999936</v>
      </c>
      <c r="Q1406" s="13">
        <f>Table8[[#This Row],[Abs Erorr 4]]/Table8[[#This Row],[Adj Close]]</f>
        <v>3.7268283685326906E-2</v>
      </c>
    </row>
    <row r="1407" spans="6:17" x14ac:dyDescent="0.3">
      <c r="F1407" s="9">
        <v>45506.291666666664</v>
      </c>
      <c r="G1407" s="80">
        <v>207.67</v>
      </c>
      <c r="H1407" s="85">
        <f t="shared" si="42"/>
        <v>223.15100000000001</v>
      </c>
      <c r="I1407" s="85">
        <f>(Table8[[#This Row],[Adj Close]]-Table8[[#This Row],[Forecast 3 Period]])</f>
        <v>-15.481000000000023</v>
      </c>
      <c r="J1407" s="85">
        <f>Table8[[#This Row],[Erorr ]]^2</f>
        <v>239.66136100000071</v>
      </c>
      <c r="K1407" s="85">
        <f>ABS(Table8[[#This Row],[Erorr ]])</f>
        <v>15.481000000000023</v>
      </c>
      <c r="L1407" s="13">
        <f>Table8[[#This Row],[Abs Erorr ]]/Table8[[#This Row],[Adj Close]]</f>
        <v>7.4546154957384425E-2</v>
      </c>
      <c r="M1407" s="97">
        <f t="shared" si="43"/>
        <v>224.73500000000004</v>
      </c>
      <c r="N1407" s="85">
        <f>(Table8[[#This Row],[Adj Close]]-Table8[[#This Row],[Forecast 6 Period ]])</f>
        <v>-17.065000000000055</v>
      </c>
      <c r="O1407" s="85">
        <f>Table8[[#This Row],[Erorr 2]]^2</f>
        <v>291.21422500000187</v>
      </c>
      <c r="P1407" s="85">
        <f>ABS(Table8[[#This Row],[Erorr 2]])</f>
        <v>17.065000000000055</v>
      </c>
      <c r="Q1407" s="13">
        <f>Table8[[#This Row],[Abs Erorr 4]]/Table8[[#This Row],[Adj Close]]</f>
        <v>8.2173640872538423E-2</v>
      </c>
    </row>
    <row r="1408" spans="6:17" x14ac:dyDescent="0.3">
      <c r="F1408" s="5">
        <v>45509.291666666664</v>
      </c>
      <c r="G1408" s="91">
        <v>198.88</v>
      </c>
      <c r="H1408" s="85">
        <f t="shared" si="42"/>
        <v>217.74700000000001</v>
      </c>
      <c r="I1408" s="85">
        <f>(Table8[[#This Row],[Adj Close]]-Table8[[#This Row],[Forecast 3 Period]])</f>
        <v>-18.867000000000019</v>
      </c>
      <c r="J1408" s="85">
        <f>Table8[[#This Row],[Erorr ]]^2</f>
        <v>355.96368900000073</v>
      </c>
      <c r="K1408" s="85">
        <f>ABS(Table8[[#This Row],[Erorr ]])</f>
        <v>18.867000000000019</v>
      </c>
      <c r="L1408" s="13">
        <f>Table8[[#This Row],[Abs Erorr ]]/Table8[[#This Row],[Adj Close]]</f>
        <v>9.4866251005631633E-2</v>
      </c>
      <c r="M1408" s="97">
        <f t="shared" si="43"/>
        <v>221.03399999999999</v>
      </c>
      <c r="N1408" s="85">
        <f>(Table8[[#This Row],[Adj Close]]-Table8[[#This Row],[Forecast 6 Period ]])</f>
        <v>-22.153999999999996</v>
      </c>
      <c r="O1408" s="85">
        <f>Table8[[#This Row],[Erorr 2]]^2</f>
        <v>490.79971599999982</v>
      </c>
      <c r="P1408" s="85">
        <f>ABS(Table8[[#This Row],[Erorr 2]])</f>
        <v>22.153999999999996</v>
      </c>
      <c r="Q1408" s="13">
        <f>Table8[[#This Row],[Abs Erorr 4]]/Table8[[#This Row],[Adj Close]]</f>
        <v>0.1113938053097345</v>
      </c>
    </row>
    <row r="1409" spans="6:17" x14ac:dyDescent="0.3">
      <c r="F1409" s="9">
        <v>45510.291666666664</v>
      </c>
      <c r="G1409" s="80">
        <v>200.64</v>
      </c>
      <c r="H1409" s="85">
        <f t="shared" si="42"/>
        <v>206.911</v>
      </c>
      <c r="I1409" s="85">
        <f>(Table8[[#This Row],[Adj Close]]-Table8[[#This Row],[Forecast 3 Period]])</f>
        <v>-6.271000000000015</v>
      </c>
      <c r="J1409" s="85">
        <f>Table8[[#This Row],[Erorr ]]^2</f>
        <v>39.32544100000019</v>
      </c>
      <c r="K1409" s="85">
        <f>ABS(Table8[[#This Row],[Erorr ]])</f>
        <v>6.271000000000015</v>
      </c>
      <c r="L1409" s="13">
        <f>Table8[[#This Row],[Abs Erorr ]]/Table8[[#This Row],[Adj Close]]</f>
        <v>3.1254984051036758E-2</v>
      </c>
      <c r="M1409" s="97">
        <f t="shared" si="43"/>
        <v>216.56800000000001</v>
      </c>
      <c r="N1409" s="85">
        <f>(Table8[[#This Row],[Adj Close]]-Table8[[#This Row],[Forecast 6 Period ]])</f>
        <v>-15.928000000000026</v>
      </c>
      <c r="O1409" s="85">
        <f>Table8[[#This Row],[Erorr 2]]^2</f>
        <v>253.70118400000081</v>
      </c>
      <c r="P1409" s="85">
        <f>ABS(Table8[[#This Row],[Erorr 2]])</f>
        <v>15.928000000000026</v>
      </c>
      <c r="Q1409" s="13">
        <f>Table8[[#This Row],[Abs Erorr 4]]/Table8[[#This Row],[Adj Close]]</f>
        <v>7.9385964912280838E-2</v>
      </c>
    </row>
    <row r="1410" spans="6:17" x14ac:dyDescent="0.3">
      <c r="F1410" s="5">
        <v>45511.291666666664</v>
      </c>
      <c r="G1410" s="91">
        <v>191.76</v>
      </c>
      <c r="H1410" s="85">
        <f t="shared" si="42"/>
        <v>202.22099999999998</v>
      </c>
      <c r="I1410" s="85">
        <f>(Table8[[#This Row],[Adj Close]]-Table8[[#This Row],[Forecast 3 Period]])</f>
        <v>-10.460999999999984</v>
      </c>
      <c r="J1410" s="85">
        <f>Table8[[#This Row],[Erorr ]]^2</f>
        <v>109.43252099999967</v>
      </c>
      <c r="K1410" s="85">
        <f>ABS(Table8[[#This Row],[Erorr ]])</f>
        <v>10.460999999999984</v>
      </c>
      <c r="L1410" s="13">
        <f>Table8[[#This Row],[Abs Erorr ]]/Table8[[#This Row],[Adj Close]]</f>
        <v>5.4552565707133835E-2</v>
      </c>
      <c r="M1410" s="97">
        <f t="shared" si="43"/>
        <v>210.279</v>
      </c>
      <c r="N1410" s="85">
        <f>(Table8[[#This Row],[Adj Close]]-Table8[[#This Row],[Forecast 6 Period ]])</f>
        <v>-18.519000000000005</v>
      </c>
      <c r="O1410" s="85">
        <f>Table8[[#This Row],[Erorr 2]]^2</f>
        <v>342.9533610000002</v>
      </c>
      <c r="P1410" s="85">
        <f>ABS(Table8[[#This Row],[Erorr 2]])</f>
        <v>18.519000000000005</v>
      </c>
      <c r="Q1410" s="13">
        <f>Table8[[#This Row],[Abs Erorr 4]]/Table8[[#This Row],[Adj Close]]</f>
        <v>9.6573842302878632E-2</v>
      </c>
    </row>
    <row r="1411" spans="6:17" x14ac:dyDescent="0.3">
      <c r="F1411" s="9">
        <v>45512.291666666664</v>
      </c>
      <c r="G1411" s="80">
        <v>198.84</v>
      </c>
      <c r="H1411" s="85">
        <f t="shared" si="42"/>
        <v>196.55999999999997</v>
      </c>
      <c r="I1411" s="85">
        <f>(Table8[[#This Row],[Adj Close]]-Table8[[#This Row],[Forecast 3 Period]])</f>
        <v>2.2800000000000296</v>
      </c>
      <c r="J1411" s="85">
        <f>Table8[[#This Row],[Erorr ]]^2</f>
        <v>5.1984000000001345</v>
      </c>
      <c r="K1411" s="85">
        <f>ABS(Table8[[#This Row],[Erorr ]])</f>
        <v>2.2800000000000296</v>
      </c>
      <c r="L1411" s="13">
        <f>Table8[[#This Row],[Abs Erorr ]]/Table8[[#This Row],[Adj Close]]</f>
        <v>1.1466505733253016E-2</v>
      </c>
      <c r="M1411" s="97">
        <f t="shared" si="43"/>
        <v>204.68299999999999</v>
      </c>
      <c r="N1411" s="85">
        <f>(Table8[[#This Row],[Adj Close]]-Table8[[#This Row],[Forecast 6 Period ]])</f>
        <v>-5.8429999999999893</v>
      </c>
      <c r="O1411" s="85">
        <f>Table8[[#This Row],[Erorr 2]]^2</f>
        <v>34.140648999999875</v>
      </c>
      <c r="P1411" s="85">
        <f>ABS(Table8[[#This Row],[Erorr 2]])</f>
        <v>5.8429999999999893</v>
      </c>
      <c r="Q1411" s="13">
        <f>Table8[[#This Row],[Abs Erorr 4]]/Table8[[#This Row],[Adj Close]]</f>
        <v>2.9385435526051041E-2</v>
      </c>
    </row>
    <row r="1412" spans="6:17" x14ac:dyDescent="0.3">
      <c r="F1412" s="5">
        <v>45513.291666666664</v>
      </c>
      <c r="G1412" s="91">
        <v>200</v>
      </c>
      <c r="H1412" s="85">
        <f t="shared" si="42"/>
        <v>197.25599999999997</v>
      </c>
      <c r="I1412" s="85">
        <f>(Table8[[#This Row],[Adj Close]]-Table8[[#This Row],[Forecast 3 Period]])</f>
        <v>2.7440000000000282</v>
      </c>
      <c r="J1412" s="85">
        <f>Table8[[#This Row],[Erorr ]]^2</f>
        <v>7.5295360000001548</v>
      </c>
      <c r="K1412" s="85">
        <f>ABS(Table8[[#This Row],[Erorr ]])</f>
        <v>2.7440000000000282</v>
      </c>
      <c r="L1412" s="13">
        <f>Table8[[#This Row],[Abs Erorr ]]/Table8[[#This Row],[Adj Close]]</f>
        <v>1.3720000000000142E-2</v>
      </c>
      <c r="M1412" s="97">
        <f t="shared" si="43"/>
        <v>200.477</v>
      </c>
      <c r="N1412" s="85">
        <f>(Table8[[#This Row],[Adj Close]]-Table8[[#This Row],[Forecast 6 Period ]])</f>
        <v>-0.47700000000000387</v>
      </c>
      <c r="O1412" s="85">
        <f>Table8[[#This Row],[Erorr 2]]^2</f>
        <v>0.2275290000000037</v>
      </c>
      <c r="P1412" s="85">
        <f>ABS(Table8[[#This Row],[Erorr 2]])</f>
        <v>0.47700000000000387</v>
      </c>
      <c r="Q1412" s="13">
        <f>Table8[[#This Row],[Abs Erorr 4]]/Table8[[#This Row],[Adj Close]]</f>
        <v>2.3850000000000195E-3</v>
      </c>
    </row>
    <row r="1413" spans="6:17" x14ac:dyDescent="0.3">
      <c r="F1413" s="9">
        <v>45516.291666666664</v>
      </c>
      <c r="G1413" s="80">
        <v>197.49</v>
      </c>
      <c r="H1413" s="85">
        <f t="shared" si="42"/>
        <v>197.17999999999998</v>
      </c>
      <c r="I1413" s="85">
        <f>(Table8[[#This Row],[Adj Close]]-Table8[[#This Row],[Forecast 3 Period]])</f>
        <v>0.3100000000000307</v>
      </c>
      <c r="J1413" s="85">
        <f>Table8[[#This Row],[Erorr ]]^2</f>
        <v>9.6100000000019031E-2</v>
      </c>
      <c r="K1413" s="85">
        <f>ABS(Table8[[#This Row],[Erorr ]])</f>
        <v>0.3100000000000307</v>
      </c>
      <c r="L1413" s="13">
        <f>Table8[[#This Row],[Abs Erorr ]]/Table8[[#This Row],[Adj Close]]</f>
        <v>1.5696997316321367E-3</v>
      </c>
      <c r="M1413" s="97">
        <f t="shared" si="43"/>
        <v>198.90299999999999</v>
      </c>
      <c r="N1413" s="85">
        <f>(Table8[[#This Row],[Adj Close]]-Table8[[#This Row],[Forecast 6 Period ]])</f>
        <v>-1.4129999999999825</v>
      </c>
      <c r="O1413" s="85">
        <f>Table8[[#This Row],[Erorr 2]]^2</f>
        <v>1.9965689999999505</v>
      </c>
      <c r="P1413" s="85">
        <f>ABS(Table8[[#This Row],[Erorr 2]])</f>
        <v>1.4129999999999825</v>
      </c>
      <c r="Q1413" s="13">
        <f>Table8[[#This Row],[Abs Erorr 4]]/Table8[[#This Row],[Adj Close]]</f>
        <v>7.1547926477289097E-3</v>
      </c>
    </row>
    <row r="1414" spans="6:17" x14ac:dyDescent="0.3">
      <c r="F1414" s="5">
        <v>45517.291666666664</v>
      </c>
      <c r="G1414" s="91">
        <v>207.83</v>
      </c>
      <c r="H1414" s="85">
        <f t="shared" ref="H1414:H1470" si="44">$A$10*G1413+$A$11*G1412+$A$12*G1411</f>
        <v>198.64800000000002</v>
      </c>
      <c r="I1414" s="85">
        <f>(Table8[[#This Row],[Adj Close]]-Table8[[#This Row],[Forecast 3 Period]])</f>
        <v>9.1819999999999879</v>
      </c>
      <c r="J1414" s="85">
        <f>Table8[[#This Row],[Erorr ]]^2</f>
        <v>84.309123999999784</v>
      </c>
      <c r="K1414" s="85">
        <f>ABS(Table8[[#This Row],[Erorr ]])</f>
        <v>9.1819999999999879</v>
      </c>
      <c r="L1414" s="13">
        <f>Table8[[#This Row],[Abs Erorr ]]/Table8[[#This Row],[Adj Close]]</f>
        <v>4.4180339700716872E-2</v>
      </c>
      <c r="M1414" s="97">
        <f t="shared" si="43"/>
        <v>197.57</v>
      </c>
      <c r="N1414" s="85">
        <f>(Table8[[#This Row],[Adj Close]]-Table8[[#This Row],[Forecast 6 Period ]])</f>
        <v>10.260000000000019</v>
      </c>
      <c r="O1414" s="85">
        <f>Table8[[#This Row],[Erorr 2]]^2</f>
        <v>105.2676000000004</v>
      </c>
      <c r="P1414" s="85">
        <f>ABS(Table8[[#This Row],[Erorr 2]])</f>
        <v>10.260000000000019</v>
      </c>
      <c r="Q1414" s="13">
        <f>Table8[[#This Row],[Abs Erorr 4]]/Table8[[#This Row],[Adj Close]]</f>
        <v>4.9367271327527398E-2</v>
      </c>
    </row>
    <row r="1415" spans="6:17" x14ac:dyDescent="0.3">
      <c r="F1415" s="9">
        <v>45518.291666666664</v>
      </c>
      <c r="G1415" s="80">
        <v>201.38</v>
      </c>
      <c r="H1415" s="85">
        <f t="shared" si="44"/>
        <v>202.37900000000002</v>
      </c>
      <c r="I1415" s="85">
        <f>(Table8[[#This Row],[Adj Close]]-Table8[[#This Row],[Forecast 3 Period]])</f>
        <v>-0.99900000000002365</v>
      </c>
      <c r="J1415" s="85">
        <f>Table8[[#This Row],[Erorr ]]^2</f>
        <v>0.99800100000004721</v>
      </c>
      <c r="K1415" s="85">
        <f>ABS(Table8[[#This Row],[Erorr ]])</f>
        <v>0.99900000000002365</v>
      </c>
      <c r="L1415" s="13">
        <f>Table8[[#This Row],[Abs Erorr ]]/Table8[[#This Row],[Adj Close]]</f>
        <v>4.9607706822923014E-3</v>
      </c>
      <c r="M1415" s="97">
        <f t="shared" si="43"/>
        <v>200.07199999999997</v>
      </c>
      <c r="N1415" s="85">
        <f>(Table8[[#This Row],[Adj Close]]-Table8[[#This Row],[Forecast 6 Period ]])</f>
        <v>1.3080000000000211</v>
      </c>
      <c r="O1415" s="85">
        <f>Table8[[#This Row],[Erorr 2]]^2</f>
        <v>1.7108640000000552</v>
      </c>
      <c r="P1415" s="85">
        <f>ABS(Table8[[#This Row],[Erorr 2]])</f>
        <v>1.3080000000000211</v>
      </c>
      <c r="Q1415" s="13">
        <f>Table8[[#This Row],[Abs Erorr 4]]/Table8[[#This Row],[Adj Close]]</f>
        <v>6.4951832356739559E-3</v>
      </c>
    </row>
    <row r="1416" spans="6:17" x14ac:dyDescent="0.3">
      <c r="F1416" s="5">
        <v>45519.291666666664</v>
      </c>
      <c r="G1416" s="91">
        <v>214.14</v>
      </c>
      <c r="H1416" s="85">
        <f t="shared" si="44"/>
        <v>202.14800000000002</v>
      </c>
      <c r="I1416" s="85">
        <f>(Table8[[#This Row],[Adj Close]]-Table8[[#This Row],[Forecast 3 Period]])</f>
        <v>11.991999999999962</v>
      </c>
      <c r="J1416" s="85">
        <f>Table8[[#This Row],[Erorr ]]^2</f>
        <v>143.80806399999909</v>
      </c>
      <c r="K1416" s="85">
        <f>ABS(Table8[[#This Row],[Erorr ]])</f>
        <v>11.991999999999962</v>
      </c>
      <c r="L1416" s="13">
        <f>Table8[[#This Row],[Abs Erorr ]]/Table8[[#This Row],[Adj Close]]</f>
        <v>5.6000747174745319E-2</v>
      </c>
      <c r="M1416" s="97">
        <f t="shared" si="43"/>
        <v>200.40000000000003</v>
      </c>
      <c r="N1416" s="85">
        <f>(Table8[[#This Row],[Adj Close]]-Table8[[#This Row],[Forecast 6 Period ]])</f>
        <v>13.739999999999952</v>
      </c>
      <c r="O1416" s="85">
        <f>Table8[[#This Row],[Erorr 2]]^2</f>
        <v>188.78759999999869</v>
      </c>
      <c r="P1416" s="85">
        <f>ABS(Table8[[#This Row],[Erorr 2]])</f>
        <v>13.739999999999952</v>
      </c>
      <c r="Q1416" s="13">
        <f>Table8[[#This Row],[Abs Erorr 4]]/Table8[[#This Row],[Adj Close]]</f>
        <v>6.4163631269262875E-2</v>
      </c>
    </row>
    <row r="1417" spans="6:17" x14ac:dyDescent="0.3">
      <c r="F1417" s="9">
        <v>45520.291666666664</v>
      </c>
      <c r="G1417" s="80">
        <v>216.12</v>
      </c>
      <c r="H1417" s="85">
        <f t="shared" si="44"/>
        <v>208.41899999999998</v>
      </c>
      <c r="I1417" s="85">
        <f>(Table8[[#This Row],[Adj Close]]-Table8[[#This Row],[Forecast 3 Period]])</f>
        <v>7.7010000000000218</v>
      </c>
      <c r="J1417" s="85">
        <f>Table8[[#This Row],[Erorr ]]^2</f>
        <v>59.305401000000337</v>
      </c>
      <c r="K1417" s="85">
        <f>ABS(Table8[[#This Row],[Erorr ]])</f>
        <v>7.7010000000000218</v>
      </c>
      <c r="L1417" s="13">
        <f>Table8[[#This Row],[Abs Erorr ]]/Table8[[#This Row],[Adj Close]]</f>
        <v>3.5632981676846295E-2</v>
      </c>
      <c r="M1417" s="97">
        <f t="shared" ref="M1417:M1470" si="45">$B$10*G1416+$B$11*G1415+$B$12*G1414+$B$13*G1413+$B$14*G1412+$B$15*G1411</f>
        <v>204.05200000000002</v>
      </c>
      <c r="N1417" s="85">
        <f>(Table8[[#This Row],[Adj Close]]-Table8[[#This Row],[Forecast 6 Period ]])</f>
        <v>12.067999999999984</v>
      </c>
      <c r="O1417" s="85">
        <f>Table8[[#This Row],[Erorr 2]]^2</f>
        <v>145.63662399999961</v>
      </c>
      <c r="P1417" s="85">
        <f>ABS(Table8[[#This Row],[Erorr 2]])</f>
        <v>12.067999999999984</v>
      </c>
      <c r="Q1417" s="13">
        <f>Table8[[#This Row],[Abs Erorr 4]]/Table8[[#This Row],[Adj Close]]</f>
        <v>5.5839348510086914E-2</v>
      </c>
    </row>
    <row r="1418" spans="6:17" x14ac:dyDescent="0.3">
      <c r="F1418" s="5">
        <v>45523.291666666664</v>
      </c>
      <c r="G1418" s="91">
        <v>222.72</v>
      </c>
      <c r="H1418" s="85">
        <f t="shared" si="44"/>
        <v>211.10399999999998</v>
      </c>
      <c r="I1418" s="85">
        <f>(Table8[[#This Row],[Adj Close]]-Table8[[#This Row],[Forecast 3 Period]])</f>
        <v>11.616000000000014</v>
      </c>
      <c r="J1418" s="85">
        <f>Table8[[#This Row],[Erorr ]]^2</f>
        <v>134.93145600000031</v>
      </c>
      <c r="K1418" s="85">
        <f>ABS(Table8[[#This Row],[Erorr ]])</f>
        <v>11.616000000000014</v>
      </c>
      <c r="L1418" s="13">
        <f>Table8[[#This Row],[Abs Erorr ]]/Table8[[#This Row],[Adj Close]]</f>
        <v>5.2155172413793166E-2</v>
      </c>
      <c r="M1418" s="97">
        <f t="shared" si="45"/>
        <v>207.643</v>
      </c>
      <c r="N1418" s="85">
        <f>(Table8[[#This Row],[Adj Close]]-Table8[[#This Row],[Forecast 6 Period ]])</f>
        <v>15.076999999999998</v>
      </c>
      <c r="O1418" s="85">
        <f>Table8[[#This Row],[Erorr 2]]^2</f>
        <v>227.31592899999995</v>
      </c>
      <c r="P1418" s="85">
        <f>ABS(Table8[[#This Row],[Erorr 2]])</f>
        <v>15.076999999999998</v>
      </c>
      <c r="Q1418" s="13">
        <f>Table8[[#This Row],[Abs Erorr 4]]/Table8[[#This Row],[Adj Close]]</f>
        <v>6.7694863505747119E-2</v>
      </c>
    </row>
    <row r="1419" spans="6:17" x14ac:dyDescent="0.3">
      <c r="F1419" s="9">
        <v>45524.291666666664</v>
      </c>
      <c r="G1419" s="80">
        <v>221.1</v>
      </c>
      <c r="H1419" s="85">
        <f t="shared" si="44"/>
        <v>218.166</v>
      </c>
      <c r="I1419" s="85">
        <f>(Table8[[#This Row],[Adj Close]]-Table8[[#This Row],[Forecast 3 Period]])</f>
        <v>2.9339999999999975</v>
      </c>
      <c r="J1419" s="85">
        <f>Table8[[#This Row],[Erorr ]]^2</f>
        <v>8.6083559999999846</v>
      </c>
      <c r="K1419" s="85">
        <f>ABS(Table8[[#This Row],[Erorr ]])</f>
        <v>2.9339999999999975</v>
      </c>
      <c r="L1419" s="13">
        <f>Table8[[#This Row],[Abs Erorr ]]/Table8[[#This Row],[Adj Close]]</f>
        <v>1.3270013568521021E-2</v>
      </c>
      <c r="M1419" s="97">
        <f t="shared" si="45"/>
        <v>211.40400000000002</v>
      </c>
      <c r="N1419" s="85">
        <f>(Table8[[#This Row],[Adj Close]]-Table8[[#This Row],[Forecast 6 Period ]])</f>
        <v>9.6959999999999695</v>
      </c>
      <c r="O1419" s="85">
        <f>Table8[[#This Row],[Erorr 2]]^2</f>
        <v>94.012415999999405</v>
      </c>
      <c r="P1419" s="85">
        <f>ABS(Table8[[#This Row],[Erorr 2]])</f>
        <v>9.6959999999999695</v>
      </c>
      <c r="Q1419" s="13">
        <f>Table8[[#This Row],[Abs Erorr 4]]/Table8[[#This Row],[Adj Close]]</f>
        <v>4.3853459972862822E-2</v>
      </c>
    </row>
    <row r="1420" spans="6:17" x14ac:dyDescent="0.3">
      <c r="F1420" s="5">
        <v>45525.291666666664</v>
      </c>
      <c r="G1420" s="91">
        <v>223.27</v>
      </c>
      <c r="H1420" s="85">
        <f t="shared" si="44"/>
        <v>220.09199999999998</v>
      </c>
      <c r="I1420" s="85">
        <f>(Table8[[#This Row],[Adj Close]]-Table8[[#This Row],[Forecast 3 Period]])</f>
        <v>3.1780000000000257</v>
      </c>
      <c r="J1420" s="85">
        <f>Table8[[#This Row],[Erorr ]]^2</f>
        <v>10.099684000000163</v>
      </c>
      <c r="K1420" s="85">
        <f>ABS(Table8[[#This Row],[Erorr ]])</f>
        <v>3.1780000000000257</v>
      </c>
      <c r="L1420" s="13">
        <f>Table8[[#This Row],[Abs Erorr ]]/Table8[[#This Row],[Adj Close]]</f>
        <v>1.4233887221749566E-2</v>
      </c>
      <c r="M1420" s="97">
        <f t="shared" si="45"/>
        <v>215.73700000000002</v>
      </c>
      <c r="N1420" s="85">
        <f>(Table8[[#This Row],[Adj Close]]-Table8[[#This Row],[Forecast 6 Period ]])</f>
        <v>7.532999999999987</v>
      </c>
      <c r="O1420" s="85">
        <f>Table8[[#This Row],[Erorr 2]]^2</f>
        <v>56.746088999999806</v>
      </c>
      <c r="P1420" s="85">
        <f>ABS(Table8[[#This Row],[Erorr 2]])</f>
        <v>7.532999999999987</v>
      </c>
      <c r="Q1420" s="13">
        <f>Table8[[#This Row],[Abs Erorr 4]]/Table8[[#This Row],[Adj Close]]</f>
        <v>3.3739418641107119E-2</v>
      </c>
    </row>
    <row r="1421" spans="6:17" x14ac:dyDescent="0.3">
      <c r="F1421" s="9">
        <v>45526.291666666664</v>
      </c>
      <c r="G1421" s="80">
        <v>210.66</v>
      </c>
      <c r="H1421" s="85">
        <f t="shared" si="44"/>
        <v>222.45400000000001</v>
      </c>
      <c r="I1421" s="85">
        <f>(Table8[[#This Row],[Adj Close]]-Table8[[#This Row],[Forecast 3 Period]])</f>
        <v>-11.794000000000011</v>
      </c>
      <c r="J1421" s="85">
        <f>Table8[[#This Row],[Erorr ]]^2</f>
        <v>139.09843600000028</v>
      </c>
      <c r="K1421" s="85">
        <f>ABS(Table8[[#This Row],[Erorr ]])</f>
        <v>11.794000000000011</v>
      </c>
      <c r="L1421" s="13">
        <f>Table8[[#This Row],[Abs Erorr ]]/Table8[[#This Row],[Adj Close]]</f>
        <v>5.598594892243431E-2</v>
      </c>
      <c r="M1421" s="97">
        <f t="shared" si="45"/>
        <v>218.19399999999999</v>
      </c>
      <c r="N1421" s="85">
        <f>(Table8[[#This Row],[Adj Close]]-Table8[[#This Row],[Forecast 6 Period ]])</f>
        <v>-7.5339999999999918</v>
      </c>
      <c r="O1421" s="85">
        <f>Table8[[#This Row],[Erorr 2]]^2</f>
        <v>56.761155999999879</v>
      </c>
      <c r="P1421" s="85">
        <f>ABS(Table8[[#This Row],[Erorr 2]])</f>
        <v>7.5339999999999918</v>
      </c>
      <c r="Q1421" s="13">
        <f>Table8[[#This Row],[Abs Erorr 4]]/Table8[[#This Row],[Adj Close]]</f>
        <v>3.5763789993354181E-2</v>
      </c>
    </row>
    <row r="1422" spans="6:17" x14ac:dyDescent="0.3">
      <c r="F1422" s="5">
        <v>45527.291666666664</v>
      </c>
      <c r="G1422" s="91">
        <v>220.32</v>
      </c>
      <c r="H1422" s="85">
        <f t="shared" si="44"/>
        <v>217.57499999999999</v>
      </c>
      <c r="I1422" s="85">
        <f>(Table8[[#This Row],[Adj Close]]-Table8[[#This Row],[Forecast 3 Period]])</f>
        <v>2.7450000000000045</v>
      </c>
      <c r="J1422" s="85">
        <f>Table8[[#This Row],[Erorr ]]^2</f>
        <v>7.535025000000025</v>
      </c>
      <c r="K1422" s="85">
        <f>ABS(Table8[[#This Row],[Erorr ]])</f>
        <v>2.7450000000000045</v>
      </c>
      <c r="L1422" s="13">
        <f>Table8[[#This Row],[Abs Erorr ]]/Table8[[#This Row],[Adj Close]]</f>
        <v>1.2459150326797407E-2</v>
      </c>
      <c r="M1422" s="97">
        <f t="shared" si="45"/>
        <v>218.57600000000002</v>
      </c>
      <c r="N1422" s="85">
        <f>(Table8[[#This Row],[Adj Close]]-Table8[[#This Row],[Forecast 6 Period ]])</f>
        <v>1.7439999999999714</v>
      </c>
      <c r="O1422" s="85">
        <f>Table8[[#This Row],[Erorr 2]]^2</f>
        <v>3.0415359999998999</v>
      </c>
      <c r="P1422" s="85">
        <f>ABS(Table8[[#This Row],[Erorr 2]])</f>
        <v>1.7439999999999714</v>
      </c>
      <c r="Q1422" s="13">
        <f>Table8[[#This Row],[Abs Erorr 4]]/Table8[[#This Row],[Adj Close]]</f>
        <v>7.9157588961509227E-3</v>
      </c>
    </row>
    <row r="1423" spans="6:17" x14ac:dyDescent="0.3">
      <c r="F1423" s="9">
        <v>45530.291666666664</v>
      </c>
      <c r="G1423" s="80">
        <v>213.21</v>
      </c>
      <c r="H1423" s="85">
        <f t="shared" si="44"/>
        <v>218.30699999999999</v>
      </c>
      <c r="I1423" s="85">
        <f>(Table8[[#This Row],[Adj Close]]-Table8[[#This Row],[Forecast 3 Period]])</f>
        <v>-5.09699999999998</v>
      </c>
      <c r="J1423" s="85">
        <f>Table8[[#This Row],[Erorr ]]^2</f>
        <v>25.979408999999794</v>
      </c>
      <c r="K1423" s="85">
        <f>ABS(Table8[[#This Row],[Erorr ]])</f>
        <v>5.09699999999998</v>
      </c>
      <c r="L1423" s="13">
        <f>Table8[[#This Row],[Abs Erorr ]]/Table8[[#This Row],[Adj Close]]</f>
        <v>2.3906008160967964E-2</v>
      </c>
      <c r="M1423" s="97">
        <f t="shared" si="45"/>
        <v>218.95399999999998</v>
      </c>
      <c r="N1423" s="85">
        <f>(Table8[[#This Row],[Adj Close]]-Table8[[#This Row],[Forecast 6 Period ]])</f>
        <v>-5.7439999999999714</v>
      </c>
      <c r="O1423" s="85">
        <f>Table8[[#This Row],[Erorr 2]]^2</f>
        <v>32.993535999999672</v>
      </c>
      <c r="P1423" s="85">
        <f>ABS(Table8[[#This Row],[Erorr 2]])</f>
        <v>5.7439999999999714</v>
      </c>
      <c r="Q1423" s="13">
        <f>Table8[[#This Row],[Abs Erorr 4]]/Table8[[#This Row],[Adj Close]]</f>
        <v>2.6940575019933265E-2</v>
      </c>
    </row>
    <row r="1424" spans="6:17" x14ac:dyDescent="0.3">
      <c r="F1424" s="5">
        <v>45531.291666666664</v>
      </c>
      <c r="G1424" s="91">
        <v>209.21</v>
      </c>
      <c r="H1424" s="85">
        <f t="shared" si="44"/>
        <v>214.57799999999997</v>
      </c>
      <c r="I1424" s="85">
        <f>(Table8[[#This Row],[Adj Close]]-Table8[[#This Row],[Forecast 3 Period]])</f>
        <v>-5.3679999999999666</v>
      </c>
      <c r="J1424" s="85">
        <f>Table8[[#This Row],[Erorr ]]^2</f>
        <v>28.815423999999641</v>
      </c>
      <c r="K1424" s="85">
        <f>ABS(Table8[[#This Row],[Erorr ]])</f>
        <v>5.3679999999999666</v>
      </c>
      <c r="L1424" s="13">
        <f>Table8[[#This Row],[Abs Erorr ]]/Table8[[#This Row],[Adj Close]]</f>
        <v>2.56584293293818E-2</v>
      </c>
      <c r="M1424" s="97">
        <f t="shared" si="45"/>
        <v>217.87400000000002</v>
      </c>
      <c r="N1424" s="85">
        <f>(Table8[[#This Row],[Adj Close]]-Table8[[#This Row],[Forecast 6 Period ]])</f>
        <v>-8.6640000000000157</v>
      </c>
      <c r="O1424" s="85">
        <f>Table8[[#This Row],[Erorr 2]]^2</f>
        <v>75.064896000000275</v>
      </c>
      <c r="P1424" s="85">
        <f>ABS(Table8[[#This Row],[Erorr 2]])</f>
        <v>8.6640000000000157</v>
      </c>
      <c r="Q1424" s="13">
        <f>Table8[[#This Row],[Abs Erorr 4]]/Table8[[#This Row],[Adj Close]]</f>
        <v>4.1412934372162015E-2</v>
      </c>
    </row>
    <row r="1425" spans="6:17" x14ac:dyDescent="0.3">
      <c r="F1425" s="9">
        <v>45532.291666666664</v>
      </c>
      <c r="G1425" s="80">
        <v>205.75</v>
      </c>
      <c r="H1425" s="85">
        <f t="shared" si="44"/>
        <v>213.74299999999999</v>
      </c>
      <c r="I1425" s="85">
        <f>(Table8[[#This Row],[Adj Close]]-Table8[[#This Row],[Forecast 3 Period]])</f>
        <v>-7.992999999999995</v>
      </c>
      <c r="J1425" s="85">
        <f>Table8[[#This Row],[Erorr ]]^2</f>
        <v>63.888048999999917</v>
      </c>
      <c r="K1425" s="85">
        <f>ABS(Table8[[#This Row],[Erorr ]])</f>
        <v>7.992999999999995</v>
      </c>
      <c r="L1425" s="13">
        <f>Table8[[#This Row],[Abs Erorr ]]/Table8[[#This Row],[Adj Close]]</f>
        <v>3.8848116646415527E-2</v>
      </c>
      <c r="M1425" s="97">
        <f t="shared" si="45"/>
        <v>215.11700000000002</v>
      </c>
      <c r="N1425" s="85">
        <f>(Table8[[#This Row],[Adj Close]]-Table8[[#This Row],[Forecast 6 Period ]])</f>
        <v>-9.3670000000000186</v>
      </c>
      <c r="O1425" s="85">
        <f>Table8[[#This Row],[Erorr 2]]^2</f>
        <v>87.740689000000344</v>
      </c>
      <c r="P1425" s="85">
        <f>ABS(Table8[[#This Row],[Erorr 2]])</f>
        <v>9.3670000000000186</v>
      </c>
      <c r="Q1425" s="13">
        <f>Table8[[#This Row],[Abs Erorr 4]]/Table8[[#This Row],[Adj Close]]</f>
        <v>4.5526123936816612E-2</v>
      </c>
    </row>
    <row r="1426" spans="6:17" x14ac:dyDescent="0.3">
      <c r="F1426" s="5">
        <v>45533.291666666664</v>
      </c>
      <c r="G1426" s="91">
        <v>206.28</v>
      </c>
      <c r="H1426" s="85">
        <f t="shared" si="44"/>
        <v>209.02600000000001</v>
      </c>
      <c r="I1426" s="85">
        <f>(Table8[[#This Row],[Adj Close]]-Table8[[#This Row],[Forecast 3 Period]])</f>
        <v>-2.7460000000000093</v>
      </c>
      <c r="J1426" s="85">
        <f>Table8[[#This Row],[Erorr ]]^2</f>
        <v>7.5405160000000508</v>
      </c>
      <c r="K1426" s="85">
        <f>ABS(Table8[[#This Row],[Erorr ]])</f>
        <v>2.7460000000000093</v>
      </c>
      <c r="L1426" s="13">
        <f>Table8[[#This Row],[Abs Erorr ]]/Table8[[#This Row],[Adj Close]]</f>
        <v>1.3312003102579064E-2</v>
      </c>
      <c r="M1426" s="97">
        <f t="shared" si="45"/>
        <v>213.09100000000001</v>
      </c>
      <c r="N1426" s="85">
        <f>(Table8[[#This Row],[Adj Close]]-Table8[[#This Row],[Forecast 6 Period ]])</f>
        <v>-6.811000000000007</v>
      </c>
      <c r="O1426" s="85">
        <f>Table8[[#This Row],[Erorr 2]]^2</f>
        <v>46.389721000000094</v>
      </c>
      <c r="P1426" s="85">
        <f>ABS(Table8[[#This Row],[Erorr 2]])</f>
        <v>6.811000000000007</v>
      </c>
      <c r="Q1426" s="13">
        <f>Table8[[#This Row],[Abs Erorr 4]]/Table8[[#This Row],[Adj Close]]</f>
        <v>3.3018227651735538E-2</v>
      </c>
    </row>
    <row r="1427" spans="6:17" x14ac:dyDescent="0.3">
      <c r="F1427" s="9">
        <v>45534.291666666664</v>
      </c>
      <c r="G1427" s="80">
        <v>214.11</v>
      </c>
      <c r="H1427" s="85">
        <f t="shared" si="44"/>
        <v>207</v>
      </c>
      <c r="I1427" s="85">
        <f>(Table8[[#This Row],[Adj Close]]-Table8[[#This Row],[Forecast 3 Period]])</f>
        <v>7.1100000000000136</v>
      </c>
      <c r="J1427" s="85">
        <f>Table8[[#This Row],[Erorr ]]^2</f>
        <v>50.552100000000195</v>
      </c>
      <c r="K1427" s="85">
        <f>ABS(Table8[[#This Row],[Erorr ]])</f>
        <v>7.1100000000000136</v>
      </c>
      <c r="L1427" s="13">
        <f>Table8[[#This Row],[Abs Erorr ]]/Table8[[#This Row],[Adj Close]]</f>
        <v>3.3207229928541464E-2</v>
      </c>
      <c r="M1427" s="97">
        <f t="shared" si="45"/>
        <v>209.98800000000003</v>
      </c>
      <c r="N1427" s="85">
        <f>(Table8[[#This Row],[Adj Close]]-Table8[[#This Row],[Forecast 6 Period ]])</f>
        <v>4.1219999999999857</v>
      </c>
      <c r="O1427" s="85">
        <f>Table8[[#This Row],[Erorr 2]]^2</f>
        <v>16.99088399999988</v>
      </c>
      <c r="P1427" s="85">
        <f>ABS(Table8[[#This Row],[Erorr 2]])</f>
        <v>4.1219999999999857</v>
      </c>
      <c r="Q1427" s="13">
        <f>Table8[[#This Row],[Abs Erorr 4]]/Table8[[#This Row],[Adj Close]]</f>
        <v>1.9251786464901152E-2</v>
      </c>
    </row>
    <row r="1428" spans="6:17" x14ac:dyDescent="0.3">
      <c r="F1428" s="5">
        <v>45538.291666666664</v>
      </c>
      <c r="G1428" s="91">
        <v>210.6</v>
      </c>
      <c r="H1428" s="85">
        <f t="shared" si="44"/>
        <v>209.25300000000001</v>
      </c>
      <c r="I1428" s="85">
        <f>(Table8[[#This Row],[Adj Close]]-Table8[[#This Row],[Forecast 3 Period]])</f>
        <v>1.34699999999998</v>
      </c>
      <c r="J1428" s="85">
        <f>Table8[[#This Row],[Erorr ]]^2</f>
        <v>1.8144089999999462</v>
      </c>
      <c r="K1428" s="85">
        <f>ABS(Table8[[#This Row],[Erorr ]])</f>
        <v>1.34699999999998</v>
      </c>
      <c r="L1428" s="13">
        <f>Table8[[#This Row],[Abs Erorr ]]/Table8[[#This Row],[Adj Close]]</f>
        <v>6.3960113960113011E-3</v>
      </c>
      <c r="M1428" s="97">
        <f t="shared" si="45"/>
        <v>210.42300000000003</v>
      </c>
      <c r="N1428" s="85">
        <f>(Table8[[#This Row],[Adj Close]]-Table8[[#This Row],[Forecast 6 Period ]])</f>
        <v>0.17699999999996407</v>
      </c>
      <c r="O1428" s="85">
        <f>Table8[[#This Row],[Erorr 2]]^2</f>
        <v>3.1328999999987284E-2</v>
      </c>
      <c r="P1428" s="85">
        <f>ABS(Table8[[#This Row],[Erorr 2]])</f>
        <v>0.17699999999996407</v>
      </c>
      <c r="Q1428" s="13">
        <f>Table8[[#This Row],[Abs Erorr 4]]/Table8[[#This Row],[Adj Close]]</f>
        <v>8.4045584045566995E-4</v>
      </c>
    </row>
    <row r="1429" spans="6:17" x14ac:dyDescent="0.3">
      <c r="F1429" s="9">
        <v>45539.291666666664</v>
      </c>
      <c r="G1429" s="80">
        <v>219.41</v>
      </c>
      <c r="H1429" s="85">
        <f t="shared" si="44"/>
        <v>210.35700000000003</v>
      </c>
      <c r="I1429" s="85">
        <f>(Table8[[#This Row],[Adj Close]]-Table8[[#This Row],[Forecast 3 Period]])</f>
        <v>9.0529999999999688</v>
      </c>
      <c r="J1429" s="85">
        <f>Table8[[#This Row],[Erorr ]]^2</f>
        <v>81.956808999999438</v>
      </c>
      <c r="K1429" s="85">
        <f>ABS(Table8[[#This Row],[Erorr ]])</f>
        <v>9.0529999999999688</v>
      </c>
      <c r="L1429" s="13">
        <f>Table8[[#This Row],[Abs Erorr ]]/Table8[[#This Row],[Adj Close]]</f>
        <v>4.1260653570940109E-2</v>
      </c>
      <c r="M1429" s="97">
        <f t="shared" si="45"/>
        <v>209.59</v>
      </c>
      <c r="N1429" s="85">
        <f>(Table8[[#This Row],[Adj Close]]-Table8[[#This Row],[Forecast 6 Period ]])</f>
        <v>9.8199999999999932</v>
      </c>
      <c r="O1429" s="85">
        <f>Table8[[#This Row],[Erorr 2]]^2</f>
        <v>96.432399999999859</v>
      </c>
      <c r="P1429" s="85">
        <f>ABS(Table8[[#This Row],[Erorr 2]])</f>
        <v>9.8199999999999932</v>
      </c>
      <c r="Q1429" s="13">
        <f>Table8[[#This Row],[Abs Erorr 4]]/Table8[[#This Row],[Adj Close]]</f>
        <v>4.4756392142564119E-2</v>
      </c>
    </row>
    <row r="1430" spans="6:17" x14ac:dyDescent="0.3">
      <c r="F1430" s="5">
        <v>45540.291666666664</v>
      </c>
      <c r="G1430" s="91">
        <v>230.17</v>
      </c>
      <c r="H1430" s="85">
        <f t="shared" si="44"/>
        <v>215.17700000000002</v>
      </c>
      <c r="I1430" s="85">
        <f>(Table8[[#This Row],[Adj Close]]-Table8[[#This Row],[Forecast 3 Period]])</f>
        <v>14.992999999999967</v>
      </c>
      <c r="J1430" s="85">
        <f>Table8[[#This Row],[Erorr ]]^2</f>
        <v>224.79004899999899</v>
      </c>
      <c r="K1430" s="85">
        <f>ABS(Table8[[#This Row],[Erorr ]])</f>
        <v>14.992999999999967</v>
      </c>
      <c r="L1430" s="13">
        <f>Table8[[#This Row],[Abs Erorr ]]/Table8[[#This Row],[Adj Close]]</f>
        <v>6.5138810444453951E-2</v>
      </c>
      <c r="M1430" s="97">
        <f t="shared" si="45"/>
        <v>211.57600000000002</v>
      </c>
      <c r="N1430" s="85">
        <f>(Table8[[#This Row],[Adj Close]]-Table8[[#This Row],[Forecast 6 Period ]])</f>
        <v>18.593999999999966</v>
      </c>
      <c r="O1430" s="85">
        <f>Table8[[#This Row],[Erorr 2]]^2</f>
        <v>345.73683599999873</v>
      </c>
      <c r="P1430" s="85">
        <f>ABS(Table8[[#This Row],[Erorr 2]])</f>
        <v>18.593999999999966</v>
      </c>
      <c r="Q1430" s="13">
        <f>Table8[[#This Row],[Abs Erorr 4]]/Table8[[#This Row],[Adj Close]]</f>
        <v>8.0783768518920648E-2</v>
      </c>
    </row>
    <row r="1431" spans="6:17" x14ac:dyDescent="0.3">
      <c r="F1431" s="9">
        <v>45541.291666666664</v>
      </c>
      <c r="G1431" s="80">
        <v>210.73</v>
      </c>
      <c r="H1431" s="85">
        <f t="shared" si="44"/>
        <v>221.07099999999997</v>
      </c>
      <c r="I1431" s="85">
        <f>(Table8[[#This Row],[Adj Close]]-Table8[[#This Row],[Forecast 3 Period]])</f>
        <v>-10.34099999999998</v>
      </c>
      <c r="J1431" s="85">
        <f>Table8[[#This Row],[Erorr ]]^2</f>
        <v>106.93628099999958</v>
      </c>
      <c r="K1431" s="85">
        <f>ABS(Table8[[#This Row],[Erorr ]])</f>
        <v>10.34099999999998</v>
      </c>
      <c r="L1431" s="13">
        <f>Table8[[#This Row],[Abs Erorr ]]/Table8[[#This Row],[Adj Close]]</f>
        <v>4.9072272576282355E-2</v>
      </c>
      <c r="M1431" s="97">
        <f t="shared" si="45"/>
        <v>216.06099999999998</v>
      </c>
      <c r="N1431" s="85">
        <f>(Table8[[#This Row],[Adj Close]]-Table8[[#This Row],[Forecast 6 Period ]])</f>
        <v>-5.3309999999999889</v>
      </c>
      <c r="O1431" s="85">
        <f>Table8[[#This Row],[Erorr 2]]^2</f>
        <v>28.419560999999881</v>
      </c>
      <c r="P1431" s="85">
        <f>ABS(Table8[[#This Row],[Erorr 2]])</f>
        <v>5.3309999999999889</v>
      </c>
      <c r="Q1431" s="13">
        <f>Table8[[#This Row],[Abs Erorr 4]]/Table8[[#This Row],[Adj Close]]</f>
        <v>2.5297774403264788E-2</v>
      </c>
    </row>
    <row r="1432" spans="6:17" x14ac:dyDescent="0.3">
      <c r="F1432" s="5">
        <v>45544.291666666664</v>
      </c>
      <c r="G1432" s="91">
        <v>216.27</v>
      </c>
      <c r="H1432" s="85">
        <f t="shared" si="44"/>
        <v>219.166</v>
      </c>
      <c r="I1432" s="85">
        <f>(Table8[[#This Row],[Adj Close]]-Table8[[#This Row],[Forecast 3 Period]])</f>
        <v>-2.8959999999999866</v>
      </c>
      <c r="J1432" s="85">
        <f>Table8[[#This Row],[Erorr ]]^2</f>
        <v>8.3868159999999214</v>
      </c>
      <c r="K1432" s="85">
        <f>ABS(Table8[[#This Row],[Erorr ]])</f>
        <v>2.8959999999999866</v>
      </c>
      <c r="L1432" s="13">
        <f>Table8[[#This Row],[Abs Erorr ]]/Table8[[#This Row],[Adj Close]]</f>
        <v>1.339066907106851E-2</v>
      </c>
      <c r="M1432" s="97">
        <f t="shared" si="45"/>
        <v>216.221</v>
      </c>
      <c r="N1432" s="85">
        <f>(Table8[[#This Row],[Adj Close]]-Table8[[#This Row],[Forecast 6 Period ]])</f>
        <v>4.9000000000006594E-2</v>
      </c>
      <c r="O1432" s="85">
        <f>Table8[[#This Row],[Erorr 2]]^2</f>
        <v>2.4010000000006461E-3</v>
      </c>
      <c r="P1432" s="85">
        <f>ABS(Table8[[#This Row],[Erorr 2]])</f>
        <v>4.9000000000006594E-2</v>
      </c>
      <c r="Q1432" s="13">
        <f>Table8[[#This Row],[Abs Erorr 4]]/Table8[[#This Row],[Adj Close]]</f>
        <v>2.2656864105056914E-4</v>
      </c>
    </row>
    <row r="1433" spans="6:17" x14ac:dyDescent="0.3">
      <c r="F1433" s="9">
        <v>45545.291666666664</v>
      </c>
      <c r="G1433" s="80">
        <v>226.17</v>
      </c>
      <c r="H1433" s="85">
        <f t="shared" si="44"/>
        <v>218.77799999999999</v>
      </c>
      <c r="I1433" s="85">
        <f>(Table8[[#This Row],[Adj Close]]-Table8[[#This Row],[Forecast 3 Period]])</f>
        <v>7.3919999999999959</v>
      </c>
      <c r="J1433" s="85">
        <f>Table8[[#This Row],[Erorr ]]^2</f>
        <v>54.641663999999942</v>
      </c>
      <c r="K1433" s="85">
        <f>ABS(Table8[[#This Row],[Erorr ]])</f>
        <v>7.3919999999999959</v>
      </c>
      <c r="L1433" s="13">
        <f>Table8[[#This Row],[Abs Erorr ]]/Table8[[#This Row],[Adj Close]]</f>
        <v>3.2683379758588656E-2</v>
      </c>
      <c r="M1433" s="97">
        <f t="shared" si="45"/>
        <v>217.78700000000001</v>
      </c>
      <c r="N1433" s="85">
        <f>(Table8[[#This Row],[Adj Close]]-Table8[[#This Row],[Forecast 6 Period ]])</f>
        <v>8.3829999999999814</v>
      </c>
      <c r="O1433" s="85">
        <f>Table8[[#This Row],[Erorr 2]]^2</f>
        <v>70.274688999999682</v>
      </c>
      <c r="P1433" s="85">
        <f>ABS(Table8[[#This Row],[Erorr 2]])</f>
        <v>8.3829999999999814</v>
      </c>
      <c r="Q1433" s="13">
        <f>Table8[[#This Row],[Abs Erorr 4]]/Table8[[#This Row],[Adj Close]]</f>
        <v>3.7065039572003279E-2</v>
      </c>
    </row>
    <row r="1434" spans="6:17" x14ac:dyDescent="0.3">
      <c r="F1434" s="5">
        <v>45546.291666666664</v>
      </c>
      <c r="G1434" s="91">
        <v>228.13</v>
      </c>
      <c r="H1434" s="85">
        <f t="shared" si="44"/>
        <v>218.56799999999998</v>
      </c>
      <c r="I1434" s="85">
        <f>(Table8[[#This Row],[Adj Close]]-Table8[[#This Row],[Forecast 3 Period]])</f>
        <v>9.5620000000000118</v>
      </c>
      <c r="J1434" s="85">
        <f>Table8[[#This Row],[Erorr ]]^2</f>
        <v>91.431844000000225</v>
      </c>
      <c r="K1434" s="85">
        <f>ABS(Table8[[#This Row],[Erorr ]])</f>
        <v>9.5620000000000118</v>
      </c>
      <c r="L1434" s="13">
        <f>Table8[[#This Row],[Abs Erorr ]]/Table8[[#This Row],[Adj Close]]</f>
        <v>4.1914697760049149E-2</v>
      </c>
      <c r="M1434" s="97">
        <f t="shared" si="45"/>
        <v>219.66900000000001</v>
      </c>
      <c r="N1434" s="85">
        <f>(Table8[[#This Row],[Adj Close]]-Table8[[#This Row],[Forecast 6 Period ]])</f>
        <v>8.4609999999999843</v>
      </c>
      <c r="O1434" s="85">
        <f>Table8[[#This Row],[Erorr 2]]^2</f>
        <v>71.58852099999973</v>
      </c>
      <c r="P1434" s="85">
        <f>ABS(Table8[[#This Row],[Erorr 2]])</f>
        <v>8.4609999999999843</v>
      </c>
      <c r="Q1434" s="13">
        <f>Table8[[#This Row],[Abs Erorr 4]]/Table8[[#This Row],[Adj Close]]</f>
        <v>3.7088502169815386E-2</v>
      </c>
    </row>
    <row r="1435" spans="6:17" x14ac:dyDescent="0.3">
      <c r="F1435" s="9">
        <v>45547.291666666664</v>
      </c>
      <c r="G1435" s="80">
        <v>229.81</v>
      </c>
      <c r="H1435" s="85">
        <f t="shared" si="44"/>
        <v>223.98400000000001</v>
      </c>
      <c r="I1435" s="85">
        <f>(Table8[[#This Row],[Adj Close]]-Table8[[#This Row],[Forecast 3 Period]])</f>
        <v>5.8259999999999934</v>
      </c>
      <c r="J1435" s="85">
        <f>Table8[[#This Row],[Erorr ]]^2</f>
        <v>33.942275999999922</v>
      </c>
      <c r="K1435" s="85">
        <f>ABS(Table8[[#This Row],[Erorr ]])</f>
        <v>5.8259999999999934</v>
      </c>
      <c r="L1435" s="13">
        <f>Table8[[#This Row],[Abs Erorr ]]/Table8[[#This Row],[Adj Close]]</f>
        <v>2.5351377224663824E-2</v>
      </c>
      <c r="M1435" s="97">
        <f t="shared" si="45"/>
        <v>221.21800000000005</v>
      </c>
      <c r="N1435" s="85">
        <f>(Table8[[#This Row],[Adj Close]]-Table8[[#This Row],[Forecast 6 Period ]])</f>
        <v>8.5919999999999561</v>
      </c>
      <c r="O1435" s="85">
        <f>Table8[[#This Row],[Erorr 2]]^2</f>
        <v>73.822463999999243</v>
      </c>
      <c r="P1435" s="85">
        <f>ABS(Table8[[#This Row],[Erorr 2]])</f>
        <v>8.5919999999999561</v>
      </c>
      <c r="Q1435" s="13">
        <f>Table8[[#This Row],[Abs Erorr 4]]/Table8[[#This Row],[Adj Close]]</f>
        <v>3.7387406988381514E-2</v>
      </c>
    </row>
    <row r="1436" spans="6:17" x14ac:dyDescent="0.3">
      <c r="F1436" s="5">
        <v>45548.291666666664</v>
      </c>
      <c r="G1436" s="91">
        <v>230.29</v>
      </c>
      <c r="H1436" s="85">
        <f t="shared" si="44"/>
        <v>228.214</v>
      </c>
      <c r="I1436" s="85">
        <f>(Table8[[#This Row],[Adj Close]]-Table8[[#This Row],[Forecast 3 Period]])</f>
        <v>2.0759999999999934</v>
      </c>
      <c r="J1436" s="85">
        <f>Table8[[#This Row],[Erorr ]]^2</f>
        <v>4.3097759999999727</v>
      </c>
      <c r="K1436" s="85">
        <f>ABS(Table8[[#This Row],[Erorr ]])</f>
        <v>2.0759999999999934</v>
      </c>
      <c r="L1436" s="13">
        <f>Table8[[#This Row],[Abs Erorr ]]/Table8[[#This Row],[Adj Close]]</f>
        <v>9.0147205697164168E-3</v>
      </c>
      <c r="M1436" s="97">
        <f t="shared" si="45"/>
        <v>224.16600000000003</v>
      </c>
      <c r="N1436" s="85">
        <f>(Table8[[#This Row],[Adj Close]]-Table8[[#This Row],[Forecast 6 Period ]])</f>
        <v>6.1239999999999668</v>
      </c>
      <c r="O1436" s="85">
        <f>Table8[[#This Row],[Erorr 2]]^2</f>
        <v>37.503375999999591</v>
      </c>
      <c r="P1436" s="85">
        <f>ABS(Table8[[#This Row],[Erorr 2]])</f>
        <v>6.1239999999999668</v>
      </c>
      <c r="Q1436" s="13">
        <f>Table8[[#This Row],[Abs Erorr 4]]/Table8[[#This Row],[Adj Close]]</f>
        <v>2.6592557210473607E-2</v>
      </c>
    </row>
    <row r="1437" spans="6:17" x14ac:dyDescent="0.3">
      <c r="F1437" s="9">
        <v>45551.291666666664</v>
      </c>
      <c r="G1437" s="80">
        <v>226.78</v>
      </c>
      <c r="H1437" s="85">
        <f t="shared" si="44"/>
        <v>229.49799999999999</v>
      </c>
      <c r="I1437" s="85">
        <f>(Table8[[#This Row],[Adj Close]]-Table8[[#This Row],[Forecast 3 Period]])</f>
        <v>-2.7179999999999893</v>
      </c>
      <c r="J1437" s="85">
        <f>Table8[[#This Row],[Erorr ]]^2</f>
        <v>7.3875239999999422</v>
      </c>
      <c r="K1437" s="85">
        <f>ABS(Table8[[#This Row],[Erorr ]])</f>
        <v>2.7179999999999893</v>
      </c>
      <c r="L1437" s="13">
        <f>Table8[[#This Row],[Abs Erorr ]]/Table8[[#This Row],[Adj Close]]</f>
        <v>1.1985183878648864E-2</v>
      </c>
      <c r="M1437" s="97">
        <f t="shared" si="45"/>
        <v>225.58000000000004</v>
      </c>
      <c r="N1437" s="85">
        <f>(Table8[[#This Row],[Adj Close]]-Table8[[#This Row],[Forecast 6 Period ]])</f>
        <v>1.1999999999999602</v>
      </c>
      <c r="O1437" s="85">
        <f>Table8[[#This Row],[Erorr 2]]^2</f>
        <v>1.4399999999999045</v>
      </c>
      <c r="P1437" s="85">
        <f>ABS(Table8[[#This Row],[Erorr 2]])</f>
        <v>1.1999999999999602</v>
      </c>
      <c r="Q1437" s="13">
        <f>Table8[[#This Row],[Abs Erorr 4]]/Table8[[#This Row],[Adj Close]]</f>
        <v>5.2914719111030965E-3</v>
      </c>
    </row>
    <row r="1438" spans="6:17" x14ac:dyDescent="0.3">
      <c r="F1438" s="5">
        <v>45552.291666666664</v>
      </c>
      <c r="G1438" s="91">
        <v>227.87</v>
      </c>
      <c r="H1438" s="85">
        <f t="shared" si="44"/>
        <v>228.74199999999996</v>
      </c>
      <c r="I1438" s="85">
        <f>(Table8[[#This Row],[Adj Close]]-Table8[[#This Row],[Forecast 3 Period]])</f>
        <v>-0.87199999999995725</v>
      </c>
      <c r="J1438" s="85">
        <f>Table8[[#This Row],[Erorr ]]^2</f>
        <v>0.76038399999992545</v>
      </c>
      <c r="K1438" s="85">
        <f>ABS(Table8[[#This Row],[Erorr ]])</f>
        <v>0.87199999999995725</v>
      </c>
      <c r="L1438" s="13">
        <f>Table8[[#This Row],[Abs Erorr ]]/Table8[[#This Row],[Adj Close]]</f>
        <v>3.8267433185586396E-3</v>
      </c>
      <c r="M1438" s="97">
        <f t="shared" si="45"/>
        <v>227.24600000000001</v>
      </c>
      <c r="N1438" s="85">
        <f>(Table8[[#This Row],[Adj Close]]-Table8[[#This Row],[Forecast 6 Period ]])</f>
        <v>0.62399999999999523</v>
      </c>
      <c r="O1438" s="85">
        <f>Table8[[#This Row],[Erorr 2]]^2</f>
        <v>0.38937599999999406</v>
      </c>
      <c r="P1438" s="85">
        <f>ABS(Table8[[#This Row],[Erorr 2]])</f>
        <v>0.62399999999999523</v>
      </c>
      <c r="Q1438" s="13">
        <f>Table8[[#This Row],[Abs Erorr 4]]/Table8[[#This Row],[Adj Close]]</f>
        <v>2.7384034756659289E-3</v>
      </c>
    </row>
    <row r="1439" spans="6:17" x14ac:dyDescent="0.3">
      <c r="F1439" s="9">
        <v>45553.291666666664</v>
      </c>
      <c r="G1439" s="80">
        <v>227.2</v>
      </c>
      <c r="H1439" s="85">
        <f t="shared" si="44"/>
        <v>228.26900000000001</v>
      </c>
      <c r="I1439" s="85">
        <f>(Table8[[#This Row],[Adj Close]]-Table8[[#This Row],[Forecast 3 Period]])</f>
        <v>-1.0690000000000168</v>
      </c>
      <c r="J1439" s="85">
        <f>Table8[[#This Row],[Erorr ]]^2</f>
        <v>1.1427610000000359</v>
      </c>
      <c r="K1439" s="85">
        <f>ABS(Table8[[#This Row],[Erorr ]])</f>
        <v>1.0690000000000168</v>
      </c>
      <c r="L1439" s="13">
        <f>Table8[[#This Row],[Abs Erorr ]]/Table8[[#This Row],[Adj Close]]</f>
        <v>4.7051056338028915E-3</v>
      </c>
      <c r="M1439" s="97">
        <f t="shared" si="45"/>
        <v>228.37999999999997</v>
      </c>
      <c r="N1439" s="85">
        <f>(Table8[[#This Row],[Adj Close]]-Table8[[#This Row],[Forecast 6 Period ]])</f>
        <v>-1.1799999999999784</v>
      </c>
      <c r="O1439" s="85">
        <f>Table8[[#This Row],[Erorr 2]]^2</f>
        <v>1.392399999999949</v>
      </c>
      <c r="P1439" s="85">
        <f>ABS(Table8[[#This Row],[Erorr 2]])</f>
        <v>1.1799999999999784</v>
      </c>
      <c r="Q1439" s="13">
        <f>Table8[[#This Row],[Abs Erorr 4]]/Table8[[#This Row],[Adj Close]]</f>
        <v>5.1936619718308914E-3</v>
      </c>
    </row>
    <row r="1440" spans="6:17" x14ac:dyDescent="0.3">
      <c r="F1440" s="5">
        <v>45554.291666666664</v>
      </c>
      <c r="G1440" s="91">
        <v>243.92</v>
      </c>
      <c r="H1440" s="85">
        <f t="shared" si="44"/>
        <v>227.27499999999998</v>
      </c>
      <c r="I1440" s="85">
        <f>(Table8[[#This Row],[Adj Close]]-Table8[[#This Row],[Forecast 3 Period]])</f>
        <v>16.64500000000001</v>
      </c>
      <c r="J1440" s="85">
        <f>Table8[[#This Row],[Erorr ]]^2</f>
        <v>277.05602500000032</v>
      </c>
      <c r="K1440" s="85">
        <f>ABS(Table8[[#This Row],[Erorr ]])</f>
        <v>16.64500000000001</v>
      </c>
      <c r="L1440" s="13">
        <f>Table8[[#This Row],[Abs Erorr ]]/Table8[[#This Row],[Adj Close]]</f>
        <v>6.8239586749754069E-2</v>
      </c>
      <c r="M1440" s="97">
        <f t="shared" si="45"/>
        <v>228.22199999999998</v>
      </c>
      <c r="N1440" s="85">
        <f>(Table8[[#This Row],[Adj Close]]-Table8[[#This Row],[Forecast 6 Period ]])</f>
        <v>15.698000000000008</v>
      </c>
      <c r="O1440" s="85">
        <f>Table8[[#This Row],[Erorr 2]]^2</f>
        <v>246.42720400000024</v>
      </c>
      <c r="P1440" s="85">
        <f>ABS(Table8[[#This Row],[Erorr 2]])</f>
        <v>15.698000000000008</v>
      </c>
      <c r="Q1440" s="13">
        <f>Table8[[#This Row],[Abs Erorr 4]]/Table8[[#This Row],[Adj Close]]</f>
        <v>6.4357166284027587E-2</v>
      </c>
    </row>
    <row r="1441" spans="6:17" x14ac:dyDescent="0.3">
      <c r="F1441" s="9">
        <v>45555.291666666664</v>
      </c>
      <c r="G1441" s="80">
        <v>238.25</v>
      </c>
      <c r="H1441" s="85">
        <f t="shared" si="44"/>
        <v>234.089</v>
      </c>
      <c r="I1441" s="85">
        <f>(Table8[[#This Row],[Adj Close]]-Table8[[#This Row],[Forecast 3 Period]])</f>
        <v>4.1610000000000014</v>
      </c>
      <c r="J1441" s="85">
        <f>Table8[[#This Row],[Erorr ]]^2</f>
        <v>17.313921000000011</v>
      </c>
      <c r="K1441" s="85">
        <f>ABS(Table8[[#This Row],[Erorr ]])</f>
        <v>4.1610000000000014</v>
      </c>
      <c r="L1441" s="13">
        <f>Table8[[#This Row],[Abs Erorr ]]/Table8[[#This Row],[Adj Close]]</f>
        <v>1.7464847848898221E-2</v>
      </c>
      <c r="M1441" s="97">
        <f t="shared" si="45"/>
        <v>231.16399999999999</v>
      </c>
      <c r="N1441" s="85">
        <f>(Table8[[#This Row],[Adj Close]]-Table8[[#This Row],[Forecast 6 Period ]])</f>
        <v>7.0860000000000127</v>
      </c>
      <c r="O1441" s="85">
        <f>Table8[[#This Row],[Erorr 2]]^2</f>
        <v>50.211396000000178</v>
      </c>
      <c r="P1441" s="85">
        <f>ABS(Table8[[#This Row],[Erorr 2]])</f>
        <v>7.0860000000000127</v>
      </c>
      <c r="Q1441" s="13">
        <f>Table8[[#This Row],[Abs Erorr 4]]/Table8[[#This Row],[Adj Close]]</f>
        <v>2.9741867785939194E-2</v>
      </c>
    </row>
    <row r="1442" spans="6:17" x14ac:dyDescent="0.3">
      <c r="F1442" s="5">
        <v>45558.291666666664</v>
      </c>
      <c r="G1442" s="91">
        <v>250</v>
      </c>
      <c r="H1442" s="85">
        <f t="shared" si="44"/>
        <v>236.636</v>
      </c>
      <c r="I1442" s="85">
        <f>(Table8[[#This Row],[Adj Close]]-Table8[[#This Row],[Forecast 3 Period]])</f>
        <v>13.364000000000004</v>
      </c>
      <c r="J1442" s="85">
        <f>Table8[[#This Row],[Erorr ]]^2</f>
        <v>178.59649600000012</v>
      </c>
      <c r="K1442" s="85">
        <f>ABS(Table8[[#This Row],[Erorr ]])</f>
        <v>13.364000000000004</v>
      </c>
      <c r="L1442" s="13">
        <f>Table8[[#This Row],[Abs Erorr ]]/Table8[[#This Row],[Adj Close]]</f>
        <v>5.3456000000000017E-2</v>
      </c>
      <c r="M1442" s="97">
        <f t="shared" si="45"/>
        <v>233.155</v>
      </c>
      <c r="N1442" s="85">
        <f>(Table8[[#This Row],[Adj Close]]-Table8[[#This Row],[Forecast 6 Period ]])</f>
        <v>16.844999999999999</v>
      </c>
      <c r="O1442" s="85">
        <f>Table8[[#This Row],[Erorr 2]]^2</f>
        <v>283.75402499999996</v>
      </c>
      <c r="P1442" s="85">
        <f>ABS(Table8[[#This Row],[Erorr 2]])</f>
        <v>16.844999999999999</v>
      </c>
      <c r="Q1442" s="13">
        <f>Table8[[#This Row],[Abs Erorr 4]]/Table8[[#This Row],[Adj Close]]</f>
        <v>6.7379999999999995E-2</v>
      </c>
    </row>
    <row r="1443" spans="6:17" x14ac:dyDescent="0.3">
      <c r="F1443" s="9">
        <v>45559.291666666664</v>
      </c>
      <c r="G1443" s="80">
        <v>254.27</v>
      </c>
      <c r="H1443" s="85">
        <f t="shared" si="44"/>
        <v>244.65099999999998</v>
      </c>
      <c r="I1443" s="85">
        <f>(Table8[[#This Row],[Adj Close]]-Table8[[#This Row],[Forecast 3 Period]])</f>
        <v>9.6190000000000282</v>
      </c>
      <c r="J1443" s="85">
        <f>Table8[[#This Row],[Erorr ]]^2</f>
        <v>92.525161000000537</v>
      </c>
      <c r="K1443" s="85">
        <f>ABS(Table8[[#This Row],[Erorr ]])</f>
        <v>9.6190000000000282</v>
      </c>
      <c r="L1443" s="13">
        <f>Table8[[#This Row],[Abs Erorr ]]/Table8[[#This Row],[Adj Close]]</f>
        <v>3.7829865890588857E-2</v>
      </c>
      <c r="M1443" s="97">
        <f t="shared" si="45"/>
        <v>237.339</v>
      </c>
      <c r="N1443" s="85">
        <f>(Table8[[#This Row],[Adj Close]]-Table8[[#This Row],[Forecast 6 Period ]])</f>
        <v>16.931000000000012</v>
      </c>
      <c r="O1443" s="85">
        <f>Table8[[#This Row],[Erorr 2]]^2</f>
        <v>286.65876100000037</v>
      </c>
      <c r="P1443" s="85">
        <f>ABS(Table8[[#This Row],[Erorr 2]])</f>
        <v>16.931000000000012</v>
      </c>
      <c r="Q1443" s="13">
        <f>Table8[[#This Row],[Abs Erorr 4]]/Table8[[#This Row],[Adj Close]]</f>
        <v>6.6586699178039138E-2</v>
      </c>
    </row>
    <row r="1444" spans="6:17" x14ac:dyDescent="0.3">
      <c r="F1444" s="5">
        <v>45560.291666666664</v>
      </c>
      <c r="G1444" s="91">
        <v>257.02</v>
      </c>
      <c r="H1444" s="85">
        <f t="shared" si="44"/>
        <v>248.18300000000002</v>
      </c>
      <c r="I1444" s="85">
        <f>(Table8[[#This Row],[Adj Close]]-Table8[[#This Row],[Forecast 3 Period]])</f>
        <v>8.8369999999999607</v>
      </c>
      <c r="J1444" s="85">
        <f>Table8[[#This Row],[Erorr ]]^2</f>
        <v>78.092568999999301</v>
      </c>
      <c r="K1444" s="85">
        <f>ABS(Table8[[#This Row],[Erorr ]])</f>
        <v>8.8369999999999607</v>
      </c>
      <c r="L1444" s="13">
        <f>Table8[[#This Row],[Abs Erorr ]]/Table8[[#This Row],[Adj Close]]</f>
        <v>3.4382538323865695E-2</v>
      </c>
      <c r="M1444" s="97">
        <f t="shared" si="45"/>
        <v>242.79500000000002</v>
      </c>
      <c r="N1444" s="85">
        <f>(Table8[[#This Row],[Adj Close]]-Table8[[#This Row],[Forecast 6 Period ]])</f>
        <v>14.224999999999966</v>
      </c>
      <c r="O1444" s="85">
        <f>Table8[[#This Row],[Erorr 2]]^2</f>
        <v>202.35062499999904</v>
      </c>
      <c r="P1444" s="85">
        <f>ABS(Table8[[#This Row],[Erorr 2]])</f>
        <v>14.224999999999966</v>
      </c>
      <c r="Q1444" s="13">
        <f>Table8[[#This Row],[Abs Erorr 4]]/Table8[[#This Row],[Adj Close]]</f>
        <v>5.5345887479573447E-2</v>
      </c>
    </row>
    <row r="1445" spans="6:17" x14ac:dyDescent="0.3">
      <c r="F1445" s="9">
        <v>45561.291666666664</v>
      </c>
      <c r="G1445" s="80">
        <v>254.22</v>
      </c>
      <c r="H1445" s="85">
        <f t="shared" si="44"/>
        <v>254.089</v>
      </c>
      <c r="I1445" s="85">
        <f>(Table8[[#This Row],[Adj Close]]-Table8[[#This Row],[Forecast 3 Period]])</f>
        <v>0.13100000000000023</v>
      </c>
      <c r="J1445" s="85">
        <f>Table8[[#This Row],[Erorr ]]^2</f>
        <v>1.7161000000000058E-2</v>
      </c>
      <c r="K1445" s="85">
        <f>ABS(Table8[[#This Row],[Erorr ]])</f>
        <v>0.13100000000000023</v>
      </c>
      <c r="L1445" s="13">
        <f>Table8[[#This Row],[Abs Erorr ]]/Table8[[#This Row],[Adj Close]]</f>
        <v>5.1530170718275595E-4</v>
      </c>
      <c r="M1445" s="97">
        <f t="shared" si="45"/>
        <v>247.02</v>
      </c>
      <c r="N1445" s="85">
        <f>(Table8[[#This Row],[Adj Close]]-Table8[[#This Row],[Forecast 6 Period ]])</f>
        <v>7.1999999999999886</v>
      </c>
      <c r="O1445" s="85">
        <f>Table8[[#This Row],[Erorr 2]]^2</f>
        <v>51.839999999999833</v>
      </c>
      <c r="P1445" s="85">
        <f>ABS(Table8[[#This Row],[Erorr 2]])</f>
        <v>7.1999999999999886</v>
      </c>
      <c r="Q1445" s="13">
        <f>Table8[[#This Row],[Abs Erorr 4]]/Table8[[#This Row],[Adj Close]]</f>
        <v>2.8321925890960539E-2</v>
      </c>
    </row>
    <row r="1446" spans="6:17" x14ac:dyDescent="0.3">
      <c r="F1446" s="5">
        <v>45562.291666666664</v>
      </c>
      <c r="G1446" s="91">
        <v>260.45999999999998</v>
      </c>
      <c r="H1446" s="85">
        <f t="shared" si="44"/>
        <v>255.07499999999999</v>
      </c>
      <c r="I1446" s="85">
        <f>(Table8[[#This Row],[Adj Close]]-Table8[[#This Row],[Forecast 3 Period]])</f>
        <v>5.3849999999999909</v>
      </c>
      <c r="J1446" s="85">
        <f>Table8[[#This Row],[Erorr ]]^2</f>
        <v>28.998224999999902</v>
      </c>
      <c r="K1446" s="85">
        <f>ABS(Table8[[#This Row],[Erorr ]])</f>
        <v>5.3849999999999909</v>
      </c>
      <c r="L1446" s="13">
        <f>Table8[[#This Row],[Abs Erorr ]]/Table8[[#This Row],[Adj Close]]</f>
        <v>2.06749596867081E-2</v>
      </c>
      <c r="M1446" s="97">
        <f t="shared" si="45"/>
        <v>251.31900000000002</v>
      </c>
      <c r="N1446" s="85">
        <f>(Table8[[#This Row],[Adj Close]]-Table8[[#This Row],[Forecast 6 Period ]])</f>
        <v>9.1409999999999627</v>
      </c>
      <c r="O1446" s="85">
        <f>Table8[[#This Row],[Erorr 2]]^2</f>
        <v>83.557880999999313</v>
      </c>
      <c r="P1446" s="85">
        <f>ABS(Table8[[#This Row],[Erorr 2]])</f>
        <v>9.1409999999999627</v>
      </c>
      <c r="Q1446" s="13">
        <f>Table8[[#This Row],[Abs Erorr 4]]/Table8[[#This Row],[Adj Close]]</f>
        <v>3.5095600092144526E-2</v>
      </c>
    </row>
    <row r="1447" spans="6:17" x14ac:dyDescent="0.3">
      <c r="F1447" s="9">
        <v>45565.291666666664</v>
      </c>
      <c r="G1447" s="80">
        <v>261.63</v>
      </c>
      <c r="H1447" s="85">
        <f t="shared" si="44"/>
        <v>257.55599999999998</v>
      </c>
      <c r="I1447" s="85">
        <f>(Table8[[#This Row],[Adj Close]]-Table8[[#This Row],[Forecast 3 Period]])</f>
        <v>4.0740000000000123</v>
      </c>
      <c r="J1447" s="85">
        <f>Table8[[#This Row],[Erorr ]]^2</f>
        <v>16.5974760000001</v>
      </c>
      <c r="K1447" s="85">
        <f>ABS(Table8[[#This Row],[Erorr ]])</f>
        <v>4.0740000000000123</v>
      </c>
      <c r="L1447" s="13">
        <f>Table8[[#This Row],[Abs Erorr ]]/Table8[[#This Row],[Adj Close]]</f>
        <v>1.5571608760463297E-2</v>
      </c>
      <c r="M1447" s="97">
        <f t="shared" si="45"/>
        <v>254.01900000000001</v>
      </c>
      <c r="N1447" s="85">
        <f>(Table8[[#This Row],[Adj Close]]-Table8[[#This Row],[Forecast 6 Period ]])</f>
        <v>7.61099999999999</v>
      </c>
      <c r="O1447" s="85">
        <f>Table8[[#This Row],[Erorr 2]]^2</f>
        <v>57.92732099999985</v>
      </c>
      <c r="P1447" s="85">
        <f>ABS(Table8[[#This Row],[Erorr 2]])</f>
        <v>7.61099999999999</v>
      </c>
      <c r="Q1447" s="13">
        <f>Table8[[#This Row],[Abs Erorr 4]]/Table8[[#This Row],[Adj Close]]</f>
        <v>2.9090700607728434E-2</v>
      </c>
    </row>
    <row r="1448" spans="6:17" x14ac:dyDescent="0.3">
      <c r="F1448" s="5">
        <v>45566.291666666664</v>
      </c>
      <c r="G1448" s="91">
        <v>258.02</v>
      </c>
      <c r="H1448" s="85">
        <f t="shared" si="44"/>
        <v>259.05599999999998</v>
      </c>
      <c r="I1448" s="85">
        <f>(Table8[[#This Row],[Adj Close]]-Table8[[#This Row],[Forecast 3 Period]])</f>
        <v>-1.0360000000000014</v>
      </c>
      <c r="J1448" s="85">
        <f>Table8[[#This Row],[Erorr ]]^2</f>
        <v>1.0732960000000029</v>
      </c>
      <c r="K1448" s="85">
        <f>ABS(Table8[[#This Row],[Erorr ]])</f>
        <v>1.0360000000000014</v>
      </c>
      <c r="L1448" s="13">
        <f>Table8[[#This Row],[Abs Erorr ]]/Table8[[#This Row],[Adj Close]]</f>
        <v>4.0151926207270807E-3</v>
      </c>
      <c r="M1448" s="97">
        <f t="shared" si="45"/>
        <v>257.09299999999996</v>
      </c>
      <c r="N1448" s="85">
        <f>(Table8[[#This Row],[Adj Close]]-Table8[[#This Row],[Forecast 6 Period ]])</f>
        <v>0.92700000000002092</v>
      </c>
      <c r="O1448" s="85">
        <f>Table8[[#This Row],[Erorr 2]]^2</f>
        <v>0.85932900000003876</v>
      </c>
      <c r="P1448" s="85">
        <f>ABS(Table8[[#This Row],[Erorr 2]])</f>
        <v>0.92700000000002092</v>
      </c>
      <c r="Q1448" s="13">
        <f>Table8[[#This Row],[Abs Erorr 4]]/Table8[[#This Row],[Adj Close]]</f>
        <v>3.5927447484691922E-3</v>
      </c>
    </row>
    <row r="1449" spans="6:17" x14ac:dyDescent="0.3">
      <c r="F1449" s="9">
        <v>45567.291666666664</v>
      </c>
      <c r="G1449" s="80">
        <v>249.02</v>
      </c>
      <c r="H1449" s="85">
        <f t="shared" si="44"/>
        <v>259.83499999999998</v>
      </c>
      <c r="I1449" s="85">
        <f>(Table8[[#This Row],[Adj Close]]-Table8[[#This Row],[Forecast 3 Period]])</f>
        <v>-10.814999999999969</v>
      </c>
      <c r="J1449" s="85">
        <f>Table8[[#This Row],[Erorr ]]^2</f>
        <v>116.96422499999933</v>
      </c>
      <c r="K1449" s="85">
        <f>ABS(Table8[[#This Row],[Erorr ]])</f>
        <v>10.814999999999969</v>
      </c>
      <c r="L1449" s="13">
        <f>Table8[[#This Row],[Abs Erorr ]]/Table8[[#This Row],[Adj Close]]</f>
        <v>4.3430246566540716E-2</v>
      </c>
      <c r="M1449" s="97">
        <f t="shared" si="45"/>
        <v>257.995</v>
      </c>
      <c r="N1449" s="85">
        <f>(Table8[[#This Row],[Adj Close]]-Table8[[#This Row],[Forecast 6 Period ]])</f>
        <v>-8.9749999999999943</v>
      </c>
      <c r="O1449" s="85">
        <f>Table8[[#This Row],[Erorr 2]]^2</f>
        <v>80.550624999999897</v>
      </c>
      <c r="P1449" s="85">
        <f>ABS(Table8[[#This Row],[Erorr 2]])</f>
        <v>8.9749999999999943</v>
      </c>
      <c r="Q1449" s="13">
        <f>Table8[[#This Row],[Abs Erorr 4]]/Table8[[#This Row],[Adj Close]]</f>
        <v>3.604128182475301E-2</v>
      </c>
    </row>
    <row r="1450" spans="6:17" x14ac:dyDescent="0.3">
      <c r="F1450" s="5">
        <v>45568.291666666664</v>
      </c>
      <c r="G1450" s="91">
        <v>240.66</v>
      </c>
      <c r="H1450" s="85">
        <f t="shared" si="44"/>
        <v>255.50299999999999</v>
      </c>
      <c r="I1450" s="85">
        <f>(Table8[[#This Row],[Adj Close]]-Table8[[#This Row],[Forecast 3 Period]])</f>
        <v>-14.842999999999989</v>
      </c>
      <c r="J1450" s="85">
        <f>Table8[[#This Row],[Erorr ]]^2</f>
        <v>220.31464899999969</v>
      </c>
      <c r="K1450" s="85">
        <f>ABS(Table8[[#This Row],[Erorr ]])</f>
        <v>14.842999999999989</v>
      </c>
      <c r="L1450" s="13">
        <f>Table8[[#This Row],[Abs Erorr ]]/Table8[[#This Row],[Adj Close]]</f>
        <v>6.1676223718108492E-2</v>
      </c>
      <c r="M1450" s="97">
        <f t="shared" si="45"/>
        <v>256.95000000000005</v>
      </c>
      <c r="N1450" s="85">
        <f>(Table8[[#This Row],[Adj Close]]-Table8[[#This Row],[Forecast 6 Period ]])</f>
        <v>-16.290000000000049</v>
      </c>
      <c r="O1450" s="85">
        <f>Table8[[#This Row],[Erorr 2]]^2</f>
        <v>265.3641000000016</v>
      </c>
      <c r="P1450" s="85">
        <f>ABS(Table8[[#This Row],[Erorr 2]])</f>
        <v>16.290000000000049</v>
      </c>
      <c r="Q1450" s="13">
        <f>Table8[[#This Row],[Abs Erorr 4]]/Table8[[#This Row],[Adj Close]]</f>
        <v>6.7688855646971038E-2</v>
      </c>
    </row>
    <row r="1451" spans="6:17" x14ac:dyDescent="0.3">
      <c r="F1451" s="9">
        <v>45569.291666666664</v>
      </c>
      <c r="G1451" s="80">
        <v>250.08</v>
      </c>
      <c r="H1451" s="85">
        <f t="shared" si="44"/>
        <v>248.37600000000003</v>
      </c>
      <c r="I1451" s="85">
        <f>(Table8[[#This Row],[Adj Close]]-Table8[[#This Row],[Forecast 3 Period]])</f>
        <v>1.7039999999999793</v>
      </c>
      <c r="J1451" s="85">
        <f>Table8[[#This Row],[Erorr ]]^2</f>
        <v>2.9036159999999294</v>
      </c>
      <c r="K1451" s="85">
        <f>ABS(Table8[[#This Row],[Erorr ]])</f>
        <v>1.7039999999999793</v>
      </c>
      <c r="L1451" s="13">
        <f>Table8[[#This Row],[Abs Erorr ]]/Table8[[#This Row],[Adj Close]]</f>
        <v>6.8138195777350417E-3</v>
      </c>
      <c r="M1451" s="97">
        <f t="shared" si="45"/>
        <v>253.334</v>
      </c>
      <c r="N1451" s="85">
        <f>(Table8[[#This Row],[Adj Close]]-Table8[[#This Row],[Forecast 6 Period ]])</f>
        <v>-3.2539999999999907</v>
      </c>
      <c r="O1451" s="85">
        <f>Table8[[#This Row],[Erorr 2]]^2</f>
        <v>10.58851599999994</v>
      </c>
      <c r="P1451" s="85">
        <f>ABS(Table8[[#This Row],[Erorr 2]])</f>
        <v>3.2539999999999907</v>
      </c>
      <c r="Q1451" s="13">
        <f>Table8[[#This Row],[Abs Erorr 4]]/Table8[[#This Row],[Adj Close]]</f>
        <v>1.301183621241199E-2</v>
      </c>
    </row>
    <row r="1452" spans="6:17" x14ac:dyDescent="0.3">
      <c r="F1452" s="5">
        <v>45572.291666666664</v>
      </c>
      <c r="G1452" s="91">
        <v>240.83</v>
      </c>
      <c r="H1452" s="85">
        <f t="shared" si="44"/>
        <v>246.93600000000004</v>
      </c>
      <c r="I1452" s="85">
        <f>(Table8[[#This Row],[Adj Close]]-Table8[[#This Row],[Forecast 3 Period]])</f>
        <v>-6.106000000000023</v>
      </c>
      <c r="J1452" s="85">
        <f>Table8[[#This Row],[Erorr ]]^2</f>
        <v>37.283236000000279</v>
      </c>
      <c r="K1452" s="85">
        <f>ABS(Table8[[#This Row],[Erorr ]])</f>
        <v>6.106000000000023</v>
      </c>
      <c r="L1452" s="13">
        <f>Table8[[#This Row],[Abs Erorr ]]/Table8[[#This Row],[Adj Close]]</f>
        <v>2.5353984138188859E-2</v>
      </c>
      <c r="M1452" s="97">
        <f t="shared" si="45"/>
        <v>251.76499999999999</v>
      </c>
      <c r="N1452" s="85">
        <f>(Table8[[#This Row],[Adj Close]]-Table8[[#This Row],[Forecast 6 Period ]])</f>
        <v>-10.934999999999974</v>
      </c>
      <c r="O1452" s="85">
        <f>Table8[[#This Row],[Erorr 2]]^2</f>
        <v>119.57422499999943</v>
      </c>
      <c r="P1452" s="85">
        <f>ABS(Table8[[#This Row],[Erorr 2]])</f>
        <v>10.934999999999974</v>
      </c>
      <c r="Q1452" s="13">
        <f>Table8[[#This Row],[Abs Erorr 4]]/Table8[[#This Row],[Adj Close]]</f>
        <v>4.540547274010702E-2</v>
      </c>
    </row>
    <row r="1453" spans="6:17" x14ac:dyDescent="0.3">
      <c r="F1453" s="9">
        <v>45573.291666666664</v>
      </c>
      <c r="G1453" s="80">
        <v>244.5</v>
      </c>
      <c r="H1453" s="85">
        <f t="shared" si="44"/>
        <v>243.55399999999997</v>
      </c>
      <c r="I1453" s="85">
        <f>(Table8[[#This Row],[Adj Close]]-Table8[[#This Row],[Forecast 3 Period]])</f>
        <v>0.94600000000002638</v>
      </c>
      <c r="J1453" s="85">
        <f>Table8[[#This Row],[Erorr ]]^2</f>
        <v>0.89491600000004989</v>
      </c>
      <c r="K1453" s="85">
        <f>ABS(Table8[[#This Row],[Erorr ]])</f>
        <v>0.94600000000002638</v>
      </c>
      <c r="L1453" s="13">
        <f>Table8[[#This Row],[Abs Erorr ]]/Table8[[#This Row],[Adj Close]]</f>
        <v>3.869120654396836E-3</v>
      </c>
      <c r="M1453" s="97">
        <f t="shared" si="45"/>
        <v>248.08300000000003</v>
      </c>
      <c r="N1453" s="85">
        <f>(Table8[[#This Row],[Adj Close]]-Table8[[#This Row],[Forecast 6 Period ]])</f>
        <v>-3.5830000000000268</v>
      </c>
      <c r="O1453" s="85">
        <f>Table8[[#This Row],[Erorr 2]]^2</f>
        <v>12.837889000000192</v>
      </c>
      <c r="P1453" s="85">
        <f>ABS(Table8[[#This Row],[Erorr 2]])</f>
        <v>3.5830000000000268</v>
      </c>
      <c r="Q1453" s="13">
        <f>Table8[[#This Row],[Abs Erorr 4]]/Table8[[#This Row],[Adj Close]]</f>
        <v>1.465439672801647E-2</v>
      </c>
    </row>
    <row r="1454" spans="6:17" x14ac:dyDescent="0.3">
      <c r="F1454" s="5">
        <v>45574.291666666664</v>
      </c>
      <c r="G1454" s="91">
        <v>241.05</v>
      </c>
      <c r="H1454" s="85">
        <f t="shared" si="44"/>
        <v>245.07300000000001</v>
      </c>
      <c r="I1454" s="85">
        <f>(Table8[[#This Row],[Adj Close]]-Table8[[#This Row],[Forecast 3 Period]])</f>
        <v>-4.0229999999999961</v>
      </c>
      <c r="J1454" s="85">
        <f>Table8[[#This Row],[Erorr ]]^2</f>
        <v>16.184528999999969</v>
      </c>
      <c r="K1454" s="85">
        <f>ABS(Table8[[#This Row],[Erorr ]])</f>
        <v>4.0229999999999961</v>
      </c>
      <c r="L1454" s="13">
        <f>Table8[[#This Row],[Abs Erorr ]]/Table8[[#This Row],[Adj Close]]</f>
        <v>1.6689483509645286E-2</v>
      </c>
      <c r="M1454" s="97">
        <f t="shared" si="45"/>
        <v>245.91799999999998</v>
      </c>
      <c r="N1454" s="85">
        <f>(Table8[[#This Row],[Adj Close]]-Table8[[#This Row],[Forecast 6 Period ]])</f>
        <v>-4.8679999999999666</v>
      </c>
      <c r="O1454" s="85">
        <f>Table8[[#This Row],[Erorr 2]]^2</f>
        <v>23.697423999999675</v>
      </c>
      <c r="P1454" s="85">
        <f>ABS(Table8[[#This Row],[Erorr 2]])</f>
        <v>4.8679999999999666</v>
      </c>
      <c r="Q1454" s="13">
        <f>Table8[[#This Row],[Abs Erorr 4]]/Table8[[#This Row],[Adj Close]]</f>
        <v>2.019498029454456E-2</v>
      </c>
    </row>
    <row r="1455" spans="6:17" x14ac:dyDescent="0.3">
      <c r="F1455" s="9">
        <v>45575.291666666664</v>
      </c>
      <c r="G1455" s="80">
        <v>238.77</v>
      </c>
      <c r="H1455" s="85">
        <f t="shared" si="44"/>
        <v>242.01900000000001</v>
      </c>
      <c r="I1455" s="85">
        <f>(Table8[[#This Row],[Adj Close]]-Table8[[#This Row],[Forecast 3 Period]])</f>
        <v>-3.2489999999999952</v>
      </c>
      <c r="J1455" s="85">
        <f>Table8[[#This Row],[Erorr ]]^2</f>
        <v>10.556000999999968</v>
      </c>
      <c r="K1455" s="85">
        <f>ABS(Table8[[#This Row],[Erorr ]])</f>
        <v>3.2489999999999952</v>
      </c>
      <c r="L1455" s="13">
        <f>Table8[[#This Row],[Abs Erorr ]]/Table8[[#This Row],[Adj Close]]</f>
        <v>1.3607237090086674E-2</v>
      </c>
      <c r="M1455" s="97">
        <f t="shared" si="45"/>
        <v>244.26000000000005</v>
      </c>
      <c r="N1455" s="85">
        <f>(Table8[[#This Row],[Adj Close]]-Table8[[#This Row],[Forecast 6 Period ]])</f>
        <v>-5.4900000000000375</v>
      </c>
      <c r="O1455" s="85">
        <f>Table8[[#This Row],[Erorr 2]]^2</f>
        <v>30.140100000000412</v>
      </c>
      <c r="P1455" s="85">
        <f>ABS(Table8[[#This Row],[Erorr 2]])</f>
        <v>5.4900000000000375</v>
      </c>
      <c r="Q1455" s="13">
        <f>Table8[[#This Row],[Abs Erorr 4]]/Table8[[#This Row],[Adj Close]]</f>
        <v>2.2992838296268532E-2</v>
      </c>
    </row>
    <row r="1456" spans="6:17" x14ac:dyDescent="0.3">
      <c r="F1456" s="5">
        <v>45576.291666666664</v>
      </c>
      <c r="G1456" s="91">
        <v>217.8</v>
      </c>
      <c r="H1456" s="85">
        <f t="shared" si="44"/>
        <v>241.173</v>
      </c>
      <c r="I1456" s="85">
        <f>(Table8[[#This Row],[Adj Close]]-Table8[[#This Row],[Forecast 3 Period]])</f>
        <v>-23.37299999999999</v>
      </c>
      <c r="J1456" s="85">
        <f>Table8[[#This Row],[Erorr ]]^2</f>
        <v>546.29712899999959</v>
      </c>
      <c r="K1456" s="85">
        <f>ABS(Table8[[#This Row],[Erorr ]])</f>
        <v>23.37299999999999</v>
      </c>
      <c r="L1456" s="13">
        <f>Table8[[#This Row],[Abs Erorr ]]/Table8[[#This Row],[Adj Close]]</f>
        <v>0.10731404958677682</v>
      </c>
      <c r="M1456" s="97">
        <f t="shared" si="45"/>
        <v>242.10400000000004</v>
      </c>
      <c r="N1456" s="85">
        <f>(Table8[[#This Row],[Adj Close]]-Table8[[#This Row],[Forecast 6 Period ]])</f>
        <v>-24.30400000000003</v>
      </c>
      <c r="O1456" s="85">
        <f>Table8[[#This Row],[Erorr 2]]^2</f>
        <v>590.68441600000153</v>
      </c>
      <c r="P1456" s="85">
        <f>ABS(Table8[[#This Row],[Erorr 2]])</f>
        <v>24.30400000000003</v>
      </c>
      <c r="Q1456" s="13">
        <f>Table8[[#This Row],[Abs Erorr 4]]/Table8[[#This Row],[Adj Close]]</f>
        <v>0.11158861340679536</v>
      </c>
    </row>
    <row r="1457" spans="6:17" x14ac:dyDescent="0.3">
      <c r="F1457" s="9">
        <v>45579.291666666664</v>
      </c>
      <c r="G1457" s="80">
        <v>219.16</v>
      </c>
      <c r="H1457" s="85">
        <f t="shared" si="44"/>
        <v>231.066</v>
      </c>
      <c r="I1457" s="85">
        <f>(Table8[[#This Row],[Adj Close]]-Table8[[#This Row],[Forecast 3 Period]])</f>
        <v>-11.906000000000006</v>
      </c>
      <c r="J1457" s="85">
        <f>Table8[[#This Row],[Erorr ]]^2</f>
        <v>141.75283600000014</v>
      </c>
      <c r="K1457" s="85">
        <f>ABS(Table8[[#This Row],[Erorr ]])</f>
        <v>11.906000000000006</v>
      </c>
      <c r="L1457" s="13">
        <f>Table8[[#This Row],[Abs Erorr ]]/Table8[[#This Row],[Adj Close]]</f>
        <v>5.4325606862566191E-2</v>
      </c>
      <c r="M1457" s="97">
        <f t="shared" si="45"/>
        <v>237.51500000000001</v>
      </c>
      <c r="N1457" s="85">
        <f>(Table8[[#This Row],[Adj Close]]-Table8[[#This Row],[Forecast 6 Period ]])</f>
        <v>-18.355000000000018</v>
      </c>
      <c r="O1457" s="85">
        <f>Table8[[#This Row],[Erorr 2]]^2</f>
        <v>336.90602500000068</v>
      </c>
      <c r="P1457" s="85">
        <f>ABS(Table8[[#This Row],[Erorr 2]])</f>
        <v>18.355000000000018</v>
      </c>
      <c r="Q1457" s="13">
        <f>Table8[[#This Row],[Abs Erorr 4]]/Table8[[#This Row],[Adj Close]]</f>
        <v>8.3751597006753137E-2</v>
      </c>
    </row>
    <row r="1458" spans="6:17" x14ac:dyDescent="0.3">
      <c r="F1458" s="5">
        <v>45580.291666666664</v>
      </c>
      <c r="G1458" s="91">
        <v>219.57</v>
      </c>
      <c r="H1458" s="85">
        <f t="shared" si="44"/>
        <v>224.63500000000002</v>
      </c>
      <c r="I1458" s="85">
        <f>(Table8[[#This Row],[Adj Close]]-Table8[[#This Row],[Forecast 3 Period]])</f>
        <v>-5.0650000000000261</v>
      </c>
      <c r="J1458" s="85">
        <f>Table8[[#This Row],[Erorr ]]^2</f>
        <v>25.654225000000263</v>
      </c>
      <c r="K1458" s="85">
        <f>ABS(Table8[[#This Row],[Erorr ]])</f>
        <v>5.0650000000000261</v>
      </c>
      <c r="L1458" s="13">
        <f>Table8[[#This Row],[Abs Erorr ]]/Table8[[#This Row],[Adj Close]]</f>
        <v>2.3067814364439707E-2</v>
      </c>
      <c r="M1458" s="97">
        <f t="shared" si="45"/>
        <v>231.88900000000004</v>
      </c>
      <c r="N1458" s="85">
        <f>(Table8[[#This Row],[Adj Close]]-Table8[[#This Row],[Forecast 6 Period ]])</f>
        <v>-12.319000000000045</v>
      </c>
      <c r="O1458" s="85">
        <f>Table8[[#This Row],[Erorr 2]]^2</f>
        <v>151.75776100000112</v>
      </c>
      <c r="P1458" s="85">
        <f>ABS(Table8[[#This Row],[Erorr 2]])</f>
        <v>12.319000000000045</v>
      </c>
      <c r="Q1458" s="13">
        <f>Table8[[#This Row],[Abs Erorr 4]]/Table8[[#This Row],[Adj Close]]</f>
        <v>5.6105114542059686E-2</v>
      </c>
    </row>
    <row r="1459" spans="6:17" x14ac:dyDescent="0.3">
      <c r="F1459" s="9">
        <v>45581.291666666664</v>
      </c>
      <c r="G1459" s="80">
        <v>221.33</v>
      </c>
      <c r="H1459" s="85">
        <f t="shared" si="44"/>
        <v>218.916</v>
      </c>
      <c r="I1459" s="85">
        <f>(Table8[[#This Row],[Adj Close]]-Table8[[#This Row],[Forecast 3 Period]])</f>
        <v>2.4140000000000157</v>
      </c>
      <c r="J1459" s="85">
        <f>Table8[[#This Row],[Erorr ]]^2</f>
        <v>5.8273960000000757</v>
      </c>
      <c r="K1459" s="85">
        <f>ABS(Table8[[#This Row],[Erorr ]])</f>
        <v>2.4140000000000157</v>
      </c>
      <c r="L1459" s="13">
        <f>Table8[[#This Row],[Abs Erorr ]]/Table8[[#This Row],[Adj Close]]</f>
        <v>1.0906790764921228E-2</v>
      </c>
      <c r="M1459" s="97">
        <f t="shared" si="45"/>
        <v>227.61500000000001</v>
      </c>
      <c r="N1459" s="85">
        <f>(Table8[[#This Row],[Adj Close]]-Table8[[#This Row],[Forecast 6 Period ]])</f>
        <v>-6.2849999999999966</v>
      </c>
      <c r="O1459" s="85">
        <f>Table8[[#This Row],[Erorr 2]]^2</f>
        <v>39.501224999999955</v>
      </c>
      <c r="P1459" s="85">
        <f>ABS(Table8[[#This Row],[Erorr 2]])</f>
        <v>6.2849999999999966</v>
      </c>
      <c r="Q1459" s="13">
        <f>Table8[[#This Row],[Abs Erorr 4]]/Table8[[#This Row],[Adj Close]]</f>
        <v>2.8396511995662569E-2</v>
      </c>
    </row>
    <row r="1460" spans="6:17" x14ac:dyDescent="0.3">
      <c r="F1460" s="5">
        <v>45582.291666666664</v>
      </c>
      <c r="G1460" s="91">
        <v>220.89</v>
      </c>
      <c r="H1460" s="85">
        <f t="shared" si="44"/>
        <v>220.15100000000001</v>
      </c>
      <c r="I1460" s="85">
        <f>(Table8[[#This Row],[Adj Close]]-Table8[[#This Row],[Forecast 3 Period]])</f>
        <v>0.7389999999999759</v>
      </c>
      <c r="J1460" s="85">
        <f>Table8[[#This Row],[Erorr ]]^2</f>
        <v>0.54612099999996433</v>
      </c>
      <c r="K1460" s="85">
        <f>ABS(Table8[[#This Row],[Erorr ]])</f>
        <v>0.7389999999999759</v>
      </c>
      <c r="L1460" s="13">
        <f>Table8[[#This Row],[Abs Erorr ]]/Table8[[#This Row],[Adj Close]]</f>
        <v>3.3455566118881612E-3</v>
      </c>
      <c r="M1460" s="97">
        <f t="shared" si="45"/>
        <v>223.55400000000003</v>
      </c>
      <c r="N1460" s="85">
        <f>(Table8[[#This Row],[Adj Close]]-Table8[[#This Row],[Forecast 6 Period ]])</f>
        <v>-2.6640000000000441</v>
      </c>
      <c r="O1460" s="85">
        <f>Table8[[#This Row],[Erorr 2]]^2</f>
        <v>7.0968960000002355</v>
      </c>
      <c r="P1460" s="85">
        <f>ABS(Table8[[#This Row],[Erorr 2]])</f>
        <v>2.6640000000000441</v>
      </c>
      <c r="Q1460" s="13">
        <f>Table8[[#This Row],[Abs Erorr 4]]/Table8[[#This Row],[Adj Close]]</f>
        <v>1.2060301507537889E-2</v>
      </c>
    </row>
    <row r="1461" spans="6:17" x14ac:dyDescent="0.3">
      <c r="F1461" s="9">
        <v>45583.291666666664</v>
      </c>
      <c r="G1461" s="80">
        <v>220.7</v>
      </c>
      <c r="H1461" s="85">
        <f t="shared" si="44"/>
        <v>220.62599999999998</v>
      </c>
      <c r="I1461" s="85">
        <f>(Table8[[#This Row],[Adj Close]]-Table8[[#This Row],[Forecast 3 Period]])</f>
        <v>7.4000000000012278E-2</v>
      </c>
      <c r="J1461" s="85">
        <f>Table8[[#This Row],[Erorr ]]^2</f>
        <v>5.4760000000018171E-3</v>
      </c>
      <c r="K1461" s="85">
        <f>ABS(Table8[[#This Row],[Erorr ]])</f>
        <v>7.4000000000012278E-2</v>
      </c>
      <c r="L1461" s="13">
        <f>Table8[[#This Row],[Abs Erorr ]]/Table8[[#This Row],[Adj Close]]</f>
        <v>3.3529678296335426E-4</v>
      </c>
      <c r="M1461" s="97">
        <f t="shared" si="45"/>
        <v>221.84700000000001</v>
      </c>
      <c r="N1461" s="85">
        <f>(Table8[[#This Row],[Adj Close]]-Table8[[#This Row],[Forecast 6 Period ]])</f>
        <v>-1.1470000000000198</v>
      </c>
      <c r="O1461" s="85">
        <f>Table8[[#This Row],[Erorr 2]]^2</f>
        <v>1.3156090000000453</v>
      </c>
      <c r="P1461" s="85">
        <f>ABS(Table8[[#This Row],[Erorr 2]])</f>
        <v>1.1470000000000198</v>
      </c>
      <c r="Q1461" s="13">
        <f>Table8[[#This Row],[Abs Erorr 4]]/Table8[[#This Row],[Adj Close]]</f>
        <v>5.1971001359312182E-3</v>
      </c>
    </row>
    <row r="1462" spans="6:17" x14ac:dyDescent="0.3">
      <c r="F1462" s="5">
        <v>45586.291666666664</v>
      </c>
      <c r="G1462" s="91">
        <v>218.85</v>
      </c>
      <c r="H1462" s="85">
        <f t="shared" si="44"/>
        <v>220.946</v>
      </c>
      <c r="I1462" s="85">
        <f>(Table8[[#This Row],[Adj Close]]-Table8[[#This Row],[Forecast 3 Period]])</f>
        <v>-2.0960000000000036</v>
      </c>
      <c r="J1462" s="85">
        <f>Table8[[#This Row],[Erorr ]]^2</f>
        <v>4.3932160000000149</v>
      </c>
      <c r="K1462" s="85">
        <f>ABS(Table8[[#This Row],[Erorr ]])</f>
        <v>2.0960000000000036</v>
      </c>
      <c r="L1462" s="13">
        <f>Table8[[#This Row],[Abs Erorr ]]/Table8[[#This Row],[Adj Close]]</f>
        <v>9.5773360749371889E-3</v>
      </c>
      <c r="M1462" s="97">
        <f t="shared" si="45"/>
        <v>220.19399999999999</v>
      </c>
      <c r="N1462" s="85">
        <f>(Table8[[#This Row],[Adj Close]]-Table8[[#This Row],[Forecast 6 Period ]])</f>
        <v>-1.3439999999999941</v>
      </c>
      <c r="O1462" s="85">
        <f>Table8[[#This Row],[Erorr 2]]^2</f>
        <v>1.8063359999999842</v>
      </c>
      <c r="P1462" s="85">
        <f>ABS(Table8[[#This Row],[Erorr 2]])</f>
        <v>1.3439999999999941</v>
      </c>
      <c r="Q1462" s="13">
        <f>Table8[[#This Row],[Abs Erorr 4]]/Table8[[#This Row],[Adj Close]]</f>
        <v>6.1411925976696102E-3</v>
      </c>
    </row>
    <row r="1463" spans="6:17" x14ac:dyDescent="0.3">
      <c r="F1463" s="9">
        <v>45587.291666666664</v>
      </c>
      <c r="G1463" s="80">
        <v>217.97</v>
      </c>
      <c r="H1463" s="85">
        <f t="shared" si="44"/>
        <v>220.017</v>
      </c>
      <c r="I1463" s="85">
        <f>(Table8[[#This Row],[Adj Close]]-Table8[[#This Row],[Forecast 3 Period]])</f>
        <v>-2.046999999999997</v>
      </c>
      <c r="J1463" s="85">
        <f>Table8[[#This Row],[Erorr ]]^2</f>
        <v>4.1902089999999879</v>
      </c>
      <c r="K1463" s="85">
        <f>ABS(Table8[[#This Row],[Erorr ]])</f>
        <v>2.046999999999997</v>
      </c>
      <c r="L1463" s="13">
        <f>Table8[[#This Row],[Abs Erorr ]]/Table8[[#This Row],[Adj Close]]</f>
        <v>9.3912006239390607E-3</v>
      </c>
      <c r="M1463" s="97">
        <f t="shared" si="45"/>
        <v>220.22699999999998</v>
      </c>
      <c r="N1463" s="85">
        <f>(Table8[[#This Row],[Adj Close]]-Table8[[#This Row],[Forecast 6 Period ]])</f>
        <v>-2.2569999999999766</v>
      </c>
      <c r="O1463" s="85">
        <f>Table8[[#This Row],[Erorr 2]]^2</f>
        <v>5.0940489999998944</v>
      </c>
      <c r="P1463" s="85">
        <f>ABS(Table8[[#This Row],[Erorr 2]])</f>
        <v>2.2569999999999766</v>
      </c>
      <c r="Q1463" s="13">
        <f>Table8[[#This Row],[Abs Erorr 4]]/Table8[[#This Row],[Adj Close]]</f>
        <v>1.0354635959076829E-2</v>
      </c>
    </row>
    <row r="1464" spans="6:17" x14ac:dyDescent="0.3">
      <c r="F1464" s="5">
        <v>45588.291666666664</v>
      </c>
      <c r="G1464" s="91">
        <v>213.65</v>
      </c>
      <c r="H1464" s="85">
        <f t="shared" si="44"/>
        <v>219.053</v>
      </c>
      <c r="I1464" s="85">
        <f>(Table8[[#This Row],[Adj Close]]-Table8[[#This Row],[Forecast 3 Period]])</f>
        <v>-5.4029999999999916</v>
      </c>
      <c r="J1464" s="85">
        <f>Table8[[#This Row],[Erorr ]]^2</f>
        <v>29.192408999999909</v>
      </c>
      <c r="K1464" s="85">
        <f>ABS(Table8[[#This Row],[Erorr ]])</f>
        <v>5.4029999999999916</v>
      </c>
      <c r="L1464" s="13">
        <f>Table8[[#This Row],[Abs Erorr ]]/Table8[[#This Row],[Adj Close]]</f>
        <v>2.5289024104844331E-2</v>
      </c>
      <c r="M1464" s="97">
        <f t="shared" si="45"/>
        <v>219.77200000000002</v>
      </c>
      <c r="N1464" s="85">
        <f>(Table8[[#This Row],[Adj Close]]-Table8[[#This Row],[Forecast 6 Period ]])</f>
        <v>-6.1220000000000141</v>
      </c>
      <c r="O1464" s="85">
        <f>Table8[[#This Row],[Erorr 2]]^2</f>
        <v>37.478884000000171</v>
      </c>
      <c r="P1464" s="85">
        <f>ABS(Table8[[#This Row],[Erorr 2]])</f>
        <v>6.1220000000000141</v>
      </c>
      <c r="Q1464" s="13">
        <f>Table8[[#This Row],[Abs Erorr 4]]/Table8[[#This Row],[Adj Close]]</f>
        <v>2.8654341212263113E-2</v>
      </c>
    </row>
    <row r="1465" spans="6:17" x14ac:dyDescent="0.3">
      <c r="F1465" s="9">
        <v>45589.291666666664</v>
      </c>
      <c r="G1465" s="80">
        <v>260.48</v>
      </c>
      <c r="H1465" s="85">
        <f t="shared" si="44"/>
        <v>216.506</v>
      </c>
      <c r="I1465" s="85">
        <f>(Table8[[#This Row],[Adj Close]]-Table8[[#This Row],[Forecast 3 Period]])</f>
        <v>43.974000000000018</v>
      </c>
      <c r="J1465" s="85">
        <f>Table8[[#This Row],[Erorr ]]^2</f>
        <v>1933.7126760000017</v>
      </c>
      <c r="K1465" s="85">
        <f>ABS(Table8[[#This Row],[Erorr ]])</f>
        <v>43.974000000000018</v>
      </c>
      <c r="L1465" s="13">
        <f>Table8[[#This Row],[Abs Erorr ]]/Table8[[#This Row],[Adj Close]]</f>
        <v>0.16881910319410326</v>
      </c>
      <c r="M1465" s="97">
        <f t="shared" si="45"/>
        <v>218.45600000000005</v>
      </c>
      <c r="N1465" s="85">
        <f>(Table8[[#This Row],[Adj Close]]-Table8[[#This Row],[Forecast 6 Period ]])</f>
        <v>42.023999999999972</v>
      </c>
      <c r="O1465" s="85">
        <f>Table8[[#This Row],[Erorr 2]]^2</f>
        <v>1766.0165759999977</v>
      </c>
      <c r="P1465" s="85">
        <f>ABS(Table8[[#This Row],[Erorr 2]])</f>
        <v>42.023999999999972</v>
      </c>
      <c r="Q1465" s="13">
        <f>Table8[[#This Row],[Abs Erorr 4]]/Table8[[#This Row],[Adj Close]]</f>
        <v>0.16133292383292372</v>
      </c>
    </row>
    <row r="1466" spans="6:17" x14ac:dyDescent="0.3">
      <c r="F1466" s="5">
        <v>45590.291666666664</v>
      </c>
      <c r="G1466" s="91">
        <v>269.19</v>
      </c>
      <c r="H1466" s="85">
        <f t="shared" si="44"/>
        <v>233.678</v>
      </c>
      <c r="I1466" s="85">
        <f>(Table8[[#This Row],[Adj Close]]-Table8[[#This Row],[Forecast 3 Period]])</f>
        <v>35.512</v>
      </c>
      <c r="J1466" s="85">
        <f>Table8[[#This Row],[Erorr ]]^2</f>
        <v>1261.102144</v>
      </c>
      <c r="K1466" s="85">
        <f>ABS(Table8[[#This Row],[Erorr ]])</f>
        <v>35.512</v>
      </c>
      <c r="L1466" s="13">
        <f>Table8[[#This Row],[Abs Erorr ]]/Table8[[#This Row],[Adj Close]]</f>
        <v>0.1319216909989227</v>
      </c>
      <c r="M1466" s="97">
        <f t="shared" si="45"/>
        <v>226.34900000000002</v>
      </c>
      <c r="N1466" s="85">
        <f>(Table8[[#This Row],[Adj Close]]-Table8[[#This Row],[Forecast 6 Period ]])</f>
        <v>42.84099999999998</v>
      </c>
      <c r="O1466" s="85">
        <f>Table8[[#This Row],[Erorr 2]]^2</f>
        <v>1835.3512809999982</v>
      </c>
      <c r="P1466" s="85">
        <f>ABS(Table8[[#This Row],[Erorr 2]])</f>
        <v>42.84099999999998</v>
      </c>
      <c r="Q1466" s="13">
        <f>Table8[[#This Row],[Abs Erorr 4]]/Table8[[#This Row],[Adj Close]]</f>
        <v>0.15914781381180571</v>
      </c>
    </row>
    <row r="1467" spans="6:17" x14ac:dyDescent="0.3">
      <c r="F1467" s="9">
        <v>45593.291666666664</v>
      </c>
      <c r="G1467" s="80">
        <v>262.51</v>
      </c>
      <c r="H1467" s="85">
        <f t="shared" si="44"/>
        <v>249.91499999999999</v>
      </c>
      <c r="I1467" s="85">
        <f>(Table8[[#This Row],[Adj Close]]-Table8[[#This Row],[Forecast 3 Period]])</f>
        <v>12.594999999999999</v>
      </c>
      <c r="J1467" s="85">
        <f>Table8[[#This Row],[Erorr ]]^2</f>
        <v>158.63402499999998</v>
      </c>
      <c r="K1467" s="85">
        <f>ABS(Table8[[#This Row],[Erorr ]])</f>
        <v>12.594999999999999</v>
      </c>
      <c r="L1467" s="13">
        <f>Table8[[#This Row],[Abs Erorr ]]/Table8[[#This Row],[Adj Close]]</f>
        <v>4.7979124604776956E-2</v>
      </c>
      <c r="M1467" s="97">
        <f t="shared" si="45"/>
        <v>236.21299999999997</v>
      </c>
      <c r="N1467" s="85">
        <f>(Table8[[#This Row],[Adj Close]]-Table8[[#This Row],[Forecast 6 Period ]])</f>
        <v>26.297000000000025</v>
      </c>
      <c r="O1467" s="85">
        <f>Table8[[#This Row],[Erorr 2]]^2</f>
        <v>691.53220900000133</v>
      </c>
      <c r="P1467" s="85">
        <f>ABS(Table8[[#This Row],[Erorr 2]])</f>
        <v>26.297000000000025</v>
      </c>
      <c r="Q1467" s="13">
        <f>Table8[[#This Row],[Abs Erorr 4]]/Table8[[#This Row],[Adj Close]]</f>
        <v>0.10017523141975554</v>
      </c>
    </row>
    <row r="1468" spans="6:17" x14ac:dyDescent="0.3">
      <c r="F1468" s="5">
        <v>45594.291666666664</v>
      </c>
      <c r="G1468" s="91">
        <v>259.52</v>
      </c>
      <c r="H1468" s="85">
        <f t="shared" si="44"/>
        <v>263.90499999999997</v>
      </c>
      <c r="I1468" s="85">
        <f>(Table8[[#This Row],[Adj Close]]-Table8[[#This Row],[Forecast 3 Period]])</f>
        <v>-4.3849999999999909</v>
      </c>
      <c r="J1468" s="85">
        <f>Table8[[#This Row],[Erorr ]]^2</f>
        <v>19.22822499999992</v>
      </c>
      <c r="K1468" s="85">
        <f>ABS(Table8[[#This Row],[Erorr ]])</f>
        <v>4.3849999999999909</v>
      </c>
      <c r="L1468" s="13">
        <f>Table8[[#This Row],[Abs Erorr ]]/Table8[[#This Row],[Adj Close]]</f>
        <v>1.6896578298397007E-2</v>
      </c>
      <c r="M1468" s="97">
        <f t="shared" si="45"/>
        <v>244.84799999999998</v>
      </c>
      <c r="N1468" s="85">
        <f>(Table8[[#This Row],[Adj Close]]-Table8[[#This Row],[Forecast 6 Period ]])</f>
        <v>14.671999999999997</v>
      </c>
      <c r="O1468" s="85">
        <f>Table8[[#This Row],[Erorr 2]]^2</f>
        <v>215.26758399999991</v>
      </c>
      <c r="P1468" s="85">
        <f>ABS(Table8[[#This Row],[Erorr 2]])</f>
        <v>14.671999999999997</v>
      </c>
      <c r="Q1468" s="13">
        <f>Table8[[#This Row],[Abs Erorr 4]]/Table8[[#This Row],[Adj Close]]</f>
        <v>5.6535141800246602E-2</v>
      </c>
    </row>
    <row r="1469" spans="6:17" x14ac:dyDescent="0.3">
      <c r="F1469" s="9">
        <v>45595.291666666664</v>
      </c>
      <c r="G1469" s="80">
        <v>257.55</v>
      </c>
      <c r="H1469" s="85">
        <f t="shared" si="44"/>
        <v>263.31799999999998</v>
      </c>
      <c r="I1469" s="85">
        <f>(Table8[[#This Row],[Adj Close]]-Table8[[#This Row],[Forecast 3 Period]])</f>
        <v>-5.7679999999999723</v>
      </c>
      <c r="J1469" s="85">
        <f>Table8[[#This Row],[Erorr ]]^2</f>
        <v>33.26982399999968</v>
      </c>
      <c r="K1469" s="85">
        <f>ABS(Table8[[#This Row],[Erorr ]])</f>
        <v>5.7679999999999723</v>
      </c>
      <c r="L1469" s="13">
        <f>Table8[[#This Row],[Abs Erorr ]]/Table8[[#This Row],[Adj Close]]</f>
        <v>2.2395651329838756E-2</v>
      </c>
      <c r="M1469" s="97">
        <f t="shared" si="45"/>
        <v>253.50200000000001</v>
      </c>
      <c r="N1469" s="85">
        <f>(Table8[[#This Row],[Adj Close]]-Table8[[#This Row],[Forecast 6 Period ]])</f>
        <v>4.0480000000000018</v>
      </c>
      <c r="O1469" s="85">
        <f>Table8[[#This Row],[Erorr 2]]^2</f>
        <v>16.386304000000013</v>
      </c>
      <c r="P1469" s="85">
        <f>ABS(Table8[[#This Row],[Erorr 2]])</f>
        <v>4.0480000000000018</v>
      </c>
      <c r="Q1469" s="13">
        <f>Table8[[#This Row],[Abs Erorr 4]]/Table8[[#This Row],[Adj Close]]</f>
        <v>1.5717336439526313E-2</v>
      </c>
    </row>
    <row r="1470" spans="6:17" x14ac:dyDescent="0.3">
      <c r="F1470" s="19">
        <v>45596.291666666664</v>
      </c>
      <c r="G1470" s="92">
        <v>249.85</v>
      </c>
      <c r="H1470" s="85">
        <f t="shared" si="44"/>
        <v>259.62900000000002</v>
      </c>
      <c r="I1470" s="95">
        <f>(Table8[[#This Row],[Adj Close]]-Table8[[#This Row],[Forecast 3 Period]])</f>
        <v>-9.7790000000000248</v>
      </c>
      <c r="J1470" s="95">
        <f>Table8[[#This Row],[Erorr ]]^2</f>
        <v>95.628841000000492</v>
      </c>
      <c r="K1470" s="95">
        <f>ABS(Table8[[#This Row],[Erorr ]])</f>
        <v>9.7790000000000248</v>
      </c>
      <c r="L1470" s="98">
        <f>Table8[[#This Row],[Abs Erorr ]]/Table8[[#This Row],[Adj Close]]</f>
        <v>3.9139483690214229E-2</v>
      </c>
      <c r="M1470" s="97">
        <f t="shared" si="45"/>
        <v>257.16699999999997</v>
      </c>
      <c r="N1470" s="95">
        <f>(Table8[[#This Row],[Adj Close]]-Table8[[#This Row],[Forecast 6 Period ]])</f>
        <v>-7.3169999999999789</v>
      </c>
      <c r="O1470" s="95">
        <f>Table8[[#This Row],[Erorr 2]]^2</f>
        <v>53.538488999999693</v>
      </c>
      <c r="P1470" s="95">
        <f>ABS(Table8[[#This Row],[Erorr 2]])</f>
        <v>7.3169999999999789</v>
      </c>
      <c r="Q1470" s="98">
        <f>Table8[[#This Row],[Abs Erorr 4]]/Table8[[#This Row],[Adj Close]]</f>
        <v>2.92855713428056E-2</v>
      </c>
    </row>
    <row r="1471" spans="6:17" x14ac:dyDescent="0.3">
      <c r="F1471" s="136">
        <v>45597.291666608799</v>
      </c>
      <c r="G1471" s="137"/>
      <c r="H1471" s="138">
        <f>$A$10*G1470+$A$11*G1469+$A$12*G1468</f>
        <v>255.06099999999998</v>
      </c>
      <c r="I1471" s="138"/>
      <c r="J1471" s="138"/>
      <c r="K1471" s="138"/>
      <c r="L1471" s="138"/>
      <c r="M1471" s="138">
        <f>$B$10*G1470+$B$11*G1469+$B$12*G1468+$B$13*G1467+$B$14*G1466+$B$15*G1465</f>
        <v>258.85300000000007</v>
      </c>
      <c r="N1471" s="138"/>
      <c r="O1471" s="138"/>
      <c r="P1471" s="138"/>
      <c r="Q1471" s="138"/>
    </row>
    <row r="1472" spans="6:17" x14ac:dyDescent="0.3">
      <c r="F1472" s="136">
        <v>45598.291666608799</v>
      </c>
      <c r="G1472" s="137"/>
      <c r="H1472" s="138"/>
      <c r="I1472" s="138"/>
      <c r="J1472" s="138"/>
      <c r="K1472" s="138"/>
      <c r="L1472" s="138"/>
      <c r="M1472" s="138"/>
      <c r="N1472" s="138"/>
      <c r="O1472" s="138"/>
      <c r="P1472" s="138"/>
      <c r="Q1472" s="138"/>
    </row>
    <row r="1473" spans="6:17" x14ac:dyDescent="0.3">
      <c r="F1473" s="136">
        <v>45599.291666608799</v>
      </c>
      <c r="G1473" s="137"/>
      <c r="H1473" s="138"/>
      <c r="I1473" s="138"/>
      <c r="J1473" s="138"/>
      <c r="K1473" s="138"/>
      <c r="L1473" s="138"/>
      <c r="M1473" s="138"/>
      <c r="N1473" s="138"/>
      <c r="O1473" s="138"/>
      <c r="P1473" s="138"/>
      <c r="Q1473" s="138"/>
    </row>
    <row r="1474" spans="6:17" x14ac:dyDescent="0.3">
      <c r="F1474" s="136">
        <v>45600.291666608799</v>
      </c>
      <c r="G1474" s="137"/>
      <c r="H1474" s="138"/>
      <c r="I1474" s="138"/>
      <c r="J1474" s="138"/>
      <c r="K1474" s="138"/>
      <c r="L1474" s="138"/>
      <c r="M1474" s="138"/>
      <c r="N1474" s="138"/>
      <c r="O1474" s="138"/>
      <c r="P1474" s="138"/>
      <c r="Q1474" s="138"/>
    </row>
    <row r="1475" spans="6:17" x14ac:dyDescent="0.3">
      <c r="F1475" s="136">
        <v>45601.291666608799</v>
      </c>
      <c r="G1475" s="137"/>
      <c r="H1475" s="138"/>
      <c r="I1475" s="138"/>
      <c r="J1475" s="138"/>
      <c r="K1475" s="138"/>
      <c r="L1475" s="138"/>
      <c r="M1475" s="138"/>
      <c r="N1475" s="138"/>
      <c r="O1475" s="138"/>
      <c r="P1475" s="138"/>
      <c r="Q1475" s="138"/>
    </row>
    <row r="1476" spans="6:17" x14ac:dyDescent="0.3">
      <c r="F1476" s="136">
        <v>45602.291666608799</v>
      </c>
      <c r="G1476" s="137"/>
      <c r="H1476" s="138"/>
      <c r="I1476" s="138"/>
      <c r="J1476" s="138"/>
      <c r="K1476" s="138"/>
      <c r="L1476" s="138"/>
      <c r="M1476" s="138"/>
      <c r="N1476" s="138"/>
      <c r="O1476" s="138"/>
      <c r="P1476" s="138"/>
      <c r="Q1476" s="138"/>
    </row>
  </sheetData>
  <mergeCells count="13">
    <mergeCell ref="A1:C1"/>
    <mergeCell ref="A3:B3"/>
    <mergeCell ref="A18:D18"/>
    <mergeCell ref="A4:B4"/>
    <mergeCell ref="A5:B5"/>
    <mergeCell ref="A6:B6"/>
    <mergeCell ref="A7:B7"/>
    <mergeCell ref="C24:D24"/>
    <mergeCell ref="C19:D19"/>
    <mergeCell ref="C20:D20"/>
    <mergeCell ref="C21:D21"/>
    <mergeCell ref="C22:D22"/>
    <mergeCell ref="C23:D2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B661-FFA1-472B-9B27-A17AD10FA23C}">
  <dimension ref="A1:N74"/>
  <sheetViews>
    <sheetView tabSelected="1" workbookViewId="0">
      <selection activeCell="J7" sqref="J7"/>
    </sheetView>
  </sheetViews>
  <sheetFormatPr defaultRowHeight="15.6" x14ac:dyDescent="0.3"/>
  <cols>
    <col min="9" max="9" width="13.19921875" bestFit="1" customWidth="1"/>
    <col min="10" max="10" width="12.19921875" bestFit="1" customWidth="1"/>
    <col min="11" max="11" width="9.59765625" bestFit="1" customWidth="1"/>
    <col min="12" max="12" width="13.296875" bestFit="1" customWidth="1"/>
    <col min="13" max="13" width="12.19921875" bestFit="1" customWidth="1"/>
    <col min="14" max="14" width="16.59765625" bestFit="1" customWidth="1"/>
  </cols>
  <sheetData>
    <row r="1" spans="1:14" x14ac:dyDescent="0.3">
      <c r="A1" s="222" t="s">
        <v>60</v>
      </c>
      <c r="B1" s="222"/>
      <c r="C1" s="222"/>
      <c r="D1" s="222"/>
      <c r="E1" s="222"/>
      <c r="F1" s="222"/>
    </row>
    <row r="3" spans="1:14" x14ac:dyDescent="0.3">
      <c r="A3" s="222" t="s">
        <v>61</v>
      </c>
      <c r="B3" s="222"/>
      <c r="C3" s="222"/>
      <c r="H3" s="30" t="s">
        <v>0</v>
      </c>
      <c r="I3" s="30" t="s">
        <v>1</v>
      </c>
      <c r="J3" s="30" t="s">
        <v>67</v>
      </c>
      <c r="K3" s="30" t="s">
        <v>68</v>
      </c>
      <c r="L3" s="30" t="s">
        <v>69</v>
      </c>
      <c r="M3" s="30" t="s">
        <v>30</v>
      </c>
      <c r="N3" s="30" t="s">
        <v>32</v>
      </c>
    </row>
    <row r="4" spans="1:14" x14ac:dyDescent="0.3">
      <c r="A4" s="218" t="s">
        <v>62</v>
      </c>
      <c r="B4" s="218"/>
      <c r="C4" s="75">
        <v>0.1</v>
      </c>
      <c r="H4" s="145">
        <v>43466</v>
      </c>
      <c r="I4" s="146">
        <v>445.89229999999998</v>
      </c>
      <c r="J4" s="150">
        <f>I4</f>
        <v>445.89229999999998</v>
      </c>
      <c r="K4" s="150">
        <f>I4-J4</f>
        <v>0</v>
      </c>
      <c r="L4" s="151">
        <f>ABS(K4)</f>
        <v>0</v>
      </c>
      <c r="M4" s="151">
        <f>K4^2</f>
        <v>0</v>
      </c>
      <c r="N4" s="152">
        <f>L4/I4</f>
        <v>0</v>
      </c>
    </row>
    <row r="5" spans="1:14" x14ac:dyDescent="0.3">
      <c r="F5" s="21"/>
      <c r="H5" s="145">
        <v>43497</v>
      </c>
      <c r="I5" s="146">
        <v>389.78920000000005</v>
      </c>
      <c r="J5" s="147">
        <f t="shared" ref="J5:J68" si="0">alpha*I4+(1-alpha)*J4</f>
        <v>445.89229999999998</v>
      </c>
      <c r="K5" s="147">
        <f t="shared" ref="K5:K68" si="1">I5-J5</f>
        <v>-56.103099999999927</v>
      </c>
      <c r="L5" s="148">
        <f t="shared" ref="L5:L68" si="2">ABS(K5)</f>
        <v>56.103099999999927</v>
      </c>
      <c r="M5" s="148">
        <f t="shared" ref="M5:M68" si="3">K5^2</f>
        <v>3147.5578296099916</v>
      </c>
      <c r="N5" s="149">
        <f t="shared" ref="N5:N68" si="4">L5/I5</f>
        <v>0.14393189960111752</v>
      </c>
    </row>
    <row r="6" spans="1:14" x14ac:dyDescent="0.3">
      <c r="A6" s="222" t="s">
        <v>18</v>
      </c>
      <c r="B6" s="222"/>
      <c r="C6" s="222"/>
      <c r="D6" s="222"/>
      <c r="H6" s="145">
        <v>43525</v>
      </c>
      <c r="I6" s="146">
        <v>388.86000000000013</v>
      </c>
      <c r="J6" s="147">
        <f t="shared" si="0"/>
        <v>440.28199000000001</v>
      </c>
      <c r="K6" s="147">
        <f t="shared" si="1"/>
        <v>-51.42198999999988</v>
      </c>
      <c r="L6" s="148">
        <f t="shared" si="2"/>
        <v>51.42198999999988</v>
      </c>
      <c r="M6" s="148">
        <f t="shared" si="3"/>
        <v>2644.2210555600877</v>
      </c>
      <c r="N6" s="149">
        <f t="shared" si="4"/>
        <v>0.13223779766496904</v>
      </c>
    </row>
    <row r="7" spans="1:14" x14ac:dyDescent="0.3">
      <c r="A7" s="201" t="s">
        <v>55</v>
      </c>
      <c r="B7" s="201"/>
      <c r="C7" s="201"/>
      <c r="D7" s="143">
        <f>AVERAGE(K5:K73)</f>
        <v>598.53251610329824</v>
      </c>
      <c r="H7" s="145">
        <v>43556</v>
      </c>
      <c r="I7" s="146">
        <v>373.31819999999993</v>
      </c>
      <c r="J7" s="147">
        <f t="shared" si="0"/>
        <v>435.13979100000006</v>
      </c>
      <c r="K7" s="147">
        <f t="shared" si="1"/>
        <v>-61.821591000000126</v>
      </c>
      <c r="L7" s="148">
        <f t="shared" si="2"/>
        <v>61.821591000000126</v>
      </c>
      <c r="M7" s="148">
        <f t="shared" si="3"/>
        <v>3821.9091137712967</v>
      </c>
      <c r="N7" s="149">
        <f t="shared" si="4"/>
        <v>0.1656002600462558</v>
      </c>
    </row>
    <row r="8" spans="1:14" x14ac:dyDescent="0.3">
      <c r="A8" s="201" t="s">
        <v>56</v>
      </c>
      <c r="B8" s="201"/>
      <c r="C8" s="201"/>
      <c r="D8" s="143">
        <f>AVERAGE(L5:L73)</f>
        <v>1063.8533440652004</v>
      </c>
      <c r="H8" s="145">
        <v>43586</v>
      </c>
      <c r="I8" s="146">
        <v>322.24950000000001</v>
      </c>
      <c r="J8" s="147">
        <f t="shared" si="0"/>
        <v>428.95763190000008</v>
      </c>
      <c r="K8" s="147">
        <f t="shared" si="1"/>
        <v>-106.70813190000007</v>
      </c>
      <c r="L8" s="148">
        <f t="shared" si="2"/>
        <v>106.70813190000007</v>
      </c>
      <c r="M8" s="148">
        <f t="shared" si="3"/>
        <v>11386.625413587812</v>
      </c>
      <c r="N8" s="149">
        <f t="shared" si="4"/>
        <v>0.3311351356635156</v>
      </c>
    </row>
    <row r="9" spans="1:14" x14ac:dyDescent="0.3">
      <c r="A9" s="201" t="s">
        <v>57</v>
      </c>
      <c r="B9" s="201"/>
      <c r="C9" s="201"/>
      <c r="D9" s="143">
        <f>SQRT(AVERAGE(M5:M73))</f>
        <v>1416.7933608759936</v>
      </c>
      <c r="H9" s="145">
        <v>43617</v>
      </c>
      <c r="I9" s="146">
        <v>284.95529999999997</v>
      </c>
      <c r="J9" s="147">
        <f t="shared" si="0"/>
        <v>418.28681871000003</v>
      </c>
      <c r="K9" s="147">
        <f t="shared" si="1"/>
        <v>-133.33151871000007</v>
      </c>
      <c r="L9" s="148">
        <f t="shared" si="2"/>
        <v>133.33151871000007</v>
      </c>
      <c r="M9" s="148">
        <f t="shared" si="3"/>
        <v>17777.293881515099</v>
      </c>
      <c r="N9" s="149">
        <f t="shared" si="4"/>
        <v>0.46790327714557367</v>
      </c>
    </row>
    <row r="10" spans="1:14" x14ac:dyDescent="0.3">
      <c r="A10" s="201" t="s">
        <v>58</v>
      </c>
      <c r="B10" s="201"/>
      <c r="C10" s="201"/>
      <c r="D10" s="82">
        <f>AVERAGE(N5:N73)</f>
        <v>0.30183065532553893</v>
      </c>
      <c r="H10" s="145">
        <v>43647</v>
      </c>
      <c r="I10" s="146">
        <v>355.49420000000009</v>
      </c>
      <c r="J10" s="147">
        <f t="shared" si="0"/>
        <v>404.95366683899999</v>
      </c>
      <c r="K10" s="147">
        <f t="shared" si="1"/>
        <v>-49.459466838999901</v>
      </c>
      <c r="L10" s="148">
        <f t="shared" si="2"/>
        <v>49.459466838999901</v>
      </c>
      <c r="M10" s="148">
        <f t="shared" si="3"/>
        <v>2446.2388599981309</v>
      </c>
      <c r="N10" s="149">
        <f t="shared" si="4"/>
        <v>0.13912875889114334</v>
      </c>
    </row>
    <row r="11" spans="1:14" x14ac:dyDescent="0.3">
      <c r="D11" s="30"/>
      <c r="H11" s="145">
        <v>43678</v>
      </c>
      <c r="I11" s="146">
        <v>330.15060000000011</v>
      </c>
      <c r="J11" s="147">
        <f t="shared" si="0"/>
        <v>400.0077201551</v>
      </c>
      <c r="K11" s="147">
        <f t="shared" si="1"/>
        <v>-69.857120155099892</v>
      </c>
      <c r="L11" s="148">
        <f t="shared" si="2"/>
        <v>69.857120155099892</v>
      </c>
      <c r="M11" s="148">
        <f t="shared" si="3"/>
        <v>4880.0172363640631</v>
      </c>
      <c r="N11" s="149">
        <f t="shared" si="4"/>
        <v>0.21159168014566646</v>
      </c>
    </row>
    <row r="12" spans="1:14" x14ac:dyDescent="0.3">
      <c r="A12" s="222" t="s">
        <v>63</v>
      </c>
      <c r="B12" s="222"/>
      <c r="C12" s="222"/>
      <c r="H12" s="145">
        <v>43709</v>
      </c>
      <c r="I12" s="146">
        <v>316.34869999999995</v>
      </c>
      <c r="J12" s="147">
        <f t="shared" si="0"/>
        <v>393.02200813959001</v>
      </c>
      <c r="K12" s="147">
        <f t="shared" si="1"/>
        <v>-76.673308139590063</v>
      </c>
      <c r="L12" s="148">
        <f t="shared" si="2"/>
        <v>76.673308139590063</v>
      </c>
      <c r="M12" s="148">
        <f t="shared" si="3"/>
        <v>5878.7961810685274</v>
      </c>
      <c r="N12" s="149">
        <f t="shared" si="4"/>
        <v>0.24236960082209941</v>
      </c>
    </row>
    <row r="13" spans="1:14" x14ac:dyDescent="0.3">
      <c r="A13" s="213" t="s">
        <v>64</v>
      </c>
      <c r="B13" s="213"/>
      <c r="C13" s="51">
        <f>J4</f>
        <v>445.89229999999998</v>
      </c>
      <c r="H13" s="145">
        <v>43739</v>
      </c>
      <c r="I13" s="146">
        <v>408.41090000000003</v>
      </c>
      <c r="J13" s="147">
        <f t="shared" si="0"/>
        <v>385.35467732563097</v>
      </c>
      <c r="K13" s="147">
        <f t="shared" si="1"/>
        <v>23.056222674369053</v>
      </c>
      <c r="L13" s="148">
        <f t="shared" si="2"/>
        <v>23.056222674369053</v>
      </c>
      <c r="M13" s="148">
        <f t="shared" si="3"/>
        <v>531.58940401008965</v>
      </c>
      <c r="N13" s="149">
        <f t="shared" si="4"/>
        <v>5.6453494934559902E-2</v>
      </c>
    </row>
    <row r="14" spans="1:14" x14ac:dyDescent="0.3">
      <c r="A14" s="223" t="s">
        <v>144</v>
      </c>
      <c r="B14" s="223"/>
      <c r="C14" s="223"/>
      <c r="D14" s="223"/>
      <c r="H14" s="145">
        <v>43770</v>
      </c>
      <c r="I14" s="146">
        <v>451.06670000000003</v>
      </c>
      <c r="J14" s="147">
        <f t="shared" si="0"/>
        <v>387.66029959306792</v>
      </c>
      <c r="K14" s="147">
        <f t="shared" si="1"/>
        <v>63.406400406932107</v>
      </c>
      <c r="L14" s="148">
        <f t="shared" si="2"/>
        <v>63.406400406932107</v>
      </c>
      <c r="M14" s="148">
        <f t="shared" si="3"/>
        <v>4020.3716125641999</v>
      </c>
      <c r="N14" s="149">
        <f t="shared" si="4"/>
        <v>0.14056989887954954</v>
      </c>
    </row>
    <row r="15" spans="1:14" x14ac:dyDescent="0.3">
      <c r="A15" s="219" t="s">
        <v>65</v>
      </c>
      <c r="B15" s="220"/>
      <c r="C15" s="220"/>
      <c r="D15" s="221"/>
      <c r="H15" s="145">
        <v>43800</v>
      </c>
      <c r="I15" s="146">
        <v>528.77269999999999</v>
      </c>
      <c r="J15" s="147">
        <f t="shared" si="0"/>
        <v>394.00093963376116</v>
      </c>
      <c r="K15" s="147">
        <f t="shared" si="1"/>
        <v>134.77176036623882</v>
      </c>
      <c r="L15" s="148">
        <f t="shared" si="2"/>
        <v>134.77176036623882</v>
      </c>
      <c r="M15" s="148">
        <f t="shared" si="3"/>
        <v>18163.4273922149</v>
      </c>
      <c r="N15" s="149">
        <f t="shared" si="4"/>
        <v>0.2548765478366013</v>
      </c>
    </row>
    <row r="16" spans="1:14" x14ac:dyDescent="0.3">
      <c r="A16" s="215" t="s">
        <v>50</v>
      </c>
      <c r="B16" s="216"/>
      <c r="C16" s="217"/>
      <c r="D16" s="144">
        <v>73.754360725494649</v>
      </c>
      <c r="H16" s="145">
        <v>43831</v>
      </c>
      <c r="I16" s="146">
        <v>740.12280000000021</v>
      </c>
      <c r="J16" s="147">
        <f t="shared" si="0"/>
        <v>407.47811567038508</v>
      </c>
      <c r="K16" s="147">
        <f t="shared" si="1"/>
        <v>332.64468432961513</v>
      </c>
      <c r="L16" s="148">
        <f t="shared" si="2"/>
        <v>332.64468432961513</v>
      </c>
      <c r="M16" s="148">
        <f t="shared" si="3"/>
        <v>110652.4860127493</v>
      </c>
      <c r="N16" s="149">
        <f t="shared" si="4"/>
        <v>0.44944526006983576</v>
      </c>
    </row>
    <row r="17" spans="1:14" x14ac:dyDescent="0.3">
      <c r="A17" s="210" t="s">
        <v>66</v>
      </c>
      <c r="B17" s="211"/>
      <c r="C17" s="212"/>
      <c r="D17" s="68">
        <v>0.99</v>
      </c>
      <c r="H17" s="145">
        <v>43862</v>
      </c>
      <c r="I17" s="146">
        <v>1010.0993999999999</v>
      </c>
      <c r="J17" s="147">
        <f t="shared" si="0"/>
        <v>440.74258410334659</v>
      </c>
      <c r="K17" s="147">
        <f t="shared" si="1"/>
        <v>569.35681589665342</v>
      </c>
      <c r="L17" s="148">
        <f t="shared" si="2"/>
        <v>569.35681589665342</v>
      </c>
      <c r="M17" s="148">
        <f t="shared" si="3"/>
        <v>324167.18380797567</v>
      </c>
      <c r="N17" s="149">
        <f t="shared" si="4"/>
        <v>0.56366414621833594</v>
      </c>
    </row>
    <row r="18" spans="1:14" x14ac:dyDescent="0.3">
      <c r="A18" s="215" t="s">
        <v>51</v>
      </c>
      <c r="B18" s="216"/>
      <c r="C18" s="217"/>
      <c r="D18" s="144">
        <v>490.39688331925237</v>
      </c>
      <c r="H18" s="145">
        <v>43891</v>
      </c>
      <c r="I18" s="146">
        <v>820.0154</v>
      </c>
      <c r="J18" s="147">
        <f t="shared" si="0"/>
        <v>497.67826569301189</v>
      </c>
      <c r="K18" s="147">
        <f t="shared" si="1"/>
        <v>322.3371343069881</v>
      </c>
      <c r="L18" s="148">
        <f t="shared" si="2"/>
        <v>322.3371343069881</v>
      </c>
      <c r="M18" s="148">
        <f t="shared" si="3"/>
        <v>103901.22815324129</v>
      </c>
      <c r="N18" s="149">
        <f t="shared" si="4"/>
        <v>0.3930866838683616</v>
      </c>
    </row>
    <row r="19" spans="1:14" x14ac:dyDescent="0.3">
      <c r="A19" s="210" t="s">
        <v>66</v>
      </c>
      <c r="B19" s="211"/>
      <c r="C19" s="212"/>
      <c r="D19" s="68">
        <v>0.99</v>
      </c>
      <c r="H19" s="145">
        <v>43922</v>
      </c>
      <c r="I19" s="146">
        <v>929.03780000000029</v>
      </c>
      <c r="J19" s="147">
        <f t="shared" si="0"/>
        <v>529.91197912371069</v>
      </c>
      <c r="K19" s="147">
        <f t="shared" si="1"/>
        <v>399.12582087628959</v>
      </c>
      <c r="L19" s="148">
        <f t="shared" si="2"/>
        <v>399.12582087628959</v>
      </c>
      <c r="M19" s="148">
        <f t="shared" si="3"/>
        <v>159301.42089017201</v>
      </c>
      <c r="N19" s="149">
        <f t="shared" si="4"/>
        <v>0.4296120361047629</v>
      </c>
    </row>
    <row r="20" spans="1:14" x14ac:dyDescent="0.3">
      <c r="A20" s="215" t="s">
        <v>52</v>
      </c>
      <c r="B20" s="216"/>
      <c r="C20" s="217"/>
      <c r="D20" s="15">
        <v>685.22740947354021</v>
      </c>
      <c r="H20" s="145">
        <v>43952</v>
      </c>
      <c r="I20" s="146">
        <v>1065.9008000000003</v>
      </c>
      <c r="J20" s="147">
        <f t="shared" si="0"/>
        <v>569.82456121133964</v>
      </c>
      <c r="K20" s="147">
        <f t="shared" si="1"/>
        <v>496.0762387886607</v>
      </c>
      <c r="L20" s="148">
        <f t="shared" si="2"/>
        <v>496.0762387886607</v>
      </c>
      <c r="M20" s="148">
        <f t="shared" si="3"/>
        <v>246091.63469070432</v>
      </c>
      <c r="N20" s="149">
        <f t="shared" si="4"/>
        <v>0.46540563511037852</v>
      </c>
    </row>
    <row r="21" spans="1:14" x14ac:dyDescent="0.3">
      <c r="A21" s="210" t="s">
        <v>66</v>
      </c>
      <c r="B21" s="211"/>
      <c r="C21" s="212"/>
      <c r="D21" s="68">
        <v>0.99</v>
      </c>
      <c r="H21" s="145">
        <v>43983</v>
      </c>
      <c r="I21" s="146">
        <v>1413.1953000000001</v>
      </c>
      <c r="J21" s="147">
        <f t="shared" si="0"/>
        <v>619.43218509020573</v>
      </c>
      <c r="K21" s="147">
        <f t="shared" si="1"/>
        <v>793.76311490979435</v>
      </c>
      <c r="L21" s="148">
        <f t="shared" si="2"/>
        <v>793.76311490979435</v>
      </c>
      <c r="M21" s="148">
        <f t="shared" si="3"/>
        <v>630059.88259129936</v>
      </c>
      <c r="N21" s="149">
        <f t="shared" si="4"/>
        <v>0.56167970195612338</v>
      </c>
    </row>
    <row r="22" spans="1:14" x14ac:dyDescent="0.3">
      <c r="A22" s="215" t="s">
        <v>53</v>
      </c>
      <c r="B22" s="216"/>
      <c r="C22" s="217"/>
      <c r="D22" s="100">
        <v>0.13693429094295109</v>
      </c>
      <c r="H22" s="145">
        <v>44013</v>
      </c>
      <c r="I22" s="146">
        <v>2141.54</v>
      </c>
      <c r="J22" s="147">
        <f t="shared" si="0"/>
        <v>698.80849658118518</v>
      </c>
      <c r="K22" s="147">
        <f t="shared" si="1"/>
        <v>1442.7315034188148</v>
      </c>
      <c r="L22" s="148">
        <f t="shared" si="2"/>
        <v>1442.7315034188148</v>
      </c>
      <c r="M22" s="148">
        <f t="shared" si="3"/>
        <v>2081474.1909571136</v>
      </c>
      <c r="N22" s="149">
        <f t="shared" si="4"/>
        <v>0.6736887956418347</v>
      </c>
    </row>
    <row r="23" spans="1:14" x14ac:dyDescent="0.3">
      <c r="A23" s="210" t="s">
        <v>66</v>
      </c>
      <c r="B23" s="211"/>
      <c r="C23" s="212"/>
      <c r="D23" s="68">
        <v>0.99</v>
      </c>
      <c r="H23" s="145">
        <v>44044</v>
      </c>
      <c r="I23" s="146">
        <v>2520.4177999999997</v>
      </c>
      <c r="J23" s="147">
        <f t="shared" si="0"/>
        <v>843.08164692306673</v>
      </c>
      <c r="K23" s="147">
        <f t="shared" si="1"/>
        <v>1677.336153076933</v>
      </c>
      <c r="L23" s="148">
        <f t="shared" si="2"/>
        <v>1677.336153076933</v>
      </c>
      <c r="M23" s="148">
        <f t="shared" si="3"/>
        <v>2813456.5704189246</v>
      </c>
      <c r="N23" s="149">
        <f t="shared" si="4"/>
        <v>0.66549924900424573</v>
      </c>
    </row>
    <row r="24" spans="1:14" x14ac:dyDescent="0.3">
      <c r="H24" s="145">
        <v>44075</v>
      </c>
      <c r="I24" s="146">
        <v>2894.4665</v>
      </c>
      <c r="J24" s="147">
        <f t="shared" si="0"/>
        <v>1010.8152622307601</v>
      </c>
      <c r="K24" s="147">
        <f t="shared" si="1"/>
        <v>1883.6512377692397</v>
      </c>
      <c r="L24" s="148">
        <f t="shared" si="2"/>
        <v>1883.6512377692397</v>
      </c>
      <c r="M24" s="148">
        <f t="shared" si="3"/>
        <v>3548141.9855495892</v>
      </c>
      <c r="N24" s="149">
        <f t="shared" si="4"/>
        <v>0.65077665876224156</v>
      </c>
    </row>
    <row r="25" spans="1:14" x14ac:dyDescent="0.3">
      <c r="H25" s="145">
        <v>44105</v>
      </c>
      <c r="I25" s="146">
        <v>3132.87</v>
      </c>
      <c r="J25" s="147">
        <f t="shared" si="0"/>
        <v>1199.1803860076841</v>
      </c>
      <c r="K25" s="147">
        <f t="shared" si="1"/>
        <v>1933.6896139923158</v>
      </c>
      <c r="L25" s="148">
        <f t="shared" si="2"/>
        <v>1933.6896139923158</v>
      </c>
      <c r="M25" s="148">
        <f t="shared" si="3"/>
        <v>3739155.523261751</v>
      </c>
      <c r="N25" s="149">
        <f t="shared" si="4"/>
        <v>0.61722625387977026</v>
      </c>
    </row>
    <row r="26" spans="1:14" x14ac:dyDescent="0.3">
      <c r="H26" s="145">
        <v>44136</v>
      </c>
      <c r="I26" s="146">
        <v>3104.0831999999996</v>
      </c>
      <c r="J26" s="147">
        <f t="shared" si="0"/>
        <v>1392.5493474069158</v>
      </c>
      <c r="K26" s="147">
        <f t="shared" si="1"/>
        <v>1711.5338525930838</v>
      </c>
      <c r="L26" s="148">
        <f t="shared" si="2"/>
        <v>1711.5338525930838</v>
      </c>
      <c r="M26" s="148">
        <f t="shared" si="3"/>
        <v>2929348.1285721241</v>
      </c>
      <c r="N26" s="149">
        <f t="shared" si="4"/>
        <v>0.55138143610103107</v>
      </c>
    </row>
    <row r="27" spans="1:14" x14ac:dyDescent="0.3">
      <c r="H27" s="145">
        <v>44166</v>
      </c>
      <c r="I27" s="146">
        <v>4684.67</v>
      </c>
      <c r="J27" s="147">
        <f t="shared" si="0"/>
        <v>1563.7027326662242</v>
      </c>
      <c r="K27" s="147">
        <f t="shared" si="1"/>
        <v>3120.9672673337759</v>
      </c>
      <c r="L27" s="148">
        <f t="shared" si="2"/>
        <v>3120.9672673337759</v>
      </c>
      <c r="M27" s="148">
        <f t="shared" si="3"/>
        <v>9740436.6837688573</v>
      </c>
      <c r="N27" s="149">
        <f t="shared" si="4"/>
        <v>0.66620856268078132</v>
      </c>
    </row>
    <row r="28" spans="1:14" x14ac:dyDescent="0.3">
      <c r="H28" s="145">
        <v>44197</v>
      </c>
      <c r="I28" s="146">
        <v>5248.92</v>
      </c>
      <c r="J28" s="147">
        <f t="shared" si="0"/>
        <v>1875.7994593996018</v>
      </c>
      <c r="K28" s="147">
        <f t="shared" si="1"/>
        <v>3373.1205406003983</v>
      </c>
      <c r="L28" s="148">
        <f t="shared" si="2"/>
        <v>3373.1205406003983</v>
      </c>
      <c r="M28" s="148">
        <f t="shared" si="3"/>
        <v>11377942.181420323</v>
      </c>
      <c r="N28" s="149">
        <f t="shared" si="4"/>
        <v>0.64263134903949726</v>
      </c>
    </row>
    <row r="29" spans="1:14" x14ac:dyDescent="0.3">
      <c r="H29" s="145">
        <v>44228</v>
      </c>
      <c r="I29" s="146">
        <v>5030.3734999999997</v>
      </c>
      <c r="J29" s="147">
        <f t="shared" si="0"/>
        <v>2213.1115134596416</v>
      </c>
      <c r="K29" s="147">
        <f t="shared" si="1"/>
        <v>2817.2619865403581</v>
      </c>
      <c r="L29" s="148">
        <f t="shared" si="2"/>
        <v>2817.2619865403581</v>
      </c>
      <c r="M29" s="148">
        <f t="shared" si="3"/>
        <v>7936965.1008053245</v>
      </c>
      <c r="N29" s="149">
        <f t="shared" si="4"/>
        <v>0.56005025999368796</v>
      </c>
    </row>
    <row r="30" spans="1:14" x14ac:dyDescent="0.3">
      <c r="H30" s="145">
        <v>44256</v>
      </c>
      <c r="I30" s="146">
        <v>5035.4866999999995</v>
      </c>
      <c r="J30" s="147">
        <f t="shared" si="0"/>
        <v>2494.8377121136773</v>
      </c>
      <c r="K30" s="147">
        <f t="shared" si="1"/>
        <v>2540.6489878863222</v>
      </c>
      <c r="L30" s="148">
        <f t="shared" si="2"/>
        <v>2540.6489878863222</v>
      </c>
      <c r="M30" s="148">
        <f t="shared" si="3"/>
        <v>6454897.2796477936</v>
      </c>
      <c r="N30" s="149">
        <f t="shared" si="4"/>
        <v>0.50454884289264879</v>
      </c>
    </row>
    <row r="31" spans="1:14" x14ac:dyDescent="0.3">
      <c r="H31" s="145">
        <v>44287</v>
      </c>
      <c r="I31" s="146">
        <v>4967.3265999999994</v>
      </c>
      <c r="J31" s="147">
        <f t="shared" si="0"/>
        <v>2748.9026109023098</v>
      </c>
      <c r="K31" s="147">
        <f t="shared" si="1"/>
        <v>2218.4239890976896</v>
      </c>
      <c r="L31" s="148">
        <f t="shared" si="2"/>
        <v>2218.4239890976896</v>
      </c>
      <c r="M31" s="148">
        <f t="shared" si="3"/>
        <v>4921404.9954041066</v>
      </c>
      <c r="N31" s="149">
        <f t="shared" si="4"/>
        <v>0.44660320686336386</v>
      </c>
    </row>
    <row r="32" spans="1:14" x14ac:dyDescent="0.3">
      <c r="H32" s="145">
        <v>44317</v>
      </c>
      <c r="I32" s="146">
        <v>4111.6866000000009</v>
      </c>
      <c r="J32" s="147">
        <f t="shared" si="0"/>
        <v>2970.7450098120789</v>
      </c>
      <c r="K32" s="147">
        <f t="shared" si="1"/>
        <v>1140.941590187922</v>
      </c>
      <c r="L32" s="148">
        <f t="shared" si="2"/>
        <v>1140.941590187922</v>
      </c>
      <c r="M32" s="148">
        <f t="shared" si="3"/>
        <v>1301747.712220544</v>
      </c>
      <c r="N32" s="149">
        <f t="shared" si="4"/>
        <v>0.27748748899975056</v>
      </c>
    </row>
    <row r="33" spans="8:14" x14ac:dyDescent="0.3">
      <c r="H33" s="145">
        <v>44348</v>
      </c>
      <c r="I33" s="146">
        <v>4597.4101000000001</v>
      </c>
      <c r="J33" s="147">
        <f t="shared" si="0"/>
        <v>3084.8391688308716</v>
      </c>
      <c r="K33" s="147">
        <f t="shared" si="1"/>
        <v>1512.5709311691285</v>
      </c>
      <c r="L33" s="148">
        <f t="shared" si="2"/>
        <v>1512.5709311691285</v>
      </c>
      <c r="M33" s="148">
        <f t="shared" si="3"/>
        <v>2287870.8218178442</v>
      </c>
      <c r="N33" s="149">
        <f t="shared" si="4"/>
        <v>0.32900500461534388</v>
      </c>
    </row>
    <row r="34" spans="8:14" x14ac:dyDescent="0.3">
      <c r="H34" s="145">
        <v>44378</v>
      </c>
      <c r="I34" s="146">
        <v>4613.943400000001</v>
      </c>
      <c r="J34" s="147">
        <f t="shared" si="0"/>
        <v>3236.0962619477846</v>
      </c>
      <c r="K34" s="147">
        <f t="shared" si="1"/>
        <v>1377.8471380522165</v>
      </c>
      <c r="L34" s="148">
        <f t="shared" si="2"/>
        <v>1377.8471380522165</v>
      </c>
      <c r="M34" s="148">
        <f t="shared" si="3"/>
        <v>1898462.7358386836</v>
      </c>
      <c r="N34" s="149">
        <f t="shared" si="4"/>
        <v>0.29862679677696441</v>
      </c>
    </row>
    <row r="35" spans="8:14" x14ac:dyDescent="0.3">
      <c r="H35" s="145">
        <v>44409</v>
      </c>
      <c r="I35" s="146">
        <v>5171.7832000000008</v>
      </c>
      <c r="J35" s="147">
        <f t="shared" si="0"/>
        <v>3373.8809757530066</v>
      </c>
      <c r="K35" s="147">
        <f t="shared" si="1"/>
        <v>1797.9022242469941</v>
      </c>
      <c r="L35" s="148">
        <f t="shared" si="2"/>
        <v>1797.9022242469941</v>
      </c>
      <c r="M35" s="148">
        <f t="shared" si="3"/>
        <v>3232452.4079522886</v>
      </c>
      <c r="N35" s="149">
        <f t="shared" si="4"/>
        <v>0.34763681204714725</v>
      </c>
    </row>
    <row r="36" spans="8:14" x14ac:dyDescent="0.3">
      <c r="H36" s="145">
        <v>44440</v>
      </c>
      <c r="I36" s="146">
        <v>5277.6665999999996</v>
      </c>
      <c r="J36" s="147">
        <f t="shared" si="0"/>
        <v>3553.6711981777062</v>
      </c>
      <c r="K36" s="147">
        <f t="shared" si="1"/>
        <v>1723.9954018222934</v>
      </c>
      <c r="L36" s="148">
        <f t="shared" si="2"/>
        <v>1723.9954018222934</v>
      </c>
      <c r="M36" s="148">
        <f t="shared" si="3"/>
        <v>2972160.1455044108</v>
      </c>
      <c r="N36" s="149">
        <f t="shared" si="4"/>
        <v>0.32665864149552259</v>
      </c>
    </row>
    <row r="37" spans="8:14" x14ac:dyDescent="0.3">
      <c r="H37" s="145">
        <v>44470</v>
      </c>
      <c r="I37" s="146">
        <v>6148.4434000000001</v>
      </c>
      <c r="J37" s="147">
        <f t="shared" si="0"/>
        <v>3726.0707383599356</v>
      </c>
      <c r="K37" s="147">
        <f t="shared" si="1"/>
        <v>2422.3726616400645</v>
      </c>
      <c r="L37" s="148">
        <f t="shared" si="2"/>
        <v>2422.3726616400645</v>
      </c>
      <c r="M37" s="148">
        <f t="shared" si="3"/>
        <v>5867889.3118611705</v>
      </c>
      <c r="N37" s="149">
        <f t="shared" si="4"/>
        <v>0.39398145254782119</v>
      </c>
    </row>
    <row r="38" spans="8:14" x14ac:dyDescent="0.3">
      <c r="H38" s="145">
        <v>44501</v>
      </c>
      <c r="I38" s="146">
        <v>7844.6366999999991</v>
      </c>
      <c r="J38" s="147">
        <f t="shared" si="0"/>
        <v>3968.3080045239421</v>
      </c>
      <c r="K38" s="147">
        <f t="shared" si="1"/>
        <v>3876.328695476057</v>
      </c>
      <c r="L38" s="148">
        <f t="shared" si="2"/>
        <v>3876.328695476057</v>
      </c>
      <c r="M38" s="148">
        <f t="shared" si="3"/>
        <v>15025924.155371109</v>
      </c>
      <c r="N38" s="149">
        <f t="shared" si="4"/>
        <v>0.49413743984805025</v>
      </c>
    </row>
    <row r="39" spans="8:14" x14ac:dyDescent="0.3">
      <c r="H39" s="145">
        <v>44531</v>
      </c>
      <c r="I39" s="146">
        <v>7471.8599000000004</v>
      </c>
      <c r="J39" s="147">
        <f t="shared" si="0"/>
        <v>4355.940874071548</v>
      </c>
      <c r="K39" s="147">
        <f t="shared" si="1"/>
        <v>3115.9190259284524</v>
      </c>
      <c r="L39" s="148">
        <f t="shared" si="2"/>
        <v>3115.9190259284524</v>
      </c>
      <c r="M39" s="148">
        <f t="shared" si="3"/>
        <v>9708951.3761429153</v>
      </c>
      <c r="N39" s="149">
        <f t="shared" si="4"/>
        <v>0.41702053673790807</v>
      </c>
    </row>
    <row r="40" spans="8:14" x14ac:dyDescent="0.3">
      <c r="H40" s="145">
        <v>44562</v>
      </c>
      <c r="I40" s="146">
        <v>6734.4566999999997</v>
      </c>
      <c r="J40" s="147">
        <f t="shared" si="0"/>
        <v>4667.5327766643932</v>
      </c>
      <c r="K40" s="147">
        <f t="shared" si="1"/>
        <v>2066.9239233356066</v>
      </c>
      <c r="L40" s="148">
        <f t="shared" si="2"/>
        <v>2066.9239233356066</v>
      </c>
      <c r="M40" s="148">
        <f t="shared" si="3"/>
        <v>4272174.5048570568</v>
      </c>
      <c r="N40" s="149">
        <f t="shared" si="4"/>
        <v>0.30691769439034433</v>
      </c>
    </row>
    <row r="41" spans="8:14" x14ac:dyDescent="0.3">
      <c r="H41" s="145">
        <v>44593</v>
      </c>
      <c r="I41" s="146">
        <v>5566.2701999999999</v>
      </c>
      <c r="J41" s="147">
        <f t="shared" si="0"/>
        <v>4874.2251689979539</v>
      </c>
      <c r="K41" s="147">
        <f t="shared" si="1"/>
        <v>692.04503100204602</v>
      </c>
      <c r="L41" s="148">
        <f t="shared" si="2"/>
        <v>692.04503100204602</v>
      </c>
      <c r="M41" s="148">
        <f t="shared" si="3"/>
        <v>478926.32493462285</v>
      </c>
      <c r="N41" s="149">
        <f t="shared" si="4"/>
        <v>0.12432832150369669</v>
      </c>
    </row>
    <row r="42" spans="8:14" x14ac:dyDescent="0.3">
      <c r="H42" s="145">
        <v>44621</v>
      </c>
      <c r="I42" s="146">
        <v>7010.2432999999992</v>
      </c>
      <c r="J42" s="147">
        <f t="shared" si="0"/>
        <v>4943.4296720981583</v>
      </c>
      <c r="K42" s="147">
        <f t="shared" si="1"/>
        <v>2066.8136279018408</v>
      </c>
      <c r="L42" s="148">
        <f t="shared" si="2"/>
        <v>2066.8136279018408</v>
      </c>
      <c r="M42" s="148">
        <f t="shared" si="3"/>
        <v>4271718.5724807689</v>
      </c>
      <c r="N42" s="149">
        <f t="shared" si="4"/>
        <v>0.2948276599617935</v>
      </c>
    </row>
    <row r="43" spans="8:14" x14ac:dyDescent="0.3">
      <c r="H43" s="145">
        <v>44652</v>
      </c>
      <c r="I43" s="146">
        <v>6649.2499000000016</v>
      </c>
      <c r="J43" s="147">
        <f t="shared" si="0"/>
        <v>5150.1110348883431</v>
      </c>
      <c r="K43" s="147">
        <f t="shared" si="1"/>
        <v>1499.1388651116586</v>
      </c>
      <c r="L43" s="148">
        <f t="shared" si="2"/>
        <v>1499.1388651116586</v>
      </c>
      <c r="M43" s="148">
        <f t="shared" si="3"/>
        <v>2247417.3368882714</v>
      </c>
      <c r="N43" s="149">
        <f t="shared" si="4"/>
        <v>0.22545984699893115</v>
      </c>
    </row>
    <row r="44" spans="8:14" x14ac:dyDescent="0.3">
      <c r="H44" s="145">
        <v>44682</v>
      </c>
      <c r="I44" s="146">
        <v>5359.6900000000014</v>
      </c>
      <c r="J44" s="147">
        <f t="shared" si="0"/>
        <v>5300.0249213995094</v>
      </c>
      <c r="K44" s="147">
        <f t="shared" si="1"/>
        <v>59.665078600492052</v>
      </c>
      <c r="L44" s="148">
        <f t="shared" si="2"/>
        <v>59.665078600492052</v>
      </c>
      <c r="M44" s="148">
        <f t="shared" si="3"/>
        <v>3559.9216044028944</v>
      </c>
      <c r="N44" s="149">
        <f t="shared" si="4"/>
        <v>1.1132188354269004E-2</v>
      </c>
    </row>
    <row r="45" spans="8:14" x14ac:dyDescent="0.3">
      <c r="H45" s="145">
        <v>44713</v>
      </c>
      <c r="I45" s="146">
        <v>4914.5434999999989</v>
      </c>
      <c r="J45" s="147">
        <f t="shared" si="0"/>
        <v>5305.9914292595586</v>
      </c>
      <c r="K45" s="147">
        <f t="shared" si="1"/>
        <v>-391.44792925955971</v>
      </c>
      <c r="L45" s="148">
        <f t="shared" si="2"/>
        <v>391.44792925955971</v>
      </c>
      <c r="M45" s="148">
        <f t="shared" si="3"/>
        <v>153231.48132159727</v>
      </c>
      <c r="N45" s="149">
        <f t="shared" si="4"/>
        <v>7.9650923683870084E-2</v>
      </c>
    </row>
    <row r="46" spans="8:14" x14ac:dyDescent="0.3">
      <c r="H46" s="145">
        <v>44743</v>
      </c>
      <c r="I46" s="146">
        <v>5027.8931999999995</v>
      </c>
      <c r="J46" s="147">
        <f t="shared" si="0"/>
        <v>5266.8466363336029</v>
      </c>
      <c r="K46" s="147">
        <f t="shared" si="1"/>
        <v>-238.95343633360335</v>
      </c>
      <c r="L46" s="148">
        <f t="shared" si="2"/>
        <v>238.95343633360335</v>
      </c>
      <c r="M46" s="148">
        <f t="shared" si="3"/>
        <v>57098.744735637432</v>
      </c>
      <c r="N46" s="149">
        <f t="shared" si="4"/>
        <v>4.7525559280695018E-2</v>
      </c>
    </row>
    <row r="47" spans="8:14" x14ac:dyDescent="0.3">
      <c r="H47" s="145">
        <v>44774</v>
      </c>
      <c r="I47" s="146">
        <v>6782.0066999999999</v>
      </c>
      <c r="J47" s="147">
        <f t="shared" si="0"/>
        <v>5242.9512927002424</v>
      </c>
      <c r="K47" s="147">
        <f t="shared" si="1"/>
        <v>1539.0554072997575</v>
      </c>
      <c r="L47" s="148">
        <f t="shared" si="2"/>
        <v>1539.0554072997575</v>
      </c>
      <c r="M47" s="148">
        <f t="shared" si="3"/>
        <v>2368691.5467386222</v>
      </c>
      <c r="N47" s="149">
        <f t="shared" si="4"/>
        <v>0.226932156716943</v>
      </c>
    </row>
    <row r="48" spans="8:14" x14ac:dyDescent="0.3">
      <c r="H48" s="145">
        <v>44805</v>
      </c>
      <c r="I48" s="146">
        <v>6063.43</v>
      </c>
      <c r="J48" s="147">
        <f t="shared" si="0"/>
        <v>5396.8568334302181</v>
      </c>
      <c r="K48" s="147">
        <f t="shared" si="1"/>
        <v>666.57316656978219</v>
      </c>
      <c r="L48" s="148">
        <f t="shared" si="2"/>
        <v>666.57316656978219</v>
      </c>
      <c r="M48" s="148">
        <f t="shared" si="3"/>
        <v>444319.78639086662</v>
      </c>
      <c r="N48" s="149">
        <f t="shared" si="4"/>
        <v>0.10993334904002885</v>
      </c>
    </row>
    <row r="49" spans="8:14" x14ac:dyDescent="0.3">
      <c r="H49" s="145">
        <v>44835</v>
      </c>
      <c r="I49" s="146">
        <v>4700.0200000000004</v>
      </c>
      <c r="J49" s="147">
        <f t="shared" si="0"/>
        <v>5463.514150087196</v>
      </c>
      <c r="K49" s="147">
        <f t="shared" si="1"/>
        <v>-763.49415008719552</v>
      </c>
      <c r="L49" s="148">
        <f t="shared" si="2"/>
        <v>763.49415008719552</v>
      </c>
      <c r="M49" s="148">
        <f t="shared" si="3"/>
        <v>582923.3172173691</v>
      </c>
      <c r="N49" s="149">
        <f t="shared" si="4"/>
        <v>0.16244487259356247</v>
      </c>
    </row>
    <row r="50" spans="8:14" x14ac:dyDescent="0.3">
      <c r="H50" s="145">
        <v>44866</v>
      </c>
      <c r="I50" s="146">
        <v>4016.1799999999994</v>
      </c>
      <c r="J50" s="147">
        <f t="shared" si="0"/>
        <v>5387.164735078477</v>
      </c>
      <c r="K50" s="147">
        <f t="shared" si="1"/>
        <v>-1370.9847350784776</v>
      </c>
      <c r="L50" s="148">
        <f t="shared" si="2"/>
        <v>1370.9847350784776</v>
      </c>
      <c r="M50" s="148">
        <f t="shared" si="3"/>
        <v>1879599.1438182034</v>
      </c>
      <c r="N50" s="149">
        <f t="shared" si="4"/>
        <v>0.34136536088484026</v>
      </c>
    </row>
    <row r="51" spans="8:14" x14ac:dyDescent="0.3">
      <c r="H51" s="145">
        <v>44896</v>
      </c>
      <c r="I51" s="146">
        <v>3212.38</v>
      </c>
      <c r="J51" s="147">
        <f t="shared" si="0"/>
        <v>5250.0662615706296</v>
      </c>
      <c r="K51" s="147">
        <f t="shared" si="1"/>
        <v>-2037.6862615706295</v>
      </c>
      <c r="L51" s="148">
        <f t="shared" si="2"/>
        <v>2037.6862615706295</v>
      </c>
      <c r="M51" s="148">
        <f t="shared" si="3"/>
        <v>4152165.3005936882</v>
      </c>
      <c r="N51" s="149">
        <f t="shared" si="4"/>
        <v>0.63432291994428724</v>
      </c>
    </row>
    <row r="52" spans="8:14" x14ac:dyDescent="0.3">
      <c r="H52" s="145">
        <v>44927</v>
      </c>
      <c r="I52" s="146">
        <v>2683.9200000000005</v>
      </c>
      <c r="J52" s="147">
        <f t="shared" si="0"/>
        <v>5046.2976354135671</v>
      </c>
      <c r="K52" s="147">
        <f t="shared" si="1"/>
        <v>-2362.3776354135666</v>
      </c>
      <c r="L52" s="148">
        <f t="shared" si="2"/>
        <v>2362.3776354135666</v>
      </c>
      <c r="M52" s="148">
        <f t="shared" si="3"/>
        <v>5580828.0923021939</v>
      </c>
      <c r="N52" s="149">
        <f t="shared" si="4"/>
        <v>0.88019674036989415</v>
      </c>
    </row>
    <row r="53" spans="8:14" x14ac:dyDescent="0.3">
      <c r="H53" s="145">
        <v>44958</v>
      </c>
      <c r="I53" s="146">
        <v>3795.73</v>
      </c>
      <c r="J53" s="147">
        <f t="shared" si="0"/>
        <v>4810.0598718722104</v>
      </c>
      <c r="K53" s="147">
        <f t="shared" si="1"/>
        <v>-1014.3298718722103</v>
      </c>
      <c r="L53" s="148">
        <f t="shared" si="2"/>
        <v>1014.3298718722103</v>
      </c>
      <c r="M53" s="148">
        <f t="shared" si="3"/>
        <v>1028865.0889722946</v>
      </c>
      <c r="N53" s="149">
        <f t="shared" si="4"/>
        <v>0.26722919487745711</v>
      </c>
    </row>
    <row r="54" spans="8:14" x14ac:dyDescent="0.3">
      <c r="H54" s="145">
        <v>44986</v>
      </c>
      <c r="I54" s="146">
        <v>4336.0200000000004</v>
      </c>
      <c r="J54" s="147">
        <f t="shared" si="0"/>
        <v>4708.6268846849898</v>
      </c>
      <c r="K54" s="147">
        <f t="shared" si="1"/>
        <v>-372.60688468498938</v>
      </c>
      <c r="L54" s="148">
        <f t="shared" si="2"/>
        <v>372.60688468498938</v>
      </c>
      <c r="M54" s="148">
        <f t="shared" si="3"/>
        <v>138835.89051465297</v>
      </c>
      <c r="N54" s="149">
        <f t="shared" si="4"/>
        <v>8.5932925744113112E-2</v>
      </c>
    </row>
    <row r="55" spans="8:14" x14ac:dyDescent="0.3">
      <c r="H55" s="145">
        <v>45017</v>
      </c>
      <c r="I55" s="146">
        <v>3362.1500000000005</v>
      </c>
      <c r="J55" s="147">
        <f t="shared" si="0"/>
        <v>4671.3661962164906</v>
      </c>
      <c r="K55" s="147">
        <f t="shared" si="1"/>
        <v>-1309.2161962164901</v>
      </c>
      <c r="L55" s="148">
        <f t="shared" si="2"/>
        <v>1309.2161962164901</v>
      </c>
      <c r="M55" s="148">
        <f t="shared" si="3"/>
        <v>1714047.0484355751</v>
      </c>
      <c r="N55" s="149">
        <f t="shared" si="4"/>
        <v>0.38939850875674492</v>
      </c>
    </row>
    <row r="56" spans="8:14" x14ac:dyDescent="0.3">
      <c r="H56" s="145">
        <v>45047</v>
      </c>
      <c r="I56" s="146">
        <v>3867.579999999999</v>
      </c>
      <c r="J56" s="147">
        <f t="shared" si="0"/>
        <v>4540.4445765948421</v>
      </c>
      <c r="K56" s="147">
        <f t="shared" si="1"/>
        <v>-672.86457659484313</v>
      </c>
      <c r="L56" s="148">
        <f t="shared" si="2"/>
        <v>672.86457659484313</v>
      </c>
      <c r="M56" s="148">
        <f t="shared" si="3"/>
        <v>452746.73843615752</v>
      </c>
      <c r="N56" s="149">
        <f t="shared" si="4"/>
        <v>0.173975606605382</v>
      </c>
    </row>
    <row r="57" spans="8:14" x14ac:dyDescent="0.3">
      <c r="H57" s="145">
        <v>45078</v>
      </c>
      <c r="I57" s="146">
        <v>5167.8999999999996</v>
      </c>
      <c r="J57" s="147">
        <f t="shared" si="0"/>
        <v>4473.1581189353583</v>
      </c>
      <c r="K57" s="147">
        <f t="shared" si="1"/>
        <v>694.74188106464135</v>
      </c>
      <c r="L57" s="148">
        <f t="shared" si="2"/>
        <v>694.74188106464135</v>
      </c>
      <c r="M57" s="148">
        <f t="shared" si="3"/>
        <v>482666.28130523628</v>
      </c>
      <c r="N57" s="149">
        <f t="shared" si="4"/>
        <v>0.13443407981281399</v>
      </c>
    </row>
    <row r="58" spans="8:14" x14ac:dyDescent="0.3">
      <c r="H58" s="145">
        <v>45108</v>
      </c>
      <c r="I58" s="146">
        <v>5470.1100000000006</v>
      </c>
      <c r="J58" s="147">
        <f t="shared" si="0"/>
        <v>4542.6323070418221</v>
      </c>
      <c r="K58" s="147">
        <f t="shared" si="1"/>
        <v>927.47769295817852</v>
      </c>
      <c r="L58" s="148">
        <f t="shared" si="2"/>
        <v>927.47769295817852</v>
      </c>
      <c r="M58" s="148">
        <f t="shared" si="3"/>
        <v>860214.87093502528</v>
      </c>
      <c r="N58" s="149">
        <f t="shared" si="4"/>
        <v>0.16955375540129511</v>
      </c>
    </row>
    <row r="59" spans="8:14" x14ac:dyDescent="0.3">
      <c r="H59" s="145">
        <v>45139</v>
      </c>
      <c r="I59" s="146">
        <v>5573.66</v>
      </c>
      <c r="J59" s="147">
        <f t="shared" si="0"/>
        <v>4635.3800763376403</v>
      </c>
      <c r="K59" s="147">
        <f t="shared" si="1"/>
        <v>938.27992366235958</v>
      </c>
      <c r="L59" s="148">
        <f t="shared" si="2"/>
        <v>938.27992366235958</v>
      </c>
      <c r="M59" s="148">
        <f t="shared" si="3"/>
        <v>880369.21514784335</v>
      </c>
      <c r="N59" s="149">
        <f t="shared" si="4"/>
        <v>0.16834179402086952</v>
      </c>
    </row>
    <row r="60" spans="8:14" x14ac:dyDescent="0.3">
      <c r="H60" s="145">
        <v>45170</v>
      </c>
      <c r="I60" s="146">
        <v>5139.3599999999997</v>
      </c>
      <c r="J60" s="147">
        <f t="shared" si="0"/>
        <v>4729.2080687038761</v>
      </c>
      <c r="K60" s="147">
        <f t="shared" si="1"/>
        <v>410.15193129612362</v>
      </c>
      <c r="L60" s="148">
        <f t="shared" si="2"/>
        <v>410.15193129612362</v>
      </c>
      <c r="M60" s="148">
        <f t="shared" si="3"/>
        <v>168224.60674594011</v>
      </c>
      <c r="N60" s="149">
        <f t="shared" si="4"/>
        <v>7.9806032520804857E-2</v>
      </c>
    </row>
    <row r="61" spans="8:14" x14ac:dyDescent="0.3">
      <c r="H61" s="145">
        <v>45200</v>
      </c>
      <c r="I61" s="146">
        <v>5211.97</v>
      </c>
      <c r="J61" s="147">
        <f t="shared" si="0"/>
        <v>4770.2232618334883</v>
      </c>
      <c r="K61" s="147">
        <f t="shared" si="1"/>
        <v>441.74673816651193</v>
      </c>
      <c r="L61" s="148">
        <f t="shared" si="2"/>
        <v>441.74673816651193</v>
      </c>
      <c r="M61" s="148">
        <f t="shared" si="3"/>
        <v>195140.18068075285</v>
      </c>
      <c r="N61" s="149">
        <f t="shared" si="4"/>
        <v>8.4756193563376589E-2</v>
      </c>
    </row>
    <row r="62" spans="8:14" x14ac:dyDescent="0.3">
      <c r="H62" s="145">
        <v>45231</v>
      </c>
      <c r="I62" s="146">
        <v>4817.6500000000005</v>
      </c>
      <c r="J62" s="147">
        <f t="shared" si="0"/>
        <v>4814.3979356501395</v>
      </c>
      <c r="K62" s="147">
        <f t="shared" si="1"/>
        <v>3.2520643498610298</v>
      </c>
      <c r="L62" s="148">
        <f t="shared" si="2"/>
        <v>3.2520643498610298</v>
      </c>
      <c r="M62" s="148">
        <f t="shared" si="3"/>
        <v>10.575922535637043</v>
      </c>
      <c r="N62" s="149">
        <f t="shared" si="4"/>
        <v>6.750312600253297E-4</v>
      </c>
    </row>
    <row r="63" spans="8:14" x14ac:dyDescent="0.3">
      <c r="H63" s="145">
        <v>45261</v>
      </c>
      <c r="I63" s="146">
        <v>4942.7599999999993</v>
      </c>
      <c r="J63" s="147">
        <f t="shared" si="0"/>
        <v>4814.7231420851258</v>
      </c>
      <c r="K63" s="147">
        <f t="shared" si="1"/>
        <v>128.03685791487351</v>
      </c>
      <c r="L63" s="148">
        <f t="shared" si="2"/>
        <v>128.03685791487351</v>
      </c>
      <c r="M63" s="148">
        <f t="shared" si="3"/>
        <v>16393.436984713506</v>
      </c>
      <c r="N63" s="149">
        <f t="shared" si="4"/>
        <v>2.5903919655187291E-2</v>
      </c>
    </row>
    <row r="64" spans="8:14" x14ac:dyDescent="0.3">
      <c r="H64" s="145">
        <v>45292</v>
      </c>
      <c r="I64" s="146">
        <v>4538.7400000000007</v>
      </c>
      <c r="J64" s="147">
        <f t="shared" si="0"/>
        <v>4827.5268278766134</v>
      </c>
      <c r="K64" s="147">
        <f t="shared" si="1"/>
        <v>-288.78682787661273</v>
      </c>
      <c r="L64" s="148">
        <f t="shared" si="2"/>
        <v>288.78682787661273</v>
      </c>
      <c r="M64" s="148">
        <f t="shared" si="3"/>
        <v>83397.831955036352</v>
      </c>
      <c r="N64" s="149">
        <f t="shared" si="4"/>
        <v>6.3627092073265418E-2</v>
      </c>
    </row>
    <row r="65" spans="8:14" x14ac:dyDescent="0.3">
      <c r="H65" s="145">
        <v>45323</v>
      </c>
      <c r="I65" s="146">
        <v>3855.8599999999997</v>
      </c>
      <c r="J65" s="147">
        <f t="shared" si="0"/>
        <v>4798.6481450889523</v>
      </c>
      <c r="K65" s="147">
        <f t="shared" si="1"/>
        <v>-942.78814508895266</v>
      </c>
      <c r="L65" s="148">
        <f t="shared" si="2"/>
        <v>942.78814508895266</v>
      </c>
      <c r="M65" s="148">
        <f t="shared" si="3"/>
        <v>888849.48652026802</v>
      </c>
      <c r="N65" s="149">
        <f t="shared" si="4"/>
        <v>0.24450787764310758</v>
      </c>
    </row>
    <row r="66" spans="8:14" x14ac:dyDescent="0.3">
      <c r="H66" s="145">
        <v>45352</v>
      </c>
      <c r="I66" s="146">
        <v>3523.26</v>
      </c>
      <c r="J66" s="147">
        <f t="shared" si="0"/>
        <v>4704.3693305800571</v>
      </c>
      <c r="K66" s="147">
        <f t="shared" si="1"/>
        <v>-1181.1093305800568</v>
      </c>
      <c r="L66" s="148">
        <f t="shared" si="2"/>
        <v>1181.1093305800568</v>
      </c>
      <c r="M66" s="148">
        <f t="shared" si="3"/>
        <v>1395019.25078327</v>
      </c>
      <c r="N66" s="149">
        <f t="shared" si="4"/>
        <v>0.33523195295835584</v>
      </c>
    </row>
    <row r="67" spans="8:14" x14ac:dyDescent="0.3">
      <c r="H67" s="145">
        <v>45383</v>
      </c>
      <c r="I67" s="146">
        <v>3649.19</v>
      </c>
      <c r="J67" s="147">
        <f t="shared" si="0"/>
        <v>4586.2583975220514</v>
      </c>
      <c r="K67" s="147">
        <f t="shared" si="1"/>
        <v>-937.06839752205133</v>
      </c>
      <c r="L67" s="148">
        <f t="shared" si="2"/>
        <v>937.06839752205133</v>
      </c>
      <c r="M67" s="148">
        <f t="shared" si="3"/>
        <v>878097.18163454521</v>
      </c>
      <c r="N67" s="149">
        <f t="shared" si="4"/>
        <v>0.25678805365630492</v>
      </c>
    </row>
    <row r="68" spans="8:14" x14ac:dyDescent="0.3">
      <c r="H68" s="145">
        <v>45413</v>
      </c>
      <c r="I68" s="146">
        <v>3899.1</v>
      </c>
      <c r="J68" s="147">
        <f t="shared" si="0"/>
        <v>4492.5515577698461</v>
      </c>
      <c r="K68" s="147">
        <f t="shared" si="1"/>
        <v>-593.4515577698462</v>
      </c>
      <c r="L68" s="148">
        <f t="shared" si="2"/>
        <v>593.4515577698462</v>
      </c>
      <c r="M68" s="148">
        <f t="shared" si="3"/>
        <v>352184.75141945708</v>
      </c>
      <c r="N68" s="149">
        <f t="shared" si="4"/>
        <v>0.15220218967706553</v>
      </c>
    </row>
    <row r="69" spans="8:14" x14ac:dyDescent="0.3">
      <c r="H69" s="145">
        <v>45444</v>
      </c>
      <c r="I69" s="146">
        <v>3462.18</v>
      </c>
      <c r="J69" s="147">
        <f t="shared" ref="J69:J73" si="5">alpha*I68+(1-alpha)*J68</f>
        <v>4433.2064019928621</v>
      </c>
      <c r="K69" s="147">
        <f t="shared" ref="K69:K73" si="6">I69-J69</f>
        <v>-971.02640199286225</v>
      </c>
      <c r="L69" s="148">
        <f t="shared" ref="L69:L73" si="7">ABS(K69)</f>
        <v>971.02640199286225</v>
      </c>
      <c r="M69" s="148">
        <f t="shared" ref="M69:M73" si="8">K69^2</f>
        <v>942892.27336720366</v>
      </c>
      <c r="N69" s="149">
        <f t="shared" ref="N69:N73" si="9">L69/I69</f>
        <v>0.2804667585142489</v>
      </c>
    </row>
    <row r="70" spans="8:14" x14ac:dyDescent="0.3">
      <c r="H70" s="145">
        <v>45474</v>
      </c>
      <c r="I70" s="146">
        <v>5293.6699999999992</v>
      </c>
      <c r="J70" s="147">
        <f t="shared" si="5"/>
        <v>4336.1037617935763</v>
      </c>
      <c r="K70" s="147">
        <f t="shared" si="6"/>
        <v>957.5662382064229</v>
      </c>
      <c r="L70" s="148">
        <f t="shared" si="7"/>
        <v>957.5662382064229</v>
      </c>
      <c r="M70" s="148">
        <f t="shared" si="8"/>
        <v>916933.10055279988</v>
      </c>
      <c r="N70" s="149">
        <f t="shared" si="9"/>
        <v>0.1808889179352742</v>
      </c>
    </row>
    <row r="71" spans="8:14" x14ac:dyDescent="0.3">
      <c r="H71" s="145">
        <v>45505</v>
      </c>
      <c r="I71" s="146">
        <v>4598.2399999999989</v>
      </c>
      <c r="J71" s="147">
        <f t="shared" si="5"/>
        <v>4431.860385614219</v>
      </c>
      <c r="K71" s="147">
        <f t="shared" si="6"/>
        <v>166.37961438577986</v>
      </c>
      <c r="L71" s="148">
        <f t="shared" si="7"/>
        <v>166.37961438577986</v>
      </c>
      <c r="M71" s="148">
        <f t="shared" si="8"/>
        <v>27682.176083160804</v>
      </c>
      <c r="N71" s="149">
        <f t="shared" si="9"/>
        <v>3.6183325443165187E-2</v>
      </c>
    </row>
    <row r="72" spans="8:14" x14ac:dyDescent="0.3">
      <c r="H72" s="145">
        <v>45536</v>
      </c>
      <c r="I72" s="146">
        <v>4703.2</v>
      </c>
      <c r="J72" s="147">
        <f t="shared" si="5"/>
        <v>4448.4983470527968</v>
      </c>
      <c r="K72" s="147">
        <f t="shared" si="6"/>
        <v>254.701652947203</v>
      </c>
      <c r="L72" s="148">
        <f t="shared" si="7"/>
        <v>254.701652947203</v>
      </c>
      <c r="M72" s="148">
        <f t="shared" si="8"/>
        <v>64872.93201403744</v>
      </c>
      <c r="N72" s="149">
        <f t="shared" si="9"/>
        <v>5.4154969583943488E-2</v>
      </c>
    </row>
    <row r="73" spans="8:14" x14ac:dyDescent="0.3">
      <c r="H73" s="145">
        <v>45566</v>
      </c>
      <c r="I73" s="146">
        <v>5491.95</v>
      </c>
      <c r="J73" s="147">
        <f t="shared" si="5"/>
        <v>4473.9685123475174</v>
      </c>
      <c r="K73" s="147">
        <f t="shared" si="6"/>
        <v>1017.9814876524824</v>
      </c>
      <c r="L73" s="148">
        <f t="shared" si="7"/>
        <v>1017.9814876524824</v>
      </c>
      <c r="M73" s="148">
        <f t="shared" si="8"/>
        <v>1036286.3092031613</v>
      </c>
      <c r="N73" s="149">
        <f t="shared" si="9"/>
        <v>0.18535884114977055</v>
      </c>
    </row>
    <row r="74" spans="8:14" x14ac:dyDescent="0.3">
      <c r="H74" s="154">
        <v>45597</v>
      </c>
      <c r="I74" s="155"/>
      <c r="J74" s="150">
        <f>alpha*I73+(1-alpha)*J73</f>
        <v>4575.7666611127661</v>
      </c>
      <c r="K74" s="155"/>
      <c r="L74" s="155"/>
      <c r="M74" s="155"/>
      <c r="N74" s="155"/>
    </row>
  </sheetData>
  <mergeCells count="20">
    <mergeCell ref="A15:D15"/>
    <mergeCell ref="A1:F1"/>
    <mergeCell ref="A3:C3"/>
    <mergeCell ref="A4:B4"/>
    <mergeCell ref="A6:D6"/>
    <mergeCell ref="A7:C7"/>
    <mergeCell ref="A8:C8"/>
    <mergeCell ref="A9:C9"/>
    <mergeCell ref="A10:C10"/>
    <mergeCell ref="A12:C12"/>
    <mergeCell ref="A13:B13"/>
    <mergeCell ref="A14:D14"/>
    <mergeCell ref="A22:C22"/>
    <mergeCell ref="A23:C23"/>
    <mergeCell ref="A16:C16"/>
    <mergeCell ref="A17:C17"/>
    <mergeCell ref="A18:C18"/>
    <mergeCell ref="A19:C19"/>
    <mergeCell ref="A20:C20"/>
    <mergeCell ref="A21:C21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F8C2-050B-48F1-843D-06723411606E}">
  <dimension ref="A1:M85"/>
  <sheetViews>
    <sheetView zoomScale="85" zoomScaleNormal="85" workbookViewId="0">
      <selection activeCell="F31" sqref="F31"/>
    </sheetView>
  </sheetViews>
  <sheetFormatPr defaultRowHeight="15.6" x14ac:dyDescent="0.3"/>
  <cols>
    <col min="1" max="1" width="24.8984375" bestFit="1" customWidth="1"/>
    <col min="2" max="2" width="24.296875" customWidth="1"/>
    <col min="5" max="5" width="9" bestFit="1" customWidth="1"/>
    <col min="6" max="6" width="13.19921875" bestFit="1" customWidth="1"/>
    <col min="7" max="7" width="11.8984375" bestFit="1" customWidth="1"/>
    <col min="8" max="8" width="10" bestFit="1" customWidth="1"/>
    <col min="9" max="9" width="17.8984375" bestFit="1" customWidth="1"/>
    <col min="10" max="10" width="12.59765625" bestFit="1" customWidth="1"/>
    <col min="11" max="11" width="13.296875" bestFit="1" customWidth="1"/>
    <col min="12" max="12" width="12.19921875" bestFit="1" customWidth="1"/>
    <col min="13" max="13" width="16.59765625" bestFit="1" customWidth="1"/>
  </cols>
  <sheetData>
    <row r="1" spans="1:13" x14ac:dyDescent="0.3">
      <c r="A1" s="224" t="s">
        <v>70</v>
      </c>
      <c r="B1" s="224"/>
    </row>
    <row r="2" spans="1:13" x14ac:dyDescent="0.3">
      <c r="A2" s="53"/>
      <c r="B2" s="53"/>
    </row>
    <row r="3" spans="1:13" x14ac:dyDescent="0.3">
      <c r="A3" s="224" t="s">
        <v>61</v>
      </c>
      <c r="B3" s="224"/>
      <c r="E3" s="30" t="s">
        <v>0</v>
      </c>
      <c r="F3" s="30" t="s">
        <v>1</v>
      </c>
      <c r="G3" s="30" t="s">
        <v>71</v>
      </c>
      <c r="H3" s="30" t="s">
        <v>72</v>
      </c>
      <c r="I3" s="30" t="s">
        <v>73</v>
      </c>
      <c r="J3" s="30" t="s">
        <v>68</v>
      </c>
      <c r="K3" s="30" t="s">
        <v>69</v>
      </c>
      <c r="L3" s="30" t="s">
        <v>30</v>
      </c>
      <c r="M3" s="30" t="s">
        <v>32</v>
      </c>
    </row>
    <row r="4" spans="1:13" x14ac:dyDescent="0.3">
      <c r="A4" s="50" t="s">
        <v>62</v>
      </c>
      <c r="B4" s="55">
        <v>0.2</v>
      </c>
      <c r="E4" s="145">
        <v>43466</v>
      </c>
      <c r="F4" s="146">
        <v>445.89229999999998</v>
      </c>
      <c r="G4" s="147">
        <f>F4</f>
        <v>445.89229999999998</v>
      </c>
      <c r="H4" s="155">
        <f>0</f>
        <v>0</v>
      </c>
      <c r="I4" s="155" t="e">
        <f t="shared" ref="I4:I67" si="0">G3+H3</f>
        <v>#VALUE!</v>
      </c>
      <c r="J4" s="155" t="e">
        <f t="shared" ref="J4:J67" si="1">F4-I4</f>
        <v>#VALUE!</v>
      </c>
      <c r="K4" s="155" t="e">
        <f t="shared" ref="K4:K67" si="2">ABS(J4)</f>
        <v>#VALUE!</v>
      </c>
      <c r="L4" s="155" t="e">
        <f t="shared" ref="L4:L67" si="3">J4^2</f>
        <v>#VALUE!</v>
      </c>
      <c r="M4" s="155" t="e">
        <f t="shared" ref="M4:M67" si="4">K4/F4</f>
        <v>#VALUE!</v>
      </c>
    </row>
    <row r="5" spans="1:13" x14ac:dyDescent="0.3">
      <c r="A5" s="50" t="s">
        <v>74</v>
      </c>
      <c r="B5" s="55">
        <v>0.1</v>
      </c>
      <c r="E5" s="145">
        <v>43497</v>
      </c>
      <c r="F5" s="146">
        <v>389.78920000000005</v>
      </c>
      <c r="G5" s="147">
        <f t="shared" ref="G5:G68" si="5">alpha*(F5)+(1-alpha)*(F4+H4)</f>
        <v>434.67168000000004</v>
      </c>
      <c r="H5" s="147">
        <f t="shared" ref="H5:H68" si="6">beta*(G5-G4)+(1-beta)*H4</f>
        <v>-1.1220619999999941</v>
      </c>
      <c r="I5" s="158">
        <f t="shared" si="0"/>
        <v>445.89229999999998</v>
      </c>
      <c r="J5" s="147">
        <f t="shared" si="1"/>
        <v>-56.103099999999927</v>
      </c>
      <c r="K5" s="147">
        <f t="shared" si="2"/>
        <v>56.103099999999927</v>
      </c>
      <c r="L5" s="148">
        <f t="shared" si="3"/>
        <v>3147.5578296099916</v>
      </c>
      <c r="M5" s="149">
        <f t="shared" si="4"/>
        <v>0.14393189960111752</v>
      </c>
    </row>
    <row r="6" spans="1:13" x14ac:dyDescent="0.3">
      <c r="A6" s="53"/>
      <c r="B6" s="53"/>
      <c r="E6" s="145">
        <v>43525</v>
      </c>
      <c r="F6" s="146">
        <v>388.86000000000013</v>
      </c>
      <c r="G6" s="147">
        <f t="shared" si="5"/>
        <v>388.70571040000016</v>
      </c>
      <c r="H6" s="147">
        <f t="shared" si="6"/>
        <v>-5.606452759999982</v>
      </c>
      <c r="I6" s="158">
        <f t="shared" si="0"/>
        <v>433.54961800000007</v>
      </c>
      <c r="J6" s="147">
        <f t="shared" si="1"/>
        <v>-44.689617999999939</v>
      </c>
      <c r="K6" s="147">
        <f t="shared" si="2"/>
        <v>44.689617999999939</v>
      </c>
      <c r="L6" s="148">
        <f t="shared" si="3"/>
        <v>1997.1619569859186</v>
      </c>
      <c r="M6" s="149">
        <f t="shared" si="4"/>
        <v>0.1149246978346961</v>
      </c>
    </row>
    <row r="7" spans="1:13" x14ac:dyDescent="0.3">
      <c r="A7" s="224" t="s">
        <v>18</v>
      </c>
      <c r="B7" s="224"/>
      <c r="E7" s="145">
        <v>43556</v>
      </c>
      <c r="F7" s="146">
        <v>373.31819999999993</v>
      </c>
      <c r="G7" s="147">
        <f t="shared" si="5"/>
        <v>381.2664777920001</v>
      </c>
      <c r="H7" s="147">
        <f t="shared" si="6"/>
        <v>-5.7897307447999893</v>
      </c>
      <c r="I7" s="158">
        <f t="shared" si="0"/>
        <v>383.09925764000019</v>
      </c>
      <c r="J7" s="147">
        <f t="shared" si="1"/>
        <v>-9.781057640000256</v>
      </c>
      <c r="K7" s="147">
        <f t="shared" si="2"/>
        <v>9.781057640000256</v>
      </c>
      <c r="L7" s="148">
        <f t="shared" si="3"/>
        <v>95.669088557007385</v>
      </c>
      <c r="M7" s="149">
        <f t="shared" si="4"/>
        <v>2.6200323584545993E-2</v>
      </c>
    </row>
    <row r="8" spans="1:13" x14ac:dyDescent="0.3">
      <c r="A8" s="50" t="s">
        <v>55</v>
      </c>
      <c r="B8" s="156">
        <f>AVERAGE(J5:J73)</f>
        <v>18.690485412922051</v>
      </c>
      <c r="E8" s="145">
        <v>43586</v>
      </c>
      <c r="F8" s="146">
        <v>322.24950000000001</v>
      </c>
      <c r="G8" s="147">
        <f t="shared" si="5"/>
        <v>358.47267540415999</v>
      </c>
      <c r="H8" s="147">
        <f t="shared" si="6"/>
        <v>-7.4901379091040026</v>
      </c>
      <c r="I8" s="158">
        <f t="shared" si="0"/>
        <v>375.47674704720009</v>
      </c>
      <c r="J8" s="147">
        <f t="shared" si="1"/>
        <v>-53.22724704720008</v>
      </c>
      <c r="K8" s="147">
        <f t="shared" si="2"/>
        <v>53.22724704720008</v>
      </c>
      <c r="L8" s="148">
        <f t="shared" si="3"/>
        <v>2833.1398282236696</v>
      </c>
      <c r="M8" s="149">
        <f t="shared" si="4"/>
        <v>0.16517402524193234</v>
      </c>
    </row>
    <row r="9" spans="1:13" x14ac:dyDescent="0.3">
      <c r="A9" s="50" t="s">
        <v>56</v>
      </c>
      <c r="B9" s="51">
        <f>AVERAGE(K5:K73)</f>
        <v>689.7572748543804</v>
      </c>
      <c r="E9" s="145">
        <v>43617</v>
      </c>
      <c r="F9" s="146">
        <v>284.95529999999997</v>
      </c>
      <c r="G9" s="147">
        <f t="shared" si="5"/>
        <v>308.79854967271677</v>
      </c>
      <c r="H9" s="147">
        <f t="shared" si="6"/>
        <v>-11.708536691337924</v>
      </c>
      <c r="I9" s="158">
        <f t="shared" si="0"/>
        <v>350.98253749505596</v>
      </c>
      <c r="J9" s="147">
        <f t="shared" si="1"/>
        <v>-66.027237495055999</v>
      </c>
      <c r="K9" s="147">
        <f t="shared" si="2"/>
        <v>66.027237495055999</v>
      </c>
      <c r="L9" s="148">
        <f t="shared" si="3"/>
        <v>4359.5960912285291</v>
      </c>
      <c r="M9" s="149">
        <f t="shared" si="4"/>
        <v>0.23171085954553577</v>
      </c>
    </row>
    <row r="10" spans="1:13" x14ac:dyDescent="0.3">
      <c r="A10" s="50" t="s">
        <v>57</v>
      </c>
      <c r="B10" s="51">
        <f>SQRT(AVERAGE(L5:L73))</f>
        <v>946.72985270680897</v>
      </c>
      <c r="E10" s="145">
        <v>43647</v>
      </c>
      <c r="F10" s="146">
        <v>355.49420000000009</v>
      </c>
      <c r="G10" s="147">
        <f t="shared" si="5"/>
        <v>289.69625064692968</v>
      </c>
      <c r="H10" s="147">
        <f t="shared" si="6"/>
        <v>-12.447912924782841</v>
      </c>
      <c r="I10" s="158">
        <f t="shared" si="0"/>
        <v>297.09001298137883</v>
      </c>
      <c r="J10" s="147">
        <f t="shared" si="1"/>
        <v>58.404187018621258</v>
      </c>
      <c r="K10" s="147">
        <f t="shared" si="2"/>
        <v>58.404187018621258</v>
      </c>
      <c r="L10" s="148">
        <f t="shared" si="3"/>
        <v>3411.0490613060879</v>
      </c>
      <c r="M10" s="149">
        <f t="shared" si="4"/>
        <v>0.16429012630479273</v>
      </c>
    </row>
    <row r="11" spans="1:13" x14ac:dyDescent="0.3">
      <c r="A11" s="50" t="s">
        <v>58</v>
      </c>
      <c r="B11" s="58">
        <f>AVERAGE(M5:M73)</f>
        <v>0.18846117417390007</v>
      </c>
      <c r="E11" s="145">
        <v>43678</v>
      </c>
      <c r="F11" s="146">
        <v>330.15060000000011</v>
      </c>
      <c r="G11" s="147">
        <f t="shared" si="5"/>
        <v>340.46714966017385</v>
      </c>
      <c r="H11" s="147">
        <f t="shared" si="6"/>
        <v>-6.1260317309801398</v>
      </c>
      <c r="I11" s="158">
        <f t="shared" si="0"/>
        <v>277.24833772214686</v>
      </c>
      <c r="J11" s="147">
        <f t="shared" si="1"/>
        <v>52.902262277853254</v>
      </c>
      <c r="K11" s="147">
        <f t="shared" si="2"/>
        <v>52.902262277853254</v>
      </c>
      <c r="L11" s="148">
        <f t="shared" si="3"/>
        <v>2798.6493541147752</v>
      </c>
      <c r="M11" s="149">
        <f t="shared" si="4"/>
        <v>0.16023675946023797</v>
      </c>
    </row>
    <row r="12" spans="1:13" x14ac:dyDescent="0.3">
      <c r="A12" s="53"/>
      <c r="B12" s="53"/>
      <c r="E12" s="145">
        <v>43709</v>
      </c>
      <c r="F12" s="146">
        <v>316.34869999999995</v>
      </c>
      <c r="G12" s="147">
        <f t="shared" si="5"/>
        <v>322.48939461521604</v>
      </c>
      <c r="H12" s="147">
        <f t="shared" si="6"/>
        <v>-7.3112040623779055</v>
      </c>
      <c r="I12" s="158">
        <f t="shared" si="0"/>
        <v>334.34111792919373</v>
      </c>
      <c r="J12" s="147">
        <f t="shared" si="1"/>
        <v>-17.992417929193778</v>
      </c>
      <c r="K12" s="147">
        <f t="shared" si="2"/>
        <v>17.992417929193778</v>
      </c>
      <c r="L12" s="148">
        <f t="shared" si="3"/>
        <v>323.72710293877373</v>
      </c>
      <c r="M12" s="149">
        <f t="shared" si="4"/>
        <v>5.6875270640257984E-2</v>
      </c>
    </row>
    <row r="13" spans="1:13" x14ac:dyDescent="0.3">
      <c r="A13" s="224" t="s">
        <v>75</v>
      </c>
      <c r="B13" s="224"/>
      <c r="E13" s="145">
        <v>43739</v>
      </c>
      <c r="F13" s="146">
        <v>408.41090000000003</v>
      </c>
      <c r="G13" s="147">
        <f t="shared" si="5"/>
        <v>328.91217675009767</v>
      </c>
      <c r="H13" s="147">
        <f t="shared" si="6"/>
        <v>-5.9378054426519515</v>
      </c>
      <c r="I13" s="158">
        <f t="shared" si="0"/>
        <v>315.17819055283815</v>
      </c>
      <c r="J13" s="147">
        <f t="shared" si="1"/>
        <v>93.232709447161881</v>
      </c>
      <c r="K13" s="147">
        <f t="shared" si="2"/>
        <v>93.232709447161881</v>
      </c>
      <c r="L13" s="148">
        <f t="shared" si="3"/>
        <v>8692.3381108589074</v>
      </c>
      <c r="M13" s="149">
        <f t="shared" si="4"/>
        <v>0.22828163853403979</v>
      </c>
    </row>
    <row r="14" spans="1:13" x14ac:dyDescent="0.3">
      <c r="A14" s="41" t="s">
        <v>50</v>
      </c>
      <c r="B14" s="77">
        <v>14.634349819076036</v>
      </c>
      <c r="E14" s="145">
        <v>43770</v>
      </c>
      <c r="F14" s="146">
        <v>451.06670000000003</v>
      </c>
      <c r="G14" s="147">
        <f t="shared" si="5"/>
        <v>412.19181564587848</v>
      </c>
      <c r="H14" s="147">
        <f t="shared" si="6"/>
        <v>2.9839389911913248</v>
      </c>
      <c r="I14" s="158">
        <f t="shared" si="0"/>
        <v>322.97437130744572</v>
      </c>
      <c r="J14" s="147">
        <f t="shared" si="1"/>
        <v>128.0923286925543</v>
      </c>
      <c r="K14" s="147">
        <f t="shared" si="2"/>
        <v>128.0923286925543</v>
      </c>
      <c r="L14" s="148">
        <f t="shared" si="3"/>
        <v>16407.644669881371</v>
      </c>
      <c r="M14" s="149">
        <f t="shared" si="4"/>
        <v>0.28397646887379252</v>
      </c>
    </row>
    <row r="15" spans="1:13" x14ac:dyDescent="0.3">
      <c r="A15" s="76" t="s">
        <v>139</v>
      </c>
      <c r="B15" s="79">
        <v>0.99</v>
      </c>
      <c r="E15" s="145">
        <v>43800</v>
      </c>
      <c r="F15" s="146">
        <v>528.77269999999999</v>
      </c>
      <c r="G15" s="147">
        <f t="shared" si="5"/>
        <v>468.99505119295316</v>
      </c>
      <c r="H15" s="147">
        <f t="shared" si="6"/>
        <v>8.3658686467796599</v>
      </c>
      <c r="I15" s="158">
        <f t="shared" si="0"/>
        <v>415.17575463706982</v>
      </c>
      <c r="J15" s="147">
        <f t="shared" si="1"/>
        <v>113.59694536293017</v>
      </c>
      <c r="K15" s="147">
        <f t="shared" si="2"/>
        <v>113.59694536293017</v>
      </c>
      <c r="L15" s="148">
        <f t="shared" si="3"/>
        <v>12904.265995788543</v>
      </c>
      <c r="M15" s="149">
        <f t="shared" si="4"/>
        <v>0.2148313355869737</v>
      </c>
    </row>
    <row r="16" spans="1:13" x14ac:dyDescent="0.3">
      <c r="A16" s="78" t="s">
        <v>84</v>
      </c>
      <c r="B16" s="44">
        <v>8.2889361904046749E-2</v>
      </c>
      <c r="E16" s="145">
        <v>43831</v>
      </c>
      <c r="F16" s="146">
        <v>740.12280000000021</v>
      </c>
      <c r="G16" s="147">
        <f t="shared" si="5"/>
        <v>577.73541491742378</v>
      </c>
      <c r="H16" s="147">
        <f t="shared" si="6"/>
        <v>18.403318154548757</v>
      </c>
      <c r="I16" s="158">
        <f t="shared" si="0"/>
        <v>477.36091983973279</v>
      </c>
      <c r="J16" s="147">
        <f t="shared" si="1"/>
        <v>262.76188016026742</v>
      </c>
      <c r="K16" s="147">
        <f t="shared" si="2"/>
        <v>262.76188016026742</v>
      </c>
      <c r="L16" s="148">
        <f t="shared" si="3"/>
        <v>69043.805665358741</v>
      </c>
      <c r="M16" s="149">
        <f t="shared" si="4"/>
        <v>0.35502470692737387</v>
      </c>
    </row>
    <row r="17" spans="1:13" x14ac:dyDescent="0.3">
      <c r="A17" s="41" t="s">
        <v>51</v>
      </c>
      <c r="B17" s="77">
        <v>492.56437655260538</v>
      </c>
      <c r="E17" s="145">
        <v>43862</v>
      </c>
      <c r="F17" s="146">
        <v>1010.0993999999999</v>
      </c>
      <c r="G17" s="147">
        <f t="shared" si="5"/>
        <v>808.84077452363908</v>
      </c>
      <c r="H17" s="147">
        <f t="shared" si="6"/>
        <v>39.673522299715415</v>
      </c>
      <c r="I17" s="158">
        <f t="shared" si="0"/>
        <v>596.13873307197252</v>
      </c>
      <c r="J17" s="147">
        <f t="shared" si="1"/>
        <v>413.96066692802742</v>
      </c>
      <c r="K17" s="147">
        <f t="shared" si="2"/>
        <v>413.96066692802742</v>
      </c>
      <c r="L17" s="148">
        <f t="shared" si="3"/>
        <v>171363.43376349725</v>
      </c>
      <c r="M17" s="149">
        <f t="shared" si="4"/>
        <v>0.40982171351455854</v>
      </c>
    </row>
    <row r="18" spans="1:13" x14ac:dyDescent="0.3">
      <c r="A18" s="76" t="s">
        <v>139</v>
      </c>
      <c r="B18" s="79">
        <v>0.9900000000000001</v>
      </c>
      <c r="E18" s="145">
        <v>43891</v>
      </c>
      <c r="F18" s="146">
        <v>820.0154</v>
      </c>
      <c r="G18" s="147">
        <f t="shared" si="5"/>
        <v>1003.8214178397725</v>
      </c>
      <c r="H18" s="147">
        <f t="shared" si="6"/>
        <v>55.204234401357219</v>
      </c>
      <c r="I18" s="158">
        <f t="shared" si="0"/>
        <v>848.51429682335447</v>
      </c>
      <c r="J18" s="147">
        <f t="shared" si="1"/>
        <v>-28.498896823354471</v>
      </c>
      <c r="K18" s="147">
        <f t="shared" si="2"/>
        <v>28.498896823354471</v>
      </c>
      <c r="L18" s="148">
        <f t="shared" si="3"/>
        <v>812.18712014820358</v>
      </c>
      <c r="M18" s="149">
        <f t="shared" si="4"/>
        <v>3.4754099524660721E-2</v>
      </c>
    </row>
    <row r="19" spans="1:13" x14ac:dyDescent="0.3">
      <c r="A19" s="78" t="s">
        <v>84</v>
      </c>
      <c r="B19" s="44">
        <v>9.999999999999995E-3</v>
      </c>
      <c r="E19" s="145">
        <v>43922</v>
      </c>
      <c r="F19" s="146">
        <v>929.03780000000029</v>
      </c>
      <c r="G19" s="147">
        <f t="shared" si="5"/>
        <v>885.98326752108585</v>
      </c>
      <c r="H19" s="147">
        <f t="shared" si="6"/>
        <v>37.899995929352833</v>
      </c>
      <c r="I19" s="158">
        <f t="shared" si="0"/>
        <v>1059.0256522411298</v>
      </c>
      <c r="J19" s="147">
        <f t="shared" si="1"/>
        <v>-129.98785224112953</v>
      </c>
      <c r="K19" s="147">
        <f t="shared" si="2"/>
        <v>129.98785224112953</v>
      </c>
      <c r="L19" s="148">
        <f t="shared" si="3"/>
        <v>16896.841730261724</v>
      </c>
      <c r="M19" s="149">
        <f t="shared" si="4"/>
        <v>0.13991664520122807</v>
      </c>
    </row>
    <row r="20" spans="1:13" x14ac:dyDescent="0.3">
      <c r="A20" s="41" t="s">
        <v>52</v>
      </c>
      <c r="B20" s="77">
        <v>686.78772401639583</v>
      </c>
      <c r="E20" s="145">
        <v>43952</v>
      </c>
      <c r="F20" s="146">
        <v>1065.9008000000003</v>
      </c>
      <c r="G20" s="147">
        <f t="shared" si="5"/>
        <v>986.73039674348263</v>
      </c>
      <c r="H20" s="147">
        <f t="shared" si="6"/>
        <v>44.184709258657229</v>
      </c>
      <c r="I20" s="158">
        <f t="shared" si="0"/>
        <v>923.88326345043868</v>
      </c>
      <c r="J20" s="147">
        <f t="shared" si="1"/>
        <v>142.01753654956167</v>
      </c>
      <c r="K20" s="147">
        <f t="shared" si="2"/>
        <v>142.01753654956167</v>
      </c>
      <c r="L20" s="148">
        <f t="shared" si="3"/>
        <v>20168.980687606083</v>
      </c>
      <c r="M20" s="149">
        <f t="shared" si="4"/>
        <v>0.13323710475642914</v>
      </c>
    </row>
    <row r="21" spans="1:13" x14ac:dyDescent="0.3">
      <c r="A21" s="76" t="s">
        <v>139</v>
      </c>
      <c r="B21" s="79">
        <v>0.9900000000000001</v>
      </c>
      <c r="E21" s="145">
        <v>43983</v>
      </c>
      <c r="F21" s="146">
        <v>1413.1953000000001</v>
      </c>
      <c r="G21" s="147">
        <f t="shared" si="5"/>
        <v>1170.7074674069261</v>
      </c>
      <c r="H21" s="147">
        <f t="shared" si="6"/>
        <v>58.163945399135855</v>
      </c>
      <c r="I21" s="158">
        <f t="shared" si="0"/>
        <v>1030.91510600214</v>
      </c>
      <c r="J21" s="147">
        <f t="shared" si="1"/>
        <v>382.28019399786012</v>
      </c>
      <c r="K21" s="147">
        <f t="shared" si="2"/>
        <v>382.28019399786012</v>
      </c>
      <c r="L21" s="148">
        <f t="shared" si="3"/>
        <v>146138.14672304157</v>
      </c>
      <c r="M21" s="149">
        <f t="shared" si="4"/>
        <v>0.27050768849702522</v>
      </c>
    </row>
    <row r="22" spans="1:13" x14ac:dyDescent="0.3">
      <c r="A22" s="78" t="s">
        <v>84</v>
      </c>
      <c r="B22" s="44">
        <v>9.999999999999995E-3</v>
      </c>
      <c r="E22" s="145">
        <v>44013</v>
      </c>
      <c r="F22" s="146">
        <v>2141.54</v>
      </c>
      <c r="G22" s="147">
        <f t="shared" si="5"/>
        <v>1605.3953963193087</v>
      </c>
      <c r="H22" s="147">
        <f t="shared" si="6"/>
        <v>95.816343750460533</v>
      </c>
      <c r="I22" s="158">
        <f t="shared" si="0"/>
        <v>1228.8714128060619</v>
      </c>
      <c r="J22" s="147">
        <f t="shared" si="1"/>
        <v>912.66858719393804</v>
      </c>
      <c r="K22" s="147">
        <f t="shared" si="2"/>
        <v>912.66858719393804</v>
      </c>
      <c r="L22" s="148">
        <f t="shared" si="3"/>
        <v>832963.95005057892</v>
      </c>
      <c r="M22" s="149">
        <f t="shared" si="4"/>
        <v>0.42617396228598953</v>
      </c>
    </row>
    <row r="23" spans="1:13" x14ac:dyDescent="0.3">
      <c r="A23" s="41" t="s">
        <v>53</v>
      </c>
      <c r="B23" s="168">
        <v>0.13719156510489278</v>
      </c>
      <c r="E23" s="145">
        <v>44044</v>
      </c>
      <c r="F23" s="146">
        <v>2520.4177999999997</v>
      </c>
      <c r="G23" s="147">
        <f t="shared" si="5"/>
        <v>2293.9686350003685</v>
      </c>
      <c r="H23" s="147">
        <f t="shared" si="6"/>
        <v>155.09203324352046</v>
      </c>
      <c r="I23" s="158">
        <f t="shared" si="0"/>
        <v>1701.2117400697693</v>
      </c>
      <c r="J23" s="147">
        <f t="shared" si="1"/>
        <v>819.20605993023037</v>
      </c>
      <c r="K23" s="147">
        <f t="shared" si="2"/>
        <v>819.20605993023037</v>
      </c>
      <c r="L23" s="148">
        <f t="shared" si="3"/>
        <v>671098.56862641219</v>
      </c>
      <c r="M23" s="149">
        <f t="shared" si="4"/>
        <v>0.32502788225437484</v>
      </c>
    </row>
    <row r="24" spans="1:13" x14ac:dyDescent="0.3">
      <c r="A24" s="76" t="s">
        <v>139</v>
      </c>
      <c r="B24" s="79">
        <v>0.9900000000000001</v>
      </c>
      <c r="E24" s="145">
        <v>44075</v>
      </c>
      <c r="F24" s="146">
        <v>2894.4665</v>
      </c>
      <c r="G24" s="147">
        <f t="shared" si="5"/>
        <v>2719.3011665948161</v>
      </c>
      <c r="H24" s="147">
        <f t="shared" si="6"/>
        <v>182.1160830786132</v>
      </c>
      <c r="I24" s="158">
        <f t="shared" si="0"/>
        <v>2449.0606682438888</v>
      </c>
      <c r="J24" s="147">
        <f t="shared" si="1"/>
        <v>445.40583175611118</v>
      </c>
      <c r="K24" s="147">
        <f t="shared" si="2"/>
        <v>445.40583175611118</v>
      </c>
      <c r="L24" s="148">
        <f t="shared" si="3"/>
        <v>198386.35496235322</v>
      </c>
      <c r="M24" s="149">
        <f t="shared" si="4"/>
        <v>0.15388184031707092</v>
      </c>
    </row>
    <row r="25" spans="1:13" x14ac:dyDescent="0.3">
      <c r="A25" s="78" t="s">
        <v>84</v>
      </c>
      <c r="B25" s="44">
        <v>9.999999999999995E-3</v>
      </c>
      <c r="E25" s="145">
        <v>44105</v>
      </c>
      <c r="F25" s="146">
        <v>3132.87</v>
      </c>
      <c r="G25" s="147">
        <f t="shared" si="5"/>
        <v>3087.8400664628912</v>
      </c>
      <c r="H25" s="147">
        <f t="shared" si="6"/>
        <v>200.75836475755938</v>
      </c>
      <c r="I25" s="158">
        <f t="shared" si="0"/>
        <v>2901.4172496734291</v>
      </c>
      <c r="J25" s="147">
        <f t="shared" si="1"/>
        <v>231.45275032657082</v>
      </c>
      <c r="K25" s="147">
        <f t="shared" si="2"/>
        <v>231.45275032657082</v>
      </c>
      <c r="L25" s="148">
        <f t="shared" si="3"/>
        <v>53570.375633733929</v>
      </c>
      <c r="M25" s="149">
        <f t="shared" si="4"/>
        <v>7.3878823674959654E-2</v>
      </c>
    </row>
    <row r="26" spans="1:13" x14ac:dyDescent="0.3">
      <c r="E26" s="145">
        <v>44136</v>
      </c>
      <c r="F26" s="146">
        <v>3104.0831999999996</v>
      </c>
      <c r="G26" s="147">
        <f t="shared" si="5"/>
        <v>3287.7193318060476</v>
      </c>
      <c r="H26" s="147">
        <f t="shared" si="6"/>
        <v>200.6704548161191</v>
      </c>
      <c r="I26" s="158">
        <f t="shared" si="0"/>
        <v>3288.5984312204505</v>
      </c>
      <c r="J26" s="147">
        <f t="shared" si="1"/>
        <v>-184.51523122045091</v>
      </c>
      <c r="K26" s="147">
        <f t="shared" si="2"/>
        <v>184.51523122045091</v>
      </c>
      <c r="L26" s="148">
        <f t="shared" si="3"/>
        <v>34045.870552336462</v>
      </c>
      <c r="M26" s="149">
        <f t="shared" si="4"/>
        <v>5.944274664430739E-2</v>
      </c>
    </row>
    <row r="27" spans="1:13" x14ac:dyDescent="0.3">
      <c r="E27" s="145">
        <v>44166</v>
      </c>
      <c r="F27" s="146">
        <v>4684.67</v>
      </c>
      <c r="G27" s="147">
        <f t="shared" si="5"/>
        <v>3580.7369238528954</v>
      </c>
      <c r="H27" s="147">
        <f t="shared" si="6"/>
        <v>209.90516853919198</v>
      </c>
      <c r="I27" s="158">
        <f t="shared" si="0"/>
        <v>3488.3897866221669</v>
      </c>
      <c r="J27" s="147">
        <f t="shared" si="1"/>
        <v>1196.2802133778332</v>
      </c>
      <c r="K27" s="147">
        <f t="shared" si="2"/>
        <v>1196.2802133778332</v>
      </c>
      <c r="L27" s="148">
        <f t="shared" si="3"/>
        <v>1431086.3489193141</v>
      </c>
      <c r="M27" s="149">
        <f t="shared" si="4"/>
        <v>0.25536061523604292</v>
      </c>
    </row>
    <row r="28" spans="1:13" x14ac:dyDescent="0.3">
      <c r="E28" s="145">
        <v>44197</v>
      </c>
      <c r="F28" s="146">
        <v>5248.92</v>
      </c>
      <c r="G28" s="147">
        <f t="shared" si="5"/>
        <v>4965.4441348313539</v>
      </c>
      <c r="H28" s="147">
        <f t="shared" si="6"/>
        <v>327.38537278311867</v>
      </c>
      <c r="I28" s="158">
        <f t="shared" si="0"/>
        <v>3790.6420923920873</v>
      </c>
      <c r="J28" s="147">
        <f t="shared" si="1"/>
        <v>1458.2779076079128</v>
      </c>
      <c r="K28" s="147">
        <f t="shared" si="2"/>
        <v>1458.2779076079128</v>
      </c>
      <c r="L28" s="148">
        <f t="shared" si="3"/>
        <v>2126574.455817312</v>
      </c>
      <c r="M28" s="149">
        <f t="shared" si="4"/>
        <v>0.2778243729391785</v>
      </c>
    </row>
    <row r="29" spans="1:13" x14ac:dyDescent="0.3">
      <c r="E29" s="145">
        <v>44228</v>
      </c>
      <c r="F29" s="146">
        <v>5030.3734999999997</v>
      </c>
      <c r="G29" s="147">
        <f t="shared" si="5"/>
        <v>5467.118998226495</v>
      </c>
      <c r="H29" s="147">
        <f t="shared" si="6"/>
        <v>344.81432184432094</v>
      </c>
      <c r="I29" s="158">
        <f t="shared" si="0"/>
        <v>5292.8295076144723</v>
      </c>
      <c r="J29" s="147">
        <f t="shared" si="1"/>
        <v>-262.45600761447258</v>
      </c>
      <c r="K29" s="147">
        <f t="shared" si="2"/>
        <v>262.45600761447258</v>
      </c>
      <c r="L29" s="148">
        <f t="shared" si="3"/>
        <v>68883.155932928086</v>
      </c>
      <c r="M29" s="149">
        <f t="shared" si="4"/>
        <v>5.2174258554453783E-2</v>
      </c>
    </row>
    <row r="30" spans="1:13" x14ac:dyDescent="0.3">
      <c r="E30" s="145">
        <v>44256</v>
      </c>
      <c r="F30" s="146">
        <v>5035.4866999999995</v>
      </c>
      <c r="G30" s="147">
        <f t="shared" si="5"/>
        <v>5307.247597475457</v>
      </c>
      <c r="H30" s="147">
        <f t="shared" si="6"/>
        <v>294.34574958478504</v>
      </c>
      <c r="I30" s="158">
        <f t="shared" si="0"/>
        <v>5811.9333200708161</v>
      </c>
      <c r="J30" s="147">
        <f t="shared" si="1"/>
        <v>-776.44662007081661</v>
      </c>
      <c r="K30" s="147">
        <f t="shared" si="2"/>
        <v>776.44662007081661</v>
      </c>
      <c r="L30" s="148">
        <f t="shared" si="3"/>
        <v>602869.35381939507</v>
      </c>
      <c r="M30" s="149">
        <f t="shared" si="4"/>
        <v>0.15419495002753492</v>
      </c>
    </row>
    <row r="31" spans="1:13" x14ac:dyDescent="0.3">
      <c r="E31" s="145">
        <v>44287</v>
      </c>
      <c r="F31" s="146">
        <v>4967.3265999999994</v>
      </c>
      <c r="G31" s="147">
        <f t="shared" si="5"/>
        <v>5257.3312796678283</v>
      </c>
      <c r="H31" s="147">
        <f t="shared" si="6"/>
        <v>259.91954284554367</v>
      </c>
      <c r="I31" s="158">
        <f t="shared" si="0"/>
        <v>5601.5933470602422</v>
      </c>
      <c r="J31" s="147">
        <f t="shared" si="1"/>
        <v>-634.26674706024278</v>
      </c>
      <c r="K31" s="147">
        <f t="shared" si="2"/>
        <v>634.26674706024278</v>
      </c>
      <c r="L31" s="148">
        <f t="shared" si="3"/>
        <v>402294.30642638198</v>
      </c>
      <c r="M31" s="149">
        <f t="shared" si="4"/>
        <v>0.12768774798505153</v>
      </c>
    </row>
    <row r="32" spans="1:13" x14ac:dyDescent="0.3">
      <c r="E32" s="145">
        <v>44317</v>
      </c>
      <c r="F32" s="146">
        <v>4111.6866000000009</v>
      </c>
      <c r="G32" s="147">
        <f t="shared" si="5"/>
        <v>5004.1342342764347</v>
      </c>
      <c r="H32" s="147">
        <f t="shared" si="6"/>
        <v>208.60788402184994</v>
      </c>
      <c r="I32" s="158">
        <f t="shared" si="0"/>
        <v>5517.2508225133715</v>
      </c>
      <c r="J32" s="147">
        <f t="shared" si="1"/>
        <v>-1405.5642225133706</v>
      </c>
      <c r="K32" s="147">
        <f t="shared" si="2"/>
        <v>1405.5642225133706</v>
      </c>
      <c r="L32" s="148">
        <f t="shared" si="3"/>
        <v>1975610.7836096161</v>
      </c>
      <c r="M32" s="149">
        <f t="shared" si="4"/>
        <v>0.34184614715366934</v>
      </c>
    </row>
    <row r="33" spans="5:13" x14ac:dyDescent="0.3">
      <c r="E33" s="145">
        <v>44348</v>
      </c>
      <c r="F33" s="146">
        <v>4597.4101000000001</v>
      </c>
      <c r="G33" s="147">
        <f t="shared" si="5"/>
        <v>4375.7176072174807</v>
      </c>
      <c r="H33" s="147">
        <f t="shared" si="6"/>
        <v>124.90543291376954</v>
      </c>
      <c r="I33" s="158">
        <f t="shared" si="0"/>
        <v>5212.7421182982844</v>
      </c>
      <c r="J33" s="147">
        <f t="shared" si="1"/>
        <v>-615.33201829828431</v>
      </c>
      <c r="K33" s="147">
        <f t="shared" si="2"/>
        <v>615.33201829828431</v>
      </c>
      <c r="L33" s="148">
        <f t="shared" si="3"/>
        <v>378633.49274304009</v>
      </c>
      <c r="M33" s="149">
        <f t="shared" si="4"/>
        <v>0.13384318668858458</v>
      </c>
    </row>
    <row r="34" spans="5:13" x14ac:dyDescent="0.3">
      <c r="E34" s="145">
        <v>44378</v>
      </c>
      <c r="F34" s="146">
        <v>4613.943400000001</v>
      </c>
      <c r="G34" s="147">
        <f t="shared" si="5"/>
        <v>4700.6411063310161</v>
      </c>
      <c r="H34" s="147">
        <f t="shared" si="6"/>
        <v>144.90723953374612</v>
      </c>
      <c r="I34" s="158">
        <f t="shared" si="0"/>
        <v>4500.6230401312505</v>
      </c>
      <c r="J34" s="147">
        <f t="shared" si="1"/>
        <v>113.32035986875053</v>
      </c>
      <c r="K34" s="147">
        <f t="shared" si="2"/>
        <v>113.32035986875053</v>
      </c>
      <c r="L34" s="148">
        <f t="shared" si="3"/>
        <v>12841.503960783126</v>
      </c>
      <c r="M34" s="149">
        <f t="shared" si="4"/>
        <v>2.4560413954958896E-2</v>
      </c>
    </row>
    <row r="35" spans="5:13" x14ac:dyDescent="0.3">
      <c r="E35" s="145">
        <v>44409</v>
      </c>
      <c r="F35" s="146">
        <v>5171.7832000000008</v>
      </c>
      <c r="G35" s="147">
        <f t="shared" si="5"/>
        <v>4841.4371516269985</v>
      </c>
      <c r="H35" s="147">
        <f t="shared" si="6"/>
        <v>144.49612010996975</v>
      </c>
      <c r="I35" s="158">
        <f t="shared" si="0"/>
        <v>4845.5483458647623</v>
      </c>
      <c r="J35" s="147">
        <f t="shared" si="1"/>
        <v>326.23485413523849</v>
      </c>
      <c r="K35" s="147">
        <f t="shared" si="2"/>
        <v>326.23485413523849</v>
      </c>
      <c r="L35" s="148">
        <f t="shared" si="3"/>
        <v>106429.18005264034</v>
      </c>
      <c r="M35" s="149">
        <f t="shared" si="4"/>
        <v>6.307976214765508E-2</v>
      </c>
    </row>
    <row r="36" spans="5:13" x14ac:dyDescent="0.3">
      <c r="E36" s="145">
        <v>44440</v>
      </c>
      <c r="F36" s="146">
        <v>5277.6665999999996</v>
      </c>
      <c r="G36" s="147">
        <f t="shared" si="5"/>
        <v>5308.5567760879767</v>
      </c>
      <c r="H36" s="147">
        <f t="shared" si="6"/>
        <v>176.75847054507062</v>
      </c>
      <c r="I36" s="158">
        <f t="shared" si="0"/>
        <v>4985.933271736968</v>
      </c>
      <c r="J36" s="147">
        <f t="shared" si="1"/>
        <v>291.73332826303158</v>
      </c>
      <c r="K36" s="147">
        <f t="shared" si="2"/>
        <v>291.73332826303158</v>
      </c>
      <c r="L36" s="148">
        <f t="shared" si="3"/>
        <v>85108.334819425741</v>
      </c>
      <c r="M36" s="149">
        <f t="shared" si="4"/>
        <v>5.5276952936555636E-2</v>
      </c>
    </row>
    <row r="37" spans="5:13" x14ac:dyDescent="0.3">
      <c r="E37" s="145">
        <v>44470</v>
      </c>
      <c r="F37" s="146">
        <v>6148.4434000000001</v>
      </c>
      <c r="G37" s="147">
        <f t="shared" si="5"/>
        <v>5593.2287364360564</v>
      </c>
      <c r="H37" s="147">
        <f t="shared" si="6"/>
        <v>187.54981952537156</v>
      </c>
      <c r="I37" s="158">
        <f t="shared" si="0"/>
        <v>5485.3152466330475</v>
      </c>
      <c r="J37" s="147">
        <f t="shared" si="1"/>
        <v>663.12815336695257</v>
      </c>
      <c r="K37" s="147">
        <f t="shared" si="2"/>
        <v>663.12815336695257</v>
      </c>
      <c r="L37" s="148">
        <f t="shared" si="3"/>
        <v>439738.9477878646</v>
      </c>
      <c r="M37" s="149">
        <f t="shared" si="4"/>
        <v>0.10785301420631969</v>
      </c>
    </row>
    <row r="38" spans="5:13" x14ac:dyDescent="0.3">
      <c r="E38" s="145">
        <v>44501</v>
      </c>
      <c r="F38" s="146">
        <v>7844.6366999999991</v>
      </c>
      <c r="G38" s="147">
        <f t="shared" si="5"/>
        <v>6637.7219156202973</v>
      </c>
      <c r="H38" s="147">
        <f t="shared" si="6"/>
        <v>273.24415549125854</v>
      </c>
      <c r="I38" s="158">
        <f t="shared" si="0"/>
        <v>5780.7785559614276</v>
      </c>
      <c r="J38" s="147">
        <f t="shared" si="1"/>
        <v>2063.8581440385715</v>
      </c>
      <c r="K38" s="147">
        <f t="shared" si="2"/>
        <v>2063.8581440385715</v>
      </c>
      <c r="L38" s="148">
        <f t="shared" si="3"/>
        <v>4259510.4387143366</v>
      </c>
      <c r="M38" s="149">
        <f t="shared" si="4"/>
        <v>0.26309161570714573</v>
      </c>
    </row>
    <row r="39" spans="5:13" x14ac:dyDescent="0.3">
      <c r="E39" s="145">
        <v>44531</v>
      </c>
      <c r="F39" s="146">
        <v>7471.8599000000004</v>
      </c>
      <c r="G39" s="147">
        <f t="shared" si="5"/>
        <v>7988.6766643930059</v>
      </c>
      <c r="H39" s="147">
        <f t="shared" si="6"/>
        <v>381.01521481940358</v>
      </c>
      <c r="I39" s="158">
        <f t="shared" si="0"/>
        <v>6910.9660711115557</v>
      </c>
      <c r="J39" s="147">
        <f t="shared" si="1"/>
        <v>560.89382888844466</v>
      </c>
      <c r="K39" s="147">
        <f t="shared" si="2"/>
        <v>560.89382888844466</v>
      </c>
      <c r="L39" s="148">
        <f t="shared" si="3"/>
        <v>314601.88728513982</v>
      </c>
      <c r="M39" s="149">
        <f t="shared" si="4"/>
        <v>7.5067498105584746E-2</v>
      </c>
    </row>
    <row r="40" spans="5:13" x14ac:dyDescent="0.3">
      <c r="E40" s="145">
        <v>44562</v>
      </c>
      <c r="F40" s="146">
        <v>6734.4566999999997</v>
      </c>
      <c r="G40" s="147">
        <f t="shared" si="5"/>
        <v>7629.1914318555237</v>
      </c>
      <c r="H40" s="147">
        <f t="shared" si="6"/>
        <v>306.96517008371501</v>
      </c>
      <c r="I40" s="158">
        <f t="shared" si="0"/>
        <v>8369.6918792124088</v>
      </c>
      <c r="J40" s="147">
        <f t="shared" si="1"/>
        <v>-1635.2351792124091</v>
      </c>
      <c r="K40" s="147">
        <f t="shared" si="2"/>
        <v>1635.2351792124091</v>
      </c>
      <c r="L40" s="148">
        <f t="shared" si="3"/>
        <v>2673994.0913338396</v>
      </c>
      <c r="M40" s="149">
        <f t="shared" si="4"/>
        <v>0.24281619914675659</v>
      </c>
    </row>
    <row r="41" spans="5:13" x14ac:dyDescent="0.3">
      <c r="E41" s="145">
        <v>44593</v>
      </c>
      <c r="F41" s="146">
        <v>5566.2701999999999</v>
      </c>
      <c r="G41" s="147">
        <f t="shared" si="5"/>
        <v>6746.3915360669716</v>
      </c>
      <c r="H41" s="147">
        <f t="shared" si="6"/>
        <v>187.98866349648833</v>
      </c>
      <c r="I41" s="158">
        <f t="shared" si="0"/>
        <v>7936.1566019392385</v>
      </c>
      <c r="J41" s="147">
        <f t="shared" si="1"/>
        <v>-2369.8864019392386</v>
      </c>
      <c r="K41" s="147">
        <f t="shared" si="2"/>
        <v>2369.8864019392386</v>
      </c>
      <c r="L41" s="148">
        <f t="shared" si="3"/>
        <v>5616361.5580965104</v>
      </c>
      <c r="M41" s="149">
        <f t="shared" si="4"/>
        <v>0.42575841933423186</v>
      </c>
    </row>
    <row r="42" spans="5:13" x14ac:dyDescent="0.3">
      <c r="E42" s="145">
        <v>44621</v>
      </c>
      <c r="F42" s="146">
        <v>7010.2432999999992</v>
      </c>
      <c r="G42" s="147">
        <f t="shared" si="5"/>
        <v>6005.4557507971913</v>
      </c>
      <c r="H42" s="147">
        <f t="shared" si="6"/>
        <v>95.096218619861475</v>
      </c>
      <c r="I42" s="158">
        <f t="shared" si="0"/>
        <v>6934.3801995634603</v>
      </c>
      <c r="J42" s="147">
        <f t="shared" si="1"/>
        <v>75.863100436538843</v>
      </c>
      <c r="K42" s="147">
        <f t="shared" si="2"/>
        <v>75.863100436538843</v>
      </c>
      <c r="L42" s="148">
        <f t="shared" si="3"/>
        <v>5755.21000784438</v>
      </c>
      <c r="M42" s="149">
        <f t="shared" si="4"/>
        <v>1.0821750000679555E-2</v>
      </c>
    </row>
    <row r="43" spans="5:13" x14ac:dyDescent="0.3">
      <c r="E43" s="145">
        <v>44652</v>
      </c>
      <c r="F43" s="146">
        <v>6649.2499000000016</v>
      </c>
      <c r="G43" s="147">
        <f t="shared" si="5"/>
        <v>7014.1215948958888</v>
      </c>
      <c r="H43" s="147">
        <f t="shared" si="6"/>
        <v>186.45318116774507</v>
      </c>
      <c r="I43" s="158">
        <f t="shared" si="0"/>
        <v>6100.5519694170525</v>
      </c>
      <c r="J43" s="147">
        <f t="shared" si="1"/>
        <v>548.69793058294908</v>
      </c>
      <c r="K43" s="147">
        <f t="shared" si="2"/>
        <v>548.69793058294908</v>
      </c>
      <c r="L43" s="148">
        <f t="shared" si="3"/>
        <v>301069.41902601079</v>
      </c>
      <c r="M43" s="149">
        <f t="shared" si="4"/>
        <v>8.2520275043798386E-2</v>
      </c>
    </row>
    <row r="44" spans="5:13" x14ac:dyDescent="0.3">
      <c r="E44" s="145">
        <v>44682</v>
      </c>
      <c r="F44" s="146">
        <v>5359.6900000000014</v>
      </c>
      <c r="G44" s="147">
        <f t="shared" si="5"/>
        <v>6540.5004649341981</v>
      </c>
      <c r="H44" s="147">
        <f t="shared" si="6"/>
        <v>120.44575005480151</v>
      </c>
      <c r="I44" s="158">
        <f t="shared" si="0"/>
        <v>7200.5747760636341</v>
      </c>
      <c r="J44" s="147">
        <f t="shared" si="1"/>
        <v>-1840.8847760636327</v>
      </c>
      <c r="K44" s="147">
        <f t="shared" si="2"/>
        <v>1840.8847760636327</v>
      </c>
      <c r="L44" s="148">
        <f t="shared" si="3"/>
        <v>3388856.7587428512</v>
      </c>
      <c r="M44" s="149">
        <f t="shared" si="4"/>
        <v>0.34346851703431208</v>
      </c>
    </row>
    <row r="45" spans="5:13" x14ac:dyDescent="0.3">
      <c r="E45" s="145">
        <v>44713</v>
      </c>
      <c r="F45" s="146">
        <v>4914.5434999999989</v>
      </c>
      <c r="G45" s="147">
        <f t="shared" si="5"/>
        <v>5367.0173000438426</v>
      </c>
      <c r="H45" s="147">
        <f t="shared" si="6"/>
        <v>-8.9471414397142013</v>
      </c>
      <c r="I45" s="158">
        <f t="shared" si="0"/>
        <v>6660.9462149889996</v>
      </c>
      <c r="J45" s="147">
        <f t="shared" si="1"/>
        <v>-1746.4027149890007</v>
      </c>
      <c r="K45" s="147">
        <f t="shared" si="2"/>
        <v>1746.4027149890007</v>
      </c>
      <c r="L45" s="148">
        <f t="shared" si="3"/>
        <v>3049922.442920953</v>
      </c>
      <c r="M45" s="149">
        <f t="shared" si="4"/>
        <v>0.35535400490177799</v>
      </c>
    </row>
    <row r="46" spans="5:13" x14ac:dyDescent="0.3">
      <c r="E46" s="145">
        <v>44743</v>
      </c>
      <c r="F46" s="146">
        <v>5027.8931999999995</v>
      </c>
      <c r="G46" s="147">
        <f t="shared" si="5"/>
        <v>4930.055726848228</v>
      </c>
      <c r="H46" s="147">
        <f t="shared" si="6"/>
        <v>-51.748584615304246</v>
      </c>
      <c r="I46" s="158">
        <f t="shared" si="0"/>
        <v>5358.0701586041287</v>
      </c>
      <c r="J46" s="147">
        <f t="shared" si="1"/>
        <v>-330.17695860412914</v>
      </c>
      <c r="K46" s="147">
        <f t="shared" si="2"/>
        <v>330.17695860412914</v>
      </c>
      <c r="L46" s="148">
        <f t="shared" si="3"/>
        <v>109016.8239930728</v>
      </c>
      <c r="M46" s="149">
        <f t="shared" si="4"/>
        <v>6.5669047744317477E-2</v>
      </c>
    </row>
    <row r="47" spans="5:13" x14ac:dyDescent="0.3">
      <c r="E47" s="145">
        <v>44774</v>
      </c>
      <c r="F47" s="146">
        <v>6782.0066999999999</v>
      </c>
      <c r="G47" s="147">
        <f t="shared" si="5"/>
        <v>5337.3170323077566</v>
      </c>
      <c r="H47" s="147">
        <f t="shared" si="6"/>
        <v>-5.8475956078209634</v>
      </c>
      <c r="I47" s="158">
        <f t="shared" si="0"/>
        <v>4878.307142232924</v>
      </c>
      <c r="J47" s="147">
        <f t="shared" si="1"/>
        <v>1903.6995577670759</v>
      </c>
      <c r="K47" s="147">
        <f t="shared" si="2"/>
        <v>1903.6995577670759</v>
      </c>
      <c r="L47" s="148">
        <f t="shared" si="3"/>
        <v>3624072.0062425607</v>
      </c>
      <c r="M47" s="149">
        <f t="shared" si="4"/>
        <v>0.2806985663648896</v>
      </c>
    </row>
    <row r="48" spans="5:13" x14ac:dyDescent="0.3">
      <c r="E48" s="145">
        <v>44805</v>
      </c>
      <c r="F48" s="146">
        <v>6063.43</v>
      </c>
      <c r="G48" s="147">
        <f t="shared" si="5"/>
        <v>6633.6132835137432</v>
      </c>
      <c r="H48" s="147">
        <f t="shared" si="6"/>
        <v>124.3667890735598</v>
      </c>
      <c r="I48" s="158">
        <f t="shared" si="0"/>
        <v>5331.4694366999356</v>
      </c>
      <c r="J48" s="147">
        <f t="shared" si="1"/>
        <v>731.96056330006468</v>
      </c>
      <c r="K48" s="147">
        <f t="shared" si="2"/>
        <v>731.96056330006468</v>
      </c>
      <c r="L48" s="148">
        <f t="shared" si="3"/>
        <v>535766.266226548</v>
      </c>
      <c r="M48" s="149">
        <f t="shared" si="4"/>
        <v>0.12071724474432205</v>
      </c>
    </row>
    <row r="49" spans="5:13" x14ac:dyDescent="0.3">
      <c r="E49" s="145">
        <v>44835</v>
      </c>
      <c r="F49" s="146">
        <v>4700.0200000000004</v>
      </c>
      <c r="G49" s="147">
        <f t="shared" si="5"/>
        <v>5890.241431258848</v>
      </c>
      <c r="H49" s="147">
        <f t="shared" si="6"/>
        <v>37.592924940714298</v>
      </c>
      <c r="I49" s="158">
        <f t="shared" si="0"/>
        <v>6757.9800725873029</v>
      </c>
      <c r="J49" s="147">
        <f t="shared" si="1"/>
        <v>-2057.9600725873024</v>
      </c>
      <c r="K49" s="147">
        <f t="shared" si="2"/>
        <v>2057.9600725873024</v>
      </c>
      <c r="L49" s="148">
        <f t="shared" si="3"/>
        <v>4235199.6603635354</v>
      </c>
      <c r="M49" s="149">
        <f t="shared" si="4"/>
        <v>0.43786198198886433</v>
      </c>
    </row>
    <row r="50" spans="5:13" x14ac:dyDescent="0.3">
      <c r="E50" s="145">
        <v>44866</v>
      </c>
      <c r="F50" s="146">
        <v>4016.1799999999994</v>
      </c>
      <c r="G50" s="147">
        <f t="shared" si="5"/>
        <v>4593.3263399525722</v>
      </c>
      <c r="H50" s="147">
        <f t="shared" si="6"/>
        <v>-95.857876683984728</v>
      </c>
      <c r="I50" s="158">
        <f t="shared" si="0"/>
        <v>5927.8343561995625</v>
      </c>
      <c r="J50" s="147">
        <f t="shared" si="1"/>
        <v>-1911.6543561995632</v>
      </c>
      <c r="K50" s="147">
        <f t="shared" si="2"/>
        <v>1911.6543561995632</v>
      </c>
      <c r="L50" s="148">
        <f t="shared" si="3"/>
        <v>3654422.3775767661</v>
      </c>
      <c r="M50" s="149">
        <f t="shared" si="4"/>
        <v>0.47598821671328562</v>
      </c>
    </row>
    <row r="51" spans="5:13" x14ac:dyDescent="0.3">
      <c r="E51" s="145">
        <v>44896</v>
      </c>
      <c r="F51" s="146">
        <v>3212.38</v>
      </c>
      <c r="G51" s="147">
        <f t="shared" si="5"/>
        <v>3778.7336986528121</v>
      </c>
      <c r="H51" s="147">
        <f t="shared" si="6"/>
        <v>-167.73135314556228</v>
      </c>
      <c r="I51" s="158">
        <f t="shared" si="0"/>
        <v>4497.4684632685876</v>
      </c>
      <c r="J51" s="147">
        <f t="shared" si="1"/>
        <v>-1285.0884632685875</v>
      </c>
      <c r="K51" s="147">
        <f t="shared" si="2"/>
        <v>1285.0884632685875</v>
      </c>
      <c r="L51" s="148">
        <f t="shared" si="3"/>
        <v>1651452.3584260198</v>
      </c>
      <c r="M51" s="149">
        <f t="shared" si="4"/>
        <v>0.40004248042528823</v>
      </c>
    </row>
    <row r="52" spans="5:13" x14ac:dyDescent="0.3">
      <c r="E52" s="145">
        <v>44927</v>
      </c>
      <c r="F52" s="146">
        <v>2683.9200000000005</v>
      </c>
      <c r="G52" s="147">
        <f t="shared" si="5"/>
        <v>2972.5029174835504</v>
      </c>
      <c r="H52" s="147">
        <f t="shared" si="6"/>
        <v>-231.58129594793223</v>
      </c>
      <c r="I52" s="158">
        <f t="shared" si="0"/>
        <v>3611.0023455072496</v>
      </c>
      <c r="J52" s="147">
        <f t="shared" si="1"/>
        <v>-927.0823455072491</v>
      </c>
      <c r="K52" s="147">
        <f t="shared" si="2"/>
        <v>927.0823455072491</v>
      </c>
      <c r="L52" s="148">
        <f t="shared" si="3"/>
        <v>859481.67535122239</v>
      </c>
      <c r="M52" s="149">
        <f t="shared" si="4"/>
        <v>0.34542100565860717</v>
      </c>
    </row>
    <row r="53" spans="5:13" x14ac:dyDescent="0.3">
      <c r="E53" s="145">
        <v>44958</v>
      </c>
      <c r="F53" s="146">
        <v>3795.73</v>
      </c>
      <c r="G53" s="147">
        <f t="shared" si="5"/>
        <v>2721.016963241655</v>
      </c>
      <c r="H53" s="147">
        <f t="shared" si="6"/>
        <v>-233.57176177732856</v>
      </c>
      <c r="I53" s="158">
        <f t="shared" si="0"/>
        <v>2740.9216215356182</v>
      </c>
      <c r="J53" s="147">
        <f t="shared" si="1"/>
        <v>1054.8083784643818</v>
      </c>
      <c r="K53" s="147">
        <f t="shared" si="2"/>
        <v>1054.8083784643818</v>
      </c>
      <c r="L53" s="148">
        <f t="shared" si="3"/>
        <v>1112620.7152786586</v>
      </c>
      <c r="M53" s="149">
        <f t="shared" si="4"/>
        <v>0.27789341667199241</v>
      </c>
    </row>
    <row r="54" spans="5:13" x14ac:dyDescent="0.3">
      <c r="E54" s="145">
        <v>44986</v>
      </c>
      <c r="F54" s="146">
        <v>4336.0200000000004</v>
      </c>
      <c r="G54" s="147">
        <f t="shared" si="5"/>
        <v>3716.9305905781375</v>
      </c>
      <c r="H54" s="147">
        <f t="shared" si="6"/>
        <v>-110.62322286594747</v>
      </c>
      <c r="I54" s="158">
        <f t="shared" si="0"/>
        <v>2487.4452014643266</v>
      </c>
      <c r="J54" s="147">
        <f t="shared" si="1"/>
        <v>1848.5747985356738</v>
      </c>
      <c r="K54" s="147">
        <f t="shared" si="2"/>
        <v>1848.5747985356738</v>
      </c>
      <c r="L54" s="148">
        <f t="shared" si="3"/>
        <v>3417228.785781207</v>
      </c>
      <c r="M54" s="149">
        <f t="shared" si="4"/>
        <v>0.42632985976440924</v>
      </c>
    </row>
    <row r="55" spans="5:13" x14ac:dyDescent="0.3">
      <c r="E55" s="145">
        <v>45017</v>
      </c>
      <c r="F55" s="146">
        <v>3362.1500000000005</v>
      </c>
      <c r="G55" s="147">
        <f t="shared" si="5"/>
        <v>4052.7474217072431</v>
      </c>
      <c r="H55" s="147">
        <f t="shared" si="6"/>
        <v>-65.979217466442151</v>
      </c>
      <c r="I55" s="158">
        <f t="shared" si="0"/>
        <v>3606.3073677121902</v>
      </c>
      <c r="J55" s="147">
        <f t="shared" si="1"/>
        <v>-244.15736771218963</v>
      </c>
      <c r="K55" s="147">
        <f t="shared" si="2"/>
        <v>244.15736771218963</v>
      </c>
      <c r="L55" s="148">
        <f t="shared" si="3"/>
        <v>59612.820208145378</v>
      </c>
      <c r="M55" s="149">
        <f t="shared" si="4"/>
        <v>7.2619415466945142E-2</v>
      </c>
    </row>
    <row r="56" spans="5:13" x14ac:dyDescent="0.3">
      <c r="E56" s="145">
        <v>45047</v>
      </c>
      <c r="F56" s="146">
        <v>3867.579999999999</v>
      </c>
      <c r="G56" s="147">
        <f t="shared" si="5"/>
        <v>3410.4526260268467</v>
      </c>
      <c r="H56" s="147">
        <f t="shared" si="6"/>
        <v>-123.61077528783758</v>
      </c>
      <c r="I56" s="158">
        <f t="shared" si="0"/>
        <v>3986.768204240801</v>
      </c>
      <c r="J56" s="147">
        <f t="shared" si="1"/>
        <v>-119.18820424080195</v>
      </c>
      <c r="K56" s="147">
        <f t="shared" si="2"/>
        <v>119.18820424080195</v>
      </c>
      <c r="L56" s="148">
        <f t="shared" si="3"/>
        <v>14205.82803014712</v>
      </c>
      <c r="M56" s="149">
        <f t="shared" si="4"/>
        <v>3.0817256331039562E-2</v>
      </c>
    </row>
    <row r="57" spans="5:13" x14ac:dyDescent="0.3">
      <c r="E57" s="145">
        <v>45078</v>
      </c>
      <c r="F57" s="146">
        <v>5167.8999999999996</v>
      </c>
      <c r="G57" s="147">
        <f t="shared" si="5"/>
        <v>4028.7553797697292</v>
      </c>
      <c r="H57" s="147">
        <f t="shared" si="6"/>
        <v>-49.419422384765582</v>
      </c>
      <c r="I57" s="158">
        <f t="shared" si="0"/>
        <v>3286.8418507390093</v>
      </c>
      <c r="J57" s="147">
        <f t="shared" si="1"/>
        <v>1881.0581492609904</v>
      </c>
      <c r="K57" s="147">
        <f t="shared" si="2"/>
        <v>1881.0581492609904</v>
      </c>
      <c r="L57" s="148">
        <f t="shared" si="3"/>
        <v>3538379.7609011824</v>
      </c>
      <c r="M57" s="149">
        <f t="shared" si="4"/>
        <v>0.3639888831558255</v>
      </c>
    </row>
    <row r="58" spans="5:13" x14ac:dyDescent="0.3">
      <c r="E58" s="145">
        <v>45108</v>
      </c>
      <c r="F58" s="146">
        <v>5470.1100000000006</v>
      </c>
      <c r="G58" s="147">
        <f t="shared" si="5"/>
        <v>5188.8064620921878</v>
      </c>
      <c r="H58" s="147">
        <f t="shared" si="6"/>
        <v>71.527628085956835</v>
      </c>
      <c r="I58" s="158">
        <f t="shared" si="0"/>
        <v>3979.3359573849634</v>
      </c>
      <c r="J58" s="147">
        <f t="shared" si="1"/>
        <v>1490.7740426150372</v>
      </c>
      <c r="K58" s="147">
        <f t="shared" si="2"/>
        <v>1490.7740426150372</v>
      </c>
      <c r="L58" s="148">
        <f t="shared" si="3"/>
        <v>2222407.2461347808</v>
      </c>
      <c r="M58" s="149">
        <f t="shared" si="4"/>
        <v>0.27253090753477299</v>
      </c>
    </row>
    <row r="59" spans="5:13" x14ac:dyDescent="0.3">
      <c r="E59" s="145">
        <v>45139</v>
      </c>
      <c r="F59" s="146">
        <v>5573.66</v>
      </c>
      <c r="G59" s="147">
        <f t="shared" si="5"/>
        <v>5548.0421024687666</v>
      </c>
      <c r="H59" s="147">
        <f t="shared" si="6"/>
        <v>100.29842931501904</v>
      </c>
      <c r="I59" s="158">
        <f t="shared" si="0"/>
        <v>5260.3340901781448</v>
      </c>
      <c r="J59" s="147">
        <f t="shared" si="1"/>
        <v>313.32590982185502</v>
      </c>
      <c r="K59" s="147">
        <f t="shared" si="2"/>
        <v>313.32590982185502</v>
      </c>
      <c r="L59" s="148">
        <f t="shared" si="3"/>
        <v>98173.125765693228</v>
      </c>
      <c r="M59" s="149">
        <f t="shared" si="4"/>
        <v>5.6215468798214284E-2</v>
      </c>
    </row>
    <row r="60" spans="5:13" x14ac:dyDescent="0.3">
      <c r="E60" s="145">
        <v>45170</v>
      </c>
      <c r="F60" s="146">
        <v>5139.3599999999997</v>
      </c>
      <c r="G60" s="147">
        <f t="shared" si="5"/>
        <v>5567.0387434520162</v>
      </c>
      <c r="H60" s="147">
        <f t="shared" si="6"/>
        <v>92.168250481842094</v>
      </c>
      <c r="I60" s="158">
        <f t="shared" si="0"/>
        <v>5648.340531783786</v>
      </c>
      <c r="J60" s="147">
        <f t="shared" si="1"/>
        <v>-508.98053178378632</v>
      </c>
      <c r="K60" s="147">
        <f t="shared" si="2"/>
        <v>508.98053178378632</v>
      </c>
      <c r="L60" s="148">
        <f t="shared" si="3"/>
        <v>259061.18173490593</v>
      </c>
      <c r="M60" s="149">
        <f t="shared" si="4"/>
        <v>9.90357810668617E-2</v>
      </c>
    </row>
    <row r="61" spans="5:13" x14ac:dyDescent="0.3">
      <c r="E61" s="145">
        <v>45200</v>
      </c>
      <c r="F61" s="146">
        <v>5211.97</v>
      </c>
      <c r="G61" s="147">
        <f t="shared" si="5"/>
        <v>5227.6166003854732</v>
      </c>
      <c r="H61" s="147">
        <f t="shared" si="6"/>
        <v>49.009211127003589</v>
      </c>
      <c r="I61" s="158">
        <f t="shared" si="0"/>
        <v>5659.206993933858</v>
      </c>
      <c r="J61" s="147">
        <f t="shared" si="1"/>
        <v>-447.23699393385778</v>
      </c>
      <c r="K61" s="147">
        <f t="shared" si="2"/>
        <v>447.23699393385778</v>
      </c>
      <c r="L61" s="148">
        <f t="shared" si="3"/>
        <v>200020.92874299354</v>
      </c>
      <c r="M61" s="149">
        <f t="shared" si="4"/>
        <v>8.5809587149169655E-2</v>
      </c>
    </row>
    <row r="62" spans="5:13" x14ac:dyDescent="0.3">
      <c r="E62" s="145">
        <v>45231</v>
      </c>
      <c r="F62" s="146">
        <v>4817.6500000000005</v>
      </c>
      <c r="G62" s="147">
        <f t="shared" si="5"/>
        <v>5172.3133689016031</v>
      </c>
      <c r="H62" s="147">
        <f t="shared" si="6"/>
        <v>38.57796686591621</v>
      </c>
      <c r="I62" s="158">
        <f t="shared" si="0"/>
        <v>5276.6258115124765</v>
      </c>
      <c r="J62" s="147">
        <f t="shared" si="1"/>
        <v>-458.97581151247596</v>
      </c>
      <c r="K62" s="147">
        <f t="shared" si="2"/>
        <v>458.97581151247596</v>
      </c>
      <c r="L62" s="148">
        <f t="shared" si="3"/>
        <v>210658.79555353586</v>
      </c>
      <c r="M62" s="149">
        <f t="shared" si="4"/>
        <v>9.5269646303171862E-2</v>
      </c>
    </row>
    <row r="63" spans="5:13" x14ac:dyDescent="0.3">
      <c r="E63" s="145">
        <v>45261</v>
      </c>
      <c r="F63" s="146">
        <v>4942.7599999999993</v>
      </c>
      <c r="G63" s="147">
        <f t="shared" si="5"/>
        <v>4873.5343734927337</v>
      </c>
      <c r="H63" s="147">
        <f t="shared" si="6"/>
        <v>4.8422706384376504</v>
      </c>
      <c r="I63" s="158">
        <f t="shared" si="0"/>
        <v>5210.8913357675192</v>
      </c>
      <c r="J63" s="147">
        <f t="shared" si="1"/>
        <v>-268.13133576751989</v>
      </c>
      <c r="K63" s="147">
        <f t="shared" si="2"/>
        <v>268.13133576751989</v>
      </c>
      <c r="L63" s="148">
        <f t="shared" si="3"/>
        <v>71894.413220474482</v>
      </c>
      <c r="M63" s="149">
        <f t="shared" si="4"/>
        <v>5.424729013092279E-2</v>
      </c>
    </row>
    <row r="64" spans="5:13" x14ac:dyDescent="0.3">
      <c r="E64" s="145">
        <v>45292</v>
      </c>
      <c r="F64" s="146">
        <v>4538.7400000000007</v>
      </c>
      <c r="G64" s="147">
        <f t="shared" si="5"/>
        <v>4865.8298165107508</v>
      </c>
      <c r="H64" s="147">
        <f t="shared" si="6"/>
        <v>3.5875878763955926</v>
      </c>
      <c r="I64" s="158">
        <f t="shared" si="0"/>
        <v>4878.3766441311718</v>
      </c>
      <c r="J64" s="147">
        <f t="shared" si="1"/>
        <v>-339.63664413117112</v>
      </c>
      <c r="K64" s="147">
        <f t="shared" si="2"/>
        <v>339.63664413117112</v>
      </c>
      <c r="L64" s="148">
        <f t="shared" si="3"/>
        <v>115353.05003668378</v>
      </c>
      <c r="M64" s="149">
        <f t="shared" si="4"/>
        <v>7.4830601473354075E-2</v>
      </c>
    </row>
    <row r="65" spans="4:13" x14ac:dyDescent="0.3">
      <c r="E65" s="145">
        <v>45323</v>
      </c>
      <c r="F65" s="146">
        <v>3855.8599999999997</v>
      </c>
      <c r="G65" s="147">
        <f t="shared" si="5"/>
        <v>4405.034070301117</v>
      </c>
      <c r="H65" s="147">
        <f t="shared" si="6"/>
        <v>-42.850745532207341</v>
      </c>
      <c r="I65" s="158">
        <f t="shared" si="0"/>
        <v>4869.4174043871462</v>
      </c>
      <c r="J65" s="147">
        <f t="shared" si="1"/>
        <v>-1013.5574043871466</v>
      </c>
      <c r="K65" s="147">
        <f t="shared" si="2"/>
        <v>1013.5574043871466</v>
      </c>
      <c r="L65" s="148">
        <f t="shared" si="3"/>
        <v>1027298.6119880098</v>
      </c>
      <c r="M65" s="149">
        <f t="shared" si="4"/>
        <v>0.2628615676884396</v>
      </c>
    </row>
    <row r="66" spans="4:13" x14ac:dyDescent="0.3">
      <c r="E66" s="145">
        <v>45352</v>
      </c>
      <c r="F66" s="146">
        <v>3523.26</v>
      </c>
      <c r="G66" s="147">
        <f t="shared" si="5"/>
        <v>3755.0594035742342</v>
      </c>
      <c r="H66" s="147">
        <f t="shared" si="6"/>
        <v>-103.56313765167488</v>
      </c>
      <c r="I66" s="158">
        <f t="shared" si="0"/>
        <v>4362.1833247689101</v>
      </c>
      <c r="J66" s="147">
        <f t="shared" si="1"/>
        <v>-838.92332476890988</v>
      </c>
      <c r="K66" s="147">
        <f t="shared" si="2"/>
        <v>838.92332476890988</v>
      </c>
      <c r="L66" s="148">
        <f t="shared" si="3"/>
        <v>703792.34484132181</v>
      </c>
      <c r="M66" s="149">
        <f t="shared" si="4"/>
        <v>0.23810996769154413</v>
      </c>
    </row>
    <row r="67" spans="4:13" x14ac:dyDescent="0.3">
      <c r="E67" s="145">
        <v>45383</v>
      </c>
      <c r="F67" s="146">
        <v>3649.19</v>
      </c>
      <c r="G67" s="147">
        <f t="shared" si="5"/>
        <v>3465.5954898786608</v>
      </c>
      <c r="H67" s="147">
        <f t="shared" si="6"/>
        <v>-122.15321525606474</v>
      </c>
      <c r="I67" s="158">
        <f t="shared" si="0"/>
        <v>3651.4962659225594</v>
      </c>
      <c r="J67" s="147">
        <f t="shared" si="1"/>
        <v>-2.3062659225593052</v>
      </c>
      <c r="K67" s="147">
        <f t="shared" si="2"/>
        <v>2.3062659225593052</v>
      </c>
      <c r="L67" s="148">
        <f t="shared" si="3"/>
        <v>5.3188625055583234</v>
      </c>
      <c r="M67" s="149">
        <f t="shared" si="4"/>
        <v>6.3199392812084468E-4</v>
      </c>
    </row>
    <row r="68" spans="4:13" x14ac:dyDescent="0.3">
      <c r="E68" s="145">
        <v>45413</v>
      </c>
      <c r="F68" s="146">
        <v>3899.1</v>
      </c>
      <c r="G68" s="147">
        <f t="shared" si="5"/>
        <v>3601.4494277951485</v>
      </c>
      <c r="H68" s="147">
        <f t="shared" si="6"/>
        <v>-96.352499938809501</v>
      </c>
      <c r="I68" s="158">
        <f t="shared" ref="I68:I73" si="7">G67+H67</f>
        <v>3343.442274622596</v>
      </c>
      <c r="J68" s="147">
        <f t="shared" ref="J68:J73" si="8">F68-I68</f>
        <v>555.65772537740395</v>
      </c>
      <c r="K68" s="147">
        <f t="shared" ref="K68:K73" si="9">ABS(J68)</f>
        <v>555.65772537740395</v>
      </c>
      <c r="L68" s="148">
        <f t="shared" ref="L68:L73" si="10">J68^2</f>
        <v>308755.50777159049</v>
      </c>
      <c r="M68" s="149">
        <f t="shared" ref="M68:M73" si="11">K68/F68</f>
        <v>0.14250922658495652</v>
      </c>
    </row>
    <row r="69" spans="4:13" x14ac:dyDescent="0.3">
      <c r="E69" s="145">
        <v>45444</v>
      </c>
      <c r="F69" s="146">
        <v>3462.18</v>
      </c>
      <c r="G69" s="147">
        <f t="shared" ref="G69:G73" si="12">alpha*(F69)+(1-alpha)*(F68+H68)</f>
        <v>3734.6340000489527</v>
      </c>
      <c r="H69" s="147">
        <f t="shared" ref="H69:H73" si="13">beta*(G69-G68)+(1-beta)*H68</f>
        <v>-73.39879271954814</v>
      </c>
      <c r="I69" s="158">
        <f t="shared" si="7"/>
        <v>3505.0969278563389</v>
      </c>
      <c r="J69" s="147">
        <f t="shared" si="8"/>
        <v>-42.916927856339044</v>
      </c>
      <c r="K69" s="147">
        <f t="shared" si="9"/>
        <v>42.916927856339044</v>
      </c>
      <c r="L69" s="148">
        <f t="shared" si="10"/>
        <v>1841.8626966262102</v>
      </c>
      <c r="M69" s="149">
        <f t="shared" si="11"/>
        <v>1.2395926224615429E-2</v>
      </c>
    </row>
    <row r="70" spans="4:13" x14ac:dyDescent="0.3">
      <c r="E70" s="145">
        <v>45474</v>
      </c>
      <c r="F70" s="146">
        <v>5293.6699999999992</v>
      </c>
      <c r="G70" s="147">
        <f t="shared" si="12"/>
        <v>3769.7589658243614</v>
      </c>
      <c r="H70" s="147">
        <f t="shared" si="13"/>
        <v>-62.546416870052447</v>
      </c>
      <c r="I70" s="158">
        <f t="shared" si="7"/>
        <v>3661.2352073294046</v>
      </c>
      <c r="J70" s="147">
        <f t="shared" si="8"/>
        <v>1632.4347926705946</v>
      </c>
      <c r="K70" s="147">
        <f t="shared" si="9"/>
        <v>1632.4347926705946</v>
      </c>
      <c r="L70" s="148">
        <f t="shared" si="10"/>
        <v>2664843.3523214869</v>
      </c>
      <c r="M70" s="149">
        <f t="shared" si="11"/>
        <v>0.3083748689794783</v>
      </c>
    </row>
    <row r="71" spans="4:13" x14ac:dyDescent="0.3">
      <c r="E71" s="145">
        <v>45505</v>
      </c>
      <c r="F71" s="146">
        <v>4598.2399999999989</v>
      </c>
      <c r="G71" s="147">
        <f t="shared" si="12"/>
        <v>5104.5468665039571</v>
      </c>
      <c r="H71" s="147">
        <f t="shared" si="13"/>
        <v>77.187014884912372</v>
      </c>
      <c r="I71" s="158">
        <f t="shared" si="7"/>
        <v>3707.2125489543091</v>
      </c>
      <c r="J71" s="147">
        <f t="shared" si="8"/>
        <v>891.02745104568976</v>
      </c>
      <c r="K71" s="147">
        <f t="shared" si="9"/>
        <v>891.02745104568976</v>
      </c>
      <c r="L71" s="148">
        <f t="shared" si="10"/>
        <v>793929.91851697909</v>
      </c>
      <c r="M71" s="149">
        <f t="shared" si="11"/>
        <v>0.19377576008335581</v>
      </c>
    </row>
    <row r="72" spans="4:13" x14ac:dyDescent="0.3">
      <c r="E72" s="145">
        <v>45536</v>
      </c>
      <c r="F72" s="146">
        <v>4703.2</v>
      </c>
      <c r="G72" s="147">
        <f t="shared" si="12"/>
        <v>4680.9816119079287</v>
      </c>
      <c r="H72" s="147">
        <f t="shared" si="13"/>
        <v>27.111787936818303</v>
      </c>
      <c r="I72" s="158">
        <f t="shared" si="7"/>
        <v>5181.7338813888691</v>
      </c>
      <c r="J72" s="147">
        <f t="shared" si="8"/>
        <v>-478.5338813888693</v>
      </c>
      <c r="K72" s="147">
        <f t="shared" si="9"/>
        <v>478.5338813888693</v>
      </c>
      <c r="L72" s="148">
        <f t="shared" si="10"/>
        <v>228994.67563709643</v>
      </c>
      <c r="M72" s="149">
        <f t="shared" si="11"/>
        <v>0.10174644526893803</v>
      </c>
    </row>
    <row r="73" spans="4:13" x14ac:dyDescent="0.3">
      <c r="D73" s="157" t="s">
        <v>78</v>
      </c>
      <c r="E73" s="145">
        <v>45566</v>
      </c>
      <c r="F73" s="146">
        <v>5491.95</v>
      </c>
      <c r="G73" s="147">
        <f t="shared" si="12"/>
        <v>4882.6394303494553</v>
      </c>
      <c r="H73" s="147">
        <f t="shared" si="13"/>
        <v>44.56639098728914</v>
      </c>
      <c r="I73" s="158">
        <f t="shared" si="7"/>
        <v>4708.0933998447472</v>
      </c>
      <c r="J73" s="147">
        <f t="shared" si="8"/>
        <v>783.85660015525264</v>
      </c>
      <c r="K73" s="147">
        <f t="shared" si="9"/>
        <v>783.85660015525264</v>
      </c>
      <c r="L73" s="148">
        <f t="shared" si="10"/>
        <v>614431.16960695165</v>
      </c>
      <c r="M73" s="149">
        <f t="shared" si="11"/>
        <v>0.14272828415321565</v>
      </c>
    </row>
    <row r="74" spans="4:13" x14ac:dyDescent="0.3">
      <c r="D74" s="157">
        <v>1</v>
      </c>
      <c r="E74" s="145">
        <v>45597</v>
      </c>
      <c r="F74" s="153"/>
      <c r="G74" s="153"/>
      <c r="H74" s="153"/>
      <c r="I74" s="158">
        <f>$G$73+D74*$H$73</f>
        <v>4927.2058213367445</v>
      </c>
      <c r="J74" s="153"/>
      <c r="K74" s="153"/>
      <c r="L74" s="153"/>
      <c r="M74" s="153"/>
    </row>
    <row r="75" spans="4:13" x14ac:dyDescent="0.3">
      <c r="D75" s="157">
        <f>D74+1</f>
        <v>2</v>
      </c>
      <c r="E75" s="145">
        <v>45627</v>
      </c>
      <c r="F75" s="153"/>
      <c r="G75" s="153"/>
      <c r="H75" s="153"/>
      <c r="I75" s="158">
        <f t="shared" ref="I75:I85" si="14">$G$73+D75*$H$73</f>
        <v>4971.7722123240337</v>
      </c>
      <c r="J75" s="153"/>
      <c r="K75" s="153"/>
      <c r="L75" s="153"/>
      <c r="M75" s="153"/>
    </row>
    <row r="76" spans="4:13" x14ac:dyDescent="0.3">
      <c r="D76" s="157">
        <f t="shared" ref="D76:D85" si="15">D75+1</f>
        <v>3</v>
      </c>
      <c r="E76" s="145">
        <v>45658</v>
      </c>
      <c r="F76" s="153"/>
      <c r="G76" s="153"/>
      <c r="H76" s="153"/>
      <c r="I76" s="158">
        <f t="shared" si="14"/>
        <v>5016.3386033113229</v>
      </c>
      <c r="J76" s="153"/>
      <c r="K76" s="153"/>
      <c r="L76" s="153"/>
      <c r="M76" s="153"/>
    </row>
    <row r="77" spans="4:13" x14ac:dyDescent="0.3">
      <c r="D77" s="157">
        <f t="shared" si="15"/>
        <v>4</v>
      </c>
      <c r="E77" s="145">
        <v>45689</v>
      </c>
      <c r="F77" s="153"/>
      <c r="G77" s="153"/>
      <c r="H77" s="153"/>
      <c r="I77" s="158">
        <f t="shared" si="14"/>
        <v>5060.9049942986121</v>
      </c>
      <c r="J77" s="153"/>
      <c r="K77" s="153"/>
      <c r="L77" s="153"/>
      <c r="M77" s="153"/>
    </row>
    <row r="78" spans="4:13" x14ac:dyDescent="0.3">
      <c r="D78" s="157">
        <f t="shared" si="15"/>
        <v>5</v>
      </c>
      <c r="E78" s="145">
        <v>45717</v>
      </c>
      <c r="F78" s="153"/>
      <c r="G78" s="153"/>
      <c r="H78" s="153"/>
      <c r="I78" s="158">
        <f t="shared" si="14"/>
        <v>5105.4713852859013</v>
      </c>
      <c r="J78" s="153"/>
      <c r="K78" s="153"/>
      <c r="L78" s="153"/>
      <c r="M78" s="153"/>
    </row>
    <row r="79" spans="4:13" x14ac:dyDescent="0.3">
      <c r="D79" s="157">
        <f t="shared" si="15"/>
        <v>6</v>
      </c>
      <c r="E79" s="145">
        <v>45748</v>
      </c>
      <c r="F79" s="153"/>
      <c r="G79" s="153"/>
      <c r="H79" s="153"/>
      <c r="I79" s="158">
        <f t="shared" si="14"/>
        <v>5150.0377762731905</v>
      </c>
      <c r="J79" s="153"/>
      <c r="K79" s="153"/>
      <c r="L79" s="153"/>
      <c r="M79" s="153"/>
    </row>
    <row r="80" spans="4:13" x14ac:dyDescent="0.3">
      <c r="D80" s="157">
        <f t="shared" si="15"/>
        <v>7</v>
      </c>
      <c r="E80" s="145">
        <v>45778</v>
      </c>
      <c r="F80" s="153"/>
      <c r="G80" s="153"/>
      <c r="H80" s="153"/>
      <c r="I80" s="158">
        <f t="shared" si="14"/>
        <v>5194.6041672604797</v>
      </c>
      <c r="J80" s="153"/>
      <c r="K80" s="153"/>
      <c r="L80" s="153"/>
      <c r="M80" s="153"/>
    </row>
    <row r="81" spans="4:13" x14ac:dyDescent="0.3">
      <c r="D81" s="157">
        <f t="shared" si="15"/>
        <v>8</v>
      </c>
      <c r="E81" s="145">
        <v>45809</v>
      </c>
      <c r="F81" s="153"/>
      <c r="G81" s="153"/>
      <c r="H81" s="153"/>
      <c r="I81" s="158">
        <f t="shared" si="14"/>
        <v>5239.170558247768</v>
      </c>
      <c r="J81" s="153"/>
      <c r="K81" s="153"/>
      <c r="L81" s="153"/>
      <c r="M81" s="153"/>
    </row>
    <row r="82" spans="4:13" x14ac:dyDescent="0.3">
      <c r="D82" s="157">
        <f t="shared" si="15"/>
        <v>9</v>
      </c>
      <c r="E82" s="145">
        <v>45839</v>
      </c>
      <c r="F82" s="153"/>
      <c r="G82" s="153"/>
      <c r="H82" s="153"/>
      <c r="I82" s="158">
        <f t="shared" si="14"/>
        <v>5283.7369492350572</v>
      </c>
      <c r="J82" s="153"/>
      <c r="K82" s="153"/>
      <c r="L82" s="153"/>
      <c r="M82" s="153"/>
    </row>
    <row r="83" spans="4:13" x14ac:dyDescent="0.3">
      <c r="D83" s="157">
        <f t="shared" si="15"/>
        <v>10</v>
      </c>
      <c r="E83" s="145">
        <v>45870</v>
      </c>
      <c r="F83" s="153"/>
      <c r="G83" s="153"/>
      <c r="H83" s="153"/>
      <c r="I83" s="158">
        <f t="shared" si="14"/>
        <v>5328.3033402223464</v>
      </c>
      <c r="J83" s="153"/>
      <c r="K83" s="153"/>
      <c r="L83" s="153"/>
      <c r="M83" s="153"/>
    </row>
    <row r="84" spans="4:13" x14ac:dyDescent="0.3">
      <c r="D84" s="157">
        <f t="shared" si="15"/>
        <v>11</v>
      </c>
      <c r="E84" s="145">
        <v>45901</v>
      </c>
      <c r="F84" s="153"/>
      <c r="G84" s="153"/>
      <c r="H84" s="153"/>
      <c r="I84" s="158">
        <f t="shared" si="14"/>
        <v>5372.8697312096356</v>
      </c>
      <c r="J84" s="153"/>
      <c r="K84" s="153"/>
      <c r="L84" s="153"/>
      <c r="M84" s="153"/>
    </row>
    <row r="85" spans="4:13" x14ac:dyDescent="0.3">
      <c r="D85" s="157">
        <f t="shared" si="15"/>
        <v>12</v>
      </c>
      <c r="E85" s="145">
        <v>45931</v>
      </c>
      <c r="F85" s="153"/>
      <c r="G85" s="153"/>
      <c r="H85" s="153"/>
      <c r="I85" s="158">
        <f t="shared" si="14"/>
        <v>5417.4361221969248</v>
      </c>
      <c r="J85" s="153"/>
      <c r="K85" s="153"/>
      <c r="L85" s="153"/>
      <c r="M85" s="153"/>
    </row>
  </sheetData>
  <mergeCells count="4">
    <mergeCell ref="A1:B1"/>
    <mergeCell ref="A3:B3"/>
    <mergeCell ref="A7:B7"/>
    <mergeCell ref="A13:B1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A2AA-F76E-46B0-BF1F-D0F65AB1E9F4}">
  <dimension ref="A1:L30"/>
  <sheetViews>
    <sheetView zoomScale="87" zoomScaleNormal="87" workbookViewId="0">
      <selection activeCell="F5" sqref="F5"/>
    </sheetView>
  </sheetViews>
  <sheetFormatPr defaultRowHeight="15.6" x14ac:dyDescent="0.3"/>
  <cols>
    <col min="1" max="1" width="24.8984375" bestFit="1" customWidth="1"/>
    <col min="2" max="2" width="24.8984375" customWidth="1"/>
    <col min="4" max="4" width="9" bestFit="1" customWidth="1"/>
    <col min="5" max="5" width="11.19921875" bestFit="1" customWidth="1"/>
    <col min="6" max="6" width="11.8984375" bestFit="1" customWidth="1"/>
    <col min="7" max="7" width="12.59765625" bestFit="1" customWidth="1"/>
    <col min="8" max="8" width="15.8984375" bestFit="1" customWidth="1"/>
    <col min="9" max="9" width="12.59765625" bestFit="1" customWidth="1"/>
    <col min="10" max="11" width="11.8984375" bestFit="1" customWidth="1"/>
    <col min="12" max="12" width="14.59765625" bestFit="1" customWidth="1"/>
  </cols>
  <sheetData>
    <row r="1" spans="1:12" x14ac:dyDescent="0.3">
      <c r="A1" s="224" t="s">
        <v>70</v>
      </c>
      <c r="B1" s="224"/>
    </row>
    <row r="2" spans="1:12" x14ac:dyDescent="0.3">
      <c r="A2" s="53"/>
      <c r="B2" s="53"/>
    </row>
    <row r="3" spans="1:12" x14ac:dyDescent="0.3">
      <c r="A3" s="224" t="s">
        <v>61</v>
      </c>
      <c r="B3" s="224"/>
      <c r="D3" s="30" t="s">
        <v>0</v>
      </c>
      <c r="E3" s="30" t="s">
        <v>1</v>
      </c>
      <c r="F3" s="30" t="s">
        <v>71</v>
      </c>
      <c r="G3" s="30" t="s">
        <v>72</v>
      </c>
      <c r="H3" s="30" t="s">
        <v>73</v>
      </c>
      <c r="I3" s="30" t="s">
        <v>68</v>
      </c>
      <c r="J3" s="30" t="s">
        <v>69</v>
      </c>
      <c r="K3" s="30" t="s">
        <v>30</v>
      </c>
      <c r="L3" s="30" t="s">
        <v>32</v>
      </c>
    </row>
    <row r="4" spans="1:12" x14ac:dyDescent="0.3">
      <c r="A4" s="50" t="s">
        <v>137</v>
      </c>
      <c r="B4" s="55">
        <v>0.2</v>
      </c>
      <c r="D4" s="30" t="s">
        <v>87</v>
      </c>
      <c r="E4" s="159">
        <v>1224.5415</v>
      </c>
      <c r="F4" s="146">
        <f>E4</f>
        <v>1224.5415</v>
      </c>
      <c r="G4" s="160">
        <f>0</f>
        <v>0</v>
      </c>
      <c r="H4" s="155" t="e">
        <f t="shared" ref="H4:H26" si="0">F3+G3</f>
        <v>#VALUE!</v>
      </c>
      <c r="I4" s="155" t="e">
        <f t="shared" ref="I4:I26" si="1">E4-H4</f>
        <v>#VALUE!</v>
      </c>
      <c r="J4" s="155" t="e">
        <f t="shared" ref="J4:J26" si="2">ABS(I4)</f>
        <v>#VALUE!</v>
      </c>
      <c r="K4" s="155" t="e">
        <f t="shared" ref="K4:K26" si="3">I4^2</f>
        <v>#VALUE!</v>
      </c>
      <c r="L4" s="155" t="e">
        <f t="shared" ref="L4:L26" si="4">J4/E4</f>
        <v>#VALUE!</v>
      </c>
    </row>
    <row r="5" spans="1:12" x14ac:dyDescent="0.3">
      <c r="A5" s="50" t="s">
        <v>138</v>
      </c>
      <c r="B5" s="55">
        <v>0.1</v>
      </c>
      <c r="D5" s="30" t="s">
        <v>88</v>
      </c>
      <c r="E5" s="159">
        <v>980.52300000000002</v>
      </c>
      <c r="F5" s="146">
        <f t="shared" ref="F5:F26" si="5">alpha*(E5)+(1-alpha)*(E4+G4)</f>
        <v>1175.7378000000001</v>
      </c>
      <c r="G5" s="158">
        <f t="shared" ref="G5:G26" si="6">beta*(F5-F4)+(1-beta)*G4</f>
        <v>-4.8803699999999939</v>
      </c>
      <c r="H5" s="146">
        <f t="shared" si="0"/>
        <v>1224.5415</v>
      </c>
      <c r="I5" s="147">
        <f t="shared" si="1"/>
        <v>-244.01850000000002</v>
      </c>
      <c r="J5" s="86">
        <f t="shared" si="2"/>
        <v>244.01850000000002</v>
      </c>
      <c r="K5" s="148">
        <f t="shared" si="3"/>
        <v>59545.028342250007</v>
      </c>
      <c r="L5" s="149">
        <f t="shared" si="4"/>
        <v>0.24886565638949826</v>
      </c>
    </row>
    <row r="6" spans="1:12" x14ac:dyDescent="0.3">
      <c r="A6" s="53"/>
      <c r="B6" s="53"/>
      <c r="D6" s="30" t="s">
        <v>89</v>
      </c>
      <c r="E6" s="159">
        <v>1001.9935000000005</v>
      </c>
      <c r="F6" s="146">
        <f t="shared" si="5"/>
        <v>980.91280400000016</v>
      </c>
      <c r="G6" s="158">
        <f t="shared" si="6"/>
        <v>-23.874832599999991</v>
      </c>
      <c r="H6" s="146">
        <f t="shared" si="0"/>
        <v>1170.85743</v>
      </c>
      <c r="I6" s="147">
        <f t="shared" si="1"/>
        <v>-168.86392999999953</v>
      </c>
      <c r="J6" s="86">
        <f t="shared" si="2"/>
        <v>168.86392999999953</v>
      </c>
      <c r="K6" s="148">
        <f t="shared" si="3"/>
        <v>28515.02685504474</v>
      </c>
      <c r="L6" s="149">
        <f t="shared" si="4"/>
        <v>0.16852796949281551</v>
      </c>
    </row>
    <row r="7" spans="1:12" x14ac:dyDescent="0.3">
      <c r="A7" s="224" t="s">
        <v>18</v>
      </c>
      <c r="B7" s="224"/>
      <c r="D7" s="30" t="s">
        <v>90</v>
      </c>
      <c r="E7" s="159">
        <v>1388.2502999999999</v>
      </c>
      <c r="F7" s="146">
        <f t="shared" si="5"/>
        <v>1060.1449939200004</v>
      </c>
      <c r="G7" s="158">
        <f t="shared" si="6"/>
        <v>-13.564130347999967</v>
      </c>
      <c r="H7" s="146">
        <f t="shared" si="0"/>
        <v>957.03797140000017</v>
      </c>
      <c r="I7" s="147">
        <f t="shared" si="1"/>
        <v>431.21232859999975</v>
      </c>
      <c r="J7" s="86">
        <f t="shared" si="2"/>
        <v>431.21232859999975</v>
      </c>
      <c r="K7" s="148">
        <f t="shared" si="3"/>
        <v>185944.07233663416</v>
      </c>
      <c r="L7" s="149">
        <f t="shared" si="4"/>
        <v>0.31061569271766032</v>
      </c>
    </row>
    <row r="8" spans="1:12" x14ac:dyDescent="0.3">
      <c r="A8" s="50" t="s">
        <v>55</v>
      </c>
      <c r="B8" s="156">
        <f>AVERAGE(I5:I26)</f>
        <v>71.965925300692277</v>
      </c>
      <c r="D8" s="30" t="s">
        <v>91</v>
      </c>
      <c r="E8" s="159">
        <v>2570.2375999999999</v>
      </c>
      <c r="F8" s="146">
        <f t="shared" si="5"/>
        <v>1613.7964557216001</v>
      </c>
      <c r="G8" s="158">
        <f t="shared" si="6"/>
        <v>43.157428866959997</v>
      </c>
      <c r="H8" s="146">
        <f t="shared" si="0"/>
        <v>1046.5808635720005</v>
      </c>
      <c r="I8" s="147">
        <f t="shared" si="1"/>
        <v>1523.6567364279995</v>
      </c>
      <c r="J8" s="86">
        <f t="shared" si="2"/>
        <v>1523.6567364279995</v>
      </c>
      <c r="K8" s="148">
        <f t="shared" si="3"/>
        <v>2321529.8504624222</v>
      </c>
      <c r="L8" s="149">
        <f t="shared" si="4"/>
        <v>0.59280773747454307</v>
      </c>
    </row>
    <row r="9" spans="1:12" x14ac:dyDescent="0.3">
      <c r="A9" s="50" t="s">
        <v>56</v>
      </c>
      <c r="B9" s="51">
        <f>AVERAGE(J5:J26)</f>
        <v>3271.2237405262526</v>
      </c>
      <c r="D9" s="30" t="s">
        <v>92</v>
      </c>
      <c r="E9" s="159">
        <v>3408.1339000000007</v>
      </c>
      <c r="F9" s="146">
        <f t="shared" si="5"/>
        <v>2772.3428030935679</v>
      </c>
      <c r="G9" s="158">
        <f t="shared" si="6"/>
        <v>154.69632071746079</v>
      </c>
      <c r="H9" s="146">
        <f t="shared" si="0"/>
        <v>1656.95388458856</v>
      </c>
      <c r="I9" s="147">
        <f t="shared" si="1"/>
        <v>1751.1800154114408</v>
      </c>
      <c r="J9" s="86">
        <f t="shared" si="2"/>
        <v>1751.1800154114408</v>
      </c>
      <c r="K9" s="148">
        <f t="shared" si="3"/>
        <v>3066631.446376414</v>
      </c>
      <c r="L9" s="149">
        <f t="shared" si="4"/>
        <v>0.51382371315030795</v>
      </c>
    </row>
    <row r="10" spans="1:12" x14ac:dyDescent="0.3">
      <c r="A10" s="50" t="s">
        <v>57</v>
      </c>
      <c r="B10" s="51">
        <f>SQRT(AVERAGE(K5:K26))</f>
        <v>4083.0452881595493</v>
      </c>
      <c r="D10" s="30" t="s">
        <v>93</v>
      </c>
      <c r="E10" s="159">
        <v>7556.4242999999988</v>
      </c>
      <c r="F10" s="146">
        <f t="shared" si="5"/>
        <v>4361.5490365739697</v>
      </c>
      <c r="G10" s="158">
        <f t="shared" si="6"/>
        <v>298.1473119937549</v>
      </c>
      <c r="H10" s="146">
        <f t="shared" si="0"/>
        <v>2927.0391238110287</v>
      </c>
      <c r="I10" s="147">
        <f t="shared" si="1"/>
        <v>4629.38517618897</v>
      </c>
      <c r="J10" s="86">
        <f t="shared" si="2"/>
        <v>4629.38517618897</v>
      </c>
      <c r="K10" s="148">
        <f t="shared" si="3"/>
        <v>21431207.109518182</v>
      </c>
      <c r="L10" s="149">
        <f t="shared" si="4"/>
        <v>0.61264230175494128</v>
      </c>
    </row>
    <row r="11" spans="1:12" x14ac:dyDescent="0.3">
      <c r="A11" s="50" t="s">
        <v>58</v>
      </c>
      <c r="B11" s="58">
        <f>AVERAGE(L5:L26)</f>
        <v>0.32118700399593797</v>
      </c>
      <c r="D11" s="30" t="s">
        <v>94</v>
      </c>
      <c r="E11" s="159">
        <v>10921.623200000002</v>
      </c>
      <c r="F11" s="146">
        <f t="shared" si="5"/>
        <v>8467.9819295950037</v>
      </c>
      <c r="G11" s="158">
        <f t="shared" si="6"/>
        <v>678.97587009648282</v>
      </c>
      <c r="H11" s="146">
        <f t="shared" si="0"/>
        <v>4659.6963485677243</v>
      </c>
      <c r="I11" s="147">
        <f t="shared" si="1"/>
        <v>6261.9268514322775</v>
      </c>
      <c r="J11" s="86">
        <f t="shared" si="2"/>
        <v>6261.9268514322775</v>
      </c>
      <c r="K11" s="148">
        <f t="shared" si="3"/>
        <v>39211727.892688558</v>
      </c>
      <c r="L11" s="149">
        <f t="shared" si="4"/>
        <v>0.5733512992310773</v>
      </c>
    </row>
    <row r="12" spans="1:12" x14ac:dyDescent="0.3">
      <c r="A12" s="53"/>
      <c r="B12" s="53"/>
      <c r="D12" s="30" t="s">
        <v>95</v>
      </c>
      <c r="E12" s="159">
        <v>15314.780199999996</v>
      </c>
      <c r="F12" s="146">
        <f t="shared" si="5"/>
        <v>12343.435296077187</v>
      </c>
      <c r="G12" s="158">
        <f t="shared" si="6"/>
        <v>998.6236197350529</v>
      </c>
      <c r="H12" s="146">
        <f t="shared" si="0"/>
        <v>9146.9577996914868</v>
      </c>
      <c r="I12" s="147">
        <f t="shared" si="1"/>
        <v>6167.8224003085088</v>
      </c>
      <c r="J12" s="86">
        <f t="shared" si="2"/>
        <v>6167.8224003085088</v>
      </c>
      <c r="K12" s="148">
        <f t="shared" si="3"/>
        <v>38042033.161747418</v>
      </c>
      <c r="L12" s="149">
        <f t="shared" si="4"/>
        <v>0.40273659300108733</v>
      </c>
    </row>
    <row r="13" spans="1:12" x14ac:dyDescent="0.3">
      <c r="A13" s="224" t="s">
        <v>75</v>
      </c>
      <c r="B13" s="224"/>
      <c r="D13" s="30" t="s">
        <v>96</v>
      </c>
      <c r="E13" s="159">
        <v>13676.423300000002</v>
      </c>
      <c r="F13" s="146">
        <f t="shared" si="5"/>
        <v>15786.007715788041</v>
      </c>
      <c r="G13" s="158">
        <f t="shared" si="6"/>
        <v>1243.018499732633</v>
      </c>
      <c r="H13" s="146">
        <f t="shared" si="0"/>
        <v>13342.05891581224</v>
      </c>
      <c r="I13" s="147">
        <f t="shared" si="1"/>
        <v>334.36438418776197</v>
      </c>
      <c r="J13" s="86">
        <f t="shared" si="2"/>
        <v>334.36438418776197</v>
      </c>
      <c r="K13" s="148">
        <f t="shared" si="3"/>
        <v>111799.54141326129</v>
      </c>
      <c r="L13" s="149">
        <f t="shared" si="4"/>
        <v>2.4448233054307548E-2</v>
      </c>
    </row>
    <row r="14" spans="1:12" x14ac:dyDescent="0.3">
      <c r="A14" s="41" t="s">
        <v>50</v>
      </c>
      <c r="B14" s="77">
        <v>-1198.9025907496557</v>
      </c>
      <c r="D14" s="30" t="s">
        <v>97</v>
      </c>
      <c r="E14" s="159">
        <v>15063.393199999999</v>
      </c>
      <c r="F14" s="146">
        <f t="shared" si="5"/>
        <v>14948.232079786108</v>
      </c>
      <c r="G14" s="158">
        <f t="shared" si="6"/>
        <v>1034.9390861591767</v>
      </c>
      <c r="H14" s="146">
        <f t="shared" si="0"/>
        <v>17029.026215520673</v>
      </c>
      <c r="I14" s="147">
        <f t="shared" si="1"/>
        <v>-1965.6330155206742</v>
      </c>
      <c r="J14" s="86">
        <f t="shared" si="2"/>
        <v>1965.6330155206742</v>
      </c>
      <c r="K14" s="148">
        <f t="shared" si="3"/>
        <v>3863713.151704899</v>
      </c>
      <c r="L14" s="149">
        <f t="shared" si="4"/>
        <v>0.13049071941643761</v>
      </c>
    </row>
    <row r="15" spans="1:12" x14ac:dyDescent="0.3">
      <c r="A15" s="76" t="s">
        <v>139</v>
      </c>
      <c r="B15" s="79">
        <v>9.9999999999999985E-3</v>
      </c>
      <c r="D15" s="30" t="s">
        <v>98</v>
      </c>
      <c r="E15" s="159">
        <v>21464.94</v>
      </c>
      <c r="F15" s="146">
        <f t="shared" si="5"/>
        <v>17171.653828927341</v>
      </c>
      <c r="G15" s="158">
        <f t="shared" si="6"/>
        <v>1153.7873524573822</v>
      </c>
      <c r="H15" s="146">
        <f t="shared" si="0"/>
        <v>15983.171165945285</v>
      </c>
      <c r="I15" s="147">
        <f t="shared" si="1"/>
        <v>5481.7688340547138</v>
      </c>
      <c r="J15" s="86">
        <f t="shared" si="2"/>
        <v>5481.7688340547138</v>
      </c>
      <c r="K15" s="148">
        <f t="shared" si="3"/>
        <v>30049789.550013576</v>
      </c>
      <c r="L15" s="149">
        <f t="shared" si="4"/>
        <v>0.25538244383886999</v>
      </c>
    </row>
    <row r="16" spans="1:12" x14ac:dyDescent="0.3">
      <c r="A16" s="78" t="s">
        <v>84</v>
      </c>
      <c r="B16" s="44">
        <v>0.98999999999999988</v>
      </c>
      <c r="D16" s="30" t="s">
        <v>99</v>
      </c>
      <c r="E16" s="159">
        <v>19310.970200000011</v>
      </c>
      <c r="F16" s="146">
        <f t="shared" si="5"/>
        <v>21957.175921965907</v>
      </c>
      <c r="G16" s="158">
        <f t="shared" si="6"/>
        <v>1516.9608265155007</v>
      </c>
      <c r="H16" s="146">
        <f t="shared" si="0"/>
        <v>18325.441181384722</v>
      </c>
      <c r="I16" s="147">
        <f t="shared" si="1"/>
        <v>985.52901861528881</v>
      </c>
      <c r="J16" s="86">
        <f t="shared" si="2"/>
        <v>985.52901861528881</v>
      </c>
      <c r="K16" s="148">
        <f t="shared" si="3"/>
        <v>971267.4465328143</v>
      </c>
      <c r="L16" s="149">
        <f t="shared" si="4"/>
        <v>5.1034671402231682E-2</v>
      </c>
    </row>
    <row r="17" spans="1:12" x14ac:dyDescent="0.3">
      <c r="A17" s="41" t="s">
        <v>51</v>
      </c>
      <c r="B17" s="77">
        <v>2316.6658188320021</v>
      </c>
      <c r="D17" s="30" t="s">
        <v>100</v>
      </c>
      <c r="E17" s="159">
        <v>16923.483400000008</v>
      </c>
      <c r="F17" s="146">
        <f t="shared" si="5"/>
        <v>20047.04150121241</v>
      </c>
      <c r="G17" s="158">
        <f t="shared" si="6"/>
        <v>1174.2513017886008</v>
      </c>
      <c r="H17" s="146">
        <f t="shared" si="0"/>
        <v>23474.136748481407</v>
      </c>
      <c r="I17" s="147">
        <f t="shared" si="1"/>
        <v>-6550.653348481399</v>
      </c>
      <c r="J17" s="86">
        <f t="shared" si="2"/>
        <v>6550.653348481399</v>
      </c>
      <c r="K17" s="148">
        <f t="shared" si="3"/>
        <v>42911059.291970566</v>
      </c>
      <c r="L17" s="149">
        <f t="shared" si="4"/>
        <v>0.38707476431722065</v>
      </c>
    </row>
    <row r="18" spans="1:12" x14ac:dyDescent="0.3">
      <c r="A18" s="76" t="s">
        <v>139</v>
      </c>
      <c r="B18" s="79">
        <v>0.99</v>
      </c>
      <c r="D18" s="30" t="s">
        <v>101</v>
      </c>
      <c r="E18" s="159">
        <v>17873.329900000001</v>
      </c>
      <c r="F18" s="146">
        <f t="shared" si="5"/>
        <v>18052.853741430888</v>
      </c>
      <c r="G18" s="158">
        <f t="shared" si="6"/>
        <v>857.40739563158866</v>
      </c>
      <c r="H18" s="146">
        <f t="shared" si="0"/>
        <v>21221.292803001012</v>
      </c>
      <c r="I18" s="147">
        <f t="shared" si="1"/>
        <v>-3347.962903001011</v>
      </c>
      <c r="J18" s="86">
        <f t="shared" si="2"/>
        <v>3347.962903001011</v>
      </c>
      <c r="K18" s="148">
        <f t="shared" si="3"/>
        <v>11208855.599870957</v>
      </c>
      <c r="L18" s="149">
        <f t="shared" si="4"/>
        <v>0.1873161252957688</v>
      </c>
    </row>
    <row r="19" spans="1:12" x14ac:dyDescent="0.3">
      <c r="A19" s="78" t="s">
        <v>84</v>
      </c>
      <c r="B19" s="44">
        <v>9.999999999999995E-3</v>
      </c>
      <c r="D19" s="30" t="s">
        <v>102</v>
      </c>
      <c r="E19" s="159">
        <v>11928.580000000002</v>
      </c>
      <c r="F19" s="146">
        <f t="shared" si="5"/>
        <v>17370.305836505271</v>
      </c>
      <c r="G19" s="158">
        <f t="shared" si="6"/>
        <v>703.41186557586809</v>
      </c>
      <c r="H19" s="146">
        <f t="shared" si="0"/>
        <v>18910.261137062476</v>
      </c>
      <c r="I19" s="147">
        <f t="shared" si="1"/>
        <v>-6981.6811370624746</v>
      </c>
      <c r="J19" s="86">
        <f t="shared" si="2"/>
        <v>6981.6811370624746</v>
      </c>
      <c r="K19" s="148">
        <f t="shared" si="3"/>
        <v>48743871.499613971</v>
      </c>
      <c r="L19" s="149">
        <f t="shared" si="4"/>
        <v>0.58529021367694001</v>
      </c>
    </row>
    <row r="20" spans="1:12" x14ac:dyDescent="0.3">
      <c r="A20" s="41" t="s">
        <v>52</v>
      </c>
      <c r="B20" s="77">
        <v>2905.1034193094188</v>
      </c>
      <c r="D20" s="30" t="s">
        <v>103</v>
      </c>
      <c r="E20" s="159">
        <v>10815.669999999996</v>
      </c>
      <c r="F20" s="146">
        <f t="shared" si="5"/>
        <v>12268.727492460697</v>
      </c>
      <c r="G20" s="158">
        <f t="shared" si="6"/>
        <v>122.91284461382395</v>
      </c>
      <c r="H20" s="146">
        <f t="shared" si="0"/>
        <v>18073.71770208114</v>
      </c>
      <c r="I20" s="147">
        <f t="shared" si="1"/>
        <v>-7258.0477020811431</v>
      </c>
      <c r="J20" s="86">
        <f t="shared" si="2"/>
        <v>7258.0477020811431</v>
      </c>
      <c r="K20" s="148">
        <f t="shared" si="3"/>
        <v>52679256.445685364</v>
      </c>
      <c r="L20" s="149">
        <f t="shared" si="4"/>
        <v>0.6710677842501801</v>
      </c>
    </row>
    <row r="21" spans="1:12" x14ac:dyDescent="0.3">
      <c r="A21" s="76" t="s">
        <v>139</v>
      </c>
      <c r="B21" s="79">
        <v>0.99</v>
      </c>
      <c r="D21" s="30" t="s">
        <v>104</v>
      </c>
      <c r="E21" s="159">
        <v>12397.630000000003</v>
      </c>
      <c r="F21" s="146">
        <f t="shared" si="5"/>
        <v>11230.392275691058</v>
      </c>
      <c r="G21" s="158">
        <f t="shared" si="6"/>
        <v>6.7880384754776202</v>
      </c>
      <c r="H21" s="146">
        <f t="shared" si="0"/>
        <v>12391.640337074521</v>
      </c>
      <c r="I21" s="147">
        <f t="shared" si="1"/>
        <v>5.9896629254817526</v>
      </c>
      <c r="J21" s="86">
        <f t="shared" si="2"/>
        <v>5.9896629254817526</v>
      </c>
      <c r="K21" s="148">
        <f t="shared" si="3"/>
        <v>35.876061960890624</v>
      </c>
      <c r="L21" s="149">
        <f t="shared" si="4"/>
        <v>4.8312967280695999E-4</v>
      </c>
    </row>
    <row r="22" spans="1:12" x14ac:dyDescent="0.3">
      <c r="A22" s="78" t="s">
        <v>84</v>
      </c>
      <c r="B22" s="44">
        <v>9.999999999999995E-3</v>
      </c>
      <c r="D22" s="30" t="s">
        <v>105</v>
      </c>
      <c r="E22" s="159">
        <v>16183.13</v>
      </c>
      <c r="F22" s="146">
        <f t="shared" si="5"/>
        <v>13160.160430780385</v>
      </c>
      <c r="G22" s="158">
        <f t="shared" si="6"/>
        <v>199.08605013686253</v>
      </c>
      <c r="H22" s="146">
        <f t="shared" si="0"/>
        <v>11237.180314166535</v>
      </c>
      <c r="I22" s="147">
        <f t="shared" si="1"/>
        <v>4945.9496858334642</v>
      </c>
      <c r="J22" s="86">
        <f t="shared" si="2"/>
        <v>4945.9496858334642</v>
      </c>
      <c r="K22" s="148">
        <f t="shared" si="3"/>
        <v>24462418.294796143</v>
      </c>
      <c r="L22" s="149">
        <f t="shared" si="4"/>
        <v>0.30562379995918371</v>
      </c>
    </row>
    <row r="23" spans="1:12" x14ac:dyDescent="0.3">
      <c r="A23" s="41" t="s">
        <v>53</v>
      </c>
      <c r="B23" s="168">
        <v>0.22154654530986553</v>
      </c>
      <c r="D23" s="30" t="s">
        <v>106</v>
      </c>
      <c r="E23" s="159">
        <v>14972.38</v>
      </c>
      <c r="F23" s="146">
        <f t="shared" si="5"/>
        <v>16100.248840109491</v>
      </c>
      <c r="G23" s="158">
        <f t="shared" si="6"/>
        <v>473.18628605608694</v>
      </c>
      <c r="H23" s="146">
        <f t="shared" si="0"/>
        <v>13359.246480917247</v>
      </c>
      <c r="I23" s="147">
        <f t="shared" si="1"/>
        <v>1613.1335190827522</v>
      </c>
      <c r="J23" s="86">
        <f t="shared" si="2"/>
        <v>1613.1335190827522</v>
      </c>
      <c r="K23" s="148">
        <f t="shared" si="3"/>
        <v>2602199.7503883038</v>
      </c>
      <c r="L23" s="149">
        <f t="shared" si="4"/>
        <v>0.10774062100232243</v>
      </c>
    </row>
    <row r="24" spans="1:12" x14ac:dyDescent="0.3">
      <c r="A24" s="76" t="s">
        <v>139</v>
      </c>
      <c r="B24" s="79">
        <v>0.99</v>
      </c>
      <c r="D24" s="30" t="s">
        <v>107</v>
      </c>
      <c r="E24" s="159">
        <v>11917.859999999999</v>
      </c>
      <c r="F24" s="146">
        <f t="shared" si="5"/>
        <v>14740.02502884487</v>
      </c>
      <c r="G24" s="158">
        <f t="shared" si="6"/>
        <v>289.84527632401614</v>
      </c>
      <c r="H24" s="146">
        <f t="shared" si="0"/>
        <v>16573.435126165579</v>
      </c>
      <c r="I24" s="147">
        <f t="shared" si="1"/>
        <v>-4655.5751261655805</v>
      </c>
      <c r="J24" s="86">
        <f t="shared" si="2"/>
        <v>4655.5751261655805</v>
      </c>
      <c r="K24" s="148">
        <f t="shared" si="3"/>
        <v>21674379.75537166</v>
      </c>
      <c r="L24" s="149">
        <f t="shared" si="4"/>
        <v>0.39063851447873871</v>
      </c>
    </row>
    <row r="25" spans="1:12" x14ac:dyDescent="0.3">
      <c r="A25" s="78" t="s">
        <v>84</v>
      </c>
      <c r="B25" s="44">
        <v>9.999999999999995E-3</v>
      </c>
      <c r="D25" s="30" t="s">
        <v>108</v>
      </c>
      <c r="E25" s="159">
        <v>11010.470000000003</v>
      </c>
      <c r="F25" s="146">
        <f t="shared" si="5"/>
        <v>11968.258221059214</v>
      </c>
      <c r="G25" s="158">
        <f t="shared" si="6"/>
        <v>-16.315932086951079</v>
      </c>
      <c r="H25" s="146">
        <f t="shared" si="0"/>
        <v>15029.870305168886</v>
      </c>
      <c r="I25" s="147">
        <f t="shared" si="1"/>
        <v>-4019.4003051688833</v>
      </c>
      <c r="J25" s="86">
        <f t="shared" si="2"/>
        <v>4019.4003051688833</v>
      </c>
      <c r="K25" s="148">
        <f t="shared" si="3"/>
        <v>16155578.813191712</v>
      </c>
      <c r="L25" s="149">
        <f t="shared" si="4"/>
        <v>0.3650525640748199</v>
      </c>
    </row>
    <row r="26" spans="1:12" x14ac:dyDescent="0.3">
      <c r="D26" s="30" t="s">
        <v>109</v>
      </c>
      <c r="E26" s="159">
        <v>14595.11</v>
      </c>
      <c r="F26" s="146">
        <f t="shared" si="5"/>
        <v>11714.345254330443</v>
      </c>
      <c r="G26" s="158">
        <f t="shared" si="6"/>
        <v>-40.075635551133047</v>
      </c>
      <c r="H26" s="146">
        <f t="shared" si="0"/>
        <v>11951.942288972263</v>
      </c>
      <c r="I26" s="147">
        <f t="shared" si="1"/>
        <v>2643.1677110277378</v>
      </c>
      <c r="J26" s="86">
        <f t="shared" si="2"/>
        <v>2643.1677110277378</v>
      </c>
      <c r="K26" s="148">
        <f t="shared" si="3"/>
        <v>6986335.5486196112</v>
      </c>
      <c r="L26" s="149">
        <f t="shared" si="4"/>
        <v>0.18109954025887695</v>
      </c>
    </row>
    <row r="27" spans="1:12" ht="16.2" thickBot="1" x14ac:dyDescent="0.35">
      <c r="C27" s="161">
        <v>1</v>
      </c>
      <c r="D27" s="162" t="s">
        <v>111</v>
      </c>
      <c r="E27" s="163"/>
      <c r="F27" s="132"/>
      <c r="G27" s="164"/>
      <c r="H27" s="165">
        <f>$F$26+C27*$G$26</f>
        <v>11674.26961877931</v>
      </c>
      <c r="I27" s="166"/>
      <c r="J27" s="166"/>
      <c r="K27" s="166"/>
      <c r="L27" s="167"/>
    </row>
    <row r="28" spans="1:12" ht="16.2" thickBot="1" x14ac:dyDescent="0.35">
      <c r="C28" s="161">
        <v>2</v>
      </c>
      <c r="D28" s="162" t="s">
        <v>107</v>
      </c>
      <c r="E28" s="163"/>
      <c r="F28" s="132"/>
      <c r="G28" s="164"/>
      <c r="H28" s="165">
        <f t="shared" ref="H28:H30" si="7">$F$26+C28*$G$26</f>
        <v>11634.193983228177</v>
      </c>
      <c r="I28" s="166"/>
      <c r="J28" s="166"/>
      <c r="K28" s="166"/>
      <c r="L28" s="167"/>
    </row>
    <row r="29" spans="1:12" ht="16.2" thickBot="1" x14ac:dyDescent="0.35">
      <c r="C29" s="161">
        <v>3</v>
      </c>
      <c r="D29" s="162" t="s">
        <v>108</v>
      </c>
      <c r="E29" s="163"/>
      <c r="F29" s="132"/>
      <c r="G29" s="164"/>
      <c r="H29" s="165">
        <f t="shared" si="7"/>
        <v>11594.118347677044</v>
      </c>
      <c r="I29" s="166"/>
      <c r="J29" s="166"/>
      <c r="K29" s="166"/>
      <c r="L29" s="167"/>
    </row>
    <row r="30" spans="1:12" ht="16.2" thickBot="1" x14ac:dyDescent="0.35">
      <c r="C30" s="161">
        <v>4</v>
      </c>
      <c r="D30" s="162" t="s">
        <v>109</v>
      </c>
      <c r="E30" s="163"/>
      <c r="F30" s="132"/>
      <c r="G30" s="164"/>
      <c r="H30" s="165">
        <f t="shared" si="7"/>
        <v>11554.042712125911</v>
      </c>
      <c r="I30" s="166"/>
      <c r="J30" s="166"/>
      <c r="K30" s="166"/>
      <c r="L30" s="167"/>
    </row>
  </sheetData>
  <mergeCells count="4">
    <mergeCell ref="A1:B1"/>
    <mergeCell ref="A3:B3"/>
    <mergeCell ref="A7:B7"/>
    <mergeCell ref="A13:B1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2D0C-6C96-4CA6-94F0-E829C8F6117A}">
  <dimension ref="A1:R86"/>
  <sheetViews>
    <sheetView zoomScale="85" zoomScaleNormal="85" workbookViewId="0">
      <selection activeCell="J23" sqref="J23"/>
    </sheetView>
  </sheetViews>
  <sheetFormatPr defaultRowHeight="15.6" x14ac:dyDescent="0.3"/>
  <cols>
    <col min="8" max="8" width="11.69921875" bestFit="1" customWidth="1"/>
    <col min="9" max="9" width="14.296875" bestFit="1" customWidth="1"/>
    <col min="10" max="10" width="10.5" style="84" customWidth="1"/>
    <col min="11" max="11" width="10.796875" customWidth="1"/>
    <col min="12" max="12" width="11.19921875" bestFit="1" customWidth="1"/>
    <col min="13" max="13" width="13.3984375" bestFit="1" customWidth="1"/>
    <col min="14" max="14" width="12.69921875" bestFit="1" customWidth="1"/>
    <col min="15" max="15" width="15.19921875" bestFit="1" customWidth="1"/>
    <col min="16" max="17" width="14" bestFit="1" customWidth="1"/>
    <col min="18" max="18" width="9.19921875" customWidth="1"/>
    <col min="19" max="19" width="13" customWidth="1"/>
  </cols>
  <sheetData>
    <row r="1" spans="1:17" x14ac:dyDescent="0.3">
      <c r="A1" s="200" t="s">
        <v>141</v>
      </c>
      <c r="B1" s="200"/>
      <c r="C1" s="200"/>
      <c r="D1" s="200"/>
      <c r="E1" s="200"/>
      <c r="F1" s="200"/>
    </row>
    <row r="3" spans="1:17" x14ac:dyDescent="0.3">
      <c r="A3" s="200" t="s">
        <v>61</v>
      </c>
      <c r="B3" s="200"/>
      <c r="C3" s="200"/>
      <c r="D3" s="200"/>
      <c r="H3" s="171" t="s">
        <v>0</v>
      </c>
      <c r="I3" s="172" t="s">
        <v>1</v>
      </c>
      <c r="J3" s="173" t="s">
        <v>71</v>
      </c>
      <c r="K3" s="173" t="s">
        <v>72</v>
      </c>
      <c r="L3" s="173" t="s">
        <v>76</v>
      </c>
      <c r="M3" s="173" t="s">
        <v>110</v>
      </c>
      <c r="N3" s="173" t="s">
        <v>24</v>
      </c>
      <c r="O3" s="173" t="s">
        <v>115</v>
      </c>
      <c r="P3" s="173" t="s">
        <v>31</v>
      </c>
      <c r="Q3" s="173" t="s">
        <v>116</v>
      </c>
    </row>
    <row r="4" spans="1:17" ht="16.2" thickBot="1" x14ac:dyDescent="0.35">
      <c r="A4" s="237" t="s">
        <v>62</v>
      </c>
      <c r="B4" s="237"/>
      <c r="C4" s="237"/>
      <c r="D4" s="75">
        <v>0.2</v>
      </c>
      <c r="H4" s="101">
        <v>43466</v>
      </c>
      <c r="I4" s="11">
        <v>445.89229999999998</v>
      </c>
      <c r="J4" s="112"/>
      <c r="K4" s="106"/>
      <c r="L4" s="40">
        <f>Table6[[#This Row],[Adj Close]]/AVERAGE($I$4:$I$15)</f>
        <v>1.1643849010087091</v>
      </c>
      <c r="M4" s="174"/>
      <c r="N4" s="174"/>
      <c r="O4" s="174"/>
      <c r="P4" s="175"/>
      <c r="Q4" s="176"/>
    </row>
    <row r="5" spans="1:17" ht="16.2" thickBot="1" x14ac:dyDescent="0.35">
      <c r="A5" s="237" t="s">
        <v>74</v>
      </c>
      <c r="B5" s="237"/>
      <c r="C5" s="237"/>
      <c r="D5" s="75">
        <v>0.1</v>
      </c>
      <c r="H5" s="101">
        <v>43497</v>
      </c>
      <c r="I5" s="11">
        <v>389.78920000000005</v>
      </c>
      <c r="J5" s="106"/>
      <c r="K5" s="106"/>
      <c r="L5" s="40">
        <f>Table6[[#This Row],[Adj Close]]/AVERAGE($I$4:$I$15)</f>
        <v>1.0178795620742138</v>
      </c>
      <c r="M5" s="174"/>
      <c r="N5" s="177"/>
      <c r="O5" s="178"/>
      <c r="P5" s="177"/>
      <c r="Q5" s="176"/>
    </row>
    <row r="6" spans="1:17" ht="16.2" thickBot="1" x14ac:dyDescent="0.35">
      <c r="A6" s="237" t="s">
        <v>77</v>
      </c>
      <c r="B6" s="237"/>
      <c r="C6" s="237"/>
      <c r="D6" s="75">
        <v>0.3</v>
      </c>
      <c r="H6" s="101">
        <v>43525</v>
      </c>
      <c r="I6" s="11">
        <v>388.86000000000013</v>
      </c>
      <c r="J6" s="106"/>
      <c r="K6" s="106"/>
      <c r="L6" s="40">
        <f>Table6[[#This Row],[Adj Close]]/AVERAGE($I$4:$I$15)</f>
        <v>1.0154530872281193</v>
      </c>
      <c r="M6" s="174"/>
      <c r="N6" s="177"/>
      <c r="O6" s="178"/>
      <c r="P6" s="177"/>
      <c r="Q6" s="176"/>
    </row>
    <row r="7" spans="1:17" ht="16.2" thickBot="1" x14ac:dyDescent="0.35">
      <c r="H7" s="101">
        <v>43556</v>
      </c>
      <c r="I7" s="11">
        <v>373.31819999999993</v>
      </c>
      <c r="J7" s="106"/>
      <c r="K7" s="106"/>
      <c r="L7" s="40">
        <f>Table6[[#This Row],[Adj Close]]/AVERAGE($I$4:$I$15)</f>
        <v>0.97486786686325233</v>
      </c>
      <c r="M7" s="174"/>
      <c r="N7" s="177"/>
      <c r="O7" s="178"/>
      <c r="P7" s="177"/>
      <c r="Q7" s="176"/>
    </row>
    <row r="8" spans="1:17" ht="16.2" thickBot="1" x14ac:dyDescent="0.35">
      <c r="A8" s="200" t="s">
        <v>18</v>
      </c>
      <c r="B8" s="200"/>
      <c r="C8" s="200"/>
      <c r="D8" s="200"/>
      <c r="E8" s="128"/>
      <c r="H8" s="101">
        <v>43586</v>
      </c>
      <c r="I8" s="11">
        <v>322.24950000000001</v>
      </c>
      <c r="J8" s="106"/>
      <c r="K8" s="106"/>
      <c r="L8" s="40">
        <f>Table6[[#This Row],[Adj Close]]/AVERAGE($I$4:$I$15)</f>
        <v>0.84150915402128723</v>
      </c>
      <c r="M8" s="174"/>
      <c r="N8" s="177"/>
      <c r="O8" s="178"/>
      <c r="P8" s="177"/>
      <c r="Q8" s="176"/>
    </row>
    <row r="9" spans="1:17" ht="16.2" thickBot="1" x14ac:dyDescent="0.35">
      <c r="A9" s="238" t="s">
        <v>79</v>
      </c>
      <c r="B9" s="238"/>
      <c r="C9" s="238"/>
      <c r="D9" s="238"/>
      <c r="E9" s="107">
        <f>AVERAGE(N17:N73)</f>
        <v>-298.52955938202479</v>
      </c>
      <c r="H9" s="101">
        <v>43617</v>
      </c>
      <c r="I9" s="11">
        <v>284.95529999999997</v>
      </c>
      <c r="J9" s="106"/>
      <c r="K9" s="106"/>
      <c r="L9" s="40">
        <f>Table6[[#This Row],[Adj Close]]/AVERAGE($I$4:$I$15)</f>
        <v>0.74412060666310442</v>
      </c>
      <c r="M9" s="174"/>
      <c r="N9" s="177"/>
      <c r="O9" s="178"/>
      <c r="P9" s="177"/>
      <c r="Q9" s="176"/>
    </row>
    <row r="10" spans="1:17" ht="16.2" thickBot="1" x14ac:dyDescent="0.35">
      <c r="A10" s="238" t="s">
        <v>80</v>
      </c>
      <c r="B10" s="238"/>
      <c r="C10" s="238"/>
      <c r="D10" s="238"/>
      <c r="E10" s="108">
        <f>AVERAGE(P17:P73)</f>
        <v>908.12139844338037</v>
      </c>
      <c r="H10" s="101">
        <v>43647</v>
      </c>
      <c r="I10" s="11">
        <v>355.49420000000009</v>
      </c>
      <c r="J10" s="106"/>
      <c r="K10" s="106"/>
      <c r="L10" s="40">
        <f>Table6[[#This Row],[Adj Close]]/AVERAGE($I$4:$I$15)</f>
        <v>0.92832300283312885</v>
      </c>
      <c r="M10" s="174"/>
      <c r="N10" s="177"/>
      <c r="O10" s="178"/>
      <c r="P10" s="177"/>
      <c r="Q10" s="176"/>
    </row>
    <row r="11" spans="1:17" ht="16.2" thickBot="1" x14ac:dyDescent="0.35">
      <c r="A11" s="238" t="s">
        <v>81</v>
      </c>
      <c r="B11" s="238"/>
      <c r="C11" s="238"/>
      <c r="D11" s="238"/>
      <c r="E11" s="108">
        <f>SQRT(AVERAGE(O17:O73))</f>
        <v>1311.6038225444281</v>
      </c>
      <c r="H11" s="101">
        <v>43678</v>
      </c>
      <c r="I11" s="11">
        <v>330.15060000000011</v>
      </c>
      <c r="J11" s="106"/>
      <c r="K11" s="106"/>
      <c r="L11" s="40">
        <f>Table6[[#This Row],[Adj Close]]/AVERAGE($I$4:$I$15)</f>
        <v>0.86214176315438962</v>
      </c>
      <c r="M11" s="174"/>
      <c r="N11" s="177"/>
      <c r="O11" s="178"/>
      <c r="P11" s="177"/>
      <c r="Q11" s="176"/>
    </row>
    <row r="12" spans="1:17" ht="16.2" thickBot="1" x14ac:dyDescent="0.35">
      <c r="A12" s="238" t="s">
        <v>82</v>
      </c>
      <c r="B12" s="238"/>
      <c r="C12" s="238"/>
      <c r="D12" s="238"/>
      <c r="E12" s="83">
        <f>AVERAGE(Q17:Q73)</f>
        <v>0.22945081521533289</v>
      </c>
      <c r="H12" s="101">
        <v>43709</v>
      </c>
      <c r="I12" s="11">
        <v>316.34869999999995</v>
      </c>
      <c r="J12" s="106"/>
      <c r="K12" s="106"/>
      <c r="L12" s="40">
        <f>Table6[[#This Row],[Adj Close]]/AVERAGE($I$4:$I$15)</f>
        <v>0.82610004643214008</v>
      </c>
      <c r="M12" s="174"/>
      <c r="N12" s="177"/>
      <c r="O12" s="178"/>
      <c r="P12" s="177"/>
      <c r="Q12" s="176"/>
    </row>
    <row r="13" spans="1:17" ht="16.2" thickBot="1" x14ac:dyDescent="0.35">
      <c r="H13" s="101">
        <v>43739</v>
      </c>
      <c r="I13" s="11">
        <v>408.41090000000003</v>
      </c>
      <c r="J13" s="106"/>
      <c r="K13" s="106"/>
      <c r="L13" s="40">
        <f>Table6[[#This Row],[Adj Close]]/AVERAGE($I$4:$I$15)</f>
        <v>1.0665075072329748</v>
      </c>
      <c r="M13" s="174"/>
      <c r="N13" s="177"/>
      <c r="O13" s="178"/>
      <c r="P13" s="177"/>
      <c r="Q13" s="176"/>
    </row>
    <row r="14" spans="1:17" ht="16.2" thickBot="1" x14ac:dyDescent="0.35">
      <c r="A14" s="239" t="s">
        <v>75</v>
      </c>
      <c r="B14" s="239"/>
      <c r="C14" s="239"/>
      <c r="D14" s="239"/>
      <c r="E14" s="239"/>
      <c r="F14" s="239"/>
      <c r="H14" s="101">
        <v>43770</v>
      </c>
      <c r="I14" s="11">
        <v>451.06670000000003</v>
      </c>
      <c r="J14" s="106"/>
      <c r="K14" s="106"/>
      <c r="L14" s="40">
        <f>Table6[[#This Row],[Adj Close]]/AVERAGE($I$4:$I$15)</f>
        <v>1.1778971173707755</v>
      </c>
      <c r="M14" s="174"/>
      <c r="N14" s="177"/>
      <c r="O14" s="178"/>
      <c r="P14" s="177"/>
      <c r="Q14" s="176"/>
    </row>
    <row r="15" spans="1:17" ht="16.2" thickBot="1" x14ac:dyDescent="0.35">
      <c r="A15" s="231" t="s">
        <v>51</v>
      </c>
      <c r="B15" s="231"/>
      <c r="C15" s="231"/>
      <c r="D15" s="231"/>
      <c r="E15" s="236">
        <v>685</v>
      </c>
      <c r="F15" s="231"/>
      <c r="H15" s="101">
        <v>43800</v>
      </c>
      <c r="I15" s="11">
        <v>528.77269999999999</v>
      </c>
      <c r="J15" s="106"/>
      <c r="K15" s="106"/>
      <c r="L15" s="40">
        <f>Table6[[#This Row],[Adj Close]]/AVERAGE($I$4:$I$15)</f>
        <v>1.3808153851179035</v>
      </c>
      <c r="M15" s="174"/>
      <c r="N15" s="177"/>
      <c r="O15" s="178"/>
      <c r="P15" s="177"/>
      <c r="Q15" s="176"/>
    </row>
    <row r="16" spans="1:17" ht="16.2" thickBot="1" x14ac:dyDescent="0.35">
      <c r="A16" s="233" t="s">
        <v>83</v>
      </c>
      <c r="B16" s="233"/>
      <c r="C16" s="233"/>
      <c r="D16" s="233"/>
      <c r="E16" s="234">
        <v>0.86</v>
      </c>
      <c r="F16" s="235"/>
      <c r="H16" s="101">
        <v>43831</v>
      </c>
      <c r="I16" s="11">
        <v>740.12280000000021</v>
      </c>
      <c r="J16" s="80">
        <f>Table6[[#This Row],[Adj Close]]/L4</f>
        <v>635.63414413810267</v>
      </c>
      <c r="K16" s="80">
        <f>Table6[[#This Row],[Adj Close]]/L4-I15/L15</f>
        <v>252.69178580476927</v>
      </c>
      <c r="L16" s="40">
        <f>$D$6*Table6[[#This Row],[Adj Close]]/Table6[[#This Row],[Level]]+(1-$D$6)*L4</f>
        <v>1.1643849010087091</v>
      </c>
      <c r="M16" s="174"/>
      <c r="N16" s="177"/>
      <c r="O16" s="178"/>
      <c r="P16" s="177"/>
      <c r="Q16" s="176"/>
    </row>
    <row r="17" spans="1:17" x14ac:dyDescent="0.3">
      <c r="A17" s="225" t="s">
        <v>84</v>
      </c>
      <c r="B17" s="225"/>
      <c r="C17" s="225"/>
      <c r="D17" s="225"/>
      <c r="E17" s="226">
        <v>0.09</v>
      </c>
      <c r="F17" s="227"/>
      <c r="H17" s="101">
        <v>43862</v>
      </c>
      <c r="I17" s="11">
        <v>1010.0993999999999</v>
      </c>
      <c r="J17" s="80">
        <f>$D$4*Table6[[#This Row],[Adj Close]]/L5+(1-$D$4)*(J16+K16)</f>
        <v>909.13204402473821</v>
      </c>
      <c r="K17" s="80">
        <f>$D$5*(Table6[[#This Row],[Level]]-J16)+(1-$D$5)*K16</f>
        <v>254.77239721295589</v>
      </c>
      <c r="L17" s="40">
        <f>$D$6*Table6[[#This Row],[Adj Close]]/Table6[[#This Row],[Level]]+(1-$D$6)*L5</f>
        <v>1.0458334133493623</v>
      </c>
      <c r="M17" s="40">
        <f>(J16+K16)*L5</f>
        <v>904.20880854941913</v>
      </c>
      <c r="N17" s="80">
        <f>Table6[[#This Row],[Adj Close]]-Table6[[#This Row],[Forcast ]]</f>
        <v>105.89059145058081</v>
      </c>
      <c r="O17" s="88">
        <f>Table6[[#This Row],[Erorr]]^2</f>
        <v>11212.817357753818</v>
      </c>
      <c r="P17" s="80">
        <f>ABS(Table6[[#This Row],[Erorr]])</f>
        <v>105.89059145058081</v>
      </c>
      <c r="Q17" s="13">
        <f>Table6[[#This Row],[Abs Erorr]]/Table6[[#This Row],[Adj Close]]</f>
        <v>0.10483185263804812</v>
      </c>
    </row>
    <row r="18" spans="1:17" x14ac:dyDescent="0.3">
      <c r="A18" s="228" t="s">
        <v>85</v>
      </c>
      <c r="B18" s="228"/>
      <c r="C18" s="228"/>
      <c r="D18" s="228"/>
      <c r="E18" s="229">
        <v>0.54</v>
      </c>
      <c r="F18" s="230"/>
      <c r="H18" s="101">
        <v>43891</v>
      </c>
      <c r="I18" s="11">
        <v>820.0154</v>
      </c>
      <c r="J18" s="80">
        <f>$D$4*Table6[[#This Row],[Adj Close]]/L6+(1-$D$4)*(J17+K17)</f>
        <v>1092.6308466925941</v>
      </c>
      <c r="K18" s="80">
        <f>$D$5*(Table6[[#This Row],[Level]]-J17)+(1-$D$5)*K17</f>
        <v>247.64503775844591</v>
      </c>
      <c r="L18" s="40">
        <f>$D$6*Table6[[#This Row],[Adj Close]]/Table6[[#This Row],[Level]]+(1-$D$6)*L6</f>
        <v>0.93596604894314273</v>
      </c>
      <c r="M18" s="40">
        <f t="shared" ref="M18:M73" si="0">(J17+K17)*L6</f>
        <v>1181.8903580933356</v>
      </c>
      <c r="N18" s="80">
        <f>Table6[[#This Row],[Adj Close]]-Table6[[#This Row],[Forcast ]]</f>
        <v>-361.87495809333564</v>
      </c>
      <c r="O18" s="88">
        <f>Table6[[#This Row],[Erorr]]^2</f>
        <v>130953.48529505343</v>
      </c>
      <c r="P18" s="80">
        <f>ABS(Table6[[#This Row],[Erorr]])</f>
        <v>361.87495809333564</v>
      </c>
      <c r="Q18" s="13">
        <f>Table6[[#This Row],[Abs Erorr]]/Table6[[#This Row],[Adj Close]]</f>
        <v>0.44130263662528246</v>
      </c>
    </row>
    <row r="19" spans="1:17" x14ac:dyDescent="0.3">
      <c r="A19" s="231" t="s">
        <v>52</v>
      </c>
      <c r="B19" s="231"/>
      <c r="C19" s="231"/>
      <c r="D19" s="231"/>
      <c r="E19" s="236">
        <v>923</v>
      </c>
      <c r="F19" s="231"/>
      <c r="H19" s="101">
        <v>43922</v>
      </c>
      <c r="I19" s="11">
        <v>929.03780000000029</v>
      </c>
      <c r="J19" s="80">
        <f>$D$4*Table6[[#This Row],[Adj Close]]/L7+(1-$D$4)*(J18+K18)</f>
        <v>1262.8183939917703</v>
      </c>
      <c r="K19" s="80">
        <f>$D$5*(Table6[[#This Row],[Level]]-J18)+(1-$D$5)*K18</f>
        <v>239.89928871251894</v>
      </c>
      <c r="L19" s="40">
        <f>$D$6*Table6[[#This Row],[Adj Close]]/Table6[[#This Row],[Level]]+(1-$D$6)*L7</f>
        <v>0.90311330371541698</v>
      </c>
      <c r="M19" s="40">
        <f t="shared" si="0"/>
        <v>1306.5918924830441</v>
      </c>
      <c r="N19" s="80">
        <f>Table6[[#This Row],[Adj Close]]-Table6[[#This Row],[Forcast ]]</f>
        <v>-377.55409248304386</v>
      </c>
      <c r="O19" s="88">
        <f>Table6[[#This Row],[Erorr]]^2</f>
        <v>142547.09275069484</v>
      </c>
      <c r="P19" s="80">
        <f>ABS(Table6[[#This Row],[Erorr]])</f>
        <v>377.55409248304386</v>
      </c>
      <c r="Q19" s="13">
        <f>Table6[[#This Row],[Abs Erorr]]/Table6[[#This Row],[Adj Close]]</f>
        <v>0.40639260585849546</v>
      </c>
    </row>
    <row r="20" spans="1:17" x14ac:dyDescent="0.3">
      <c r="A20" s="233" t="s">
        <v>83</v>
      </c>
      <c r="B20" s="233"/>
      <c r="C20" s="233"/>
      <c r="D20" s="233"/>
      <c r="E20" s="234">
        <v>0.92</v>
      </c>
      <c r="F20" s="235"/>
      <c r="H20" s="101">
        <v>43952</v>
      </c>
      <c r="I20" s="11">
        <v>1065.9008000000003</v>
      </c>
      <c r="J20" s="80">
        <f>$D$4*Table6[[#This Row],[Adj Close]]/L8+(1-$D$4)*(J19+K19)</f>
        <v>1455.5049138458558</v>
      </c>
      <c r="K20" s="80">
        <f>$D$5*(Table6[[#This Row],[Level]]-J19)+(1-$D$5)*K19</f>
        <v>235.1780118266756</v>
      </c>
      <c r="L20" s="40">
        <f>$D$6*Table6[[#This Row],[Adj Close]]/Table6[[#This Row],[Level]]+(1-$D$6)*L8</f>
        <v>0.80875352938289125</v>
      </c>
      <c r="M20" s="40">
        <f t="shared" si="0"/>
        <v>1264.5506859053155</v>
      </c>
      <c r="N20" s="80">
        <f>Table6[[#This Row],[Adj Close]]-Table6[[#This Row],[Forcast ]]</f>
        <v>-198.64988590531516</v>
      </c>
      <c r="O20" s="88">
        <f>Table6[[#This Row],[Erorr]]^2</f>
        <v>39461.777170194728</v>
      </c>
      <c r="P20" s="80">
        <f>ABS(Table6[[#This Row],[Erorr]])</f>
        <v>198.64988590531516</v>
      </c>
      <c r="Q20" s="13">
        <f>Table6[[#This Row],[Abs Erorr]]/Table6[[#This Row],[Adj Close]]</f>
        <v>0.18636808031790114</v>
      </c>
    </row>
    <row r="21" spans="1:17" x14ac:dyDescent="0.3">
      <c r="A21" s="225" t="s">
        <v>84</v>
      </c>
      <c r="B21" s="225"/>
      <c r="C21" s="225"/>
      <c r="D21" s="225"/>
      <c r="E21" s="226">
        <v>0.05</v>
      </c>
      <c r="F21" s="227"/>
      <c r="H21" s="101">
        <v>43983</v>
      </c>
      <c r="I21" s="11">
        <v>1413.1953000000001</v>
      </c>
      <c r="J21" s="80">
        <f>$D$4*Table6[[#This Row],[Adj Close]]/L9+(1-$D$4)*(J20+K20)</f>
        <v>1732.375977654852</v>
      </c>
      <c r="K21" s="80">
        <f>$D$5*(Table6[[#This Row],[Level]]-J20)+(1-$D$5)*K20</f>
        <v>239.34731702490765</v>
      </c>
      <c r="L21" s="40">
        <f>$D$6*Table6[[#This Row],[Adj Close]]/Table6[[#This Row],[Level]]+(1-$D$6)*L9</f>
        <v>0.7656110864676462</v>
      </c>
      <c r="M21" s="40">
        <f t="shared" si="0"/>
        <v>1258.0720043263964</v>
      </c>
      <c r="N21" s="80">
        <f>Table6[[#This Row],[Adj Close]]-Table6[[#This Row],[Forcast ]]</f>
        <v>155.12329567360371</v>
      </c>
      <c r="O21" s="88">
        <f>Table6[[#This Row],[Erorr]]^2</f>
        <v>24063.236860640278</v>
      </c>
      <c r="P21" s="80">
        <f>ABS(Table6[[#This Row],[Erorr]])</f>
        <v>155.12329567360371</v>
      </c>
      <c r="Q21" s="13">
        <f>Table6[[#This Row],[Abs Erorr]]/Table6[[#This Row],[Adj Close]]</f>
        <v>0.10976776930520764</v>
      </c>
    </row>
    <row r="22" spans="1:17" x14ac:dyDescent="0.3">
      <c r="A22" s="228" t="s">
        <v>85</v>
      </c>
      <c r="B22" s="228"/>
      <c r="C22" s="228"/>
      <c r="D22" s="228"/>
      <c r="E22" s="229">
        <v>0.99</v>
      </c>
      <c r="F22" s="230"/>
      <c r="H22" s="101">
        <v>44013</v>
      </c>
      <c r="I22" s="11">
        <v>2141.54</v>
      </c>
      <c r="J22" s="80">
        <f>$D$4*Table6[[#This Row],[Adj Close]]/L10+(1-$D$4)*(J21+K21)</f>
        <v>2038.7568399818329</v>
      </c>
      <c r="K22" s="80">
        <f>$D$5*(Table6[[#This Row],[Level]]-J21)+(1-$D$5)*K21</f>
        <v>246.050671555115</v>
      </c>
      <c r="L22" s="40">
        <f>$D$6*Table6[[#This Row],[Adj Close]]/Table6[[#This Row],[Level]]+(1-$D$6)*L10</f>
        <v>0.96495048925721383</v>
      </c>
      <c r="M22" s="40">
        <f t="shared" si="0"/>
        <v>1830.3960896731446</v>
      </c>
      <c r="N22" s="80">
        <f>Table6[[#This Row],[Adj Close]]-Table6[[#This Row],[Forcast ]]</f>
        <v>311.14391032685535</v>
      </c>
      <c r="O22" s="88">
        <f>Table6[[#This Row],[Erorr]]^2</f>
        <v>96810.532933486204</v>
      </c>
      <c r="P22" s="80">
        <f>ABS(Table6[[#This Row],[Erorr]])</f>
        <v>311.14391032685535</v>
      </c>
      <c r="Q22" s="13">
        <f>Table6[[#This Row],[Abs Erorr]]/Table6[[#This Row],[Adj Close]]</f>
        <v>0.14528979628064634</v>
      </c>
    </row>
    <row r="23" spans="1:17" x14ac:dyDescent="0.3">
      <c r="A23" s="231" t="s">
        <v>86</v>
      </c>
      <c r="B23" s="231"/>
      <c r="C23" s="231"/>
      <c r="D23" s="231"/>
      <c r="E23" s="232">
        <v>0.16170000000000001</v>
      </c>
      <c r="F23" s="231"/>
      <c r="H23" s="101">
        <v>44044</v>
      </c>
      <c r="I23" s="11">
        <v>2520.4177999999997</v>
      </c>
      <c r="J23" s="80">
        <f>$D$4*Table6[[#This Row],[Adj Close]]/L11+(1-$D$4)*(J22+K22)</f>
        <v>2412.5335647374459</v>
      </c>
      <c r="K23" s="80">
        <f>$D$5*(Table6[[#This Row],[Level]]-J22)+(1-$D$5)*K22</f>
        <v>258.82327687516482</v>
      </c>
      <c r="L23" s="40">
        <f>$D$6*Table6[[#This Row],[Adj Close]]/Table6[[#This Row],[Level]]+(1-$D$6)*L11</f>
        <v>0.91691470375918271</v>
      </c>
      <c r="M23" s="40">
        <f t="shared" si="0"/>
        <v>1969.8279764648578</v>
      </c>
      <c r="N23" s="80">
        <f>Table6[[#This Row],[Adj Close]]-Table6[[#This Row],[Forcast ]]</f>
        <v>550.58982353514193</v>
      </c>
      <c r="O23" s="88">
        <f>Table6[[#This Row],[Erorr]]^2</f>
        <v>303149.15378045873</v>
      </c>
      <c r="P23" s="80">
        <f>ABS(Table6[[#This Row],[Erorr]])</f>
        <v>550.58982353514193</v>
      </c>
      <c r="Q23" s="13">
        <f>Table6[[#This Row],[Abs Erorr]]/Table6[[#This Row],[Adj Close]]</f>
        <v>0.2184518072897049</v>
      </c>
    </row>
    <row r="24" spans="1:17" x14ac:dyDescent="0.3">
      <c r="A24" s="233" t="s">
        <v>83</v>
      </c>
      <c r="B24" s="233"/>
      <c r="C24" s="233"/>
      <c r="D24" s="233"/>
      <c r="E24" s="234">
        <v>0.88</v>
      </c>
      <c r="F24" s="235"/>
      <c r="H24" s="101">
        <v>44075</v>
      </c>
      <c r="I24" s="11">
        <v>2894.4665</v>
      </c>
      <c r="J24" s="80">
        <f>$D$4*Table6[[#This Row],[Adj Close]]/L12+(1-$D$4)*(J23+K23)</f>
        <v>2837.8399430425043</v>
      </c>
      <c r="K24" s="80">
        <f>$D$5*(Table6[[#This Row],[Level]]-J23)+(1-$D$5)*K23</f>
        <v>275.4715870181542</v>
      </c>
      <c r="L24" s="40">
        <f>$D$6*Table6[[#This Row],[Adj Close]]/Table6[[#This Row],[Level]]+(1-$D$6)*L12</f>
        <v>0.88425626408292868</v>
      </c>
      <c r="M24" s="40">
        <f t="shared" si="0"/>
        <v>2206.808010892993</v>
      </c>
      <c r="N24" s="80">
        <f>Table6[[#This Row],[Adj Close]]-Table6[[#This Row],[Forcast ]]</f>
        <v>687.65848910700697</v>
      </c>
      <c r="O24" s="88">
        <f>Table6[[#This Row],[Erorr]]^2</f>
        <v>472874.19764093164</v>
      </c>
      <c r="P24" s="80">
        <f>ABS(Table6[[#This Row],[Erorr]])</f>
        <v>687.65848910700697</v>
      </c>
      <c r="Q24" s="13">
        <f>Table6[[#This Row],[Abs Erorr]]/Table6[[#This Row],[Adj Close]]</f>
        <v>0.23757693830866827</v>
      </c>
    </row>
    <row r="25" spans="1:17" x14ac:dyDescent="0.3">
      <c r="A25" s="225" t="s">
        <v>84</v>
      </c>
      <c r="B25" s="225"/>
      <c r="C25" s="225"/>
      <c r="D25" s="225"/>
      <c r="E25" s="226">
        <v>0.08</v>
      </c>
      <c r="F25" s="227"/>
      <c r="H25" s="101">
        <v>44105</v>
      </c>
      <c r="I25" s="11">
        <v>3132.87</v>
      </c>
      <c r="J25" s="80">
        <f>$D$4*Table6[[#This Row],[Adj Close]]/L13+(1-$D$4)*(J24+K24)</f>
        <v>3078.1500111978175</v>
      </c>
      <c r="K25" s="80">
        <f>$D$5*(Table6[[#This Row],[Level]]-J24)+(1-$D$5)*K24</f>
        <v>271.9554351318701</v>
      </c>
      <c r="L25" s="40">
        <f>$D$6*Table6[[#This Row],[Adj Close]]/Table6[[#This Row],[Level]]+(1-$D$6)*L13</f>
        <v>1.0518883273892965</v>
      </c>
      <c r="M25" s="40">
        <f t="shared" si="0"/>
        <v>3320.3701191646719</v>
      </c>
      <c r="N25" s="80">
        <f>Table6[[#This Row],[Adj Close]]-Table6[[#This Row],[Forcast ]]</f>
        <v>-187.50011916467201</v>
      </c>
      <c r="O25" s="88">
        <f>Table6[[#This Row],[Erorr]]^2</f>
        <v>35156.294686766203</v>
      </c>
      <c r="P25" s="80">
        <f>ABS(Table6[[#This Row],[Erorr]])</f>
        <v>187.50011916467201</v>
      </c>
      <c r="Q25" s="13">
        <f>Table6[[#This Row],[Abs Erorr]]/Table6[[#This Row],[Adj Close]]</f>
        <v>5.9849313621271237E-2</v>
      </c>
    </row>
    <row r="26" spans="1:17" x14ac:dyDescent="0.3">
      <c r="A26" s="228" t="s">
        <v>85</v>
      </c>
      <c r="B26" s="228"/>
      <c r="C26" s="228"/>
      <c r="D26" s="228"/>
      <c r="E26" s="229">
        <v>0.6</v>
      </c>
      <c r="F26" s="230"/>
      <c r="H26" s="101">
        <v>44136</v>
      </c>
      <c r="I26" s="11">
        <v>3104.0831999999996</v>
      </c>
      <c r="J26" s="242">
        <f>$D$4*Table6[[#This Row],[Adj Close]]/L14+(1-$D$4)*(J25+K25)</f>
        <v>3207.1394205702695</v>
      </c>
      <c r="K26" s="80">
        <f>$D$5*(Table6[[#This Row],[Level]]-J25)+(1-$D$5)*K25</f>
        <v>257.65883255592831</v>
      </c>
      <c r="L26" s="40">
        <f>$D$6*Table6[[#This Row],[Adj Close]]/Table6[[#This Row],[Level]]+(1-$D$6)*L14</f>
        <v>1.1148879690148745</v>
      </c>
      <c r="M26" s="40">
        <f t="shared" si="0"/>
        <v>3946.0795481198747</v>
      </c>
      <c r="N26" s="80">
        <f>Table6[[#This Row],[Adj Close]]-Table6[[#This Row],[Forcast ]]</f>
        <v>-841.99634811987517</v>
      </c>
      <c r="O26" s="88">
        <f>Table6[[#This Row],[Erorr]]^2</f>
        <v>708957.85024720605</v>
      </c>
      <c r="P26" s="80">
        <f>ABS(Table6[[#This Row],[Erorr]])</f>
        <v>841.99634811987517</v>
      </c>
      <c r="Q26" s="13">
        <f>Table6[[#This Row],[Abs Erorr]]/Table6[[#This Row],[Adj Close]]</f>
        <v>0.27125443935261634</v>
      </c>
    </row>
    <row r="27" spans="1:17" x14ac:dyDescent="0.3">
      <c r="H27" s="101">
        <v>44166</v>
      </c>
      <c r="I27" s="11">
        <v>4684.67</v>
      </c>
      <c r="J27" s="80">
        <f>$D$4*Table6[[#This Row],[Adj Close]]/L15+(1-$D$4)*(J26+K26)</f>
        <v>3450.3753642564038</v>
      </c>
      <c r="K27" s="80">
        <f>$D$5*(Table6[[#This Row],[Level]]-J26)+(1-$D$5)*K26</f>
        <v>256.21654366894893</v>
      </c>
      <c r="L27" s="40">
        <f>$D$6*Table6[[#This Row],[Adj Close]]/Table6[[#This Row],[Level]]+(1-$D$6)*L15</f>
        <v>1.3738890615454942</v>
      </c>
      <c r="M27" s="40">
        <f>(J26+K26)*L15</f>
        <v>4784.2467342462896</v>
      </c>
      <c r="N27" s="80">
        <f>Table6[[#This Row],[Adj Close]]-Table6[[#This Row],[Forcast ]]</f>
        <v>-99.576734246289561</v>
      </c>
      <c r="O27" s="88">
        <f>Table6[[#This Row],[Erorr]]^2</f>
        <v>9915.5260031561756</v>
      </c>
      <c r="P27" s="80">
        <f>ABS(Table6[[#This Row],[Erorr]])</f>
        <v>99.576734246289561</v>
      </c>
      <c r="Q27" s="13">
        <f>Table6[[#This Row],[Abs Erorr]]/Table6[[#This Row],[Adj Close]]</f>
        <v>2.125586951616433E-2</v>
      </c>
    </row>
    <row r="28" spans="1:17" x14ac:dyDescent="0.3">
      <c r="H28" s="101">
        <v>44197</v>
      </c>
      <c r="I28" s="11">
        <v>5248.92</v>
      </c>
      <c r="J28" s="80">
        <f>$D$4*Table6[[#This Row],[Adj Close]]/L16+(1-$D$4)*(J27+K27)</f>
        <v>3866.8516892746952</v>
      </c>
      <c r="K28" s="80">
        <f>$D$5*(Table6[[#This Row],[Level]]-J27)+(1-$D$5)*K27</f>
        <v>272.24252180388316</v>
      </c>
      <c r="L28" s="40">
        <f>$D$6*Table6[[#This Row],[Adj Close]]/Table6[[#This Row],[Level]]+(1-$D$6)*L16</f>
        <v>1.2222937378517789</v>
      </c>
      <c r="M28" s="40">
        <f t="shared" si="0"/>
        <v>4315.8996517893438</v>
      </c>
      <c r="N28" s="80">
        <f>Table6[[#This Row],[Adj Close]]-Table6[[#This Row],[Forcast ]]</f>
        <v>933.02034821065627</v>
      </c>
      <c r="O28" s="88">
        <f>Table6[[#This Row],[Erorr]]^2</f>
        <v>870526.97017513425</v>
      </c>
      <c r="P28" s="80">
        <f>ABS(Table6[[#This Row],[Erorr]])</f>
        <v>933.02034821065627</v>
      </c>
      <c r="Q28" s="13">
        <f>Table6[[#This Row],[Abs Erorr]]/Table6[[#This Row],[Adj Close]]</f>
        <v>0.177754728250889</v>
      </c>
    </row>
    <row r="29" spans="1:17" x14ac:dyDescent="0.3">
      <c r="H29" s="101">
        <v>44228</v>
      </c>
      <c r="I29" s="11">
        <v>5030.3734999999997</v>
      </c>
      <c r="J29" s="80">
        <f>$D$4*Table6[[#This Row],[Adj Close]]/L17+(1-$D$4)*(J28+K28)</f>
        <v>4273.2590721545448</v>
      </c>
      <c r="K29" s="80">
        <f>$D$5*(Table6[[#This Row],[Level]]-J28)+(1-$D$5)*K28</f>
        <v>285.65900791147982</v>
      </c>
      <c r="L29" s="40">
        <f>$D$6*Table6[[#This Row],[Adj Close]]/Table6[[#This Row],[Level]]+(1-$D$6)*L17</f>
        <v>1.085235871915454</v>
      </c>
      <c r="M29" s="40">
        <f t="shared" si="0"/>
        <v>4328.8030269468954</v>
      </c>
      <c r="N29" s="80">
        <f>Table6[[#This Row],[Adj Close]]-Table6[[#This Row],[Forcast ]]</f>
        <v>701.57047305310425</v>
      </c>
      <c r="O29" s="88">
        <f>Table6[[#This Row],[Erorr]]^2</f>
        <v>492201.12865995651</v>
      </c>
      <c r="P29" s="80">
        <f>ABS(Table6[[#This Row],[Erorr]])</f>
        <v>701.57047305310425</v>
      </c>
      <c r="Q29" s="13">
        <f>Table6[[#This Row],[Abs Erorr]]/Table6[[#This Row],[Adj Close]]</f>
        <v>0.13946687518394096</v>
      </c>
    </row>
    <row r="30" spans="1:17" x14ac:dyDescent="0.3">
      <c r="H30" s="101">
        <v>44256</v>
      </c>
      <c r="I30" s="11">
        <v>5035.4866999999995</v>
      </c>
      <c r="J30" s="80">
        <f>$D$4*Table6[[#This Row],[Adj Close]]/L18+(1-$D$4)*(J29+K29)</f>
        <v>4723.1321897579091</v>
      </c>
      <c r="K30" s="80">
        <f>$D$5*(Table6[[#This Row],[Level]]-J29)+(1-$D$5)*K29</f>
        <v>302.08041888066828</v>
      </c>
      <c r="L30" s="40">
        <f>$D$6*Table6[[#This Row],[Adj Close]]/Table6[[#This Row],[Level]]+(1-$D$6)*L18</f>
        <v>0.97501610943367667</v>
      </c>
      <c r="M30" s="40">
        <f t="shared" si="0"/>
        <v>4266.9925428548549</v>
      </c>
      <c r="N30" s="80">
        <f>Table6[[#This Row],[Adj Close]]-Table6[[#This Row],[Forcast ]]</f>
        <v>768.49415714514453</v>
      </c>
      <c r="O30" s="88">
        <f>Table6[[#This Row],[Erorr]]^2</f>
        <v>590583.26956622605</v>
      </c>
      <c r="P30" s="80">
        <f>ABS(Table6[[#This Row],[Erorr]])</f>
        <v>768.49415714514453</v>
      </c>
      <c r="Q30" s="13">
        <f>Table6[[#This Row],[Abs Erorr]]/Table6[[#This Row],[Adj Close]]</f>
        <v>0.1526156661569863</v>
      </c>
    </row>
    <row r="31" spans="1:17" x14ac:dyDescent="0.3">
      <c r="H31" s="101">
        <v>44287</v>
      </c>
      <c r="I31" s="11">
        <v>4967.3265999999994</v>
      </c>
      <c r="J31" s="80">
        <f>$D$4*Table6[[#This Row],[Adj Close]]/L19+(1-$D$4)*(J30+K30)</f>
        <v>5120.215137640238</v>
      </c>
      <c r="K31" s="80">
        <f>$D$5*(Table6[[#This Row],[Level]]-J30)+(1-$D$5)*K30</f>
        <v>311.58067178083434</v>
      </c>
      <c r="L31" s="40">
        <f>$D$6*Table6[[#This Row],[Adj Close]]/Table6[[#This Row],[Level]]+(1-$D$6)*L19</f>
        <v>0.92322137625259182</v>
      </c>
      <c r="M31" s="40">
        <f t="shared" si="0"/>
        <v>4538.3363608599548</v>
      </c>
      <c r="N31" s="80">
        <f>Table6[[#This Row],[Adj Close]]-Table6[[#This Row],[Forcast ]]</f>
        <v>428.99023914004465</v>
      </c>
      <c r="O31" s="88">
        <f>Table6[[#This Row],[Erorr]]^2</f>
        <v>184032.6252774327</v>
      </c>
      <c r="P31" s="80">
        <f>ABS(Table6[[#This Row],[Erorr]])</f>
        <v>428.99023914004465</v>
      </c>
      <c r="Q31" s="13">
        <f>Table6[[#This Row],[Abs Erorr]]/Table6[[#This Row],[Adj Close]]</f>
        <v>8.6362398466016857E-2</v>
      </c>
    </row>
    <row r="32" spans="1:17" x14ac:dyDescent="0.3">
      <c r="H32" s="101">
        <v>44317</v>
      </c>
      <c r="I32" s="11">
        <v>4111.6866000000009</v>
      </c>
      <c r="J32" s="80">
        <f>$D$4*Table6[[#This Row],[Adj Close]]/L20+(1-$D$4)*(J31+K31)</f>
        <v>5362.2326059142806</v>
      </c>
      <c r="K32" s="80">
        <f>$D$5*(Table6[[#This Row],[Level]]-J31)+(1-$D$5)*K31</f>
        <v>304.62435143015517</v>
      </c>
      <c r="L32" s="40">
        <f>$D$6*Table6[[#This Row],[Adj Close]]/Table6[[#This Row],[Level]]+(1-$D$6)*L20</f>
        <v>0.79616336618349992</v>
      </c>
      <c r="M32" s="40">
        <f t="shared" si="0"/>
        <v>4392.9840317564913</v>
      </c>
      <c r="N32" s="80">
        <f>Table6[[#This Row],[Adj Close]]-Table6[[#This Row],[Forcast ]]</f>
        <v>-281.29743175649037</v>
      </c>
      <c r="O32" s="88">
        <f>Table6[[#This Row],[Erorr]]^2</f>
        <v>79128.245112797362</v>
      </c>
      <c r="P32" s="80">
        <f>ABS(Table6[[#This Row],[Erorr]])</f>
        <v>281.29743175649037</v>
      </c>
      <c r="Q32" s="13">
        <f>Table6[[#This Row],[Abs Erorr]]/Table6[[#This Row],[Adj Close]]</f>
        <v>6.8414122748676975E-2</v>
      </c>
    </row>
    <row r="33" spans="8:17" x14ac:dyDescent="0.3">
      <c r="H33" s="101">
        <v>44348</v>
      </c>
      <c r="I33" s="11">
        <v>4597.4101000000001</v>
      </c>
      <c r="J33" s="80">
        <f>$D$4*Table6[[#This Row],[Adj Close]]/L21+(1-$D$4)*(J32+K32)</f>
        <v>5734.463498734749</v>
      </c>
      <c r="K33" s="80">
        <f>$D$5*(Table6[[#This Row],[Level]]-J32)+(1-$D$5)*K32</f>
        <v>311.38500556918649</v>
      </c>
      <c r="L33" s="40">
        <f>$D$6*Table6[[#This Row],[Adj Close]]/Table6[[#This Row],[Level]]+(1-$D$6)*L21</f>
        <v>0.77644250620570765</v>
      </c>
      <c r="M33" s="40">
        <f t="shared" si="0"/>
        <v>4338.6085119692134</v>
      </c>
      <c r="N33" s="80">
        <f>Table6[[#This Row],[Adj Close]]-Table6[[#This Row],[Forcast ]]</f>
        <v>258.80158803078666</v>
      </c>
      <c r="O33" s="88">
        <f>Table6[[#This Row],[Erorr]]^2</f>
        <v>66978.261967257014</v>
      </c>
      <c r="P33" s="80">
        <f>ABS(Table6[[#This Row],[Erorr]])</f>
        <v>258.80158803078666</v>
      </c>
      <c r="Q33" s="13">
        <f>Table6[[#This Row],[Abs Erorr]]/Table6[[#This Row],[Adj Close]]</f>
        <v>5.6292908920782737E-2</v>
      </c>
    </row>
    <row r="34" spans="8:17" x14ac:dyDescent="0.3">
      <c r="H34" s="101">
        <v>44378</v>
      </c>
      <c r="I34" s="11">
        <v>4613.943400000001</v>
      </c>
      <c r="J34" s="80">
        <f>$D$4*Table6[[#This Row],[Adj Close]]/L22+(1-$D$4)*(J33+K33)</f>
        <v>5792.9855676485658</v>
      </c>
      <c r="K34" s="80">
        <f>$D$5*(Table6[[#This Row],[Level]]-J33)+(1-$D$5)*K33</f>
        <v>286.09871190364953</v>
      </c>
      <c r="L34" s="40">
        <f>$D$6*Table6[[#This Row],[Adj Close]]/Table6[[#This Row],[Level]]+(1-$D$6)*L22</f>
        <v>0.91440655920430514</v>
      </c>
      <c r="M34" s="40">
        <f t="shared" si="0"/>
        <v>5833.9444722030767</v>
      </c>
      <c r="N34" s="80">
        <f>Table6[[#This Row],[Adj Close]]-Table6[[#This Row],[Forcast ]]</f>
        <v>-1220.0010722030756</v>
      </c>
      <c r="O34" s="88">
        <f>Table6[[#This Row],[Erorr]]^2</f>
        <v>1488402.6161766541</v>
      </c>
      <c r="P34" s="80">
        <f>ABS(Table6[[#This Row],[Erorr]])</f>
        <v>1220.0010722030756</v>
      </c>
      <c r="Q34" s="13">
        <f>Table6[[#This Row],[Abs Erorr]]/Table6[[#This Row],[Adj Close]]</f>
        <v>0.26441613310711082</v>
      </c>
    </row>
    <row r="35" spans="8:17" x14ac:dyDescent="0.3">
      <c r="H35" s="101">
        <v>44409</v>
      </c>
      <c r="I35" s="11">
        <v>5171.7832000000008</v>
      </c>
      <c r="J35" s="80">
        <f>$D$4*Table6[[#This Row],[Adj Close]]/L23+(1-$D$4)*(J34+K34)</f>
        <v>5991.3512418631699</v>
      </c>
      <c r="K35" s="80">
        <f>$D$5*(Table6[[#This Row],[Level]]-J34)+(1-$D$5)*K34</f>
        <v>277.32540813474498</v>
      </c>
      <c r="L35" s="40">
        <f>$D$6*Table6[[#This Row],[Adj Close]]/Table6[[#This Row],[Level]]+(1-$D$6)*L23</f>
        <v>0.90080273655543142</v>
      </c>
      <c r="M35" s="40">
        <f t="shared" si="0"/>
        <v>5574.0017613127247</v>
      </c>
      <c r="N35" s="80">
        <f>Table6[[#This Row],[Adj Close]]-Table6[[#This Row],[Forcast ]]</f>
        <v>-402.21856131272398</v>
      </c>
      <c r="O35" s="88">
        <f>Table6[[#This Row],[Erorr]]^2</f>
        <v>161779.77106447751</v>
      </c>
      <c r="P35" s="80">
        <f>ABS(Table6[[#This Row],[Erorr]])</f>
        <v>402.21856131272398</v>
      </c>
      <c r="Q35" s="13">
        <f>Table6[[#This Row],[Abs Erorr]]/Table6[[#This Row],[Adj Close]]</f>
        <v>7.7771736702482788E-2</v>
      </c>
    </row>
    <row r="36" spans="8:17" x14ac:dyDescent="0.3">
      <c r="H36" s="101">
        <v>44440</v>
      </c>
      <c r="I36" s="11">
        <v>5277.6665999999996</v>
      </c>
      <c r="J36" s="80">
        <f>$D$4*Table6[[#This Row],[Adj Close]]/L24+(1-$D$4)*(J35+K35)</f>
        <v>6208.6374948223856</v>
      </c>
      <c r="K36" s="80">
        <f>$D$5*(Table6[[#This Row],[Level]]-J35)+(1-$D$5)*K35</f>
        <v>271.32149261719206</v>
      </c>
      <c r="L36" s="40">
        <f>$D$6*Table6[[#This Row],[Adj Close]]/Table6[[#This Row],[Level]]+(1-$D$6)*L24</f>
        <v>0.87399507571137702</v>
      </c>
      <c r="M36" s="40">
        <f t="shared" si="0"/>
        <v>5543.1165952710453</v>
      </c>
      <c r="N36" s="80">
        <f>Table6[[#This Row],[Adj Close]]-Table6[[#This Row],[Forcast ]]</f>
        <v>-265.44999527104574</v>
      </c>
      <c r="O36" s="88">
        <f>Table6[[#This Row],[Erorr]]^2</f>
        <v>70463.699989398199</v>
      </c>
      <c r="P36" s="80">
        <f>ABS(Table6[[#This Row],[Erorr]])</f>
        <v>265.44999527104574</v>
      </c>
      <c r="Q36" s="13">
        <f>Table6[[#This Row],[Abs Erorr]]/Table6[[#This Row],[Adj Close]]</f>
        <v>5.0296848094012941E-2</v>
      </c>
    </row>
    <row r="37" spans="8:17" x14ac:dyDescent="0.3">
      <c r="H37" s="101">
        <v>44470</v>
      </c>
      <c r="I37" s="11">
        <v>6148.4434000000001</v>
      </c>
      <c r="J37" s="80">
        <f>$D$4*Table6[[#This Row],[Adj Close]]/L25+(1-$D$4)*(J36+K36)</f>
        <v>6352.996874929715</v>
      </c>
      <c r="K37" s="80">
        <f>$D$5*(Table6[[#This Row],[Level]]-J36)+(1-$D$5)*K36</f>
        <v>258.6252813662058</v>
      </c>
      <c r="L37" s="40">
        <f>$D$6*Table6[[#This Row],[Adj Close]]/Table6[[#This Row],[Level]]+(1-$D$6)*L25</f>
        <v>1.0266624442102579</v>
      </c>
      <c r="M37" s="40">
        <f t="shared" si="0"/>
        <v>6816.1932208490571</v>
      </c>
      <c r="N37" s="80">
        <f>Table6[[#This Row],[Adj Close]]-Table6[[#This Row],[Forcast ]]</f>
        <v>-667.74982084905696</v>
      </c>
      <c r="O37" s="88">
        <f>Table6[[#This Row],[Erorr]]^2</f>
        <v>445889.82324394764</v>
      </c>
      <c r="P37" s="80">
        <f>ABS(Table6[[#This Row],[Erorr]])</f>
        <v>667.74982084905696</v>
      </c>
      <c r="Q37" s="13">
        <f>Table6[[#This Row],[Abs Erorr]]/Table6[[#This Row],[Adj Close]]</f>
        <v>0.10860469510853055</v>
      </c>
    </row>
    <row r="38" spans="8:17" x14ac:dyDescent="0.3">
      <c r="H38" s="101">
        <v>44501</v>
      </c>
      <c r="I38" s="11">
        <v>7844.6366999999991</v>
      </c>
      <c r="J38" s="80">
        <f>$D$4*Table6[[#This Row],[Adj Close]]/L26+(1-$D$4)*(J37+K37)</f>
        <v>6696.5488422824619</v>
      </c>
      <c r="K38" s="80">
        <f>$D$5*(Table6[[#This Row],[Level]]-J37)+(1-$D$5)*K37</f>
        <v>267.11794996485992</v>
      </c>
      <c r="L38" s="40">
        <f>$D$6*Table6[[#This Row],[Adj Close]]/Table6[[#This Row],[Level]]+(1-$D$6)*L26</f>
        <v>1.1318549905690565</v>
      </c>
      <c r="M38" s="40">
        <f t="shared" si="0"/>
        <v>7371.2179977265041</v>
      </c>
      <c r="N38" s="80">
        <f>Table6[[#This Row],[Adj Close]]-Table6[[#This Row],[Forcast ]]</f>
        <v>473.418702273495</v>
      </c>
      <c r="O38" s="88">
        <f>Table6[[#This Row],[Erorr]]^2</f>
        <v>224125.26766232011</v>
      </c>
      <c r="P38" s="80">
        <f>ABS(Table6[[#This Row],[Erorr]])</f>
        <v>473.418702273495</v>
      </c>
      <c r="Q38" s="13">
        <f>Table6[[#This Row],[Abs Erorr]]/Table6[[#This Row],[Adj Close]]</f>
        <v>6.0349346996973745E-2</v>
      </c>
    </row>
    <row r="39" spans="8:17" x14ac:dyDescent="0.3">
      <c r="H39" s="101">
        <v>44531</v>
      </c>
      <c r="I39" s="11">
        <v>7471.8599000000004</v>
      </c>
      <c r="J39" s="80">
        <f>$D$4*Table6[[#This Row],[Adj Close]]/L27+(1-$D$4)*(J38+K38)</f>
        <v>6658.6282279604766</v>
      </c>
      <c r="K39" s="80">
        <f>$D$5*(Table6[[#This Row],[Level]]-J38)+(1-$D$5)*K38</f>
        <v>236.6140935361754</v>
      </c>
      <c r="L39" s="40">
        <f>$D$6*Table6[[#This Row],[Adj Close]]/Table6[[#This Row],[Level]]+(1-$D$6)*L27</f>
        <v>1.2983619471052987</v>
      </c>
      <c r="M39" s="40">
        <f t="shared" si="0"/>
        <v>9567.3056341161937</v>
      </c>
      <c r="N39" s="80">
        <f>Table6[[#This Row],[Adj Close]]-Table6[[#This Row],[Forcast ]]</f>
        <v>-2095.4457341161933</v>
      </c>
      <c r="O39" s="88">
        <f>Table6[[#This Row],[Erorr]]^2</f>
        <v>4390892.8246257519</v>
      </c>
      <c r="P39" s="80">
        <f>ABS(Table6[[#This Row],[Erorr]])</f>
        <v>2095.4457341161933</v>
      </c>
      <c r="Q39" s="13">
        <f>Table6[[#This Row],[Abs Erorr]]/Table6[[#This Row],[Adj Close]]</f>
        <v>0.28044499792028932</v>
      </c>
    </row>
    <row r="40" spans="8:17" x14ac:dyDescent="0.3">
      <c r="H40" s="101">
        <v>44562</v>
      </c>
      <c r="I40" s="11">
        <v>6734.4566999999997</v>
      </c>
      <c r="J40" s="80">
        <f>$D$4*Table6[[#This Row],[Adj Close]]/L28+(1-$D$4)*(J39+K39)</f>
        <v>6618.1313852151015</v>
      </c>
      <c r="K40" s="80">
        <f>$D$5*(Table6[[#This Row],[Level]]-J39)+(1-$D$5)*K39</f>
        <v>208.90299990802038</v>
      </c>
      <c r="L40" s="40">
        <f>$D$6*Table6[[#This Row],[Adj Close]]/Table6[[#This Row],[Level]]+(1-$D$6)*L28</f>
        <v>1.1608786448488448</v>
      </c>
      <c r="M40" s="40">
        <f t="shared" si="0"/>
        <v>8428.01151053592</v>
      </c>
      <c r="N40" s="80">
        <f>Table6[[#This Row],[Adj Close]]-Table6[[#This Row],[Forcast ]]</f>
        <v>-1693.5548105359203</v>
      </c>
      <c r="O40" s="88">
        <f>Table6[[#This Row],[Erorr]]^2</f>
        <v>2868127.896289357</v>
      </c>
      <c r="P40" s="80">
        <f>ABS(Table6[[#This Row],[Erorr]])</f>
        <v>1693.5548105359203</v>
      </c>
      <c r="Q40" s="13">
        <f>Table6[[#This Row],[Abs Erorr]]/Table6[[#This Row],[Adj Close]]</f>
        <v>0.25147608574510849</v>
      </c>
    </row>
    <row r="41" spans="8:17" x14ac:dyDescent="0.3">
      <c r="H41" s="101">
        <v>44593</v>
      </c>
      <c r="I41" s="11">
        <v>5566.2701999999999</v>
      </c>
      <c r="J41" s="80">
        <f>$D$4*Table6[[#This Row],[Adj Close]]/L29+(1-$D$4)*(J40+K40)</f>
        <v>6487.4450919156398</v>
      </c>
      <c r="K41" s="80">
        <f>$D$5*(Table6[[#This Row],[Level]]-J40)+(1-$D$5)*K40</f>
        <v>174.94407058727217</v>
      </c>
      <c r="L41" s="40">
        <f>$D$6*Table6[[#This Row],[Adj Close]]/Table6[[#This Row],[Level]]+(1-$D$6)*L29</f>
        <v>1.0170670669417192</v>
      </c>
      <c r="M41" s="40">
        <f t="shared" si="0"/>
        <v>7408.9426135358763</v>
      </c>
      <c r="N41" s="80">
        <f>Table6[[#This Row],[Adj Close]]-Table6[[#This Row],[Forcast ]]</f>
        <v>-1842.6724135358763</v>
      </c>
      <c r="O41" s="88">
        <f>Table6[[#This Row],[Erorr]]^2</f>
        <v>3395441.6236061314</v>
      </c>
      <c r="P41" s="80">
        <f>ABS(Table6[[#This Row],[Erorr]])</f>
        <v>1842.6724135358763</v>
      </c>
      <c r="Q41" s="13">
        <f>Table6[[#This Row],[Abs Erorr]]/Table6[[#This Row],[Adj Close]]</f>
        <v>0.33104257381107305</v>
      </c>
    </row>
    <row r="42" spans="8:17" x14ac:dyDescent="0.3">
      <c r="H42" s="101">
        <v>44621</v>
      </c>
      <c r="I42" s="11">
        <v>7010.2432999999992</v>
      </c>
      <c r="J42" s="80">
        <f>$D$4*Table6[[#This Row],[Adj Close]]/L30+(1-$D$4)*(J41+K41)</f>
        <v>6767.8861967092598</v>
      </c>
      <c r="K42" s="80">
        <f>$D$5*(Table6[[#This Row],[Level]]-J41)+(1-$D$5)*K41</f>
        <v>185.49377400790698</v>
      </c>
      <c r="L42" s="40">
        <f>$D$6*Table6[[#This Row],[Adj Close]]/Table6[[#This Row],[Level]]+(1-$D$6)*L30</f>
        <v>0.99325423664663304</v>
      </c>
      <c r="M42" s="40">
        <f t="shared" si="0"/>
        <v>6495.936760756681</v>
      </c>
      <c r="N42" s="80">
        <f>Table6[[#This Row],[Adj Close]]-Table6[[#This Row],[Forcast ]]</f>
        <v>514.30653924331818</v>
      </c>
      <c r="O42" s="88">
        <f>Table6[[#This Row],[Erorr]]^2</f>
        <v>264511.2163084388</v>
      </c>
      <c r="P42" s="80">
        <f>ABS(Table6[[#This Row],[Erorr]])</f>
        <v>514.30653924331818</v>
      </c>
      <c r="Q42" s="13">
        <f>Table6[[#This Row],[Abs Erorr]]/Table6[[#This Row],[Adj Close]]</f>
        <v>7.3365005640149208E-2</v>
      </c>
    </row>
    <row r="43" spans="8:17" x14ac:dyDescent="0.3">
      <c r="H43" s="101">
        <v>44652</v>
      </c>
      <c r="I43" s="11">
        <v>6649.2499000000016</v>
      </c>
      <c r="J43" s="80">
        <f>$D$4*Table6[[#This Row],[Adj Close]]/L31+(1-$D$4)*(J42+K42)</f>
        <v>7003.1493715860734</v>
      </c>
      <c r="K43" s="80">
        <f>$D$5*(Table6[[#This Row],[Level]]-J42)+(1-$D$5)*K42</f>
        <v>190.47071409479764</v>
      </c>
      <c r="L43" s="40">
        <f>$D$6*Table6[[#This Row],[Adj Close]]/Table6[[#This Row],[Level]]+(1-$D$6)*L31</f>
        <v>0.93109466393973728</v>
      </c>
      <c r="M43" s="40">
        <f t="shared" si="0"/>
        <v>6419.5090261727091</v>
      </c>
      <c r="N43" s="80">
        <f>Table6[[#This Row],[Adj Close]]-Table6[[#This Row],[Forcast ]]</f>
        <v>229.74087382729249</v>
      </c>
      <c r="O43" s="88">
        <f>Table6[[#This Row],[Erorr]]^2</f>
        <v>52780.86910692793</v>
      </c>
      <c r="P43" s="80">
        <f>ABS(Table6[[#This Row],[Erorr]])</f>
        <v>229.74087382729249</v>
      </c>
      <c r="Q43" s="13">
        <f>Table6[[#This Row],[Abs Erorr]]/Table6[[#This Row],[Adj Close]]</f>
        <v>3.4551397117333855E-2</v>
      </c>
    </row>
    <row r="44" spans="8:17" x14ac:dyDescent="0.3">
      <c r="H44" s="101">
        <v>44682</v>
      </c>
      <c r="I44" s="11">
        <v>5359.6900000000014</v>
      </c>
      <c r="J44" s="80">
        <f>$D$4*Table6[[#This Row],[Adj Close]]/L32+(1-$D$4)*(J43+K43)</f>
        <v>7101.2755247340192</v>
      </c>
      <c r="K44" s="80">
        <f>$D$5*(Table6[[#This Row],[Level]]-J43)+(1-$D$5)*K43</f>
        <v>181.23625800011246</v>
      </c>
      <c r="L44" s="40">
        <f>$D$6*Table6[[#This Row],[Adj Close]]/Table6[[#This Row],[Level]]+(1-$D$6)*L32</f>
        <v>0.78373945339722262</v>
      </c>
      <c r="M44" s="40">
        <f t="shared" si="0"/>
        <v>5727.2967824609195</v>
      </c>
      <c r="N44" s="80">
        <f>Table6[[#This Row],[Adj Close]]-Table6[[#This Row],[Forcast ]]</f>
        <v>-367.60678246091811</v>
      </c>
      <c r="O44" s="88">
        <f>Table6[[#This Row],[Erorr]]^2</f>
        <v>135134.74651126878</v>
      </c>
      <c r="P44" s="80">
        <f>ABS(Table6[[#This Row],[Erorr]])</f>
        <v>367.60678246091811</v>
      </c>
      <c r="Q44" s="13">
        <f>Table6[[#This Row],[Abs Erorr]]/Table6[[#This Row],[Adj Close]]</f>
        <v>6.8587321740794335E-2</v>
      </c>
    </row>
    <row r="45" spans="8:17" x14ac:dyDescent="0.3">
      <c r="H45" s="101">
        <v>44713</v>
      </c>
      <c r="I45" s="11">
        <v>4914.5434999999989</v>
      </c>
      <c r="J45" s="80">
        <f>$D$4*Table6[[#This Row],[Adj Close]]/L33+(1-$D$4)*(J44+K44)</f>
        <v>7091.9224746668951</v>
      </c>
      <c r="K45" s="80">
        <f>$D$5*(Table6[[#This Row],[Level]]-J44)+(1-$D$5)*K44</f>
        <v>162.17732719338881</v>
      </c>
      <c r="L45" s="40">
        <f>$D$6*Table6[[#This Row],[Adj Close]]/Table6[[#This Row],[Level]]+(1-$D$6)*L33</f>
        <v>0.75140303790237906</v>
      </c>
      <c r="M45" s="40">
        <f t="shared" si="0"/>
        <v>5654.4517000586857</v>
      </c>
      <c r="N45" s="80">
        <f>Table6[[#This Row],[Adj Close]]-Table6[[#This Row],[Forcast ]]</f>
        <v>-739.90820005868682</v>
      </c>
      <c r="O45" s="88">
        <f>Table6[[#This Row],[Erorr]]^2</f>
        <v>547464.14451408572</v>
      </c>
      <c r="P45" s="80">
        <f>ABS(Table6[[#This Row],[Erorr]])</f>
        <v>739.90820005868682</v>
      </c>
      <c r="Q45" s="13">
        <f>Table6[[#This Row],[Abs Erorr]]/Table6[[#This Row],[Adj Close]]</f>
        <v>0.15055481756518932</v>
      </c>
    </row>
    <row r="46" spans="8:17" x14ac:dyDescent="0.3">
      <c r="H46" s="101">
        <v>44743</v>
      </c>
      <c r="I46" s="11">
        <v>5027.8931999999995</v>
      </c>
      <c r="J46" s="80">
        <f>$D$4*Table6[[#This Row],[Adj Close]]/L34+(1-$D$4)*(J45+K45)</f>
        <v>6902.9861262671011</v>
      </c>
      <c r="K46" s="80">
        <f>$D$5*(Table6[[#This Row],[Level]]-J45)+(1-$D$5)*K45</f>
        <v>127.06595963407054</v>
      </c>
      <c r="L46" s="40">
        <f>$D$6*Table6[[#This Row],[Adj Close]]/Table6[[#This Row],[Level]]+(1-$D$6)*L34</f>
        <v>0.85859407884592009</v>
      </c>
      <c r="M46" s="40">
        <f t="shared" si="0"/>
        <v>6633.1964399436938</v>
      </c>
      <c r="N46" s="80">
        <f>Table6[[#This Row],[Adj Close]]-Table6[[#This Row],[Forcast ]]</f>
        <v>-1605.3032399436943</v>
      </c>
      <c r="O46" s="88">
        <f>Table6[[#This Row],[Erorr]]^2</f>
        <v>2576998.492173722</v>
      </c>
      <c r="P46" s="80">
        <f>ABS(Table6[[#This Row],[Erorr]])</f>
        <v>1605.3032399436943</v>
      </c>
      <c r="Q46" s="13">
        <f>Table6[[#This Row],[Abs Erorr]]/Table6[[#This Row],[Adj Close]]</f>
        <v>0.31927950258444121</v>
      </c>
    </row>
    <row r="47" spans="8:17" x14ac:dyDescent="0.3">
      <c r="H47" s="101">
        <v>44774</v>
      </c>
      <c r="I47" s="11">
        <v>6782.0066999999999</v>
      </c>
      <c r="J47" s="80">
        <f>$D$4*Table6[[#This Row],[Adj Close]]/L35+(1-$D$4)*(J46+K46)</f>
        <v>7129.8112284213512</v>
      </c>
      <c r="K47" s="80">
        <f>$D$5*(Table6[[#This Row],[Level]]-J46)+(1-$D$5)*K46</f>
        <v>137.0418738860885</v>
      </c>
      <c r="L47" s="40">
        <f>$D$6*Table6[[#This Row],[Adj Close]]/Table6[[#This Row],[Level]]+(1-$D$6)*L35</f>
        <v>0.91592739649936616</v>
      </c>
      <c r="M47" s="40">
        <f t="shared" si="0"/>
        <v>6332.6901571069939</v>
      </c>
      <c r="N47" s="80">
        <f>Table6[[#This Row],[Adj Close]]-Table6[[#This Row],[Forcast ]]</f>
        <v>449.31654289300604</v>
      </c>
      <c r="O47" s="88">
        <f>Table6[[#This Row],[Erorr]]^2</f>
        <v>201885.35571732253</v>
      </c>
      <c r="P47" s="80">
        <f>ABS(Table6[[#This Row],[Erorr]])</f>
        <v>449.31654289300604</v>
      </c>
      <c r="Q47" s="13">
        <f>Table6[[#This Row],[Abs Erorr]]/Table6[[#This Row],[Adj Close]]</f>
        <v>6.6251267916471693E-2</v>
      </c>
    </row>
    <row r="48" spans="8:17" x14ac:dyDescent="0.3">
      <c r="H48" s="101">
        <v>44805</v>
      </c>
      <c r="I48" s="11">
        <v>6063.43</v>
      </c>
      <c r="J48" s="80">
        <f>$D$4*Table6[[#This Row],[Adj Close]]/L36+(1-$D$4)*(J47+K47)</f>
        <v>7201.0028852223095</v>
      </c>
      <c r="K48" s="80">
        <f>$D$5*(Table6[[#This Row],[Level]]-J47)+(1-$D$5)*K47</f>
        <v>130.45685217757548</v>
      </c>
      <c r="L48" s="40">
        <f>$D$6*Table6[[#This Row],[Adj Close]]/Table6[[#This Row],[Level]]+(1-$D$6)*L36</f>
        <v>0.86440428403122849</v>
      </c>
      <c r="M48" s="40">
        <f t="shared" si="0"/>
        <v>6351.193827334645</v>
      </c>
      <c r="N48" s="80">
        <f>Table6[[#This Row],[Adj Close]]-Table6[[#This Row],[Forcast ]]</f>
        <v>-287.7638273346447</v>
      </c>
      <c r="O48" s="88">
        <f>Table6[[#This Row],[Erorr]]^2</f>
        <v>82808.020322283206</v>
      </c>
      <c r="P48" s="80">
        <f>ABS(Table6[[#This Row],[Erorr]])</f>
        <v>287.7638273346447</v>
      </c>
      <c r="Q48" s="13">
        <f>Table6[[#This Row],[Abs Erorr]]/Table6[[#This Row],[Adj Close]]</f>
        <v>4.7458918027361525E-2</v>
      </c>
    </row>
    <row r="49" spans="8:17" x14ac:dyDescent="0.3">
      <c r="H49" s="101">
        <v>44835</v>
      </c>
      <c r="I49" s="11">
        <v>4700.0200000000004</v>
      </c>
      <c r="J49" s="80">
        <f>$D$4*Table6[[#This Row],[Adj Close]]/L37+(1-$D$4)*(J48+K48)</f>
        <v>6780.7598672390332</v>
      </c>
      <c r="K49" s="80">
        <f>$D$5*(Table6[[#This Row],[Level]]-J48)+(1-$D$5)*K48</f>
        <v>75.386865161490306</v>
      </c>
      <c r="L49" s="40">
        <f>$D$6*Table6[[#This Row],[Adj Close]]/Table6[[#This Row],[Level]]+(1-$D$6)*L37</f>
        <v>0.92660589259151016</v>
      </c>
      <c r="M49" s="40">
        <f t="shared" si="0"/>
        <v>7526.9343736280616</v>
      </c>
      <c r="N49" s="80">
        <f>Table6[[#This Row],[Adj Close]]-Table6[[#This Row],[Forcast ]]</f>
        <v>-2826.9143736280612</v>
      </c>
      <c r="O49" s="88">
        <f>Table6[[#This Row],[Erorr]]^2</f>
        <v>7991444.8758249339</v>
      </c>
      <c r="P49" s="80">
        <f>ABS(Table6[[#This Row],[Erorr]])</f>
        <v>2826.9143736280612</v>
      </c>
      <c r="Q49" s="13">
        <f>Table6[[#This Row],[Abs Erorr]]/Table6[[#This Row],[Adj Close]]</f>
        <v>0.60146858388433688</v>
      </c>
    </row>
    <row r="50" spans="8:17" x14ac:dyDescent="0.3">
      <c r="H50" s="101">
        <v>44866</v>
      </c>
      <c r="I50" s="11">
        <v>4016.1799999999994</v>
      </c>
      <c r="J50" s="80">
        <f>$D$4*Table6[[#This Row],[Adj Close]]/L38+(1-$D$4)*(J49+K49)</f>
        <v>6194.5807321023904</v>
      </c>
      <c r="K50" s="80">
        <f>$D$5*(Table6[[#This Row],[Level]]-J49)+(1-$D$5)*K49</f>
        <v>9.2302651316769939</v>
      </c>
      <c r="L50" s="40">
        <f>$D$6*Table6[[#This Row],[Adj Close]]/Table6[[#This Row],[Level]]+(1-$D$6)*L38</f>
        <v>0.98679979253486427</v>
      </c>
      <c r="M50" s="40">
        <f t="shared" si="0"/>
        <v>7760.1638951412615</v>
      </c>
      <c r="N50" s="80">
        <f>Table6[[#This Row],[Adj Close]]-Table6[[#This Row],[Forcast ]]</f>
        <v>-3743.9838951412621</v>
      </c>
      <c r="O50" s="88">
        <f>Table6[[#This Row],[Erorr]]^2</f>
        <v>14017415.407077137</v>
      </c>
      <c r="P50" s="80">
        <f>ABS(Table6[[#This Row],[Erorr]])</f>
        <v>3743.9838951412621</v>
      </c>
      <c r="Q50" s="13">
        <f>Table6[[#This Row],[Abs Erorr]]/Table6[[#This Row],[Adj Close]]</f>
        <v>0.93222512316212491</v>
      </c>
    </row>
    <row r="51" spans="8:17" x14ac:dyDescent="0.3">
      <c r="H51" s="101">
        <v>44896</v>
      </c>
      <c r="I51" s="11">
        <v>3212.38</v>
      </c>
      <c r="J51" s="80">
        <f>$D$4*Table6[[#This Row],[Adj Close]]/L39+(1-$D$4)*(J50+K50)</f>
        <v>5457.8846187479676</v>
      </c>
      <c r="K51" s="80">
        <f>$D$5*(Table6[[#This Row],[Level]]-J50)+(1-$D$5)*K50</f>
        <v>-65.362372716932981</v>
      </c>
      <c r="L51" s="40">
        <f>$D$6*Table6[[#This Row],[Adj Close]]/Table6[[#This Row],[Level]]+(1-$D$6)*L39</f>
        <v>1.0854261686152242</v>
      </c>
      <c r="M51" s="40">
        <f t="shared" si="0"/>
        <v>8054.7921258420884</v>
      </c>
      <c r="N51" s="80">
        <f>Table6[[#This Row],[Adj Close]]-Table6[[#This Row],[Forcast ]]</f>
        <v>-4842.4121258420882</v>
      </c>
      <c r="O51" s="88">
        <f>Table6[[#This Row],[Erorr]]^2</f>
        <v>23448955.196502492</v>
      </c>
      <c r="P51" s="80">
        <f>ABS(Table6[[#This Row],[Erorr]])</f>
        <v>4842.4121258420882</v>
      </c>
      <c r="Q51" s="13">
        <f>Table6[[#This Row],[Abs Erorr]]/Table6[[#This Row],[Adj Close]]</f>
        <v>1.5074219506540596</v>
      </c>
    </row>
    <row r="52" spans="8:17" x14ac:dyDescent="0.3">
      <c r="H52" s="101">
        <v>44927</v>
      </c>
      <c r="I52" s="11">
        <v>2683.9200000000005</v>
      </c>
      <c r="J52" s="80">
        <f>$D$4*Table6[[#This Row],[Adj Close]]/L40+(1-$D$4)*(J51+K51)</f>
        <v>4776.4123824965218</v>
      </c>
      <c r="K52" s="80">
        <f>$D$5*(Table6[[#This Row],[Level]]-J51)+(1-$D$5)*K51</f>
        <v>-126.97335907038426</v>
      </c>
      <c r="L52" s="40">
        <f>$D$6*Table6[[#This Row],[Adj Close]]/Table6[[#This Row],[Level]]+(1-$D$6)*L40</f>
        <v>0.98118843566700265</v>
      </c>
      <c r="M52" s="40">
        <f t="shared" si="0"/>
        <v>6260.0639172897563</v>
      </c>
      <c r="N52" s="80">
        <f>Table6[[#This Row],[Adj Close]]-Table6[[#This Row],[Forcast ]]</f>
        <v>-3576.1439172897558</v>
      </c>
      <c r="O52" s="88">
        <f>Table6[[#This Row],[Erorr]]^2</f>
        <v>12788805.317168519</v>
      </c>
      <c r="P52" s="80">
        <f>ABS(Table6[[#This Row],[Erorr]])</f>
        <v>3576.1439172897558</v>
      </c>
      <c r="Q52" s="13">
        <f>Table6[[#This Row],[Abs Erorr]]/Table6[[#This Row],[Adj Close]]</f>
        <v>1.3324331266542055</v>
      </c>
    </row>
    <row r="53" spans="8:17" x14ac:dyDescent="0.3">
      <c r="H53" s="101">
        <v>44958</v>
      </c>
      <c r="I53" s="11">
        <v>3795.73</v>
      </c>
      <c r="J53" s="80">
        <f>$D$4*Table6[[#This Row],[Adj Close]]/L41+(1-$D$4)*(J52+K52)</f>
        <v>4465.958240140907</v>
      </c>
      <c r="K53" s="80">
        <f>$D$5*(Table6[[#This Row],[Level]]-J52)+(1-$D$5)*K52</f>
        <v>-145.32143739890731</v>
      </c>
      <c r="L53" s="40">
        <f>$D$6*Table6[[#This Row],[Adj Close]]/Table6[[#This Row],[Level]]+(1-$D$6)*L41</f>
        <v>0.96692447660074254</v>
      </c>
      <c r="M53" s="40">
        <f t="shared" si="0"/>
        <v>4728.7913104803929</v>
      </c>
      <c r="N53" s="80">
        <f>Table6[[#This Row],[Adj Close]]-Table6[[#This Row],[Forcast ]]</f>
        <v>-933.06131048039288</v>
      </c>
      <c r="O53" s="88">
        <f>Table6[[#This Row],[Erorr]]^2</f>
        <v>870603.40911538806</v>
      </c>
      <c r="P53" s="80">
        <f>ABS(Table6[[#This Row],[Erorr]])</f>
        <v>933.06131048039288</v>
      </c>
      <c r="Q53" s="13">
        <f>Table6[[#This Row],[Abs Erorr]]/Table6[[#This Row],[Adj Close]]</f>
        <v>0.24581867268757074</v>
      </c>
    </row>
    <row r="54" spans="8:17" x14ac:dyDescent="0.3">
      <c r="H54" s="101">
        <v>44986</v>
      </c>
      <c r="I54" s="11">
        <v>4336.0200000000004</v>
      </c>
      <c r="J54" s="80">
        <f>$D$4*Table6[[#This Row],[Adj Close]]/L42+(1-$D$4)*(J53+K53)</f>
        <v>4329.6031255669559</v>
      </c>
      <c r="K54" s="80">
        <f>$D$5*(Table6[[#This Row],[Level]]-J53)+(1-$D$5)*K53</f>
        <v>-144.4248051164117</v>
      </c>
      <c r="L54" s="40">
        <f>$D$6*Table6[[#This Row],[Adj Close]]/Table6[[#This Row],[Level]]+(1-$D$6)*L42</f>
        <v>0.99572259354903059</v>
      </c>
      <c r="M54" s="40">
        <f t="shared" si="0"/>
        <v>4291.490809334854</v>
      </c>
      <c r="N54" s="80">
        <f>Table6[[#This Row],[Adj Close]]-Table6[[#This Row],[Forcast ]]</f>
        <v>44.529190665146416</v>
      </c>
      <c r="O54" s="88">
        <f>Table6[[#This Row],[Erorr]]^2</f>
        <v>1982.8488212929626</v>
      </c>
      <c r="P54" s="80">
        <f>ABS(Table6[[#This Row],[Erorr]])</f>
        <v>44.529190665146416</v>
      </c>
      <c r="Q54" s="13">
        <f>Table6[[#This Row],[Abs Erorr]]/Table6[[#This Row],[Adj Close]]</f>
        <v>1.0269599924618985E-2</v>
      </c>
    </row>
    <row r="55" spans="8:17" x14ac:dyDescent="0.3">
      <c r="H55" s="101">
        <v>45017</v>
      </c>
      <c r="I55" s="11">
        <v>3362.1500000000005</v>
      </c>
      <c r="J55" s="80">
        <f>$D$4*Table6[[#This Row],[Adj Close]]/L43+(1-$D$4)*(J54+K54)</f>
        <v>4070.3356041266165</v>
      </c>
      <c r="K55" s="80">
        <f>$D$5*(Table6[[#This Row],[Level]]-J54)+(1-$D$5)*K54</f>
        <v>-155.90907674880447</v>
      </c>
      <c r="L55" s="40">
        <f>$D$6*Table6[[#This Row],[Adj Close]]/Table6[[#This Row],[Level]]+(1-$D$6)*L43</f>
        <v>0.89957015566484799</v>
      </c>
      <c r="M55" s="40">
        <f t="shared" si="0"/>
        <v>3896.7972018077739</v>
      </c>
      <c r="N55" s="80">
        <f>Table6[[#This Row],[Adj Close]]-Table6[[#This Row],[Forcast ]]</f>
        <v>-534.6472018077734</v>
      </c>
      <c r="O55" s="88">
        <f>Table6[[#This Row],[Erorr]]^2</f>
        <v>285847.63040088199</v>
      </c>
      <c r="P55" s="80">
        <f>ABS(Table6[[#This Row],[Erorr]])</f>
        <v>534.6472018077734</v>
      </c>
      <c r="Q55" s="13">
        <f>Table6[[#This Row],[Abs Erorr]]/Table6[[#This Row],[Adj Close]]</f>
        <v>0.15901943750510039</v>
      </c>
    </row>
    <row r="56" spans="8:17" x14ac:dyDescent="0.3">
      <c r="H56" s="101">
        <v>45047</v>
      </c>
      <c r="I56" s="11">
        <v>3867.579999999999</v>
      </c>
      <c r="J56" s="80">
        <f>$D$4*Table6[[#This Row],[Adj Close]]/L44+(1-$D$4)*(J55+K55)</f>
        <v>4118.4967677116283</v>
      </c>
      <c r="K56" s="80">
        <f>$D$5*(Table6[[#This Row],[Level]]-J55)+(1-$D$5)*K55</f>
        <v>-135.50205271542285</v>
      </c>
      <c r="L56" s="40">
        <f>$D$6*Table6[[#This Row],[Adj Close]]/Table6[[#This Row],[Level]]+(1-$D$6)*L44</f>
        <v>0.83034031025385624</v>
      </c>
      <c r="M56" s="40">
        <f t="shared" si="0"/>
        <v>3067.8905069306747</v>
      </c>
      <c r="N56" s="80">
        <f>Table6[[#This Row],[Adj Close]]-Table6[[#This Row],[Forcast ]]</f>
        <v>799.68949306932427</v>
      </c>
      <c r="O56" s="88">
        <f>Table6[[#This Row],[Erorr]]^2</f>
        <v>639503.28532547283</v>
      </c>
      <c r="P56" s="80">
        <f>ABS(Table6[[#This Row],[Erorr]])</f>
        <v>799.68949306932427</v>
      </c>
      <c r="Q56" s="13">
        <f>Table6[[#This Row],[Abs Erorr]]/Table6[[#This Row],[Adj Close]]</f>
        <v>0.20676740831975665</v>
      </c>
    </row>
    <row r="57" spans="8:17" x14ac:dyDescent="0.3">
      <c r="H57" s="101">
        <v>45078</v>
      </c>
      <c r="I57" s="11">
        <v>5167.8999999999996</v>
      </c>
      <c r="J57" s="80">
        <f>$D$4*Table6[[#This Row],[Adj Close]]/L45+(1-$D$4)*(J56+K56)</f>
        <v>4561.929204607708</v>
      </c>
      <c r="K57" s="80">
        <f>$D$5*(Table6[[#This Row],[Level]]-J56)+(1-$D$5)*K56</f>
        <v>-77.608603754272593</v>
      </c>
      <c r="L57" s="40">
        <f>$D$6*Table6[[#This Row],[Adj Close]]/Table6[[#This Row],[Level]]+(1-$D$6)*L45</f>
        <v>0.86583176699387854</v>
      </c>
      <c r="M57" s="40">
        <f t="shared" si="0"/>
        <v>2992.8343287972693</v>
      </c>
      <c r="N57" s="80">
        <f>Table6[[#This Row],[Adj Close]]-Table6[[#This Row],[Forcast ]]</f>
        <v>2175.0656712027303</v>
      </c>
      <c r="O57" s="88">
        <f>Table6[[#This Row],[Erorr]]^2</f>
        <v>4730910.6740445839</v>
      </c>
      <c r="P57" s="80">
        <f>ABS(Table6[[#This Row],[Erorr]])</f>
        <v>2175.0656712027303</v>
      </c>
      <c r="Q57" s="13">
        <f>Table6[[#This Row],[Abs Erorr]]/Table6[[#This Row],[Adj Close]]</f>
        <v>0.42087998436555091</v>
      </c>
    </row>
    <row r="58" spans="8:17" x14ac:dyDescent="0.3">
      <c r="H58" s="101">
        <v>45108</v>
      </c>
      <c r="I58" s="11">
        <v>5470.1100000000006</v>
      </c>
      <c r="J58" s="80">
        <f>$D$4*Table6[[#This Row],[Adj Close]]/L46+(1-$D$4)*(J57+K57)</f>
        <v>4861.6581400635478</v>
      </c>
      <c r="K58" s="80">
        <f>$D$5*(Table6[[#This Row],[Level]]-J57)+(1-$D$5)*K57</f>
        <v>-39.874849833261365</v>
      </c>
      <c r="L58" s="40">
        <f>$D$6*Table6[[#This Row],[Adj Close]]/Table6[[#This Row],[Level]]+(1-$D$6)*L46</f>
        <v>0.93856180201154538</v>
      </c>
      <c r="M58" s="40">
        <f t="shared" si="0"/>
        <v>3850.2111155395382</v>
      </c>
      <c r="N58" s="80">
        <f>Table6[[#This Row],[Adj Close]]-Table6[[#This Row],[Forcast ]]</f>
        <v>1619.8988844604623</v>
      </c>
      <c r="O58" s="88">
        <f>Table6[[#This Row],[Erorr]]^2</f>
        <v>2624072.3958762502</v>
      </c>
      <c r="P58" s="80">
        <f>ABS(Table6[[#This Row],[Erorr]])</f>
        <v>1619.8988844604623</v>
      </c>
      <c r="Q58" s="13">
        <f>Table6[[#This Row],[Abs Erorr]]/Table6[[#This Row],[Adj Close]]</f>
        <v>0.29613643682859436</v>
      </c>
    </row>
    <row r="59" spans="8:17" x14ac:dyDescent="0.3">
      <c r="H59" s="101">
        <v>45139</v>
      </c>
      <c r="I59" s="11">
        <v>5573.66</v>
      </c>
      <c r="J59" s="80">
        <f>$D$4*Table6[[#This Row],[Adj Close]]/L47+(1-$D$4)*(J58+K58)</f>
        <v>5074.4794294479161</v>
      </c>
      <c r="K59" s="80">
        <f>$D$5*(Table6[[#This Row],[Level]]-J58)+(1-$D$5)*K58</f>
        <v>-14.605235911498394</v>
      </c>
      <c r="L59" s="40">
        <f>$D$6*Table6[[#This Row],[Adj Close]]/Table6[[#This Row],[Level]]+(1-$D$6)*L47</f>
        <v>0.97066041574604611</v>
      </c>
      <c r="M59" s="40">
        <f t="shared" si="0"/>
        <v>4416.4034155047739</v>
      </c>
      <c r="N59" s="80">
        <f>Table6[[#This Row],[Adj Close]]-Table6[[#This Row],[Forcast ]]</f>
        <v>1157.256584495226</v>
      </c>
      <c r="O59" s="88">
        <f>Table6[[#This Row],[Erorr]]^2</f>
        <v>1339242.8023575561</v>
      </c>
      <c r="P59" s="80">
        <f>ABS(Table6[[#This Row],[Erorr]])</f>
        <v>1157.256584495226</v>
      </c>
      <c r="Q59" s="13">
        <f>Table6[[#This Row],[Abs Erorr]]/Table6[[#This Row],[Adj Close]]</f>
        <v>0.20762956199251945</v>
      </c>
    </row>
    <row r="60" spans="8:17" x14ac:dyDescent="0.3">
      <c r="H60" s="101">
        <v>45170</v>
      </c>
      <c r="I60" s="11">
        <v>5139.3599999999997</v>
      </c>
      <c r="J60" s="80">
        <f>$D$4*Table6[[#This Row],[Adj Close]]/L48+(1-$D$4)*(J59+K59)</f>
        <v>5237.0096114401094</v>
      </c>
      <c r="K60" s="80">
        <f>$D$5*(Table6[[#This Row],[Level]]-J59)+(1-$D$5)*K59</f>
        <v>3.1083058788707785</v>
      </c>
      <c r="L60" s="40">
        <f>$D$6*Table6[[#This Row],[Adj Close]]/Table6[[#This Row],[Level]]+(1-$D$6)*L48</f>
        <v>0.89948917990504151</v>
      </c>
      <c r="M60" s="40">
        <f t="shared" si="0"/>
        <v>4373.7769295519365</v>
      </c>
      <c r="N60" s="80">
        <f>Table6[[#This Row],[Adj Close]]-Table6[[#This Row],[Forcast ]]</f>
        <v>765.58307044806315</v>
      </c>
      <c r="O60" s="88">
        <f>Table6[[#This Row],[Erorr]]^2</f>
        <v>586117.43775668403</v>
      </c>
      <c r="P60" s="80">
        <f>ABS(Table6[[#This Row],[Erorr]])</f>
        <v>765.58307044806315</v>
      </c>
      <c r="Q60" s="13">
        <f>Table6[[#This Row],[Abs Erorr]]/Table6[[#This Row],[Adj Close]]</f>
        <v>0.14896467078547976</v>
      </c>
    </row>
    <row r="61" spans="8:17" x14ac:dyDescent="0.3">
      <c r="H61" s="101">
        <v>45200</v>
      </c>
      <c r="I61" s="11">
        <v>5211.97</v>
      </c>
      <c r="J61" s="80">
        <f>$D$4*Table6[[#This Row],[Adj Close]]/L49+(1-$D$4)*(J60+K60)</f>
        <v>5317.0537241787843</v>
      </c>
      <c r="K61" s="80">
        <f>$D$5*(Table6[[#This Row],[Level]]-J60)+(1-$D$5)*K60</f>
        <v>10.801886564851181</v>
      </c>
      <c r="L61" s="40">
        <f>$D$6*Table6[[#This Row],[Adj Close]]/Table6[[#This Row],[Level]]+(1-$D$6)*L49</f>
        <v>0.94269506731548836</v>
      </c>
      <c r="M61" s="40">
        <f t="shared" si="0"/>
        <v>4855.5241400621189</v>
      </c>
      <c r="N61" s="80">
        <f>Table6[[#This Row],[Adj Close]]-Table6[[#This Row],[Forcast ]]</f>
        <v>356.44585993788132</v>
      </c>
      <c r="O61" s="88">
        <f>Table6[[#This Row],[Erorr]]^2</f>
        <v>127053.65106685572</v>
      </c>
      <c r="P61" s="80">
        <f>ABS(Table6[[#This Row],[Erorr]])</f>
        <v>356.44585993788132</v>
      </c>
      <c r="Q61" s="13">
        <f>Table6[[#This Row],[Abs Erorr]]/Table6[[#This Row],[Adj Close]]</f>
        <v>6.8389852577409566E-2</v>
      </c>
    </row>
    <row r="62" spans="8:17" x14ac:dyDescent="0.3">
      <c r="H62" s="101">
        <v>45231</v>
      </c>
      <c r="I62" s="11">
        <v>4817.6500000000005</v>
      </c>
      <c r="J62" s="80">
        <f>$D$4*Table6[[#This Row],[Adj Close]]/L50+(1-$D$4)*(J61+K61)</f>
        <v>5238.7034210765523</v>
      </c>
      <c r="K62" s="80">
        <f>$D$5*(Table6[[#This Row],[Level]]-J61)+(1-$D$5)*K61</f>
        <v>1.8866675981428696</v>
      </c>
      <c r="L62" s="40">
        <f>$D$6*Table6[[#This Row],[Adj Close]]/Table6[[#This Row],[Level]]+(1-$D$6)*L50</f>
        <v>0.96664777661881285</v>
      </c>
      <c r="M62" s="40">
        <f t="shared" si="0"/>
        <v>5257.5268113375314</v>
      </c>
      <c r="N62" s="80">
        <f>Table6[[#This Row],[Adj Close]]-Table6[[#This Row],[Forcast ]]</f>
        <v>-439.87681133753085</v>
      </c>
      <c r="O62" s="88">
        <f>Table6[[#This Row],[Erorr]]^2</f>
        <v>193491.60915247371</v>
      </c>
      <c r="P62" s="80">
        <f>ABS(Table6[[#This Row],[Erorr]])</f>
        <v>439.87681133753085</v>
      </c>
      <c r="Q62" s="13">
        <f>Table6[[#This Row],[Abs Erorr]]/Table6[[#This Row],[Adj Close]]</f>
        <v>9.1305265292732099E-2</v>
      </c>
    </row>
    <row r="63" spans="8:17" x14ac:dyDescent="0.3">
      <c r="H63" s="101">
        <v>45261</v>
      </c>
      <c r="I63" s="11">
        <v>4942.7599999999993</v>
      </c>
      <c r="J63" s="80">
        <f>$D$4*Table6[[#This Row],[Adj Close]]/L51+(1-$D$4)*(J62+K62)</f>
        <v>5103.2221786704222</v>
      </c>
      <c r="K63" s="80">
        <f>$D$5*(Table6[[#This Row],[Level]]-J62)+(1-$D$5)*K62</f>
        <v>-11.850123402284433</v>
      </c>
      <c r="L63" s="40">
        <f>$D$6*Table6[[#This Row],[Adj Close]]/Table6[[#This Row],[Level]]+(1-$D$6)*L51</f>
        <v>1.0503653261060002</v>
      </c>
      <c r="M63" s="40">
        <f t="shared" si="0"/>
        <v>5688.2736212330919</v>
      </c>
      <c r="N63" s="80">
        <f>Table6[[#This Row],[Adj Close]]-Table6[[#This Row],[Forcast ]]</f>
        <v>-745.51362123309264</v>
      </c>
      <c r="O63" s="88">
        <f>Table6[[#This Row],[Erorr]]^2</f>
        <v>555790.55944407906</v>
      </c>
      <c r="P63" s="80">
        <f>ABS(Table6[[#This Row],[Erorr]])</f>
        <v>745.51362123309264</v>
      </c>
      <c r="Q63" s="13">
        <f>Table6[[#This Row],[Abs Erorr]]/Table6[[#This Row],[Adj Close]]</f>
        <v>0.15082941944037193</v>
      </c>
    </row>
    <row r="64" spans="8:17" x14ac:dyDescent="0.3">
      <c r="H64" s="101">
        <v>45292</v>
      </c>
      <c r="I64" s="11">
        <v>4538.7400000000007</v>
      </c>
      <c r="J64" s="80">
        <f>$D$4*Table6[[#This Row],[Adj Close]]/L52+(1-$D$4)*(J63+K63)</f>
        <v>4998.249192074858</v>
      </c>
      <c r="K64" s="80">
        <f>$D$5*(Table6[[#This Row],[Level]]-J63)+(1-$D$5)*K63</f>
        <v>-21.162409721612409</v>
      </c>
      <c r="L64" s="40">
        <f>$D$6*Table6[[#This Row],[Adj Close]]/Table6[[#This Row],[Level]]+(1-$D$6)*L52</f>
        <v>0.95925169591269255</v>
      </c>
      <c r="M64" s="40">
        <f t="shared" si="0"/>
        <v>4995.5953823072368</v>
      </c>
      <c r="N64" s="80">
        <f>Table6[[#This Row],[Adj Close]]-Table6[[#This Row],[Forcast ]]</f>
        <v>-456.85538230723614</v>
      </c>
      <c r="O64" s="88">
        <f>Table6[[#This Row],[Erorr]]^2</f>
        <v>208716.84034309088</v>
      </c>
      <c r="P64" s="80">
        <f>ABS(Table6[[#This Row],[Erorr]])</f>
        <v>456.85538230723614</v>
      </c>
      <c r="Q64" s="13">
        <f>Table6[[#This Row],[Abs Erorr]]/Table6[[#This Row],[Adj Close]]</f>
        <v>0.10065687444251842</v>
      </c>
    </row>
    <row r="65" spans="8:18" x14ac:dyDescent="0.3">
      <c r="H65" s="101">
        <v>45323</v>
      </c>
      <c r="I65" s="11">
        <v>3855.8599999999997</v>
      </c>
      <c r="J65" s="80">
        <f>$D$4*Table6[[#This Row],[Adj Close]]/L53+(1-$D$4)*(J64+K64)</f>
        <v>4779.2208569013692</v>
      </c>
      <c r="K65" s="80">
        <f>$D$5*(Table6[[#This Row],[Level]]-J64)+(1-$D$5)*K64</f>
        <v>-40.949002266800051</v>
      </c>
      <c r="L65" s="40">
        <f>$D$6*Table6[[#This Row],[Adj Close]]/Table6[[#This Row],[Level]]+(1-$D$6)*L53</f>
        <v>0.91888616772993925</v>
      </c>
      <c r="M65" s="40">
        <f t="shared" si="0"/>
        <v>4812.4670320233854</v>
      </c>
      <c r="N65" s="80">
        <f>Table6[[#This Row],[Adj Close]]-Table6[[#This Row],[Forcast ]]</f>
        <v>-956.60703202338573</v>
      </c>
      <c r="O65" s="88">
        <f>Table6[[#This Row],[Erorr]]^2</f>
        <v>915097.01371659094</v>
      </c>
      <c r="P65" s="80">
        <f>ABS(Table6[[#This Row],[Erorr]])</f>
        <v>956.60703202338573</v>
      </c>
      <c r="Q65" s="13">
        <f>Table6[[#This Row],[Abs Erorr]]/Table6[[#This Row],[Adj Close]]</f>
        <v>0.2480917440009196</v>
      </c>
    </row>
    <row r="66" spans="8:18" x14ac:dyDescent="0.3">
      <c r="H66" s="101">
        <v>45352</v>
      </c>
      <c r="I66" s="11">
        <v>3523.26</v>
      </c>
      <c r="J66" s="80">
        <f>$D$4*Table6[[#This Row],[Adj Close]]/L54+(1-$D$4)*(J65+K65)</f>
        <v>4498.2965145594371</v>
      </c>
      <c r="K66" s="80">
        <f>$D$5*(Table6[[#This Row],[Level]]-J65)+(1-$D$5)*K65</f>
        <v>-64.946536274313246</v>
      </c>
      <c r="L66" s="40">
        <f>$D$6*Table6[[#This Row],[Adj Close]]/Table6[[#This Row],[Level]]+(1-$D$6)*L54</f>
        <v>0.93197876503954213</v>
      </c>
      <c r="M66" s="40">
        <f t="shared" si="0"/>
        <v>4718.0043400371087</v>
      </c>
      <c r="N66" s="80">
        <f>Table6[[#This Row],[Adj Close]]-Table6[[#This Row],[Forcast ]]</f>
        <v>-1194.7443400371085</v>
      </c>
      <c r="O66" s="88">
        <f>Table6[[#This Row],[Erorr]]^2</f>
        <v>1427414.0380507058</v>
      </c>
      <c r="P66" s="80">
        <f>ABS(Table6[[#This Row],[Erorr]])</f>
        <v>1194.7443400371085</v>
      </c>
      <c r="Q66" s="13">
        <f>Table6[[#This Row],[Abs Erorr]]/Table6[[#This Row],[Adj Close]]</f>
        <v>0.33910195104451796</v>
      </c>
    </row>
    <row r="67" spans="8:18" x14ac:dyDescent="0.3">
      <c r="H67" s="101">
        <v>45383</v>
      </c>
      <c r="I67" s="11">
        <v>3649.19</v>
      </c>
      <c r="J67" s="80">
        <f>$D$4*Table6[[#This Row],[Adj Close]]/L55+(1-$D$4)*(J66+K66)</f>
        <v>4357.998583410933</v>
      </c>
      <c r="K67" s="80">
        <f>$D$5*(Table6[[#This Row],[Level]]-J66)+(1-$D$5)*K66</f>
        <v>-72.481675761732333</v>
      </c>
      <c r="L67" s="40">
        <f>$D$6*Table6[[#This Row],[Adj Close]]/Table6[[#This Row],[Level]]+(1-$D$6)*L55</f>
        <v>0.88090547790899065</v>
      </c>
      <c r="M67" s="40">
        <f t="shared" si="0"/>
        <v>3988.1093300826997</v>
      </c>
      <c r="N67" s="80">
        <f>Table6[[#This Row],[Adj Close]]-Table6[[#This Row],[Forcast ]]</f>
        <v>-338.91933008269962</v>
      </c>
      <c r="O67" s="88">
        <f>Table6[[#This Row],[Erorr]]^2</f>
        <v>114866.3123037059</v>
      </c>
      <c r="P67" s="80">
        <f>ABS(Table6[[#This Row],[Erorr]])</f>
        <v>338.91933008269962</v>
      </c>
      <c r="Q67" s="13">
        <f>Table6[[#This Row],[Abs Erorr]]/Table6[[#This Row],[Adj Close]]</f>
        <v>9.2875221647187353E-2</v>
      </c>
    </row>
    <row r="68" spans="8:18" x14ac:dyDescent="0.3">
      <c r="H68" s="101">
        <v>45413</v>
      </c>
      <c r="I68" s="11">
        <v>3899.1</v>
      </c>
      <c r="J68" s="80">
        <f>$D$4*Table6[[#This Row],[Adj Close]]/L56+(1-$D$4)*(J67+K67)</f>
        <v>4367.5706287795811</v>
      </c>
      <c r="K68" s="80">
        <f>$D$5*(Table6[[#This Row],[Level]]-J67)+(1-$D$5)*K67</f>
        <v>-64.276303648694295</v>
      </c>
      <c r="L68" s="40">
        <f>$D$6*Table6[[#This Row],[Adj Close]]/Table6[[#This Row],[Level]]+(1-$D$6)*L56</f>
        <v>0.84905987352189327</v>
      </c>
      <c r="M68" s="40">
        <f t="shared" si="0"/>
        <v>3558.4374386955833</v>
      </c>
      <c r="N68" s="80">
        <f>Table6[[#This Row],[Adj Close]]-Table6[[#This Row],[Forcast ]]</f>
        <v>340.66256130441661</v>
      </c>
      <c r="O68" s="88">
        <f>Table6[[#This Row],[Erorr]]^2</f>
        <v>116050.98067448541</v>
      </c>
      <c r="P68" s="80">
        <f>ABS(Table6[[#This Row],[Erorr]])</f>
        <v>340.66256130441661</v>
      </c>
      <c r="Q68" s="13">
        <f>Table6[[#This Row],[Abs Erorr]]/Table6[[#This Row],[Adj Close]]</f>
        <v>8.7369536894261912E-2</v>
      </c>
    </row>
    <row r="69" spans="8:18" x14ac:dyDescent="0.3">
      <c r="H69" s="101">
        <v>45444</v>
      </c>
      <c r="I69" s="11">
        <v>3462.18</v>
      </c>
      <c r="J69" s="80">
        <f>$D$4*Table6[[#This Row],[Adj Close]]/L57+(1-$D$4)*(J68+K68)</f>
        <v>4242.3704968591364</v>
      </c>
      <c r="K69" s="80">
        <f>$D$5*(Table6[[#This Row],[Level]]-J68)+(1-$D$5)*K68</f>
        <v>-70.368686475869325</v>
      </c>
      <c r="L69" s="40">
        <f>$D$6*Table6[[#This Row],[Adj Close]]/Table6[[#This Row],[Level]]+(1-$D$6)*L57</f>
        <v>0.85091092424609449</v>
      </c>
      <c r="M69" s="40">
        <f t="shared" si="0"/>
        <v>3725.928929422806</v>
      </c>
      <c r="N69" s="80">
        <f>Table6[[#This Row],[Adj Close]]-Table6[[#This Row],[Forcast ]]</f>
        <v>-263.74892942280621</v>
      </c>
      <c r="O69" s="88">
        <f>Table6[[#This Row],[Erorr]]^2</f>
        <v>69563.497771676412</v>
      </c>
      <c r="P69" s="80">
        <f>ABS(Table6[[#This Row],[Erorr]])</f>
        <v>263.74892942280621</v>
      </c>
      <c r="Q69" s="13">
        <f>Table6[[#This Row],[Abs Erorr]]/Table6[[#This Row],[Adj Close]]</f>
        <v>7.6180016470202658E-2</v>
      </c>
    </row>
    <row r="70" spans="8:18" x14ac:dyDescent="0.3">
      <c r="H70" s="101">
        <v>45474</v>
      </c>
      <c r="I70" s="11">
        <v>5293.6699999999992</v>
      </c>
      <c r="J70" s="80">
        <f>$D$4*Table6[[#This Row],[Adj Close]]/L58+(1-$D$4)*(J69+K69)</f>
        <v>4465.6401110040506</v>
      </c>
      <c r="K70" s="80">
        <f>$D$5*(Table6[[#This Row],[Level]]-J69)+(1-$D$5)*K69</f>
        <v>-41.004856413790975</v>
      </c>
      <c r="L70" s="40">
        <f>$D$6*Table6[[#This Row],[Adj Close]]/Table6[[#This Row],[Level]]+(1-$D$6)*L58</f>
        <v>1.012619993639966</v>
      </c>
      <c r="M70" s="40">
        <f t="shared" si="0"/>
        <v>3915.6815371487487</v>
      </c>
      <c r="N70" s="80">
        <f>Table6[[#This Row],[Adj Close]]-Table6[[#This Row],[Forcast ]]</f>
        <v>1377.9884628512505</v>
      </c>
      <c r="O70" s="88">
        <f>Table6[[#This Row],[Erorr]]^2</f>
        <v>1898852.2037511521</v>
      </c>
      <c r="P70" s="80">
        <f>ABS(Table6[[#This Row],[Erorr]])</f>
        <v>1377.9884628512505</v>
      </c>
      <c r="Q70" s="13">
        <f>Table6[[#This Row],[Abs Erorr]]/Table6[[#This Row],[Adj Close]]</f>
        <v>0.260308720198133</v>
      </c>
    </row>
    <row r="71" spans="8:18" x14ac:dyDescent="0.3">
      <c r="H71" s="101">
        <v>45505</v>
      </c>
      <c r="I71" s="11">
        <v>4598.2399999999989</v>
      </c>
      <c r="J71" s="80">
        <f>$D$4*Table6[[#This Row],[Adj Close]]/L59+(1-$D$4)*(J70+K70)</f>
        <v>4487.1538654932492</v>
      </c>
      <c r="K71" s="80">
        <f>$D$5*(Table6[[#This Row],[Level]]-J70)+(1-$D$5)*K70</f>
        <v>-34.752995323492016</v>
      </c>
      <c r="L71" s="40">
        <f>$D$6*Table6[[#This Row],[Adj Close]]/Table6[[#This Row],[Level]]+(1-$D$6)*L59</f>
        <v>0.986889234994068</v>
      </c>
      <c r="M71" s="40">
        <f t="shared" si="0"/>
        <v>4294.8182957451945</v>
      </c>
      <c r="N71" s="80">
        <f>Table6[[#This Row],[Adj Close]]-Table6[[#This Row],[Forcast ]]</f>
        <v>303.42170425480435</v>
      </c>
      <c r="O71" s="88">
        <f>Table6[[#This Row],[Erorr]]^2</f>
        <v>92064.730612889965</v>
      </c>
      <c r="P71" s="80">
        <f>ABS(Table6[[#This Row],[Erorr]])</f>
        <v>303.42170425480435</v>
      </c>
      <c r="Q71" s="13">
        <f>Table6[[#This Row],[Abs Erorr]]/Table6[[#This Row],[Adj Close]]</f>
        <v>6.5986487059136636E-2</v>
      </c>
    </row>
    <row r="72" spans="8:18" x14ac:dyDescent="0.3">
      <c r="H72" s="101">
        <v>45536</v>
      </c>
      <c r="I72" s="11">
        <v>4703.2</v>
      </c>
      <c r="J72" s="80">
        <f>$D$4*Table6[[#This Row],[Adj Close]]/L60+(1-$D$4)*(J71+K71)</f>
        <v>4607.6697957517717</v>
      </c>
      <c r="K72" s="80">
        <f>$D$5*(Table6[[#This Row],[Level]]-J71)+(1-$D$5)*K71</f>
        <v>-19.226102765290563</v>
      </c>
      <c r="L72" s="40">
        <f>$D$6*Table6[[#This Row],[Adj Close]]/Table6[[#This Row],[Level]]+(1-$D$6)*L60</f>
        <v>0.93586228598098553</v>
      </c>
      <c r="M72" s="40">
        <f t="shared" si="0"/>
        <v>4004.8864073174886</v>
      </c>
      <c r="N72" s="80">
        <f>Table6[[#This Row],[Adj Close]]-Table6[[#This Row],[Forcast ]]</f>
        <v>698.31359268251117</v>
      </c>
      <c r="O72" s="88">
        <f>Table6[[#This Row],[Erorr]]^2</f>
        <v>487641.87372515613</v>
      </c>
      <c r="P72" s="80">
        <f>ABS(Table6[[#This Row],[Erorr]])</f>
        <v>698.31359268251117</v>
      </c>
      <c r="Q72" s="13">
        <f>Table6[[#This Row],[Abs Erorr]]/Table6[[#This Row],[Adj Close]]</f>
        <v>0.1484762699188874</v>
      </c>
    </row>
    <row r="73" spans="8:18" x14ac:dyDescent="0.3">
      <c r="H73" s="101">
        <v>45566</v>
      </c>
      <c r="I73" s="11">
        <v>5491.95</v>
      </c>
      <c r="J73" s="80">
        <f>$D$4*Table6[[#This Row],[Adj Close]]/L61+(1-$D$4)*(J72+K72)</f>
        <v>4835.9143342169427</v>
      </c>
      <c r="K73" s="80">
        <f>$D$5*(Table6[[#This Row],[Level]]-J72)+(1-$D$5)*K72</f>
        <v>5.5209613577555956</v>
      </c>
      <c r="L73" s="40">
        <f>$D$6*Table6[[#This Row],[Adj Close]]/Table6[[#This Row],[Level]]+(1-$D$6)*L61</f>
        <v>1.0005842696471416</v>
      </c>
      <c r="M73" s="40">
        <f t="shared" si="0"/>
        <v>4325.5032360332189</v>
      </c>
      <c r="N73" s="80">
        <f>Table6[[#This Row],[Adj Close]]-Table6[[#This Row],[Forcast ]]</f>
        <v>1166.446763966781</v>
      </c>
      <c r="O73" s="88">
        <f>Table6[[#This Row],[Erorr]]^2</f>
        <v>1360598.0531685753</v>
      </c>
      <c r="P73" s="80">
        <f>ABS(Table6[[#This Row],[Erorr]])</f>
        <v>1166.446763966781</v>
      </c>
      <c r="Q73" s="13">
        <f>Table6[[#This Row],[Abs Erorr]]/Table6[[#This Row],[Adj Close]]</f>
        <v>0.21239209460515501</v>
      </c>
      <c r="R73" s="105" t="s">
        <v>78</v>
      </c>
    </row>
    <row r="74" spans="8:18" ht="17.399999999999999" thickBot="1" x14ac:dyDescent="0.35">
      <c r="H74" s="179">
        <v>45597</v>
      </c>
      <c r="I74" s="180"/>
      <c r="J74" s="181"/>
      <c r="K74" s="181"/>
      <c r="L74" s="182"/>
      <c r="M74" s="183">
        <f>($J$73+R74*$K$73)*L62</f>
        <v>4679.9626641111272</v>
      </c>
      <c r="N74" s="180"/>
      <c r="O74" s="180"/>
      <c r="P74" s="181"/>
      <c r="Q74" s="180"/>
      <c r="R74" s="105">
        <v>1</v>
      </c>
    </row>
    <row r="75" spans="8:18" ht="18" thickTop="1" thickBot="1" x14ac:dyDescent="0.35">
      <c r="H75" s="179">
        <v>45627</v>
      </c>
      <c r="I75" s="180"/>
      <c r="J75" s="181"/>
      <c r="K75" s="181"/>
      <c r="L75" s="182"/>
      <c r="M75" s="183">
        <f t="shared" ref="M75:M85" si="1">($J$73+R75*$K$73)*L63</f>
        <v>5091.0747894343749</v>
      </c>
      <c r="N75" s="180"/>
      <c r="O75" s="180"/>
      <c r="P75" s="181"/>
      <c r="Q75" s="180"/>
      <c r="R75" s="105">
        <v>2</v>
      </c>
    </row>
    <row r="76" spans="8:18" ht="18" thickTop="1" thickBot="1" x14ac:dyDescent="0.35">
      <c r="H76" s="179">
        <v>45658</v>
      </c>
      <c r="I76" s="180"/>
      <c r="J76" s="181"/>
      <c r="K76" s="181"/>
      <c r="L76" s="182"/>
      <c r="M76" s="183">
        <f t="shared" si="1"/>
        <v>4654.7470010225888</v>
      </c>
      <c r="N76" s="180"/>
      <c r="O76" s="180"/>
      <c r="P76" s="181"/>
      <c r="Q76" s="180"/>
      <c r="R76" s="105">
        <v>3</v>
      </c>
    </row>
    <row r="77" spans="8:18" ht="18" thickTop="1" thickBot="1" x14ac:dyDescent="0.35">
      <c r="H77" s="179">
        <v>45689</v>
      </c>
      <c r="I77" s="180"/>
      <c r="J77" s="181"/>
      <c r="K77" s="181"/>
      <c r="L77" s="182"/>
      <c r="M77" s="183">
        <f t="shared" si="1"/>
        <v>4463.9473301357393</v>
      </c>
      <c r="N77" s="180"/>
      <c r="O77" s="180"/>
      <c r="P77" s="181"/>
      <c r="Q77" s="180"/>
      <c r="R77" s="105">
        <v>4</v>
      </c>
    </row>
    <row r="78" spans="8:18" ht="18" thickTop="1" thickBot="1" x14ac:dyDescent="0.35">
      <c r="H78" s="179">
        <v>45717</v>
      </c>
      <c r="I78" s="180"/>
      <c r="J78" s="181"/>
      <c r="K78" s="181"/>
      <c r="L78" s="182"/>
      <c r="M78" s="183">
        <f t="shared" si="1"/>
        <v>4532.6965627806858</v>
      </c>
      <c r="N78" s="180"/>
      <c r="O78" s="180"/>
      <c r="P78" s="181"/>
      <c r="Q78" s="180"/>
      <c r="R78" s="105">
        <v>5</v>
      </c>
    </row>
    <row r="79" spans="8:18" ht="18" thickTop="1" thickBot="1" x14ac:dyDescent="0.35">
      <c r="H79" s="179">
        <v>45748</v>
      </c>
      <c r="I79" s="180"/>
      <c r="J79" s="181"/>
      <c r="K79" s="181"/>
      <c r="L79" s="182"/>
      <c r="M79" s="183">
        <f t="shared" si="1"/>
        <v>4289.1640983305397</v>
      </c>
      <c r="N79" s="180"/>
      <c r="O79" s="180"/>
      <c r="P79" s="181"/>
      <c r="Q79" s="180"/>
      <c r="R79" s="105">
        <v>6</v>
      </c>
    </row>
    <row r="80" spans="8:18" ht="18" thickTop="1" thickBot="1" x14ac:dyDescent="0.35">
      <c r="H80" s="179">
        <v>45778</v>
      </c>
      <c r="I80" s="180"/>
      <c r="J80" s="181"/>
      <c r="K80" s="181"/>
      <c r="L80" s="182"/>
      <c r="M80" s="183">
        <f t="shared" si="1"/>
        <v>4138.794200237895</v>
      </c>
      <c r="N80" s="180"/>
      <c r="O80" s="180"/>
      <c r="P80" s="181"/>
      <c r="Q80" s="180"/>
      <c r="R80" s="105">
        <v>7</v>
      </c>
    </row>
    <row r="81" spans="8:18" ht="18" thickTop="1" thickBot="1" x14ac:dyDescent="0.35">
      <c r="H81" s="179">
        <v>45809</v>
      </c>
      <c r="I81" s="180"/>
      <c r="J81" s="181"/>
      <c r="K81" s="181"/>
      <c r="L81" s="182"/>
      <c r="M81" s="183">
        <f t="shared" si="1"/>
        <v>4152.5151063567137</v>
      </c>
      <c r="N81" s="180"/>
      <c r="O81" s="180"/>
      <c r="P81" s="181"/>
      <c r="Q81" s="180"/>
      <c r="R81" s="105">
        <v>8</v>
      </c>
    </row>
    <row r="82" spans="8:18" ht="18" thickTop="1" thickBot="1" x14ac:dyDescent="0.35">
      <c r="H82" s="179">
        <v>45839</v>
      </c>
      <c r="I82" s="180"/>
      <c r="J82" s="181"/>
      <c r="K82" s="181"/>
      <c r="L82" s="182"/>
      <c r="M82" s="183">
        <f t="shared" si="1"/>
        <v>4947.2592650529732</v>
      </c>
      <c r="N82" s="180"/>
      <c r="O82" s="180"/>
      <c r="P82" s="181"/>
      <c r="Q82" s="180"/>
      <c r="R82" s="105">
        <v>9</v>
      </c>
    </row>
    <row r="83" spans="8:18" ht="18" thickTop="1" thickBot="1" x14ac:dyDescent="0.35">
      <c r="H83" s="179">
        <v>45870</v>
      </c>
      <c r="I83" s="180"/>
      <c r="J83" s="181"/>
      <c r="K83" s="181"/>
      <c r="L83" s="182"/>
      <c r="M83" s="183">
        <f t="shared" si="1"/>
        <v>4826.9975711000779</v>
      </c>
      <c r="N83" s="180"/>
      <c r="O83" s="180"/>
      <c r="P83" s="181"/>
      <c r="Q83" s="180"/>
      <c r="R83" s="105">
        <v>10</v>
      </c>
    </row>
    <row r="84" spans="8:18" ht="18" thickTop="1" thickBot="1" x14ac:dyDescent="0.35">
      <c r="H84" s="179">
        <v>45901</v>
      </c>
      <c r="I84" s="180"/>
      <c r="J84" s="181"/>
      <c r="K84" s="181"/>
      <c r="L84" s="182"/>
      <c r="M84" s="183">
        <f t="shared" si="1"/>
        <v>4582.5852983163841</v>
      </c>
      <c r="N84" s="180"/>
      <c r="O84" s="180"/>
      <c r="P84" s="181"/>
      <c r="Q84" s="180"/>
      <c r="R84" s="105">
        <v>11</v>
      </c>
    </row>
    <row r="85" spans="8:18" ht="18" thickTop="1" thickBot="1" x14ac:dyDescent="0.35">
      <c r="H85" s="179">
        <v>45931</v>
      </c>
      <c r="I85" s="180"/>
      <c r="J85" s="181"/>
      <c r="K85" s="181"/>
      <c r="L85" s="182"/>
      <c r="M85" s="183">
        <f t="shared" si="1"/>
        <v>4905.0300572334027</v>
      </c>
      <c r="N85" s="180"/>
      <c r="O85" s="180"/>
      <c r="P85" s="181"/>
      <c r="Q85" s="180"/>
      <c r="R85" s="105">
        <v>12</v>
      </c>
    </row>
    <row r="86" spans="8:18" ht="16.2" thickTop="1" x14ac:dyDescent="0.3">
      <c r="R86" t="s">
        <v>38</v>
      </c>
    </row>
  </sheetData>
  <mergeCells count="35">
    <mergeCell ref="A15:D15"/>
    <mergeCell ref="E15:F15"/>
    <mergeCell ref="A1:F1"/>
    <mergeCell ref="A3:D3"/>
    <mergeCell ref="A4:C4"/>
    <mergeCell ref="A5:C5"/>
    <mergeCell ref="A6:C6"/>
    <mergeCell ref="A8:D8"/>
    <mergeCell ref="A9:D9"/>
    <mergeCell ref="A10:D10"/>
    <mergeCell ref="A11:D11"/>
    <mergeCell ref="A12:D12"/>
    <mergeCell ref="A14:F14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5:D25"/>
    <mergeCell ref="E25:F25"/>
    <mergeCell ref="A26:D26"/>
    <mergeCell ref="E26:F26"/>
    <mergeCell ref="A22:D22"/>
    <mergeCell ref="E22:F22"/>
    <mergeCell ref="A23:D23"/>
    <mergeCell ref="E23:F23"/>
    <mergeCell ref="A24:D24"/>
    <mergeCell ref="E24:F24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F45A-7EE6-4987-A02D-501EA17760EB}">
  <dimension ref="A1:R28"/>
  <sheetViews>
    <sheetView zoomScale="85" zoomScaleNormal="85" workbookViewId="0">
      <selection activeCell="O7" sqref="O7:P7"/>
    </sheetView>
  </sheetViews>
  <sheetFormatPr defaultRowHeight="15.6" x14ac:dyDescent="0.3"/>
  <cols>
    <col min="5" max="5" width="8.59765625" bestFit="1" customWidth="1"/>
    <col min="6" max="6" width="10.3984375" customWidth="1"/>
    <col min="8" max="8" width="2.296875" bestFit="1" customWidth="1"/>
    <col min="9" max="9" width="9" bestFit="1" customWidth="1"/>
    <col min="10" max="10" width="13.19921875" bestFit="1" customWidth="1"/>
    <col min="11" max="11" width="10.796875" bestFit="1" customWidth="1"/>
    <col min="12" max="12" width="11" bestFit="1" customWidth="1"/>
    <col min="13" max="13" width="9.69921875" customWidth="1"/>
    <col min="14" max="14" width="12.8984375" bestFit="1" customWidth="1"/>
    <col min="15" max="15" width="6.8984375" customWidth="1"/>
    <col min="16" max="16" width="13.5" bestFit="1" customWidth="1"/>
    <col min="17" max="17" width="10.59765625" customWidth="1"/>
    <col min="18" max="18" width="13.59765625" customWidth="1"/>
  </cols>
  <sheetData>
    <row r="1" spans="1:18" x14ac:dyDescent="0.3">
      <c r="A1" s="200" t="s">
        <v>140</v>
      </c>
      <c r="B1" s="200"/>
      <c r="C1" s="200"/>
      <c r="D1" s="200"/>
      <c r="E1" s="200"/>
      <c r="F1" s="200"/>
      <c r="I1" s="73" t="s">
        <v>0</v>
      </c>
      <c r="J1" s="34" t="s">
        <v>1</v>
      </c>
      <c r="K1" s="73" t="s">
        <v>71</v>
      </c>
      <c r="L1" s="73" t="s">
        <v>72</v>
      </c>
      <c r="M1" s="73" t="s">
        <v>76</v>
      </c>
      <c r="N1" s="73" t="s">
        <v>110</v>
      </c>
      <c r="O1" s="73" t="s">
        <v>24</v>
      </c>
      <c r="P1" s="73" t="s">
        <v>115</v>
      </c>
      <c r="Q1" s="73" t="s">
        <v>31</v>
      </c>
      <c r="R1" s="73" t="s">
        <v>116</v>
      </c>
    </row>
    <row r="2" spans="1:18" x14ac:dyDescent="0.3">
      <c r="I2" s="87" t="s">
        <v>87</v>
      </c>
      <c r="J2" s="110">
        <v>1224.5415</v>
      </c>
      <c r="K2" s="12"/>
      <c r="L2" s="37"/>
      <c r="M2" s="80">
        <f>J2/AVERAGE($J$2:$J$5)</f>
        <v>1.0659058501036807</v>
      </c>
      <c r="N2" s="88"/>
      <c r="O2" s="89"/>
      <c r="P2" s="12"/>
      <c r="Q2" s="12"/>
      <c r="R2" s="12"/>
    </row>
    <row r="3" spans="1:18" x14ac:dyDescent="0.3">
      <c r="A3" s="200" t="s">
        <v>61</v>
      </c>
      <c r="B3" s="200"/>
      <c r="C3" s="200"/>
      <c r="D3" s="200"/>
      <c r="I3" s="87" t="s">
        <v>88</v>
      </c>
      <c r="J3" s="110">
        <v>980.52300000000002</v>
      </c>
      <c r="K3" s="12"/>
      <c r="L3" s="37"/>
      <c r="M3" s="80">
        <f t="shared" ref="M3:M5" si="0">J3/AVERAGE($J$2:$J$5)</f>
        <v>0.85349920918254807</v>
      </c>
      <c r="N3" s="88"/>
      <c r="O3" s="89"/>
      <c r="P3" s="12"/>
      <c r="Q3" s="12"/>
      <c r="R3" s="12"/>
    </row>
    <row r="4" spans="1:18" x14ac:dyDescent="0.3">
      <c r="A4" s="238" t="s">
        <v>62</v>
      </c>
      <c r="B4" s="238"/>
      <c r="C4" s="238"/>
      <c r="D4" s="75">
        <v>0.2</v>
      </c>
      <c r="I4" s="87" t="s">
        <v>89</v>
      </c>
      <c r="J4" s="110">
        <v>1001.9935000000005</v>
      </c>
      <c r="K4" s="12"/>
      <c r="L4" s="37"/>
      <c r="M4" s="80">
        <f t="shared" si="0"/>
        <v>0.87218827080655315</v>
      </c>
      <c r="N4" s="88"/>
      <c r="O4" s="89"/>
      <c r="P4" s="12"/>
      <c r="Q4" s="12"/>
      <c r="R4" s="12"/>
    </row>
    <row r="5" spans="1:18" x14ac:dyDescent="0.3">
      <c r="A5" s="238" t="s">
        <v>74</v>
      </c>
      <c r="B5" s="238"/>
      <c r="C5" s="238"/>
      <c r="D5" s="75">
        <v>0.1</v>
      </c>
      <c r="I5" s="87" t="s">
        <v>90</v>
      </c>
      <c r="J5" s="110">
        <v>1388.2502999999999</v>
      </c>
      <c r="K5" s="12"/>
      <c r="L5" s="37"/>
      <c r="M5" s="80">
        <f t="shared" si="0"/>
        <v>1.208406669907218</v>
      </c>
      <c r="N5" s="88"/>
      <c r="O5" s="89"/>
      <c r="P5" s="12"/>
      <c r="Q5" s="12"/>
      <c r="R5" s="12"/>
    </row>
    <row r="6" spans="1:18" x14ac:dyDescent="0.3">
      <c r="A6" s="238" t="s">
        <v>77</v>
      </c>
      <c r="B6" s="238"/>
      <c r="C6" s="238"/>
      <c r="D6" s="75">
        <v>0.3</v>
      </c>
      <c r="I6" s="87" t="s">
        <v>91</v>
      </c>
      <c r="J6" s="110">
        <v>2570.2375999999999</v>
      </c>
      <c r="K6" s="111">
        <f>J6/M2</f>
        <v>2411.3176597632828</v>
      </c>
      <c r="L6" s="89">
        <f>K6-J5/M5</f>
        <v>1262.4905847632826</v>
      </c>
      <c r="M6" s="80">
        <f>$D$6*Table7[[#This Row],[Adj Close]]/Table7[[#This Row],[Level]]+(1-$D$6)*M2</f>
        <v>1.0659058501036807</v>
      </c>
      <c r="N6" s="88"/>
      <c r="O6" s="89"/>
      <c r="P6" s="12"/>
      <c r="Q6" s="12"/>
      <c r="R6" s="12"/>
    </row>
    <row r="7" spans="1:18" x14ac:dyDescent="0.3">
      <c r="I7" s="87" t="s">
        <v>92</v>
      </c>
      <c r="J7" s="110">
        <v>3408.1339000000007</v>
      </c>
      <c r="K7" s="111">
        <f>$D$4*Table7[[#This Row],[Adj Close]]/M3+(1-$D$4)*(K6+L6)</f>
        <v>3737.6727368836896</v>
      </c>
      <c r="L7" s="89">
        <f>$D$5*(Table7[[#This Row],[Level]]-K6)+(1-$D$5)*L6</f>
        <v>1268.8770339989951</v>
      </c>
      <c r="M7" s="80">
        <f>$D$6*Table7[[#This Row],[Adj Close]]/Table7[[#This Row],[Level]]+(1-$D$6)*M3</f>
        <v>0.87099939099903212</v>
      </c>
      <c r="N7" s="88">
        <f>(K6+L6)*M3</f>
        <v>3135.592431391749</v>
      </c>
      <c r="O7" s="89">
        <f>J7-N7</f>
        <v>272.54146860825176</v>
      </c>
      <c r="P7" s="88">
        <f>O7^2</f>
        <v>74278.852111142682</v>
      </c>
      <c r="Q7" s="89">
        <f>ABS(O7)</f>
        <v>272.54146860825176</v>
      </c>
      <c r="R7" s="13">
        <f>Q7/J7</f>
        <v>7.9967946273546267E-2</v>
      </c>
    </row>
    <row r="8" spans="1:18" x14ac:dyDescent="0.3">
      <c r="A8" s="200" t="s">
        <v>18</v>
      </c>
      <c r="B8" s="200"/>
      <c r="C8" s="200"/>
      <c r="D8" s="200"/>
      <c r="E8" s="128"/>
      <c r="I8" s="87" t="s">
        <v>93</v>
      </c>
      <c r="J8" s="110">
        <v>7556.4242999999988</v>
      </c>
      <c r="K8" s="111">
        <f>$D$4*Table7[[#This Row],[Adj Close]]/M4+(1-$D$4)*(K7+L7)</f>
        <v>5737.99054333819</v>
      </c>
      <c r="L8" s="89">
        <f>$D$5*(Table7[[#This Row],[Level]]-K7)+(1-$D$5)*L7</f>
        <v>1342.0211112445456</v>
      </c>
      <c r="M8" s="80">
        <f>$D$6*Table7[[#This Row],[Adj Close]]/Table7[[#This Row],[Level]]+(1-$D$6)*M4</f>
        <v>1.0056051646212789</v>
      </c>
      <c r="N8" s="88">
        <f t="shared" ref="N8:N24" si="1">(K7+L7)*M4</f>
        <v>4366.6539873731135</v>
      </c>
      <c r="O8" s="89">
        <f t="shared" ref="O8:O24" si="2">J8-N8</f>
        <v>3189.7703126268852</v>
      </c>
      <c r="P8" s="88">
        <f t="shared" ref="P8:P24" si="3">O8^2</f>
        <v>10174634.647315817</v>
      </c>
      <c r="Q8" s="89">
        <f t="shared" ref="Q8:Q24" si="4">ABS(O8)</f>
        <v>3189.7703126268852</v>
      </c>
      <c r="R8" s="13">
        <f t="shared" ref="R8:R24" si="5">Q8/J8</f>
        <v>0.42212694602483952</v>
      </c>
    </row>
    <row r="9" spans="1:18" x14ac:dyDescent="0.3">
      <c r="A9" s="238" t="s">
        <v>79</v>
      </c>
      <c r="B9" s="238"/>
      <c r="C9" s="238"/>
      <c r="D9" s="238"/>
      <c r="E9" s="90">
        <f>AVERAGE(O7:O24)</f>
        <v>-2436.041173837285</v>
      </c>
      <c r="I9" s="87" t="s">
        <v>94</v>
      </c>
      <c r="J9" s="110">
        <v>10921.623200000002</v>
      </c>
      <c r="K9" s="111">
        <f>$D$4*Table7[[#This Row],[Adj Close]]/M5+(1-$D$4)*(K8+L8)</f>
        <v>7471.6165592069474</v>
      </c>
      <c r="L9" s="89">
        <f>$D$5*(Table7[[#This Row],[Level]]-K8)+(1-$D$5)*L8</f>
        <v>1381.1816017069668</v>
      </c>
      <c r="M9" s="80">
        <f>$D$6*Table7[[#This Row],[Adj Close]]/Table7[[#This Row],[Level]]+(1-$D$6)*M5</f>
        <v>1.2844091748483717</v>
      </c>
      <c r="N9" s="88">
        <f t="shared" si="1"/>
        <v>8555.5333064186161</v>
      </c>
      <c r="O9" s="89">
        <f t="shared" si="2"/>
        <v>2366.0898935813857</v>
      </c>
      <c r="P9" s="88">
        <f t="shared" si="3"/>
        <v>5598381.3845079727</v>
      </c>
      <c r="Q9" s="89">
        <f t="shared" si="4"/>
        <v>2366.0898935813857</v>
      </c>
      <c r="R9" s="13">
        <f t="shared" si="5"/>
        <v>0.2166426958935358</v>
      </c>
    </row>
    <row r="10" spans="1:18" x14ac:dyDescent="0.3">
      <c r="A10" s="238" t="s">
        <v>80</v>
      </c>
      <c r="B10" s="238"/>
      <c r="C10" s="238"/>
      <c r="D10" s="238"/>
      <c r="E10" s="107">
        <f>AVERAGE(Q7:Q24)</f>
        <v>4417.2069213149143</v>
      </c>
      <c r="I10" s="87" t="s">
        <v>95</v>
      </c>
      <c r="J10" s="110">
        <v>15314.780199999996</v>
      </c>
      <c r="K10" s="111">
        <f>$D$4*Table7[[#This Row],[Adj Close]]/M6+(1-$D$4)*(K9+L9)</f>
        <v>9955.8094353004726</v>
      </c>
      <c r="L10" s="89">
        <f>$D$5*(Table7[[#This Row],[Level]]-K9)+(1-$D$5)*L9</f>
        <v>1491.4827291456227</v>
      </c>
      <c r="M10" s="80">
        <f>$D$6*Table7[[#This Row],[Adj Close]]/Table7[[#This Row],[Level]]+(1-$D$6)*M6</f>
        <v>1.2076168192908043</v>
      </c>
      <c r="N10" s="88">
        <f t="shared" si="1"/>
        <v>9436.2493495052458</v>
      </c>
      <c r="O10" s="89">
        <f t="shared" si="2"/>
        <v>5878.5308504947498</v>
      </c>
      <c r="P10" s="88">
        <f t="shared" si="3"/>
        <v>34557124.960218526</v>
      </c>
      <c r="Q10" s="89">
        <f t="shared" si="4"/>
        <v>5878.5308504947498</v>
      </c>
      <c r="R10" s="13">
        <f t="shared" si="5"/>
        <v>0.38384689650947462</v>
      </c>
    </row>
    <row r="11" spans="1:18" x14ac:dyDescent="0.3">
      <c r="A11" s="238" t="s">
        <v>81</v>
      </c>
      <c r="B11" s="238"/>
      <c r="C11" s="238"/>
      <c r="D11" s="238"/>
      <c r="E11" s="107">
        <f>SQRT(AVERAGE(P7:P24))</f>
        <v>5951.0041268942505</v>
      </c>
      <c r="I11" s="87" t="s">
        <v>96</v>
      </c>
      <c r="J11" s="110">
        <v>13676.423300000002</v>
      </c>
      <c r="K11" s="111">
        <f>$D$4*Table7[[#This Row],[Adj Close]]/M7+(1-$D$4)*(K10+L10)</f>
        <v>12298.231633400002</v>
      </c>
      <c r="L11" s="89">
        <f>$D$5*(Table7[[#This Row],[Level]]-K10)+(1-$D$5)*L10</f>
        <v>1576.5766760410133</v>
      </c>
      <c r="M11" s="80">
        <f>$D$6*Table7[[#This Row],[Adj Close]]/Table7[[#This Row],[Level]]+(1-$D$6)*M7</f>
        <v>0.94331883802161065</v>
      </c>
      <c r="N11" s="88">
        <f t="shared" si="1"/>
        <v>9970.5845038205407</v>
      </c>
      <c r="O11" s="89">
        <f t="shared" si="2"/>
        <v>3705.8387961794615</v>
      </c>
      <c r="P11" s="88">
        <f t="shared" si="3"/>
        <v>13733241.183268839</v>
      </c>
      <c r="Q11" s="89">
        <f t="shared" si="4"/>
        <v>3705.8387961794615</v>
      </c>
      <c r="R11" s="13">
        <f t="shared" si="5"/>
        <v>0.27096549403961934</v>
      </c>
    </row>
    <row r="12" spans="1:18" x14ac:dyDescent="0.3">
      <c r="A12" s="238" t="s">
        <v>82</v>
      </c>
      <c r="B12" s="238"/>
      <c r="C12" s="238"/>
      <c r="D12" s="238"/>
      <c r="E12" s="83">
        <f>AVERAGE(R7:R24)</f>
        <v>0.35868431676617796</v>
      </c>
      <c r="I12" s="87" t="s">
        <v>97</v>
      </c>
      <c r="J12" s="110">
        <v>15063.393199999999</v>
      </c>
      <c r="K12" s="111">
        <f>$D$4*Table7[[#This Row],[Adj Close]]/M8+(1-$D$4)*(K11+L11)</f>
        <v>14095.732852189209</v>
      </c>
      <c r="L12" s="89">
        <f>$D$5*(Table7[[#This Row],[Level]]-K11)+(1-$D$5)*L11</f>
        <v>1598.6691303158327</v>
      </c>
      <c r="M12" s="80">
        <f>$D$6*Table7[[#This Row],[Adj Close]]/Table7[[#This Row],[Level]]+(1-$D$6)*M8</f>
        <v>1.0245183659574977</v>
      </c>
      <c r="N12" s="88">
        <f t="shared" si="1"/>
        <v>13952.578894104121</v>
      </c>
      <c r="O12" s="89">
        <f t="shared" si="2"/>
        <v>1110.8143058958776</v>
      </c>
      <c r="P12" s="88">
        <f t="shared" si="3"/>
        <v>1233908.4221829404</v>
      </c>
      <c r="Q12" s="89">
        <f t="shared" si="4"/>
        <v>1110.8143058958776</v>
      </c>
      <c r="R12" s="13">
        <f t="shared" si="5"/>
        <v>7.3742634952653152E-2</v>
      </c>
    </row>
    <row r="13" spans="1:18" x14ac:dyDescent="0.3">
      <c r="I13" s="87" t="s">
        <v>98</v>
      </c>
      <c r="J13" s="110">
        <v>21464.94</v>
      </c>
      <c r="K13" s="111">
        <f>$D$4*Table7[[#This Row],[Adj Close]]/M9+(1-$D$4)*(K12+L12)</f>
        <v>15897.905060107449</v>
      </c>
      <c r="L13" s="89">
        <f>$D$5*(Table7[[#This Row],[Level]]-K12)+(1-$D$5)*L12</f>
        <v>1619.0194380760736</v>
      </c>
      <c r="M13" s="80">
        <f>$D$6*Table7[[#This Row],[Adj Close]]/Table7[[#This Row],[Level]]+(1-$D$6)*M9</f>
        <v>1.3041386588774309</v>
      </c>
      <c r="N13" s="88">
        <f t="shared" si="1"/>
        <v>20158.03390008795</v>
      </c>
      <c r="O13" s="89">
        <f t="shared" si="2"/>
        <v>1306.9060999120484</v>
      </c>
      <c r="P13" s="88">
        <f t="shared" si="3"/>
        <v>1708003.553987321</v>
      </c>
      <c r="Q13" s="89">
        <f t="shared" si="4"/>
        <v>1306.9060999120484</v>
      </c>
      <c r="R13" s="13">
        <f t="shared" si="5"/>
        <v>6.0885616261310234E-2</v>
      </c>
    </row>
    <row r="14" spans="1:18" x14ac:dyDescent="0.3">
      <c r="A14" s="239" t="s">
        <v>75</v>
      </c>
      <c r="B14" s="239"/>
      <c r="C14" s="239"/>
      <c r="D14" s="239"/>
      <c r="E14" s="239"/>
      <c r="F14" s="239"/>
      <c r="I14" s="87" t="s">
        <v>99</v>
      </c>
      <c r="J14" s="110">
        <v>19310.970200000011</v>
      </c>
      <c r="K14" s="111">
        <f>$D$4*Table7[[#This Row],[Adj Close]]/M10+(1-$D$4)*(K13+L13)</f>
        <v>17211.734570912431</v>
      </c>
      <c r="L14" s="89">
        <f>$D$5*(Table7[[#This Row],[Level]]-K13)+(1-$D$5)*L13</f>
        <v>1588.5004453489646</v>
      </c>
      <c r="M14" s="80">
        <f>$D$6*Table7[[#This Row],[Adj Close]]/Table7[[#This Row],[Level]]+(1-$D$6)*M10</f>
        <v>1.181921385441373</v>
      </c>
      <c r="N14" s="88">
        <f t="shared" si="1"/>
        <v>21153.732646253553</v>
      </c>
      <c r="O14" s="89">
        <f t="shared" si="2"/>
        <v>-1842.7624462535423</v>
      </c>
      <c r="P14" s="88">
        <f t="shared" si="3"/>
        <v>3395773.4333223393</v>
      </c>
      <c r="Q14" s="89">
        <f t="shared" si="4"/>
        <v>1842.7624462535423</v>
      </c>
      <c r="R14" s="13">
        <f t="shared" si="5"/>
        <v>9.5425679143430156E-2</v>
      </c>
    </row>
    <row r="15" spans="1:18" x14ac:dyDescent="0.3">
      <c r="A15" s="231" t="s">
        <v>51</v>
      </c>
      <c r="B15" s="231"/>
      <c r="C15" s="231"/>
      <c r="D15" s="231"/>
      <c r="E15" s="236">
        <v>2573</v>
      </c>
      <c r="F15" s="236"/>
      <c r="I15" s="87" t="s">
        <v>100</v>
      </c>
      <c r="J15" s="110">
        <v>16923.483400000008</v>
      </c>
      <c r="K15" s="111">
        <f>$D$4*Table7[[#This Row],[Adj Close]]/M11+(1-$D$4)*(K14+L14)</f>
        <v>18628.26082951155</v>
      </c>
      <c r="L15" s="89">
        <f>$D$5*(Table7[[#This Row],[Level]]-K14)+(1-$D$5)*L14</f>
        <v>1571.3030266739802</v>
      </c>
      <c r="M15" s="80">
        <f>$D$6*Table7[[#This Row],[Adj Close]]/Table7[[#This Row],[Level]]+(1-$D$6)*M11</f>
        <v>0.93286849111058356</v>
      </c>
      <c r="N15" s="88">
        <f t="shared" si="1"/>
        <v>17734.615850072896</v>
      </c>
      <c r="O15" s="89">
        <f t="shared" si="2"/>
        <v>-811.13245007288788</v>
      </c>
      <c r="P15" s="88">
        <f t="shared" si="3"/>
        <v>657935.85156124597</v>
      </c>
      <c r="Q15" s="89">
        <f t="shared" si="4"/>
        <v>811.13245007288788</v>
      </c>
      <c r="R15" s="13">
        <f t="shared" si="5"/>
        <v>4.7929402647263947E-2</v>
      </c>
    </row>
    <row r="16" spans="1:18" x14ac:dyDescent="0.3">
      <c r="A16" s="233" t="s">
        <v>83</v>
      </c>
      <c r="B16" s="233"/>
      <c r="C16" s="233"/>
      <c r="D16" s="233"/>
      <c r="E16" s="233">
        <v>0.91</v>
      </c>
      <c r="F16" s="233"/>
      <c r="I16" s="87" t="s">
        <v>101</v>
      </c>
      <c r="J16" s="110">
        <v>17873.329900000001</v>
      </c>
      <c r="K16" s="111">
        <f>$D$4*Table7[[#This Row],[Adj Close]]/M12+(1-$D$4)*(K15+L15)</f>
        <v>19648.769580798111</v>
      </c>
      <c r="L16" s="89">
        <f>$D$5*(Table7[[#This Row],[Level]]-K15)+(1-$D$5)*L15</f>
        <v>1516.2235991352384</v>
      </c>
      <c r="M16" s="80">
        <f>$D$6*Table7[[#This Row],[Adj Close]]/Table7[[#This Row],[Level]]+(1-$D$6)*M12</f>
        <v>0.99005520945225989</v>
      </c>
      <c r="N16" s="88">
        <f t="shared" si="1"/>
        <v>20694.82415499333</v>
      </c>
      <c r="O16" s="89">
        <f t="shared" si="2"/>
        <v>-2821.4942549933294</v>
      </c>
      <c r="P16" s="88">
        <f t="shared" si="3"/>
        <v>7960829.8309603631</v>
      </c>
      <c r="Q16" s="89">
        <f t="shared" si="4"/>
        <v>2821.4942549933294</v>
      </c>
      <c r="R16" s="13">
        <f t="shared" si="5"/>
        <v>0.15786058170354306</v>
      </c>
    </row>
    <row r="17" spans="1:18" x14ac:dyDescent="0.3">
      <c r="A17" s="225" t="s">
        <v>84</v>
      </c>
      <c r="B17" s="225"/>
      <c r="C17" s="225"/>
      <c r="D17" s="225"/>
      <c r="E17" s="225">
        <v>0.01</v>
      </c>
      <c r="F17" s="225"/>
      <c r="I17" s="87" t="s">
        <v>102</v>
      </c>
      <c r="J17" s="110">
        <v>11928.580000000002</v>
      </c>
      <c r="K17" s="111">
        <f>$D$4*Table7[[#This Row],[Adj Close]]/M13+(1-$D$4)*(K16+L16)</f>
        <v>18761.336833403511</v>
      </c>
      <c r="L17" s="89">
        <f>$D$5*(Table7[[#This Row],[Level]]-K16)+(1-$D$5)*L16</f>
        <v>1275.8579644822546</v>
      </c>
      <c r="M17" s="80">
        <f>$D$6*Table7[[#This Row],[Adj Close]]/Table7[[#This Row],[Level]]+(1-$D$6)*M13</f>
        <v>1.1036390126954281</v>
      </c>
      <c r="N17" s="88">
        <f t="shared" si="1"/>
        <v>27602.085820828248</v>
      </c>
      <c r="O17" s="89">
        <f t="shared" si="2"/>
        <v>-15673.505820828246</v>
      </c>
      <c r="P17" s="88">
        <f t="shared" si="3"/>
        <v>245658784.71553692</v>
      </c>
      <c r="Q17" s="89">
        <f t="shared" si="4"/>
        <v>15673.505820828246</v>
      </c>
      <c r="R17" s="13">
        <f t="shared" si="5"/>
        <v>1.3139456516054924</v>
      </c>
    </row>
    <row r="18" spans="1:18" x14ac:dyDescent="0.3">
      <c r="A18" s="228" t="s">
        <v>85</v>
      </c>
      <c r="B18" s="228"/>
      <c r="C18" s="228"/>
      <c r="D18" s="228"/>
      <c r="E18" s="228">
        <v>0.76</v>
      </c>
      <c r="F18" s="228"/>
      <c r="I18" s="87" t="s">
        <v>103</v>
      </c>
      <c r="J18" s="110">
        <v>10815.669999999996</v>
      </c>
      <c r="K18" s="111">
        <f>$D$4*Table7[[#This Row],[Adj Close]]/M14+(1-$D$4)*(K17+L17)</f>
        <v>17859.940169216716</v>
      </c>
      <c r="L18" s="89">
        <f>$D$5*(Table7[[#This Row],[Level]]-K17)+(1-$D$5)*L17</f>
        <v>1058.1325016153496</v>
      </c>
      <c r="M18" s="80">
        <f>$D$6*Table7[[#This Row],[Adj Close]]/Table7[[#This Row],[Level]]+(1-$D$6)*M14</f>
        <v>1.0090197665472249</v>
      </c>
      <c r="N18" s="88">
        <f t="shared" si="1"/>
        <v>23682.389035875814</v>
      </c>
      <c r="O18" s="89">
        <f t="shared" si="2"/>
        <v>-12866.719035875818</v>
      </c>
      <c r="P18" s="88">
        <f t="shared" si="3"/>
        <v>165552458.74816915</v>
      </c>
      <c r="Q18" s="89">
        <f t="shared" si="4"/>
        <v>12866.719035875818</v>
      </c>
      <c r="R18" s="13">
        <f t="shared" si="5"/>
        <v>1.1896367988183647</v>
      </c>
    </row>
    <row r="19" spans="1:18" x14ac:dyDescent="0.3">
      <c r="A19" s="231" t="s">
        <v>52</v>
      </c>
      <c r="B19" s="231"/>
      <c r="C19" s="231"/>
      <c r="D19" s="231"/>
      <c r="E19" s="236">
        <v>3926</v>
      </c>
      <c r="F19" s="236"/>
      <c r="I19" s="87" t="s">
        <v>104</v>
      </c>
      <c r="J19" s="110">
        <v>12397.630000000003</v>
      </c>
      <c r="K19" s="111">
        <f>$D$4*Table7[[#This Row],[Adj Close]]/M15+(1-$D$4)*(K18+L18)</f>
        <v>17792.416920382439</v>
      </c>
      <c r="L19" s="89">
        <f>$D$5*(Table7[[#This Row],[Level]]-K18)+(1-$D$5)*L18</f>
        <v>945.56692657038695</v>
      </c>
      <c r="M19" s="80">
        <f>$D$6*Table7[[#This Row],[Adj Close]]/Table7[[#This Row],[Level]]+(1-$D$6)*M15</f>
        <v>0.86204581742004427</v>
      </c>
      <c r="N19" s="88">
        <f t="shared" si="1"/>
        <v>17648.073907159476</v>
      </c>
      <c r="O19" s="89">
        <f t="shared" si="2"/>
        <v>-5250.4439071594734</v>
      </c>
      <c r="P19" s="88">
        <f t="shared" si="3"/>
        <v>27567161.222228035</v>
      </c>
      <c r="Q19" s="89">
        <f t="shared" si="4"/>
        <v>5250.4439071594734</v>
      </c>
      <c r="R19" s="13">
        <f t="shared" si="5"/>
        <v>0.42350383961769084</v>
      </c>
    </row>
    <row r="20" spans="1:18" x14ac:dyDescent="0.3">
      <c r="A20" s="233" t="s">
        <v>83</v>
      </c>
      <c r="B20" s="233"/>
      <c r="C20" s="233"/>
      <c r="D20" s="233"/>
      <c r="E20" s="233">
        <v>0.8</v>
      </c>
      <c r="F20" s="233"/>
      <c r="I20" s="87" t="s">
        <v>105</v>
      </c>
      <c r="J20" s="110">
        <v>16183.13</v>
      </c>
      <c r="K20" s="111">
        <f>$D$4*Table7[[#This Row],[Adj Close]]/M16+(1-$D$4)*(K19+L19)</f>
        <v>18259.523959121259</v>
      </c>
      <c r="L20" s="89">
        <f>$D$5*(Table7[[#This Row],[Level]]-K19)+(1-$D$5)*L19</f>
        <v>897.72093778723035</v>
      </c>
      <c r="M20" s="80">
        <f>$D$6*Table7[[#This Row],[Adj Close]]/Table7[[#This Row],[Level]]+(1-$D$6)*M16</f>
        <v>0.9589239463028747</v>
      </c>
      <c r="N20" s="88">
        <f t="shared" si="1"/>
        <v>18551.638522307941</v>
      </c>
      <c r="O20" s="89">
        <f t="shared" si="2"/>
        <v>-2368.5085223079423</v>
      </c>
      <c r="P20" s="88">
        <f t="shared" si="3"/>
        <v>5609832.6202453524</v>
      </c>
      <c r="Q20" s="89">
        <f t="shared" si="4"/>
        <v>2368.5085223079423</v>
      </c>
      <c r="R20" s="13">
        <f t="shared" si="5"/>
        <v>0.14635663943303567</v>
      </c>
    </row>
    <row r="21" spans="1:18" x14ac:dyDescent="0.3">
      <c r="A21" s="225" t="s">
        <v>84</v>
      </c>
      <c r="B21" s="225"/>
      <c r="C21" s="225"/>
      <c r="D21" s="225"/>
      <c r="E21" s="225">
        <v>0.01</v>
      </c>
      <c r="F21" s="225"/>
      <c r="I21" s="87" t="s">
        <v>106</v>
      </c>
      <c r="J21" s="110">
        <v>14972.38</v>
      </c>
      <c r="K21" s="111">
        <f>$D$4*Table7[[#This Row],[Adj Close]]/M17+(1-$D$4)*(K20+L20)</f>
        <v>18039.07078870642</v>
      </c>
      <c r="L21" s="89">
        <f>$D$5*(Table7[[#This Row],[Level]]-K20)+(1-$D$5)*L20</f>
        <v>785.90352696702337</v>
      </c>
      <c r="M21" s="80">
        <f>$D$6*Table7[[#This Row],[Adj Close]]/Table7[[#This Row],[Level]]+(1-$D$6)*M17</f>
        <v>1.0215464980696534</v>
      </c>
      <c r="N21" s="88">
        <f>(K20+L20)*M17</f>
        <v>21142.682843988616</v>
      </c>
      <c r="O21" s="89">
        <f t="shared" si="2"/>
        <v>-6170.3028439886166</v>
      </c>
      <c r="P21" s="88">
        <f t="shared" si="3"/>
        <v>38072637.18653401</v>
      </c>
      <c r="Q21" s="89">
        <f t="shared" si="4"/>
        <v>6170.3028439886166</v>
      </c>
      <c r="R21" s="13">
        <f t="shared" si="5"/>
        <v>0.41211235915656808</v>
      </c>
    </row>
    <row r="22" spans="1:18" x14ac:dyDescent="0.3">
      <c r="A22" s="228" t="s">
        <v>85</v>
      </c>
      <c r="B22" s="228"/>
      <c r="C22" s="228"/>
      <c r="D22" s="228"/>
      <c r="E22" s="228">
        <v>0.91</v>
      </c>
      <c r="F22" s="228"/>
      <c r="I22" s="87" t="s">
        <v>107</v>
      </c>
      <c r="J22" s="110">
        <v>11917.859999999999</v>
      </c>
      <c r="K22" s="111">
        <f>$D$4*Table7[[#This Row],[Adj Close]]/M18+(1-$D$4)*(K21+L21)</f>
        <v>17422.244374420683</v>
      </c>
      <c r="L22" s="89">
        <f>$D$5*(Table7[[#This Row],[Level]]-K21)+(1-$D$5)*L21</f>
        <v>645.63053284174737</v>
      </c>
      <c r="M22" s="80">
        <f>$D$6*Table7[[#This Row],[Adj Close]]/Table7[[#This Row],[Level]]+(1-$D$6)*M18</f>
        <v>0.91153182820125189</v>
      </c>
      <c r="N22" s="88">
        <f t="shared" si="1"/>
        <v>18994.771189258325</v>
      </c>
      <c r="O22" s="89">
        <f t="shared" si="2"/>
        <v>-7076.911189258326</v>
      </c>
      <c r="P22" s="88">
        <f t="shared" si="3"/>
        <v>50082671.980649695</v>
      </c>
      <c r="Q22" s="89">
        <f t="shared" si="4"/>
        <v>7076.911189258326</v>
      </c>
      <c r="R22" s="13">
        <f t="shared" si="5"/>
        <v>0.59380720945357024</v>
      </c>
    </row>
    <row r="23" spans="1:18" x14ac:dyDescent="0.3">
      <c r="A23" s="231" t="s">
        <v>86</v>
      </c>
      <c r="B23" s="231"/>
      <c r="C23" s="231"/>
      <c r="D23" s="231"/>
      <c r="E23" s="240">
        <v>0.2064</v>
      </c>
      <c r="F23" s="241"/>
      <c r="I23" s="87" t="s">
        <v>108</v>
      </c>
      <c r="J23" s="110">
        <v>11010.470000000003</v>
      </c>
      <c r="K23" s="111">
        <f>$D$4*Table7[[#This Row],[Adj Close]]/M19+(1-$D$4)*(K22+L22)</f>
        <v>17008.79755865096</v>
      </c>
      <c r="L23" s="89">
        <f>$D$5*(Table7[[#This Row],[Level]]-K22)+(1-$D$5)*L22</f>
        <v>539.72279798060026</v>
      </c>
      <c r="M23" s="80">
        <f>$D$6*Table7[[#This Row],[Adj Close]]/Table7[[#This Row],[Level]]+(1-$D$6)*M19</f>
        <v>0.79763398379947348</v>
      </c>
      <c r="N23" s="88">
        <f t="shared" si="1"/>
        <v>15575.335993474149</v>
      </c>
      <c r="O23" s="89">
        <f t="shared" si="2"/>
        <v>-4564.8659934741463</v>
      </c>
      <c r="P23" s="88">
        <f t="shared" si="3"/>
        <v>20838001.538376704</v>
      </c>
      <c r="Q23" s="89">
        <f t="shared" si="4"/>
        <v>4564.8659934741463</v>
      </c>
      <c r="R23" s="13">
        <f t="shared" si="5"/>
        <v>0.41459320024250962</v>
      </c>
    </row>
    <row r="24" spans="1:18" x14ac:dyDescent="0.3">
      <c r="A24" s="233" t="s">
        <v>83</v>
      </c>
      <c r="B24" s="233"/>
      <c r="C24" s="233"/>
      <c r="D24" s="233"/>
      <c r="E24" s="233">
        <v>0.93</v>
      </c>
      <c r="F24" s="233"/>
      <c r="H24" s="102" t="s">
        <v>117</v>
      </c>
      <c r="I24" s="109" t="s">
        <v>109</v>
      </c>
      <c r="J24" s="104">
        <v>14595.11</v>
      </c>
      <c r="K24" s="111">
        <f>$D$4*Table7[[#This Row],[Adj Close]]/M20+(1-$D$4)*(K23+L23)</f>
        <v>17082.876256123865</v>
      </c>
      <c r="L24" s="89">
        <f>$D$5*(Table7[[#This Row],[Level]]-K23)+(1-$D$5)*L23</f>
        <v>493.15838792983078</v>
      </c>
      <c r="M24" s="80">
        <f>$D$6*Table7[[#This Row],[Adj Close]]/Table7[[#This Row],[Level]]+(1-$D$6)*M20</f>
        <v>0.92755799094007607</v>
      </c>
      <c r="N24" s="88">
        <f t="shared" si="1"/>
        <v>16827.696392157468</v>
      </c>
      <c r="O24" s="89">
        <f t="shared" si="2"/>
        <v>-2232.5863921574673</v>
      </c>
      <c r="P24" s="88">
        <f t="shared" si="3"/>
        <v>4984441.9984466964</v>
      </c>
      <c r="Q24" s="89">
        <f t="shared" si="4"/>
        <v>2232.5863921574673</v>
      </c>
      <c r="R24" s="13">
        <f t="shared" si="5"/>
        <v>0.15296811001475613</v>
      </c>
    </row>
    <row r="25" spans="1:18" x14ac:dyDescent="0.3">
      <c r="A25" s="225" t="s">
        <v>84</v>
      </c>
      <c r="B25" s="225"/>
      <c r="C25" s="225"/>
      <c r="D25" s="225"/>
      <c r="E25" s="225">
        <v>0.01</v>
      </c>
      <c r="F25" s="225"/>
      <c r="H25" s="103">
        <v>1</v>
      </c>
      <c r="I25" s="184" t="s">
        <v>111</v>
      </c>
      <c r="J25" s="185"/>
      <c r="K25" s="186"/>
      <c r="L25" s="187"/>
      <c r="M25" s="188"/>
      <c r="N25" s="189">
        <f>($K$24+H25*$L$24)*M21</f>
        <v>17954.73664058396</v>
      </c>
      <c r="O25" s="190"/>
      <c r="P25" s="191"/>
      <c r="Q25" s="190"/>
      <c r="R25" s="192"/>
    </row>
    <row r="26" spans="1:18" x14ac:dyDescent="0.3">
      <c r="A26" s="228" t="s">
        <v>85</v>
      </c>
      <c r="B26" s="228"/>
      <c r="C26" s="228"/>
      <c r="D26" s="228"/>
      <c r="E26" s="228">
        <v>0.8</v>
      </c>
      <c r="F26" s="228"/>
      <c r="H26" s="103">
        <v>2</v>
      </c>
      <c r="I26" s="184" t="s">
        <v>112</v>
      </c>
      <c r="J26" s="185"/>
      <c r="K26" s="186"/>
      <c r="L26" s="187"/>
      <c r="M26" s="188"/>
      <c r="N26" s="189">
        <f>($K$24+H26*$L$24)*M22</f>
        <v>16470.644558565265</v>
      </c>
      <c r="O26" s="190"/>
      <c r="P26" s="191"/>
      <c r="Q26" s="190"/>
      <c r="R26" s="192"/>
    </row>
    <row r="27" spans="1:18" x14ac:dyDescent="0.3">
      <c r="H27" s="103">
        <v>3</v>
      </c>
      <c r="I27" s="184" t="s">
        <v>113</v>
      </c>
      <c r="J27" s="185"/>
      <c r="K27" s="186"/>
      <c r="L27" s="187"/>
      <c r="M27" s="188"/>
      <c r="N27" s="189">
        <f>($K$24+H27*$L$24)*M23</f>
        <v>14805.962311751304</v>
      </c>
      <c r="O27" s="190"/>
      <c r="P27" s="191"/>
      <c r="Q27" s="190"/>
      <c r="R27" s="192"/>
    </row>
    <row r="28" spans="1:18" x14ac:dyDescent="0.3">
      <c r="H28" s="103">
        <v>4</v>
      </c>
      <c r="I28" s="184" t="s">
        <v>114</v>
      </c>
      <c r="J28" s="185"/>
      <c r="K28" s="186"/>
      <c r="L28" s="187"/>
      <c r="M28" s="188"/>
      <c r="N28" s="189">
        <f>($K$24+H28*$L$24)*M24</f>
        <v>17675.090393701943</v>
      </c>
      <c r="O28" s="190"/>
      <c r="P28" s="191"/>
      <c r="Q28" s="190"/>
      <c r="R28" s="192"/>
    </row>
  </sheetData>
  <mergeCells count="35">
    <mergeCell ref="A15:D15"/>
    <mergeCell ref="E15:F15"/>
    <mergeCell ref="A1:F1"/>
    <mergeCell ref="A3:D3"/>
    <mergeCell ref="A4:C4"/>
    <mergeCell ref="A5:C5"/>
    <mergeCell ref="A6:C6"/>
    <mergeCell ref="A8:D8"/>
    <mergeCell ref="A9:D9"/>
    <mergeCell ref="A10:D10"/>
    <mergeCell ref="A11:D11"/>
    <mergeCell ref="A12:D12"/>
    <mergeCell ref="A14:F14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5:D25"/>
    <mergeCell ref="E25:F25"/>
    <mergeCell ref="A26:D26"/>
    <mergeCell ref="E26:F26"/>
    <mergeCell ref="A22:D22"/>
    <mergeCell ref="E22:F22"/>
    <mergeCell ref="A23:D23"/>
    <mergeCell ref="E23:F23"/>
    <mergeCell ref="A24:D24"/>
    <mergeCell ref="E24:F24"/>
  </mergeCells>
  <phoneticPr fontId="17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A1:M1473"/>
  <sheetViews>
    <sheetView topLeftCell="A1449" workbookViewId="0">
      <selection activeCell="F19" sqref="F19"/>
    </sheetView>
  </sheetViews>
  <sheetFormatPr defaultRowHeight="15.6" x14ac:dyDescent="0.3"/>
  <cols>
    <col min="7" max="7" width="14.296875" bestFit="1" customWidth="1"/>
    <col min="8" max="8" width="13.09765625" bestFit="1" customWidth="1"/>
    <col min="9" max="9" width="12.19921875" bestFit="1" customWidth="1"/>
    <col min="10" max="10" width="12.59765625" bestFit="1" customWidth="1"/>
    <col min="11" max="11" width="11.8984375" bestFit="1" customWidth="1"/>
    <col min="12" max="12" width="12.19921875" bestFit="1" customWidth="1"/>
    <col min="13" max="13" width="14.59765625" bestFit="1" customWidth="1"/>
  </cols>
  <sheetData>
    <row r="1" spans="1:13" x14ac:dyDescent="0.3">
      <c r="A1" s="200" t="s">
        <v>60</v>
      </c>
      <c r="B1" s="200"/>
      <c r="C1" s="200"/>
      <c r="D1" s="200"/>
      <c r="E1" s="200"/>
      <c r="F1" s="200"/>
    </row>
    <row r="3" spans="1:13" x14ac:dyDescent="0.3">
      <c r="A3" s="200" t="s">
        <v>61</v>
      </c>
      <c r="B3" s="200"/>
      <c r="C3" s="200"/>
    </row>
    <row r="4" spans="1:13" x14ac:dyDescent="0.3">
      <c r="A4" s="218" t="s">
        <v>62</v>
      </c>
      <c r="B4" s="218"/>
      <c r="C4" s="75">
        <v>0.1</v>
      </c>
      <c r="G4" s="1" t="s">
        <v>0</v>
      </c>
      <c r="H4" s="2" t="s">
        <v>1</v>
      </c>
      <c r="I4" s="3" t="s">
        <v>67</v>
      </c>
      <c r="J4" s="69" t="s">
        <v>68</v>
      </c>
      <c r="K4" s="69" t="s">
        <v>69</v>
      </c>
      <c r="L4" s="69" t="s">
        <v>30</v>
      </c>
      <c r="M4" s="70" t="s">
        <v>32</v>
      </c>
    </row>
    <row r="5" spans="1:13" ht="16.2" thickBot="1" x14ac:dyDescent="0.35">
      <c r="G5" s="5">
        <v>43467.291666666664</v>
      </c>
      <c r="H5" s="91">
        <v>20.674700000000001</v>
      </c>
      <c r="I5" s="141">
        <f>H5</f>
        <v>20.674700000000001</v>
      </c>
      <c r="J5" s="139">
        <f>H5-I5</f>
        <v>0</v>
      </c>
      <c r="K5" s="139">
        <f>ABS(J5)</f>
        <v>0</v>
      </c>
      <c r="L5" s="139">
        <f>J5^2</f>
        <v>0</v>
      </c>
      <c r="M5" s="140">
        <f>K5/H5</f>
        <v>0</v>
      </c>
    </row>
    <row r="6" spans="1:13" x14ac:dyDescent="0.3">
      <c r="A6" s="200" t="s">
        <v>18</v>
      </c>
      <c r="B6" s="200"/>
      <c r="C6" s="200"/>
      <c r="D6" s="200"/>
      <c r="G6" s="9">
        <v>43468.291666666664</v>
      </c>
      <c r="H6" s="80">
        <v>20.024000000000001</v>
      </c>
      <c r="I6" s="80">
        <f t="shared" ref="I6:I69" si="0">alpha*H5+(1-alpha)*I5</f>
        <v>20.674700000000001</v>
      </c>
      <c r="J6" s="80">
        <f t="shared" ref="J6:J69" si="1">H6-I6</f>
        <v>-0.6507000000000005</v>
      </c>
      <c r="K6" s="80">
        <f t="shared" ref="K6:K69" si="2">ABS(J6)</f>
        <v>0.6507000000000005</v>
      </c>
      <c r="L6" s="80">
        <f t="shared" ref="L6:L69" si="3">J6^2</f>
        <v>0.42341049000000064</v>
      </c>
      <c r="M6" s="71">
        <f t="shared" ref="M6:M69" si="4">K6/H6</f>
        <v>3.2496004794246927E-2</v>
      </c>
    </row>
    <row r="7" spans="1:13" x14ac:dyDescent="0.3">
      <c r="A7" s="201" t="s">
        <v>55</v>
      </c>
      <c r="B7" s="201"/>
      <c r="C7" s="201"/>
      <c r="D7" s="74">
        <f>AVERAGE(J6:J1473)</f>
        <v>1.5107076980359062</v>
      </c>
      <c r="G7" s="5">
        <v>43469.291666666664</v>
      </c>
      <c r="H7" s="91">
        <v>21.179300000000001</v>
      </c>
      <c r="I7" s="80">
        <f t="shared" si="0"/>
        <v>20.609630000000003</v>
      </c>
      <c r="J7" s="80">
        <f t="shared" si="1"/>
        <v>0.56966999999999857</v>
      </c>
      <c r="K7" s="80">
        <f t="shared" si="2"/>
        <v>0.56966999999999857</v>
      </c>
      <c r="L7" s="80">
        <f t="shared" si="3"/>
        <v>0.32452390889999838</v>
      </c>
      <c r="M7" s="71">
        <f t="shared" si="4"/>
        <v>2.6897489529871078E-2</v>
      </c>
    </row>
    <row r="8" spans="1:13" x14ac:dyDescent="0.3">
      <c r="A8" s="201" t="s">
        <v>56</v>
      </c>
      <c r="B8" s="201"/>
      <c r="C8" s="201"/>
      <c r="D8" s="74">
        <f>AVERAGE(K6:K1473)</f>
        <v>12.203743178150768</v>
      </c>
      <c r="G8" s="9">
        <v>43472.291666666664</v>
      </c>
      <c r="H8" s="80">
        <v>22.3307</v>
      </c>
      <c r="I8" s="80">
        <f t="shared" si="0"/>
        <v>20.666597000000003</v>
      </c>
      <c r="J8" s="80">
        <f t="shared" si="1"/>
        <v>1.6641029999999972</v>
      </c>
      <c r="K8" s="80">
        <f t="shared" si="2"/>
        <v>1.6641029999999972</v>
      </c>
      <c r="L8" s="80">
        <f t="shared" si="3"/>
        <v>2.7692387946089907</v>
      </c>
      <c r="M8" s="71">
        <f t="shared" si="4"/>
        <v>7.452086141500254E-2</v>
      </c>
    </row>
    <row r="9" spans="1:13" x14ac:dyDescent="0.3">
      <c r="A9" s="201" t="s">
        <v>57</v>
      </c>
      <c r="B9" s="201"/>
      <c r="C9" s="201"/>
      <c r="D9" s="74">
        <f>SQRT(AVERAGE(L6:L1473))</f>
        <v>17.910170245159911</v>
      </c>
      <c r="G9" s="5">
        <v>43473.291666666664</v>
      </c>
      <c r="H9" s="91">
        <v>22.3567</v>
      </c>
      <c r="I9" s="80">
        <f t="shared" si="0"/>
        <v>20.833007300000006</v>
      </c>
      <c r="J9" s="80">
        <f t="shared" si="1"/>
        <v>1.5236926999999945</v>
      </c>
      <c r="K9" s="80">
        <f t="shared" si="2"/>
        <v>1.5236926999999945</v>
      </c>
      <c r="L9" s="80">
        <f t="shared" si="3"/>
        <v>2.321639444033273</v>
      </c>
      <c r="M9" s="71">
        <f t="shared" si="4"/>
        <v>6.8153739147548367E-2</v>
      </c>
    </row>
    <row r="10" spans="1:13" x14ac:dyDescent="0.3">
      <c r="A10" s="201" t="s">
        <v>58</v>
      </c>
      <c r="B10" s="201"/>
      <c r="C10" s="201"/>
      <c r="D10" s="99">
        <f>AVERAGE(M6:M1473)</f>
        <v>7.3498955850346367E-2</v>
      </c>
      <c r="G10" s="9">
        <v>43474.291666666664</v>
      </c>
      <c r="H10" s="80">
        <v>22.5687</v>
      </c>
      <c r="I10" s="80">
        <f t="shared" si="0"/>
        <v>20.985376570000003</v>
      </c>
      <c r="J10" s="80">
        <f t="shared" si="1"/>
        <v>1.5833234299999965</v>
      </c>
      <c r="K10" s="80">
        <f t="shared" si="2"/>
        <v>1.5833234299999965</v>
      </c>
      <c r="L10" s="80">
        <f t="shared" si="3"/>
        <v>2.5069130839869538</v>
      </c>
      <c r="M10" s="71">
        <f t="shared" si="4"/>
        <v>7.0155721419487893E-2</v>
      </c>
    </row>
    <row r="11" spans="1:13" x14ac:dyDescent="0.3">
      <c r="G11" s="5">
        <v>43475.291666666664</v>
      </c>
      <c r="H11" s="91">
        <v>22.998000000000001</v>
      </c>
      <c r="I11" s="80">
        <f t="shared" si="0"/>
        <v>21.143708913000001</v>
      </c>
      <c r="J11" s="80">
        <f t="shared" si="1"/>
        <v>1.854291087</v>
      </c>
      <c r="K11" s="80">
        <f t="shared" si="2"/>
        <v>1.854291087</v>
      </c>
      <c r="L11" s="80">
        <f t="shared" si="3"/>
        <v>3.4383954353276418</v>
      </c>
      <c r="M11" s="71">
        <f t="shared" si="4"/>
        <v>8.0628362770675713E-2</v>
      </c>
    </row>
    <row r="12" spans="1:13" x14ac:dyDescent="0.3">
      <c r="A12" s="200" t="s">
        <v>63</v>
      </c>
      <c r="B12" s="200"/>
      <c r="C12" s="200"/>
      <c r="G12" s="9">
        <v>43476.291666666664</v>
      </c>
      <c r="H12" s="80">
        <v>23.150700000000001</v>
      </c>
      <c r="I12" s="80">
        <f t="shared" si="0"/>
        <v>21.329138021700004</v>
      </c>
      <c r="J12" s="80">
        <f t="shared" si="1"/>
        <v>1.8215619782999966</v>
      </c>
      <c r="K12" s="80">
        <f t="shared" si="2"/>
        <v>1.8215619782999966</v>
      </c>
      <c r="L12" s="80">
        <f t="shared" si="3"/>
        <v>3.3180880407881972</v>
      </c>
      <c r="M12" s="71">
        <f t="shared" si="4"/>
        <v>7.8682803470305276E-2</v>
      </c>
    </row>
    <row r="13" spans="1:13" x14ac:dyDescent="0.3">
      <c r="A13" s="213" t="s">
        <v>64</v>
      </c>
      <c r="B13" s="213"/>
      <c r="C13" s="51">
        <f>H5</f>
        <v>20.674700000000001</v>
      </c>
      <c r="G13" s="5">
        <v>43479.291666666664</v>
      </c>
      <c r="H13" s="91">
        <v>22.293299999999999</v>
      </c>
      <c r="I13" s="80">
        <f t="shared" si="0"/>
        <v>21.511294219530004</v>
      </c>
      <c r="J13" s="80">
        <f t="shared" si="1"/>
        <v>0.78200578046999425</v>
      </c>
      <c r="K13" s="80">
        <f t="shared" si="2"/>
        <v>0.78200578046999425</v>
      </c>
      <c r="L13" s="80">
        <f t="shared" si="3"/>
        <v>0.6115330406884848</v>
      </c>
      <c r="M13" s="71">
        <f t="shared" si="4"/>
        <v>3.507806293684624E-2</v>
      </c>
    </row>
    <row r="14" spans="1:13" x14ac:dyDescent="0.3">
      <c r="G14" s="9">
        <v>43480.291666666664</v>
      </c>
      <c r="H14" s="80">
        <v>22.962</v>
      </c>
      <c r="I14" s="80">
        <f t="shared" si="0"/>
        <v>21.589494797577004</v>
      </c>
      <c r="J14" s="80">
        <f t="shared" si="1"/>
        <v>1.372505202422996</v>
      </c>
      <c r="K14" s="80">
        <f t="shared" si="2"/>
        <v>1.372505202422996</v>
      </c>
      <c r="L14" s="80">
        <f t="shared" si="3"/>
        <v>1.8837705306781893</v>
      </c>
      <c r="M14" s="71">
        <f t="shared" si="4"/>
        <v>5.9772894452704298E-2</v>
      </c>
    </row>
    <row r="15" spans="1:13" x14ac:dyDescent="0.3">
      <c r="A15" s="207" t="s">
        <v>65</v>
      </c>
      <c r="B15" s="208"/>
      <c r="C15" s="208"/>
      <c r="D15" s="214"/>
      <c r="G15" s="5">
        <v>43481.291666666664</v>
      </c>
      <c r="H15" s="91">
        <v>23.07</v>
      </c>
      <c r="I15" s="80">
        <f t="shared" si="0"/>
        <v>21.726745317819304</v>
      </c>
      <c r="J15" s="80">
        <f t="shared" si="1"/>
        <v>1.3432546821806959</v>
      </c>
      <c r="K15" s="80">
        <f t="shared" si="2"/>
        <v>1.3432546821806959</v>
      </c>
      <c r="L15" s="80">
        <f t="shared" si="3"/>
        <v>1.8043331412003623</v>
      </c>
      <c r="M15" s="71">
        <f t="shared" si="4"/>
        <v>5.8225170445630511E-2</v>
      </c>
    </row>
    <row r="16" spans="1:13" x14ac:dyDescent="0.3">
      <c r="A16" s="215" t="s">
        <v>50</v>
      </c>
      <c r="B16" s="216"/>
      <c r="C16" s="217"/>
      <c r="D16" s="15">
        <v>0.156</v>
      </c>
      <c r="G16" s="9">
        <v>43482.291666666664</v>
      </c>
      <c r="H16" s="80">
        <v>23.154</v>
      </c>
      <c r="I16" s="80">
        <f t="shared" si="0"/>
        <v>21.861070786037374</v>
      </c>
      <c r="J16" s="80">
        <f t="shared" si="1"/>
        <v>1.2929292139626263</v>
      </c>
      <c r="K16" s="80">
        <f t="shared" si="2"/>
        <v>1.2929292139626263</v>
      </c>
      <c r="L16" s="80">
        <f t="shared" si="3"/>
        <v>1.6716659523180146</v>
      </c>
      <c r="M16" s="71">
        <f t="shared" si="4"/>
        <v>5.5840425583597919E-2</v>
      </c>
    </row>
    <row r="17" spans="1:13" x14ac:dyDescent="0.3">
      <c r="A17" s="210" t="s">
        <v>66</v>
      </c>
      <c r="B17" s="211"/>
      <c r="C17" s="212"/>
      <c r="D17" s="68">
        <v>0.99</v>
      </c>
      <c r="G17" s="5">
        <v>43483.291666666664</v>
      </c>
      <c r="H17" s="91">
        <v>20.150700000000001</v>
      </c>
      <c r="I17" s="80">
        <f t="shared" si="0"/>
        <v>21.990363707433637</v>
      </c>
      <c r="J17" s="80">
        <f t="shared" si="1"/>
        <v>-1.8396637074336368</v>
      </c>
      <c r="K17" s="80">
        <f t="shared" si="2"/>
        <v>1.8396637074336368</v>
      </c>
      <c r="L17" s="80">
        <f t="shared" si="3"/>
        <v>3.3843625564484738</v>
      </c>
      <c r="M17" s="71">
        <f t="shared" si="4"/>
        <v>9.1295275471007797E-2</v>
      </c>
    </row>
    <row r="18" spans="1:13" x14ac:dyDescent="0.3">
      <c r="A18" s="215" t="s">
        <v>51</v>
      </c>
      <c r="B18" s="216"/>
      <c r="C18" s="217"/>
      <c r="D18" s="15">
        <v>4.93</v>
      </c>
      <c r="G18" s="9">
        <v>43487.291666666664</v>
      </c>
      <c r="H18" s="80">
        <v>19.928000000000001</v>
      </c>
      <c r="I18" s="80">
        <f t="shared" si="0"/>
        <v>21.806397336690274</v>
      </c>
      <c r="J18" s="80">
        <f t="shared" si="1"/>
        <v>-1.8783973366902735</v>
      </c>
      <c r="K18" s="80">
        <f t="shared" si="2"/>
        <v>1.8783973366902735</v>
      </c>
      <c r="L18" s="80">
        <f t="shared" si="3"/>
        <v>3.5283765544851127</v>
      </c>
      <c r="M18" s="71">
        <f t="shared" si="4"/>
        <v>9.4259199954349324E-2</v>
      </c>
    </row>
    <row r="19" spans="1:13" x14ac:dyDescent="0.3">
      <c r="A19" s="210" t="s">
        <v>66</v>
      </c>
      <c r="B19" s="211"/>
      <c r="C19" s="212"/>
      <c r="D19" s="68">
        <v>0.96</v>
      </c>
      <c r="G19" s="5">
        <v>43488.291666666664</v>
      </c>
      <c r="H19" s="91">
        <v>19.172699999999999</v>
      </c>
      <c r="I19" s="80">
        <f t="shared" si="0"/>
        <v>21.618557603021248</v>
      </c>
      <c r="J19" s="80">
        <f t="shared" si="1"/>
        <v>-2.4458576030212491</v>
      </c>
      <c r="K19" s="80">
        <f t="shared" si="2"/>
        <v>2.4458576030212491</v>
      </c>
      <c r="L19" s="80">
        <f t="shared" si="3"/>
        <v>5.9822194142568499</v>
      </c>
      <c r="M19" s="71">
        <f t="shared" si="4"/>
        <v>0.12756980514070784</v>
      </c>
    </row>
    <row r="20" spans="1:13" x14ac:dyDescent="0.3">
      <c r="A20" s="215" t="s">
        <v>52</v>
      </c>
      <c r="B20" s="216"/>
      <c r="C20" s="217"/>
      <c r="D20" s="15">
        <v>7.68</v>
      </c>
      <c r="G20" s="9">
        <v>43489.291666666664</v>
      </c>
      <c r="H20" s="80">
        <v>19.434000000000001</v>
      </c>
      <c r="I20" s="80">
        <f t="shared" si="0"/>
        <v>21.373971842719122</v>
      </c>
      <c r="J20" s="80">
        <f t="shared" si="1"/>
        <v>-1.939971842719121</v>
      </c>
      <c r="K20" s="80">
        <f t="shared" si="2"/>
        <v>1.939971842719121</v>
      </c>
      <c r="L20" s="80">
        <f t="shared" si="3"/>
        <v>3.763490750543022</v>
      </c>
      <c r="M20" s="71">
        <f t="shared" si="4"/>
        <v>9.9823600016420752E-2</v>
      </c>
    </row>
    <row r="21" spans="1:13" x14ac:dyDescent="0.3">
      <c r="A21" s="210" t="s">
        <v>66</v>
      </c>
      <c r="B21" s="211"/>
      <c r="C21" s="212"/>
      <c r="D21" s="68">
        <v>0.97</v>
      </c>
      <c r="G21" s="5">
        <v>43490.291666666664</v>
      </c>
      <c r="H21" s="91">
        <v>19.802700000000002</v>
      </c>
      <c r="I21" s="80">
        <f t="shared" si="0"/>
        <v>21.179974658447211</v>
      </c>
      <c r="J21" s="80">
        <f t="shared" si="1"/>
        <v>-1.3772746584472095</v>
      </c>
      <c r="K21" s="80">
        <f t="shared" si="2"/>
        <v>1.3772746584472095</v>
      </c>
      <c r="L21" s="80">
        <f t="shared" si="3"/>
        <v>1.8968854848008776</v>
      </c>
      <c r="M21" s="71">
        <f t="shared" si="4"/>
        <v>6.9549842114823207E-2</v>
      </c>
    </row>
    <row r="22" spans="1:13" x14ac:dyDescent="0.3">
      <c r="A22" s="215" t="s">
        <v>53</v>
      </c>
      <c r="B22" s="216"/>
      <c r="C22" s="217"/>
      <c r="D22" s="100">
        <v>2.8000000000000001E-2</v>
      </c>
      <c r="G22" s="9">
        <v>43493.291666666664</v>
      </c>
      <c r="H22" s="80">
        <v>19.758700000000001</v>
      </c>
      <c r="I22" s="80">
        <f t="shared" si="0"/>
        <v>21.042247192602492</v>
      </c>
      <c r="J22" s="80">
        <f t="shared" si="1"/>
        <v>-1.2835471926024908</v>
      </c>
      <c r="K22" s="80">
        <f t="shared" si="2"/>
        <v>1.2835471926024908</v>
      </c>
      <c r="L22" s="80">
        <f t="shared" si="3"/>
        <v>1.6474933956377358</v>
      </c>
      <c r="M22" s="71">
        <f t="shared" si="4"/>
        <v>6.4961115488493204E-2</v>
      </c>
    </row>
    <row r="23" spans="1:13" x14ac:dyDescent="0.3">
      <c r="A23" s="210" t="s">
        <v>66</v>
      </c>
      <c r="B23" s="211"/>
      <c r="C23" s="212"/>
      <c r="D23" s="68">
        <v>0.97</v>
      </c>
      <c r="G23" s="5">
        <v>43494.291666666664</v>
      </c>
      <c r="H23" s="91">
        <v>19.8307</v>
      </c>
      <c r="I23" s="80">
        <f t="shared" si="0"/>
        <v>20.913892473342244</v>
      </c>
      <c r="J23" s="80">
        <f t="shared" si="1"/>
        <v>-1.083192473342244</v>
      </c>
      <c r="K23" s="80">
        <f t="shared" si="2"/>
        <v>1.083192473342244</v>
      </c>
      <c r="L23" s="80">
        <f t="shared" si="3"/>
        <v>1.1733059343052881</v>
      </c>
      <c r="M23" s="71">
        <f t="shared" si="4"/>
        <v>5.4621998887696553E-2</v>
      </c>
    </row>
    <row r="24" spans="1:13" x14ac:dyDescent="0.3">
      <c r="G24" s="9">
        <v>43495.291666666664</v>
      </c>
      <c r="H24" s="80">
        <v>20.584700000000002</v>
      </c>
      <c r="I24" s="80">
        <f t="shared" si="0"/>
        <v>20.805573226008022</v>
      </c>
      <c r="J24" s="80">
        <f t="shared" si="1"/>
        <v>-0.2208732260080204</v>
      </c>
      <c r="K24" s="80">
        <f t="shared" si="2"/>
        <v>0.2208732260080204</v>
      </c>
      <c r="L24" s="80">
        <f t="shared" si="3"/>
        <v>4.8784981967190055E-2</v>
      </c>
      <c r="M24" s="71">
        <f t="shared" si="4"/>
        <v>1.0729970609628528E-2</v>
      </c>
    </row>
    <row r="25" spans="1:13" x14ac:dyDescent="0.3">
      <c r="G25" s="5">
        <v>43496.291666666664</v>
      </c>
      <c r="H25" s="91">
        <v>20.468</v>
      </c>
      <c r="I25" s="80">
        <f t="shared" si="0"/>
        <v>20.783485903407222</v>
      </c>
      <c r="J25" s="80">
        <f t="shared" si="1"/>
        <v>-0.31548590340722171</v>
      </c>
      <c r="K25" s="80">
        <f t="shared" si="2"/>
        <v>0.31548590340722171</v>
      </c>
      <c r="L25" s="80">
        <f t="shared" si="3"/>
        <v>9.9531355248670822E-2</v>
      </c>
      <c r="M25" s="71">
        <f t="shared" si="4"/>
        <v>1.5413616543249058E-2</v>
      </c>
    </row>
    <row r="26" spans="1:13" x14ac:dyDescent="0.3">
      <c r="G26" s="9">
        <v>43497.291666666664</v>
      </c>
      <c r="H26" s="80">
        <v>20.814</v>
      </c>
      <c r="I26" s="80">
        <f t="shared" si="0"/>
        <v>20.751937313066502</v>
      </c>
      <c r="J26" s="80">
        <f t="shared" si="1"/>
        <v>6.2062686933497702E-2</v>
      </c>
      <c r="K26" s="80">
        <f t="shared" si="2"/>
        <v>6.2062686933497702E-2</v>
      </c>
      <c r="L26" s="80">
        <f t="shared" si="3"/>
        <v>3.8517771094053461E-3</v>
      </c>
      <c r="M26" s="71">
        <f t="shared" si="4"/>
        <v>2.9817760609924908E-3</v>
      </c>
    </row>
    <row r="27" spans="1:13" x14ac:dyDescent="0.3">
      <c r="G27" s="5">
        <v>43500.291666666664</v>
      </c>
      <c r="H27" s="91">
        <v>20.859300000000001</v>
      </c>
      <c r="I27" s="80">
        <f t="shared" si="0"/>
        <v>20.75814358175985</v>
      </c>
      <c r="J27" s="80">
        <f t="shared" si="1"/>
        <v>0.10115641824015142</v>
      </c>
      <c r="K27" s="80">
        <f t="shared" si="2"/>
        <v>0.10115641824015142</v>
      </c>
      <c r="L27" s="80">
        <f t="shared" si="3"/>
        <v>1.0232620951176439E-2</v>
      </c>
      <c r="M27" s="71">
        <f t="shared" si="4"/>
        <v>4.8494637039666437E-3</v>
      </c>
    </row>
    <row r="28" spans="1:13" x14ac:dyDescent="0.3">
      <c r="G28" s="9">
        <v>43501.291666666664</v>
      </c>
      <c r="H28" s="80">
        <v>21.423300000000001</v>
      </c>
      <c r="I28" s="80">
        <f t="shared" si="0"/>
        <v>20.768259223583865</v>
      </c>
      <c r="J28" s="80">
        <f t="shared" si="1"/>
        <v>0.65504077641613634</v>
      </c>
      <c r="K28" s="80">
        <f t="shared" si="2"/>
        <v>0.65504077641613634</v>
      </c>
      <c r="L28" s="80">
        <f t="shared" si="3"/>
        <v>0.42907841876785474</v>
      </c>
      <c r="M28" s="71">
        <f t="shared" si="4"/>
        <v>3.0576091284542358E-2</v>
      </c>
    </row>
    <row r="29" spans="1:13" x14ac:dyDescent="0.3">
      <c r="G29" s="5">
        <v>43502.291666666664</v>
      </c>
      <c r="H29" s="91">
        <v>21.148</v>
      </c>
      <c r="I29" s="80">
        <f t="shared" si="0"/>
        <v>20.833763301225481</v>
      </c>
      <c r="J29" s="80">
        <f t="shared" si="1"/>
        <v>0.31423669877451843</v>
      </c>
      <c r="K29" s="80">
        <f t="shared" si="2"/>
        <v>0.31423669877451843</v>
      </c>
      <c r="L29" s="80">
        <f t="shared" si="3"/>
        <v>9.8744702856707431E-2</v>
      </c>
      <c r="M29" s="71">
        <f t="shared" si="4"/>
        <v>1.4858932228793193E-2</v>
      </c>
    </row>
    <row r="30" spans="1:13" x14ac:dyDescent="0.3">
      <c r="G30" s="9">
        <v>43503.291666666664</v>
      </c>
      <c r="H30" s="80">
        <v>20.500699999999998</v>
      </c>
      <c r="I30" s="80">
        <f t="shared" si="0"/>
        <v>20.865186971102933</v>
      </c>
      <c r="J30" s="80">
        <f t="shared" si="1"/>
        <v>-0.36448697110293438</v>
      </c>
      <c r="K30" s="80">
        <f t="shared" si="2"/>
        <v>0.36448697110293438</v>
      </c>
      <c r="L30" s="80">
        <f t="shared" si="3"/>
        <v>0.13285075210379133</v>
      </c>
      <c r="M30" s="71">
        <f t="shared" si="4"/>
        <v>1.7779245152747682E-2</v>
      </c>
    </row>
    <row r="31" spans="1:13" x14ac:dyDescent="0.3">
      <c r="G31" s="5">
        <v>43504.291666666664</v>
      </c>
      <c r="H31" s="91">
        <v>20.386700000000001</v>
      </c>
      <c r="I31" s="80">
        <f t="shared" si="0"/>
        <v>20.828738273992641</v>
      </c>
      <c r="J31" s="80">
        <f t="shared" si="1"/>
        <v>-0.44203827399264028</v>
      </c>
      <c r="K31" s="80">
        <f t="shared" si="2"/>
        <v>0.44203827399264028</v>
      </c>
      <c r="L31" s="80">
        <f t="shared" si="3"/>
        <v>0.19539783567439253</v>
      </c>
      <c r="M31" s="71">
        <f t="shared" si="4"/>
        <v>2.1682679099248051E-2</v>
      </c>
    </row>
    <row r="32" spans="1:13" x14ac:dyDescent="0.3">
      <c r="G32" s="9">
        <v>43507.291666666664</v>
      </c>
      <c r="H32" s="80">
        <v>20.856000000000002</v>
      </c>
      <c r="I32" s="80">
        <f t="shared" si="0"/>
        <v>20.784534446593376</v>
      </c>
      <c r="J32" s="80">
        <f t="shared" si="1"/>
        <v>7.1465553406625304E-2</v>
      </c>
      <c r="K32" s="80">
        <f t="shared" si="2"/>
        <v>7.1465553406625304E-2</v>
      </c>
      <c r="L32" s="80">
        <f t="shared" si="3"/>
        <v>5.1073253237152137E-3</v>
      </c>
      <c r="M32" s="71">
        <f t="shared" si="4"/>
        <v>3.4266184026958812E-3</v>
      </c>
    </row>
    <row r="33" spans="7:13" x14ac:dyDescent="0.3">
      <c r="G33" s="5">
        <v>43508.291666666664</v>
      </c>
      <c r="H33" s="91">
        <v>20.787299999999998</v>
      </c>
      <c r="I33" s="80">
        <f t="shared" si="0"/>
        <v>20.791681001934037</v>
      </c>
      <c r="J33" s="80">
        <f t="shared" si="1"/>
        <v>-4.3810019340391193E-3</v>
      </c>
      <c r="K33" s="80">
        <f t="shared" si="2"/>
        <v>4.3810019340391193E-3</v>
      </c>
      <c r="L33" s="80">
        <f t="shared" si="3"/>
        <v>1.9193177946054505E-5</v>
      </c>
      <c r="M33" s="71">
        <f t="shared" si="4"/>
        <v>2.1075377437373394E-4</v>
      </c>
    </row>
    <row r="34" spans="7:13" x14ac:dyDescent="0.3">
      <c r="G34" s="9">
        <v>43509.291666666664</v>
      </c>
      <c r="H34" s="80">
        <v>20.544699999999999</v>
      </c>
      <c r="I34" s="80">
        <f t="shared" si="0"/>
        <v>20.791242901740635</v>
      </c>
      <c r="J34" s="80">
        <f t="shared" si="1"/>
        <v>-0.24654290174063576</v>
      </c>
      <c r="K34" s="80">
        <f t="shared" si="2"/>
        <v>0.24654290174063576</v>
      </c>
      <c r="L34" s="80">
        <f t="shared" si="3"/>
        <v>6.078340239869278E-2</v>
      </c>
      <c r="M34" s="71">
        <f t="shared" si="4"/>
        <v>1.2000316468025124E-2</v>
      </c>
    </row>
    <row r="35" spans="7:13" x14ac:dyDescent="0.3">
      <c r="G35" s="5">
        <v>43510.291666666664</v>
      </c>
      <c r="H35" s="91">
        <v>20.251300000000001</v>
      </c>
      <c r="I35" s="80">
        <f t="shared" si="0"/>
        <v>20.766588611566569</v>
      </c>
      <c r="J35" s="80">
        <f t="shared" si="1"/>
        <v>-0.51528861156656802</v>
      </c>
      <c r="K35" s="80">
        <f t="shared" si="2"/>
        <v>0.51528861156656802</v>
      </c>
      <c r="L35" s="80">
        <f t="shared" si="3"/>
        <v>0.2655223532102014</v>
      </c>
      <c r="M35" s="71">
        <f t="shared" si="4"/>
        <v>2.544471770042259E-2</v>
      </c>
    </row>
    <row r="36" spans="7:13" x14ac:dyDescent="0.3">
      <c r="G36" s="9">
        <v>43511.291666666664</v>
      </c>
      <c r="H36" s="80">
        <v>20.525300000000001</v>
      </c>
      <c r="I36" s="80">
        <f t="shared" si="0"/>
        <v>20.715059750409914</v>
      </c>
      <c r="J36" s="80">
        <f t="shared" si="1"/>
        <v>-0.18975975040991244</v>
      </c>
      <c r="K36" s="80">
        <f t="shared" si="2"/>
        <v>0.18975975040991244</v>
      </c>
      <c r="L36" s="80">
        <f t="shared" si="3"/>
        <v>3.6008762875632268E-2</v>
      </c>
      <c r="M36" s="71">
        <f t="shared" si="4"/>
        <v>9.2451633062567862E-3</v>
      </c>
    </row>
    <row r="37" spans="7:13" x14ac:dyDescent="0.3">
      <c r="G37" s="5">
        <v>43515.291666666664</v>
      </c>
      <c r="H37" s="91">
        <v>20.376000000000001</v>
      </c>
      <c r="I37" s="80">
        <f t="shared" si="0"/>
        <v>20.696083775368923</v>
      </c>
      <c r="J37" s="80">
        <f t="shared" si="1"/>
        <v>-0.32008377536892141</v>
      </c>
      <c r="K37" s="80">
        <f t="shared" si="2"/>
        <v>0.32008377536892141</v>
      </c>
      <c r="L37" s="80">
        <f t="shared" si="3"/>
        <v>0.10245362325442214</v>
      </c>
      <c r="M37" s="71">
        <f t="shared" si="4"/>
        <v>1.5708862159841058E-2</v>
      </c>
    </row>
    <row r="38" spans="7:13" x14ac:dyDescent="0.3">
      <c r="G38" s="9">
        <v>43516.291666666664</v>
      </c>
      <c r="H38" s="80">
        <v>20.1707</v>
      </c>
      <c r="I38" s="80">
        <f t="shared" si="0"/>
        <v>20.664075397832033</v>
      </c>
      <c r="J38" s="80">
        <f t="shared" si="1"/>
        <v>-0.49337539783203255</v>
      </c>
      <c r="K38" s="80">
        <f t="shared" si="2"/>
        <v>0.49337539783203255</v>
      </c>
      <c r="L38" s="80">
        <f t="shared" si="3"/>
        <v>0.24341928318591638</v>
      </c>
      <c r="M38" s="71">
        <f t="shared" si="4"/>
        <v>2.4460003759514175E-2</v>
      </c>
    </row>
    <row r="39" spans="7:13" x14ac:dyDescent="0.3">
      <c r="G39" s="5">
        <v>43517.291666666664</v>
      </c>
      <c r="H39" s="91">
        <v>19.415299999999998</v>
      </c>
      <c r="I39" s="80">
        <f t="shared" si="0"/>
        <v>20.61473785804883</v>
      </c>
      <c r="J39" s="80">
        <f t="shared" si="1"/>
        <v>-1.1994378580488316</v>
      </c>
      <c r="K39" s="80">
        <f t="shared" si="2"/>
        <v>1.1994378580488316</v>
      </c>
      <c r="L39" s="80">
        <f t="shared" si="3"/>
        <v>1.4386511753207691</v>
      </c>
      <c r="M39" s="71">
        <f t="shared" si="4"/>
        <v>6.1777971911267493E-2</v>
      </c>
    </row>
    <row r="40" spans="7:13" x14ac:dyDescent="0.3">
      <c r="G40" s="9">
        <v>43518.291666666664</v>
      </c>
      <c r="H40" s="80">
        <v>19.647300000000001</v>
      </c>
      <c r="I40" s="80">
        <f t="shared" si="0"/>
        <v>20.494794072243948</v>
      </c>
      <c r="J40" s="80">
        <f t="shared" si="1"/>
        <v>-0.84749407224394702</v>
      </c>
      <c r="K40" s="80">
        <f t="shared" si="2"/>
        <v>0.84749407224394702</v>
      </c>
      <c r="L40" s="80">
        <f t="shared" si="3"/>
        <v>0.71824620248862847</v>
      </c>
      <c r="M40" s="71">
        <f t="shared" si="4"/>
        <v>4.3135396326413653E-2</v>
      </c>
    </row>
    <row r="41" spans="7:13" x14ac:dyDescent="0.3">
      <c r="G41" s="5">
        <v>43521.291666666664</v>
      </c>
      <c r="H41" s="91">
        <v>19.917999999999999</v>
      </c>
      <c r="I41" s="80">
        <f t="shared" si="0"/>
        <v>20.410044665019555</v>
      </c>
      <c r="J41" s="80">
        <f t="shared" si="1"/>
        <v>-0.49204466501955579</v>
      </c>
      <c r="K41" s="80">
        <f t="shared" si="2"/>
        <v>0.49204466501955579</v>
      </c>
      <c r="L41" s="80">
        <f t="shared" si="3"/>
        <v>0.24210795237420688</v>
      </c>
      <c r="M41" s="71">
        <f t="shared" si="4"/>
        <v>2.4703517673438889E-2</v>
      </c>
    </row>
    <row r="42" spans="7:13" x14ac:dyDescent="0.3">
      <c r="G42" s="9">
        <v>43522.291666666664</v>
      </c>
      <c r="H42" s="80">
        <v>19.857299999999999</v>
      </c>
      <c r="I42" s="80">
        <f t="shared" si="0"/>
        <v>20.3608401985176</v>
      </c>
      <c r="J42" s="80">
        <f t="shared" si="1"/>
        <v>-0.50354019851760157</v>
      </c>
      <c r="K42" s="80">
        <f t="shared" si="2"/>
        <v>0.50354019851760157</v>
      </c>
      <c r="L42" s="80">
        <f t="shared" si="3"/>
        <v>0.25355273152314561</v>
      </c>
      <c r="M42" s="71">
        <f t="shared" si="4"/>
        <v>2.5357938819356187E-2</v>
      </c>
    </row>
    <row r="43" spans="7:13" x14ac:dyDescent="0.3">
      <c r="G43" s="5">
        <v>43523.291666666664</v>
      </c>
      <c r="H43" s="91">
        <v>20.982700000000001</v>
      </c>
      <c r="I43" s="80">
        <f t="shared" si="0"/>
        <v>20.31048617866584</v>
      </c>
      <c r="J43" s="80">
        <f t="shared" si="1"/>
        <v>0.67221382133416085</v>
      </c>
      <c r="K43" s="80">
        <f t="shared" si="2"/>
        <v>0.67221382133416085</v>
      </c>
      <c r="L43" s="80">
        <f t="shared" si="3"/>
        <v>0.45187142159267513</v>
      </c>
      <c r="M43" s="71">
        <f t="shared" si="4"/>
        <v>3.2036574003067329E-2</v>
      </c>
    </row>
    <row r="44" spans="7:13" x14ac:dyDescent="0.3">
      <c r="G44" s="9">
        <v>43524.291666666664</v>
      </c>
      <c r="H44" s="80">
        <v>21.325299999999999</v>
      </c>
      <c r="I44" s="80">
        <f t="shared" si="0"/>
        <v>20.377707560799255</v>
      </c>
      <c r="J44" s="80">
        <f t="shared" si="1"/>
        <v>0.94759243920074354</v>
      </c>
      <c r="K44" s="80">
        <f t="shared" si="2"/>
        <v>0.94759243920074354</v>
      </c>
      <c r="L44" s="80">
        <f t="shared" si="3"/>
        <v>0.89793143083041482</v>
      </c>
      <c r="M44" s="71">
        <f t="shared" si="4"/>
        <v>4.443512819049409E-2</v>
      </c>
    </row>
    <row r="45" spans="7:13" x14ac:dyDescent="0.3">
      <c r="G45" s="5">
        <v>43525.291666666664</v>
      </c>
      <c r="H45" s="91">
        <v>19.652699999999999</v>
      </c>
      <c r="I45" s="80">
        <f t="shared" si="0"/>
        <v>20.472466804719328</v>
      </c>
      <c r="J45" s="80">
        <f t="shared" si="1"/>
        <v>-0.81976680471932895</v>
      </c>
      <c r="K45" s="80">
        <f t="shared" si="2"/>
        <v>0.81976680471932895</v>
      </c>
      <c r="L45" s="80">
        <f t="shared" si="3"/>
        <v>0.67201761411973837</v>
      </c>
      <c r="M45" s="71">
        <f t="shared" si="4"/>
        <v>4.1712680940498202E-2</v>
      </c>
    </row>
    <row r="46" spans="7:13" x14ac:dyDescent="0.3">
      <c r="G46" s="9">
        <v>43528.291666666664</v>
      </c>
      <c r="H46" s="80">
        <v>19.024000000000001</v>
      </c>
      <c r="I46" s="80">
        <f t="shared" si="0"/>
        <v>20.390490124247396</v>
      </c>
      <c r="J46" s="80">
        <f t="shared" si="1"/>
        <v>-1.3664901242473952</v>
      </c>
      <c r="K46" s="80">
        <f t="shared" si="2"/>
        <v>1.3664901242473952</v>
      </c>
      <c r="L46" s="80">
        <f t="shared" si="3"/>
        <v>1.8672952596656618</v>
      </c>
      <c r="M46" s="71">
        <f t="shared" si="4"/>
        <v>7.1829800475577965E-2</v>
      </c>
    </row>
    <row r="47" spans="7:13" x14ac:dyDescent="0.3">
      <c r="G47" s="5">
        <v>43529.291666666664</v>
      </c>
      <c r="H47" s="91">
        <v>18.436</v>
      </c>
      <c r="I47" s="80">
        <f t="shared" si="0"/>
        <v>20.253841111822656</v>
      </c>
      <c r="J47" s="80">
        <f t="shared" si="1"/>
        <v>-1.8178411118226556</v>
      </c>
      <c r="K47" s="80">
        <f t="shared" si="2"/>
        <v>1.8178411118226556</v>
      </c>
      <c r="L47" s="80">
        <f t="shared" si="3"/>
        <v>3.3045463078326289</v>
      </c>
      <c r="M47" s="71">
        <f t="shared" si="4"/>
        <v>9.8602794088883464E-2</v>
      </c>
    </row>
    <row r="48" spans="7:13" x14ac:dyDescent="0.3">
      <c r="G48" s="9">
        <v>43530.291666666664</v>
      </c>
      <c r="H48" s="80">
        <v>18.416</v>
      </c>
      <c r="I48" s="80">
        <f t="shared" si="0"/>
        <v>20.072057000640388</v>
      </c>
      <c r="J48" s="80">
        <f t="shared" si="1"/>
        <v>-1.6560570006403879</v>
      </c>
      <c r="K48" s="80">
        <f t="shared" si="2"/>
        <v>1.6560570006403879</v>
      </c>
      <c r="L48" s="80">
        <f t="shared" si="3"/>
        <v>2.7425247893700377</v>
      </c>
      <c r="M48" s="71">
        <f t="shared" si="4"/>
        <v>8.9924902293678749E-2</v>
      </c>
    </row>
    <row r="49" spans="7:13" x14ac:dyDescent="0.3">
      <c r="G49" s="5">
        <v>43531.291666666664</v>
      </c>
      <c r="H49" s="91">
        <v>18.439299999999999</v>
      </c>
      <c r="I49" s="80">
        <f t="shared" si="0"/>
        <v>19.90645130057635</v>
      </c>
      <c r="J49" s="80">
        <f t="shared" si="1"/>
        <v>-1.4671513005763508</v>
      </c>
      <c r="K49" s="80">
        <f t="shared" si="2"/>
        <v>1.4671513005763508</v>
      </c>
      <c r="L49" s="80">
        <f t="shared" si="3"/>
        <v>2.1525329387828775</v>
      </c>
      <c r="M49" s="71">
        <f t="shared" si="4"/>
        <v>7.956653997583156E-2</v>
      </c>
    </row>
    <row r="50" spans="7:13" x14ac:dyDescent="0.3">
      <c r="G50" s="9">
        <v>43532.291666666664</v>
      </c>
      <c r="H50" s="80">
        <v>18.942699999999999</v>
      </c>
      <c r="I50" s="80">
        <f t="shared" si="0"/>
        <v>19.759736170518718</v>
      </c>
      <c r="J50" s="80">
        <f t="shared" si="1"/>
        <v>-0.81703617051871902</v>
      </c>
      <c r="K50" s="80">
        <f t="shared" si="2"/>
        <v>0.81703617051871902</v>
      </c>
      <c r="L50" s="80">
        <f t="shared" si="3"/>
        <v>0.66754810393589326</v>
      </c>
      <c r="M50" s="71">
        <f t="shared" si="4"/>
        <v>4.3131980684840018E-2</v>
      </c>
    </row>
    <row r="51" spans="7:13" x14ac:dyDescent="0.3">
      <c r="G51" s="5">
        <v>43535.291666666664</v>
      </c>
      <c r="H51" s="91">
        <v>19.3947</v>
      </c>
      <c r="I51" s="80">
        <f t="shared" si="0"/>
        <v>19.678032553466846</v>
      </c>
      <c r="J51" s="80">
        <f t="shared" si="1"/>
        <v>-0.28333255346684538</v>
      </c>
      <c r="K51" s="80">
        <f t="shared" si="2"/>
        <v>0.28333255346684538</v>
      </c>
      <c r="L51" s="80">
        <f t="shared" si="3"/>
        <v>8.02773358540428E-2</v>
      </c>
      <c r="M51" s="71">
        <f t="shared" si="4"/>
        <v>1.4608761850755381E-2</v>
      </c>
    </row>
    <row r="52" spans="7:13" x14ac:dyDescent="0.3">
      <c r="G52" s="9">
        <v>43536.291666666664</v>
      </c>
      <c r="H52" s="80">
        <v>18.890699999999999</v>
      </c>
      <c r="I52" s="80">
        <f t="shared" si="0"/>
        <v>19.649699298120161</v>
      </c>
      <c r="J52" s="80">
        <f t="shared" si="1"/>
        <v>-0.75899929812016254</v>
      </c>
      <c r="K52" s="80">
        <f t="shared" si="2"/>
        <v>0.75899929812016254</v>
      </c>
      <c r="L52" s="80">
        <f t="shared" si="3"/>
        <v>0.57607993454689932</v>
      </c>
      <c r="M52" s="71">
        <f t="shared" si="4"/>
        <v>4.017846337722597E-2</v>
      </c>
    </row>
    <row r="53" spans="7:13" x14ac:dyDescent="0.3">
      <c r="G53" s="5">
        <v>43537.291666666664</v>
      </c>
      <c r="H53" s="91">
        <v>19.263999999999999</v>
      </c>
      <c r="I53" s="80">
        <f t="shared" si="0"/>
        <v>19.573799368308148</v>
      </c>
      <c r="J53" s="80">
        <f t="shared" si="1"/>
        <v>-0.30979936830814836</v>
      </c>
      <c r="K53" s="80">
        <f t="shared" si="2"/>
        <v>0.30979936830814836</v>
      </c>
      <c r="L53" s="80">
        <f t="shared" si="3"/>
        <v>9.5975648604127758E-2</v>
      </c>
      <c r="M53" s="71">
        <f t="shared" si="4"/>
        <v>1.608177783991634E-2</v>
      </c>
    </row>
    <row r="54" spans="7:13" x14ac:dyDescent="0.3">
      <c r="G54" s="9">
        <v>43538.291666666664</v>
      </c>
      <c r="H54" s="80">
        <v>19.3307</v>
      </c>
      <c r="I54" s="80">
        <f t="shared" si="0"/>
        <v>19.542819431477334</v>
      </c>
      <c r="J54" s="80">
        <f t="shared" si="1"/>
        <v>-0.21211943147733336</v>
      </c>
      <c r="K54" s="80">
        <f t="shared" si="2"/>
        <v>0.21211943147733336</v>
      </c>
      <c r="L54" s="80">
        <f t="shared" si="3"/>
        <v>4.4994653210267126E-2</v>
      </c>
      <c r="M54" s="71">
        <f t="shared" si="4"/>
        <v>1.0973189355653617E-2</v>
      </c>
    </row>
    <row r="55" spans="7:13" x14ac:dyDescent="0.3">
      <c r="G55" s="5">
        <v>43539.291666666664</v>
      </c>
      <c r="H55" s="91">
        <v>18.361999999999998</v>
      </c>
      <c r="I55" s="80">
        <f t="shared" si="0"/>
        <v>19.5216074883296</v>
      </c>
      <c r="J55" s="80">
        <f t="shared" si="1"/>
        <v>-1.1596074883296019</v>
      </c>
      <c r="K55" s="80">
        <f t="shared" si="2"/>
        <v>1.1596074883296019</v>
      </c>
      <c r="L55" s="80">
        <f t="shared" si="3"/>
        <v>1.3446895269900878</v>
      </c>
      <c r="M55" s="71">
        <f t="shared" si="4"/>
        <v>6.3152569890513127E-2</v>
      </c>
    </row>
    <row r="56" spans="7:13" x14ac:dyDescent="0.3">
      <c r="G56" s="9">
        <v>43542.291666666664</v>
      </c>
      <c r="H56" s="80">
        <v>17.966000000000001</v>
      </c>
      <c r="I56" s="80">
        <f t="shared" si="0"/>
        <v>19.405646739496639</v>
      </c>
      <c r="J56" s="80">
        <f t="shared" si="1"/>
        <v>-1.4396467394966379</v>
      </c>
      <c r="K56" s="80">
        <f t="shared" si="2"/>
        <v>1.4396467394966379</v>
      </c>
      <c r="L56" s="80">
        <f t="shared" si="3"/>
        <v>2.0725827345433006</v>
      </c>
      <c r="M56" s="71">
        <f t="shared" si="4"/>
        <v>8.0131734359158283E-2</v>
      </c>
    </row>
    <row r="57" spans="7:13" x14ac:dyDescent="0.3">
      <c r="G57" s="5">
        <v>43543.291666666664</v>
      </c>
      <c r="H57" s="91">
        <v>17.831299999999999</v>
      </c>
      <c r="I57" s="80">
        <f t="shared" si="0"/>
        <v>19.261682065546978</v>
      </c>
      <c r="J57" s="80">
        <f t="shared" si="1"/>
        <v>-1.4303820655469792</v>
      </c>
      <c r="K57" s="80">
        <f t="shared" si="2"/>
        <v>1.4303820655469792</v>
      </c>
      <c r="L57" s="80">
        <f t="shared" si="3"/>
        <v>2.0459928534384426</v>
      </c>
      <c r="M57" s="71">
        <f t="shared" si="4"/>
        <v>8.0217486416973488E-2</v>
      </c>
    </row>
    <row r="58" spans="7:13" x14ac:dyDescent="0.3">
      <c r="G58" s="9">
        <v>43544.291666666664</v>
      </c>
      <c r="H58" s="80">
        <v>18.239999999999998</v>
      </c>
      <c r="I58" s="80">
        <f t="shared" si="0"/>
        <v>19.118643858992282</v>
      </c>
      <c r="J58" s="80">
        <f t="shared" si="1"/>
        <v>-0.87864385899228381</v>
      </c>
      <c r="K58" s="80">
        <f t="shared" si="2"/>
        <v>0.87864385899228381</v>
      </c>
      <c r="L58" s="80">
        <f t="shared" si="3"/>
        <v>0.77201503094485235</v>
      </c>
      <c r="M58" s="71">
        <f t="shared" si="4"/>
        <v>4.8171264199138371E-2</v>
      </c>
    </row>
    <row r="59" spans="7:13" x14ac:dyDescent="0.3">
      <c r="G59" s="5">
        <v>43545.291666666664</v>
      </c>
      <c r="H59" s="91">
        <v>18.268000000000001</v>
      </c>
      <c r="I59" s="80">
        <f t="shared" si="0"/>
        <v>19.030779473093055</v>
      </c>
      <c r="J59" s="80">
        <f t="shared" si="1"/>
        <v>-0.76277947309305461</v>
      </c>
      <c r="K59" s="80">
        <f t="shared" si="2"/>
        <v>0.76277947309305461</v>
      </c>
      <c r="L59" s="80">
        <f t="shared" si="3"/>
        <v>0.58183252457211798</v>
      </c>
      <c r="M59" s="71">
        <f t="shared" si="4"/>
        <v>4.1754952545054444E-2</v>
      </c>
    </row>
    <row r="60" spans="7:13" x14ac:dyDescent="0.3">
      <c r="G60" s="9">
        <v>43546.291666666664</v>
      </c>
      <c r="H60" s="80">
        <v>17.635300000000001</v>
      </c>
      <c r="I60" s="80">
        <f t="shared" si="0"/>
        <v>18.954501525783748</v>
      </c>
      <c r="J60" s="80">
        <f t="shared" si="1"/>
        <v>-1.3192015257837468</v>
      </c>
      <c r="K60" s="80">
        <f t="shared" si="2"/>
        <v>1.3192015257837468</v>
      </c>
      <c r="L60" s="80">
        <f t="shared" si="3"/>
        <v>1.7402926656301656</v>
      </c>
      <c r="M60" s="71">
        <f t="shared" si="4"/>
        <v>7.4804597924829561E-2</v>
      </c>
    </row>
    <row r="61" spans="7:13" x14ac:dyDescent="0.3">
      <c r="G61" s="5">
        <v>43549.291666666664</v>
      </c>
      <c r="H61" s="91">
        <v>17.3613</v>
      </c>
      <c r="I61" s="80">
        <f t="shared" si="0"/>
        <v>18.822581373205374</v>
      </c>
      <c r="J61" s="80">
        <f t="shared" si="1"/>
        <v>-1.4612813732053738</v>
      </c>
      <c r="K61" s="80">
        <f t="shared" si="2"/>
        <v>1.4612813732053738</v>
      </c>
      <c r="L61" s="80">
        <f t="shared" si="3"/>
        <v>2.135343251676983</v>
      </c>
      <c r="M61" s="71">
        <f t="shared" si="4"/>
        <v>8.4168891339091764E-2</v>
      </c>
    </row>
    <row r="62" spans="7:13" x14ac:dyDescent="0.3">
      <c r="G62" s="9">
        <v>43550.291666666664</v>
      </c>
      <c r="H62" s="80">
        <v>17.851299999999998</v>
      </c>
      <c r="I62" s="80">
        <f t="shared" si="0"/>
        <v>18.676453235884836</v>
      </c>
      <c r="J62" s="80">
        <f t="shared" si="1"/>
        <v>-0.82515323588483724</v>
      </c>
      <c r="K62" s="80">
        <f t="shared" si="2"/>
        <v>0.82515323588483724</v>
      </c>
      <c r="L62" s="80">
        <f t="shared" si="3"/>
        <v>0.68087786269121786</v>
      </c>
      <c r="M62" s="71">
        <f t="shared" si="4"/>
        <v>4.6223705606025178E-2</v>
      </c>
    </row>
    <row r="63" spans="7:13" x14ac:dyDescent="0.3">
      <c r="G63" s="5">
        <v>43551.291666666664</v>
      </c>
      <c r="H63" s="91">
        <v>18.321999999999999</v>
      </c>
      <c r="I63" s="80">
        <f t="shared" si="0"/>
        <v>18.593937912296351</v>
      </c>
      <c r="J63" s="80">
        <f t="shared" si="1"/>
        <v>-0.27193791229635167</v>
      </c>
      <c r="K63" s="80">
        <f t="shared" si="2"/>
        <v>0.27193791229635167</v>
      </c>
      <c r="L63" s="80">
        <f t="shared" si="3"/>
        <v>7.3950228144098254E-2</v>
      </c>
      <c r="M63" s="71">
        <f t="shared" si="4"/>
        <v>1.4842152182968655E-2</v>
      </c>
    </row>
    <row r="64" spans="7:13" x14ac:dyDescent="0.3">
      <c r="G64" s="9">
        <v>43552.291666666664</v>
      </c>
      <c r="H64" s="80">
        <v>18.5747</v>
      </c>
      <c r="I64" s="80">
        <f t="shared" si="0"/>
        <v>18.566744121066716</v>
      </c>
      <c r="J64" s="80">
        <f t="shared" si="1"/>
        <v>7.9558789332843105E-3</v>
      </c>
      <c r="K64" s="80">
        <f t="shared" si="2"/>
        <v>7.9558789332843105E-3</v>
      </c>
      <c r="L64" s="80">
        <f t="shared" si="3"/>
        <v>6.3296009601077093E-5</v>
      </c>
      <c r="M64" s="71">
        <f t="shared" si="4"/>
        <v>4.2831803115443641E-4</v>
      </c>
    </row>
    <row r="65" spans="7:13" x14ac:dyDescent="0.3">
      <c r="G65" s="5">
        <v>43553.291666666664</v>
      </c>
      <c r="H65" s="91">
        <v>18.657299999999999</v>
      </c>
      <c r="I65" s="80">
        <f t="shared" si="0"/>
        <v>18.567539708960044</v>
      </c>
      <c r="J65" s="80">
        <f t="shared" si="1"/>
        <v>8.9760291039954865E-2</v>
      </c>
      <c r="K65" s="80">
        <f t="shared" si="2"/>
        <v>8.9760291039954865E-2</v>
      </c>
      <c r="L65" s="80">
        <f t="shared" si="3"/>
        <v>8.0569098475774016E-3</v>
      </c>
      <c r="M65" s="71">
        <f t="shared" si="4"/>
        <v>4.811001111626809E-3</v>
      </c>
    </row>
    <row r="66" spans="7:13" x14ac:dyDescent="0.3">
      <c r="G66" s="9">
        <v>43556.291666666664</v>
      </c>
      <c r="H66" s="80">
        <v>19.278700000000001</v>
      </c>
      <c r="I66" s="80">
        <f t="shared" si="0"/>
        <v>18.576515738064039</v>
      </c>
      <c r="J66" s="80">
        <f t="shared" si="1"/>
        <v>0.70218426193596173</v>
      </c>
      <c r="K66" s="80">
        <f t="shared" si="2"/>
        <v>0.70218426193596173</v>
      </c>
      <c r="L66" s="80">
        <f t="shared" si="3"/>
        <v>0.49306273771055131</v>
      </c>
      <c r="M66" s="71">
        <f t="shared" si="4"/>
        <v>3.642280143038492E-2</v>
      </c>
    </row>
    <row r="67" spans="7:13" x14ac:dyDescent="0.3">
      <c r="G67" s="5">
        <v>43557.291666666664</v>
      </c>
      <c r="H67" s="91">
        <v>19.058700000000002</v>
      </c>
      <c r="I67" s="80">
        <f t="shared" si="0"/>
        <v>18.646734164257634</v>
      </c>
      <c r="J67" s="80">
        <f t="shared" si="1"/>
        <v>0.41196583574236811</v>
      </c>
      <c r="K67" s="80">
        <f t="shared" si="2"/>
        <v>0.41196583574236811</v>
      </c>
      <c r="L67" s="80">
        <f t="shared" si="3"/>
        <v>0.16971584981890783</v>
      </c>
      <c r="M67" s="71">
        <f t="shared" si="4"/>
        <v>2.1615631482859169E-2</v>
      </c>
    </row>
    <row r="68" spans="7:13" x14ac:dyDescent="0.3">
      <c r="G68" s="9">
        <v>43558.291666666664</v>
      </c>
      <c r="H68" s="80">
        <v>19.454000000000001</v>
      </c>
      <c r="I68" s="80">
        <f t="shared" si="0"/>
        <v>18.687930747831871</v>
      </c>
      <c r="J68" s="80">
        <f t="shared" si="1"/>
        <v>0.76606925216812982</v>
      </c>
      <c r="K68" s="80">
        <f t="shared" si="2"/>
        <v>0.76606925216812982</v>
      </c>
      <c r="L68" s="80">
        <f t="shared" si="3"/>
        <v>0.5868620991174377</v>
      </c>
      <c r="M68" s="71">
        <f t="shared" si="4"/>
        <v>3.9378495536554425E-2</v>
      </c>
    </row>
    <row r="69" spans="7:13" x14ac:dyDescent="0.3">
      <c r="G69" s="5">
        <v>43559.291666666664</v>
      </c>
      <c r="H69" s="91">
        <v>17.852</v>
      </c>
      <c r="I69" s="80">
        <f t="shared" si="0"/>
        <v>18.764537673048682</v>
      </c>
      <c r="J69" s="80">
        <f t="shared" si="1"/>
        <v>-0.91253767304868205</v>
      </c>
      <c r="K69" s="80">
        <f t="shared" si="2"/>
        <v>0.91253767304868205</v>
      </c>
      <c r="L69" s="80">
        <f t="shared" si="3"/>
        <v>0.83272500473310329</v>
      </c>
      <c r="M69" s="71">
        <f t="shared" si="4"/>
        <v>5.1116831338151585E-2</v>
      </c>
    </row>
    <row r="70" spans="7:13" x14ac:dyDescent="0.3">
      <c r="G70" s="9">
        <v>43560.291666666664</v>
      </c>
      <c r="H70" s="80">
        <v>18.3307</v>
      </c>
      <c r="I70" s="80">
        <f t="shared" ref="I70:I133" si="5">alpha*H69+(1-alpha)*I69</f>
        <v>18.673283905743816</v>
      </c>
      <c r="J70" s="80">
        <f t="shared" ref="J70:J133" si="6">H70-I70</f>
        <v>-0.34258390574381536</v>
      </c>
      <c r="K70" s="80">
        <f t="shared" ref="K70:K133" si="7">ABS(J70)</f>
        <v>0.34258390574381536</v>
      </c>
      <c r="L70" s="80">
        <f t="shared" ref="L70:L133" si="8">J70^2</f>
        <v>0.11736373247468737</v>
      </c>
      <c r="M70" s="71">
        <f t="shared" ref="M70:M133" si="9">K70/H70</f>
        <v>1.8689079290142512E-2</v>
      </c>
    </row>
    <row r="71" spans="7:13" x14ac:dyDescent="0.3">
      <c r="G71" s="5">
        <v>43563.291666666664</v>
      </c>
      <c r="H71" s="91">
        <v>18.2133</v>
      </c>
      <c r="I71" s="80">
        <f t="shared" si="5"/>
        <v>18.639025515169433</v>
      </c>
      <c r="J71" s="80">
        <f t="shared" si="6"/>
        <v>-0.42572551516943236</v>
      </c>
      <c r="K71" s="80">
        <f t="shared" si="7"/>
        <v>0.42572551516943236</v>
      </c>
      <c r="L71" s="80">
        <f t="shared" si="8"/>
        <v>0.18124221426627857</v>
      </c>
      <c r="M71" s="71">
        <f t="shared" si="9"/>
        <v>2.337443050789436E-2</v>
      </c>
    </row>
    <row r="72" spans="7:13" x14ac:dyDescent="0.3">
      <c r="G72" s="9">
        <v>43564.291666666664</v>
      </c>
      <c r="H72" s="80">
        <v>18.154</v>
      </c>
      <c r="I72" s="80">
        <f t="shared" si="5"/>
        <v>18.596452963652489</v>
      </c>
      <c r="J72" s="80">
        <f t="shared" si="6"/>
        <v>-0.44245296365248876</v>
      </c>
      <c r="K72" s="80">
        <f t="shared" si="7"/>
        <v>0.44245296365248876</v>
      </c>
      <c r="L72" s="80">
        <f t="shared" si="8"/>
        <v>0.19576462504487055</v>
      </c>
      <c r="M72" s="71">
        <f t="shared" si="9"/>
        <v>2.4372202470667001E-2</v>
      </c>
    </row>
    <row r="73" spans="7:13" x14ac:dyDescent="0.3">
      <c r="G73" s="5">
        <v>43565.291666666664</v>
      </c>
      <c r="H73" s="91">
        <v>18.404</v>
      </c>
      <c r="I73" s="80">
        <f t="shared" si="5"/>
        <v>18.552207667287242</v>
      </c>
      <c r="J73" s="80">
        <f t="shared" si="6"/>
        <v>-0.14820766728724166</v>
      </c>
      <c r="K73" s="80">
        <f t="shared" si="7"/>
        <v>0.14820766728724166</v>
      </c>
      <c r="L73" s="80">
        <f t="shared" si="8"/>
        <v>2.1965512642725723E-2</v>
      </c>
      <c r="M73" s="71">
        <f t="shared" si="9"/>
        <v>8.0530138712911134E-3</v>
      </c>
    </row>
    <row r="74" spans="7:13" x14ac:dyDescent="0.3">
      <c r="G74" s="9">
        <v>43566.291666666664</v>
      </c>
      <c r="H74" s="80">
        <v>17.8947</v>
      </c>
      <c r="I74" s="80">
        <f t="shared" si="5"/>
        <v>18.537386900558516</v>
      </c>
      <c r="J74" s="80">
        <f t="shared" si="6"/>
        <v>-0.64268690055851607</v>
      </c>
      <c r="K74" s="80">
        <f t="shared" si="7"/>
        <v>0.64268690055851607</v>
      </c>
      <c r="L74" s="80">
        <f t="shared" si="8"/>
        <v>0.41304645214951191</v>
      </c>
      <c r="M74" s="71">
        <f t="shared" si="9"/>
        <v>3.5914930150185029E-2</v>
      </c>
    </row>
    <row r="75" spans="7:13" x14ac:dyDescent="0.3">
      <c r="G75" s="5">
        <v>43567.291666666664</v>
      </c>
      <c r="H75" s="91">
        <v>17.846699999999998</v>
      </c>
      <c r="I75" s="80">
        <f t="shared" si="5"/>
        <v>18.473118210502665</v>
      </c>
      <c r="J75" s="80">
        <f t="shared" si="6"/>
        <v>-0.62641821050266699</v>
      </c>
      <c r="K75" s="80">
        <f t="shared" si="7"/>
        <v>0.62641821050266699</v>
      </c>
      <c r="L75" s="80">
        <f t="shared" si="8"/>
        <v>0.39239977444936364</v>
      </c>
      <c r="M75" s="71">
        <f t="shared" si="9"/>
        <v>3.5099946236708583E-2</v>
      </c>
    </row>
    <row r="76" spans="7:13" x14ac:dyDescent="0.3">
      <c r="G76" s="9">
        <v>43570.291666666664</v>
      </c>
      <c r="H76" s="80">
        <v>17.758700000000001</v>
      </c>
      <c r="I76" s="80">
        <f t="shared" si="5"/>
        <v>18.410476389452398</v>
      </c>
      <c r="J76" s="80">
        <f t="shared" si="6"/>
        <v>-0.65177638945239735</v>
      </c>
      <c r="K76" s="80">
        <f t="shared" si="7"/>
        <v>0.65177638945239735</v>
      </c>
      <c r="L76" s="80">
        <f t="shared" si="8"/>
        <v>0.42481246184760313</v>
      </c>
      <c r="M76" s="71">
        <f t="shared" si="9"/>
        <v>3.6701807533907171E-2</v>
      </c>
    </row>
    <row r="77" spans="7:13" x14ac:dyDescent="0.3">
      <c r="G77" s="5">
        <v>43571.291666666664</v>
      </c>
      <c r="H77" s="91">
        <v>18.224</v>
      </c>
      <c r="I77" s="80">
        <f t="shared" si="5"/>
        <v>18.345298750507162</v>
      </c>
      <c r="J77" s="80">
        <f t="shared" si="6"/>
        <v>-0.12129875050716166</v>
      </c>
      <c r="K77" s="80">
        <f t="shared" si="7"/>
        <v>0.12129875050716166</v>
      </c>
      <c r="L77" s="80">
        <f t="shared" si="8"/>
        <v>1.4713386874598651E-2</v>
      </c>
      <c r="M77" s="71">
        <f t="shared" si="9"/>
        <v>6.65598938252643E-3</v>
      </c>
    </row>
    <row r="78" spans="7:13" x14ac:dyDescent="0.3">
      <c r="G78" s="9">
        <v>43572.291666666664</v>
      </c>
      <c r="H78" s="80">
        <v>18.082000000000001</v>
      </c>
      <c r="I78" s="80">
        <f t="shared" si="5"/>
        <v>18.333168875456444</v>
      </c>
      <c r="J78" s="80">
        <f t="shared" si="6"/>
        <v>-0.25116887545644317</v>
      </c>
      <c r="K78" s="80">
        <f t="shared" si="7"/>
        <v>0.25116887545644317</v>
      </c>
      <c r="L78" s="80">
        <f t="shared" si="8"/>
        <v>6.308580399805426E-2</v>
      </c>
      <c r="M78" s="71">
        <f t="shared" si="9"/>
        <v>1.3890547254531753E-2</v>
      </c>
    </row>
    <row r="79" spans="7:13" x14ac:dyDescent="0.3">
      <c r="G79" s="5">
        <v>43573.291666666664</v>
      </c>
      <c r="H79" s="91">
        <v>18.217300000000002</v>
      </c>
      <c r="I79" s="80">
        <f t="shared" si="5"/>
        <v>18.308051987910801</v>
      </c>
      <c r="J79" s="80">
        <f t="shared" si="6"/>
        <v>-9.0751987910799414E-2</v>
      </c>
      <c r="K79" s="80">
        <f t="shared" si="7"/>
        <v>9.0751987910799414E-2</v>
      </c>
      <c r="L79" s="80">
        <f t="shared" si="8"/>
        <v>8.2359233097618837E-3</v>
      </c>
      <c r="M79" s="71">
        <f t="shared" si="9"/>
        <v>4.9816376691825572E-3</v>
      </c>
    </row>
    <row r="80" spans="7:13" x14ac:dyDescent="0.3">
      <c r="G80" s="9">
        <v>43577.291666666664</v>
      </c>
      <c r="H80" s="80">
        <v>17.5167</v>
      </c>
      <c r="I80" s="80">
        <f t="shared" si="5"/>
        <v>18.29897678911972</v>
      </c>
      <c r="J80" s="80">
        <f t="shared" si="6"/>
        <v>-0.78227678911972021</v>
      </c>
      <c r="K80" s="80">
        <f t="shared" si="7"/>
        <v>0.78227678911972021</v>
      </c>
      <c r="L80" s="80">
        <f t="shared" si="8"/>
        <v>0.61195697479545919</v>
      </c>
      <c r="M80" s="71">
        <f t="shared" si="9"/>
        <v>4.4658913443726286E-2</v>
      </c>
    </row>
    <row r="81" spans="7:13" x14ac:dyDescent="0.3">
      <c r="G81" s="5">
        <v>43578.291666666664</v>
      </c>
      <c r="H81" s="91">
        <v>17.593299999999999</v>
      </c>
      <c r="I81" s="80">
        <f t="shared" si="5"/>
        <v>18.220749110207748</v>
      </c>
      <c r="J81" s="80">
        <f t="shared" si="6"/>
        <v>-0.62744911020774907</v>
      </c>
      <c r="K81" s="80">
        <f t="shared" si="7"/>
        <v>0.62744911020774907</v>
      </c>
      <c r="L81" s="80">
        <f t="shared" si="8"/>
        <v>0.39369238590049604</v>
      </c>
      <c r="M81" s="71">
        <f t="shared" si="9"/>
        <v>3.5664094297701343E-2</v>
      </c>
    </row>
    <row r="82" spans="7:13" x14ac:dyDescent="0.3">
      <c r="G82" s="9">
        <v>43579.291666666664</v>
      </c>
      <c r="H82" s="80">
        <v>17.244</v>
      </c>
      <c r="I82" s="80">
        <f t="shared" si="5"/>
        <v>18.158004199186973</v>
      </c>
      <c r="J82" s="80">
        <f t="shared" si="6"/>
        <v>-0.91400419918697295</v>
      </c>
      <c r="K82" s="80">
        <f t="shared" si="7"/>
        <v>0.91400419918697295</v>
      </c>
      <c r="L82" s="80">
        <f t="shared" si="8"/>
        <v>0.83540367613141975</v>
      </c>
      <c r="M82" s="71">
        <f t="shared" si="9"/>
        <v>5.3004186916433133E-2</v>
      </c>
    </row>
    <row r="83" spans="7:13" x14ac:dyDescent="0.3">
      <c r="G83" s="5">
        <v>43580.291666666664</v>
      </c>
      <c r="H83" s="91">
        <v>16.508700000000001</v>
      </c>
      <c r="I83" s="80">
        <f t="shared" si="5"/>
        <v>18.066603779268274</v>
      </c>
      <c r="J83" s="80">
        <f t="shared" si="6"/>
        <v>-1.5579037792682726</v>
      </c>
      <c r="K83" s="80">
        <f t="shared" si="7"/>
        <v>1.5579037792682726</v>
      </c>
      <c r="L83" s="80">
        <f t="shared" si="8"/>
        <v>2.4270641854583666</v>
      </c>
      <c r="M83" s="71">
        <f t="shared" si="9"/>
        <v>9.4368652847787685E-2</v>
      </c>
    </row>
    <row r="84" spans="7:13" x14ac:dyDescent="0.3">
      <c r="G84" s="9">
        <v>43581.291666666664</v>
      </c>
      <c r="H84" s="80">
        <v>15.676</v>
      </c>
      <c r="I84" s="80">
        <f t="shared" si="5"/>
        <v>17.910813401341446</v>
      </c>
      <c r="J84" s="80">
        <f t="shared" si="6"/>
        <v>-2.2348134013414462</v>
      </c>
      <c r="K84" s="80">
        <f t="shared" si="7"/>
        <v>2.2348134013414462</v>
      </c>
      <c r="L84" s="80">
        <f t="shared" si="8"/>
        <v>4.9943909388153243</v>
      </c>
      <c r="M84" s="71">
        <f t="shared" si="9"/>
        <v>0.14256273292558344</v>
      </c>
    </row>
    <row r="85" spans="7:13" x14ac:dyDescent="0.3">
      <c r="G85" s="5">
        <v>43584.291666666664</v>
      </c>
      <c r="H85" s="91">
        <v>16.097999999999999</v>
      </c>
      <c r="I85" s="80">
        <f t="shared" si="5"/>
        <v>17.6873320612073</v>
      </c>
      <c r="J85" s="80">
        <f t="shared" si="6"/>
        <v>-1.5893320612073012</v>
      </c>
      <c r="K85" s="80">
        <f t="shared" si="7"/>
        <v>1.5893320612073012</v>
      </c>
      <c r="L85" s="80">
        <f t="shared" si="8"/>
        <v>2.5259764007814485</v>
      </c>
      <c r="M85" s="71">
        <f t="shared" si="9"/>
        <v>9.8728541508715448E-2</v>
      </c>
    </row>
    <row r="86" spans="7:13" x14ac:dyDescent="0.3">
      <c r="G86" s="9">
        <v>43585.291666666664</v>
      </c>
      <c r="H86" s="80">
        <v>15.912699999999999</v>
      </c>
      <c r="I86" s="80">
        <f t="shared" si="5"/>
        <v>17.528398855086571</v>
      </c>
      <c r="J86" s="80">
        <f t="shared" si="6"/>
        <v>-1.6156988550865723</v>
      </c>
      <c r="K86" s="80">
        <f t="shared" si="7"/>
        <v>1.6156988550865723</v>
      </c>
      <c r="L86" s="80">
        <f t="shared" si="8"/>
        <v>2.6104827903280605</v>
      </c>
      <c r="M86" s="71">
        <f t="shared" si="9"/>
        <v>0.10153517976751729</v>
      </c>
    </row>
    <row r="87" spans="7:13" x14ac:dyDescent="0.3">
      <c r="G87" s="5">
        <v>43586.291666666664</v>
      </c>
      <c r="H87" s="91">
        <v>15.6007</v>
      </c>
      <c r="I87" s="80">
        <f t="shared" si="5"/>
        <v>17.366828969577917</v>
      </c>
      <c r="J87" s="80">
        <f t="shared" si="6"/>
        <v>-1.7661289695779168</v>
      </c>
      <c r="K87" s="80">
        <f t="shared" si="7"/>
        <v>1.7661289695779168</v>
      </c>
      <c r="L87" s="80">
        <f t="shared" si="8"/>
        <v>3.1192115371823541</v>
      </c>
      <c r="M87" s="71">
        <f t="shared" si="9"/>
        <v>0.11320831562544736</v>
      </c>
    </row>
    <row r="88" spans="7:13" x14ac:dyDescent="0.3">
      <c r="G88" s="9">
        <v>43587.291666666664</v>
      </c>
      <c r="H88" s="80">
        <v>16.273299999999999</v>
      </c>
      <c r="I88" s="80">
        <f t="shared" si="5"/>
        <v>17.190216072620125</v>
      </c>
      <c r="J88" s="80">
        <f t="shared" si="6"/>
        <v>-0.91691607262012553</v>
      </c>
      <c r="K88" s="80">
        <f t="shared" si="7"/>
        <v>0.91691607262012553</v>
      </c>
      <c r="L88" s="80">
        <f t="shared" si="8"/>
        <v>0.84073508422911536</v>
      </c>
      <c r="M88" s="71">
        <f t="shared" si="9"/>
        <v>5.6344814673122572E-2</v>
      </c>
    </row>
    <row r="89" spans="7:13" x14ac:dyDescent="0.3">
      <c r="G89" s="5">
        <v>43588.291666666664</v>
      </c>
      <c r="H89" s="91">
        <v>17.001999999999999</v>
      </c>
      <c r="I89" s="80">
        <f t="shared" si="5"/>
        <v>17.098524465358111</v>
      </c>
      <c r="J89" s="80">
        <f t="shared" si="6"/>
        <v>-9.6524465358111655E-2</v>
      </c>
      <c r="K89" s="80">
        <f t="shared" si="7"/>
        <v>9.6524465358111655E-2</v>
      </c>
      <c r="L89" s="80">
        <f t="shared" si="8"/>
        <v>9.3169724126692978E-3</v>
      </c>
      <c r="M89" s="71">
        <f t="shared" si="9"/>
        <v>5.6772418161458449E-3</v>
      </c>
    </row>
    <row r="90" spans="7:13" x14ac:dyDescent="0.3">
      <c r="G90" s="9">
        <v>43591.291666666664</v>
      </c>
      <c r="H90" s="80">
        <v>17.0227</v>
      </c>
      <c r="I90" s="80">
        <f t="shared" si="5"/>
        <v>17.0888720188223</v>
      </c>
      <c r="J90" s="80">
        <f t="shared" si="6"/>
        <v>-6.617201882230006E-2</v>
      </c>
      <c r="K90" s="80">
        <f t="shared" si="7"/>
        <v>6.617201882230006E-2</v>
      </c>
      <c r="L90" s="80">
        <f t="shared" si="8"/>
        <v>4.3787360750188334E-3</v>
      </c>
      <c r="M90" s="71">
        <f t="shared" si="9"/>
        <v>3.887281031933833E-3</v>
      </c>
    </row>
    <row r="91" spans="7:13" x14ac:dyDescent="0.3">
      <c r="G91" s="5">
        <v>43592.291666666664</v>
      </c>
      <c r="H91" s="91">
        <v>16.470700000000001</v>
      </c>
      <c r="I91" s="80">
        <f t="shared" si="5"/>
        <v>17.082254816940072</v>
      </c>
      <c r="J91" s="80">
        <f t="shared" si="6"/>
        <v>-0.61155481694007108</v>
      </c>
      <c r="K91" s="80">
        <f t="shared" si="7"/>
        <v>0.61155481694007108</v>
      </c>
      <c r="L91" s="80">
        <f t="shared" si="8"/>
        <v>0.37399929412260385</v>
      </c>
      <c r="M91" s="71">
        <f t="shared" si="9"/>
        <v>3.7129861933012626E-2</v>
      </c>
    </row>
    <row r="92" spans="7:13" x14ac:dyDescent="0.3">
      <c r="G92" s="9">
        <v>43593.291666666664</v>
      </c>
      <c r="H92" s="80">
        <v>16.322700000000001</v>
      </c>
      <c r="I92" s="80">
        <f t="shared" si="5"/>
        <v>17.021099335246067</v>
      </c>
      <c r="J92" s="80">
        <f t="shared" si="6"/>
        <v>-0.69839933524606579</v>
      </c>
      <c r="K92" s="80">
        <f t="shared" si="7"/>
        <v>0.69839933524606579</v>
      </c>
      <c r="L92" s="80">
        <f t="shared" si="8"/>
        <v>0.48776163147214657</v>
      </c>
      <c r="M92" s="71">
        <f t="shared" si="9"/>
        <v>4.2786998183270274E-2</v>
      </c>
    </row>
    <row r="93" spans="7:13" x14ac:dyDescent="0.3">
      <c r="G93" s="5">
        <v>43594.291666666664</v>
      </c>
      <c r="H93" s="91">
        <v>16.132000000000001</v>
      </c>
      <c r="I93" s="80">
        <f t="shared" si="5"/>
        <v>16.951259401721458</v>
      </c>
      <c r="J93" s="80">
        <f t="shared" si="6"/>
        <v>-0.81925940172145673</v>
      </c>
      <c r="K93" s="80">
        <f t="shared" si="7"/>
        <v>0.81925940172145673</v>
      </c>
      <c r="L93" s="80">
        <f t="shared" si="8"/>
        <v>0.67118596730899927</v>
      </c>
      <c r="M93" s="71">
        <f t="shared" si="9"/>
        <v>5.078473851484358E-2</v>
      </c>
    </row>
    <row r="94" spans="7:13" x14ac:dyDescent="0.3">
      <c r="G94" s="9">
        <v>43595.291666666664</v>
      </c>
      <c r="H94" s="80">
        <v>15.968</v>
      </c>
      <c r="I94" s="80">
        <f t="shared" si="5"/>
        <v>16.869333461549314</v>
      </c>
      <c r="J94" s="80">
        <f t="shared" si="6"/>
        <v>-0.9013334615493136</v>
      </c>
      <c r="K94" s="80">
        <f t="shared" si="7"/>
        <v>0.9013334615493136</v>
      </c>
      <c r="L94" s="80">
        <f t="shared" si="8"/>
        <v>0.81240200890846792</v>
      </c>
      <c r="M94" s="71">
        <f t="shared" si="9"/>
        <v>5.6446233814461025E-2</v>
      </c>
    </row>
    <row r="95" spans="7:13" x14ac:dyDescent="0.3">
      <c r="G95" s="5">
        <v>43598.291666666664</v>
      </c>
      <c r="H95" s="91">
        <v>15.134</v>
      </c>
      <c r="I95" s="80">
        <f t="shared" si="5"/>
        <v>16.779200115394381</v>
      </c>
      <c r="J95" s="80">
        <f t="shared" si="6"/>
        <v>-1.6452001153943812</v>
      </c>
      <c r="K95" s="80">
        <f t="shared" si="7"/>
        <v>1.6452001153943812</v>
      </c>
      <c r="L95" s="80">
        <f t="shared" si="8"/>
        <v>2.7066834196936851</v>
      </c>
      <c r="M95" s="71">
        <f t="shared" si="9"/>
        <v>0.10870887507561657</v>
      </c>
    </row>
    <row r="96" spans="7:13" x14ac:dyDescent="0.3">
      <c r="G96" s="9">
        <v>43599.291666666664</v>
      </c>
      <c r="H96" s="80">
        <v>15.487299999999999</v>
      </c>
      <c r="I96" s="80">
        <f t="shared" si="5"/>
        <v>16.614680103854944</v>
      </c>
      <c r="J96" s="80">
        <f t="shared" si="6"/>
        <v>-1.1273801038549447</v>
      </c>
      <c r="K96" s="80">
        <f t="shared" si="7"/>
        <v>1.1273801038549447</v>
      </c>
      <c r="L96" s="80">
        <f t="shared" si="8"/>
        <v>1.2709858985679858</v>
      </c>
      <c r="M96" s="71">
        <f t="shared" si="9"/>
        <v>7.2793844237210151E-2</v>
      </c>
    </row>
    <row r="97" spans="7:13" x14ac:dyDescent="0.3">
      <c r="G97" s="5">
        <v>43600.291666666664</v>
      </c>
      <c r="H97" s="91">
        <v>15.4633</v>
      </c>
      <c r="I97" s="80">
        <f t="shared" si="5"/>
        <v>16.501942093469449</v>
      </c>
      <c r="J97" s="80">
        <f t="shared" si="6"/>
        <v>-1.0386420934694485</v>
      </c>
      <c r="K97" s="80">
        <f t="shared" si="7"/>
        <v>1.0386420934694485</v>
      </c>
      <c r="L97" s="80">
        <f t="shared" si="8"/>
        <v>1.0787773983265985</v>
      </c>
      <c r="M97" s="71">
        <f t="shared" si="9"/>
        <v>6.7168204294649161E-2</v>
      </c>
    </row>
    <row r="98" spans="7:13" x14ac:dyDescent="0.3">
      <c r="G98" s="9">
        <v>43601.291666666664</v>
      </c>
      <c r="H98" s="80">
        <v>15.222</v>
      </c>
      <c r="I98" s="80">
        <f t="shared" si="5"/>
        <v>16.398077884122504</v>
      </c>
      <c r="J98" s="80">
        <f t="shared" si="6"/>
        <v>-1.1760778841225044</v>
      </c>
      <c r="K98" s="80">
        <f t="shared" si="7"/>
        <v>1.1760778841225044</v>
      </c>
      <c r="L98" s="80">
        <f t="shared" si="8"/>
        <v>1.3831591895220667</v>
      </c>
      <c r="M98" s="71">
        <f t="shared" si="9"/>
        <v>7.7261718836059937E-2</v>
      </c>
    </row>
    <row r="99" spans="7:13" x14ac:dyDescent="0.3">
      <c r="G99" s="5">
        <v>43602.291666666664</v>
      </c>
      <c r="H99" s="91">
        <v>14.0687</v>
      </c>
      <c r="I99" s="80">
        <f t="shared" si="5"/>
        <v>16.280470095710253</v>
      </c>
      <c r="J99" s="80">
        <f t="shared" si="6"/>
        <v>-2.2117700957102535</v>
      </c>
      <c r="K99" s="80">
        <f t="shared" si="7"/>
        <v>2.2117700957102535</v>
      </c>
      <c r="L99" s="80">
        <f t="shared" si="8"/>
        <v>4.8919269562781436</v>
      </c>
      <c r="M99" s="71">
        <f t="shared" si="9"/>
        <v>0.15721211595316223</v>
      </c>
    </row>
    <row r="100" spans="7:13" x14ac:dyDescent="0.3">
      <c r="G100" s="9">
        <v>43605.291666666664</v>
      </c>
      <c r="H100" s="80">
        <v>13.6907</v>
      </c>
      <c r="I100" s="80">
        <f t="shared" si="5"/>
        <v>16.059293086139228</v>
      </c>
      <c r="J100" s="80">
        <f t="shared" si="6"/>
        <v>-2.3685930861392279</v>
      </c>
      <c r="K100" s="80">
        <f t="shared" si="7"/>
        <v>2.3685930861392279</v>
      </c>
      <c r="L100" s="80">
        <f t="shared" si="8"/>
        <v>5.6102332077065515</v>
      </c>
      <c r="M100" s="71">
        <f t="shared" si="9"/>
        <v>0.17300744930056375</v>
      </c>
    </row>
    <row r="101" spans="7:13" x14ac:dyDescent="0.3">
      <c r="G101" s="5">
        <v>43606.291666666664</v>
      </c>
      <c r="H101" s="91">
        <v>13.672000000000001</v>
      </c>
      <c r="I101" s="80">
        <f t="shared" si="5"/>
        <v>15.822433777525307</v>
      </c>
      <c r="J101" s="80">
        <f t="shared" si="6"/>
        <v>-2.150433777525306</v>
      </c>
      <c r="K101" s="80">
        <f t="shared" si="7"/>
        <v>2.150433777525306</v>
      </c>
      <c r="L101" s="80">
        <f t="shared" si="8"/>
        <v>4.6243654315217571</v>
      </c>
      <c r="M101" s="71">
        <f t="shared" si="9"/>
        <v>0.15728743252818211</v>
      </c>
    </row>
    <row r="102" spans="7:13" x14ac:dyDescent="0.3">
      <c r="G102" s="9">
        <v>43607.291666666664</v>
      </c>
      <c r="H102" s="80">
        <v>12.848699999999999</v>
      </c>
      <c r="I102" s="80">
        <f t="shared" si="5"/>
        <v>15.607390399772777</v>
      </c>
      <c r="J102" s="80">
        <f t="shared" si="6"/>
        <v>-2.7586903997727781</v>
      </c>
      <c r="K102" s="80">
        <f t="shared" si="7"/>
        <v>2.7586903997727781</v>
      </c>
      <c r="L102" s="80">
        <f t="shared" si="8"/>
        <v>7.6103727217984902</v>
      </c>
      <c r="M102" s="71">
        <f t="shared" si="9"/>
        <v>0.21470579901256767</v>
      </c>
    </row>
    <row r="103" spans="7:13" x14ac:dyDescent="0.3">
      <c r="G103" s="5">
        <v>43608.291666666664</v>
      </c>
      <c r="H103" s="91">
        <v>13.0327</v>
      </c>
      <c r="I103" s="80">
        <f t="shared" si="5"/>
        <v>15.331521359795499</v>
      </c>
      <c r="J103" s="80">
        <f t="shared" si="6"/>
        <v>-2.2988213597954985</v>
      </c>
      <c r="K103" s="80">
        <f t="shared" si="7"/>
        <v>2.2988213597954985</v>
      </c>
      <c r="L103" s="80">
        <f t="shared" si="8"/>
        <v>5.284579644252025</v>
      </c>
      <c r="M103" s="71">
        <f t="shared" si="9"/>
        <v>0.1763887268022358</v>
      </c>
    </row>
    <row r="104" spans="7:13" x14ac:dyDescent="0.3">
      <c r="G104" s="9">
        <v>43609.291666666664</v>
      </c>
      <c r="H104" s="80">
        <v>12.7087</v>
      </c>
      <c r="I104" s="80">
        <f t="shared" si="5"/>
        <v>15.101639223815949</v>
      </c>
      <c r="J104" s="80">
        <f t="shared" si="6"/>
        <v>-2.392939223815949</v>
      </c>
      <c r="K104" s="80">
        <f t="shared" si="7"/>
        <v>2.392939223815949</v>
      </c>
      <c r="L104" s="80">
        <f t="shared" si="8"/>
        <v>5.726158128876877</v>
      </c>
      <c r="M104" s="71">
        <f t="shared" si="9"/>
        <v>0.18829142428540677</v>
      </c>
    </row>
    <row r="105" spans="7:13" x14ac:dyDescent="0.3">
      <c r="G105" s="5">
        <v>43613.291666666664</v>
      </c>
      <c r="H105" s="91">
        <v>12.58</v>
      </c>
      <c r="I105" s="80">
        <f t="shared" si="5"/>
        <v>14.862345301434354</v>
      </c>
      <c r="J105" s="80">
        <f t="shared" si="6"/>
        <v>-2.2823453014343542</v>
      </c>
      <c r="K105" s="80">
        <f t="shared" si="7"/>
        <v>2.2823453014343542</v>
      </c>
      <c r="L105" s="80">
        <f t="shared" si="8"/>
        <v>5.2091000749794736</v>
      </c>
      <c r="M105" s="71">
        <f t="shared" si="9"/>
        <v>0.1814264945496307</v>
      </c>
    </row>
    <row r="106" spans="7:13" x14ac:dyDescent="0.3">
      <c r="G106" s="9">
        <v>43614.291666666664</v>
      </c>
      <c r="H106" s="80">
        <v>12.657299999999999</v>
      </c>
      <c r="I106" s="80">
        <f t="shared" si="5"/>
        <v>14.634110771290921</v>
      </c>
      <c r="J106" s="80">
        <f t="shared" si="6"/>
        <v>-1.9768107712909213</v>
      </c>
      <c r="K106" s="80">
        <f t="shared" si="7"/>
        <v>1.9768107712909213</v>
      </c>
      <c r="L106" s="80">
        <f t="shared" si="8"/>
        <v>3.9077808254918072</v>
      </c>
      <c r="M106" s="71">
        <f t="shared" si="9"/>
        <v>0.15617949888925137</v>
      </c>
    </row>
    <row r="107" spans="7:13" x14ac:dyDescent="0.3">
      <c r="G107" s="5">
        <v>43615.291666666664</v>
      </c>
      <c r="H107" s="91">
        <v>12.548</v>
      </c>
      <c r="I107" s="80">
        <f t="shared" si="5"/>
        <v>14.436429694161829</v>
      </c>
      <c r="J107" s="80">
        <f t="shared" si="6"/>
        <v>-1.8884296941618288</v>
      </c>
      <c r="K107" s="80">
        <f t="shared" si="7"/>
        <v>1.8884296941618288</v>
      </c>
      <c r="L107" s="80">
        <f t="shared" si="8"/>
        <v>3.5661667097921383</v>
      </c>
      <c r="M107" s="71">
        <f t="shared" si="9"/>
        <v>0.15049646909163442</v>
      </c>
    </row>
    <row r="108" spans="7:13" x14ac:dyDescent="0.3">
      <c r="G108" s="9">
        <v>43616.291666666664</v>
      </c>
      <c r="H108" s="80">
        <v>12.343999999999999</v>
      </c>
      <c r="I108" s="80">
        <f t="shared" si="5"/>
        <v>14.247586724745645</v>
      </c>
      <c r="J108" s="80">
        <f t="shared" si="6"/>
        <v>-1.9035867247456455</v>
      </c>
      <c r="K108" s="80">
        <f t="shared" si="7"/>
        <v>1.9035867247456455</v>
      </c>
      <c r="L108" s="80">
        <f t="shared" si="8"/>
        <v>3.623642418627854</v>
      </c>
      <c r="M108" s="71">
        <f t="shared" si="9"/>
        <v>0.15421149746805296</v>
      </c>
    </row>
    <row r="109" spans="7:13" x14ac:dyDescent="0.3">
      <c r="G109" s="5">
        <v>43619.291666666664</v>
      </c>
      <c r="H109" s="91">
        <v>11.9313</v>
      </c>
      <c r="I109" s="80">
        <f t="shared" si="5"/>
        <v>14.057228052271082</v>
      </c>
      <c r="J109" s="80">
        <f t="shared" si="6"/>
        <v>-2.1259280522710817</v>
      </c>
      <c r="K109" s="80">
        <f t="shared" si="7"/>
        <v>2.1259280522710817</v>
      </c>
      <c r="L109" s="80">
        <f t="shared" si="8"/>
        <v>4.5195700834331154</v>
      </c>
      <c r="M109" s="71">
        <f t="shared" si="9"/>
        <v>0.17818075584983042</v>
      </c>
    </row>
    <row r="110" spans="7:13" x14ac:dyDescent="0.3">
      <c r="G110" s="9">
        <v>43620.291666666664</v>
      </c>
      <c r="H110" s="80">
        <v>12.906700000000001</v>
      </c>
      <c r="I110" s="80">
        <f t="shared" si="5"/>
        <v>13.844635247043975</v>
      </c>
      <c r="J110" s="80">
        <f t="shared" si="6"/>
        <v>-0.93793524704397413</v>
      </c>
      <c r="K110" s="80">
        <f t="shared" si="7"/>
        <v>0.93793524704397413</v>
      </c>
      <c r="L110" s="80">
        <f t="shared" si="8"/>
        <v>0.87972252764744074</v>
      </c>
      <c r="M110" s="71">
        <f t="shared" si="9"/>
        <v>7.2670415136632457E-2</v>
      </c>
    </row>
    <row r="111" spans="7:13" x14ac:dyDescent="0.3">
      <c r="G111" s="5">
        <v>43621.291666666664</v>
      </c>
      <c r="H111" s="91">
        <v>13.106</v>
      </c>
      <c r="I111" s="80">
        <f t="shared" si="5"/>
        <v>13.750841722339578</v>
      </c>
      <c r="J111" s="80">
        <f t="shared" si="6"/>
        <v>-0.64484172233957793</v>
      </c>
      <c r="K111" s="80">
        <f t="shared" si="7"/>
        <v>0.64484172233957793</v>
      </c>
      <c r="L111" s="80">
        <f t="shared" si="8"/>
        <v>0.41582084686987331</v>
      </c>
      <c r="M111" s="71">
        <f t="shared" si="9"/>
        <v>4.9202023679198681E-2</v>
      </c>
    </row>
    <row r="112" spans="7:13" x14ac:dyDescent="0.3">
      <c r="G112" s="9">
        <v>43622.291666666664</v>
      </c>
      <c r="H112" s="80">
        <v>13.73</v>
      </c>
      <c r="I112" s="80">
        <f t="shared" si="5"/>
        <v>13.686357550105619</v>
      </c>
      <c r="J112" s="80">
        <f t="shared" si="6"/>
        <v>4.3642449894381485E-2</v>
      </c>
      <c r="K112" s="80">
        <f t="shared" si="7"/>
        <v>4.3642449894381485E-2</v>
      </c>
      <c r="L112" s="80">
        <f t="shared" si="8"/>
        <v>1.9046634327835985E-3</v>
      </c>
      <c r="M112" s="71">
        <f t="shared" si="9"/>
        <v>3.1786198029411131E-3</v>
      </c>
    </row>
    <row r="113" spans="7:13" x14ac:dyDescent="0.3">
      <c r="G113" s="5">
        <v>43623.291666666664</v>
      </c>
      <c r="H113" s="91">
        <v>13.6333</v>
      </c>
      <c r="I113" s="80">
        <f t="shared" si="5"/>
        <v>13.690721795095058</v>
      </c>
      <c r="J113" s="80">
        <f t="shared" si="6"/>
        <v>-5.7421795095057959E-2</v>
      </c>
      <c r="K113" s="80">
        <f t="shared" si="7"/>
        <v>5.7421795095057959E-2</v>
      </c>
      <c r="L113" s="80">
        <f t="shared" si="8"/>
        <v>3.2972625519388224E-3</v>
      </c>
      <c r="M113" s="71">
        <f t="shared" si="9"/>
        <v>4.2118779088744437E-3</v>
      </c>
    </row>
    <row r="114" spans="7:13" x14ac:dyDescent="0.3">
      <c r="G114" s="9">
        <v>43626.291666666664</v>
      </c>
      <c r="H114" s="80">
        <v>14.192</v>
      </c>
      <c r="I114" s="80">
        <f t="shared" si="5"/>
        <v>13.684979615585553</v>
      </c>
      <c r="J114" s="80">
        <f t="shared" si="6"/>
        <v>0.50702038441444763</v>
      </c>
      <c r="K114" s="80">
        <f t="shared" si="7"/>
        <v>0.50702038441444763</v>
      </c>
      <c r="L114" s="80">
        <f t="shared" si="8"/>
        <v>0.25706967021177424</v>
      </c>
      <c r="M114" s="71">
        <f t="shared" si="9"/>
        <v>3.5725788078808315E-2</v>
      </c>
    </row>
    <row r="115" spans="7:13" x14ac:dyDescent="0.3">
      <c r="G115" s="5">
        <v>43627.291666666664</v>
      </c>
      <c r="H115" s="91">
        <v>14.4733</v>
      </c>
      <c r="I115" s="80">
        <f t="shared" si="5"/>
        <v>13.735681654026997</v>
      </c>
      <c r="J115" s="80">
        <f t="shared" si="6"/>
        <v>0.73761834597300258</v>
      </c>
      <c r="K115" s="80">
        <f t="shared" si="7"/>
        <v>0.73761834597300258</v>
      </c>
      <c r="L115" s="80">
        <f t="shared" si="8"/>
        <v>0.54408082431594817</v>
      </c>
      <c r="M115" s="71">
        <f t="shared" si="9"/>
        <v>5.0964074949942484E-2</v>
      </c>
    </row>
    <row r="116" spans="7:13" x14ac:dyDescent="0.3">
      <c r="G116" s="9">
        <v>43628.291666666664</v>
      </c>
      <c r="H116" s="80">
        <v>13.950699999999999</v>
      </c>
      <c r="I116" s="80">
        <f t="shared" si="5"/>
        <v>13.809443488624296</v>
      </c>
      <c r="J116" s="80">
        <f t="shared" si="6"/>
        <v>0.14125651137570294</v>
      </c>
      <c r="K116" s="80">
        <f t="shared" si="7"/>
        <v>0.14125651137570294</v>
      </c>
      <c r="L116" s="80">
        <f t="shared" si="8"/>
        <v>1.9953402006034095E-2</v>
      </c>
      <c r="M116" s="71">
        <f t="shared" si="9"/>
        <v>1.0125406709032734E-2</v>
      </c>
    </row>
    <row r="117" spans="7:13" x14ac:dyDescent="0.3">
      <c r="G117" s="5">
        <v>43629.291666666664</v>
      </c>
      <c r="H117" s="91">
        <v>14.2607</v>
      </c>
      <c r="I117" s="80">
        <f t="shared" si="5"/>
        <v>13.823569139761867</v>
      </c>
      <c r="J117" s="80">
        <f t="shared" si="6"/>
        <v>0.43713086023813297</v>
      </c>
      <c r="K117" s="80">
        <f t="shared" si="7"/>
        <v>0.43713086023813297</v>
      </c>
      <c r="L117" s="80">
        <f t="shared" si="8"/>
        <v>0.19108338897253013</v>
      </c>
      <c r="M117" s="71">
        <f t="shared" si="9"/>
        <v>3.0652833327826333E-2</v>
      </c>
    </row>
    <row r="118" spans="7:13" x14ac:dyDescent="0.3">
      <c r="G118" s="9">
        <v>43630.291666666664</v>
      </c>
      <c r="H118" s="80">
        <v>14.327999999999999</v>
      </c>
      <c r="I118" s="80">
        <f t="shared" si="5"/>
        <v>13.867282225785679</v>
      </c>
      <c r="J118" s="80">
        <f t="shared" si="6"/>
        <v>0.46071777421432003</v>
      </c>
      <c r="K118" s="80">
        <f t="shared" si="7"/>
        <v>0.46071777421432003</v>
      </c>
      <c r="L118" s="80">
        <f t="shared" si="8"/>
        <v>0.21226086747699718</v>
      </c>
      <c r="M118" s="71">
        <f t="shared" si="9"/>
        <v>3.2155065202004472E-2</v>
      </c>
    </row>
    <row r="119" spans="7:13" x14ac:dyDescent="0.3">
      <c r="G119" s="5">
        <v>43633.291666666664</v>
      </c>
      <c r="H119" s="91">
        <v>15.002000000000001</v>
      </c>
      <c r="I119" s="80">
        <f t="shared" si="5"/>
        <v>13.913354003207113</v>
      </c>
      <c r="J119" s="80">
        <f t="shared" si="6"/>
        <v>1.0886459967928879</v>
      </c>
      <c r="K119" s="80">
        <f t="shared" si="7"/>
        <v>1.0886459967928879</v>
      </c>
      <c r="L119" s="80">
        <f t="shared" si="8"/>
        <v>1.1851501063331804</v>
      </c>
      <c r="M119" s="71">
        <f t="shared" si="9"/>
        <v>7.2566724222962786E-2</v>
      </c>
    </row>
    <row r="120" spans="7:13" x14ac:dyDescent="0.3">
      <c r="G120" s="9">
        <v>43634.291666666664</v>
      </c>
      <c r="H120" s="80">
        <v>14.982699999999999</v>
      </c>
      <c r="I120" s="80">
        <f t="shared" si="5"/>
        <v>14.022218602886401</v>
      </c>
      <c r="J120" s="80">
        <f t="shared" si="6"/>
        <v>0.96048139711359859</v>
      </c>
      <c r="K120" s="80">
        <f t="shared" si="7"/>
        <v>0.96048139711359859</v>
      </c>
      <c r="L120" s="80">
        <f t="shared" si="8"/>
        <v>0.92252451420129022</v>
      </c>
      <c r="M120" s="71">
        <f t="shared" si="9"/>
        <v>6.4106028760743963E-2</v>
      </c>
    </row>
    <row r="121" spans="7:13" x14ac:dyDescent="0.3">
      <c r="G121" s="5">
        <v>43635.291666666664</v>
      </c>
      <c r="H121" s="91">
        <v>15.0953</v>
      </c>
      <c r="I121" s="80">
        <f t="shared" si="5"/>
        <v>14.118266742597761</v>
      </c>
      <c r="J121" s="80">
        <f t="shared" si="6"/>
        <v>0.97703325740223868</v>
      </c>
      <c r="K121" s="80">
        <f t="shared" si="7"/>
        <v>0.97703325740223868</v>
      </c>
      <c r="L121" s="80">
        <f t="shared" si="8"/>
        <v>0.95459398607002921</v>
      </c>
      <c r="M121" s="71">
        <f t="shared" si="9"/>
        <v>6.472433521707012E-2</v>
      </c>
    </row>
    <row r="122" spans="7:13" x14ac:dyDescent="0.3">
      <c r="G122" s="9">
        <v>43636.291666666664</v>
      </c>
      <c r="H122" s="80">
        <v>14.641299999999999</v>
      </c>
      <c r="I122" s="80">
        <f t="shared" si="5"/>
        <v>14.215970068337985</v>
      </c>
      <c r="J122" s="80">
        <f t="shared" si="6"/>
        <v>0.42532993166201472</v>
      </c>
      <c r="K122" s="80">
        <f t="shared" si="7"/>
        <v>0.42532993166201472</v>
      </c>
      <c r="L122" s="80">
        <f t="shared" si="8"/>
        <v>0.18090555076761411</v>
      </c>
      <c r="M122" s="71">
        <f t="shared" si="9"/>
        <v>2.9050011383006613E-2</v>
      </c>
    </row>
    <row r="123" spans="7:13" x14ac:dyDescent="0.3">
      <c r="G123" s="5">
        <v>43637.291666666664</v>
      </c>
      <c r="H123" s="91">
        <v>14.790699999999999</v>
      </c>
      <c r="I123" s="80">
        <f t="shared" si="5"/>
        <v>14.258503061504186</v>
      </c>
      <c r="J123" s="80">
        <f t="shared" si="6"/>
        <v>0.5321969384958134</v>
      </c>
      <c r="K123" s="80">
        <f t="shared" si="7"/>
        <v>0.5321969384958134</v>
      </c>
      <c r="L123" s="80">
        <f t="shared" si="8"/>
        <v>0.28323358134431659</v>
      </c>
      <c r="M123" s="71">
        <f t="shared" si="9"/>
        <v>3.5981862825681908E-2</v>
      </c>
    </row>
    <row r="124" spans="7:13" x14ac:dyDescent="0.3">
      <c r="G124" s="9">
        <v>43640.291666666664</v>
      </c>
      <c r="H124" s="80">
        <v>14.9093</v>
      </c>
      <c r="I124" s="80">
        <f t="shared" si="5"/>
        <v>14.311722755353768</v>
      </c>
      <c r="J124" s="80">
        <f t="shared" si="6"/>
        <v>0.59757724464623152</v>
      </c>
      <c r="K124" s="80">
        <f t="shared" si="7"/>
        <v>0.59757724464623152</v>
      </c>
      <c r="L124" s="80">
        <f t="shared" si="8"/>
        <v>0.35709856331898204</v>
      </c>
      <c r="M124" s="71">
        <f t="shared" si="9"/>
        <v>4.0080838446220249E-2</v>
      </c>
    </row>
    <row r="125" spans="7:13" x14ac:dyDescent="0.3">
      <c r="G125" s="5">
        <v>43641.291666666664</v>
      </c>
      <c r="H125" s="91">
        <v>14.650700000000001</v>
      </c>
      <c r="I125" s="80">
        <f t="shared" si="5"/>
        <v>14.371480479818393</v>
      </c>
      <c r="J125" s="80">
        <f t="shared" si="6"/>
        <v>0.27921952018160745</v>
      </c>
      <c r="K125" s="80">
        <f t="shared" si="7"/>
        <v>0.27921952018160745</v>
      </c>
      <c r="L125" s="80">
        <f t="shared" si="8"/>
        <v>7.7963540450447094E-2</v>
      </c>
      <c r="M125" s="71">
        <f t="shared" si="9"/>
        <v>1.9058442271127483E-2</v>
      </c>
    </row>
    <row r="126" spans="7:13" x14ac:dyDescent="0.3">
      <c r="G126" s="9">
        <v>43642.291666666664</v>
      </c>
      <c r="H126" s="80">
        <v>14.618</v>
      </c>
      <c r="I126" s="80">
        <f t="shared" si="5"/>
        <v>14.399402431836554</v>
      </c>
      <c r="J126" s="80">
        <f t="shared" si="6"/>
        <v>0.218597568163446</v>
      </c>
      <c r="K126" s="80">
        <f t="shared" si="7"/>
        <v>0.218597568163446</v>
      </c>
      <c r="L126" s="80">
        <f t="shared" si="8"/>
        <v>4.778489680697242E-2</v>
      </c>
      <c r="M126" s="71">
        <f t="shared" si="9"/>
        <v>1.4953999737545902E-2</v>
      </c>
    </row>
    <row r="127" spans="7:13" x14ac:dyDescent="0.3">
      <c r="G127" s="5">
        <v>43643.291666666664</v>
      </c>
      <c r="H127" s="91">
        <v>14.856</v>
      </c>
      <c r="I127" s="80">
        <f t="shared" si="5"/>
        <v>14.4212621886529</v>
      </c>
      <c r="J127" s="80">
        <f t="shared" si="6"/>
        <v>0.43473781134709988</v>
      </c>
      <c r="K127" s="80">
        <f t="shared" si="7"/>
        <v>0.43473781134709988</v>
      </c>
      <c r="L127" s="80">
        <f t="shared" si="8"/>
        <v>0.18899696461486659</v>
      </c>
      <c r="M127" s="71">
        <f t="shared" si="9"/>
        <v>2.9263449875275974E-2</v>
      </c>
    </row>
    <row r="128" spans="7:13" x14ac:dyDescent="0.3">
      <c r="G128" s="9">
        <v>43644.291666666664</v>
      </c>
      <c r="H128" s="80">
        <v>14.8973</v>
      </c>
      <c r="I128" s="80">
        <f t="shared" si="5"/>
        <v>14.464735969787609</v>
      </c>
      <c r="J128" s="80">
        <f t="shared" si="6"/>
        <v>0.43256403021239009</v>
      </c>
      <c r="K128" s="80">
        <f t="shared" si="7"/>
        <v>0.43256403021239009</v>
      </c>
      <c r="L128" s="80">
        <f t="shared" si="8"/>
        <v>0.18711164023358554</v>
      </c>
      <c r="M128" s="71">
        <f t="shared" si="9"/>
        <v>2.9036404597637833E-2</v>
      </c>
    </row>
    <row r="129" spans="7:13" x14ac:dyDescent="0.3">
      <c r="G129" s="5">
        <v>43647.291666666664</v>
      </c>
      <c r="H129" s="91">
        <v>15.1447</v>
      </c>
      <c r="I129" s="80">
        <f t="shared" si="5"/>
        <v>14.507992372808848</v>
      </c>
      <c r="J129" s="80">
        <f t="shared" si="6"/>
        <v>0.63670762719115181</v>
      </c>
      <c r="K129" s="80">
        <f t="shared" si="7"/>
        <v>0.63670762719115181</v>
      </c>
      <c r="L129" s="80">
        <f t="shared" si="8"/>
        <v>0.40539660252338677</v>
      </c>
      <c r="M129" s="71">
        <f t="shared" si="9"/>
        <v>4.2041613712463885E-2</v>
      </c>
    </row>
    <row r="130" spans="7:13" x14ac:dyDescent="0.3">
      <c r="G130" s="9">
        <v>43648.291666666664</v>
      </c>
      <c r="H130" s="80">
        <v>14.97</v>
      </c>
      <c r="I130" s="80">
        <f t="shared" si="5"/>
        <v>14.571663135527963</v>
      </c>
      <c r="J130" s="80">
        <f t="shared" si="6"/>
        <v>0.39833686447203753</v>
      </c>
      <c r="K130" s="80">
        <f t="shared" si="7"/>
        <v>0.39833686447203753</v>
      </c>
      <c r="L130" s="80">
        <f t="shared" si="8"/>
        <v>0.15867225759741441</v>
      </c>
      <c r="M130" s="71">
        <f t="shared" si="9"/>
        <v>2.6609008982768037E-2</v>
      </c>
    </row>
    <row r="131" spans="7:13" x14ac:dyDescent="0.3">
      <c r="G131" s="5">
        <v>43649.291666666664</v>
      </c>
      <c r="H131" s="91">
        <v>15.66</v>
      </c>
      <c r="I131" s="80">
        <f t="shared" si="5"/>
        <v>14.611496821975168</v>
      </c>
      <c r="J131" s="80">
        <f t="shared" si="6"/>
        <v>1.0485031780248324</v>
      </c>
      <c r="K131" s="80">
        <f t="shared" si="7"/>
        <v>1.0485031780248324</v>
      </c>
      <c r="L131" s="80">
        <f t="shared" si="8"/>
        <v>1.0993589143281735</v>
      </c>
      <c r="M131" s="71">
        <f t="shared" si="9"/>
        <v>6.6954225927511643E-2</v>
      </c>
    </row>
    <row r="132" spans="7:13" x14ac:dyDescent="0.3">
      <c r="G132" s="9">
        <v>43651.291666666664</v>
      </c>
      <c r="H132" s="80">
        <v>15.54</v>
      </c>
      <c r="I132" s="80">
        <f t="shared" si="5"/>
        <v>14.716347139777652</v>
      </c>
      <c r="J132" s="80">
        <f t="shared" si="6"/>
        <v>0.82365286022234763</v>
      </c>
      <c r="K132" s="80">
        <f t="shared" si="7"/>
        <v>0.82365286022234763</v>
      </c>
      <c r="L132" s="80">
        <f t="shared" si="8"/>
        <v>0.67840403415245409</v>
      </c>
      <c r="M132" s="71">
        <f t="shared" si="9"/>
        <v>5.3002114557422632E-2</v>
      </c>
    </row>
    <row r="133" spans="7:13" x14ac:dyDescent="0.3">
      <c r="G133" s="5">
        <v>43654.291666666664</v>
      </c>
      <c r="H133" s="91">
        <v>15.356</v>
      </c>
      <c r="I133" s="80">
        <f t="shared" si="5"/>
        <v>14.798712425799886</v>
      </c>
      <c r="J133" s="80">
        <f t="shared" si="6"/>
        <v>0.55728757420011377</v>
      </c>
      <c r="K133" s="80">
        <f t="shared" si="7"/>
        <v>0.55728757420011377</v>
      </c>
      <c r="L133" s="80">
        <f t="shared" si="8"/>
        <v>0.31056944035784728</v>
      </c>
      <c r="M133" s="71">
        <f t="shared" si="9"/>
        <v>3.6291193943742757E-2</v>
      </c>
    </row>
    <row r="134" spans="7:13" x14ac:dyDescent="0.3">
      <c r="G134" s="9">
        <v>43655.291666666664</v>
      </c>
      <c r="H134" s="80">
        <v>15.337300000000001</v>
      </c>
      <c r="I134" s="80">
        <f t="shared" ref="I134:I197" si="10">alpha*H133+(1-alpha)*I133</f>
        <v>14.854441183219897</v>
      </c>
      <c r="J134" s="80">
        <f t="shared" ref="J134:J197" si="11">H134-I134</f>
        <v>0.48285881678010334</v>
      </c>
      <c r="K134" s="80">
        <f t="shared" ref="K134:K197" si="12">ABS(J134)</f>
        <v>0.48285881678010334</v>
      </c>
      <c r="L134" s="80">
        <f t="shared" ref="L134:L197" si="13">J134^2</f>
        <v>0.23315263694228142</v>
      </c>
      <c r="M134" s="71">
        <f t="shared" ref="M134:M197" si="14">K134/H134</f>
        <v>3.1482647974552448E-2</v>
      </c>
    </row>
    <row r="135" spans="7:13" x14ac:dyDescent="0.3">
      <c r="G135" s="5">
        <v>43656.291666666664</v>
      </c>
      <c r="H135" s="91">
        <v>15.928000000000001</v>
      </c>
      <c r="I135" s="80">
        <f t="shared" si="10"/>
        <v>14.902727064897908</v>
      </c>
      <c r="J135" s="80">
        <f t="shared" si="11"/>
        <v>1.0252729351020928</v>
      </c>
      <c r="K135" s="80">
        <f t="shared" si="12"/>
        <v>1.0252729351020928</v>
      </c>
      <c r="L135" s="80">
        <f t="shared" si="13"/>
        <v>1.0511845914528604</v>
      </c>
      <c r="M135" s="71">
        <f t="shared" si="14"/>
        <v>6.4369219933581912E-2</v>
      </c>
    </row>
    <row r="136" spans="7:13" x14ac:dyDescent="0.3">
      <c r="G136" s="9">
        <v>43657.291666666664</v>
      </c>
      <c r="H136" s="80">
        <v>15.906700000000001</v>
      </c>
      <c r="I136" s="80">
        <f t="shared" si="10"/>
        <v>15.005254358408118</v>
      </c>
      <c r="J136" s="80">
        <f t="shared" si="11"/>
        <v>0.90144564159188256</v>
      </c>
      <c r="K136" s="80">
        <f t="shared" si="12"/>
        <v>0.90144564159188256</v>
      </c>
      <c r="L136" s="80">
        <f t="shared" si="13"/>
        <v>0.81260424474500081</v>
      </c>
      <c r="M136" s="71">
        <f t="shared" si="14"/>
        <v>5.6670814285293775E-2</v>
      </c>
    </row>
    <row r="137" spans="7:13" x14ac:dyDescent="0.3">
      <c r="G137" s="5">
        <v>43658.291666666664</v>
      </c>
      <c r="H137" s="91">
        <v>16.338699999999999</v>
      </c>
      <c r="I137" s="80">
        <f t="shared" si="10"/>
        <v>15.095398922567306</v>
      </c>
      <c r="J137" s="80">
        <f t="shared" si="11"/>
        <v>1.2433010774326938</v>
      </c>
      <c r="K137" s="80">
        <f t="shared" si="12"/>
        <v>1.2433010774326938</v>
      </c>
      <c r="L137" s="80">
        <f t="shared" si="13"/>
        <v>1.5457975691452972</v>
      </c>
      <c r="M137" s="71">
        <f t="shared" si="14"/>
        <v>7.6095471330809294E-2</v>
      </c>
    </row>
    <row r="138" spans="7:13" x14ac:dyDescent="0.3">
      <c r="G138" s="9">
        <v>43661.291666666664</v>
      </c>
      <c r="H138" s="80">
        <v>16.899999999999999</v>
      </c>
      <c r="I138" s="80">
        <f t="shared" si="10"/>
        <v>15.219729030310575</v>
      </c>
      <c r="J138" s="80">
        <f t="shared" si="11"/>
        <v>1.680270969689424</v>
      </c>
      <c r="K138" s="80">
        <f t="shared" si="12"/>
        <v>1.680270969689424</v>
      </c>
      <c r="L138" s="80">
        <f t="shared" si="13"/>
        <v>2.8233105315810372</v>
      </c>
      <c r="M138" s="71">
        <f t="shared" si="14"/>
        <v>9.9424317733102022E-2</v>
      </c>
    </row>
    <row r="139" spans="7:13" x14ac:dyDescent="0.3">
      <c r="G139" s="5">
        <v>43662.291666666664</v>
      </c>
      <c r="H139" s="91">
        <v>16.825299999999999</v>
      </c>
      <c r="I139" s="80">
        <f t="shared" si="10"/>
        <v>15.387756127279516</v>
      </c>
      <c r="J139" s="80">
        <f t="shared" si="11"/>
        <v>1.4375438727204823</v>
      </c>
      <c r="K139" s="80">
        <f t="shared" si="12"/>
        <v>1.4375438727204823</v>
      </c>
      <c r="L139" s="80">
        <f t="shared" si="13"/>
        <v>2.0665323859962021</v>
      </c>
      <c r="M139" s="71">
        <f t="shared" si="14"/>
        <v>8.5439419964011484E-2</v>
      </c>
    </row>
    <row r="140" spans="7:13" x14ac:dyDescent="0.3">
      <c r="G140" s="9">
        <v>43663.291666666664</v>
      </c>
      <c r="H140" s="80">
        <v>16.9907</v>
      </c>
      <c r="I140" s="80">
        <f t="shared" si="10"/>
        <v>15.531510514551565</v>
      </c>
      <c r="J140" s="80">
        <f t="shared" si="11"/>
        <v>1.4591894854484355</v>
      </c>
      <c r="K140" s="80">
        <f t="shared" si="12"/>
        <v>1.4591894854484355</v>
      </c>
      <c r="L140" s="80">
        <f t="shared" si="13"/>
        <v>2.1292339544432699</v>
      </c>
      <c r="M140" s="71">
        <f t="shared" si="14"/>
        <v>8.5881657933365635E-2</v>
      </c>
    </row>
    <row r="141" spans="7:13" x14ac:dyDescent="0.3">
      <c r="G141" s="5">
        <v>43664.291666666664</v>
      </c>
      <c r="H141" s="91">
        <v>16.902699999999999</v>
      </c>
      <c r="I141" s="80">
        <f t="shared" si="10"/>
        <v>15.677429463096409</v>
      </c>
      <c r="J141" s="80">
        <f t="shared" si="11"/>
        <v>1.2252705369035901</v>
      </c>
      <c r="K141" s="80">
        <f t="shared" si="12"/>
        <v>1.2252705369035901</v>
      </c>
      <c r="L141" s="80">
        <f t="shared" si="13"/>
        <v>1.501287888604012</v>
      </c>
      <c r="M141" s="71">
        <f t="shared" si="14"/>
        <v>7.2489634017262938E-2</v>
      </c>
    </row>
    <row r="142" spans="7:13" x14ac:dyDescent="0.3">
      <c r="G142" s="9">
        <v>43665.291666666664</v>
      </c>
      <c r="H142" s="80">
        <v>17.212</v>
      </c>
      <c r="I142" s="80">
        <f t="shared" si="10"/>
        <v>15.799956516786768</v>
      </c>
      <c r="J142" s="80">
        <f t="shared" si="11"/>
        <v>1.4120434832132318</v>
      </c>
      <c r="K142" s="80">
        <f t="shared" si="12"/>
        <v>1.4120434832132318</v>
      </c>
      <c r="L142" s="80">
        <f t="shared" si="13"/>
        <v>1.9938667984849565</v>
      </c>
      <c r="M142" s="71">
        <f t="shared" si="14"/>
        <v>8.2038315315665342E-2</v>
      </c>
    </row>
    <row r="143" spans="7:13" x14ac:dyDescent="0.3">
      <c r="G143" s="5">
        <v>43668.291666666664</v>
      </c>
      <c r="H143" s="91">
        <v>17.045300000000001</v>
      </c>
      <c r="I143" s="80">
        <f t="shared" si="10"/>
        <v>15.941160865108092</v>
      </c>
      <c r="J143" s="80">
        <f t="shared" si="11"/>
        <v>1.1041391348919092</v>
      </c>
      <c r="K143" s="80">
        <f t="shared" si="12"/>
        <v>1.1041391348919092</v>
      </c>
      <c r="L143" s="80">
        <f t="shared" si="13"/>
        <v>1.2191232291998537</v>
      </c>
      <c r="M143" s="71">
        <f t="shared" si="14"/>
        <v>6.4776749889524338E-2</v>
      </c>
    </row>
    <row r="144" spans="7:13" x14ac:dyDescent="0.3">
      <c r="G144" s="9">
        <v>43669.291666666664</v>
      </c>
      <c r="H144" s="80">
        <v>17.3447</v>
      </c>
      <c r="I144" s="80">
        <f t="shared" si="10"/>
        <v>16.051574778597285</v>
      </c>
      <c r="J144" s="80">
        <f t="shared" si="11"/>
        <v>1.2931252214027147</v>
      </c>
      <c r="K144" s="80">
        <f t="shared" si="12"/>
        <v>1.2931252214027147</v>
      </c>
      <c r="L144" s="80">
        <f t="shared" si="13"/>
        <v>1.6721728382278198</v>
      </c>
      <c r="M144" s="71">
        <f t="shared" si="14"/>
        <v>7.4554487618852722E-2</v>
      </c>
    </row>
    <row r="145" spans="7:13" x14ac:dyDescent="0.3">
      <c r="G145" s="5">
        <v>43670.291666666664</v>
      </c>
      <c r="H145" s="91">
        <v>17.6587</v>
      </c>
      <c r="I145" s="80">
        <f t="shared" si="10"/>
        <v>16.180887300737556</v>
      </c>
      <c r="J145" s="80">
        <f t="shared" si="11"/>
        <v>1.4778126992624436</v>
      </c>
      <c r="K145" s="80">
        <f t="shared" si="12"/>
        <v>1.4778126992624436</v>
      </c>
      <c r="L145" s="80">
        <f t="shared" si="13"/>
        <v>2.1839303741013496</v>
      </c>
      <c r="M145" s="71">
        <f t="shared" si="14"/>
        <v>8.3687513761627058E-2</v>
      </c>
    </row>
    <row r="146" spans="7:13" x14ac:dyDescent="0.3">
      <c r="G146" s="9">
        <v>43671.291666666664</v>
      </c>
      <c r="H146" s="80">
        <v>15.2547</v>
      </c>
      <c r="I146" s="80">
        <f t="shared" si="10"/>
        <v>16.328668570663801</v>
      </c>
      <c r="J146" s="80">
        <f t="shared" si="11"/>
        <v>-1.0739685706638014</v>
      </c>
      <c r="K146" s="80">
        <f t="shared" si="12"/>
        <v>1.0739685706638014</v>
      </c>
      <c r="L146" s="80">
        <f t="shared" si="13"/>
        <v>1.1534084907736486</v>
      </c>
      <c r="M146" s="71">
        <f t="shared" si="14"/>
        <v>7.0402470757458452E-2</v>
      </c>
    </row>
    <row r="147" spans="7:13" x14ac:dyDescent="0.3">
      <c r="G147" s="5">
        <v>43672.291666666664</v>
      </c>
      <c r="H147" s="91">
        <v>15.2027</v>
      </c>
      <c r="I147" s="80">
        <f t="shared" si="10"/>
        <v>16.221271713597421</v>
      </c>
      <c r="J147" s="80">
        <f t="shared" si="11"/>
        <v>-1.0185717135974208</v>
      </c>
      <c r="K147" s="80">
        <f t="shared" si="12"/>
        <v>1.0185717135974208</v>
      </c>
      <c r="L147" s="80">
        <f t="shared" si="13"/>
        <v>1.0374883357407862</v>
      </c>
      <c r="M147" s="71">
        <f t="shared" si="14"/>
        <v>6.6999395738745152E-2</v>
      </c>
    </row>
    <row r="148" spans="7:13" x14ac:dyDescent="0.3">
      <c r="G148" s="9">
        <v>43675.291666666664</v>
      </c>
      <c r="H148" s="80">
        <v>15.718</v>
      </c>
      <c r="I148" s="80">
        <f t="shared" si="10"/>
        <v>16.119414542237678</v>
      </c>
      <c r="J148" s="80">
        <f t="shared" si="11"/>
        <v>-0.40141454223767781</v>
      </c>
      <c r="K148" s="80">
        <f t="shared" si="12"/>
        <v>0.40141454223767781</v>
      </c>
      <c r="L148" s="80">
        <f t="shared" si="13"/>
        <v>0.16113363471988443</v>
      </c>
      <c r="M148" s="71">
        <f t="shared" si="14"/>
        <v>2.5538525400030397E-2</v>
      </c>
    </row>
    <row r="149" spans="7:13" x14ac:dyDescent="0.3">
      <c r="G149" s="5">
        <v>43676.291666666664</v>
      </c>
      <c r="H149" s="91">
        <v>16.150700000000001</v>
      </c>
      <c r="I149" s="80">
        <f t="shared" si="10"/>
        <v>16.07927308801391</v>
      </c>
      <c r="J149" s="80">
        <f t="shared" si="11"/>
        <v>7.1426911986090857E-2</v>
      </c>
      <c r="K149" s="80">
        <f t="shared" si="12"/>
        <v>7.1426911986090857E-2</v>
      </c>
      <c r="L149" s="80">
        <f t="shared" si="13"/>
        <v>5.1018037558687697E-3</v>
      </c>
      <c r="M149" s="71">
        <f t="shared" si="14"/>
        <v>4.4225273199360307E-3</v>
      </c>
    </row>
    <row r="150" spans="7:13" x14ac:dyDescent="0.3">
      <c r="G150" s="9">
        <v>43677.291666666664</v>
      </c>
      <c r="H150" s="80">
        <v>16.107299999999999</v>
      </c>
      <c r="I150" s="80">
        <f t="shared" si="10"/>
        <v>16.086415779212519</v>
      </c>
      <c r="J150" s="80">
        <f t="shared" si="11"/>
        <v>2.0884220787479535E-2</v>
      </c>
      <c r="K150" s="80">
        <f t="shared" si="12"/>
        <v>2.0884220787479535E-2</v>
      </c>
      <c r="L150" s="80">
        <f t="shared" si="13"/>
        <v>4.3615067790019231E-4</v>
      </c>
      <c r="M150" s="71">
        <f t="shared" si="14"/>
        <v>1.2965686854705342E-3</v>
      </c>
    </row>
    <row r="151" spans="7:13" x14ac:dyDescent="0.3">
      <c r="G151" s="5">
        <v>43678.291666666664</v>
      </c>
      <c r="H151" s="91">
        <v>15.59</v>
      </c>
      <c r="I151" s="80">
        <f t="shared" si="10"/>
        <v>16.088504201291268</v>
      </c>
      <c r="J151" s="80">
        <f t="shared" si="11"/>
        <v>-0.4985042012912686</v>
      </c>
      <c r="K151" s="80">
        <f t="shared" si="12"/>
        <v>0.4985042012912686</v>
      </c>
      <c r="L151" s="80">
        <f t="shared" si="13"/>
        <v>0.24850643870504563</v>
      </c>
      <c r="M151" s="71">
        <f t="shared" si="14"/>
        <v>3.1975894887188494E-2</v>
      </c>
    </row>
    <row r="152" spans="7:13" x14ac:dyDescent="0.3">
      <c r="G152" s="9">
        <v>43679.291666666664</v>
      </c>
      <c r="H152" s="80">
        <v>15.6227</v>
      </c>
      <c r="I152" s="80">
        <f t="shared" si="10"/>
        <v>16.038653781162143</v>
      </c>
      <c r="J152" s="80">
        <f t="shared" si="11"/>
        <v>-0.41595378116214299</v>
      </c>
      <c r="K152" s="80">
        <f t="shared" si="12"/>
        <v>0.41595378116214299</v>
      </c>
      <c r="L152" s="80">
        <f t="shared" si="13"/>
        <v>0.17301754806308395</v>
      </c>
      <c r="M152" s="71">
        <f t="shared" si="14"/>
        <v>2.6624961188664122E-2</v>
      </c>
    </row>
    <row r="153" spans="7:13" x14ac:dyDescent="0.3">
      <c r="G153" s="5">
        <v>43682.291666666664</v>
      </c>
      <c r="H153" s="91">
        <v>15.221299999999999</v>
      </c>
      <c r="I153" s="80">
        <f t="shared" si="10"/>
        <v>15.997058403045928</v>
      </c>
      <c r="J153" s="80">
        <f t="shared" si="11"/>
        <v>-0.7757584030459288</v>
      </c>
      <c r="K153" s="80">
        <f t="shared" si="12"/>
        <v>0.7757584030459288</v>
      </c>
      <c r="L153" s="80">
        <f t="shared" si="13"/>
        <v>0.60180109989636976</v>
      </c>
      <c r="M153" s="71">
        <f t="shared" si="14"/>
        <v>5.0965318536913988E-2</v>
      </c>
    </row>
    <row r="154" spans="7:13" x14ac:dyDescent="0.3">
      <c r="G154" s="9">
        <v>43683.291666666664</v>
      </c>
      <c r="H154" s="80">
        <v>15.3833</v>
      </c>
      <c r="I154" s="80">
        <f t="shared" si="10"/>
        <v>15.919482562741337</v>
      </c>
      <c r="J154" s="80">
        <f t="shared" si="11"/>
        <v>-0.53618256274133635</v>
      </c>
      <c r="K154" s="80">
        <f t="shared" si="12"/>
        <v>0.53618256274133635</v>
      </c>
      <c r="L154" s="80">
        <f t="shared" si="13"/>
        <v>0.28749174058786708</v>
      </c>
      <c r="M154" s="71">
        <f t="shared" si="14"/>
        <v>3.485484666757694E-2</v>
      </c>
    </row>
    <row r="155" spans="7:13" x14ac:dyDescent="0.3">
      <c r="G155" s="5">
        <v>43684.291666666664</v>
      </c>
      <c r="H155" s="91">
        <v>15.561299999999999</v>
      </c>
      <c r="I155" s="80">
        <f t="shared" si="10"/>
        <v>15.865864306467204</v>
      </c>
      <c r="J155" s="80">
        <f t="shared" si="11"/>
        <v>-0.30456430646720456</v>
      </c>
      <c r="K155" s="80">
        <f t="shared" si="12"/>
        <v>0.30456430646720456</v>
      </c>
      <c r="L155" s="80">
        <f t="shared" si="13"/>
        <v>9.2759416773849301E-2</v>
      </c>
      <c r="M155" s="71">
        <f t="shared" si="14"/>
        <v>1.9571906361756701E-2</v>
      </c>
    </row>
    <row r="156" spans="7:13" x14ac:dyDescent="0.3">
      <c r="G156" s="9">
        <v>43685.291666666664</v>
      </c>
      <c r="H156" s="80">
        <v>15.886699999999999</v>
      </c>
      <c r="I156" s="80">
        <f t="shared" si="10"/>
        <v>15.835407875820483</v>
      </c>
      <c r="J156" s="80">
        <f t="shared" si="11"/>
        <v>5.1292124179516563E-2</v>
      </c>
      <c r="K156" s="80">
        <f t="shared" si="12"/>
        <v>5.1292124179516563E-2</v>
      </c>
      <c r="L156" s="80">
        <f t="shared" si="13"/>
        <v>2.6308820028469477E-3</v>
      </c>
      <c r="M156" s="71">
        <f t="shared" si="14"/>
        <v>3.2286204296371533E-3</v>
      </c>
    </row>
    <row r="157" spans="7:13" x14ac:dyDescent="0.3">
      <c r="G157" s="5">
        <v>43686.291666666664</v>
      </c>
      <c r="H157" s="91">
        <v>15.667299999999999</v>
      </c>
      <c r="I157" s="80">
        <f t="shared" si="10"/>
        <v>15.840537088238435</v>
      </c>
      <c r="J157" s="80">
        <f t="shared" si="11"/>
        <v>-0.17323708823843553</v>
      </c>
      <c r="K157" s="80">
        <f t="shared" si="12"/>
        <v>0.17323708823843553</v>
      </c>
      <c r="L157" s="80">
        <f t="shared" si="13"/>
        <v>3.0011088741331498E-2</v>
      </c>
      <c r="M157" s="71">
        <f t="shared" si="14"/>
        <v>1.1057239488516562E-2</v>
      </c>
    </row>
    <row r="158" spans="7:13" x14ac:dyDescent="0.3">
      <c r="G158" s="9">
        <v>43689.291666666664</v>
      </c>
      <c r="H158" s="80">
        <v>15.267300000000001</v>
      </c>
      <c r="I158" s="80">
        <f t="shared" si="10"/>
        <v>15.823213379414591</v>
      </c>
      <c r="J158" s="80">
        <f t="shared" si="11"/>
        <v>-0.55591337941459074</v>
      </c>
      <c r="K158" s="80">
        <f t="shared" si="12"/>
        <v>0.55591337941459074</v>
      </c>
      <c r="L158" s="80">
        <f t="shared" si="13"/>
        <v>0.30903968541215071</v>
      </c>
      <c r="M158" s="71">
        <f t="shared" si="14"/>
        <v>3.6412029593614503E-2</v>
      </c>
    </row>
    <row r="159" spans="7:13" x14ac:dyDescent="0.3">
      <c r="G159" s="5">
        <v>43690.291666666664</v>
      </c>
      <c r="H159" s="91">
        <v>15.666700000000001</v>
      </c>
      <c r="I159" s="80">
        <f t="shared" si="10"/>
        <v>15.767622041473134</v>
      </c>
      <c r="J159" s="80">
        <f t="shared" si="11"/>
        <v>-0.10092204147313311</v>
      </c>
      <c r="K159" s="80">
        <f t="shared" si="12"/>
        <v>0.10092204147313311</v>
      </c>
      <c r="L159" s="80">
        <f t="shared" si="13"/>
        <v>1.0185258455104798E-2</v>
      </c>
      <c r="M159" s="71">
        <f t="shared" si="14"/>
        <v>6.4418187284580103E-3</v>
      </c>
    </row>
    <row r="160" spans="7:13" x14ac:dyDescent="0.3">
      <c r="G160" s="9">
        <v>43691.291666666664</v>
      </c>
      <c r="H160" s="80">
        <v>14.641299999999999</v>
      </c>
      <c r="I160" s="80">
        <f t="shared" si="10"/>
        <v>15.757529837325821</v>
      </c>
      <c r="J160" s="80">
        <f t="shared" si="11"/>
        <v>-1.1162298373258217</v>
      </c>
      <c r="K160" s="80">
        <f t="shared" si="12"/>
        <v>1.1162298373258217</v>
      </c>
      <c r="L160" s="80">
        <f t="shared" si="13"/>
        <v>1.2459690497364304</v>
      </c>
      <c r="M160" s="71">
        <f t="shared" si="14"/>
        <v>7.6238437660987868E-2</v>
      </c>
    </row>
    <row r="161" spans="7:13" x14ac:dyDescent="0.3">
      <c r="G161" s="5">
        <v>43692.291666666664</v>
      </c>
      <c r="H161" s="91">
        <v>14.375999999999999</v>
      </c>
      <c r="I161" s="80">
        <f t="shared" si="10"/>
        <v>15.645906853593239</v>
      </c>
      <c r="J161" s="80">
        <f t="shared" si="11"/>
        <v>-1.2699068535932394</v>
      </c>
      <c r="K161" s="80">
        <f t="shared" si="12"/>
        <v>1.2699068535932394</v>
      </c>
      <c r="L161" s="80">
        <f t="shared" si="13"/>
        <v>1.6126634168030811</v>
      </c>
      <c r="M161" s="71">
        <f t="shared" si="14"/>
        <v>8.8335201279440695E-2</v>
      </c>
    </row>
    <row r="162" spans="7:13" x14ac:dyDescent="0.3">
      <c r="G162" s="9">
        <v>43693.291666666664</v>
      </c>
      <c r="H162" s="80">
        <v>14.662699999999999</v>
      </c>
      <c r="I162" s="80">
        <f t="shared" si="10"/>
        <v>15.518916168233915</v>
      </c>
      <c r="J162" s="80">
        <f t="shared" si="11"/>
        <v>-0.85621616823391555</v>
      </c>
      <c r="K162" s="80">
        <f t="shared" si="12"/>
        <v>0.85621616823391555</v>
      </c>
      <c r="L162" s="80">
        <f t="shared" si="13"/>
        <v>0.73310612674516873</v>
      </c>
      <c r="M162" s="71">
        <f t="shared" si="14"/>
        <v>5.8394168075041816E-2</v>
      </c>
    </row>
    <row r="163" spans="7:13" x14ac:dyDescent="0.3">
      <c r="G163" s="5">
        <v>43696.291666666664</v>
      </c>
      <c r="H163" s="91">
        <v>15.122</v>
      </c>
      <c r="I163" s="80">
        <f t="shared" si="10"/>
        <v>15.433294551410523</v>
      </c>
      <c r="J163" s="80">
        <f t="shared" si="11"/>
        <v>-0.31129455141052276</v>
      </c>
      <c r="K163" s="80">
        <f t="shared" si="12"/>
        <v>0.31129455141052276</v>
      </c>
      <c r="L163" s="80">
        <f t="shared" si="13"/>
        <v>9.6904297737878592E-2</v>
      </c>
      <c r="M163" s="71">
        <f t="shared" si="14"/>
        <v>2.0585541027015129E-2</v>
      </c>
    </row>
    <row r="164" spans="7:13" x14ac:dyDescent="0.3">
      <c r="G164" s="9">
        <v>43697.291666666664</v>
      </c>
      <c r="H164" s="80">
        <v>15.0573</v>
      </c>
      <c r="I164" s="80">
        <f t="shared" si="10"/>
        <v>15.402165096269471</v>
      </c>
      <c r="J164" s="80">
        <f t="shared" si="11"/>
        <v>-0.34486509626947104</v>
      </c>
      <c r="K164" s="80">
        <f t="shared" si="12"/>
        <v>0.34486509626947104</v>
      </c>
      <c r="L164" s="80">
        <f t="shared" si="13"/>
        <v>0.11893193462495152</v>
      </c>
      <c r="M164" s="71">
        <f t="shared" si="14"/>
        <v>2.2903514990700261E-2</v>
      </c>
    </row>
    <row r="165" spans="7:13" x14ac:dyDescent="0.3">
      <c r="G165" s="5">
        <v>43698.291666666664</v>
      </c>
      <c r="H165" s="91">
        <v>14.722</v>
      </c>
      <c r="I165" s="80">
        <f t="shared" si="10"/>
        <v>15.367678586642525</v>
      </c>
      <c r="J165" s="80">
        <f t="shared" si="11"/>
        <v>-0.64567858664252498</v>
      </c>
      <c r="K165" s="80">
        <f t="shared" si="12"/>
        <v>0.64567858664252498</v>
      </c>
      <c r="L165" s="80">
        <f t="shared" si="13"/>
        <v>0.41690083724868865</v>
      </c>
      <c r="M165" s="71">
        <f t="shared" si="14"/>
        <v>4.3858075441008351E-2</v>
      </c>
    </row>
    <row r="166" spans="7:13" x14ac:dyDescent="0.3">
      <c r="G166" s="9">
        <v>43699.291666666664</v>
      </c>
      <c r="H166" s="80">
        <v>14.81</v>
      </c>
      <c r="I166" s="80">
        <f t="shared" si="10"/>
        <v>15.303110727978272</v>
      </c>
      <c r="J166" s="80">
        <f t="shared" si="11"/>
        <v>-0.49311072797827116</v>
      </c>
      <c r="K166" s="80">
        <f t="shared" si="12"/>
        <v>0.49311072797827116</v>
      </c>
      <c r="L166" s="80">
        <f t="shared" si="13"/>
        <v>0.24315819004726053</v>
      </c>
      <c r="M166" s="71">
        <f t="shared" si="14"/>
        <v>3.3295795271996699E-2</v>
      </c>
    </row>
    <row r="167" spans="7:13" x14ac:dyDescent="0.3">
      <c r="G167" s="5">
        <v>43700.291666666664</v>
      </c>
      <c r="H167" s="91">
        <v>14.093299999999999</v>
      </c>
      <c r="I167" s="80">
        <f t="shared" si="10"/>
        <v>15.253799655180444</v>
      </c>
      <c r="J167" s="80">
        <f t="shared" si="11"/>
        <v>-1.1604996551804447</v>
      </c>
      <c r="K167" s="80">
        <f t="shared" si="12"/>
        <v>1.1604996551804447</v>
      </c>
      <c r="L167" s="80">
        <f t="shared" si="13"/>
        <v>1.346759449673931</v>
      </c>
      <c r="M167" s="71">
        <f t="shared" si="14"/>
        <v>8.2344068116086702E-2</v>
      </c>
    </row>
    <row r="168" spans="7:13" x14ac:dyDescent="0.3">
      <c r="G168" s="9">
        <v>43703.291666666664</v>
      </c>
      <c r="H168" s="80">
        <v>14.333299999999999</v>
      </c>
      <c r="I168" s="80">
        <f t="shared" si="10"/>
        <v>15.137749689662401</v>
      </c>
      <c r="J168" s="80">
        <f t="shared" si="11"/>
        <v>-0.80444968966240182</v>
      </c>
      <c r="K168" s="80">
        <f t="shared" si="12"/>
        <v>0.80444968966240182</v>
      </c>
      <c r="L168" s="80">
        <f t="shared" si="13"/>
        <v>0.64713930319793456</v>
      </c>
      <c r="M168" s="71">
        <f t="shared" si="14"/>
        <v>5.6124527475347748E-2</v>
      </c>
    </row>
    <row r="169" spans="7:13" x14ac:dyDescent="0.3">
      <c r="G169" s="5">
        <v>43704.291666666664</v>
      </c>
      <c r="H169" s="91">
        <v>14.272</v>
      </c>
      <c r="I169" s="80">
        <f t="shared" si="10"/>
        <v>15.057304720696161</v>
      </c>
      <c r="J169" s="80">
        <f t="shared" si="11"/>
        <v>-0.78530472069616053</v>
      </c>
      <c r="K169" s="80">
        <f t="shared" si="12"/>
        <v>0.78530472069616053</v>
      </c>
      <c r="L169" s="80">
        <f t="shared" si="13"/>
        <v>0.61670350434767474</v>
      </c>
      <c r="M169" s="71">
        <f t="shared" si="14"/>
        <v>5.5024153636222012E-2</v>
      </c>
    </row>
    <row r="170" spans="7:13" x14ac:dyDescent="0.3">
      <c r="G170" s="9">
        <v>43705.291666666664</v>
      </c>
      <c r="H170" s="80">
        <v>14.3727</v>
      </c>
      <c r="I170" s="80">
        <f t="shared" si="10"/>
        <v>14.978774248626546</v>
      </c>
      <c r="J170" s="80">
        <f t="shared" si="11"/>
        <v>-0.60607424862654646</v>
      </c>
      <c r="K170" s="80">
        <f t="shared" si="12"/>
        <v>0.60607424862654646</v>
      </c>
      <c r="L170" s="80">
        <f t="shared" si="13"/>
        <v>0.36732599484823286</v>
      </c>
      <c r="M170" s="71">
        <f t="shared" si="14"/>
        <v>4.2168433810386804E-2</v>
      </c>
    </row>
    <row r="171" spans="7:13" x14ac:dyDescent="0.3">
      <c r="G171" s="5">
        <v>43706.291666666664</v>
      </c>
      <c r="H171" s="91">
        <v>14.7807</v>
      </c>
      <c r="I171" s="80">
        <f t="shared" si="10"/>
        <v>14.918166823763892</v>
      </c>
      <c r="J171" s="80">
        <f t="shared" si="11"/>
        <v>-0.13746682376389252</v>
      </c>
      <c r="K171" s="80">
        <f t="shared" si="12"/>
        <v>0.13746682376389252</v>
      </c>
      <c r="L171" s="80">
        <f t="shared" si="13"/>
        <v>1.8897127635733084E-2</v>
      </c>
      <c r="M171" s="71">
        <f t="shared" si="14"/>
        <v>9.3004271627116792E-3</v>
      </c>
    </row>
    <row r="172" spans="7:13" x14ac:dyDescent="0.3">
      <c r="G172" s="9">
        <v>43707.291666666664</v>
      </c>
      <c r="H172" s="80">
        <v>15.040699999999999</v>
      </c>
      <c r="I172" s="80">
        <f t="shared" si="10"/>
        <v>14.904420141387504</v>
      </c>
      <c r="J172" s="80">
        <f t="shared" si="11"/>
        <v>0.13627985861249492</v>
      </c>
      <c r="K172" s="80">
        <f t="shared" si="12"/>
        <v>0.13627985861249492</v>
      </c>
      <c r="L172" s="80">
        <f t="shared" si="13"/>
        <v>1.8572199863441607E-2</v>
      </c>
      <c r="M172" s="71">
        <f t="shared" si="14"/>
        <v>9.0607391020693807E-3</v>
      </c>
    </row>
    <row r="173" spans="7:13" x14ac:dyDescent="0.3">
      <c r="G173" s="5">
        <v>43711.291666666664</v>
      </c>
      <c r="H173" s="91">
        <v>15.0007</v>
      </c>
      <c r="I173" s="80">
        <f t="shared" si="10"/>
        <v>14.918048127248754</v>
      </c>
      <c r="J173" s="80">
        <f t="shared" si="11"/>
        <v>8.2651872751245747E-2</v>
      </c>
      <c r="K173" s="80">
        <f t="shared" si="12"/>
        <v>8.2651872751245747E-2</v>
      </c>
      <c r="L173" s="80">
        <f t="shared" si="13"/>
        <v>6.8313320692881194E-3</v>
      </c>
      <c r="M173" s="71">
        <f t="shared" si="14"/>
        <v>5.509867722922647E-3</v>
      </c>
    </row>
    <row r="174" spans="7:13" x14ac:dyDescent="0.3">
      <c r="G174" s="9">
        <v>43712.291666666664</v>
      </c>
      <c r="H174" s="80">
        <v>14.712</v>
      </c>
      <c r="I174" s="80">
        <f t="shared" si="10"/>
        <v>14.926313314523878</v>
      </c>
      <c r="J174" s="80">
        <f t="shared" si="11"/>
        <v>-0.21431331452387781</v>
      </c>
      <c r="K174" s="80">
        <f t="shared" si="12"/>
        <v>0.21431331452387781</v>
      </c>
      <c r="L174" s="80">
        <f t="shared" si="13"/>
        <v>4.5930196782210574E-2</v>
      </c>
      <c r="M174" s="71">
        <f t="shared" si="14"/>
        <v>1.4567245413531662E-2</v>
      </c>
    </row>
    <row r="175" spans="7:13" x14ac:dyDescent="0.3">
      <c r="G175" s="5">
        <v>43713.291666666664</v>
      </c>
      <c r="H175" s="91">
        <v>15.305300000000001</v>
      </c>
      <c r="I175" s="80">
        <f t="shared" si="10"/>
        <v>14.90488198307149</v>
      </c>
      <c r="J175" s="80">
        <f t="shared" si="11"/>
        <v>0.40041801692851031</v>
      </c>
      <c r="K175" s="80">
        <f t="shared" si="12"/>
        <v>0.40041801692851031</v>
      </c>
      <c r="L175" s="80">
        <f t="shared" si="13"/>
        <v>0.16033458828096078</v>
      </c>
      <c r="M175" s="71">
        <f t="shared" si="14"/>
        <v>2.6162049546791653E-2</v>
      </c>
    </row>
    <row r="176" spans="7:13" x14ac:dyDescent="0.3">
      <c r="G176" s="9">
        <v>43714.291666666664</v>
      </c>
      <c r="H176" s="80">
        <v>15.1633</v>
      </c>
      <c r="I176" s="80">
        <f t="shared" si="10"/>
        <v>14.944923784764342</v>
      </c>
      <c r="J176" s="80">
        <f t="shared" si="11"/>
        <v>0.21837621523565787</v>
      </c>
      <c r="K176" s="80">
        <f t="shared" si="12"/>
        <v>0.21837621523565787</v>
      </c>
      <c r="L176" s="80">
        <f t="shared" si="13"/>
        <v>4.7688171380650374E-2</v>
      </c>
      <c r="M176" s="71">
        <f t="shared" si="14"/>
        <v>1.4401628618813707E-2</v>
      </c>
    </row>
    <row r="177" spans="7:13" x14ac:dyDescent="0.3">
      <c r="G177" s="5">
        <v>43717.291666666664</v>
      </c>
      <c r="H177" s="91">
        <v>15.4527</v>
      </c>
      <c r="I177" s="80">
        <f t="shared" si="10"/>
        <v>14.966761406287908</v>
      </c>
      <c r="J177" s="80">
        <f t="shared" si="11"/>
        <v>0.48593859371209192</v>
      </c>
      <c r="K177" s="80">
        <f t="shared" si="12"/>
        <v>0.48593859371209192</v>
      </c>
      <c r="L177" s="80">
        <f t="shared" si="13"/>
        <v>0.23613631685888553</v>
      </c>
      <c r="M177" s="71">
        <f t="shared" si="14"/>
        <v>3.1446840598218555E-2</v>
      </c>
    </row>
    <row r="178" spans="7:13" x14ac:dyDescent="0.3">
      <c r="G178" s="9">
        <v>43718.291666666664</v>
      </c>
      <c r="H178" s="80">
        <v>15.7027</v>
      </c>
      <c r="I178" s="80">
        <f t="shared" si="10"/>
        <v>15.015355265659117</v>
      </c>
      <c r="J178" s="80">
        <f t="shared" si="11"/>
        <v>0.68734473434088272</v>
      </c>
      <c r="K178" s="80">
        <f t="shared" si="12"/>
        <v>0.68734473434088272</v>
      </c>
      <c r="L178" s="80">
        <f t="shared" si="13"/>
        <v>0.47244278382613863</v>
      </c>
      <c r="M178" s="71">
        <f t="shared" si="14"/>
        <v>4.3772391648626209E-2</v>
      </c>
    </row>
    <row r="179" spans="7:13" x14ac:dyDescent="0.3">
      <c r="G179" s="5">
        <v>43719.291666666664</v>
      </c>
      <c r="H179" s="91">
        <v>16.473299999999998</v>
      </c>
      <c r="I179" s="80">
        <f t="shared" si="10"/>
        <v>15.084089739093207</v>
      </c>
      <c r="J179" s="80">
        <f t="shared" si="11"/>
        <v>1.3892102609067916</v>
      </c>
      <c r="K179" s="80">
        <f t="shared" si="12"/>
        <v>1.3892102609067916</v>
      </c>
      <c r="L179" s="80">
        <f t="shared" si="13"/>
        <v>1.9299051490087158</v>
      </c>
      <c r="M179" s="71">
        <f t="shared" si="14"/>
        <v>8.4331024197142751E-2</v>
      </c>
    </row>
    <row r="180" spans="7:13" x14ac:dyDescent="0.3">
      <c r="G180" s="9">
        <v>43720.291666666664</v>
      </c>
      <c r="H180" s="80">
        <v>16.391300000000001</v>
      </c>
      <c r="I180" s="80">
        <f t="shared" si="10"/>
        <v>15.223010765183886</v>
      </c>
      <c r="J180" s="80">
        <f t="shared" si="11"/>
        <v>1.1682892348161147</v>
      </c>
      <c r="K180" s="80">
        <f t="shared" si="12"/>
        <v>1.1682892348161147</v>
      </c>
      <c r="L180" s="80">
        <f t="shared" si="13"/>
        <v>1.3648997361872228</v>
      </c>
      <c r="M180" s="71">
        <f t="shared" si="14"/>
        <v>7.1274958960919177E-2</v>
      </c>
    </row>
    <row r="181" spans="7:13" x14ac:dyDescent="0.3">
      <c r="G181" s="5">
        <v>43721.291666666664</v>
      </c>
      <c r="H181" s="91">
        <v>16.346699999999998</v>
      </c>
      <c r="I181" s="80">
        <f t="shared" si="10"/>
        <v>15.339839688665498</v>
      </c>
      <c r="J181" s="80">
        <f t="shared" si="11"/>
        <v>1.0068603113345009</v>
      </c>
      <c r="K181" s="80">
        <f t="shared" si="12"/>
        <v>1.0068603113345009</v>
      </c>
      <c r="L181" s="80">
        <f t="shared" si="13"/>
        <v>1.0137676865406082</v>
      </c>
      <c r="M181" s="71">
        <f t="shared" si="14"/>
        <v>6.1594102255164714E-2</v>
      </c>
    </row>
    <row r="182" spans="7:13" x14ac:dyDescent="0.3">
      <c r="G182" s="9">
        <v>43724.291666666664</v>
      </c>
      <c r="H182" s="80">
        <v>16.1873</v>
      </c>
      <c r="I182" s="80">
        <f t="shared" si="10"/>
        <v>15.440525719798949</v>
      </c>
      <c r="J182" s="80">
        <f t="shared" si="11"/>
        <v>0.74677428020105197</v>
      </c>
      <c r="K182" s="80">
        <f t="shared" si="12"/>
        <v>0.74677428020105197</v>
      </c>
      <c r="L182" s="80">
        <f t="shared" si="13"/>
        <v>0.55767182556979933</v>
      </c>
      <c r="M182" s="71">
        <f t="shared" si="14"/>
        <v>4.6133344053736688E-2</v>
      </c>
    </row>
    <row r="183" spans="7:13" x14ac:dyDescent="0.3">
      <c r="G183" s="5">
        <v>43725.291666666664</v>
      </c>
      <c r="H183" s="91">
        <v>16.319299999999998</v>
      </c>
      <c r="I183" s="80">
        <f t="shared" si="10"/>
        <v>15.515203147819054</v>
      </c>
      <c r="J183" s="80">
        <f t="shared" si="11"/>
        <v>0.80409685218094396</v>
      </c>
      <c r="K183" s="80">
        <f t="shared" si="12"/>
        <v>0.80409685218094396</v>
      </c>
      <c r="L183" s="80">
        <f t="shared" si="13"/>
        <v>0.64657174768730286</v>
      </c>
      <c r="M183" s="71">
        <f t="shared" si="14"/>
        <v>4.9272753866951652E-2</v>
      </c>
    </row>
    <row r="184" spans="7:13" x14ac:dyDescent="0.3">
      <c r="G184" s="9">
        <v>43726.291666666664</v>
      </c>
      <c r="H184" s="80">
        <v>16.232700000000001</v>
      </c>
      <c r="I184" s="80">
        <f t="shared" si="10"/>
        <v>15.59561283303715</v>
      </c>
      <c r="J184" s="80">
        <f t="shared" si="11"/>
        <v>0.63708716696285173</v>
      </c>
      <c r="K184" s="80">
        <f t="shared" si="12"/>
        <v>0.63708716696285173</v>
      </c>
      <c r="L184" s="80">
        <f t="shared" si="13"/>
        <v>0.40588005830875251</v>
      </c>
      <c r="M184" s="71">
        <f t="shared" si="14"/>
        <v>3.9247147237542225E-2</v>
      </c>
    </row>
    <row r="185" spans="7:13" x14ac:dyDescent="0.3">
      <c r="G185" s="5">
        <v>43727.291666666664</v>
      </c>
      <c r="H185" s="91">
        <v>16.440000000000001</v>
      </c>
      <c r="I185" s="80">
        <f t="shared" si="10"/>
        <v>15.659321549733434</v>
      </c>
      <c r="J185" s="80">
        <f t="shared" si="11"/>
        <v>0.78067845026656713</v>
      </c>
      <c r="K185" s="80">
        <f t="shared" si="12"/>
        <v>0.78067845026656713</v>
      </c>
      <c r="L185" s="80">
        <f t="shared" si="13"/>
        <v>0.60945884271060891</v>
      </c>
      <c r="M185" s="71">
        <f t="shared" si="14"/>
        <v>4.7486523738842282E-2</v>
      </c>
    </row>
    <row r="186" spans="7:13" x14ac:dyDescent="0.3">
      <c r="G186" s="9">
        <v>43728.291666666664</v>
      </c>
      <c r="H186" s="80">
        <v>16.0413</v>
      </c>
      <c r="I186" s="80">
        <f t="shared" si="10"/>
        <v>15.737389394760092</v>
      </c>
      <c r="J186" s="80">
        <f t="shared" si="11"/>
        <v>0.30391060523990809</v>
      </c>
      <c r="K186" s="80">
        <f t="shared" si="12"/>
        <v>0.30391060523990809</v>
      </c>
      <c r="L186" s="80">
        <f t="shared" si="13"/>
        <v>9.2361655977287252E-2</v>
      </c>
      <c r="M186" s="71">
        <f t="shared" si="14"/>
        <v>1.8945509730502397E-2</v>
      </c>
    </row>
    <row r="187" spans="7:13" x14ac:dyDescent="0.3">
      <c r="G187" s="5">
        <v>43731.291666666664</v>
      </c>
      <c r="H187" s="91">
        <v>16.082000000000001</v>
      </c>
      <c r="I187" s="80">
        <f t="shared" si="10"/>
        <v>15.767780455284083</v>
      </c>
      <c r="J187" s="80">
        <f t="shared" si="11"/>
        <v>0.31421954471591818</v>
      </c>
      <c r="K187" s="80">
        <f t="shared" si="12"/>
        <v>0.31421954471591818</v>
      </c>
      <c r="L187" s="80">
        <f t="shared" si="13"/>
        <v>9.8733922281478897E-2</v>
      </c>
      <c r="M187" s="71">
        <f t="shared" si="14"/>
        <v>1.953858629000859E-2</v>
      </c>
    </row>
    <row r="188" spans="7:13" x14ac:dyDescent="0.3">
      <c r="G188" s="9">
        <v>43732.291666666664</v>
      </c>
      <c r="H188" s="80">
        <v>14.880699999999999</v>
      </c>
      <c r="I188" s="80">
        <f t="shared" si="10"/>
        <v>15.799202409755674</v>
      </c>
      <c r="J188" s="80">
        <f t="shared" si="11"/>
        <v>-0.91850240975567488</v>
      </c>
      <c r="K188" s="80">
        <f t="shared" si="12"/>
        <v>0.91850240975567488</v>
      </c>
      <c r="L188" s="80">
        <f t="shared" si="13"/>
        <v>0.84364667672698168</v>
      </c>
      <c r="M188" s="71">
        <f t="shared" si="14"/>
        <v>6.1724408781554288E-2</v>
      </c>
    </row>
    <row r="189" spans="7:13" x14ac:dyDescent="0.3">
      <c r="G189" s="5">
        <v>43733.291666666664</v>
      </c>
      <c r="H189" s="91">
        <v>15.246700000000001</v>
      </c>
      <c r="I189" s="80">
        <f t="shared" si="10"/>
        <v>15.707352168780107</v>
      </c>
      <c r="J189" s="80">
        <f t="shared" si="11"/>
        <v>-0.46065216878010595</v>
      </c>
      <c r="K189" s="80">
        <f t="shared" si="12"/>
        <v>0.46065216878010595</v>
      </c>
      <c r="L189" s="80">
        <f t="shared" si="13"/>
        <v>0.21220042060181521</v>
      </c>
      <c r="M189" s="71">
        <f t="shared" si="14"/>
        <v>3.0213237538621863E-2</v>
      </c>
    </row>
    <row r="190" spans="7:13" x14ac:dyDescent="0.3">
      <c r="G190" s="9">
        <v>43734.291666666664</v>
      </c>
      <c r="H190" s="80">
        <v>16.1707</v>
      </c>
      <c r="I190" s="80">
        <f t="shared" si="10"/>
        <v>15.661286951902097</v>
      </c>
      <c r="J190" s="80">
        <f t="shared" si="11"/>
        <v>0.50941304809790289</v>
      </c>
      <c r="K190" s="80">
        <f t="shared" si="12"/>
        <v>0.50941304809790289</v>
      </c>
      <c r="L190" s="80">
        <f t="shared" si="13"/>
        <v>0.2595016535723963</v>
      </c>
      <c r="M190" s="71">
        <f t="shared" si="14"/>
        <v>3.1502226131082937E-2</v>
      </c>
    </row>
    <row r="191" spans="7:13" x14ac:dyDescent="0.3">
      <c r="G191" s="5">
        <v>43735.291666666664</v>
      </c>
      <c r="H191" s="91">
        <v>16.141999999999999</v>
      </c>
      <c r="I191" s="80">
        <f t="shared" si="10"/>
        <v>15.712228256711887</v>
      </c>
      <c r="J191" s="80">
        <f t="shared" si="11"/>
        <v>0.42977174328811252</v>
      </c>
      <c r="K191" s="80">
        <f t="shared" si="12"/>
        <v>0.42977174328811252</v>
      </c>
      <c r="L191" s="80">
        <f t="shared" si="13"/>
        <v>0.18470375132890329</v>
      </c>
      <c r="M191" s="71">
        <f t="shared" si="14"/>
        <v>2.6624442032468873E-2</v>
      </c>
    </row>
    <row r="192" spans="7:13" x14ac:dyDescent="0.3">
      <c r="G192" s="9">
        <v>43738.291666666664</v>
      </c>
      <c r="H192" s="80">
        <v>16.058</v>
      </c>
      <c r="I192" s="80">
        <f t="shared" si="10"/>
        <v>15.755205431040698</v>
      </c>
      <c r="J192" s="80">
        <f t="shared" si="11"/>
        <v>0.30279456895930146</v>
      </c>
      <c r="K192" s="80">
        <f t="shared" si="12"/>
        <v>0.30279456895930146</v>
      </c>
      <c r="L192" s="80">
        <f t="shared" si="13"/>
        <v>9.168455099124917E-2</v>
      </c>
      <c r="M192" s="71">
        <f t="shared" si="14"/>
        <v>1.885630644907843E-2</v>
      </c>
    </row>
    <row r="193" spans="7:13" x14ac:dyDescent="0.3">
      <c r="G193" s="5">
        <v>43739.291666666664</v>
      </c>
      <c r="H193" s="91">
        <v>16.3127</v>
      </c>
      <c r="I193" s="80">
        <f t="shared" si="10"/>
        <v>15.785484887936629</v>
      </c>
      <c r="J193" s="80">
        <f t="shared" si="11"/>
        <v>0.52721511206337013</v>
      </c>
      <c r="K193" s="80">
        <f t="shared" si="12"/>
        <v>0.52721511206337013</v>
      </c>
      <c r="L193" s="80">
        <f t="shared" si="13"/>
        <v>0.27795577438799191</v>
      </c>
      <c r="M193" s="71">
        <f t="shared" si="14"/>
        <v>3.2319304104370838E-2</v>
      </c>
    </row>
    <row r="194" spans="7:13" x14ac:dyDescent="0.3">
      <c r="G194" s="9">
        <v>43740.291666666664</v>
      </c>
      <c r="H194" s="80">
        <v>16.2087</v>
      </c>
      <c r="I194" s="80">
        <f t="shared" si="10"/>
        <v>15.838206399142967</v>
      </c>
      <c r="J194" s="80">
        <f t="shared" si="11"/>
        <v>0.3704936008570332</v>
      </c>
      <c r="K194" s="80">
        <f t="shared" si="12"/>
        <v>0.3704936008570332</v>
      </c>
      <c r="L194" s="80">
        <f t="shared" si="13"/>
        <v>0.13726550827601064</v>
      </c>
      <c r="M194" s="71">
        <f t="shared" si="14"/>
        <v>2.2857699930101314E-2</v>
      </c>
    </row>
    <row r="195" spans="7:13" x14ac:dyDescent="0.3">
      <c r="G195" s="5">
        <v>43741.291666666664</v>
      </c>
      <c r="H195" s="91">
        <v>15.535299999999999</v>
      </c>
      <c r="I195" s="80">
        <f t="shared" si="10"/>
        <v>15.87525575922867</v>
      </c>
      <c r="J195" s="80">
        <f t="shared" si="11"/>
        <v>-0.33995575922867083</v>
      </c>
      <c r="K195" s="80">
        <f t="shared" si="12"/>
        <v>0.33995575922867083</v>
      </c>
      <c r="L195" s="80">
        <f t="shared" si="13"/>
        <v>0.11556991823274201</v>
      </c>
      <c r="M195" s="71">
        <f t="shared" si="14"/>
        <v>2.188279333058717E-2</v>
      </c>
    </row>
    <row r="196" spans="7:13" x14ac:dyDescent="0.3">
      <c r="G196" s="9">
        <v>43742.291666666664</v>
      </c>
      <c r="H196" s="80">
        <v>15.428699999999999</v>
      </c>
      <c r="I196" s="80">
        <f t="shared" si="10"/>
        <v>15.841260183305804</v>
      </c>
      <c r="J196" s="80">
        <f t="shared" si="11"/>
        <v>-0.41256018330580524</v>
      </c>
      <c r="K196" s="80">
        <f t="shared" si="12"/>
        <v>0.41256018330580524</v>
      </c>
      <c r="L196" s="80">
        <f t="shared" si="13"/>
        <v>0.17020590484931963</v>
      </c>
      <c r="M196" s="71">
        <f t="shared" si="14"/>
        <v>2.6739789049356411E-2</v>
      </c>
    </row>
    <row r="197" spans="7:13" x14ac:dyDescent="0.3">
      <c r="G197" s="5">
        <v>43745.291666666664</v>
      </c>
      <c r="H197" s="91">
        <v>15.848000000000001</v>
      </c>
      <c r="I197" s="80">
        <f t="shared" si="10"/>
        <v>15.800004164975224</v>
      </c>
      <c r="J197" s="80">
        <f t="shared" si="11"/>
        <v>4.7995835024776667E-2</v>
      </c>
      <c r="K197" s="80">
        <f t="shared" si="12"/>
        <v>4.7995835024776667E-2</v>
      </c>
      <c r="L197" s="80">
        <f t="shared" si="13"/>
        <v>2.3036001797255789E-3</v>
      </c>
      <c r="M197" s="71">
        <f t="shared" si="14"/>
        <v>3.0285105391706629E-3</v>
      </c>
    </row>
    <row r="198" spans="7:13" x14ac:dyDescent="0.3">
      <c r="G198" s="9">
        <v>43746.291666666664</v>
      </c>
      <c r="H198" s="80">
        <v>16.003299999999999</v>
      </c>
      <c r="I198" s="80">
        <f t="shared" ref="I198:I261" si="15">alpha*H197+(1-alpha)*I197</f>
        <v>15.804803748477701</v>
      </c>
      <c r="J198" s="80">
        <f t="shared" ref="J198:J261" si="16">H198-I198</f>
        <v>0.19849625152229855</v>
      </c>
      <c r="K198" s="80">
        <f t="shared" ref="K198:K261" si="17">ABS(J198)</f>
        <v>0.19849625152229855</v>
      </c>
      <c r="L198" s="80">
        <f t="shared" ref="L198:L261" si="18">J198^2</f>
        <v>3.9400761868403612E-2</v>
      </c>
      <c r="M198" s="71">
        <f t="shared" ref="M198:M261" si="19">K198/H198</f>
        <v>1.2403457507032834E-2</v>
      </c>
    </row>
    <row r="199" spans="7:13" x14ac:dyDescent="0.3">
      <c r="G199" s="5">
        <v>43747.291666666664</v>
      </c>
      <c r="H199" s="91">
        <v>16.302</v>
      </c>
      <c r="I199" s="80">
        <f t="shared" si="15"/>
        <v>15.82465337362993</v>
      </c>
      <c r="J199" s="80">
        <f t="shared" si="16"/>
        <v>0.47734662637006942</v>
      </c>
      <c r="K199" s="80">
        <f t="shared" si="17"/>
        <v>0.47734662637006942</v>
      </c>
      <c r="L199" s="80">
        <f t="shared" si="18"/>
        <v>0.22785980170688666</v>
      </c>
      <c r="M199" s="71">
        <f t="shared" si="19"/>
        <v>2.9281476283282384E-2</v>
      </c>
    </row>
    <row r="200" spans="7:13" x14ac:dyDescent="0.3">
      <c r="G200" s="9">
        <v>43748.291666666664</v>
      </c>
      <c r="H200" s="80">
        <v>16.315999999999999</v>
      </c>
      <c r="I200" s="80">
        <f t="shared" si="15"/>
        <v>15.872388036266937</v>
      </c>
      <c r="J200" s="80">
        <f t="shared" si="16"/>
        <v>0.443611963733062</v>
      </c>
      <c r="K200" s="80">
        <f t="shared" si="17"/>
        <v>0.443611963733062</v>
      </c>
      <c r="L200" s="80">
        <f t="shared" si="18"/>
        <v>0.19679157436710351</v>
      </c>
      <c r="M200" s="71">
        <f t="shared" si="19"/>
        <v>2.7188769535000126E-2</v>
      </c>
    </row>
    <row r="201" spans="7:13" x14ac:dyDescent="0.3">
      <c r="G201" s="5">
        <v>43749.291666666664</v>
      </c>
      <c r="H201" s="91">
        <v>16.526</v>
      </c>
      <c r="I201" s="80">
        <f t="shared" si="15"/>
        <v>15.916749232640244</v>
      </c>
      <c r="J201" s="80">
        <f t="shared" si="16"/>
        <v>0.60925076735975559</v>
      </c>
      <c r="K201" s="80">
        <f t="shared" si="17"/>
        <v>0.60925076735975559</v>
      </c>
      <c r="L201" s="80">
        <f t="shared" si="18"/>
        <v>0.37118649752845101</v>
      </c>
      <c r="M201" s="71">
        <f t="shared" si="19"/>
        <v>3.6866196742088561E-2</v>
      </c>
    </row>
    <row r="202" spans="7:13" x14ac:dyDescent="0.3">
      <c r="G202" s="9">
        <v>43752.291666666664</v>
      </c>
      <c r="H202" s="80">
        <v>17.130700000000001</v>
      </c>
      <c r="I202" s="80">
        <f t="shared" si="15"/>
        <v>15.977674309376219</v>
      </c>
      <c r="J202" s="80">
        <f t="shared" si="16"/>
        <v>1.1530256906237817</v>
      </c>
      <c r="K202" s="80">
        <f t="shared" si="17"/>
        <v>1.1530256906237817</v>
      </c>
      <c r="L202" s="80">
        <f t="shared" si="18"/>
        <v>1.3294682432384488</v>
      </c>
      <c r="M202" s="71">
        <f t="shared" si="19"/>
        <v>6.7307564234023218E-2</v>
      </c>
    </row>
    <row r="203" spans="7:13" x14ac:dyDescent="0.3">
      <c r="G203" s="5">
        <v>43753.291666666664</v>
      </c>
      <c r="H203" s="91">
        <v>17.192699999999999</v>
      </c>
      <c r="I203" s="80">
        <f t="shared" si="15"/>
        <v>16.092976878438598</v>
      </c>
      <c r="J203" s="80">
        <f t="shared" si="16"/>
        <v>1.0997231215614001</v>
      </c>
      <c r="K203" s="80">
        <f t="shared" si="17"/>
        <v>1.0997231215614001</v>
      </c>
      <c r="L203" s="80">
        <f t="shared" si="18"/>
        <v>1.2093909440967499</v>
      </c>
      <c r="M203" s="71">
        <f t="shared" si="19"/>
        <v>6.3964538528642978E-2</v>
      </c>
    </row>
    <row r="204" spans="7:13" x14ac:dyDescent="0.3">
      <c r="G204" s="9">
        <v>43754.291666666664</v>
      </c>
      <c r="H204" s="80">
        <v>17.316700000000001</v>
      </c>
      <c r="I204" s="80">
        <f t="shared" si="15"/>
        <v>16.202949190594737</v>
      </c>
      <c r="J204" s="80">
        <f t="shared" si="16"/>
        <v>1.1137508094052642</v>
      </c>
      <c r="K204" s="80">
        <f t="shared" si="17"/>
        <v>1.1137508094052642</v>
      </c>
      <c r="L204" s="80">
        <f t="shared" si="18"/>
        <v>1.2404408654508812</v>
      </c>
      <c r="M204" s="71">
        <f t="shared" si="19"/>
        <v>6.4316573562241311E-2</v>
      </c>
    </row>
    <row r="205" spans="7:13" x14ac:dyDescent="0.3">
      <c r="G205" s="5">
        <v>43755.291666666664</v>
      </c>
      <c r="H205" s="91">
        <v>17.464700000000001</v>
      </c>
      <c r="I205" s="80">
        <f t="shared" si="15"/>
        <v>16.314324271535263</v>
      </c>
      <c r="J205" s="80">
        <f t="shared" si="16"/>
        <v>1.1503757284647378</v>
      </c>
      <c r="K205" s="80">
        <f t="shared" si="17"/>
        <v>1.1503757284647378</v>
      </c>
      <c r="L205" s="80">
        <f t="shared" si="18"/>
        <v>1.323364316640776</v>
      </c>
      <c r="M205" s="71">
        <f t="shared" si="19"/>
        <v>6.586862233332022E-2</v>
      </c>
    </row>
    <row r="206" spans="7:13" x14ac:dyDescent="0.3">
      <c r="G206" s="9">
        <v>43756.291666666664</v>
      </c>
      <c r="H206" s="80">
        <v>17.13</v>
      </c>
      <c r="I206" s="80">
        <f t="shared" si="15"/>
        <v>16.429361844381738</v>
      </c>
      <c r="J206" s="80">
        <f t="shared" si="16"/>
        <v>0.70063815561826104</v>
      </c>
      <c r="K206" s="80">
        <f t="shared" si="17"/>
        <v>0.70063815561826104</v>
      </c>
      <c r="L206" s="80">
        <f t="shared" si="18"/>
        <v>0.4908938251081586</v>
      </c>
      <c r="M206" s="71">
        <f t="shared" si="19"/>
        <v>4.0901235003984883E-2</v>
      </c>
    </row>
    <row r="207" spans="7:13" x14ac:dyDescent="0.3">
      <c r="G207" s="5">
        <v>43759.291666666664</v>
      </c>
      <c r="H207" s="91">
        <v>16.899999999999999</v>
      </c>
      <c r="I207" s="80">
        <f t="shared" si="15"/>
        <v>16.499425659943565</v>
      </c>
      <c r="J207" s="80">
        <f t="shared" si="16"/>
        <v>0.40057434005643344</v>
      </c>
      <c r="K207" s="80">
        <f t="shared" si="17"/>
        <v>0.40057434005643344</v>
      </c>
      <c r="L207" s="80">
        <f t="shared" si="18"/>
        <v>0.16045980191164719</v>
      </c>
      <c r="M207" s="71">
        <f t="shared" si="19"/>
        <v>2.3702623671978312E-2</v>
      </c>
    </row>
    <row r="208" spans="7:13" x14ac:dyDescent="0.3">
      <c r="G208" s="9">
        <v>43760.291666666664</v>
      </c>
      <c r="H208" s="80">
        <v>17.038699999999999</v>
      </c>
      <c r="I208" s="80">
        <f t="shared" si="15"/>
        <v>16.539483093949208</v>
      </c>
      <c r="J208" s="80">
        <f t="shared" si="16"/>
        <v>0.4992169060507905</v>
      </c>
      <c r="K208" s="80">
        <f t="shared" si="17"/>
        <v>0.4992169060507905</v>
      </c>
      <c r="L208" s="80">
        <f t="shared" si="18"/>
        <v>0.24921751928692379</v>
      </c>
      <c r="M208" s="71">
        <f t="shared" si="19"/>
        <v>2.9299002039521238E-2</v>
      </c>
    </row>
    <row r="209" spans="7:13" x14ac:dyDescent="0.3">
      <c r="G209" s="5">
        <v>43761.291666666664</v>
      </c>
      <c r="H209" s="91">
        <v>16.9787</v>
      </c>
      <c r="I209" s="80">
        <f t="shared" si="15"/>
        <v>16.589404784554286</v>
      </c>
      <c r="J209" s="80">
        <f t="shared" si="16"/>
        <v>0.38929521544571344</v>
      </c>
      <c r="K209" s="80">
        <f t="shared" si="17"/>
        <v>0.38929521544571344</v>
      </c>
      <c r="L209" s="80">
        <f t="shared" si="18"/>
        <v>0.15155076476892446</v>
      </c>
      <c r="M209" s="71">
        <f t="shared" si="19"/>
        <v>2.2928446550425734E-2</v>
      </c>
    </row>
    <row r="210" spans="7:13" x14ac:dyDescent="0.3">
      <c r="G210" s="9">
        <v>43762.291666666664</v>
      </c>
      <c r="H210" s="80">
        <v>19.9787</v>
      </c>
      <c r="I210" s="80">
        <f t="shared" si="15"/>
        <v>16.628334306098857</v>
      </c>
      <c r="J210" s="80">
        <f t="shared" si="16"/>
        <v>3.3503656939011428</v>
      </c>
      <c r="K210" s="80">
        <f t="shared" si="17"/>
        <v>3.3503656939011428</v>
      </c>
      <c r="L210" s="80">
        <f t="shared" si="18"/>
        <v>11.224950282869687</v>
      </c>
      <c r="M210" s="71">
        <f t="shared" si="19"/>
        <v>0.16769688187425322</v>
      </c>
    </row>
    <row r="211" spans="7:13" x14ac:dyDescent="0.3">
      <c r="G211" s="5">
        <v>43763.291666666664</v>
      </c>
      <c r="H211" s="91">
        <v>21.875299999999999</v>
      </c>
      <c r="I211" s="80">
        <f t="shared" si="15"/>
        <v>16.963370875488973</v>
      </c>
      <c r="J211" s="80">
        <f t="shared" si="16"/>
        <v>4.9119291245110261</v>
      </c>
      <c r="K211" s="80">
        <f t="shared" si="17"/>
        <v>4.9119291245110261</v>
      </c>
      <c r="L211" s="80">
        <f t="shared" si="18"/>
        <v>24.127047724219654</v>
      </c>
      <c r="M211" s="71">
        <f t="shared" si="19"/>
        <v>0.22454225196961991</v>
      </c>
    </row>
    <row r="212" spans="7:13" x14ac:dyDescent="0.3">
      <c r="G212" s="9">
        <v>43766.291666666664</v>
      </c>
      <c r="H212" s="80">
        <v>21.847300000000001</v>
      </c>
      <c r="I212" s="80">
        <f t="shared" si="15"/>
        <v>17.454563787940074</v>
      </c>
      <c r="J212" s="80">
        <f t="shared" si="16"/>
        <v>4.3927362120599263</v>
      </c>
      <c r="K212" s="80">
        <f t="shared" si="17"/>
        <v>4.3927362120599263</v>
      </c>
      <c r="L212" s="80">
        <f t="shared" si="18"/>
        <v>19.296131428742591</v>
      </c>
      <c r="M212" s="71">
        <f t="shared" si="19"/>
        <v>0.20106540451497101</v>
      </c>
    </row>
    <row r="213" spans="7:13" x14ac:dyDescent="0.3">
      <c r="G213" s="5">
        <v>43767.291666666664</v>
      </c>
      <c r="H213" s="91">
        <v>21.081299999999999</v>
      </c>
      <c r="I213" s="80">
        <f t="shared" si="15"/>
        <v>17.893837409146066</v>
      </c>
      <c r="J213" s="80">
        <f t="shared" si="16"/>
        <v>3.1874625908539329</v>
      </c>
      <c r="K213" s="80">
        <f t="shared" si="17"/>
        <v>3.1874625908539329</v>
      </c>
      <c r="L213" s="80">
        <f t="shared" si="18"/>
        <v>10.159917768093267</v>
      </c>
      <c r="M213" s="71">
        <f t="shared" si="19"/>
        <v>0.15119857840142367</v>
      </c>
    </row>
    <row r="214" spans="7:13" x14ac:dyDescent="0.3">
      <c r="G214" s="9">
        <v>43768.291666666664</v>
      </c>
      <c r="H214" s="80">
        <v>21.000699999999998</v>
      </c>
      <c r="I214" s="80">
        <f t="shared" si="15"/>
        <v>18.21258366823146</v>
      </c>
      <c r="J214" s="80">
        <f t="shared" si="16"/>
        <v>2.7881163317685385</v>
      </c>
      <c r="K214" s="80">
        <f t="shared" si="17"/>
        <v>2.7881163317685385</v>
      </c>
      <c r="L214" s="80">
        <f t="shared" si="18"/>
        <v>7.7735926794744508</v>
      </c>
      <c r="M214" s="71">
        <f t="shared" si="19"/>
        <v>0.13276301893596587</v>
      </c>
    </row>
    <row r="215" spans="7:13" x14ac:dyDescent="0.3">
      <c r="G215" s="5">
        <v>43769.291666666664</v>
      </c>
      <c r="H215" s="91">
        <v>20.994700000000002</v>
      </c>
      <c r="I215" s="80">
        <f t="shared" si="15"/>
        <v>18.491395301408314</v>
      </c>
      <c r="J215" s="80">
        <f t="shared" si="16"/>
        <v>2.5033046985916876</v>
      </c>
      <c r="K215" s="80">
        <f t="shared" si="17"/>
        <v>2.5033046985916876</v>
      </c>
      <c r="L215" s="80">
        <f t="shared" si="18"/>
        <v>6.26653441399122</v>
      </c>
      <c r="M215" s="71">
        <f t="shared" si="19"/>
        <v>0.11923507830984427</v>
      </c>
    </row>
    <row r="216" spans="7:13" x14ac:dyDescent="0.3">
      <c r="G216" s="9">
        <v>43770.291666666664</v>
      </c>
      <c r="H216" s="80">
        <v>20.8873</v>
      </c>
      <c r="I216" s="80">
        <f t="shared" si="15"/>
        <v>18.741725771267483</v>
      </c>
      <c r="J216" s="80">
        <f t="shared" si="16"/>
        <v>2.1455742287325172</v>
      </c>
      <c r="K216" s="80">
        <f t="shared" si="17"/>
        <v>2.1455742287325172</v>
      </c>
      <c r="L216" s="80">
        <f t="shared" si="18"/>
        <v>4.6034887710011363</v>
      </c>
      <c r="M216" s="71">
        <f t="shared" si="19"/>
        <v>0.10272147327478981</v>
      </c>
    </row>
    <row r="217" spans="7:13" x14ac:dyDescent="0.3">
      <c r="G217" s="5">
        <v>43773.291666666664</v>
      </c>
      <c r="H217" s="91">
        <v>21.1647</v>
      </c>
      <c r="I217" s="80">
        <f t="shared" si="15"/>
        <v>18.956283194140738</v>
      </c>
      <c r="J217" s="80">
        <f t="shared" si="16"/>
        <v>2.2084168058592617</v>
      </c>
      <c r="K217" s="80">
        <f t="shared" si="17"/>
        <v>2.2084168058592617</v>
      </c>
      <c r="L217" s="80">
        <f t="shared" si="18"/>
        <v>4.8771047884016241</v>
      </c>
      <c r="M217" s="71">
        <f t="shared" si="19"/>
        <v>0.10434434723191265</v>
      </c>
    </row>
    <row r="218" spans="7:13" x14ac:dyDescent="0.3">
      <c r="G218" s="9">
        <v>43774.291666666664</v>
      </c>
      <c r="H218" s="80">
        <v>21.148</v>
      </c>
      <c r="I218" s="80">
        <f t="shared" si="15"/>
        <v>19.177124874726665</v>
      </c>
      <c r="J218" s="80">
        <f t="shared" si="16"/>
        <v>1.9708751252733343</v>
      </c>
      <c r="K218" s="80">
        <f t="shared" si="17"/>
        <v>1.9708751252733343</v>
      </c>
      <c r="L218" s="80">
        <f t="shared" si="18"/>
        <v>3.8843487594211812</v>
      </c>
      <c r="M218" s="71">
        <f t="shared" si="19"/>
        <v>9.3194397828321091E-2</v>
      </c>
    </row>
    <row r="219" spans="7:13" x14ac:dyDescent="0.3">
      <c r="G219" s="5">
        <v>43775.291666666664</v>
      </c>
      <c r="H219" s="91">
        <v>21.771999999999998</v>
      </c>
      <c r="I219" s="80">
        <f t="shared" si="15"/>
        <v>19.374212387253998</v>
      </c>
      <c r="J219" s="80">
        <f t="shared" si="16"/>
        <v>2.3977876127460007</v>
      </c>
      <c r="K219" s="80">
        <f t="shared" si="17"/>
        <v>2.3977876127460007</v>
      </c>
      <c r="L219" s="80">
        <f t="shared" si="18"/>
        <v>5.7493854358381649</v>
      </c>
      <c r="M219" s="71">
        <f t="shared" si="19"/>
        <v>0.11013171103922473</v>
      </c>
    </row>
    <row r="220" spans="7:13" x14ac:dyDescent="0.3">
      <c r="G220" s="9">
        <v>43776.291666666664</v>
      </c>
      <c r="H220" s="80">
        <v>22.369299999999999</v>
      </c>
      <c r="I220" s="80">
        <f t="shared" si="15"/>
        <v>19.613991148528598</v>
      </c>
      <c r="J220" s="80">
        <f t="shared" si="16"/>
        <v>2.7553088514714013</v>
      </c>
      <c r="K220" s="80">
        <f t="shared" si="17"/>
        <v>2.7553088514714013</v>
      </c>
      <c r="L220" s="80">
        <f t="shared" si="18"/>
        <v>7.5917268669966527</v>
      </c>
      <c r="M220" s="71">
        <f t="shared" si="19"/>
        <v>0.12317367335908595</v>
      </c>
    </row>
    <row r="221" spans="7:13" x14ac:dyDescent="0.3">
      <c r="G221" s="5">
        <v>43777.291666666664</v>
      </c>
      <c r="H221" s="91">
        <v>22.475999999999999</v>
      </c>
      <c r="I221" s="80">
        <f t="shared" si="15"/>
        <v>19.889522033675739</v>
      </c>
      <c r="J221" s="80">
        <f t="shared" si="16"/>
        <v>2.5864779663242601</v>
      </c>
      <c r="K221" s="80">
        <f t="shared" si="17"/>
        <v>2.5864779663242601</v>
      </c>
      <c r="L221" s="80">
        <f t="shared" si="18"/>
        <v>6.68986827028088</v>
      </c>
      <c r="M221" s="71">
        <f t="shared" si="19"/>
        <v>0.11507732542820165</v>
      </c>
    </row>
    <row r="222" spans="7:13" x14ac:dyDescent="0.3">
      <c r="G222" s="9">
        <v>43780.291666666664</v>
      </c>
      <c r="H222" s="80">
        <v>23.006</v>
      </c>
      <c r="I222" s="80">
        <f t="shared" si="15"/>
        <v>20.148169830308163</v>
      </c>
      <c r="J222" s="80">
        <f t="shared" si="16"/>
        <v>2.8578301696918373</v>
      </c>
      <c r="K222" s="80">
        <f t="shared" si="17"/>
        <v>2.8578301696918373</v>
      </c>
      <c r="L222" s="80">
        <f t="shared" si="18"/>
        <v>8.167193278800875</v>
      </c>
      <c r="M222" s="71">
        <f t="shared" si="19"/>
        <v>0.12422108013960868</v>
      </c>
    </row>
    <row r="223" spans="7:13" x14ac:dyDescent="0.3">
      <c r="G223" s="5">
        <v>43781.291666666664</v>
      </c>
      <c r="H223" s="91">
        <v>23.328700000000001</v>
      </c>
      <c r="I223" s="80">
        <f t="shared" si="15"/>
        <v>20.433952847277347</v>
      </c>
      <c r="J223" s="80">
        <f t="shared" si="16"/>
        <v>2.8947471527226547</v>
      </c>
      <c r="K223" s="80">
        <f t="shared" si="17"/>
        <v>2.8947471527226547</v>
      </c>
      <c r="L223" s="80">
        <f t="shared" si="18"/>
        <v>8.3795610781959162</v>
      </c>
      <c r="M223" s="71">
        <f t="shared" si="19"/>
        <v>0.1240852320413334</v>
      </c>
    </row>
    <row r="224" spans="7:13" x14ac:dyDescent="0.3">
      <c r="G224" s="9">
        <v>43782.291666666664</v>
      </c>
      <c r="H224" s="80">
        <v>23.074000000000002</v>
      </c>
      <c r="I224" s="80">
        <f t="shared" si="15"/>
        <v>20.723427562549613</v>
      </c>
      <c r="J224" s="80">
        <f t="shared" si="16"/>
        <v>2.3505724374503885</v>
      </c>
      <c r="K224" s="80">
        <f t="shared" si="17"/>
        <v>2.3505724374503885</v>
      </c>
      <c r="L224" s="80">
        <f t="shared" si="18"/>
        <v>5.5251907837014604</v>
      </c>
      <c r="M224" s="71">
        <f t="shared" si="19"/>
        <v>0.10187104262158223</v>
      </c>
    </row>
    <row r="225" spans="7:13" x14ac:dyDescent="0.3">
      <c r="G225" s="5">
        <v>43783.291666666664</v>
      </c>
      <c r="H225" s="91">
        <v>23.29</v>
      </c>
      <c r="I225" s="80">
        <f t="shared" si="15"/>
        <v>20.958484806294653</v>
      </c>
      <c r="J225" s="80">
        <f t="shared" si="16"/>
        <v>2.3315151937053464</v>
      </c>
      <c r="K225" s="80">
        <f t="shared" si="17"/>
        <v>2.3315151937053464</v>
      </c>
      <c r="L225" s="80">
        <f t="shared" si="18"/>
        <v>5.4359630984788794</v>
      </c>
      <c r="M225" s="71">
        <f t="shared" si="19"/>
        <v>0.10010799457730127</v>
      </c>
    </row>
    <row r="226" spans="7:13" x14ac:dyDescent="0.3">
      <c r="G226" s="9">
        <v>43784.291666666664</v>
      </c>
      <c r="H226" s="80">
        <v>23.478000000000002</v>
      </c>
      <c r="I226" s="80">
        <f t="shared" si="15"/>
        <v>21.19163632566519</v>
      </c>
      <c r="J226" s="80">
        <f t="shared" si="16"/>
        <v>2.2863636743348117</v>
      </c>
      <c r="K226" s="80">
        <f t="shared" si="17"/>
        <v>2.2863636743348117</v>
      </c>
      <c r="L226" s="80">
        <f t="shared" si="18"/>
        <v>5.2274588513177811</v>
      </c>
      <c r="M226" s="71">
        <f t="shared" si="19"/>
        <v>9.7383238535429406E-2</v>
      </c>
    </row>
    <row r="227" spans="7:13" x14ac:dyDescent="0.3">
      <c r="G227" s="5">
        <v>43787.291666666664</v>
      </c>
      <c r="H227" s="91">
        <v>23.332699999999999</v>
      </c>
      <c r="I227" s="80">
        <f t="shared" si="15"/>
        <v>21.420272693098671</v>
      </c>
      <c r="J227" s="80">
        <f t="shared" si="16"/>
        <v>1.9124273069013284</v>
      </c>
      <c r="K227" s="80">
        <f t="shared" si="17"/>
        <v>1.9124273069013284</v>
      </c>
      <c r="L227" s="80">
        <f t="shared" si="18"/>
        <v>3.6573782041818679</v>
      </c>
      <c r="M227" s="71">
        <f t="shared" si="19"/>
        <v>8.1963395016493093E-2</v>
      </c>
    </row>
    <row r="228" spans="7:13" x14ac:dyDescent="0.3">
      <c r="G228" s="9">
        <v>43788.291666666664</v>
      </c>
      <c r="H228" s="80">
        <v>23.968</v>
      </c>
      <c r="I228" s="80">
        <f t="shared" si="15"/>
        <v>21.611515423788802</v>
      </c>
      <c r="J228" s="80">
        <f t="shared" si="16"/>
        <v>2.3564845762111979</v>
      </c>
      <c r="K228" s="80">
        <f t="shared" si="17"/>
        <v>2.3564845762111979</v>
      </c>
      <c r="L228" s="80">
        <f t="shared" si="18"/>
        <v>5.5530195579212691</v>
      </c>
      <c r="M228" s="71">
        <f t="shared" si="19"/>
        <v>9.8317947939385766E-2</v>
      </c>
    </row>
    <row r="229" spans="7:13" x14ac:dyDescent="0.3">
      <c r="G229" s="5">
        <v>43789.291666666664</v>
      </c>
      <c r="H229" s="91">
        <v>23.481300000000001</v>
      </c>
      <c r="I229" s="80">
        <f t="shared" si="15"/>
        <v>21.847163881409923</v>
      </c>
      <c r="J229" s="80">
        <f t="shared" si="16"/>
        <v>1.634136118590078</v>
      </c>
      <c r="K229" s="80">
        <f t="shared" si="17"/>
        <v>1.634136118590078</v>
      </c>
      <c r="L229" s="80">
        <f t="shared" si="18"/>
        <v>2.6704008540806456</v>
      </c>
      <c r="M229" s="71">
        <f t="shared" si="19"/>
        <v>6.9593085501657825E-2</v>
      </c>
    </row>
    <row r="230" spans="7:13" x14ac:dyDescent="0.3">
      <c r="G230" s="9">
        <v>43790.291666666664</v>
      </c>
      <c r="H230" s="80">
        <v>23.6553</v>
      </c>
      <c r="I230" s="80">
        <f t="shared" si="15"/>
        <v>22.010577493268933</v>
      </c>
      <c r="J230" s="80">
        <f t="shared" si="16"/>
        <v>1.6447225067310676</v>
      </c>
      <c r="K230" s="80">
        <f t="shared" si="17"/>
        <v>1.6447225067310676</v>
      </c>
      <c r="L230" s="80">
        <f t="shared" si="18"/>
        <v>2.7051121241477265</v>
      </c>
      <c r="M230" s="71">
        <f t="shared" si="19"/>
        <v>6.9528710552437187E-2</v>
      </c>
    </row>
    <row r="231" spans="7:13" x14ac:dyDescent="0.3">
      <c r="G231" s="5">
        <v>43791.291666666664</v>
      </c>
      <c r="H231" s="91">
        <v>22.2027</v>
      </c>
      <c r="I231" s="80">
        <f t="shared" si="15"/>
        <v>22.17504974394204</v>
      </c>
      <c r="J231" s="80">
        <f t="shared" si="16"/>
        <v>2.7650256057960121E-2</v>
      </c>
      <c r="K231" s="80">
        <f t="shared" si="17"/>
        <v>2.7650256057960121E-2</v>
      </c>
      <c r="L231" s="80">
        <f t="shared" si="18"/>
        <v>7.6453666007076032E-4</v>
      </c>
      <c r="M231" s="71">
        <f t="shared" si="19"/>
        <v>1.2453555674742315E-3</v>
      </c>
    </row>
    <row r="232" spans="7:13" x14ac:dyDescent="0.3">
      <c r="G232" s="9">
        <v>43794.291666666664</v>
      </c>
      <c r="H232" s="80">
        <v>22.422699999999999</v>
      </c>
      <c r="I232" s="80">
        <f t="shared" si="15"/>
        <v>22.177814769547837</v>
      </c>
      <c r="J232" s="80">
        <f t="shared" si="16"/>
        <v>0.24488523045216226</v>
      </c>
      <c r="K232" s="80">
        <f t="shared" si="17"/>
        <v>0.24488523045216226</v>
      </c>
      <c r="L232" s="80">
        <f t="shared" si="18"/>
        <v>5.9968776093608622E-2</v>
      </c>
      <c r="M232" s="71">
        <f t="shared" si="19"/>
        <v>1.0921308783160024E-2</v>
      </c>
    </row>
    <row r="233" spans="7:13" x14ac:dyDescent="0.3">
      <c r="G233" s="5">
        <v>43795.291666666664</v>
      </c>
      <c r="H233" s="91">
        <v>21.928000000000001</v>
      </c>
      <c r="I233" s="80">
        <f t="shared" si="15"/>
        <v>22.202303292593054</v>
      </c>
      <c r="J233" s="80">
        <f t="shared" si="16"/>
        <v>-0.27430329259305353</v>
      </c>
      <c r="K233" s="80">
        <f t="shared" si="17"/>
        <v>0.27430329259305353</v>
      </c>
      <c r="L233" s="80">
        <f t="shared" si="18"/>
        <v>7.5242296327390337E-2</v>
      </c>
      <c r="M233" s="71">
        <f t="shared" si="19"/>
        <v>1.250927091358325E-2</v>
      </c>
    </row>
    <row r="234" spans="7:13" x14ac:dyDescent="0.3">
      <c r="G234" s="9">
        <v>43796.291666666664</v>
      </c>
      <c r="H234" s="80">
        <v>22.085999999999999</v>
      </c>
      <c r="I234" s="80">
        <f t="shared" si="15"/>
        <v>22.174872963333748</v>
      </c>
      <c r="J234" s="80">
        <f t="shared" si="16"/>
        <v>-8.8872963333749055E-2</v>
      </c>
      <c r="K234" s="80">
        <f t="shared" si="17"/>
        <v>8.8872963333749055E-2</v>
      </c>
      <c r="L234" s="80">
        <f t="shared" si="18"/>
        <v>7.8984036117219041E-3</v>
      </c>
      <c r="M234" s="71">
        <f t="shared" si="19"/>
        <v>4.02395016452726E-3</v>
      </c>
    </row>
    <row r="235" spans="7:13" x14ac:dyDescent="0.3">
      <c r="G235" s="5">
        <v>43798.291666666664</v>
      </c>
      <c r="H235" s="91">
        <v>21.995999999999999</v>
      </c>
      <c r="I235" s="80">
        <f t="shared" si="15"/>
        <v>22.165985667000374</v>
      </c>
      <c r="J235" s="80">
        <f t="shared" si="16"/>
        <v>-0.16998566700037543</v>
      </c>
      <c r="K235" s="80">
        <f t="shared" si="17"/>
        <v>0.16998566700037543</v>
      </c>
      <c r="L235" s="80">
        <f t="shared" si="18"/>
        <v>2.8895126985562524E-2</v>
      </c>
      <c r="M235" s="71">
        <f t="shared" si="19"/>
        <v>7.7280263229848808E-3</v>
      </c>
    </row>
    <row r="236" spans="7:13" x14ac:dyDescent="0.3">
      <c r="G236" s="9">
        <v>43801.291666666664</v>
      </c>
      <c r="H236" s="80">
        <v>22.3247</v>
      </c>
      <c r="I236" s="80">
        <f t="shared" si="15"/>
        <v>22.148987100300339</v>
      </c>
      <c r="J236" s="80">
        <f t="shared" si="16"/>
        <v>0.17571289969966131</v>
      </c>
      <c r="K236" s="80">
        <f t="shared" si="17"/>
        <v>0.17571289969966131</v>
      </c>
      <c r="L236" s="80">
        <f t="shared" si="18"/>
        <v>3.0875023120863234E-2</v>
      </c>
      <c r="M236" s="71">
        <f t="shared" si="19"/>
        <v>7.870784364388381E-3</v>
      </c>
    </row>
    <row r="237" spans="7:13" x14ac:dyDescent="0.3">
      <c r="G237" s="5">
        <v>43802.291666666664</v>
      </c>
      <c r="H237" s="91">
        <v>22.4133</v>
      </c>
      <c r="I237" s="80">
        <f t="shared" si="15"/>
        <v>22.166558390270303</v>
      </c>
      <c r="J237" s="80">
        <f t="shared" si="16"/>
        <v>0.24674160972969617</v>
      </c>
      <c r="K237" s="80">
        <f t="shared" si="17"/>
        <v>0.24674160972969617</v>
      </c>
      <c r="L237" s="80">
        <f t="shared" si="18"/>
        <v>6.0881421972001692E-2</v>
      </c>
      <c r="M237" s="71">
        <f t="shared" si="19"/>
        <v>1.1008714010417751E-2</v>
      </c>
    </row>
    <row r="238" spans="7:13" x14ac:dyDescent="0.3">
      <c r="G238" s="9">
        <v>43803.291666666664</v>
      </c>
      <c r="H238" s="80">
        <v>22.202000000000002</v>
      </c>
      <c r="I238" s="80">
        <f t="shared" si="15"/>
        <v>22.191232551243274</v>
      </c>
      <c r="J238" s="80">
        <f t="shared" si="16"/>
        <v>1.0767448756727305E-2</v>
      </c>
      <c r="K238" s="80">
        <f t="shared" si="17"/>
        <v>1.0767448756727305E-2</v>
      </c>
      <c r="L238" s="80">
        <f t="shared" si="18"/>
        <v>1.1593795272874838E-4</v>
      </c>
      <c r="M238" s="71">
        <f t="shared" si="19"/>
        <v>4.8497652268837508E-4</v>
      </c>
    </row>
    <row r="239" spans="7:13" x14ac:dyDescent="0.3">
      <c r="G239" s="5">
        <v>43804.291666666664</v>
      </c>
      <c r="H239" s="91">
        <v>22.024699999999999</v>
      </c>
      <c r="I239" s="80">
        <f t="shared" si="15"/>
        <v>22.19230929611895</v>
      </c>
      <c r="J239" s="80">
        <f t="shared" si="16"/>
        <v>-0.16760929611895037</v>
      </c>
      <c r="K239" s="80">
        <f t="shared" si="17"/>
        <v>0.16760929611895037</v>
      </c>
      <c r="L239" s="80">
        <f t="shared" si="18"/>
        <v>2.8092876145489991E-2</v>
      </c>
      <c r="M239" s="71">
        <f t="shared" si="19"/>
        <v>7.6100603467448083E-3</v>
      </c>
    </row>
    <row r="240" spans="7:13" x14ac:dyDescent="0.3">
      <c r="G240" s="9">
        <v>43805.291666666664</v>
      </c>
      <c r="H240" s="80">
        <v>22.392700000000001</v>
      </c>
      <c r="I240" s="80">
        <f t="shared" si="15"/>
        <v>22.175548366507059</v>
      </c>
      <c r="J240" s="80">
        <f t="shared" si="16"/>
        <v>0.21715163349294286</v>
      </c>
      <c r="K240" s="80">
        <f t="shared" si="17"/>
        <v>0.21715163349294286</v>
      </c>
      <c r="L240" s="80">
        <f t="shared" si="18"/>
        <v>4.7154831928653385E-2</v>
      </c>
      <c r="M240" s="71">
        <f t="shared" si="19"/>
        <v>9.6974296754273864E-3</v>
      </c>
    </row>
    <row r="241" spans="7:13" x14ac:dyDescent="0.3">
      <c r="G241" s="5">
        <v>43808.291666666664</v>
      </c>
      <c r="H241" s="91">
        <v>22.635300000000001</v>
      </c>
      <c r="I241" s="80">
        <f t="shared" si="15"/>
        <v>22.197263529856354</v>
      </c>
      <c r="J241" s="80">
        <f t="shared" si="16"/>
        <v>0.43803647014364699</v>
      </c>
      <c r="K241" s="80">
        <f t="shared" si="17"/>
        <v>0.43803647014364699</v>
      </c>
      <c r="L241" s="80">
        <f t="shared" si="18"/>
        <v>0.19187594917590614</v>
      </c>
      <c r="M241" s="71">
        <f t="shared" si="19"/>
        <v>1.9351918028196975E-2</v>
      </c>
    </row>
    <row r="242" spans="7:13" x14ac:dyDescent="0.3">
      <c r="G242" s="9">
        <v>43809.291666666664</v>
      </c>
      <c r="H242" s="80">
        <v>23.256</v>
      </c>
      <c r="I242" s="80">
        <f t="shared" si="15"/>
        <v>22.241067176870718</v>
      </c>
      <c r="J242" s="80">
        <f t="shared" si="16"/>
        <v>1.014932823129282</v>
      </c>
      <c r="K242" s="80">
        <f t="shared" si="17"/>
        <v>1.014932823129282</v>
      </c>
      <c r="L242" s="80">
        <f t="shared" si="18"/>
        <v>1.0300886354651744</v>
      </c>
      <c r="M242" s="71">
        <f t="shared" si="19"/>
        <v>4.3641762260461042E-2</v>
      </c>
    </row>
    <row r="243" spans="7:13" x14ac:dyDescent="0.3">
      <c r="G243" s="5">
        <v>43810.291666666664</v>
      </c>
      <c r="H243" s="91">
        <v>23.513300000000001</v>
      </c>
      <c r="I243" s="80">
        <f t="shared" si="15"/>
        <v>22.342560459183648</v>
      </c>
      <c r="J243" s="80">
        <f t="shared" si="16"/>
        <v>1.1707395408163528</v>
      </c>
      <c r="K243" s="80">
        <f t="shared" si="17"/>
        <v>1.1707395408163528</v>
      </c>
      <c r="L243" s="80">
        <f t="shared" si="18"/>
        <v>1.3706310724308846</v>
      </c>
      <c r="M243" s="71">
        <f t="shared" si="19"/>
        <v>4.9790524546378126E-2</v>
      </c>
    </row>
    <row r="244" spans="7:13" x14ac:dyDescent="0.3">
      <c r="G244" s="9">
        <v>43811.291666666664</v>
      </c>
      <c r="H244" s="80">
        <v>23.9787</v>
      </c>
      <c r="I244" s="80">
        <f t="shared" si="15"/>
        <v>22.459634413265285</v>
      </c>
      <c r="J244" s="80">
        <f t="shared" si="16"/>
        <v>1.5190655867347154</v>
      </c>
      <c r="K244" s="80">
        <f t="shared" si="17"/>
        <v>1.5190655867347154</v>
      </c>
      <c r="L244" s="80">
        <f t="shared" si="18"/>
        <v>2.3075602568016849</v>
      </c>
      <c r="M244" s="71">
        <f t="shared" si="19"/>
        <v>6.3350623125303512E-2</v>
      </c>
    </row>
    <row r="245" spans="7:13" x14ac:dyDescent="0.3">
      <c r="G245" s="5">
        <v>43812.291666666664</v>
      </c>
      <c r="H245" s="91">
        <v>23.892700000000001</v>
      </c>
      <c r="I245" s="80">
        <f t="shared" si="15"/>
        <v>22.611540971938759</v>
      </c>
      <c r="J245" s="80">
        <f t="shared" si="16"/>
        <v>1.2811590280612428</v>
      </c>
      <c r="K245" s="80">
        <f t="shared" si="17"/>
        <v>1.2811590280612428</v>
      </c>
      <c r="L245" s="80">
        <f t="shared" si="18"/>
        <v>1.6413684551828285</v>
      </c>
      <c r="M245" s="71">
        <f t="shared" si="19"/>
        <v>5.3621358325398251E-2</v>
      </c>
    </row>
    <row r="246" spans="7:13" x14ac:dyDescent="0.3">
      <c r="G246" s="9">
        <v>43815.291666666664</v>
      </c>
      <c r="H246" s="80">
        <v>25.433299999999999</v>
      </c>
      <c r="I246" s="80">
        <f t="shared" si="15"/>
        <v>22.739656874744885</v>
      </c>
      <c r="J246" s="80">
        <f t="shared" si="16"/>
        <v>2.6936431252551145</v>
      </c>
      <c r="K246" s="80">
        <f t="shared" si="17"/>
        <v>2.6936431252551145</v>
      </c>
      <c r="L246" s="80">
        <f t="shared" si="18"/>
        <v>7.2557132862341405</v>
      </c>
      <c r="M246" s="71">
        <f t="shared" si="19"/>
        <v>0.10591009130766021</v>
      </c>
    </row>
    <row r="247" spans="7:13" x14ac:dyDescent="0.3">
      <c r="G247" s="5">
        <v>43816.291666666664</v>
      </c>
      <c r="H247" s="91">
        <v>25.265999999999998</v>
      </c>
      <c r="I247" s="80">
        <f t="shared" si="15"/>
        <v>23.009021187270399</v>
      </c>
      <c r="J247" s="80">
        <f t="shared" si="16"/>
        <v>2.2569788127295993</v>
      </c>
      <c r="K247" s="80">
        <f t="shared" si="17"/>
        <v>2.2569788127295993</v>
      </c>
      <c r="L247" s="80">
        <f t="shared" si="18"/>
        <v>5.0939533611103114</v>
      </c>
      <c r="M247" s="71">
        <f t="shared" si="19"/>
        <v>8.9328695192337507E-2</v>
      </c>
    </row>
    <row r="248" spans="7:13" x14ac:dyDescent="0.3">
      <c r="G248" s="9">
        <v>43817.291666666664</v>
      </c>
      <c r="H248" s="80">
        <v>26.21</v>
      </c>
      <c r="I248" s="80">
        <f t="shared" si="15"/>
        <v>23.234719068543363</v>
      </c>
      <c r="J248" s="80">
        <f t="shared" si="16"/>
        <v>2.9752809314566377</v>
      </c>
      <c r="K248" s="80">
        <f t="shared" si="17"/>
        <v>2.9752809314566377</v>
      </c>
      <c r="L248" s="80">
        <f t="shared" si="18"/>
        <v>8.8522966210894776</v>
      </c>
      <c r="M248" s="71">
        <f t="shared" si="19"/>
        <v>0.11351701379079121</v>
      </c>
    </row>
    <row r="249" spans="7:13" x14ac:dyDescent="0.3">
      <c r="G249" s="5">
        <v>43818.291666666664</v>
      </c>
      <c r="H249" s="91">
        <v>26.936</v>
      </c>
      <c r="I249" s="80">
        <f t="shared" si="15"/>
        <v>23.532247161689028</v>
      </c>
      <c r="J249" s="80">
        <f t="shared" si="16"/>
        <v>3.4037528383109716</v>
      </c>
      <c r="K249" s="80">
        <f t="shared" si="17"/>
        <v>3.4037528383109716</v>
      </c>
      <c r="L249" s="80">
        <f t="shared" si="18"/>
        <v>11.585533384309995</v>
      </c>
      <c r="M249" s="71">
        <f t="shared" si="19"/>
        <v>0.1263644504867453</v>
      </c>
    </row>
    <row r="250" spans="7:13" x14ac:dyDescent="0.3">
      <c r="G250" s="9">
        <v>43819.291666666664</v>
      </c>
      <c r="H250" s="80">
        <v>27.039300000000001</v>
      </c>
      <c r="I250" s="80">
        <f t="shared" si="15"/>
        <v>23.872622445520125</v>
      </c>
      <c r="J250" s="80">
        <f t="shared" si="16"/>
        <v>3.1666775544798753</v>
      </c>
      <c r="K250" s="80">
        <f t="shared" si="17"/>
        <v>3.1666775544798753</v>
      </c>
      <c r="L250" s="80">
        <f t="shared" si="18"/>
        <v>10.027846734046644</v>
      </c>
      <c r="M250" s="71">
        <f t="shared" si="19"/>
        <v>0.11711388809916955</v>
      </c>
    </row>
    <row r="251" spans="7:13" x14ac:dyDescent="0.3">
      <c r="G251" s="5">
        <v>43822.291666666664</v>
      </c>
      <c r="H251" s="91">
        <v>27.948</v>
      </c>
      <c r="I251" s="80">
        <f t="shared" si="15"/>
        <v>24.189290200968113</v>
      </c>
      <c r="J251" s="80">
        <f t="shared" si="16"/>
        <v>3.7587097990318874</v>
      </c>
      <c r="K251" s="80">
        <f t="shared" si="17"/>
        <v>3.7587097990318874</v>
      </c>
      <c r="L251" s="80">
        <f t="shared" si="18"/>
        <v>14.127899353338332</v>
      </c>
      <c r="M251" s="71">
        <f t="shared" si="19"/>
        <v>0.13448940171146012</v>
      </c>
    </row>
    <row r="252" spans="7:13" x14ac:dyDescent="0.3">
      <c r="G252" s="9">
        <v>43823.291666666664</v>
      </c>
      <c r="H252" s="80">
        <v>28.35</v>
      </c>
      <c r="I252" s="80">
        <f t="shared" si="15"/>
        <v>24.5651611808713</v>
      </c>
      <c r="J252" s="80">
        <f t="shared" si="16"/>
        <v>3.7848388191287015</v>
      </c>
      <c r="K252" s="80">
        <f t="shared" si="17"/>
        <v>3.7848388191287015</v>
      </c>
      <c r="L252" s="80">
        <f t="shared" si="18"/>
        <v>14.325004886783542</v>
      </c>
      <c r="M252" s="71">
        <f t="shared" si="19"/>
        <v>0.13350401478408117</v>
      </c>
    </row>
    <row r="253" spans="7:13" x14ac:dyDescent="0.3">
      <c r="G253" s="5">
        <v>43825.291666666664</v>
      </c>
      <c r="H253" s="91">
        <v>28.729299999999999</v>
      </c>
      <c r="I253" s="80">
        <f t="shared" si="15"/>
        <v>24.943645062784171</v>
      </c>
      <c r="J253" s="80">
        <f t="shared" si="16"/>
        <v>3.7856549372158277</v>
      </c>
      <c r="K253" s="80">
        <f t="shared" si="17"/>
        <v>3.7856549372158277</v>
      </c>
      <c r="L253" s="80">
        <f t="shared" si="18"/>
        <v>14.331183303666572</v>
      </c>
      <c r="M253" s="71">
        <f t="shared" si="19"/>
        <v>0.13176982861454431</v>
      </c>
    </row>
    <row r="254" spans="7:13" x14ac:dyDescent="0.3">
      <c r="G254" s="9">
        <v>43826.291666666664</v>
      </c>
      <c r="H254" s="80">
        <v>28.692</v>
      </c>
      <c r="I254" s="80">
        <f t="shared" si="15"/>
        <v>25.322210556505755</v>
      </c>
      <c r="J254" s="80">
        <f t="shared" si="16"/>
        <v>3.3697894434942448</v>
      </c>
      <c r="K254" s="80">
        <f t="shared" si="17"/>
        <v>3.3697894434942448</v>
      </c>
      <c r="L254" s="80">
        <f t="shared" si="18"/>
        <v>11.355480893485252</v>
      </c>
      <c r="M254" s="71">
        <f t="shared" si="19"/>
        <v>0.11744700416472344</v>
      </c>
    </row>
    <row r="255" spans="7:13" x14ac:dyDescent="0.3">
      <c r="G255" s="5">
        <v>43829.291666666664</v>
      </c>
      <c r="H255" s="91">
        <v>27.646699999999999</v>
      </c>
      <c r="I255" s="80">
        <f t="shared" si="15"/>
        <v>25.659189500855181</v>
      </c>
      <c r="J255" s="80">
        <f t="shared" si="16"/>
        <v>1.9875104991448183</v>
      </c>
      <c r="K255" s="80">
        <f t="shared" si="17"/>
        <v>1.9875104991448183</v>
      </c>
      <c r="L255" s="80">
        <f t="shared" si="18"/>
        <v>3.9501979842108845</v>
      </c>
      <c r="M255" s="71">
        <f t="shared" si="19"/>
        <v>7.1889610664014808E-2</v>
      </c>
    </row>
    <row r="256" spans="7:13" x14ac:dyDescent="0.3">
      <c r="G256" s="9">
        <v>43830.291666666664</v>
      </c>
      <c r="H256" s="80">
        <v>27.8887</v>
      </c>
      <c r="I256" s="80">
        <f t="shared" si="15"/>
        <v>25.857940550769662</v>
      </c>
      <c r="J256" s="80">
        <f t="shared" si="16"/>
        <v>2.030759449230338</v>
      </c>
      <c r="K256" s="80">
        <f t="shared" si="17"/>
        <v>2.030759449230338</v>
      </c>
      <c r="L256" s="80">
        <f t="shared" si="18"/>
        <v>4.1239839406383059</v>
      </c>
      <c r="M256" s="71">
        <f t="shared" si="19"/>
        <v>7.2816569048766627E-2</v>
      </c>
    </row>
    <row r="257" spans="7:13" x14ac:dyDescent="0.3">
      <c r="G257" s="5">
        <v>43832.291666666664</v>
      </c>
      <c r="H257" s="91">
        <v>28.684000000000001</v>
      </c>
      <c r="I257" s="80">
        <f t="shared" si="15"/>
        <v>26.061016495692694</v>
      </c>
      <c r="J257" s="80">
        <f t="shared" si="16"/>
        <v>2.6229835043073066</v>
      </c>
      <c r="K257" s="80">
        <f t="shared" si="17"/>
        <v>2.6229835043073066</v>
      </c>
      <c r="L257" s="80">
        <f t="shared" si="18"/>
        <v>6.8800424638682385</v>
      </c>
      <c r="M257" s="71">
        <f t="shared" si="19"/>
        <v>9.144413276765119E-2</v>
      </c>
    </row>
    <row r="258" spans="7:13" x14ac:dyDescent="0.3">
      <c r="G258" s="9">
        <v>43833.291666666664</v>
      </c>
      <c r="H258" s="80">
        <v>29.533999999999999</v>
      </c>
      <c r="I258" s="80">
        <f t="shared" si="15"/>
        <v>26.323314846123427</v>
      </c>
      <c r="J258" s="80">
        <f t="shared" si="16"/>
        <v>3.2106851538765717</v>
      </c>
      <c r="K258" s="80">
        <f t="shared" si="17"/>
        <v>3.2106851538765717</v>
      </c>
      <c r="L258" s="80">
        <f t="shared" si="18"/>
        <v>10.308499157323425</v>
      </c>
      <c r="M258" s="71">
        <f t="shared" si="19"/>
        <v>0.10871149027820722</v>
      </c>
    </row>
    <row r="259" spans="7:13" x14ac:dyDescent="0.3">
      <c r="G259" s="5">
        <v>43836.291666666664</v>
      </c>
      <c r="H259" s="91">
        <v>30.102699999999999</v>
      </c>
      <c r="I259" s="80">
        <f t="shared" si="15"/>
        <v>26.644383361511082</v>
      </c>
      <c r="J259" s="80">
        <f t="shared" si="16"/>
        <v>3.4583166384889168</v>
      </c>
      <c r="K259" s="80">
        <f t="shared" si="17"/>
        <v>3.4583166384889168</v>
      </c>
      <c r="L259" s="80">
        <f t="shared" si="18"/>
        <v>11.959953972049281</v>
      </c>
      <c r="M259" s="71">
        <f t="shared" si="19"/>
        <v>0.11488393527786268</v>
      </c>
    </row>
    <row r="260" spans="7:13" x14ac:dyDescent="0.3">
      <c r="G260" s="9">
        <v>43837.291666666664</v>
      </c>
      <c r="H260" s="80">
        <v>31.270700000000001</v>
      </c>
      <c r="I260" s="80">
        <f t="shared" si="15"/>
        <v>26.990215025359973</v>
      </c>
      <c r="J260" s="80">
        <f t="shared" si="16"/>
        <v>4.2804849746400286</v>
      </c>
      <c r="K260" s="80">
        <f t="shared" si="17"/>
        <v>4.2804849746400286</v>
      </c>
      <c r="L260" s="80">
        <f t="shared" si="18"/>
        <v>18.322551618119046</v>
      </c>
      <c r="M260" s="71">
        <f t="shared" si="19"/>
        <v>0.13688484666604933</v>
      </c>
    </row>
    <row r="261" spans="7:13" x14ac:dyDescent="0.3">
      <c r="G261" s="5">
        <v>43838.291666666664</v>
      </c>
      <c r="H261" s="91">
        <v>32.8093</v>
      </c>
      <c r="I261" s="80">
        <f t="shared" si="15"/>
        <v>27.418263522823977</v>
      </c>
      <c r="J261" s="80">
        <f t="shared" si="16"/>
        <v>5.3910364771760229</v>
      </c>
      <c r="K261" s="80">
        <f t="shared" si="17"/>
        <v>5.3910364771760229</v>
      </c>
      <c r="L261" s="80">
        <f t="shared" si="18"/>
        <v>29.063274298242462</v>
      </c>
      <c r="M261" s="71">
        <f t="shared" si="19"/>
        <v>0.16431427909696406</v>
      </c>
    </row>
    <row r="262" spans="7:13" x14ac:dyDescent="0.3">
      <c r="G262" s="9">
        <v>43839.291666666664</v>
      </c>
      <c r="H262" s="80">
        <v>32.089300000000001</v>
      </c>
      <c r="I262" s="80">
        <f t="shared" ref="I262:I325" si="20">alpha*H261+(1-alpha)*I261</f>
        <v>27.95736717054158</v>
      </c>
      <c r="J262" s="80">
        <f t="shared" ref="J262:J325" si="21">H262-I262</f>
        <v>4.131932829458421</v>
      </c>
      <c r="K262" s="80">
        <f t="shared" ref="K262:K325" si="22">ABS(J262)</f>
        <v>4.131932829458421</v>
      </c>
      <c r="L262" s="80">
        <f t="shared" ref="L262:L325" si="23">J262^2</f>
        <v>17.072868907156273</v>
      </c>
      <c r="M262" s="71">
        <f t="shared" ref="M262:M325" si="24">K262/H262</f>
        <v>0.12876357008281331</v>
      </c>
    </row>
    <row r="263" spans="7:13" x14ac:dyDescent="0.3">
      <c r="G263" s="5">
        <v>43840.291666666664</v>
      </c>
      <c r="H263" s="91">
        <v>31.8767</v>
      </c>
      <c r="I263" s="80">
        <f t="shared" si="20"/>
        <v>28.370560453487421</v>
      </c>
      <c r="J263" s="80">
        <f t="shared" si="21"/>
        <v>3.5061395465125784</v>
      </c>
      <c r="K263" s="80">
        <f t="shared" si="22"/>
        <v>3.5061395465125784</v>
      </c>
      <c r="L263" s="80">
        <f t="shared" si="23"/>
        <v>12.29301451961943</v>
      </c>
      <c r="M263" s="71">
        <f t="shared" si="24"/>
        <v>0.10999066862355822</v>
      </c>
    </row>
    <row r="264" spans="7:13" x14ac:dyDescent="0.3">
      <c r="G264" s="9">
        <v>43843.291666666664</v>
      </c>
      <c r="H264" s="80">
        <v>34.990699999999997</v>
      </c>
      <c r="I264" s="80">
        <f t="shared" si="20"/>
        <v>28.72117440813868</v>
      </c>
      <c r="J264" s="80">
        <f t="shared" si="21"/>
        <v>6.2695255918613171</v>
      </c>
      <c r="K264" s="80">
        <f t="shared" si="22"/>
        <v>6.2695255918613171</v>
      </c>
      <c r="L264" s="80">
        <f t="shared" si="23"/>
        <v>39.306951147004</v>
      </c>
      <c r="M264" s="71">
        <f t="shared" si="24"/>
        <v>0.17917691248992781</v>
      </c>
    </row>
    <row r="265" spans="7:13" x14ac:dyDescent="0.3">
      <c r="G265" s="5">
        <v>43844.291666666664</v>
      </c>
      <c r="H265" s="91">
        <v>35.8613</v>
      </c>
      <c r="I265" s="80">
        <f t="shared" si="20"/>
        <v>29.348126967324813</v>
      </c>
      <c r="J265" s="80">
        <f t="shared" si="21"/>
        <v>6.5131730326751871</v>
      </c>
      <c r="K265" s="80">
        <f t="shared" si="22"/>
        <v>6.5131730326751871</v>
      </c>
      <c r="L265" s="80">
        <f t="shared" si="23"/>
        <v>42.421422953567294</v>
      </c>
      <c r="M265" s="71">
        <f t="shared" si="24"/>
        <v>0.18162121932766484</v>
      </c>
    </row>
    <row r="266" spans="7:13" x14ac:dyDescent="0.3">
      <c r="G266" s="9">
        <v>43845.291666666664</v>
      </c>
      <c r="H266" s="80">
        <v>34.566699999999997</v>
      </c>
      <c r="I266" s="80">
        <f t="shared" si="20"/>
        <v>29.999444270592331</v>
      </c>
      <c r="J266" s="80">
        <f t="shared" si="21"/>
        <v>4.5672557294076661</v>
      </c>
      <c r="K266" s="80">
        <f t="shared" si="22"/>
        <v>4.5672557294076661</v>
      </c>
      <c r="L266" s="80">
        <f t="shared" si="23"/>
        <v>20.859824897807151</v>
      </c>
      <c r="M266" s="71">
        <f t="shared" si="24"/>
        <v>0.13212877507565565</v>
      </c>
    </row>
    <row r="267" spans="7:13" x14ac:dyDescent="0.3">
      <c r="G267" s="5">
        <v>43846.291666666664</v>
      </c>
      <c r="H267" s="91">
        <v>34.232700000000001</v>
      </c>
      <c r="I267" s="80">
        <f t="shared" si="20"/>
        <v>30.456169843533097</v>
      </c>
      <c r="J267" s="80">
        <f t="shared" si="21"/>
        <v>3.7765301564669045</v>
      </c>
      <c r="K267" s="80">
        <f t="shared" si="22"/>
        <v>3.7765301564669045</v>
      </c>
      <c r="L267" s="80">
        <f t="shared" si="23"/>
        <v>14.262180022703943</v>
      </c>
      <c r="M267" s="71">
        <f t="shared" si="24"/>
        <v>0.110319377567849</v>
      </c>
    </row>
    <row r="268" spans="7:13" x14ac:dyDescent="0.3">
      <c r="G268" s="9">
        <v>43847.291666666664</v>
      </c>
      <c r="H268" s="80">
        <v>34.033299999999997</v>
      </c>
      <c r="I268" s="80">
        <f t="shared" si="20"/>
        <v>30.83382285917979</v>
      </c>
      <c r="J268" s="80">
        <f t="shared" si="21"/>
        <v>3.199477140820207</v>
      </c>
      <c r="K268" s="80">
        <f t="shared" si="22"/>
        <v>3.199477140820207</v>
      </c>
      <c r="L268" s="80">
        <f t="shared" si="23"/>
        <v>10.236653974631047</v>
      </c>
      <c r="M268" s="71">
        <f t="shared" si="24"/>
        <v>9.4010194157493024E-2</v>
      </c>
    </row>
    <row r="269" spans="7:13" x14ac:dyDescent="0.3">
      <c r="G269" s="5">
        <v>43851.291666666664</v>
      </c>
      <c r="H269" s="91">
        <v>36.479999999999997</v>
      </c>
      <c r="I269" s="80">
        <f t="shared" si="20"/>
        <v>31.153770573261813</v>
      </c>
      <c r="J269" s="80">
        <f t="shared" si="21"/>
        <v>5.326229426738184</v>
      </c>
      <c r="K269" s="80">
        <f t="shared" si="22"/>
        <v>5.326229426738184</v>
      </c>
      <c r="L269" s="80">
        <f t="shared" si="23"/>
        <v>28.368719906251766</v>
      </c>
      <c r="M269" s="71">
        <f t="shared" si="24"/>
        <v>0.14600409612769147</v>
      </c>
    </row>
    <row r="270" spans="7:13" x14ac:dyDescent="0.3">
      <c r="G270" s="9">
        <v>43852.291666666664</v>
      </c>
      <c r="H270" s="80">
        <v>37.970700000000001</v>
      </c>
      <c r="I270" s="80">
        <f t="shared" si="20"/>
        <v>31.686393515935631</v>
      </c>
      <c r="J270" s="80">
        <f t="shared" si="21"/>
        <v>6.2843064840643699</v>
      </c>
      <c r="K270" s="80">
        <f t="shared" si="22"/>
        <v>6.2843064840643699</v>
      </c>
      <c r="L270" s="80">
        <f t="shared" si="23"/>
        <v>39.492507985653482</v>
      </c>
      <c r="M270" s="71">
        <f t="shared" si="24"/>
        <v>0.16550409879365852</v>
      </c>
    </row>
    <row r="271" spans="7:13" x14ac:dyDescent="0.3">
      <c r="G271" s="5">
        <v>43853.291666666664</v>
      </c>
      <c r="H271" s="91">
        <v>38.146700000000003</v>
      </c>
      <c r="I271" s="80">
        <f t="shared" si="20"/>
        <v>32.31482416434207</v>
      </c>
      <c r="J271" s="80">
        <f t="shared" si="21"/>
        <v>5.8318758356579323</v>
      </c>
      <c r="K271" s="80">
        <f t="shared" si="22"/>
        <v>5.8318758356579323</v>
      </c>
      <c r="L271" s="80">
        <f t="shared" si="23"/>
        <v>34.010775762530905</v>
      </c>
      <c r="M271" s="71">
        <f t="shared" si="24"/>
        <v>0.15288021862069148</v>
      </c>
    </row>
    <row r="272" spans="7:13" x14ac:dyDescent="0.3">
      <c r="G272" s="9">
        <v>43854.291666666664</v>
      </c>
      <c r="H272" s="80">
        <v>37.654699999999998</v>
      </c>
      <c r="I272" s="80">
        <f t="shared" si="20"/>
        <v>32.898011747907866</v>
      </c>
      <c r="J272" s="80">
        <f t="shared" si="21"/>
        <v>4.7566882520921325</v>
      </c>
      <c r="K272" s="80">
        <f t="shared" si="22"/>
        <v>4.7566882520921325</v>
      </c>
      <c r="L272" s="80">
        <f t="shared" si="23"/>
        <v>22.626083127591308</v>
      </c>
      <c r="M272" s="71">
        <f t="shared" si="24"/>
        <v>0.12632389189376447</v>
      </c>
    </row>
    <row r="273" spans="7:13" x14ac:dyDescent="0.3">
      <c r="G273" s="5">
        <v>43857.291666666664</v>
      </c>
      <c r="H273" s="91">
        <v>37.201300000000003</v>
      </c>
      <c r="I273" s="80">
        <f t="shared" si="20"/>
        <v>33.373680573117078</v>
      </c>
      <c r="J273" s="80">
        <f t="shared" si="21"/>
        <v>3.8276194268829258</v>
      </c>
      <c r="K273" s="80">
        <f t="shared" si="22"/>
        <v>3.8276194268829258</v>
      </c>
      <c r="L273" s="80">
        <f t="shared" si="23"/>
        <v>14.650670477051577</v>
      </c>
      <c r="M273" s="71">
        <f t="shared" si="24"/>
        <v>0.10288939974901214</v>
      </c>
    </row>
    <row r="274" spans="7:13" x14ac:dyDescent="0.3">
      <c r="G274" s="9">
        <v>43858.291666666664</v>
      </c>
      <c r="H274" s="80">
        <v>37.793300000000002</v>
      </c>
      <c r="I274" s="80">
        <f t="shared" si="20"/>
        <v>33.756442515805368</v>
      </c>
      <c r="J274" s="80">
        <f t="shared" si="21"/>
        <v>4.0368574841946341</v>
      </c>
      <c r="K274" s="80">
        <f t="shared" si="22"/>
        <v>4.0368574841946341</v>
      </c>
      <c r="L274" s="80">
        <f t="shared" si="23"/>
        <v>16.296218347698229</v>
      </c>
      <c r="M274" s="71">
        <f t="shared" si="24"/>
        <v>0.10681410419822121</v>
      </c>
    </row>
    <row r="275" spans="7:13" x14ac:dyDescent="0.3">
      <c r="G275" s="5">
        <v>43859.291666666664</v>
      </c>
      <c r="H275" s="91">
        <v>38.732700000000001</v>
      </c>
      <c r="I275" s="80">
        <f t="shared" si="20"/>
        <v>34.160128264224831</v>
      </c>
      <c r="J275" s="80">
        <f t="shared" si="21"/>
        <v>4.5725717357751705</v>
      </c>
      <c r="K275" s="80">
        <f t="shared" si="22"/>
        <v>4.5725717357751705</v>
      </c>
      <c r="L275" s="80">
        <f t="shared" si="23"/>
        <v>20.908412278809955</v>
      </c>
      <c r="M275" s="71">
        <f t="shared" si="24"/>
        <v>0.11805455689314637</v>
      </c>
    </row>
    <row r="276" spans="7:13" x14ac:dyDescent="0.3">
      <c r="G276" s="9">
        <v>43860.291666666664</v>
      </c>
      <c r="H276" s="80">
        <v>42.720700000000001</v>
      </c>
      <c r="I276" s="80">
        <f t="shared" si="20"/>
        <v>34.617385437802348</v>
      </c>
      <c r="J276" s="80">
        <f t="shared" si="21"/>
        <v>8.103314562197653</v>
      </c>
      <c r="K276" s="80">
        <f t="shared" si="22"/>
        <v>8.103314562197653</v>
      </c>
      <c r="L276" s="80">
        <f t="shared" si="23"/>
        <v>65.663706893924541</v>
      </c>
      <c r="M276" s="71">
        <f t="shared" si="24"/>
        <v>0.1896812215670074</v>
      </c>
    </row>
    <row r="277" spans="7:13" x14ac:dyDescent="0.3">
      <c r="G277" s="5">
        <v>43861.291666666664</v>
      </c>
      <c r="H277" s="91">
        <v>43.371299999999998</v>
      </c>
      <c r="I277" s="80">
        <f t="shared" si="20"/>
        <v>35.427716894022112</v>
      </c>
      <c r="J277" s="80">
        <f t="shared" si="21"/>
        <v>7.9435831059778863</v>
      </c>
      <c r="K277" s="80">
        <f t="shared" si="22"/>
        <v>7.9435831059778863</v>
      </c>
      <c r="L277" s="80">
        <f t="shared" si="23"/>
        <v>63.100512561577283</v>
      </c>
      <c r="M277" s="71">
        <f t="shared" si="24"/>
        <v>0.18315298609859254</v>
      </c>
    </row>
    <row r="278" spans="7:13" x14ac:dyDescent="0.3">
      <c r="G278" s="9">
        <v>43864.291666666664</v>
      </c>
      <c r="H278" s="80">
        <v>52</v>
      </c>
      <c r="I278" s="80">
        <f t="shared" si="20"/>
        <v>36.222075204619898</v>
      </c>
      <c r="J278" s="80">
        <f t="shared" si="21"/>
        <v>15.777924795380102</v>
      </c>
      <c r="K278" s="80">
        <f t="shared" si="22"/>
        <v>15.777924795380102</v>
      </c>
      <c r="L278" s="80">
        <f t="shared" si="23"/>
        <v>248.94291084867024</v>
      </c>
      <c r="M278" s="71">
        <f t="shared" si="24"/>
        <v>0.30342163068038658</v>
      </c>
    </row>
    <row r="279" spans="7:13" x14ac:dyDescent="0.3">
      <c r="G279" s="5">
        <v>43865.291666666664</v>
      </c>
      <c r="H279" s="91">
        <v>59.137300000000003</v>
      </c>
      <c r="I279" s="80">
        <f t="shared" si="20"/>
        <v>37.79986768415791</v>
      </c>
      <c r="J279" s="80">
        <f t="shared" si="21"/>
        <v>21.337432315842094</v>
      </c>
      <c r="K279" s="80">
        <f t="shared" si="22"/>
        <v>21.337432315842094</v>
      </c>
      <c r="L279" s="80">
        <f t="shared" si="23"/>
        <v>455.28601783314247</v>
      </c>
      <c r="M279" s="71">
        <f t="shared" si="24"/>
        <v>0.36081174344858646</v>
      </c>
    </row>
    <row r="280" spans="7:13" x14ac:dyDescent="0.3">
      <c r="G280" s="9">
        <v>43866.291666666664</v>
      </c>
      <c r="H280" s="80">
        <v>48.98</v>
      </c>
      <c r="I280" s="80">
        <f t="shared" si="20"/>
        <v>39.933610915742122</v>
      </c>
      <c r="J280" s="80">
        <f t="shared" si="21"/>
        <v>9.0463890842578749</v>
      </c>
      <c r="K280" s="80">
        <f t="shared" si="22"/>
        <v>9.0463890842578749</v>
      </c>
      <c r="L280" s="80">
        <f t="shared" si="23"/>
        <v>81.837155463780036</v>
      </c>
      <c r="M280" s="71">
        <f t="shared" si="24"/>
        <v>0.18469557134050379</v>
      </c>
    </row>
    <row r="281" spans="7:13" x14ac:dyDescent="0.3">
      <c r="G281" s="5">
        <v>43867.291666666664</v>
      </c>
      <c r="H281" s="91">
        <v>49.930700000000002</v>
      </c>
      <c r="I281" s="80">
        <f t="shared" si="20"/>
        <v>40.838249824167917</v>
      </c>
      <c r="J281" s="80">
        <f t="shared" si="21"/>
        <v>9.0924501758320844</v>
      </c>
      <c r="K281" s="80">
        <f t="shared" si="22"/>
        <v>9.0924501758320844</v>
      </c>
      <c r="L281" s="80">
        <f t="shared" si="23"/>
        <v>82.672650199988908</v>
      </c>
      <c r="M281" s="71">
        <f t="shared" si="24"/>
        <v>0.18210139605156916</v>
      </c>
    </row>
    <row r="282" spans="7:13" x14ac:dyDescent="0.3">
      <c r="G282" s="9">
        <v>43868.291666666664</v>
      </c>
      <c r="H282" s="80">
        <v>49.871299999999998</v>
      </c>
      <c r="I282" s="80">
        <f t="shared" si="20"/>
        <v>41.747494841751127</v>
      </c>
      <c r="J282" s="80">
        <f t="shared" si="21"/>
        <v>8.1238051582488708</v>
      </c>
      <c r="K282" s="80">
        <f t="shared" si="22"/>
        <v>8.1238051582488708</v>
      </c>
      <c r="L282" s="80">
        <f t="shared" si="23"/>
        <v>65.996210249190966</v>
      </c>
      <c r="M282" s="71">
        <f t="shared" si="24"/>
        <v>0.16289539591406021</v>
      </c>
    </row>
    <row r="283" spans="7:13" x14ac:dyDescent="0.3">
      <c r="G283" s="5">
        <v>43871.291666666664</v>
      </c>
      <c r="H283" s="91">
        <v>51.418700000000001</v>
      </c>
      <c r="I283" s="80">
        <f t="shared" si="20"/>
        <v>42.559875357576018</v>
      </c>
      <c r="J283" s="80">
        <f t="shared" si="21"/>
        <v>8.8588246424239827</v>
      </c>
      <c r="K283" s="80">
        <f t="shared" si="22"/>
        <v>8.8588246424239827</v>
      </c>
      <c r="L283" s="80">
        <f t="shared" si="23"/>
        <v>78.478774045218401</v>
      </c>
      <c r="M283" s="71">
        <f t="shared" si="24"/>
        <v>0.17228799332585193</v>
      </c>
    </row>
    <row r="284" spans="7:13" x14ac:dyDescent="0.3">
      <c r="G284" s="9">
        <v>43872.291666666664</v>
      </c>
      <c r="H284" s="80">
        <v>51.625300000000003</v>
      </c>
      <c r="I284" s="80">
        <f t="shared" si="20"/>
        <v>43.445757821818418</v>
      </c>
      <c r="J284" s="80">
        <f t="shared" si="21"/>
        <v>8.1795421781815847</v>
      </c>
      <c r="K284" s="80">
        <f t="shared" si="22"/>
        <v>8.1795421781815847</v>
      </c>
      <c r="L284" s="80">
        <f t="shared" si="23"/>
        <v>66.904910244651546</v>
      </c>
      <c r="M284" s="71">
        <f t="shared" si="24"/>
        <v>0.15844057425683888</v>
      </c>
    </row>
    <row r="285" spans="7:13" x14ac:dyDescent="0.3">
      <c r="G285" s="5">
        <v>43873.291666666664</v>
      </c>
      <c r="H285" s="91">
        <v>51.152700000000003</v>
      </c>
      <c r="I285" s="80">
        <f t="shared" si="20"/>
        <v>44.263712039636573</v>
      </c>
      <c r="J285" s="80">
        <f t="shared" si="21"/>
        <v>6.8889879603634299</v>
      </c>
      <c r="K285" s="80">
        <f t="shared" si="22"/>
        <v>6.8889879603634299</v>
      </c>
      <c r="L285" s="80">
        <f t="shared" si="23"/>
        <v>47.458155118032288</v>
      </c>
      <c r="M285" s="71">
        <f t="shared" si="24"/>
        <v>0.13467496261904904</v>
      </c>
    </row>
    <row r="286" spans="7:13" x14ac:dyDescent="0.3">
      <c r="G286" s="9">
        <v>43874.291666666664</v>
      </c>
      <c r="H286" s="80">
        <v>53.6</v>
      </c>
      <c r="I286" s="80">
        <f t="shared" si="20"/>
        <v>44.952610835672921</v>
      </c>
      <c r="J286" s="80">
        <f t="shared" si="21"/>
        <v>8.6473891643270804</v>
      </c>
      <c r="K286" s="80">
        <f t="shared" si="22"/>
        <v>8.6473891643270804</v>
      </c>
      <c r="L286" s="80">
        <f t="shared" si="23"/>
        <v>74.777339359321402</v>
      </c>
      <c r="M286" s="71">
        <f t="shared" si="24"/>
        <v>0.16133188739416193</v>
      </c>
    </row>
    <row r="287" spans="7:13" x14ac:dyDescent="0.3">
      <c r="G287" s="5">
        <v>43875.291666666664</v>
      </c>
      <c r="H287" s="91">
        <v>53.335299999999997</v>
      </c>
      <c r="I287" s="80">
        <f t="shared" si="20"/>
        <v>45.817349752105628</v>
      </c>
      <c r="J287" s="80">
        <f t="shared" si="21"/>
        <v>7.5179502478943689</v>
      </c>
      <c r="K287" s="80">
        <f t="shared" si="22"/>
        <v>7.5179502478943689</v>
      </c>
      <c r="L287" s="80">
        <f t="shared" si="23"/>
        <v>56.519575929815005</v>
      </c>
      <c r="M287" s="71">
        <f t="shared" si="24"/>
        <v>0.14095636938189846</v>
      </c>
    </row>
    <row r="288" spans="7:13" x14ac:dyDescent="0.3">
      <c r="G288" s="9">
        <v>43879.291666666664</v>
      </c>
      <c r="H288" s="80">
        <v>57.226700000000001</v>
      </c>
      <c r="I288" s="80">
        <f t="shared" si="20"/>
        <v>46.569144776895072</v>
      </c>
      <c r="J288" s="80">
        <f t="shared" si="21"/>
        <v>10.657555223104929</v>
      </c>
      <c r="K288" s="80">
        <f t="shared" si="22"/>
        <v>10.657555223104929</v>
      </c>
      <c r="L288" s="80">
        <f t="shared" si="23"/>
        <v>113.58348333353115</v>
      </c>
      <c r="M288" s="71">
        <f t="shared" si="24"/>
        <v>0.18623396461974792</v>
      </c>
    </row>
    <row r="289" spans="7:13" x14ac:dyDescent="0.3">
      <c r="G289" s="5">
        <v>43880.291666666664</v>
      </c>
      <c r="H289" s="91">
        <v>61.161299999999997</v>
      </c>
      <c r="I289" s="80">
        <f t="shared" si="20"/>
        <v>47.634900299205569</v>
      </c>
      <c r="J289" s="80">
        <f t="shared" si="21"/>
        <v>13.526399700794428</v>
      </c>
      <c r="K289" s="80">
        <f t="shared" si="22"/>
        <v>13.526399700794428</v>
      </c>
      <c r="L289" s="80">
        <f t="shared" si="23"/>
        <v>182.96348886565161</v>
      </c>
      <c r="M289" s="71">
        <f t="shared" si="24"/>
        <v>0.22115945378522742</v>
      </c>
    </row>
    <row r="290" spans="7:13" x14ac:dyDescent="0.3">
      <c r="G290" s="9">
        <v>43881.291666666664</v>
      </c>
      <c r="H290" s="80">
        <v>59.960700000000003</v>
      </c>
      <c r="I290" s="80">
        <f t="shared" si="20"/>
        <v>48.987540269285013</v>
      </c>
      <c r="J290" s="80">
        <f t="shared" si="21"/>
        <v>10.97315973071499</v>
      </c>
      <c r="K290" s="80">
        <f t="shared" si="22"/>
        <v>10.97315973071499</v>
      </c>
      <c r="L290" s="80">
        <f t="shared" si="23"/>
        <v>120.41023447578506</v>
      </c>
      <c r="M290" s="71">
        <f t="shared" si="24"/>
        <v>0.18300586435306776</v>
      </c>
    </row>
    <row r="291" spans="7:13" x14ac:dyDescent="0.3">
      <c r="G291" s="5">
        <v>43882.291666666664</v>
      </c>
      <c r="H291" s="91">
        <v>60.066699999999997</v>
      </c>
      <c r="I291" s="80">
        <f t="shared" si="20"/>
        <v>50.084856242356516</v>
      </c>
      <c r="J291" s="80">
        <f t="shared" si="21"/>
        <v>9.9818437576434818</v>
      </c>
      <c r="K291" s="80">
        <f t="shared" si="22"/>
        <v>9.9818437576434818</v>
      </c>
      <c r="L291" s="80">
        <f t="shared" si="23"/>
        <v>99.637204802006138</v>
      </c>
      <c r="M291" s="71">
        <f t="shared" si="24"/>
        <v>0.16617932660931067</v>
      </c>
    </row>
    <row r="292" spans="7:13" x14ac:dyDescent="0.3">
      <c r="G292" s="9">
        <v>43885.291666666664</v>
      </c>
      <c r="H292" s="80">
        <v>55.585999999999999</v>
      </c>
      <c r="I292" s="80">
        <f t="shared" si="20"/>
        <v>51.083040618120862</v>
      </c>
      <c r="J292" s="80">
        <f t="shared" si="21"/>
        <v>4.5029593818791369</v>
      </c>
      <c r="K292" s="80">
        <f t="shared" si="22"/>
        <v>4.5029593818791369</v>
      </c>
      <c r="L292" s="80">
        <f t="shared" si="23"/>
        <v>20.276643194853339</v>
      </c>
      <c r="M292" s="71">
        <f t="shared" si="24"/>
        <v>8.1008876009771108E-2</v>
      </c>
    </row>
    <row r="293" spans="7:13" x14ac:dyDescent="0.3">
      <c r="G293" s="5">
        <v>43886.291666666664</v>
      </c>
      <c r="H293" s="91">
        <v>53.327300000000001</v>
      </c>
      <c r="I293" s="80">
        <f t="shared" si="20"/>
        <v>51.533336556308775</v>
      </c>
      <c r="J293" s="80">
        <f t="shared" si="21"/>
        <v>1.7939634436912257</v>
      </c>
      <c r="K293" s="80">
        <f t="shared" si="22"/>
        <v>1.7939634436912257</v>
      </c>
      <c r="L293" s="80">
        <f t="shared" si="23"/>
        <v>3.2183048373004817</v>
      </c>
      <c r="M293" s="71">
        <f t="shared" si="24"/>
        <v>3.3640620164366579E-2</v>
      </c>
    </row>
    <row r="294" spans="7:13" x14ac:dyDescent="0.3">
      <c r="G294" s="9">
        <v>43887.291666666664</v>
      </c>
      <c r="H294" s="80">
        <v>51.92</v>
      </c>
      <c r="I294" s="80">
        <f t="shared" si="20"/>
        <v>51.712732900677899</v>
      </c>
      <c r="J294" s="80">
        <f t="shared" si="21"/>
        <v>0.20726709932210241</v>
      </c>
      <c r="K294" s="80">
        <f t="shared" si="22"/>
        <v>0.20726709932210241</v>
      </c>
      <c r="L294" s="80">
        <f t="shared" si="23"/>
        <v>4.2959650461398269E-2</v>
      </c>
      <c r="M294" s="71">
        <f t="shared" si="24"/>
        <v>3.9920473675289373E-3</v>
      </c>
    </row>
    <row r="295" spans="7:13" x14ac:dyDescent="0.3">
      <c r="G295" s="5">
        <v>43888.291666666664</v>
      </c>
      <c r="H295" s="91">
        <v>45.2667</v>
      </c>
      <c r="I295" s="80">
        <f t="shared" si="20"/>
        <v>51.733459610610112</v>
      </c>
      <c r="J295" s="80">
        <f t="shared" si="21"/>
        <v>-6.4667596106101115</v>
      </c>
      <c r="K295" s="80">
        <f t="shared" si="22"/>
        <v>6.4667596106101115</v>
      </c>
      <c r="L295" s="80">
        <f t="shared" si="23"/>
        <v>41.818979861418242</v>
      </c>
      <c r="M295" s="71">
        <f t="shared" si="24"/>
        <v>0.14285909091252758</v>
      </c>
    </row>
    <row r="296" spans="7:13" x14ac:dyDescent="0.3">
      <c r="G296" s="9">
        <v>43889.291666666664</v>
      </c>
      <c r="H296" s="80">
        <v>44.532699999999998</v>
      </c>
      <c r="I296" s="80">
        <f t="shared" si="20"/>
        <v>51.086783649549105</v>
      </c>
      <c r="J296" s="80">
        <f t="shared" si="21"/>
        <v>-6.5540836495491064</v>
      </c>
      <c r="K296" s="80">
        <f t="shared" si="22"/>
        <v>6.5540836495491064</v>
      </c>
      <c r="L296" s="80">
        <f t="shared" si="23"/>
        <v>42.956012485286934</v>
      </c>
      <c r="M296" s="71">
        <f t="shared" si="24"/>
        <v>0.14717463009314743</v>
      </c>
    </row>
    <row r="297" spans="7:13" x14ac:dyDescent="0.3">
      <c r="G297" s="5">
        <v>43892.291666666664</v>
      </c>
      <c r="H297" s="91">
        <v>49.5747</v>
      </c>
      <c r="I297" s="80">
        <f t="shared" si="20"/>
        <v>50.431375284594196</v>
      </c>
      <c r="J297" s="80">
        <f t="shared" si="21"/>
        <v>-0.85667528459419628</v>
      </c>
      <c r="K297" s="80">
        <f t="shared" si="22"/>
        <v>0.85667528459419628</v>
      </c>
      <c r="L297" s="80">
        <f t="shared" si="23"/>
        <v>0.73389254323454722</v>
      </c>
      <c r="M297" s="71">
        <f t="shared" si="24"/>
        <v>1.7280493570191978E-2</v>
      </c>
    </row>
    <row r="298" spans="7:13" x14ac:dyDescent="0.3">
      <c r="G298" s="9">
        <v>43893.291666666664</v>
      </c>
      <c r="H298" s="80">
        <v>49.700699999999998</v>
      </c>
      <c r="I298" s="80">
        <f t="shared" si="20"/>
        <v>50.345707756134779</v>
      </c>
      <c r="J298" s="80">
        <f t="shared" si="21"/>
        <v>-0.64500775613478112</v>
      </c>
      <c r="K298" s="80">
        <f t="shared" si="22"/>
        <v>0.64500775613478112</v>
      </c>
      <c r="L298" s="80">
        <f t="shared" si="23"/>
        <v>0.41603500547402528</v>
      </c>
      <c r="M298" s="71">
        <f t="shared" si="24"/>
        <v>1.2977840475783663E-2</v>
      </c>
    </row>
    <row r="299" spans="7:13" x14ac:dyDescent="0.3">
      <c r="G299" s="5">
        <v>43894.291666666664</v>
      </c>
      <c r="H299" s="91">
        <v>49.966700000000003</v>
      </c>
      <c r="I299" s="80">
        <f t="shared" si="20"/>
        <v>50.281206980521304</v>
      </c>
      <c r="J299" s="80">
        <f t="shared" si="21"/>
        <v>-0.31450698052130122</v>
      </c>
      <c r="K299" s="80">
        <f t="shared" si="22"/>
        <v>0.31450698052130122</v>
      </c>
      <c r="L299" s="80">
        <f t="shared" si="23"/>
        <v>9.8914640796626138E-2</v>
      </c>
      <c r="M299" s="71">
        <f t="shared" si="24"/>
        <v>6.2943316352951301E-3</v>
      </c>
    </row>
    <row r="300" spans="7:13" x14ac:dyDescent="0.3">
      <c r="G300" s="9">
        <v>43895.291666666664</v>
      </c>
      <c r="H300" s="80">
        <v>48.302700000000002</v>
      </c>
      <c r="I300" s="80">
        <f t="shared" si="20"/>
        <v>50.249756282469178</v>
      </c>
      <c r="J300" s="80">
        <f t="shared" si="21"/>
        <v>-1.9470562824691768</v>
      </c>
      <c r="K300" s="80">
        <f t="shared" si="22"/>
        <v>1.9470562824691768</v>
      </c>
      <c r="L300" s="80">
        <f t="shared" si="23"/>
        <v>3.7910281671026911</v>
      </c>
      <c r="M300" s="71">
        <f t="shared" si="24"/>
        <v>4.0309470950261099E-2</v>
      </c>
    </row>
    <row r="301" spans="7:13" x14ac:dyDescent="0.3">
      <c r="G301" s="5">
        <v>43896.291666666664</v>
      </c>
      <c r="H301" s="91">
        <v>46.898699999999998</v>
      </c>
      <c r="I301" s="80">
        <f t="shared" si="20"/>
        <v>50.055050654222264</v>
      </c>
      <c r="J301" s="80">
        <f t="shared" si="21"/>
        <v>-3.1563506542222655</v>
      </c>
      <c r="K301" s="80">
        <f t="shared" si="22"/>
        <v>3.1563506542222655</v>
      </c>
      <c r="L301" s="80">
        <f t="shared" si="23"/>
        <v>9.9625494524093234</v>
      </c>
      <c r="M301" s="71">
        <f t="shared" si="24"/>
        <v>6.7301453008767095E-2</v>
      </c>
    </row>
    <row r="302" spans="7:13" x14ac:dyDescent="0.3">
      <c r="G302" s="9">
        <v>43899.291666666664</v>
      </c>
      <c r="H302" s="80">
        <v>40.533299999999997</v>
      </c>
      <c r="I302" s="80">
        <f t="shared" si="20"/>
        <v>49.739415588800036</v>
      </c>
      <c r="J302" s="80">
        <f t="shared" si="21"/>
        <v>-9.2061155888000386</v>
      </c>
      <c r="K302" s="80">
        <f t="shared" si="22"/>
        <v>9.2061155888000386</v>
      </c>
      <c r="L302" s="80">
        <f t="shared" si="23"/>
        <v>84.752564234347076</v>
      </c>
      <c r="M302" s="71">
        <f t="shared" si="24"/>
        <v>0.22712474900390639</v>
      </c>
    </row>
    <row r="303" spans="7:13" x14ac:dyDescent="0.3">
      <c r="G303" s="5">
        <v>43900.291666666664</v>
      </c>
      <c r="H303" s="91">
        <v>43.021999999999998</v>
      </c>
      <c r="I303" s="80">
        <f t="shared" si="20"/>
        <v>48.818804029920038</v>
      </c>
      <c r="J303" s="80">
        <f t="shared" si="21"/>
        <v>-5.7968040299200396</v>
      </c>
      <c r="K303" s="80">
        <f t="shared" si="22"/>
        <v>5.7968040299200396</v>
      </c>
      <c r="L303" s="80">
        <f t="shared" si="23"/>
        <v>33.60293696129721</v>
      </c>
      <c r="M303" s="71">
        <f t="shared" si="24"/>
        <v>0.13474045906559529</v>
      </c>
    </row>
    <row r="304" spans="7:13" x14ac:dyDescent="0.3">
      <c r="G304" s="9">
        <v>43901.291666666664</v>
      </c>
      <c r="H304" s="80">
        <v>42.281999999999996</v>
      </c>
      <c r="I304" s="80">
        <f t="shared" si="20"/>
        <v>48.239123626928034</v>
      </c>
      <c r="J304" s="80">
        <f t="shared" si="21"/>
        <v>-5.9571236269280377</v>
      </c>
      <c r="K304" s="80">
        <f t="shared" si="22"/>
        <v>5.9571236269280377</v>
      </c>
      <c r="L304" s="80">
        <f t="shared" si="23"/>
        <v>35.487321906504256</v>
      </c>
      <c r="M304" s="71">
        <f t="shared" si="24"/>
        <v>0.14089029910903075</v>
      </c>
    </row>
    <row r="305" spans="7:13" x14ac:dyDescent="0.3">
      <c r="G305" s="5">
        <v>43902.291666666664</v>
      </c>
      <c r="H305" s="91">
        <v>37.369999999999997</v>
      </c>
      <c r="I305" s="80">
        <f t="shared" si="20"/>
        <v>47.643411264235233</v>
      </c>
      <c r="J305" s="80">
        <f t="shared" si="21"/>
        <v>-10.273411264235236</v>
      </c>
      <c r="K305" s="80">
        <f t="shared" si="22"/>
        <v>10.273411264235236</v>
      </c>
      <c r="L305" s="80">
        <f t="shared" si="23"/>
        <v>105.54297900411542</v>
      </c>
      <c r="M305" s="71">
        <f t="shared" si="24"/>
        <v>0.27491065732499964</v>
      </c>
    </row>
    <row r="306" spans="7:13" x14ac:dyDescent="0.3">
      <c r="G306" s="9">
        <v>43903.291666666664</v>
      </c>
      <c r="H306" s="80">
        <v>36.441299999999998</v>
      </c>
      <c r="I306" s="80">
        <f t="shared" si="20"/>
        <v>46.616070137811711</v>
      </c>
      <c r="J306" s="80">
        <f t="shared" si="21"/>
        <v>-10.174770137811713</v>
      </c>
      <c r="K306" s="80">
        <f t="shared" si="22"/>
        <v>10.174770137811713</v>
      </c>
      <c r="L306" s="80">
        <f t="shared" si="23"/>
        <v>103.52594735730499</v>
      </c>
      <c r="M306" s="71">
        <f t="shared" si="24"/>
        <v>0.2792098563391458</v>
      </c>
    </row>
    <row r="307" spans="7:13" x14ac:dyDescent="0.3">
      <c r="G307" s="5">
        <v>43906.291666666664</v>
      </c>
      <c r="H307" s="91">
        <v>29.671299999999999</v>
      </c>
      <c r="I307" s="80">
        <f t="shared" si="20"/>
        <v>45.598593124030536</v>
      </c>
      <c r="J307" s="80">
        <f t="shared" si="21"/>
        <v>-15.927293124030538</v>
      </c>
      <c r="K307" s="80">
        <f t="shared" si="22"/>
        <v>15.927293124030538</v>
      </c>
      <c r="L307" s="80">
        <f t="shared" si="23"/>
        <v>253.67866625879043</v>
      </c>
      <c r="M307" s="71">
        <f t="shared" si="24"/>
        <v>0.53679121319357559</v>
      </c>
    </row>
    <row r="308" spans="7:13" x14ac:dyDescent="0.3">
      <c r="G308" s="9">
        <v>43907.291666666664</v>
      </c>
      <c r="H308" s="80">
        <v>28.68</v>
      </c>
      <c r="I308" s="80">
        <f t="shared" si="20"/>
        <v>44.005863811627478</v>
      </c>
      <c r="J308" s="80">
        <f t="shared" si="21"/>
        <v>-15.325863811627478</v>
      </c>
      <c r="K308" s="80">
        <f t="shared" si="22"/>
        <v>15.325863811627478</v>
      </c>
      <c r="L308" s="80">
        <f t="shared" si="23"/>
        <v>234.88210157255273</v>
      </c>
      <c r="M308" s="71">
        <f t="shared" si="24"/>
        <v>0.53437460988938212</v>
      </c>
    </row>
    <row r="309" spans="7:13" x14ac:dyDescent="0.3">
      <c r="G309" s="5">
        <v>43908.291666666664</v>
      </c>
      <c r="H309" s="91">
        <v>24.081299999999999</v>
      </c>
      <c r="I309" s="80">
        <f t="shared" si="20"/>
        <v>42.473277430464734</v>
      </c>
      <c r="J309" s="80">
        <f t="shared" si="21"/>
        <v>-18.391977430464735</v>
      </c>
      <c r="K309" s="80">
        <f t="shared" si="22"/>
        <v>18.391977430464735</v>
      </c>
      <c r="L309" s="80">
        <f t="shared" si="23"/>
        <v>338.26483380272418</v>
      </c>
      <c r="M309" s="71">
        <f t="shared" si="24"/>
        <v>0.76374520605053442</v>
      </c>
    </row>
    <row r="310" spans="7:13" x14ac:dyDescent="0.3">
      <c r="G310" s="9">
        <v>43909.291666666664</v>
      </c>
      <c r="H310" s="80">
        <v>28.5093</v>
      </c>
      <c r="I310" s="80">
        <f t="shared" si="20"/>
        <v>40.634079687418264</v>
      </c>
      <c r="J310" s="80">
        <f t="shared" si="21"/>
        <v>-12.124779687418265</v>
      </c>
      <c r="K310" s="80">
        <f t="shared" si="22"/>
        <v>12.124779687418265</v>
      </c>
      <c r="L310" s="80">
        <f t="shared" si="23"/>
        <v>147.01028246843055</v>
      </c>
      <c r="M310" s="71">
        <f t="shared" si="24"/>
        <v>0.42529208670217317</v>
      </c>
    </row>
    <row r="311" spans="7:13" x14ac:dyDescent="0.3">
      <c r="G311" s="5">
        <v>43910.291666666664</v>
      </c>
      <c r="H311" s="91">
        <v>28.501999999999999</v>
      </c>
      <c r="I311" s="80">
        <f t="shared" si="20"/>
        <v>39.421601718676435</v>
      </c>
      <c r="J311" s="80">
        <f t="shared" si="21"/>
        <v>-10.919601718676436</v>
      </c>
      <c r="K311" s="80">
        <f t="shared" si="22"/>
        <v>10.919601718676436</v>
      </c>
      <c r="L311" s="80">
        <f t="shared" si="23"/>
        <v>119.23770169452138</v>
      </c>
      <c r="M311" s="71">
        <f t="shared" si="24"/>
        <v>0.38311703454762602</v>
      </c>
    </row>
    <row r="312" spans="7:13" x14ac:dyDescent="0.3">
      <c r="G312" s="9">
        <v>43913.291666666664</v>
      </c>
      <c r="H312" s="80">
        <v>28.9527</v>
      </c>
      <c r="I312" s="80">
        <f t="shared" si="20"/>
        <v>38.329641546808794</v>
      </c>
      <c r="J312" s="80">
        <f t="shared" si="21"/>
        <v>-9.3769415468087942</v>
      </c>
      <c r="K312" s="80">
        <f t="shared" si="22"/>
        <v>9.3769415468087942</v>
      </c>
      <c r="L312" s="80">
        <f t="shared" si="23"/>
        <v>87.927032772268902</v>
      </c>
      <c r="M312" s="71">
        <f t="shared" si="24"/>
        <v>0.32387105682056577</v>
      </c>
    </row>
    <row r="313" spans="7:13" x14ac:dyDescent="0.3">
      <c r="G313" s="5">
        <v>43914.291666666664</v>
      </c>
      <c r="H313" s="91">
        <v>33.666699999999999</v>
      </c>
      <c r="I313" s="80">
        <f t="shared" si="20"/>
        <v>37.391947392127918</v>
      </c>
      <c r="J313" s="80">
        <f t="shared" si="21"/>
        <v>-3.725247392127919</v>
      </c>
      <c r="K313" s="80">
        <f t="shared" si="22"/>
        <v>3.725247392127919</v>
      </c>
      <c r="L313" s="80">
        <f t="shared" si="23"/>
        <v>13.877468132555862</v>
      </c>
      <c r="M313" s="71">
        <f t="shared" si="24"/>
        <v>0.11065080308221237</v>
      </c>
    </row>
    <row r="314" spans="7:13" x14ac:dyDescent="0.3">
      <c r="G314" s="9">
        <v>43915.291666666664</v>
      </c>
      <c r="H314" s="80">
        <v>35.950000000000003</v>
      </c>
      <c r="I314" s="80">
        <f t="shared" si="20"/>
        <v>37.019422652915125</v>
      </c>
      <c r="J314" s="80">
        <f t="shared" si="21"/>
        <v>-1.0694226529151223</v>
      </c>
      <c r="K314" s="80">
        <f t="shared" si="22"/>
        <v>1.0694226529151223</v>
      </c>
      <c r="L314" s="80">
        <f t="shared" si="23"/>
        <v>1.1436648105680181</v>
      </c>
      <c r="M314" s="71">
        <f t="shared" si="24"/>
        <v>2.9747500776498532E-2</v>
      </c>
    </row>
    <row r="315" spans="7:13" x14ac:dyDescent="0.3">
      <c r="G315" s="5">
        <v>43916.291666666664</v>
      </c>
      <c r="H315" s="91">
        <v>35.210700000000003</v>
      </c>
      <c r="I315" s="80">
        <f t="shared" si="20"/>
        <v>36.91248038762361</v>
      </c>
      <c r="J315" s="80">
        <f t="shared" si="21"/>
        <v>-1.7017803876236073</v>
      </c>
      <c r="K315" s="80">
        <f t="shared" si="22"/>
        <v>1.7017803876236073</v>
      </c>
      <c r="L315" s="80">
        <f t="shared" si="23"/>
        <v>2.896056487700355</v>
      </c>
      <c r="M315" s="71">
        <f t="shared" si="24"/>
        <v>4.8331342109745254E-2</v>
      </c>
    </row>
    <row r="316" spans="7:13" x14ac:dyDescent="0.3">
      <c r="G316" s="9">
        <v>43917.291666666664</v>
      </c>
      <c r="H316" s="80">
        <v>34.290700000000001</v>
      </c>
      <c r="I316" s="80">
        <f t="shared" si="20"/>
        <v>36.742302348861251</v>
      </c>
      <c r="J316" s="80">
        <f t="shared" si="21"/>
        <v>-2.4516023488612504</v>
      </c>
      <c r="K316" s="80">
        <f t="shared" si="22"/>
        <v>2.4516023488612504</v>
      </c>
      <c r="L316" s="80">
        <f t="shared" si="23"/>
        <v>6.0103540769419999</v>
      </c>
      <c r="M316" s="71">
        <f t="shared" si="24"/>
        <v>7.1494671991567699E-2</v>
      </c>
    </row>
    <row r="317" spans="7:13" x14ac:dyDescent="0.3">
      <c r="G317" s="5">
        <v>43920.291666666664</v>
      </c>
      <c r="H317" s="91">
        <v>33.475299999999997</v>
      </c>
      <c r="I317" s="80">
        <f t="shared" si="20"/>
        <v>36.49714211397513</v>
      </c>
      <c r="J317" s="80">
        <f t="shared" si="21"/>
        <v>-3.0218421139751328</v>
      </c>
      <c r="K317" s="80">
        <f t="shared" si="22"/>
        <v>3.0218421139751328</v>
      </c>
      <c r="L317" s="80">
        <f t="shared" si="23"/>
        <v>9.1315297617936988</v>
      </c>
      <c r="M317" s="71">
        <f t="shared" si="24"/>
        <v>9.0270800081706001E-2</v>
      </c>
    </row>
    <row r="318" spans="7:13" x14ac:dyDescent="0.3">
      <c r="G318" s="9">
        <v>43921.291666666664</v>
      </c>
      <c r="H318" s="80">
        <v>34.933300000000003</v>
      </c>
      <c r="I318" s="80">
        <f t="shared" si="20"/>
        <v>36.19495790257762</v>
      </c>
      <c r="J318" s="80">
        <f t="shared" si="21"/>
        <v>-1.2616579025776176</v>
      </c>
      <c r="K318" s="80">
        <f t="shared" si="22"/>
        <v>1.2616579025776176</v>
      </c>
      <c r="L318" s="80">
        <f t="shared" si="23"/>
        <v>1.5917806631365532</v>
      </c>
      <c r="M318" s="71">
        <f t="shared" si="24"/>
        <v>3.6116195795347632E-2</v>
      </c>
    </row>
    <row r="319" spans="7:13" x14ac:dyDescent="0.3">
      <c r="G319" s="5">
        <v>43922.291666666664</v>
      </c>
      <c r="H319" s="91">
        <v>32.103999999999999</v>
      </c>
      <c r="I319" s="80">
        <f t="shared" si="20"/>
        <v>36.068792112319862</v>
      </c>
      <c r="J319" s="80">
        <f t="shared" si="21"/>
        <v>-3.9647921123198628</v>
      </c>
      <c r="K319" s="80">
        <f t="shared" si="22"/>
        <v>3.9647921123198628</v>
      </c>
      <c r="L319" s="80">
        <f t="shared" si="23"/>
        <v>15.719576493913801</v>
      </c>
      <c r="M319" s="71">
        <f t="shared" si="24"/>
        <v>0.12349838376276673</v>
      </c>
    </row>
    <row r="320" spans="7:13" x14ac:dyDescent="0.3">
      <c r="G320" s="9">
        <v>43923.291666666664</v>
      </c>
      <c r="H320" s="80">
        <v>30.297999999999998</v>
      </c>
      <c r="I320" s="80">
        <f t="shared" si="20"/>
        <v>35.672312901087878</v>
      </c>
      <c r="J320" s="80">
        <f t="shared" si="21"/>
        <v>-5.3743129010878796</v>
      </c>
      <c r="K320" s="80">
        <f t="shared" si="22"/>
        <v>5.3743129010878796</v>
      </c>
      <c r="L320" s="80">
        <f t="shared" si="23"/>
        <v>28.883239158799622</v>
      </c>
      <c r="M320" s="71">
        <f t="shared" si="24"/>
        <v>0.17738177110990427</v>
      </c>
    </row>
    <row r="321" spans="7:13" x14ac:dyDescent="0.3">
      <c r="G321" s="5">
        <v>43924.291666666664</v>
      </c>
      <c r="H321" s="91">
        <v>32.000700000000002</v>
      </c>
      <c r="I321" s="80">
        <f t="shared" si="20"/>
        <v>35.134881610979093</v>
      </c>
      <c r="J321" s="80">
        <f t="shared" si="21"/>
        <v>-3.1341816109790912</v>
      </c>
      <c r="K321" s="80">
        <f t="shared" si="22"/>
        <v>3.1341816109790912</v>
      </c>
      <c r="L321" s="80">
        <f t="shared" si="23"/>
        <v>9.8230943705994918</v>
      </c>
      <c r="M321" s="71">
        <f t="shared" si="24"/>
        <v>9.794103288300228E-2</v>
      </c>
    </row>
    <row r="322" spans="7:13" x14ac:dyDescent="0.3">
      <c r="G322" s="9">
        <v>43927.291666666664</v>
      </c>
      <c r="H322" s="80">
        <v>34.415999999999997</v>
      </c>
      <c r="I322" s="80">
        <f t="shared" si="20"/>
        <v>34.821463449881186</v>
      </c>
      <c r="J322" s="80">
        <f t="shared" si="21"/>
        <v>-0.40546344988118932</v>
      </c>
      <c r="K322" s="80">
        <f t="shared" si="22"/>
        <v>0.40546344988118932</v>
      </c>
      <c r="L322" s="80">
        <f t="shared" si="23"/>
        <v>0.16440060918955574</v>
      </c>
      <c r="M322" s="71">
        <f t="shared" si="24"/>
        <v>1.1781248543735162E-2</v>
      </c>
    </row>
    <row r="323" spans="7:13" x14ac:dyDescent="0.3">
      <c r="G323" s="5">
        <v>43928.291666666664</v>
      </c>
      <c r="H323" s="91">
        <v>36.363300000000002</v>
      </c>
      <c r="I323" s="80">
        <f t="shared" si="20"/>
        <v>34.780917104893071</v>
      </c>
      <c r="J323" s="80">
        <f t="shared" si="21"/>
        <v>1.5823828951069316</v>
      </c>
      <c r="K323" s="80">
        <f t="shared" si="22"/>
        <v>1.5823828951069316</v>
      </c>
      <c r="L323" s="80">
        <f t="shared" si="23"/>
        <v>2.5039356267269945</v>
      </c>
      <c r="M323" s="71">
        <f t="shared" si="24"/>
        <v>4.3515932137812893E-2</v>
      </c>
    </row>
    <row r="324" spans="7:13" x14ac:dyDescent="0.3">
      <c r="G324" s="9">
        <v>43929.291666666664</v>
      </c>
      <c r="H324" s="80">
        <v>36.589300000000001</v>
      </c>
      <c r="I324" s="80">
        <f t="shared" si="20"/>
        <v>34.939155394403763</v>
      </c>
      <c r="J324" s="80">
        <f t="shared" si="21"/>
        <v>1.650144605596239</v>
      </c>
      <c r="K324" s="80">
        <f t="shared" si="22"/>
        <v>1.650144605596239</v>
      </c>
      <c r="L324" s="80">
        <f t="shared" si="23"/>
        <v>2.7229772193783672</v>
      </c>
      <c r="M324" s="71">
        <f t="shared" si="24"/>
        <v>4.5099102896099107E-2</v>
      </c>
    </row>
    <row r="325" spans="7:13" x14ac:dyDescent="0.3">
      <c r="G325" s="5">
        <v>43930.291666666664</v>
      </c>
      <c r="H325" s="91">
        <v>38.200000000000003</v>
      </c>
      <c r="I325" s="80">
        <f t="shared" si="20"/>
        <v>35.104169854963388</v>
      </c>
      <c r="J325" s="80">
        <f t="shared" si="21"/>
        <v>3.095830145036615</v>
      </c>
      <c r="K325" s="80">
        <f t="shared" si="22"/>
        <v>3.095830145036615</v>
      </c>
      <c r="L325" s="80">
        <f t="shared" si="23"/>
        <v>9.5841642869174279</v>
      </c>
      <c r="M325" s="71">
        <f t="shared" si="24"/>
        <v>8.1042673953838087E-2</v>
      </c>
    </row>
    <row r="326" spans="7:13" x14ac:dyDescent="0.3">
      <c r="G326" s="9">
        <v>43934.291666666664</v>
      </c>
      <c r="H326" s="80">
        <v>43.396700000000003</v>
      </c>
      <c r="I326" s="80">
        <f t="shared" ref="I326:I389" si="25">alpha*H325+(1-alpha)*I325</f>
        <v>35.413752869467046</v>
      </c>
      <c r="J326" s="80">
        <f t="shared" ref="J326:J389" si="26">H326-I326</f>
        <v>7.9829471305329562</v>
      </c>
      <c r="K326" s="80">
        <f t="shared" ref="K326:K389" si="27">ABS(J326)</f>
        <v>7.9829471305329562</v>
      </c>
      <c r="L326" s="80">
        <f t="shared" ref="L326:L389" si="28">J326^2</f>
        <v>63.727444888884357</v>
      </c>
      <c r="M326" s="71">
        <f t="shared" ref="M326:M389" si="29">K326/H326</f>
        <v>0.1839528611745353</v>
      </c>
    </row>
    <row r="327" spans="7:13" x14ac:dyDescent="0.3">
      <c r="G327" s="5">
        <v>43935.291666666664</v>
      </c>
      <c r="H327" s="91">
        <v>47.326000000000001</v>
      </c>
      <c r="I327" s="80">
        <f t="shared" si="25"/>
        <v>36.212047582520341</v>
      </c>
      <c r="J327" s="80">
        <f t="shared" si="26"/>
        <v>11.113952417479659</v>
      </c>
      <c r="K327" s="80">
        <f t="shared" si="27"/>
        <v>11.113952417479659</v>
      </c>
      <c r="L327" s="80">
        <f t="shared" si="28"/>
        <v>123.51993833800196</v>
      </c>
      <c r="M327" s="71">
        <f t="shared" si="29"/>
        <v>0.23483819501922112</v>
      </c>
    </row>
    <row r="328" spans="7:13" x14ac:dyDescent="0.3">
      <c r="G328" s="9">
        <v>43936.291666666664</v>
      </c>
      <c r="H328" s="80">
        <v>48.655299999999997</v>
      </c>
      <c r="I328" s="80">
        <f t="shared" si="25"/>
        <v>37.323442824268305</v>
      </c>
      <c r="J328" s="80">
        <f t="shared" si="26"/>
        <v>11.331857175731692</v>
      </c>
      <c r="K328" s="80">
        <f t="shared" si="27"/>
        <v>11.331857175731692</v>
      </c>
      <c r="L328" s="80">
        <f t="shared" si="28"/>
        <v>128.41098705118182</v>
      </c>
      <c r="M328" s="71">
        <f t="shared" si="29"/>
        <v>0.23290077701158338</v>
      </c>
    </row>
    <row r="329" spans="7:13" x14ac:dyDescent="0.3">
      <c r="G329" s="5">
        <v>43937.291666666664</v>
      </c>
      <c r="H329" s="91">
        <v>49.680700000000002</v>
      </c>
      <c r="I329" s="80">
        <f t="shared" si="25"/>
        <v>38.456628541841475</v>
      </c>
      <c r="J329" s="80">
        <f t="shared" si="26"/>
        <v>11.224071458158527</v>
      </c>
      <c r="K329" s="80">
        <f t="shared" si="27"/>
        <v>11.224071458158527</v>
      </c>
      <c r="L329" s="80">
        <f t="shared" si="28"/>
        <v>125.97978009784887</v>
      </c>
      <c r="M329" s="71">
        <f t="shared" si="29"/>
        <v>0.22592418098292749</v>
      </c>
    </row>
    <row r="330" spans="7:13" x14ac:dyDescent="0.3">
      <c r="G330" s="9">
        <v>43938.291666666664</v>
      </c>
      <c r="H330" s="80">
        <v>50.259300000000003</v>
      </c>
      <c r="I330" s="80">
        <f t="shared" si="25"/>
        <v>39.579035687657324</v>
      </c>
      <c r="J330" s="80">
        <f t="shared" si="26"/>
        <v>10.680264312342679</v>
      </c>
      <c r="K330" s="80">
        <f t="shared" si="27"/>
        <v>10.680264312342679</v>
      </c>
      <c r="L330" s="80">
        <f t="shared" si="28"/>
        <v>114.06804578150064</v>
      </c>
      <c r="M330" s="71">
        <f t="shared" si="29"/>
        <v>0.21250324442128479</v>
      </c>
    </row>
    <row r="331" spans="7:13" x14ac:dyDescent="0.3">
      <c r="G331" s="5">
        <v>43941.291666666664</v>
      </c>
      <c r="H331" s="91">
        <v>49.757300000000001</v>
      </c>
      <c r="I331" s="80">
        <f t="shared" si="25"/>
        <v>40.647062118891597</v>
      </c>
      <c r="J331" s="80">
        <f t="shared" si="26"/>
        <v>9.1102378811084037</v>
      </c>
      <c r="K331" s="80">
        <f t="shared" si="27"/>
        <v>9.1102378811084037</v>
      </c>
      <c r="L331" s="80">
        <f t="shared" si="28"/>
        <v>82.996434250382535</v>
      </c>
      <c r="M331" s="71">
        <f t="shared" si="29"/>
        <v>0.18309349343932255</v>
      </c>
    </row>
    <row r="332" spans="7:13" x14ac:dyDescent="0.3">
      <c r="G332" s="9">
        <v>43942.291666666664</v>
      </c>
      <c r="H332" s="80">
        <v>45.781300000000002</v>
      </c>
      <c r="I332" s="80">
        <f t="shared" si="25"/>
        <v>41.558085907002436</v>
      </c>
      <c r="J332" s="80">
        <f t="shared" si="26"/>
        <v>4.2232140929975657</v>
      </c>
      <c r="K332" s="80">
        <f t="shared" si="27"/>
        <v>4.2232140929975657</v>
      </c>
      <c r="L332" s="80">
        <f t="shared" si="28"/>
        <v>17.835537275293252</v>
      </c>
      <c r="M332" s="71">
        <f t="shared" si="29"/>
        <v>9.2247579098836546E-2</v>
      </c>
    </row>
    <row r="333" spans="7:13" x14ac:dyDescent="0.3">
      <c r="G333" s="5">
        <v>43943.291666666664</v>
      </c>
      <c r="H333" s="91">
        <v>48.807299999999998</v>
      </c>
      <c r="I333" s="80">
        <f t="shared" si="25"/>
        <v>41.980407316302198</v>
      </c>
      <c r="J333" s="80">
        <f t="shared" si="26"/>
        <v>6.8268926836977997</v>
      </c>
      <c r="K333" s="80">
        <f t="shared" si="27"/>
        <v>6.8268926836977997</v>
      </c>
      <c r="L333" s="80">
        <f t="shared" si="28"/>
        <v>46.606463714726544</v>
      </c>
      <c r="M333" s="71">
        <f t="shared" si="29"/>
        <v>0.13987441804192816</v>
      </c>
    </row>
    <row r="334" spans="7:13" x14ac:dyDescent="0.3">
      <c r="G334" s="9">
        <v>43944.291666666664</v>
      </c>
      <c r="H334" s="80">
        <v>47.042000000000002</v>
      </c>
      <c r="I334" s="80">
        <f t="shared" si="25"/>
        <v>42.663096584671976</v>
      </c>
      <c r="J334" s="80">
        <f t="shared" si="26"/>
        <v>4.3789034153280255</v>
      </c>
      <c r="K334" s="80">
        <f t="shared" si="27"/>
        <v>4.3789034153280255</v>
      </c>
      <c r="L334" s="80">
        <f t="shared" si="28"/>
        <v>19.174795120771446</v>
      </c>
      <c r="M334" s="71">
        <f t="shared" si="29"/>
        <v>9.3084975454445509E-2</v>
      </c>
    </row>
    <row r="335" spans="7:13" x14ac:dyDescent="0.3">
      <c r="G335" s="5">
        <v>43945.291666666664</v>
      </c>
      <c r="H335" s="91">
        <v>48.343299999999999</v>
      </c>
      <c r="I335" s="80">
        <f t="shared" si="25"/>
        <v>43.100986926204783</v>
      </c>
      <c r="J335" s="80">
        <f t="shared" si="26"/>
        <v>5.2423130737952164</v>
      </c>
      <c r="K335" s="80">
        <f t="shared" si="27"/>
        <v>5.2423130737952164</v>
      </c>
      <c r="L335" s="80">
        <f t="shared" si="28"/>
        <v>27.481846363684248</v>
      </c>
      <c r="M335" s="71">
        <f t="shared" si="29"/>
        <v>0.10843928887343679</v>
      </c>
    </row>
    <row r="336" spans="7:13" x14ac:dyDescent="0.3">
      <c r="G336" s="9">
        <v>43948.291666666664</v>
      </c>
      <c r="H336" s="80">
        <v>53.25</v>
      </c>
      <c r="I336" s="80">
        <f t="shared" si="25"/>
        <v>43.625218233584306</v>
      </c>
      <c r="J336" s="80">
        <f t="shared" si="26"/>
        <v>9.6247817664156941</v>
      </c>
      <c r="K336" s="80">
        <f t="shared" si="27"/>
        <v>9.6247817664156941</v>
      </c>
      <c r="L336" s="80">
        <f t="shared" si="28"/>
        <v>92.636424051128003</v>
      </c>
      <c r="M336" s="71">
        <f t="shared" si="29"/>
        <v>0.18074707542564683</v>
      </c>
    </row>
    <row r="337" spans="7:13" x14ac:dyDescent="0.3">
      <c r="G337" s="5">
        <v>43949.291666666664</v>
      </c>
      <c r="H337" s="91">
        <v>51.274700000000003</v>
      </c>
      <c r="I337" s="80">
        <f t="shared" si="25"/>
        <v>44.587696410225881</v>
      </c>
      <c r="J337" s="80">
        <f t="shared" si="26"/>
        <v>6.6870035897741218</v>
      </c>
      <c r="K337" s="80">
        <f t="shared" si="27"/>
        <v>6.6870035897741218</v>
      </c>
      <c r="L337" s="80">
        <f t="shared" si="28"/>
        <v>44.716017009651992</v>
      </c>
      <c r="M337" s="71">
        <f t="shared" si="29"/>
        <v>0.13041526502883724</v>
      </c>
    </row>
    <row r="338" spans="7:13" x14ac:dyDescent="0.3">
      <c r="G338" s="9">
        <v>43950.291666666664</v>
      </c>
      <c r="H338" s="80">
        <v>53.3673</v>
      </c>
      <c r="I338" s="80">
        <f t="shared" si="25"/>
        <v>45.256396769203299</v>
      </c>
      <c r="J338" s="80">
        <f t="shared" si="26"/>
        <v>8.1109032307967013</v>
      </c>
      <c r="K338" s="80">
        <f t="shared" si="27"/>
        <v>8.1109032307967013</v>
      </c>
      <c r="L338" s="80">
        <f t="shared" si="28"/>
        <v>65.786751219348361</v>
      </c>
      <c r="M338" s="71">
        <f t="shared" si="29"/>
        <v>0.15198264163254843</v>
      </c>
    </row>
    <row r="339" spans="7:13" x14ac:dyDescent="0.3">
      <c r="G339" s="5">
        <v>43951.291666666664</v>
      </c>
      <c r="H339" s="91">
        <v>52.125300000000003</v>
      </c>
      <c r="I339" s="80">
        <f t="shared" si="25"/>
        <v>46.067487092282974</v>
      </c>
      <c r="J339" s="80">
        <f t="shared" si="26"/>
        <v>6.0578129077170288</v>
      </c>
      <c r="K339" s="80">
        <f t="shared" si="27"/>
        <v>6.0578129077170288</v>
      </c>
      <c r="L339" s="80">
        <f t="shared" si="28"/>
        <v>36.697097224903047</v>
      </c>
      <c r="M339" s="71">
        <f t="shared" si="29"/>
        <v>0.11621636532963894</v>
      </c>
    </row>
    <row r="340" spans="7:13" x14ac:dyDescent="0.3">
      <c r="G340" s="9">
        <v>43952.291666666664</v>
      </c>
      <c r="H340" s="80">
        <v>46.7547</v>
      </c>
      <c r="I340" s="80">
        <f t="shared" si="25"/>
        <v>46.673268383054676</v>
      </c>
      <c r="J340" s="80">
        <f t="shared" si="26"/>
        <v>8.1431616945323526E-2</v>
      </c>
      <c r="K340" s="80">
        <f t="shared" si="27"/>
        <v>8.1431616945323526E-2</v>
      </c>
      <c r="L340" s="80">
        <f t="shared" si="28"/>
        <v>6.631108238329902E-3</v>
      </c>
      <c r="M340" s="71">
        <f t="shared" si="29"/>
        <v>1.7416776697385188E-3</v>
      </c>
    </row>
    <row r="341" spans="7:13" x14ac:dyDescent="0.3">
      <c r="G341" s="5">
        <v>43955.291666666664</v>
      </c>
      <c r="H341" s="91">
        <v>50.746000000000002</v>
      </c>
      <c r="I341" s="80">
        <f t="shared" si="25"/>
        <v>46.68141154474921</v>
      </c>
      <c r="J341" s="80">
        <f t="shared" si="26"/>
        <v>4.0645884552507923</v>
      </c>
      <c r="K341" s="80">
        <f t="shared" si="27"/>
        <v>4.0645884552507923</v>
      </c>
      <c r="L341" s="80">
        <f t="shared" si="28"/>
        <v>16.520879310558023</v>
      </c>
      <c r="M341" s="71">
        <f t="shared" si="29"/>
        <v>8.0096725953785364E-2</v>
      </c>
    </row>
    <row r="342" spans="7:13" x14ac:dyDescent="0.3">
      <c r="G342" s="9">
        <v>43956.291666666664</v>
      </c>
      <c r="H342" s="80">
        <v>51.213999999999999</v>
      </c>
      <c r="I342" s="80">
        <f t="shared" si="25"/>
        <v>47.08787039027429</v>
      </c>
      <c r="J342" s="80">
        <f t="shared" si="26"/>
        <v>4.1261296097257087</v>
      </c>
      <c r="K342" s="80">
        <f t="shared" si="27"/>
        <v>4.1261296097257087</v>
      </c>
      <c r="L342" s="80">
        <f t="shared" si="28"/>
        <v>17.024945556255229</v>
      </c>
      <c r="M342" s="71">
        <f t="shared" si="29"/>
        <v>8.0566439054276351E-2</v>
      </c>
    </row>
    <row r="343" spans="7:13" x14ac:dyDescent="0.3">
      <c r="G343" s="5">
        <v>43957.291666666664</v>
      </c>
      <c r="H343" s="91">
        <v>52.171999999999997</v>
      </c>
      <c r="I343" s="80">
        <f t="shared" si="25"/>
        <v>47.500483351246864</v>
      </c>
      <c r="J343" s="80">
        <f t="shared" si="26"/>
        <v>4.6715166487531334</v>
      </c>
      <c r="K343" s="80">
        <f t="shared" si="27"/>
        <v>4.6715166487531334</v>
      </c>
      <c r="L343" s="80">
        <f t="shared" si="28"/>
        <v>21.823067799577707</v>
      </c>
      <c r="M343" s="71">
        <f t="shared" si="29"/>
        <v>8.9540685592906802E-2</v>
      </c>
    </row>
    <row r="344" spans="7:13" x14ac:dyDescent="0.3">
      <c r="G344" s="9">
        <v>43958.291666666664</v>
      </c>
      <c r="H344" s="80">
        <v>52.002699999999997</v>
      </c>
      <c r="I344" s="80">
        <f t="shared" si="25"/>
        <v>47.967635016122173</v>
      </c>
      <c r="J344" s="80">
        <f t="shared" si="26"/>
        <v>4.0350649838778239</v>
      </c>
      <c r="K344" s="80">
        <f t="shared" si="27"/>
        <v>4.0350649838778239</v>
      </c>
      <c r="L344" s="80">
        <f t="shared" si="28"/>
        <v>16.281749424116942</v>
      </c>
      <c r="M344" s="71">
        <f t="shared" si="29"/>
        <v>7.7593374649351357E-2</v>
      </c>
    </row>
    <row r="345" spans="7:13" x14ac:dyDescent="0.3">
      <c r="G345" s="5">
        <v>43959.291666666664</v>
      </c>
      <c r="H345" s="91">
        <v>54.628</v>
      </c>
      <c r="I345" s="80">
        <f t="shared" si="25"/>
        <v>48.371141514509958</v>
      </c>
      <c r="J345" s="80">
        <f t="shared" si="26"/>
        <v>6.2568584854900422</v>
      </c>
      <c r="K345" s="80">
        <f t="shared" si="27"/>
        <v>6.2568584854900422</v>
      </c>
      <c r="L345" s="80">
        <f t="shared" si="28"/>
        <v>39.148278107448746</v>
      </c>
      <c r="M345" s="71">
        <f t="shared" si="29"/>
        <v>0.11453574147854657</v>
      </c>
    </row>
    <row r="346" spans="7:13" x14ac:dyDescent="0.3">
      <c r="G346" s="9">
        <v>43962.291666666664</v>
      </c>
      <c r="H346" s="80">
        <v>54.085999999999999</v>
      </c>
      <c r="I346" s="80">
        <f t="shared" si="25"/>
        <v>48.996827363058962</v>
      </c>
      <c r="J346" s="80">
        <f t="shared" si="26"/>
        <v>5.0891726369410364</v>
      </c>
      <c r="K346" s="80">
        <f t="shared" si="27"/>
        <v>5.0891726369410364</v>
      </c>
      <c r="L346" s="80">
        <f t="shared" si="28"/>
        <v>25.899678128589382</v>
      </c>
      <c r="M346" s="71">
        <f t="shared" si="29"/>
        <v>9.4094084179658991E-2</v>
      </c>
    </row>
    <row r="347" spans="7:13" x14ac:dyDescent="0.3">
      <c r="G347" s="5">
        <v>43963.291666666664</v>
      </c>
      <c r="H347" s="91">
        <v>53.960700000000003</v>
      </c>
      <c r="I347" s="80">
        <f t="shared" si="25"/>
        <v>49.505744626753064</v>
      </c>
      <c r="J347" s="80">
        <f t="shared" si="26"/>
        <v>4.4549553732469391</v>
      </c>
      <c r="K347" s="80">
        <f t="shared" si="27"/>
        <v>4.4549553732469391</v>
      </c>
      <c r="L347" s="80">
        <f t="shared" si="28"/>
        <v>19.846627377621775</v>
      </c>
      <c r="M347" s="71">
        <f t="shared" si="29"/>
        <v>8.2559258372240152E-2</v>
      </c>
    </row>
    <row r="348" spans="7:13" x14ac:dyDescent="0.3">
      <c r="G348" s="9">
        <v>43964.291666666664</v>
      </c>
      <c r="H348" s="80">
        <v>52.730699999999999</v>
      </c>
      <c r="I348" s="80">
        <f t="shared" si="25"/>
        <v>49.95124016407776</v>
      </c>
      <c r="J348" s="80">
        <f t="shared" si="26"/>
        <v>2.7794598359222391</v>
      </c>
      <c r="K348" s="80">
        <f t="shared" si="27"/>
        <v>2.7794598359222391</v>
      </c>
      <c r="L348" s="80">
        <f t="shared" si="28"/>
        <v>7.7253969795048807</v>
      </c>
      <c r="M348" s="71">
        <f t="shared" si="29"/>
        <v>5.2710467259532663E-2</v>
      </c>
    </row>
    <row r="349" spans="7:13" x14ac:dyDescent="0.3">
      <c r="G349" s="5">
        <v>43965.291666666664</v>
      </c>
      <c r="H349" s="91">
        <v>53.555300000000003</v>
      </c>
      <c r="I349" s="80">
        <f t="shared" si="25"/>
        <v>50.229186147669992</v>
      </c>
      <c r="J349" s="80">
        <f t="shared" si="26"/>
        <v>3.3261138523300104</v>
      </c>
      <c r="K349" s="80">
        <f t="shared" si="27"/>
        <v>3.3261138523300104</v>
      </c>
      <c r="L349" s="80">
        <f t="shared" si="28"/>
        <v>11.063033358661583</v>
      </c>
      <c r="M349" s="71">
        <f t="shared" si="29"/>
        <v>6.2106156670395089E-2</v>
      </c>
    </row>
    <row r="350" spans="7:13" x14ac:dyDescent="0.3">
      <c r="G350" s="9">
        <v>43966.291666666664</v>
      </c>
      <c r="H350" s="80">
        <v>53.277999999999999</v>
      </c>
      <c r="I350" s="80">
        <f t="shared" si="25"/>
        <v>50.561797532902993</v>
      </c>
      <c r="J350" s="80">
        <f t="shared" si="26"/>
        <v>2.7162024670970055</v>
      </c>
      <c r="K350" s="80">
        <f t="shared" si="27"/>
        <v>2.7162024670970055</v>
      </c>
      <c r="L350" s="80">
        <f t="shared" si="28"/>
        <v>7.3777558422638592</v>
      </c>
      <c r="M350" s="71">
        <f t="shared" si="29"/>
        <v>5.0981689761196096E-2</v>
      </c>
    </row>
    <row r="351" spans="7:13" x14ac:dyDescent="0.3">
      <c r="G351" s="5">
        <v>43969.291666666664</v>
      </c>
      <c r="H351" s="91">
        <v>54.241999999999997</v>
      </c>
      <c r="I351" s="80">
        <f t="shared" si="25"/>
        <v>50.833417779612688</v>
      </c>
      <c r="J351" s="80">
        <f t="shared" si="26"/>
        <v>3.4085822203873093</v>
      </c>
      <c r="K351" s="80">
        <f t="shared" si="27"/>
        <v>3.4085822203873093</v>
      </c>
      <c r="L351" s="80">
        <f t="shared" si="28"/>
        <v>11.61843275314048</v>
      </c>
      <c r="M351" s="71">
        <f t="shared" si="29"/>
        <v>6.2840275439462218E-2</v>
      </c>
    </row>
    <row r="352" spans="7:13" x14ac:dyDescent="0.3">
      <c r="G352" s="9">
        <v>43970.291666666664</v>
      </c>
      <c r="H352" s="80">
        <v>53.8673</v>
      </c>
      <c r="I352" s="80">
        <f t="shared" si="25"/>
        <v>51.174276001651421</v>
      </c>
      <c r="J352" s="80">
        <f t="shared" si="26"/>
        <v>2.6930239983485791</v>
      </c>
      <c r="K352" s="80">
        <f t="shared" si="27"/>
        <v>2.6930239983485791</v>
      </c>
      <c r="L352" s="80">
        <f t="shared" si="28"/>
        <v>7.2523782556813678</v>
      </c>
      <c r="M352" s="71">
        <f t="shared" si="29"/>
        <v>4.9993669598227104E-2</v>
      </c>
    </row>
    <row r="353" spans="7:13" x14ac:dyDescent="0.3">
      <c r="G353" s="5">
        <v>43971.291666666664</v>
      </c>
      <c r="H353" s="91">
        <v>54.370699999999999</v>
      </c>
      <c r="I353" s="80">
        <f t="shared" si="25"/>
        <v>51.443578401486278</v>
      </c>
      <c r="J353" s="80">
        <f t="shared" si="26"/>
        <v>2.9271215985137218</v>
      </c>
      <c r="K353" s="80">
        <f t="shared" si="27"/>
        <v>2.9271215985137218</v>
      </c>
      <c r="L353" s="80">
        <f t="shared" si="28"/>
        <v>8.5680408524855256</v>
      </c>
      <c r="M353" s="71">
        <f t="shared" si="29"/>
        <v>5.3836378757560997E-2</v>
      </c>
    </row>
    <row r="354" spans="7:13" x14ac:dyDescent="0.3">
      <c r="G354" s="9">
        <v>43972.291666666664</v>
      </c>
      <c r="H354" s="80">
        <v>55.173299999999998</v>
      </c>
      <c r="I354" s="80">
        <f t="shared" si="25"/>
        <v>51.736290561337647</v>
      </c>
      <c r="J354" s="80">
        <f t="shared" si="26"/>
        <v>3.4370094386623506</v>
      </c>
      <c r="K354" s="80">
        <f t="shared" si="27"/>
        <v>3.4370094386623506</v>
      </c>
      <c r="L354" s="80">
        <f t="shared" si="28"/>
        <v>11.813033881454087</v>
      </c>
      <c r="M354" s="71">
        <f t="shared" si="29"/>
        <v>6.2294795465602945E-2</v>
      </c>
    </row>
    <row r="355" spans="7:13" x14ac:dyDescent="0.3">
      <c r="G355" s="5">
        <v>43973.291666666664</v>
      </c>
      <c r="H355" s="91">
        <v>54.4587</v>
      </c>
      <c r="I355" s="80">
        <f t="shared" si="25"/>
        <v>52.079991505203886</v>
      </c>
      <c r="J355" s="80">
        <f t="shared" si="26"/>
        <v>2.3787084947961148</v>
      </c>
      <c r="K355" s="80">
        <f t="shared" si="27"/>
        <v>2.3787084947961148</v>
      </c>
      <c r="L355" s="80">
        <f t="shared" si="28"/>
        <v>5.6582541032151985</v>
      </c>
      <c r="M355" s="71">
        <f t="shared" si="29"/>
        <v>4.3679127390042635E-2</v>
      </c>
    </row>
    <row r="356" spans="7:13" x14ac:dyDescent="0.3">
      <c r="G356" s="9">
        <v>43977.291666666664</v>
      </c>
      <c r="H356" s="80">
        <v>54.591299999999997</v>
      </c>
      <c r="I356" s="80">
        <f t="shared" si="25"/>
        <v>52.317862354683498</v>
      </c>
      <c r="J356" s="80">
        <f t="shared" si="26"/>
        <v>2.2734376453164984</v>
      </c>
      <c r="K356" s="80">
        <f t="shared" si="27"/>
        <v>2.2734376453164984</v>
      </c>
      <c r="L356" s="80">
        <f t="shared" si="28"/>
        <v>5.1685187271422244</v>
      </c>
      <c r="M356" s="71">
        <f t="shared" si="29"/>
        <v>4.1644687804036511E-2</v>
      </c>
    </row>
    <row r="357" spans="7:13" x14ac:dyDescent="0.3">
      <c r="G357" s="5">
        <v>43978.291666666664</v>
      </c>
      <c r="H357" s="91">
        <v>54.682000000000002</v>
      </c>
      <c r="I357" s="80">
        <f t="shared" si="25"/>
        <v>52.545206119215152</v>
      </c>
      <c r="J357" s="80">
        <f t="shared" si="26"/>
        <v>2.1367938807848503</v>
      </c>
      <c r="K357" s="80">
        <f t="shared" si="27"/>
        <v>2.1367938807848503</v>
      </c>
      <c r="L357" s="80">
        <f t="shared" si="28"/>
        <v>4.5658880889595812</v>
      </c>
      <c r="M357" s="71">
        <f t="shared" si="29"/>
        <v>3.9076732394295204E-2</v>
      </c>
    </row>
    <row r="358" spans="7:13" x14ac:dyDescent="0.3">
      <c r="G358" s="9">
        <v>43979.291666666664</v>
      </c>
      <c r="H358" s="80">
        <v>53.720700000000001</v>
      </c>
      <c r="I358" s="80">
        <f t="shared" si="25"/>
        <v>52.758885507293641</v>
      </c>
      <c r="J358" s="80">
        <f t="shared" si="26"/>
        <v>0.96181449270635966</v>
      </c>
      <c r="K358" s="80">
        <f t="shared" si="27"/>
        <v>0.96181449270635966</v>
      </c>
      <c r="L358" s="80">
        <f t="shared" si="28"/>
        <v>0.92508711837999202</v>
      </c>
      <c r="M358" s="71">
        <f t="shared" si="29"/>
        <v>1.7903982872642384E-2</v>
      </c>
    </row>
    <row r="359" spans="7:13" x14ac:dyDescent="0.3">
      <c r="G359" s="5">
        <v>43980.291666666664</v>
      </c>
      <c r="H359" s="91">
        <v>55.666699999999999</v>
      </c>
      <c r="I359" s="80">
        <f t="shared" si="25"/>
        <v>52.855066956564279</v>
      </c>
      <c r="J359" s="80">
        <f t="shared" si="26"/>
        <v>2.8116330434357195</v>
      </c>
      <c r="K359" s="80">
        <f t="shared" si="27"/>
        <v>2.8116330434357195</v>
      </c>
      <c r="L359" s="80">
        <f t="shared" si="28"/>
        <v>7.9052803709396064</v>
      </c>
      <c r="M359" s="71">
        <f t="shared" si="29"/>
        <v>5.0508347781271737E-2</v>
      </c>
    </row>
    <row r="360" spans="7:13" x14ac:dyDescent="0.3">
      <c r="G360" s="9">
        <v>43983.291666666664</v>
      </c>
      <c r="H360" s="80">
        <v>59.8733</v>
      </c>
      <c r="I360" s="80">
        <f t="shared" si="25"/>
        <v>53.136230260907851</v>
      </c>
      <c r="J360" s="80">
        <f t="shared" si="26"/>
        <v>6.7370697390921492</v>
      </c>
      <c r="K360" s="80">
        <f t="shared" si="27"/>
        <v>6.7370697390921492</v>
      </c>
      <c r="L360" s="80">
        <f t="shared" si="28"/>
        <v>45.388108669391158</v>
      </c>
      <c r="M360" s="71">
        <f t="shared" si="29"/>
        <v>0.11252210482956759</v>
      </c>
    </row>
    <row r="361" spans="7:13" x14ac:dyDescent="0.3">
      <c r="G361" s="5">
        <v>43984.291666666664</v>
      </c>
      <c r="H361" s="91">
        <v>58.770699999999998</v>
      </c>
      <c r="I361" s="80">
        <f t="shared" si="25"/>
        <v>53.80993723481707</v>
      </c>
      <c r="J361" s="80">
        <f t="shared" si="26"/>
        <v>4.9607627651829276</v>
      </c>
      <c r="K361" s="80">
        <f t="shared" si="27"/>
        <v>4.9607627651829276</v>
      </c>
      <c r="L361" s="80">
        <f t="shared" si="28"/>
        <v>24.609167212425366</v>
      </c>
      <c r="M361" s="71">
        <f t="shared" si="29"/>
        <v>8.4408774528513836E-2</v>
      </c>
    </row>
    <row r="362" spans="7:13" x14ac:dyDescent="0.3">
      <c r="G362" s="9">
        <v>43985.291666666664</v>
      </c>
      <c r="H362" s="80">
        <v>58.863999999999997</v>
      </c>
      <c r="I362" s="80">
        <f t="shared" si="25"/>
        <v>54.306013511335365</v>
      </c>
      <c r="J362" s="80">
        <f t="shared" si="26"/>
        <v>4.557986488664632</v>
      </c>
      <c r="K362" s="80">
        <f t="shared" si="27"/>
        <v>4.557986488664632</v>
      </c>
      <c r="L362" s="80">
        <f t="shared" si="28"/>
        <v>20.775240830849341</v>
      </c>
      <c r="M362" s="71">
        <f t="shared" si="29"/>
        <v>7.7432496749535062E-2</v>
      </c>
    </row>
    <row r="363" spans="7:13" x14ac:dyDescent="0.3">
      <c r="G363" s="5">
        <v>43986.291666666664</v>
      </c>
      <c r="H363" s="91">
        <v>57.625300000000003</v>
      </c>
      <c r="I363" s="80">
        <f t="shared" si="25"/>
        <v>54.761812160201835</v>
      </c>
      <c r="J363" s="80">
        <f t="shared" si="26"/>
        <v>2.863487839798168</v>
      </c>
      <c r="K363" s="80">
        <f t="shared" si="27"/>
        <v>2.863487839798168</v>
      </c>
      <c r="L363" s="80">
        <f t="shared" si="28"/>
        <v>8.1995626086719788</v>
      </c>
      <c r="M363" s="71">
        <f t="shared" si="29"/>
        <v>4.9691504248969946E-2</v>
      </c>
    </row>
    <row r="364" spans="7:13" x14ac:dyDescent="0.3">
      <c r="G364" s="9">
        <v>43987.291666666664</v>
      </c>
      <c r="H364" s="80">
        <v>59.043999999999997</v>
      </c>
      <c r="I364" s="80">
        <f t="shared" si="25"/>
        <v>55.048160944181653</v>
      </c>
      <c r="J364" s="80">
        <f t="shared" si="26"/>
        <v>3.9958390558183439</v>
      </c>
      <c r="K364" s="80">
        <f t="shared" si="27"/>
        <v>3.9958390558183439</v>
      </c>
      <c r="L364" s="80">
        <f t="shared" si="28"/>
        <v>15.966729760003235</v>
      </c>
      <c r="M364" s="71">
        <f t="shared" si="29"/>
        <v>6.7675615741114151E-2</v>
      </c>
    </row>
    <row r="365" spans="7:13" x14ac:dyDescent="0.3">
      <c r="G365" s="5">
        <v>43990.291666666664</v>
      </c>
      <c r="H365" s="91">
        <v>63.328000000000003</v>
      </c>
      <c r="I365" s="80">
        <f t="shared" si="25"/>
        <v>55.447744849763488</v>
      </c>
      <c r="J365" s="80">
        <f t="shared" si="26"/>
        <v>7.8802551502365148</v>
      </c>
      <c r="K365" s="80">
        <f t="shared" si="27"/>
        <v>7.8802551502365148</v>
      </c>
      <c r="L365" s="80">
        <f t="shared" si="28"/>
        <v>62.098421232829118</v>
      </c>
      <c r="M365" s="71">
        <f t="shared" si="29"/>
        <v>0.12443556010353263</v>
      </c>
    </row>
    <row r="366" spans="7:13" x14ac:dyDescent="0.3">
      <c r="G366" s="9">
        <v>43991.291666666664</v>
      </c>
      <c r="H366" s="80">
        <v>62.711300000000001</v>
      </c>
      <c r="I366" s="80">
        <f t="shared" si="25"/>
        <v>56.235770364787136</v>
      </c>
      <c r="J366" s="80">
        <f t="shared" si="26"/>
        <v>6.4755296352128653</v>
      </c>
      <c r="K366" s="80">
        <f t="shared" si="27"/>
        <v>6.4755296352128653</v>
      </c>
      <c r="L366" s="80">
        <f t="shared" si="28"/>
        <v>41.932484056520067</v>
      </c>
      <c r="M366" s="71">
        <f t="shared" si="29"/>
        <v>0.10325937486884924</v>
      </c>
    </row>
    <row r="367" spans="7:13" x14ac:dyDescent="0.3">
      <c r="G367" s="5">
        <v>43992.291666666664</v>
      </c>
      <c r="H367" s="91">
        <v>68.336699999999993</v>
      </c>
      <c r="I367" s="80">
        <f t="shared" si="25"/>
        <v>56.883323328308421</v>
      </c>
      <c r="J367" s="80">
        <f t="shared" si="26"/>
        <v>11.453376671691572</v>
      </c>
      <c r="K367" s="80">
        <f t="shared" si="27"/>
        <v>11.453376671691572</v>
      </c>
      <c r="L367" s="80">
        <f t="shared" si="28"/>
        <v>131.17983718364871</v>
      </c>
      <c r="M367" s="71">
        <f t="shared" si="29"/>
        <v>0.1676021328465023</v>
      </c>
    </row>
    <row r="368" spans="7:13" x14ac:dyDescent="0.3">
      <c r="G368" s="9">
        <v>43993.291666666664</v>
      </c>
      <c r="H368" s="80">
        <v>64.855999999999995</v>
      </c>
      <c r="I368" s="80">
        <f t="shared" si="25"/>
        <v>58.02866099547758</v>
      </c>
      <c r="J368" s="80">
        <f t="shared" si="26"/>
        <v>6.8273390045224147</v>
      </c>
      <c r="K368" s="80">
        <f t="shared" si="27"/>
        <v>6.8273390045224147</v>
      </c>
      <c r="L368" s="80">
        <f t="shared" si="28"/>
        <v>46.612557882673116</v>
      </c>
      <c r="M368" s="71">
        <f t="shared" si="29"/>
        <v>0.10526919644323447</v>
      </c>
    </row>
    <row r="369" spans="7:13" x14ac:dyDescent="0.3">
      <c r="G369" s="5">
        <v>43994.291666666664</v>
      </c>
      <c r="H369" s="91">
        <v>62.351999999999997</v>
      </c>
      <c r="I369" s="80">
        <f t="shared" si="25"/>
        <v>58.711394895929821</v>
      </c>
      <c r="J369" s="80">
        <f t="shared" si="26"/>
        <v>3.6406051040701755</v>
      </c>
      <c r="K369" s="80">
        <f t="shared" si="27"/>
        <v>3.6406051040701755</v>
      </c>
      <c r="L369" s="80">
        <f t="shared" si="28"/>
        <v>13.254005523781814</v>
      </c>
      <c r="M369" s="71">
        <f t="shared" si="29"/>
        <v>5.8387944317266099E-2</v>
      </c>
    </row>
    <row r="370" spans="7:13" x14ac:dyDescent="0.3">
      <c r="G370" s="9">
        <v>43997.291666666664</v>
      </c>
      <c r="H370" s="80">
        <v>66.06</v>
      </c>
      <c r="I370" s="80">
        <f t="shared" si="25"/>
        <v>59.075455406336836</v>
      </c>
      <c r="J370" s="80">
        <f t="shared" si="26"/>
        <v>6.9845445936631663</v>
      </c>
      <c r="K370" s="80">
        <f t="shared" si="27"/>
        <v>6.9845445936631663</v>
      </c>
      <c r="L370" s="80">
        <f t="shared" si="28"/>
        <v>48.783863180869368</v>
      </c>
      <c r="M370" s="71">
        <f t="shared" si="29"/>
        <v>0.10573031476934856</v>
      </c>
    </row>
    <row r="371" spans="7:13" x14ac:dyDescent="0.3">
      <c r="G371" s="5">
        <v>43998.291666666664</v>
      </c>
      <c r="H371" s="91">
        <v>65.475300000000004</v>
      </c>
      <c r="I371" s="80">
        <f t="shared" si="25"/>
        <v>59.773909865703153</v>
      </c>
      <c r="J371" s="80">
        <f t="shared" si="26"/>
        <v>5.7013901342968509</v>
      </c>
      <c r="K371" s="80">
        <f t="shared" si="27"/>
        <v>5.7013901342968509</v>
      </c>
      <c r="L371" s="80">
        <f t="shared" si="28"/>
        <v>32.505849463457466</v>
      </c>
      <c r="M371" s="71">
        <f t="shared" si="29"/>
        <v>8.7076960843201184E-2</v>
      </c>
    </row>
    <row r="372" spans="7:13" x14ac:dyDescent="0.3">
      <c r="G372" s="9">
        <v>43999.291666666664</v>
      </c>
      <c r="H372" s="80">
        <v>66.119299999999996</v>
      </c>
      <c r="I372" s="80">
        <f t="shared" si="25"/>
        <v>60.344048879132842</v>
      </c>
      <c r="J372" s="80">
        <f t="shared" si="26"/>
        <v>5.7752511208671535</v>
      </c>
      <c r="K372" s="80">
        <f t="shared" si="27"/>
        <v>5.7752511208671535</v>
      </c>
      <c r="L372" s="80">
        <f t="shared" si="28"/>
        <v>33.353525509077315</v>
      </c>
      <c r="M372" s="71">
        <f t="shared" si="29"/>
        <v>8.7345920493216864E-2</v>
      </c>
    </row>
    <row r="373" spans="7:13" x14ac:dyDescent="0.3">
      <c r="G373" s="5">
        <v>44000.291666666664</v>
      </c>
      <c r="H373" s="91">
        <v>66.930700000000002</v>
      </c>
      <c r="I373" s="80">
        <f t="shared" si="25"/>
        <v>60.92157399121956</v>
      </c>
      <c r="J373" s="80">
        <f t="shared" si="26"/>
        <v>6.0091260087804415</v>
      </c>
      <c r="K373" s="80">
        <f t="shared" si="27"/>
        <v>6.0091260087804415</v>
      </c>
      <c r="L373" s="80">
        <f t="shared" si="28"/>
        <v>36.109595389401555</v>
      </c>
      <c r="M373" s="71">
        <f t="shared" si="29"/>
        <v>8.9781311248506912E-2</v>
      </c>
    </row>
    <row r="374" spans="7:13" x14ac:dyDescent="0.3">
      <c r="G374" s="9">
        <v>44001.291666666664</v>
      </c>
      <c r="H374" s="80">
        <v>66.726699999999994</v>
      </c>
      <c r="I374" s="80">
        <f t="shared" si="25"/>
        <v>61.522486592097607</v>
      </c>
      <c r="J374" s="80">
        <f t="shared" si="26"/>
        <v>5.2042134079023867</v>
      </c>
      <c r="K374" s="80">
        <f t="shared" si="27"/>
        <v>5.2042134079023867</v>
      </c>
      <c r="L374" s="80">
        <f t="shared" si="28"/>
        <v>27.083837194990974</v>
      </c>
      <c r="M374" s="71">
        <f t="shared" si="29"/>
        <v>7.7992968450446176E-2</v>
      </c>
    </row>
    <row r="375" spans="7:13" x14ac:dyDescent="0.3">
      <c r="G375" s="5">
        <v>44004.291666666664</v>
      </c>
      <c r="H375" s="91">
        <v>66.287999999999997</v>
      </c>
      <c r="I375" s="80">
        <f t="shared" si="25"/>
        <v>62.042907932887843</v>
      </c>
      <c r="J375" s="80">
        <f t="shared" si="26"/>
        <v>4.2450920671121537</v>
      </c>
      <c r="K375" s="80">
        <f t="shared" si="27"/>
        <v>4.2450920671121537</v>
      </c>
      <c r="L375" s="80">
        <f t="shared" si="28"/>
        <v>18.02080665825854</v>
      </c>
      <c r="M375" s="71">
        <f t="shared" si="29"/>
        <v>6.4040128939056154E-2</v>
      </c>
    </row>
    <row r="376" spans="7:13" x14ac:dyDescent="0.3">
      <c r="G376" s="9">
        <v>44005.291666666664</v>
      </c>
      <c r="H376" s="80">
        <v>66.785300000000007</v>
      </c>
      <c r="I376" s="80">
        <f t="shared" si="25"/>
        <v>62.467417139599057</v>
      </c>
      <c r="J376" s="80">
        <f t="shared" si="26"/>
        <v>4.3178828604009496</v>
      </c>
      <c r="K376" s="80">
        <f t="shared" si="27"/>
        <v>4.3178828604009496</v>
      </c>
      <c r="L376" s="80">
        <f t="shared" si="28"/>
        <v>18.644112396144287</v>
      </c>
      <c r="M376" s="71">
        <f t="shared" si="29"/>
        <v>6.4653192549871744E-2</v>
      </c>
    </row>
    <row r="377" spans="7:13" x14ac:dyDescent="0.3">
      <c r="G377" s="5">
        <v>44006.291666666664</v>
      </c>
      <c r="H377" s="91">
        <v>64.056700000000006</v>
      </c>
      <c r="I377" s="80">
        <f t="shared" si="25"/>
        <v>62.899205425639153</v>
      </c>
      <c r="J377" s="80">
        <f t="shared" si="26"/>
        <v>1.1574945743608538</v>
      </c>
      <c r="K377" s="80">
        <f t="shared" si="27"/>
        <v>1.1574945743608538</v>
      </c>
      <c r="L377" s="80">
        <f t="shared" si="28"/>
        <v>1.3397936896748142</v>
      </c>
      <c r="M377" s="71">
        <f t="shared" si="29"/>
        <v>1.80698439719944E-2</v>
      </c>
    </row>
    <row r="378" spans="7:13" x14ac:dyDescent="0.3">
      <c r="G378" s="9">
        <v>44007.291666666664</v>
      </c>
      <c r="H378" s="80">
        <v>65.731999999999999</v>
      </c>
      <c r="I378" s="80">
        <f t="shared" si="25"/>
        <v>63.014954883075241</v>
      </c>
      <c r="J378" s="80">
        <f t="shared" si="26"/>
        <v>2.7170451169247585</v>
      </c>
      <c r="K378" s="80">
        <f t="shared" si="27"/>
        <v>2.7170451169247585</v>
      </c>
      <c r="L378" s="80">
        <f t="shared" si="28"/>
        <v>7.3823341674046743</v>
      </c>
      <c r="M378" s="71">
        <f t="shared" si="29"/>
        <v>4.1335196204660724E-2</v>
      </c>
    </row>
    <row r="379" spans="7:13" x14ac:dyDescent="0.3">
      <c r="G379" s="5">
        <v>44008.291666666664</v>
      </c>
      <c r="H379" s="91">
        <v>63.982700000000001</v>
      </c>
      <c r="I379" s="80">
        <f t="shared" si="25"/>
        <v>63.286659394767717</v>
      </c>
      <c r="J379" s="80">
        <f t="shared" si="26"/>
        <v>0.69604060523228384</v>
      </c>
      <c r="K379" s="80">
        <f t="shared" si="27"/>
        <v>0.69604060523228384</v>
      </c>
      <c r="L379" s="80">
        <f t="shared" si="28"/>
        <v>0.48447252413212399</v>
      </c>
      <c r="M379" s="71">
        <f t="shared" si="29"/>
        <v>1.087857507157847E-2</v>
      </c>
    </row>
    <row r="380" spans="7:13" x14ac:dyDescent="0.3">
      <c r="G380" s="9">
        <v>44011.291666666664</v>
      </c>
      <c r="H380" s="80">
        <v>67.290000000000006</v>
      </c>
      <c r="I380" s="80">
        <f t="shared" si="25"/>
        <v>63.356263455290943</v>
      </c>
      <c r="J380" s="80">
        <f t="shared" si="26"/>
        <v>3.9337365447090633</v>
      </c>
      <c r="K380" s="80">
        <f t="shared" si="27"/>
        <v>3.9337365447090633</v>
      </c>
      <c r="L380" s="80">
        <f t="shared" si="28"/>
        <v>15.474283203179601</v>
      </c>
      <c r="M380" s="71">
        <f t="shared" si="29"/>
        <v>5.8459452291708472E-2</v>
      </c>
    </row>
    <row r="381" spans="7:13" x14ac:dyDescent="0.3">
      <c r="G381" s="5">
        <v>44012.291666666664</v>
      </c>
      <c r="H381" s="91">
        <v>71.987300000000005</v>
      </c>
      <c r="I381" s="80">
        <f t="shared" si="25"/>
        <v>63.749637109761849</v>
      </c>
      <c r="J381" s="80">
        <f t="shared" si="26"/>
        <v>8.2376628902381555</v>
      </c>
      <c r="K381" s="80">
        <f t="shared" si="27"/>
        <v>8.2376628902381555</v>
      </c>
      <c r="L381" s="80">
        <f t="shared" si="28"/>
        <v>67.859089893206843</v>
      </c>
      <c r="M381" s="71">
        <f t="shared" si="29"/>
        <v>0.11443216914981053</v>
      </c>
    </row>
    <row r="382" spans="7:13" x14ac:dyDescent="0.3">
      <c r="G382" s="9">
        <v>44013.291666666664</v>
      </c>
      <c r="H382" s="80">
        <v>74.641999999999996</v>
      </c>
      <c r="I382" s="80">
        <f t="shared" si="25"/>
        <v>64.573403398785672</v>
      </c>
      <c r="J382" s="80">
        <f t="shared" si="26"/>
        <v>10.068596601214324</v>
      </c>
      <c r="K382" s="80">
        <f t="shared" si="27"/>
        <v>10.068596601214324</v>
      </c>
      <c r="L382" s="80">
        <f t="shared" si="28"/>
        <v>101.37663751798463</v>
      </c>
      <c r="M382" s="71">
        <f t="shared" si="29"/>
        <v>0.13489183839144617</v>
      </c>
    </row>
    <row r="383" spans="7:13" x14ac:dyDescent="0.3">
      <c r="G383" s="5">
        <v>44014.291666666664</v>
      </c>
      <c r="H383" s="91">
        <v>80.577299999999994</v>
      </c>
      <c r="I383" s="80">
        <f t="shared" si="25"/>
        <v>65.580263058907107</v>
      </c>
      <c r="J383" s="80">
        <f t="shared" si="26"/>
        <v>14.997036941092887</v>
      </c>
      <c r="K383" s="80">
        <f t="shared" si="27"/>
        <v>14.997036941092887</v>
      </c>
      <c r="L383" s="80">
        <f t="shared" si="28"/>
        <v>224.91111701250469</v>
      </c>
      <c r="M383" s="71">
        <f t="shared" si="29"/>
        <v>0.18611987422131157</v>
      </c>
    </row>
    <row r="384" spans="7:13" x14ac:dyDescent="0.3">
      <c r="G384" s="9">
        <v>44018.291666666664</v>
      </c>
      <c r="H384" s="80">
        <v>91.438699999999997</v>
      </c>
      <c r="I384" s="80">
        <f t="shared" si="25"/>
        <v>67.079966753016407</v>
      </c>
      <c r="J384" s="80">
        <f t="shared" si="26"/>
        <v>24.35873324698359</v>
      </c>
      <c r="K384" s="80">
        <f t="shared" si="27"/>
        <v>24.35873324698359</v>
      </c>
      <c r="L384" s="80">
        <f t="shared" si="28"/>
        <v>593.34788539770375</v>
      </c>
      <c r="M384" s="71">
        <f t="shared" si="29"/>
        <v>0.26639413341379076</v>
      </c>
    </row>
    <row r="385" spans="7:13" x14ac:dyDescent="0.3">
      <c r="G385" s="5">
        <v>44019.291666666664</v>
      </c>
      <c r="H385" s="91">
        <v>92.657300000000006</v>
      </c>
      <c r="I385" s="80">
        <f t="shared" si="25"/>
        <v>69.51584007771477</v>
      </c>
      <c r="J385" s="80">
        <f t="shared" si="26"/>
        <v>23.141459922285236</v>
      </c>
      <c r="K385" s="80">
        <f t="shared" si="27"/>
        <v>23.141459922285236</v>
      </c>
      <c r="L385" s="80">
        <f t="shared" si="28"/>
        <v>535.5271673347338</v>
      </c>
      <c r="M385" s="71">
        <f t="shared" si="29"/>
        <v>0.24975322961369731</v>
      </c>
    </row>
    <row r="386" spans="7:13" x14ac:dyDescent="0.3">
      <c r="G386" s="9">
        <v>44020.291666666664</v>
      </c>
      <c r="H386" s="80">
        <v>91.058700000000002</v>
      </c>
      <c r="I386" s="80">
        <f t="shared" si="25"/>
        <v>71.829986069943303</v>
      </c>
      <c r="J386" s="80">
        <f t="shared" si="26"/>
        <v>19.228713930056699</v>
      </c>
      <c r="K386" s="80">
        <f t="shared" si="27"/>
        <v>19.228713930056699</v>
      </c>
      <c r="L386" s="80">
        <f t="shared" si="28"/>
        <v>369.74343940395653</v>
      </c>
      <c r="M386" s="71">
        <f t="shared" si="29"/>
        <v>0.21116833350417585</v>
      </c>
    </row>
    <row r="387" spans="7:13" x14ac:dyDescent="0.3">
      <c r="G387" s="5">
        <v>44021.291666666664</v>
      </c>
      <c r="H387" s="91">
        <v>92.951999999999998</v>
      </c>
      <c r="I387" s="80">
        <f t="shared" si="25"/>
        <v>73.752857462948967</v>
      </c>
      <c r="J387" s="80">
        <f t="shared" si="26"/>
        <v>19.199142537051031</v>
      </c>
      <c r="K387" s="80">
        <f t="shared" si="27"/>
        <v>19.199142537051031</v>
      </c>
      <c r="L387" s="80">
        <f t="shared" si="28"/>
        <v>368.60707415800232</v>
      </c>
      <c r="M387" s="71">
        <f t="shared" si="29"/>
        <v>0.20654899880638428</v>
      </c>
    </row>
    <row r="388" spans="7:13" x14ac:dyDescent="0.3">
      <c r="G388" s="9">
        <v>44022.291666666664</v>
      </c>
      <c r="H388" s="80">
        <v>102.97669999999999</v>
      </c>
      <c r="I388" s="80">
        <f t="shared" si="25"/>
        <v>75.672771716654069</v>
      </c>
      <c r="J388" s="80">
        <f t="shared" si="26"/>
        <v>27.303928283345925</v>
      </c>
      <c r="K388" s="80">
        <f t="shared" si="27"/>
        <v>27.303928283345925</v>
      </c>
      <c r="L388" s="80">
        <f t="shared" si="28"/>
        <v>745.50449970209752</v>
      </c>
      <c r="M388" s="71">
        <f t="shared" si="29"/>
        <v>0.26514666214149346</v>
      </c>
    </row>
    <row r="389" spans="7:13" x14ac:dyDescent="0.3">
      <c r="G389" s="5">
        <v>44025.291666666664</v>
      </c>
      <c r="H389" s="91">
        <v>99.804000000000002</v>
      </c>
      <c r="I389" s="80">
        <f t="shared" si="25"/>
        <v>78.403164544988655</v>
      </c>
      <c r="J389" s="80">
        <f t="shared" si="26"/>
        <v>21.400835455011347</v>
      </c>
      <c r="K389" s="80">
        <f t="shared" si="27"/>
        <v>21.400835455011347</v>
      </c>
      <c r="L389" s="80">
        <f t="shared" si="28"/>
        <v>457.99575817247069</v>
      </c>
      <c r="M389" s="71">
        <f t="shared" si="29"/>
        <v>0.21442863467407464</v>
      </c>
    </row>
    <row r="390" spans="7:13" x14ac:dyDescent="0.3">
      <c r="G390" s="9">
        <v>44026.291666666664</v>
      </c>
      <c r="H390" s="80">
        <v>101.12</v>
      </c>
      <c r="I390" s="80">
        <f t="shared" ref="I390:I453" si="30">alpha*H389+(1-alpha)*I389</f>
        <v>80.543248090489797</v>
      </c>
      <c r="J390" s="80">
        <f t="shared" ref="J390:J453" si="31">H390-I390</f>
        <v>20.576751909510207</v>
      </c>
      <c r="K390" s="80">
        <f t="shared" ref="K390:K453" si="32">ABS(J390)</f>
        <v>20.576751909510207</v>
      </c>
      <c r="L390" s="80">
        <f t="shared" ref="L390:L453" si="33">J390^2</f>
        <v>423.40271914553199</v>
      </c>
      <c r="M390" s="71">
        <f t="shared" ref="M390:M453" si="34">K390/H390</f>
        <v>0.20348844847221328</v>
      </c>
    </row>
    <row r="391" spans="7:13" x14ac:dyDescent="0.3">
      <c r="G391" s="5">
        <v>44027.291666666664</v>
      </c>
      <c r="H391" s="91">
        <v>103.0673</v>
      </c>
      <c r="I391" s="80">
        <f t="shared" si="30"/>
        <v>82.600923281440828</v>
      </c>
      <c r="J391" s="80">
        <f t="shared" si="31"/>
        <v>20.466376718559175</v>
      </c>
      <c r="K391" s="80">
        <f t="shared" si="32"/>
        <v>20.466376718559175</v>
      </c>
      <c r="L391" s="80">
        <f t="shared" si="33"/>
        <v>418.87257598598103</v>
      </c>
      <c r="M391" s="71">
        <f t="shared" si="34"/>
        <v>0.19857293941491796</v>
      </c>
    </row>
    <row r="392" spans="7:13" x14ac:dyDescent="0.3">
      <c r="G392" s="9">
        <v>44028.291666666664</v>
      </c>
      <c r="H392" s="80">
        <v>100.0427</v>
      </c>
      <c r="I392" s="80">
        <f t="shared" si="30"/>
        <v>84.647560953296747</v>
      </c>
      <c r="J392" s="80">
        <f t="shared" si="31"/>
        <v>15.39513904670325</v>
      </c>
      <c r="K392" s="80">
        <f t="shared" si="32"/>
        <v>15.39513904670325</v>
      </c>
      <c r="L392" s="80">
        <f t="shared" si="33"/>
        <v>237.01030626732705</v>
      </c>
      <c r="M392" s="71">
        <f t="shared" si="34"/>
        <v>0.15388568128112545</v>
      </c>
    </row>
    <row r="393" spans="7:13" x14ac:dyDescent="0.3">
      <c r="G393" s="5">
        <v>44029.291666666664</v>
      </c>
      <c r="H393" s="91">
        <v>100.056</v>
      </c>
      <c r="I393" s="80">
        <f t="shared" si="30"/>
        <v>86.187074857967076</v>
      </c>
      <c r="J393" s="80">
        <f t="shared" si="31"/>
        <v>13.868925142032921</v>
      </c>
      <c r="K393" s="80">
        <f t="shared" si="32"/>
        <v>13.868925142032921</v>
      </c>
      <c r="L393" s="80">
        <f t="shared" si="33"/>
        <v>192.34708459531288</v>
      </c>
      <c r="M393" s="71">
        <f t="shared" si="34"/>
        <v>0.13861162890814066</v>
      </c>
    </row>
    <row r="394" spans="7:13" x14ac:dyDescent="0.3">
      <c r="G394" s="9">
        <v>44032.291666666664</v>
      </c>
      <c r="H394" s="80">
        <v>109.5333</v>
      </c>
      <c r="I394" s="80">
        <f t="shared" si="30"/>
        <v>87.573967372170372</v>
      </c>
      <c r="J394" s="80">
        <f t="shared" si="31"/>
        <v>21.959332627829625</v>
      </c>
      <c r="K394" s="80">
        <f t="shared" si="32"/>
        <v>21.959332627829625</v>
      </c>
      <c r="L394" s="80">
        <f t="shared" si="33"/>
        <v>482.21228945966271</v>
      </c>
      <c r="M394" s="71">
        <f t="shared" si="34"/>
        <v>0.20048088232372827</v>
      </c>
    </row>
    <row r="395" spans="7:13" x14ac:dyDescent="0.3">
      <c r="G395" s="5">
        <v>44033.291666666664</v>
      </c>
      <c r="H395" s="91">
        <v>104.5573</v>
      </c>
      <c r="I395" s="80">
        <f t="shared" si="30"/>
        <v>89.769900634953331</v>
      </c>
      <c r="J395" s="80">
        <f t="shared" si="31"/>
        <v>14.787399365046667</v>
      </c>
      <c r="K395" s="80">
        <f t="shared" si="32"/>
        <v>14.787399365046667</v>
      </c>
      <c r="L395" s="80">
        <f t="shared" si="33"/>
        <v>218.66717998138259</v>
      </c>
      <c r="M395" s="71">
        <f t="shared" si="34"/>
        <v>0.14142866509604463</v>
      </c>
    </row>
    <row r="396" spans="7:13" x14ac:dyDescent="0.3">
      <c r="G396" s="9">
        <v>44034.291666666664</v>
      </c>
      <c r="H396" s="80">
        <v>106.1553</v>
      </c>
      <c r="I396" s="80">
        <f t="shared" si="30"/>
        <v>91.248640571457997</v>
      </c>
      <c r="J396" s="80">
        <f t="shared" si="31"/>
        <v>14.906659428542</v>
      </c>
      <c r="K396" s="80">
        <f t="shared" si="32"/>
        <v>14.906659428542</v>
      </c>
      <c r="L396" s="80">
        <f t="shared" si="33"/>
        <v>222.20849531854009</v>
      </c>
      <c r="M396" s="71">
        <f t="shared" si="34"/>
        <v>0.14042312940137705</v>
      </c>
    </row>
    <row r="397" spans="7:13" x14ac:dyDescent="0.3">
      <c r="G397" s="5">
        <v>44035.291666666664</v>
      </c>
      <c r="H397" s="91">
        <v>100.87130000000001</v>
      </c>
      <c r="I397" s="80">
        <f t="shared" si="30"/>
        <v>92.739306514312204</v>
      </c>
      <c r="J397" s="80">
        <f t="shared" si="31"/>
        <v>8.1319934856878007</v>
      </c>
      <c r="K397" s="80">
        <f t="shared" si="32"/>
        <v>8.1319934856878007</v>
      </c>
      <c r="L397" s="80">
        <f t="shared" si="33"/>
        <v>66.129318051268825</v>
      </c>
      <c r="M397" s="71">
        <f t="shared" si="34"/>
        <v>8.061751445344513E-2</v>
      </c>
    </row>
    <row r="398" spans="7:13" x14ac:dyDescent="0.3">
      <c r="G398" s="9">
        <v>44036.291666666664</v>
      </c>
      <c r="H398" s="80">
        <v>94.466700000000003</v>
      </c>
      <c r="I398" s="80">
        <f t="shared" si="30"/>
        <v>93.552505862880992</v>
      </c>
      <c r="J398" s="80">
        <f t="shared" si="31"/>
        <v>0.91419413711901143</v>
      </c>
      <c r="K398" s="80">
        <f t="shared" si="32"/>
        <v>0.91419413711901143</v>
      </c>
      <c r="L398" s="80">
        <f t="shared" si="33"/>
        <v>0.83575092034277387</v>
      </c>
      <c r="M398" s="71">
        <f t="shared" si="34"/>
        <v>9.6774221722470601E-3</v>
      </c>
    </row>
    <row r="399" spans="7:13" x14ac:dyDescent="0.3">
      <c r="G399" s="5">
        <v>44039.291666666664</v>
      </c>
      <c r="H399" s="91">
        <v>102.64</v>
      </c>
      <c r="I399" s="80">
        <f t="shared" si="30"/>
        <v>93.643925276592896</v>
      </c>
      <c r="J399" s="80">
        <f t="shared" si="31"/>
        <v>8.996074723407105</v>
      </c>
      <c r="K399" s="80">
        <f t="shared" si="32"/>
        <v>8.996074723407105</v>
      </c>
      <c r="L399" s="80">
        <f t="shared" si="33"/>
        <v>80.929360429124216</v>
      </c>
      <c r="M399" s="71">
        <f t="shared" si="34"/>
        <v>8.7646869869515837E-2</v>
      </c>
    </row>
    <row r="400" spans="7:13" x14ac:dyDescent="0.3">
      <c r="G400" s="9">
        <v>44040.291666666664</v>
      </c>
      <c r="H400" s="80">
        <v>98.432699999999997</v>
      </c>
      <c r="I400" s="80">
        <f t="shared" si="30"/>
        <v>94.5435327489336</v>
      </c>
      <c r="J400" s="80">
        <f t="shared" si="31"/>
        <v>3.8891672510663966</v>
      </c>
      <c r="K400" s="80">
        <f t="shared" si="32"/>
        <v>3.8891672510663966</v>
      </c>
      <c r="L400" s="80">
        <f t="shared" si="33"/>
        <v>15.125621906767352</v>
      </c>
      <c r="M400" s="71">
        <f t="shared" si="34"/>
        <v>3.951092727382665E-2</v>
      </c>
    </row>
    <row r="401" spans="7:13" x14ac:dyDescent="0.3">
      <c r="G401" s="5">
        <v>44041.291666666664</v>
      </c>
      <c r="H401" s="91">
        <v>99.940700000000007</v>
      </c>
      <c r="I401" s="80">
        <f t="shared" si="30"/>
        <v>94.93244947404024</v>
      </c>
      <c r="J401" s="80">
        <f t="shared" si="31"/>
        <v>5.0082505259597667</v>
      </c>
      <c r="K401" s="80">
        <f t="shared" si="32"/>
        <v>5.0082505259597667</v>
      </c>
      <c r="L401" s="80">
        <f t="shared" si="33"/>
        <v>25.082573330776281</v>
      </c>
      <c r="M401" s="71">
        <f t="shared" si="34"/>
        <v>5.0112221807129292E-2</v>
      </c>
    </row>
    <row r="402" spans="7:13" x14ac:dyDescent="0.3">
      <c r="G402" s="9">
        <v>44042.291666666664</v>
      </c>
      <c r="H402" s="80">
        <v>99.165999999999997</v>
      </c>
      <c r="I402" s="80">
        <f t="shared" si="30"/>
        <v>95.433274526636211</v>
      </c>
      <c r="J402" s="80">
        <f t="shared" si="31"/>
        <v>3.7327254733637858</v>
      </c>
      <c r="K402" s="80">
        <f t="shared" si="32"/>
        <v>3.7327254733637858</v>
      </c>
      <c r="L402" s="80">
        <f t="shared" si="33"/>
        <v>13.933239459498898</v>
      </c>
      <c r="M402" s="71">
        <f t="shared" si="34"/>
        <v>3.764118219312855E-2</v>
      </c>
    </row>
    <row r="403" spans="7:13" x14ac:dyDescent="0.3">
      <c r="G403" s="5">
        <v>44043.291666666664</v>
      </c>
      <c r="H403" s="91">
        <v>95.384</v>
      </c>
      <c r="I403" s="80">
        <f t="shared" si="30"/>
        <v>95.806547073972595</v>
      </c>
      <c r="J403" s="80">
        <f t="shared" si="31"/>
        <v>-0.42254707397259494</v>
      </c>
      <c r="K403" s="80">
        <f t="shared" si="32"/>
        <v>0.42254707397259494</v>
      </c>
      <c r="L403" s="80">
        <f t="shared" si="33"/>
        <v>0.17854602972280162</v>
      </c>
      <c r="M403" s="71">
        <f t="shared" si="34"/>
        <v>4.4299575816970872E-3</v>
      </c>
    </row>
    <row r="404" spans="7:13" x14ac:dyDescent="0.3">
      <c r="G404" s="9">
        <v>44046.291666666664</v>
      </c>
      <c r="H404" s="80">
        <v>99</v>
      </c>
      <c r="I404" s="80">
        <f t="shared" si="30"/>
        <v>95.764292366575333</v>
      </c>
      <c r="J404" s="80">
        <f t="shared" si="31"/>
        <v>3.2357076334246671</v>
      </c>
      <c r="K404" s="80">
        <f t="shared" si="32"/>
        <v>3.2357076334246671</v>
      </c>
      <c r="L404" s="80">
        <f t="shared" si="33"/>
        <v>10.469803889002659</v>
      </c>
      <c r="M404" s="71">
        <f t="shared" si="34"/>
        <v>3.268391548913805E-2</v>
      </c>
    </row>
    <row r="405" spans="7:13" x14ac:dyDescent="0.3">
      <c r="G405" s="5">
        <v>44047.291666666664</v>
      </c>
      <c r="H405" s="91">
        <v>99.133300000000006</v>
      </c>
      <c r="I405" s="80">
        <f t="shared" si="30"/>
        <v>96.087863129917807</v>
      </c>
      <c r="J405" s="80">
        <f t="shared" si="31"/>
        <v>3.0454368700821988</v>
      </c>
      <c r="K405" s="80">
        <f t="shared" si="32"/>
        <v>3.0454368700821988</v>
      </c>
      <c r="L405" s="80">
        <f t="shared" si="33"/>
        <v>9.2746857296560599</v>
      </c>
      <c r="M405" s="71">
        <f t="shared" si="34"/>
        <v>3.0720624352081477E-2</v>
      </c>
    </row>
    <row r="406" spans="7:13" x14ac:dyDescent="0.3">
      <c r="G406" s="9">
        <v>44048.291666666664</v>
      </c>
      <c r="H406" s="80">
        <v>99.001300000000001</v>
      </c>
      <c r="I406" s="80">
        <f t="shared" si="30"/>
        <v>96.392406816926027</v>
      </c>
      <c r="J406" s="80">
        <f t="shared" si="31"/>
        <v>2.6088931830739739</v>
      </c>
      <c r="K406" s="80">
        <f t="shared" si="32"/>
        <v>2.6088931830739739</v>
      </c>
      <c r="L406" s="80">
        <f t="shared" si="33"/>
        <v>6.8063236406898513</v>
      </c>
      <c r="M406" s="71">
        <f t="shared" si="34"/>
        <v>2.6352110356873838E-2</v>
      </c>
    </row>
    <row r="407" spans="7:13" x14ac:dyDescent="0.3">
      <c r="G407" s="5">
        <v>44049.291666666664</v>
      </c>
      <c r="H407" s="91">
        <v>99.305300000000003</v>
      </c>
      <c r="I407" s="80">
        <f t="shared" si="30"/>
        <v>96.653296135233433</v>
      </c>
      <c r="J407" s="80">
        <f t="shared" si="31"/>
        <v>2.65200386476657</v>
      </c>
      <c r="K407" s="80">
        <f t="shared" si="32"/>
        <v>2.65200386476657</v>
      </c>
      <c r="L407" s="80">
        <f t="shared" si="33"/>
        <v>7.0331244987368242</v>
      </c>
      <c r="M407" s="71">
        <f t="shared" si="34"/>
        <v>2.6705562188187034E-2</v>
      </c>
    </row>
    <row r="408" spans="7:13" x14ac:dyDescent="0.3">
      <c r="G408" s="9">
        <v>44050.291666666664</v>
      </c>
      <c r="H408" s="80">
        <v>96.847300000000004</v>
      </c>
      <c r="I408" s="80">
        <f t="shared" si="30"/>
        <v>96.918496521710097</v>
      </c>
      <c r="J408" s="80">
        <f t="shared" si="31"/>
        <v>-7.1196521710092497E-2</v>
      </c>
      <c r="K408" s="80">
        <f t="shared" si="32"/>
        <v>7.1196521710092497E-2</v>
      </c>
      <c r="L408" s="80">
        <f t="shared" si="33"/>
        <v>5.0689447036156724E-3</v>
      </c>
      <c r="M408" s="71">
        <f t="shared" si="34"/>
        <v>7.3514204020238552E-4</v>
      </c>
    </row>
    <row r="409" spans="7:13" x14ac:dyDescent="0.3">
      <c r="G409" s="5">
        <v>44053.291666666664</v>
      </c>
      <c r="H409" s="91">
        <v>94.571299999999994</v>
      </c>
      <c r="I409" s="80">
        <f t="shared" si="30"/>
        <v>96.911376869539097</v>
      </c>
      <c r="J409" s="80">
        <f t="shared" si="31"/>
        <v>-2.3400768695391037</v>
      </c>
      <c r="K409" s="80">
        <f t="shared" si="32"/>
        <v>2.3400768695391037</v>
      </c>
      <c r="L409" s="80">
        <f t="shared" si="33"/>
        <v>5.4759597553519308</v>
      </c>
      <c r="M409" s="71">
        <f t="shared" si="34"/>
        <v>2.474404887676392E-2</v>
      </c>
    </row>
    <row r="410" spans="7:13" x14ac:dyDescent="0.3">
      <c r="G410" s="9">
        <v>44054.291666666664</v>
      </c>
      <c r="H410" s="80">
        <v>91.626000000000005</v>
      </c>
      <c r="I410" s="80">
        <f t="shared" si="30"/>
        <v>96.677369182585181</v>
      </c>
      <c r="J410" s="80">
        <f t="shared" si="31"/>
        <v>-5.0513691825851765</v>
      </c>
      <c r="K410" s="80">
        <f t="shared" si="32"/>
        <v>5.0513691825851765</v>
      </c>
      <c r="L410" s="80">
        <f t="shared" si="33"/>
        <v>25.516330618771235</v>
      </c>
      <c r="M410" s="71">
        <f t="shared" si="34"/>
        <v>5.5130303435544238E-2</v>
      </c>
    </row>
    <row r="411" spans="7:13" x14ac:dyDescent="0.3">
      <c r="G411" s="5">
        <v>44055.291666666664</v>
      </c>
      <c r="H411" s="91">
        <v>103.6507</v>
      </c>
      <c r="I411" s="80">
        <f t="shared" si="30"/>
        <v>96.172232264326666</v>
      </c>
      <c r="J411" s="80">
        <f t="shared" si="31"/>
        <v>7.478467735673334</v>
      </c>
      <c r="K411" s="80">
        <f t="shared" si="32"/>
        <v>7.478467735673334</v>
      </c>
      <c r="L411" s="80">
        <f t="shared" si="33"/>
        <v>55.927479673507044</v>
      </c>
      <c r="M411" s="71">
        <f t="shared" si="34"/>
        <v>7.2150672746767119E-2</v>
      </c>
    </row>
    <row r="412" spans="7:13" x14ac:dyDescent="0.3">
      <c r="G412" s="9">
        <v>44056.291666666664</v>
      </c>
      <c r="H412" s="80">
        <v>108.0667</v>
      </c>
      <c r="I412" s="80">
        <f t="shared" si="30"/>
        <v>96.920079037893998</v>
      </c>
      <c r="J412" s="80">
        <f t="shared" si="31"/>
        <v>11.146620962105999</v>
      </c>
      <c r="K412" s="80">
        <f t="shared" si="32"/>
        <v>11.146620962105999</v>
      </c>
      <c r="L412" s="80">
        <f t="shared" si="33"/>
        <v>124.24715887286087</v>
      </c>
      <c r="M412" s="71">
        <f t="shared" si="34"/>
        <v>0.10314575130087252</v>
      </c>
    </row>
    <row r="413" spans="7:13" x14ac:dyDescent="0.3">
      <c r="G413" s="5">
        <v>44057.291666666664</v>
      </c>
      <c r="H413" s="91">
        <v>110.04730000000001</v>
      </c>
      <c r="I413" s="80">
        <f t="shared" si="30"/>
        <v>98.034741134104593</v>
      </c>
      <c r="J413" s="80">
        <f t="shared" si="31"/>
        <v>12.012558865895414</v>
      </c>
      <c r="K413" s="80">
        <f t="shared" si="32"/>
        <v>12.012558865895414</v>
      </c>
      <c r="L413" s="80">
        <f t="shared" si="33"/>
        <v>144.30157050660253</v>
      </c>
      <c r="M413" s="71">
        <f t="shared" si="34"/>
        <v>0.10915814259773218</v>
      </c>
    </row>
    <row r="414" spans="7:13" x14ac:dyDescent="0.3">
      <c r="G414" s="9">
        <v>44060.291666666664</v>
      </c>
      <c r="H414" s="80">
        <v>122.376</v>
      </c>
      <c r="I414" s="80">
        <f t="shared" si="30"/>
        <v>99.235997020694128</v>
      </c>
      <c r="J414" s="80">
        <f t="shared" si="31"/>
        <v>23.140002979305876</v>
      </c>
      <c r="K414" s="80">
        <f t="shared" si="32"/>
        <v>23.140002979305876</v>
      </c>
      <c r="L414" s="80">
        <f t="shared" si="33"/>
        <v>535.4597378822848</v>
      </c>
      <c r="M414" s="71">
        <f t="shared" si="34"/>
        <v>0.18908938827307539</v>
      </c>
    </row>
    <row r="415" spans="7:13" x14ac:dyDescent="0.3">
      <c r="G415" s="5">
        <v>44061.291666666664</v>
      </c>
      <c r="H415" s="91">
        <v>125.806</v>
      </c>
      <c r="I415" s="80">
        <f t="shared" si="30"/>
        <v>101.54999731862472</v>
      </c>
      <c r="J415" s="80">
        <f t="shared" si="31"/>
        <v>24.256002681375278</v>
      </c>
      <c r="K415" s="80">
        <f t="shared" si="32"/>
        <v>24.256002681375278</v>
      </c>
      <c r="L415" s="80">
        <f t="shared" si="33"/>
        <v>588.35366607888466</v>
      </c>
      <c r="M415" s="71">
        <f t="shared" si="34"/>
        <v>0.19280481599745067</v>
      </c>
    </row>
    <row r="416" spans="7:13" x14ac:dyDescent="0.3">
      <c r="G416" s="9">
        <v>44062.291666666664</v>
      </c>
      <c r="H416" s="80">
        <v>125.2353</v>
      </c>
      <c r="I416" s="80">
        <f t="shared" si="30"/>
        <v>103.97559758676225</v>
      </c>
      <c r="J416" s="80">
        <f t="shared" si="31"/>
        <v>21.259702413237747</v>
      </c>
      <c r="K416" s="80">
        <f t="shared" si="32"/>
        <v>21.259702413237747</v>
      </c>
      <c r="L416" s="80">
        <f t="shared" si="33"/>
        <v>451.97494669942688</v>
      </c>
      <c r="M416" s="71">
        <f t="shared" si="34"/>
        <v>0.16975806672110616</v>
      </c>
    </row>
    <row r="417" spans="7:13" x14ac:dyDescent="0.3">
      <c r="G417" s="5">
        <v>44063.291666666664</v>
      </c>
      <c r="H417" s="91">
        <v>133.45529999999999</v>
      </c>
      <c r="I417" s="80">
        <f t="shared" si="30"/>
        <v>106.10156782808602</v>
      </c>
      <c r="J417" s="80">
        <f t="shared" si="31"/>
        <v>27.353732171913975</v>
      </c>
      <c r="K417" s="80">
        <f t="shared" si="32"/>
        <v>27.353732171913975</v>
      </c>
      <c r="L417" s="80">
        <f t="shared" si="33"/>
        <v>748.22666373280163</v>
      </c>
      <c r="M417" s="71">
        <f t="shared" si="34"/>
        <v>0.20496549909905395</v>
      </c>
    </row>
    <row r="418" spans="7:13" x14ac:dyDescent="0.3">
      <c r="G418" s="9">
        <v>44064.291666666664</v>
      </c>
      <c r="H418" s="80">
        <v>136.6653</v>
      </c>
      <c r="I418" s="80">
        <f t="shared" si="30"/>
        <v>108.83694104527741</v>
      </c>
      <c r="J418" s="80">
        <f t="shared" si="31"/>
        <v>27.828358954722589</v>
      </c>
      <c r="K418" s="80">
        <f t="shared" si="32"/>
        <v>27.828358954722589</v>
      </c>
      <c r="L418" s="80">
        <f t="shared" si="33"/>
        <v>774.41756211288885</v>
      </c>
      <c r="M418" s="71">
        <f t="shared" si="34"/>
        <v>0.20362417493484145</v>
      </c>
    </row>
    <row r="419" spans="7:13" x14ac:dyDescent="0.3">
      <c r="G419" s="5">
        <v>44067.291666666664</v>
      </c>
      <c r="H419" s="91">
        <v>134.28</v>
      </c>
      <c r="I419" s="80">
        <f t="shared" si="30"/>
        <v>111.61977694074969</v>
      </c>
      <c r="J419" s="80">
        <f t="shared" si="31"/>
        <v>22.660223059250313</v>
      </c>
      <c r="K419" s="80">
        <f t="shared" si="32"/>
        <v>22.660223059250313</v>
      </c>
      <c r="L419" s="80">
        <f t="shared" si="33"/>
        <v>513.4857090949796</v>
      </c>
      <c r="M419" s="71">
        <f t="shared" si="34"/>
        <v>0.16875352293156326</v>
      </c>
    </row>
    <row r="420" spans="7:13" x14ac:dyDescent="0.3">
      <c r="G420" s="9">
        <v>44068.291666666664</v>
      </c>
      <c r="H420" s="80">
        <v>134.88929999999999</v>
      </c>
      <c r="I420" s="80">
        <f t="shared" si="30"/>
        <v>113.88579924667472</v>
      </c>
      <c r="J420" s="80">
        <f t="shared" si="31"/>
        <v>21.00350075332527</v>
      </c>
      <c r="K420" s="80">
        <f t="shared" si="32"/>
        <v>21.00350075332527</v>
      </c>
      <c r="L420" s="80">
        <f t="shared" si="33"/>
        <v>441.14704389493517</v>
      </c>
      <c r="M420" s="71">
        <f t="shared" si="34"/>
        <v>0.15570916857990419</v>
      </c>
    </row>
    <row r="421" spans="7:13" x14ac:dyDescent="0.3">
      <c r="G421" s="5">
        <v>44069.291666666664</v>
      </c>
      <c r="H421" s="91">
        <v>143.54470000000001</v>
      </c>
      <c r="I421" s="80">
        <f t="shared" si="30"/>
        <v>115.98614932200725</v>
      </c>
      <c r="J421" s="80">
        <f t="shared" si="31"/>
        <v>27.558550677992756</v>
      </c>
      <c r="K421" s="80">
        <f t="shared" si="32"/>
        <v>27.558550677992756</v>
      </c>
      <c r="L421" s="80">
        <f t="shared" si="33"/>
        <v>759.47371547149498</v>
      </c>
      <c r="M421" s="71">
        <f t="shared" si="34"/>
        <v>0.19198584606741143</v>
      </c>
    </row>
    <row r="422" spans="7:13" x14ac:dyDescent="0.3">
      <c r="G422" s="9">
        <v>44070.291666666664</v>
      </c>
      <c r="H422" s="80">
        <v>149.25</v>
      </c>
      <c r="I422" s="80">
        <f t="shared" si="30"/>
        <v>118.74200438980654</v>
      </c>
      <c r="J422" s="80">
        <f t="shared" si="31"/>
        <v>30.507995610193461</v>
      </c>
      <c r="K422" s="80">
        <f t="shared" si="32"/>
        <v>30.507995610193461</v>
      </c>
      <c r="L422" s="80">
        <f t="shared" si="33"/>
        <v>930.73779615158355</v>
      </c>
      <c r="M422" s="71">
        <f t="shared" si="34"/>
        <v>0.20440868080531632</v>
      </c>
    </row>
    <row r="423" spans="7:13" x14ac:dyDescent="0.3">
      <c r="G423" s="5">
        <v>44071.291666666664</v>
      </c>
      <c r="H423" s="91">
        <v>147.56</v>
      </c>
      <c r="I423" s="80">
        <f t="shared" si="30"/>
        <v>121.79280395082588</v>
      </c>
      <c r="J423" s="80">
        <f t="shared" si="31"/>
        <v>25.767196049174117</v>
      </c>
      <c r="K423" s="80">
        <f t="shared" si="32"/>
        <v>25.767196049174117</v>
      </c>
      <c r="L423" s="80">
        <f t="shared" si="33"/>
        <v>663.94839223657425</v>
      </c>
      <c r="M423" s="71">
        <f t="shared" si="34"/>
        <v>0.17462182196512685</v>
      </c>
    </row>
    <row r="424" spans="7:13" x14ac:dyDescent="0.3">
      <c r="G424" s="9">
        <v>44074.291666666664</v>
      </c>
      <c r="H424" s="80">
        <v>166.10669999999999</v>
      </c>
      <c r="I424" s="80">
        <f t="shared" si="30"/>
        <v>124.3695235557433</v>
      </c>
      <c r="J424" s="80">
        <f t="shared" si="31"/>
        <v>41.73717644425669</v>
      </c>
      <c r="K424" s="80">
        <f t="shared" si="32"/>
        <v>41.73717644425669</v>
      </c>
      <c r="L424" s="80">
        <f t="shared" si="33"/>
        <v>1741.9918975390156</v>
      </c>
      <c r="M424" s="71">
        <f t="shared" si="34"/>
        <v>0.25126726642728253</v>
      </c>
    </row>
    <row r="425" spans="7:13" x14ac:dyDescent="0.3">
      <c r="G425" s="5">
        <v>44075.291666666664</v>
      </c>
      <c r="H425" s="91">
        <v>158.35</v>
      </c>
      <c r="I425" s="80">
        <f t="shared" si="30"/>
        <v>128.54324120016895</v>
      </c>
      <c r="J425" s="80">
        <f t="shared" si="31"/>
        <v>29.806758799831044</v>
      </c>
      <c r="K425" s="80">
        <f t="shared" si="32"/>
        <v>29.806758799831044</v>
      </c>
      <c r="L425" s="80">
        <f t="shared" si="33"/>
        <v>888.44287015130544</v>
      </c>
      <c r="M425" s="71">
        <f t="shared" si="34"/>
        <v>0.1882333994305718</v>
      </c>
    </row>
    <row r="426" spans="7:13" x14ac:dyDescent="0.3">
      <c r="G426" s="9">
        <v>44076.291666666664</v>
      </c>
      <c r="H426" s="80">
        <v>149.1233</v>
      </c>
      <c r="I426" s="80">
        <f t="shared" si="30"/>
        <v>131.52391708015205</v>
      </c>
      <c r="J426" s="80">
        <f t="shared" si="31"/>
        <v>17.599382919847955</v>
      </c>
      <c r="K426" s="80">
        <f t="shared" si="32"/>
        <v>17.599382919847955</v>
      </c>
      <c r="L426" s="80">
        <f t="shared" si="33"/>
        <v>309.73827915943593</v>
      </c>
      <c r="M426" s="71">
        <f t="shared" si="34"/>
        <v>0.11801900118792942</v>
      </c>
    </row>
    <row r="427" spans="7:13" x14ac:dyDescent="0.3">
      <c r="G427" s="5">
        <v>44077.291666666664</v>
      </c>
      <c r="H427" s="91">
        <v>135.66669999999999</v>
      </c>
      <c r="I427" s="80">
        <f t="shared" si="30"/>
        <v>133.28385537213686</v>
      </c>
      <c r="J427" s="80">
        <f t="shared" si="31"/>
        <v>2.3828446278631361</v>
      </c>
      <c r="K427" s="80">
        <f t="shared" si="32"/>
        <v>2.3828446278631361</v>
      </c>
      <c r="L427" s="80">
        <f t="shared" si="33"/>
        <v>5.6779485205362077</v>
      </c>
      <c r="M427" s="71">
        <f t="shared" si="34"/>
        <v>1.756396100047496E-2</v>
      </c>
    </row>
    <row r="428" spans="7:13" x14ac:dyDescent="0.3">
      <c r="G428" s="9">
        <v>44078.291666666664</v>
      </c>
      <c r="H428" s="80">
        <v>139.44</v>
      </c>
      <c r="I428" s="80">
        <f t="shared" si="30"/>
        <v>133.52213983492317</v>
      </c>
      <c r="J428" s="80">
        <f t="shared" si="31"/>
        <v>5.9178601650768314</v>
      </c>
      <c r="K428" s="80">
        <f t="shared" si="32"/>
        <v>5.9178601650768314</v>
      </c>
      <c r="L428" s="80">
        <f t="shared" si="33"/>
        <v>35.021068933403185</v>
      </c>
      <c r="M428" s="71">
        <f t="shared" si="34"/>
        <v>4.2440190512599195E-2</v>
      </c>
    </row>
    <row r="429" spans="7:13" x14ac:dyDescent="0.3">
      <c r="G429" s="5">
        <v>44082.291666666664</v>
      </c>
      <c r="H429" s="91">
        <v>110.07</v>
      </c>
      <c r="I429" s="80">
        <f t="shared" si="30"/>
        <v>134.11392585143085</v>
      </c>
      <c r="J429" s="80">
        <f t="shared" si="31"/>
        <v>-24.043925851430856</v>
      </c>
      <c r="K429" s="80">
        <f t="shared" si="32"/>
        <v>24.043925851430856</v>
      </c>
      <c r="L429" s="80">
        <f t="shared" si="33"/>
        <v>578.11037034910498</v>
      </c>
      <c r="M429" s="71">
        <f t="shared" si="34"/>
        <v>0.21844213547225272</v>
      </c>
    </row>
    <row r="430" spans="7:13" x14ac:dyDescent="0.3">
      <c r="G430" s="9">
        <v>44083.291666666664</v>
      </c>
      <c r="H430" s="80">
        <v>122.0933</v>
      </c>
      <c r="I430" s="80">
        <f t="shared" si="30"/>
        <v>131.70953326628776</v>
      </c>
      <c r="J430" s="80">
        <f t="shared" si="31"/>
        <v>-9.6162332662877645</v>
      </c>
      <c r="K430" s="80">
        <f t="shared" si="32"/>
        <v>9.6162332662877645</v>
      </c>
      <c r="L430" s="80">
        <f t="shared" si="33"/>
        <v>92.471942231659455</v>
      </c>
      <c r="M430" s="71">
        <f t="shared" si="34"/>
        <v>7.8761351083865908E-2</v>
      </c>
    </row>
    <row r="431" spans="7:13" x14ac:dyDescent="0.3">
      <c r="G431" s="5">
        <v>44084.291666666664</v>
      </c>
      <c r="H431" s="91">
        <v>123.78</v>
      </c>
      <c r="I431" s="80">
        <f t="shared" si="30"/>
        <v>130.747909939659</v>
      </c>
      <c r="J431" s="80">
        <f t="shared" si="31"/>
        <v>-6.9679099396589947</v>
      </c>
      <c r="K431" s="80">
        <f t="shared" si="32"/>
        <v>6.9679099396589947</v>
      </c>
      <c r="L431" s="80">
        <f t="shared" si="33"/>
        <v>48.551768927198616</v>
      </c>
      <c r="M431" s="71">
        <f t="shared" si="34"/>
        <v>5.6292696232501167E-2</v>
      </c>
    </row>
    <row r="432" spans="7:13" x14ac:dyDescent="0.3">
      <c r="G432" s="9">
        <v>44085.291666666664</v>
      </c>
      <c r="H432" s="80">
        <v>124.24</v>
      </c>
      <c r="I432" s="80">
        <f t="shared" si="30"/>
        <v>130.0511189456931</v>
      </c>
      <c r="J432" s="80">
        <f t="shared" si="31"/>
        <v>-5.81111894569311</v>
      </c>
      <c r="K432" s="80">
        <f t="shared" si="32"/>
        <v>5.81111894569311</v>
      </c>
      <c r="L432" s="80">
        <f t="shared" si="33"/>
        <v>33.769103400993401</v>
      </c>
      <c r="M432" s="71">
        <f t="shared" si="34"/>
        <v>4.6773333432816408E-2</v>
      </c>
    </row>
    <row r="433" spans="7:13" x14ac:dyDescent="0.3">
      <c r="G433" s="5">
        <v>44088.291666666664</v>
      </c>
      <c r="H433" s="91">
        <v>139.8733</v>
      </c>
      <c r="I433" s="80">
        <f t="shared" si="30"/>
        <v>129.47000705112379</v>
      </c>
      <c r="J433" s="80">
        <f t="shared" si="31"/>
        <v>10.403292948876214</v>
      </c>
      <c r="K433" s="80">
        <f t="shared" si="32"/>
        <v>10.403292948876214</v>
      </c>
      <c r="L433" s="80">
        <f t="shared" si="33"/>
        <v>108.22850418013755</v>
      </c>
      <c r="M433" s="71">
        <f t="shared" si="34"/>
        <v>7.4376546123357451E-2</v>
      </c>
    </row>
    <row r="434" spans="7:13" x14ac:dyDescent="0.3">
      <c r="G434" s="9">
        <v>44089.291666666664</v>
      </c>
      <c r="H434" s="80">
        <v>149.91999999999999</v>
      </c>
      <c r="I434" s="80">
        <f t="shared" si="30"/>
        <v>130.5103363460114</v>
      </c>
      <c r="J434" s="80">
        <f t="shared" si="31"/>
        <v>19.409663653988588</v>
      </c>
      <c r="K434" s="80">
        <f t="shared" si="32"/>
        <v>19.409663653988588</v>
      </c>
      <c r="L434" s="80">
        <f t="shared" si="33"/>
        <v>376.73504316096563</v>
      </c>
      <c r="M434" s="71">
        <f t="shared" si="34"/>
        <v>0.12946680665680757</v>
      </c>
    </row>
    <row r="435" spans="7:13" x14ac:dyDescent="0.3">
      <c r="G435" s="5">
        <v>44090.291666666664</v>
      </c>
      <c r="H435" s="91">
        <v>147.2533</v>
      </c>
      <c r="I435" s="80">
        <f t="shared" si="30"/>
        <v>132.45130271141025</v>
      </c>
      <c r="J435" s="80">
        <f t="shared" si="31"/>
        <v>14.801997288589746</v>
      </c>
      <c r="K435" s="80">
        <f t="shared" si="32"/>
        <v>14.801997288589746</v>
      </c>
      <c r="L435" s="80">
        <f t="shared" si="33"/>
        <v>219.09912373141819</v>
      </c>
      <c r="M435" s="71">
        <f t="shared" si="34"/>
        <v>0.10052064903530003</v>
      </c>
    </row>
    <row r="436" spans="7:13" x14ac:dyDescent="0.3">
      <c r="G436" s="9">
        <v>44091.291666666664</v>
      </c>
      <c r="H436" s="80">
        <v>141.14330000000001</v>
      </c>
      <c r="I436" s="80">
        <f t="shared" si="30"/>
        <v>133.93150244026924</v>
      </c>
      <c r="J436" s="80">
        <f t="shared" si="31"/>
        <v>7.2117975597307691</v>
      </c>
      <c r="K436" s="80">
        <f t="shared" si="32"/>
        <v>7.2117975597307691</v>
      </c>
      <c r="L436" s="80">
        <f t="shared" si="33"/>
        <v>52.010024042538674</v>
      </c>
      <c r="M436" s="71">
        <f t="shared" si="34"/>
        <v>5.1095571378384726E-2</v>
      </c>
    </row>
    <row r="437" spans="7:13" x14ac:dyDescent="0.3">
      <c r="G437" s="5">
        <v>44092.291666666664</v>
      </c>
      <c r="H437" s="91">
        <v>147.38329999999999</v>
      </c>
      <c r="I437" s="80">
        <f t="shared" si="30"/>
        <v>134.65268219624232</v>
      </c>
      <c r="J437" s="80">
        <f t="shared" si="31"/>
        <v>12.730617803757667</v>
      </c>
      <c r="K437" s="80">
        <f t="shared" si="32"/>
        <v>12.730617803757667</v>
      </c>
      <c r="L437" s="80">
        <f t="shared" si="33"/>
        <v>162.06862966535169</v>
      </c>
      <c r="M437" s="71">
        <f t="shared" si="34"/>
        <v>8.63776140428235E-2</v>
      </c>
    </row>
    <row r="438" spans="7:13" x14ac:dyDescent="0.3">
      <c r="G438" s="9">
        <v>44095.291666666664</v>
      </c>
      <c r="H438" s="80">
        <v>149.79669999999999</v>
      </c>
      <c r="I438" s="80">
        <f t="shared" si="30"/>
        <v>135.92574397661809</v>
      </c>
      <c r="J438" s="80">
        <f t="shared" si="31"/>
        <v>13.870956023381893</v>
      </c>
      <c r="K438" s="80">
        <f t="shared" si="32"/>
        <v>13.870956023381893</v>
      </c>
      <c r="L438" s="80">
        <f t="shared" si="33"/>
        <v>192.40342100259443</v>
      </c>
      <c r="M438" s="71">
        <f t="shared" si="34"/>
        <v>9.2598542046533033E-2</v>
      </c>
    </row>
    <row r="439" spans="7:13" x14ac:dyDescent="0.3">
      <c r="G439" s="5">
        <v>44096.291666666664</v>
      </c>
      <c r="H439" s="91">
        <v>141.41</v>
      </c>
      <c r="I439" s="80">
        <f t="shared" si="30"/>
        <v>137.3128395789563</v>
      </c>
      <c r="J439" s="80">
        <f t="shared" si="31"/>
        <v>4.0971604210436965</v>
      </c>
      <c r="K439" s="80">
        <f t="shared" si="32"/>
        <v>4.0971604210436965</v>
      </c>
      <c r="L439" s="80">
        <f t="shared" si="33"/>
        <v>16.786723515766962</v>
      </c>
      <c r="M439" s="71">
        <f t="shared" si="34"/>
        <v>2.8973625776421021E-2</v>
      </c>
    </row>
    <row r="440" spans="7:13" x14ac:dyDescent="0.3">
      <c r="G440" s="9">
        <v>44097.291666666664</v>
      </c>
      <c r="H440" s="80">
        <v>126.7867</v>
      </c>
      <c r="I440" s="80">
        <f t="shared" si="30"/>
        <v>137.72255562106068</v>
      </c>
      <c r="J440" s="80">
        <f t="shared" si="31"/>
        <v>-10.935855621060682</v>
      </c>
      <c r="K440" s="80">
        <f t="shared" si="32"/>
        <v>10.935855621060682</v>
      </c>
      <c r="L440" s="80">
        <f t="shared" si="33"/>
        <v>119.59293816468451</v>
      </c>
      <c r="M440" s="71">
        <f t="shared" si="34"/>
        <v>8.6253965290213272E-2</v>
      </c>
    </row>
    <row r="441" spans="7:13" x14ac:dyDescent="0.3">
      <c r="G441" s="5">
        <v>44098.291666666664</v>
      </c>
      <c r="H441" s="91">
        <v>129.26329999999999</v>
      </c>
      <c r="I441" s="80">
        <f t="shared" si="30"/>
        <v>136.62897005895462</v>
      </c>
      <c r="J441" s="80">
        <f t="shared" si="31"/>
        <v>-7.3656700589546347</v>
      </c>
      <c r="K441" s="80">
        <f t="shared" si="32"/>
        <v>7.3656700589546347</v>
      </c>
      <c r="L441" s="80">
        <f t="shared" si="33"/>
        <v>54.25309541738077</v>
      </c>
      <c r="M441" s="71">
        <f t="shared" si="34"/>
        <v>5.6981912568800544E-2</v>
      </c>
    </row>
    <row r="442" spans="7:13" x14ac:dyDescent="0.3">
      <c r="G442" s="9">
        <v>44099.291666666664</v>
      </c>
      <c r="H442" s="80">
        <v>135.78</v>
      </c>
      <c r="I442" s="80">
        <f t="shared" si="30"/>
        <v>135.89240305305916</v>
      </c>
      <c r="J442" s="80">
        <f t="shared" si="31"/>
        <v>-0.11240305305915399</v>
      </c>
      <c r="K442" s="80">
        <f t="shared" si="32"/>
        <v>0.11240305305915399</v>
      </c>
      <c r="L442" s="80">
        <f t="shared" si="33"/>
        <v>1.2634446337018988E-2</v>
      </c>
      <c r="M442" s="71">
        <f t="shared" si="34"/>
        <v>8.2783217748677259E-4</v>
      </c>
    </row>
    <row r="443" spans="7:13" x14ac:dyDescent="0.3">
      <c r="G443" s="5">
        <v>44102.291666666664</v>
      </c>
      <c r="H443" s="91">
        <v>140.4</v>
      </c>
      <c r="I443" s="80">
        <f t="shared" si="30"/>
        <v>135.88116274775325</v>
      </c>
      <c r="J443" s="80">
        <f t="shared" si="31"/>
        <v>4.5188372522467546</v>
      </c>
      <c r="K443" s="80">
        <f t="shared" si="32"/>
        <v>4.5188372522467546</v>
      </c>
      <c r="L443" s="80">
        <f t="shared" si="33"/>
        <v>20.419890112293</v>
      </c>
      <c r="M443" s="71">
        <f t="shared" si="34"/>
        <v>3.2185450514578023E-2</v>
      </c>
    </row>
    <row r="444" spans="7:13" x14ac:dyDescent="0.3">
      <c r="G444" s="9">
        <v>44103.291666666664</v>
      </c>
      <c r="H444" s="80">
        <v>139.69</v>
      </c>
      <c r="I444" s="80">
        <f t="shared" si="30"/>
        <v>136.33304647297794</v>
      </c>
      <c r="J444" s="80">
        <f t="shared" si="31"/>
        <v>3.356953527022057</v>
      </c>
      <c r="K444" s="80">
        <f t="shared" si="32"/>
        <v>3.356953527022057</v>
      </c>
      <c r="L444" s="80">
        <f t="shared" si="33"/>
        <v>11.269136982585827</v>
      </c>
      <c r="M444" s="71">
        <f t="shared" si="34"/>
        <v>2.4031451979540819E-2</v>
      </c>
    </row>
    <row r="445" spans="7:13" x14ac:dyDescent="0.3">
      <c r="G445" s="5">
        <v>44104.291666666664</v>
      </c>
      <c r="H445" s="91">
        <v>143.0033</v>
      </c>
      <c r="I445" s="80">
        <f t="shared" si="30"/>
        <v>136.66874182568014</v>
      </c>
      <c r="J445" s="80">
        <f t="shared" si="31"/>
        <v>6.3345581743198522</v>
      </c>
      <c r="K445" s="80">
        <f t="shared" si="32"/>
        <v>6.3345581743198522</v>
      </c>
      <c r="L445" s="80">
        <f t="shared" si="33"/>
        <v>40.126627263842458</v>
      </c>
      <c r="M445" s="71">
        <f t="shared" si="34"/>
        <v>4.4296587381688762E-2</v>
      </c>
    </row>
    <row r="446" spans="7:13" x14ac:dyDescent="0.3">
      <c r="G446" s="9">
        <v>44105.291666666664</v>
      </c>
      <c r="H446" s="80">
        <v>149.38669999999999</v>
      </c>
      <c r="I446" s="80">
        <f t="shared" si="30"/>
        <v>137.30219764311212</v>
      </c>
      <c r="J446" s="80">
        <f t="shared" si="31"/>
        <v>12.084502356887867</v>
      </c>
      <c r="K446" s="80">
        <f t="shared" si="32"/>
        <v>12.084502356887867</v>
      </c>
      <c r="L446" s="80">
        <f t="shared" si="33"/>
        <v>146.03519721362841</v>
      </c>
      <c r="M446" s="71">
        <f t="shared" si="34"/>
        <v>8.0894098048138616E-2</v>
      </c>
    </row>
    <row r="447" spans="7:13" x14ac:dyDescent="0.3">
      <c r="G447" s="5">
        <v>44106.291666666664</v>
      </c>
      <c r="H447" s="91">
        <v>138.36330000000001</v>
      </c>
      <c r="I447" s="80">
        <f t="shared" si="30"/>
        <v>138.51064787880091</v>
      </c>
      <c r="J447" s="80">
        <f t="shared" si="31"/>
        <v>-0.14734787880090039</v>
      </c>
      <c r="K447" s="80">
        <f t="shared" si="32"/>
        <v>0.14734787880090039</v>
      </c>
      <c r="L447" s="80">
        <f t="shared" si="33"/>
        <v>2.1711397387124829E-2</v>
      </c>
      <c r="M447" s="71">
        <f t="shared" si="34"/>
        <v>1.0649346958398677E-3</v>
      </c>
    </row>
    <row r="448" spans="7:13" x14ac:dyDescent="0.3">
      <c r="G448" s="9">
        <v>44109.291666666664</v>
      </c>
      <c r="H448" s="80">
        <v>141.89330000000001</v>
      </c>
      <c r="I448" s="80">
        <f t="shared" si="30"/>
        <v>138.49591309092082</v>
      </c>
      <c r="J448" s="80">
        <f t="shared" si="31"/>
        <v>3.3973869090791879</v>
      </c>
      <c r="K448" s="80">
        <f t="shared" si="32"/>
        <v>3.3973869090791879</v>
      </c>
      <c r="L448" s="80">
        <f t="shared" si="33"/>
        <v>11.542237809982639</v>
      </c>
      <c r="M448" s="71">
        <f t="shared" si="34"/>
        <v>2.3943251084294945E-2</v>
      </c>
    </row>
    <row r="449" spans="7:13" x14ac:dyDescent="0.3">
      <c r="G449" s="5">
        <v>44110.291666666664</v>
      </c>
      <c r="H449" s="91">
        <v>137.9933</v>
      </c>
      <c r="I449" s="80">
        <f t="shared" si="30"/>
        <v>138.83565178182874</v>
      </c>
      <c r="J449" s="80">
        <f t="shared" si="31"/>
        <v>-0.84235178182873938</v>
      </c>
      <c r="K449" s="80">
        <f t="shared" si="32"/>
        <v>0.84235178182873938</v>
      </c>
      <c r="L449" s="80">
        <f t="shared" si="33"/>
        <v>0.70955652435005212</v>
      </c>
      <c r="M449" s="71">
        <f t="shared" si="34"/>
        <v>6.1042947869841459E-3</v>
      </c>
    </row>
    <row r="450" spans="7:13" x14ac:dyDescent="0.3">
      <c r="G450" s="9">
        <v>44111.291666666664</v>
      </c>
      <c r="H450" s="80">
        <v>141.76669999999999</v>
      </c>
      <c r="I450" s="80">
        <f t="shared" si="30"/>
        <v>138.75141660364588</v>
      </c>
      <c r="J450" s="80">
        <f t="shared" si="31"/>
        <v>3.015283396354107</v>
      </c>
      <c r="K450" s="80">
        <f t="shared" si="32"/>
        <v>3.015283396354107</v>
      </c>
      <c r="L450" s="80">
        <f t="shared" si="33"/>
        <v>9.0919339603287597</v>
      </c>
      <c r="M450" s="71">
        <f t="shared" si="34"/>
        <v>2.1269334733432513E-2</v>
      </c>
    </row>
    <row r="451" spans="7:13" x14ac:dyDescent="0.3">
      <c r="G451" s="5">
        <v>44112.291666666664</v>
      </c>
      <c r="H451" s="91">
        <v>141.97329999999999</v>
      </c>
      <c r="I451" s="80">
        <f t="shared" si="30"/>
        <v>139.05294494328129</v>
      </c>
      <c r="J451" s="80">
        <f t="shared" si="31"/>
        <v>2.9203550567187051</v>
      </c>
      <c r="K451" s="80">
        <f t="shared" si="32"/>
        <v>2.9203550567187051</v>
      </c>
      <c r="L451" s="80">
        <f t="shared" si="33"/>
        <v>8.5284736573025111</v>
      </c>
      <c r="M451" s="71">
        <f t="shared" si="34"/>
        <v>2.0569748373241343E-2</v>
      </c>
    </row>
    <row r="452" spans="7:13" x14ac:dyDescent="0.3">
      <c r="G452" s="9">
        <v>44113.291666666664</v>
      </c>
      <c r="H452" s="80">
        <v>144.66669999999999</v>
      </c>
      <c r="I452" s="80">
        <f t="shared" si="30"/>
        <v>139.34498044895315</v>
      </c>
      <c r="J452" s="80">
        <f t="shared" si="31"/>
        <v>5.32171955104684</v>
      </c>
      <c r="K452" s="80">
        <f t="shared" si="32"/>
        <v>5.32171955104684</v>
      </c>
      <c r="L452" s="80">
        <f t="shared" si="33"/>
        <v>28.32069897999418</v>
      </c>
      <c r="M452" s="71">
        <f t="shared" si="34"/>
        <v>3.6786071369892592E-2</v>
      </c>
    </row>
    <row r="453" spans="7:13" x14ac:dyDescent="0.3">
      <c r="G453" s="5">
        <v>44116.291666666664</v>
      </c>
      <c r="H453" s="91">
        <v>147.4333</v>
      </c>
      <c r="I453" s="80">
        <f t="shared" si="30"/>
        <v>139.87715240405785</v>
      </c>
      <c r="J453" s="80">
        <f t="shared" si="31"/>
        <v>7.55614759594215</v>
      </c>
      <c r="K453" s="80">
        <f t="shared" si="32"/>
        <v>7.55614759594215</v>
      </c>
      <c r="L453" s="80">
        <f t="shared" si="33"/>
        <v>57.095366491662332</v>
      </c>
      <c r="M453" s="71">
        <f t="shared" si="34"/>
        <v>5.1251295303992722E-2</v>
      </c>
    </row>
    <row r="454" spans="7:13" x14ac:dyDescent="0.3">
      <c r="G454" s="9">
        <v>44117.291666666664</v>
      </c>
      <c r="H454" s="80">
        <v>148.88329999999999</v>
      </c>
      <c r="I454" s="80">
        <f t="shared" ref="I454:I517" si="35">alpha*H453+(1-alpha)*I453</f>
        <v>140.63276716365209</v>
      </c>
      <c r="J454" s="80">
        <f t="shared" ref="J454:J517" si="36">H454-I454</f>
        <v>8.2505328363479009</v>
      </c>
      <c r="K454" s="80">
        <f t="shared" ref="K454:K517" si="37">ABS(J454)</f>
        <v>8.2505328363479009</v>
      </c>
      <c r="L454" s="80">
        <f t="shared" ref="L454:L517" si="38">J454^2</f>
        <v>68.071292083654939</v>
      </c>
      <c r="M454" s="71">
        <f t="shared" ref="M454:M517" si="39">K454/H454</f>
        <v>5.5416106684550256E-2</v>
      </c>
    </row>
    <row r="455" spans="7:13" x14ac:dyDescent="0.3">
      <c r="G455" s="5">
        <v>44118.291666666664</v>
      </c>
      <c r="H455" s="91">
        <v>153.76669999999999</v>
      </c>
      <c r="I455" s="80">
        <f t="shared" si="35"/>
        <v>141.45782044728688</v>
      </c>
      <c r="J455" s="80">
        <f t="shared" si="36"/>
        <v>12.308879552713108</v>
      </c>
      <c r="K455" s="80">
        <f t="shared" si="37"/>
        <v>12.308879552713108</v>
      </c>
      <c r="L455" s="80">
        <f t="shared" si="38"/>
        <v>151.50851584319884</v>
      </c>
      <c r="M455" s="71">
        <f t="shared" si="39"/>
        <v>8.00490584288608E-2</v>
      </c>
    </row>
    <row r="456" spans="7:13" x14ac:dyDescent="0.3">
      <c r="G456" s="9">
        <v>44119.291666666664</v>
      </c>
      <c r="H456" s="80">
        <v>149.6267</v>
      </c>
      <c r="I456" s="80">
        <f t="shared" si="35"/>
        <v>142.68870840255818</v>
      </c>
      <c r="J456" s="80">
        <f t="shared" si="36"/>
        <v>6.9379915974418225</v>
      </c>
      <c r="K456" s="80">
        <f t="shared" si="37"/>
        <v>6.9379915974418225</v>
      </c>
      <c r="L456" s="80">
        <f t="shared" si="38"/>
        <v>48.135727406173331</v>
      </c>
      <c r="M456" s="71">
        <f t="shared" si="39"/>
        <v>4.6368673488366867E-2</v>
      </c>
    </row>
    <row r="457" spans="7:13" x14ac:dyDescent="0.3">
      <c r="G457" s="5">
        <v>44120.291666666664</v>
      </c>
      <c r="H457" s="91">
        <v>146.55670000000001</v>
      </c>
      <c r="I457" s="80">
        <f t="shared" si="35"/>
        <v>143.38250756230238</v>
      </c>
      <c r="J457" s="80">
        <f t="shared" si="36"/>
        <v>3.1741924376976272</v>
      </c>
      <c r="K457" s="80">
        <f t="shared" si="37"/>
        <v>3.1741924376976272</v>
      </c>
      <c r="L457" s="80">
        <f t="shared" si="38"/>
        <v>10.075497631536805</v>
      </c>
      <c r="M457" s="71">
        <f t="shared" si="39"/>
        <v>2.1658460088809499E-2</v>
      </c>
    </row>
    <row r="458" spans="7:13" x14ac:dyDescent="0.3">
      <c r="G458" s="9">
        <v>44123.291666666664</v>
      </c>
      <c r="H458" s="80">
        <v>143.61000000000001</v>
      </c>
      <c r="I458" s="80">
        <f t="shared" si="35"/>
        <v>143.69992680607214</v>
      </c>
      <c r="J458" s="80">
        <f t="shared" si="36"/>
        <v>-8.9926806072128329E-2</v>
      </c>
      <c r="K458" s="80">
        <f t="shared" si="37"/>
        <v>8.9926806072128329E-2</v>
      </c>
      <c r="L458" s="80">
        <f t="shared" si="38"/>
        <v>8.0868304503341759E-3</v>
      </c>
      <c r="M458" s="71">
        <f t="shared" si="39"/>
        <v>6.261876336754287E-4</v>
      </c>
    </row>
    <row r="459" spans="7:13" x14ac:dyDescent="0.3">
      <c r="G459" s="5">
        <v>44124.291666666664</v>
      </c>
      <c r="H459" s="91">
        <v>140.64670000000001</v>
      </c>
      <c r="I459" s="80">
        <f t="shared" si="35"/>
        <v>143.69093412546493</v>
      </c>
      <c r="J459" s="80">
        <f t="shared" si="36"/>
        <v>-3.044234125464925</v>
      </c>
      <c r="K459" s="80">
        <f t="shared" si="37"/>
        <v>3.044234125464925</v>
      </c>
      <c r="L459" s="80">
        <f t="shared" si="38"/>
        <v>9.2673614106451971</v>
      </c>
      <c r="M459" s="71">
        <f t="shared" si="39"/>
        <v>2.1644547120301613E-2</v>
      </c>
    </row>
    <row r="460" spans="7:13" x14ac:dyDescent="0.3">
      <c r="G460" s="9">
        <v>44125.291666666664</v>
      </c>
      <c r="H460" s="80">
        <v>140.88</v>
      </c>
      <c r="I460" s="80">
        <f t="shared" si="35"/>
        <v>143.38651071291847</v>
      </c>
      <c r="J460" s="80">
        <f t="shared" si="36"/>
        <v>-2.5065107129184696</v>
      </c>
      <c r="K460" s="80">
        <f t="shared" si="37"/>
        <v>2.5065107129184696</v>
      </c>
      <c r="L460" s="80">
        <f t="shared" si="38"/>
        <v>6.2825959539750551</v>
      </c>
      <c r="M460" s="71">
        <f t="shared" si="39"/>
        <v>1.7791813691925538E-2</v>
      </c>
    </row>
    <row r="461" spans="7:13" x14ac:dyDescent="0.3">
      <c r="G461" s="5">
        <v>44126.291666666664</v>
      </c>
      <c r="H461" s="91">
        <v>141.93</v>
      </c>
      <c r="I461" s="80">
        <f t="shared" si="35"/>
        <v>143.13585964162661</v>
      </c>
      <c r="J461" s="80">
        <f t="shared" si="36"/>
        <v>-1.2058596416266028</v>
      </c>
      <c r="K461" s="80">
        <f t="shared" si="37"/>
        <v>1.2058596416266028</v>
      </c>
      <c r="L461" s="80">
        <f t="shared" si="38"/>
        <v>1.4540974753038389</v>
      </c>
      <c r="M461" s="71">
        <f t="shared" si="39"/>
        <v>8.4961575539111017E-3</v>
      </c>
    </row>
    <row r="462" spans="7:13" x14ac:dyDescent="0.3">
      <c r="G462" s="9">
        <v>44127.291666666664</v>
      </c>
      <c r="H462" s="80">
        <v>140.21</v>
      </c>
      <c r="I462" s="80">
        <f t="shared" si="35"/>
        <v>143.01527367746397</v>
      </c>
      <c r="J462" s="80">
        <f t="shared" si="36"/>
        <v>-2.8052736774639584</v>
      </c>
      <c r="K462" s="80">
        <f t="shared" si="37"/>
        <v>2.8052736774639584</v>
      </c>
      <c r="L462" s="80">
        <f t="shared" si="38"/>
        <v>7.8695604054721606</v>
      </c>
      <c r="M462" s="71">
        <f t="shared" si="39"/>
        <v>2.0007657638285131E-2</v>
      </c>
    </row>
    <row r="463" spans="7:13" x14ac:dyDescent="0.3">
      <c r="G463" s="5">
        <v>44130.291666666664</v>
      </c>
      <c r="H463" s="91">
        <v>140.0933</v>
      </c>
      <c r="I463" s="80">
        <f t="shared" si="35"/>
        <v>142.73474630971759</v>
      </c>
      <c r="J463" s="80">
        <f t="shared" si="36"/>
        <v>-2.641446309717594</v>
      </c>
      <c r="K463" s="80">
        <f t="shared" si="37"/>
        <v>2.641446309717594</v>
      </c>
      <c r="L463" s="80">
        <f t="shared" si="38"/>
        <v>6.9772386071206958</v>
      </c>
      <c r="M463" s="71">
        <f t="shared" si="39"/>
        <v>1.8854908191309607E-2</v>
      </c>
    </row>
    <row r="464" spans="7:13" x14ac:dyDescent="0.3">
      <c r="G464" s="9">
        <v>44131.291666666664</v>
      </c>
      <c r="H464" s="80">
        <v>141.56</v>
      </c>
      <c r="I464" s="80">
        <f t="shared" si="35"/>
        <v>142.47060167874585</v>
      </c>
      <c r="J464" s="80">
        <f t="shared" si="36"/>
        <v>-0.91060167874584863</v>
      </c>
      <c r="K464" s="80">
        <f t="shared" si="37"/>
        <v>0.91060167874584863</v>
      </c>
      <c r="L464" s="80">
        <f t="shared" si="38"/>
        <v>0.82919541733475777</v>
      </c>
      <c r="M464" s="71">
        <f t="shared" si="39"/>
        <v>6.4326199402786706E-3</v>
      </c>
    </row>
    <row r="465" spans="7:13" x14ac:dyDescent="0.3">
      <c r="G465" s="5">
        <v>44132.291666666664</v>
      </c>
      <c r="H465" s="91">
        <v>135.34</v>
      </c>
      <c r="I465" s="80">
        <f t="shared" si="35"/>
        <v>142.37954151087126</v>
      </c>
      <c r="J465" s="80">
        <f t="shared" si="36"/>
        <v>-7.0395415108712598</v>
      </c>
      <c r="K465" s="80">
        <f t="shared" si="37"/>
        <v>7.0395415108712598</v>
      </c>
      <c r="L465" s="80">
        <f t="shared" si="38"/>
        <v>49.555144683279622</v>
      </c>
      <c r="M465" s="71">
        <f t="shared" si="39"/>
        <v>5.2013754328884734E-2</v>
      </c>
    </row>
    <row r="466" spans="7:13" x14ac:dyDescent="0.3">
      <c r="G466" s="9">
        <v>44133.291666666664</v>
      </c>
      <c r="H466" s="80">
        <v>136.94329999999999</v>
      </c>
      <c r="I466" s="80">
        <f t="shared" si="35"/>
        <v>141.67558735978415</v>
      </c>
      <c r="J466" s="80">
        <f t="shared" si="36"/>
        <v>-4.7322873597841522</v>
      </c>
      <c r="K466" s="80">
        <f t="shared" si="37"/>
        <v>4.7322873597841522</v>
      </c>
      <c r="L466" s="80">
        <f t="shared" si="38"/>
        <v>22.394543655572861</v>
      </c>
      <c r="M466" s="71">
        <f t="shared" si="39"/>
        <v>3.4556545371581905E-2</v>
      </c>
    </row>
    <row r="467" spans="7:13" x14ac:dyDescent="0.3">
      <c r="G467" s="5">
        <v>44134.291666666664</v>
      </c>
      <c r="H467" s="91">
        <v>129.3467</v>
      </c>
      <c r="I467" s="80">
        <f t="shared" si="35"/>
        <v>141.20235862380574</v>
      </c>
      <c r="J467" s="80">
        <f t="shared" si="36"/>
        <v>-11.855658623805738</v>
      </c>
      <c r="K467" s="80">
        <f t="shared" si="37"/>
        <v>11.855658623805738</v>
      </c>
      <c r="L467" s="80">
        <f t="shared" si="38"/>
        <v>140.55664140421936</v>
      </c>
      <c r="M467" s="71">
        <f t="shared" si="39"/>
        <v>9.1657990685543103E-2</v>
      </c>
    </row>
    <row r="468" spans="7:13" x14ac:dyDescent="0.3">
      <c r="G468" s="9">
        <v>44137.291666666664</v>
      </c>
      <c r="H468" s="80">
        <v>133.5033</v>
      </c>
      <c r="I468" s="80">
        <f t="shared" si="35"/>
        <v>140.01679276142517</v>
      </c>
      <c r="J468" s="80">
        <f t="shared" si="36"/>
        <v>-6.5134927614251694</v>
      </c>
      <c r="K468" s="80">
        <f t="shared" si="37"/>
        <v>6.5134927614251694</v>
      </c>
      <c r="L468" s="80">
        <f t="shared" si="38"/>
        <v>42.425587953138077</v>
      </c>
      <c r="M468" s="71">
        <f t="shared" si="39"/>
        <v>4.8789001930477895E-2</v>
      </c>
    </row>
    <row r="469" spans="7:13" x14ac:dyDescent="0.3">
      <c r="G469" s="5">
        <v>44138.291666666664</v>
      </c>
      <c r="H469" s="91">
        <v>141.30000000000001</v>
      </c>
      <c r="I469" s="80">
        <f t="shared" si="35"/>
        <v>139.36544348528264</v>
      </c>
      <c r="J469" s="80">
        <f t="shared" si="36"/>
        <v>1.9345565147173716</v>
      </c>
      <c r="K469" s="80">
        <f t="shared" si="37"/>
        <v>1.9345565147173716</v>
      </c>
      <c r="L469" s="80">
        <f t="shared" si="38"/>
        <v>3.7425089086354237</v>
      </c>
      <c r="M469" s="71">
        <f t="shared" si="39"/>
        <v>1.3691128908120109E-2</v>
      </c>
    </row>
    <row r="470" spans="7:13" x14ac:dyDescent="0.3">
      <c r="G470" s="9">
        <v>44139.291666666664</v>
      </c>
      <c r="H470" s="80">
        <v>140.32669999999999</v>
      </c>
      <c r="I470" s="80">
        <f t="shared" si="35"/>
        <v>139.55889913675438</v>
      </c>
      <c r="J470" s="80">
        <f t="shared" si="36"/>
        <v>0.76780086324561125</v>
      </c>
      <c r="K470" s="80">
        <f t="shared" si="37"/>
        <v>0.76780086324561125</v>
      </c>
      <c r="L470" s="80">
        <f t="shared" si="38"/>
        <v>0.5895181656007058</v>
      </c>
      <c r="M470" s="71">
        <f t="shared" si="39"/>
        <v>5.4715236889744528E-3</v>
      </c>
    </row>
    <row r="471" spans="7:13" x14ac:dyDescent="0.3">
      <c r="G471" s="5">
        <v>44140.291666666664</v>
      </c>
      <c r="H471" s="91">
        <v>146.03</v>
      </c>
      <c r="I471" s="80">
        <f t="shared" si="35"/>
        <v>139.63567922307894</v>
      </c>
      <c r="J471" s="80">
        <f t="shared" si="36"/>
        <v>6.394320776921063</v>
      </c>
      <c r="K471" s="80">
        <f t="shared" si="37"/>
        <v>6.394320776921063</v>
      </c>
      <c r="L471" s="80">
        <f t="shared" si="38"/>
        <v>40.887338198164386</v>
      </c>
      <c r="M471" s="71">
        <f t="shared" si="39"/>
        <v>4.3787720173396306E-2</v>
      </c>
    </row>
    <row r="472" spans="7:13" x14ac:dyDescent="0.3">
      <c r="G472" s="9">
        <v>44141.291666666664</v>
      </c>
      <c r="H472" s="80">
        <v>143.3167</v>
      </c>
      <c r="I472" s="80">
        <f t="shared" si="35"/>
        <v>140.27511130077104</v>
      </c>
      <c r="J472" s="80">
        <f t="shared" si="36"/>
        <v>3.0415886992289529</v>
      </c>
      <c r="K472" s="80">
        <f t="shared" si="37"/>
        <v>3.0415886992289529</v>
      </c>
      <c r="L472" s="80">
        <f t="shared" si="38"/>
        <v>9.2512618152772745</v>
      </c>
      <c r="M472" s="71">
        <f t="shared" si="39"/>
        <v>2.122284911129654E-2</v>
      </c>
    </row>
    <row r="473" spans="7:13" x14ac:dyDescent="0.3">
      <c r="G473" s="5">
        <v>44144.291666666664</v>
      </c>
      <c r="H473" s="91">
        <v>140.41999999999999</v>
      </c>
      <c r="I473" s="80">
        <f t="shared" si="35"/>
        <v>140.57927017069395</v>
      </c>
      <c r="J473" s="80">
        <f t="shared" si="36"/>
        <v>-0.15927017069395788</v>
      </c>
      <c r="K473" s="80">
        <f t="shared" si="37"/>
        <v>0.15927017069395788</v>
      </c>
      <c r="L473" s="80">
        <f t="shared" si="38"/>
        <v>2.5366987272882481E-2</v>
      </c>
      <c r="M473" s="71">
        <f t="shared" si="39"/>
        <v>1.1342413523284282E-3</v>
      </c>
    </row>
    <row r="474" spans="7:13" x14ac:dyDescent="0.3">
      <c r="G474" s="9">
        <v>44145.291666666664</v>
      </c>
      <c r="H474" s="80">
        <v>136.7867</v>
      </c>
      <c r="I474" s="80">
        <f t="shared" si="35"/>
        <v>140.56334315362454</v>
      </c>
      <c r="J474" s="80">
        <f t="shared" si="36"/>
        <v>-3.7766431536245477</v>
      </c>
      <c r="K474" s="80">
        <f t="shared" si="37"/>
        <v>3.7766431536245477</v>
      </c>
      <c r="L474" s="80">
        <f t="shared" si="38"/>
        <v>14.263033509819168</v>
      </c>
      <c r="M474" s="71">
        <f t="shared" si="39"/>
        <v>2.7609724875478008E-2</v>
      </c>
    </row>
    <row r="475" spans="7:13" x14ac:dyDescent="0.3">
      <c r="G475" s="5">
        <v>44146.291666666664</v>
      </c>
      <c r="H475" s="91">
        <v>139.04329999999999</v>
      </c>
      <c r="I475" s="80">
        <f t="shared" si="35"/>
        <v>140.18567883826211</v>
      </c>
      <c r="J475" s="80">
        <f t="shared" si="36"/>
        <v>-1.1423788382621183</v>
      </c>
      <c r="K475" s="80">
        <f t="shared" si="37"/>
        <v>1.1423788382621183</v>
      </c>
      <c r="L475" s="80">
        <f t="shared" si="38"/>
        <v>1.3050294101091069</v>
      </c>
      <c r="M475" s="71">
        <f t="shared" si="39"/>
        <v>8.2159934226396988E-3</v>
      </c>
    </row>
    <row r="476" spans="7:13" x14ac:dyDescent="0.3">
      <c r="G476" s="9">
        <v>44147.291666666664</v>
      </c>
      <c r="H476" s="80">
        <v>137.2533</v>
      </c>
      <c r="I476" s="80">
        <f t="shared" si="35"/>
        <v>140.0714409544359</v>
      </c>
      <c r="J476" s="80">
        <f t="shared" si="36"/>
        <v>-2.8181409544359042</v>
      </c>
      <c r="K476" s="80">
        <f t="shared" si="37"/>
        <v>2.8181409544359042</v>
      </c>
      <c r="L476" s="80">
        <f t="shared" si="38"/>
        <v>7.9419184390689086</v>
      </c>
      <c r="M476" s="71">
        <f t="shared" si="39"/>
        <v>2.0532409453440495E-2</v>
      </c>
    </row>
    <row r="477" spans="7:13" x14ac:dyDescent="0.3">
      <c r="G477" s="5">
        <v>44148.291666666664</v>
      </c>
      <c r="H477" s="91">
        <v>136.16669999999999</v>
      </c>
      <c r="I477" s="80">
        <f t="shared" si="35"/>
        <v>139.78962685899231</v>
      </c>
      <c r="J477" s="80">
        <f t="shared" si="36"/>
        <v>-3.6229268589923151</v>
      </c>
      <c r="K477" s="80">
        <f t="shared" si="37"/>
        <v>3.6229268589923151</v>
      </c>
      <c r="L477" s="80">
        <f t="shared" si="38"/>
        <v>13.125599025607922</v>
      </c>
      <c r="M477" s="71">
        <f t="shared" si="39"/>
        <v>2.6606555486710887E-2</v>
      </c>
    </row>
    <row r="478" spans="7:13" x14ac:dyDescent="0.3">
      <c r="G478" s="9">
        <v>44151.291666666664</v>
      </c>
      <c r="H478" s="80">
        <v>136.03</v>
      </c>
      <c r="I478" s="80">
        <f t="shared" si="35"/>
        <v>139.42733417309307</v>
      </c>
      <c r="J478" s="80">
        <f t="shared" si="36"/>
        <v>-3.3973341730930713</v>
      </c>
      <c r="K478" s="80">
        <f t="shared" si="37"/>
        <v>3.3973341730930713</v>
      </c>
      <c r="L478" s="80">
        <f t="shared" si="38"/>
        <v>11.541879483665982</v>
      </c>
      <c r="M478" s="71">
        <f t="shared" si="39"/>
        <v>2.4974889164839163E-2</v>
      </c>
    </row>
    <row r="479" spans="7:13" x14ac:dyDescent="0.3">
      <c r="G479" s="5">
        <v>44152.291666666664</v>
      </c>
      <c r="H479" s="91">
        <v>147.20330000000001</v>
      </c>
      <c r="I479" s="80">
        <f t="shared" si="35"/>
        <v>139.08760075578377</v>
      </c>
      <c r="J479" s="80">
        <f t="shared" si="36"/>
        <v>8.1156992442162448</v>
      </c>
      <c r="K479" s="80">
        <f t="shared" si="37"/>
        <v>8.1156992442162448</v>
      </c>
      <c r="L479" s="80">
        <f t="shared" si="38"/>
        <v>65.864574222572131</v>
      </c>
      <c r="M479" s="71">
        <f t="shared" si="39"/>
        <v>5.5132590398559299E-2</v>
      </c>
    </row>
    <row r="480" spans="7:13" x14ac:dyDescent="0.3">
      <c r="G480" s="9">
        <v>44153.291666666664</v>
      </c>
      <c r="H480" s="80">
        <v>162.2133</v>
      </c>
      <c r="I480" s="80">
        <f t="shared" si="35"/>
        <v>139.8991706802054</v>
      </c>
      <c r="J480" s="80">
        <f t="shared" si="36"/>
        <v>22.314129319794603</v>
      </c>
      <c r="K480" s="80">
        <f t="shared" si="37"/>
        <v>22.314129319794603</v>
      </c>
      <c r="L480" s="80">
        <f t="shared" si="38"/>
        <v>497.92036730051711</v>
      </c>
      <c r="M480" s="71">
        <f t="shared" si="39"/>
        <v>0.13756041779431527</v>
      </c>
    </row>
    <row r="481" spans="7:13" x14ac:dyDescent="0.3">
      <c r="G481" s="5">
        <v>44154.291666666664</v>
      </c>
      <c r="H481" s="91">
        <v>166.42330000000001</v>
      </c>
      <c r="I481" s="80">
        <f t="shared" si="35"/>
        <v>142.13058361218486</v>
      </c>
      <c r="J481" s="80">
        <f t="shared" si="36"/>
        <v>24.292716387815148</v>
      </c>
      <c r="K481" s="80">
        <f t="shared" si="37"/>
        <v>24.292716387815148</v>
      </c>
      <c r="L481" s="80">
        <f t="shared" si="38"/>
        <v>590.13606949882262</v>
      </c>
      <c r="M481" s="71">
        <f t="shared" si="39"/>
        <v>0.14596944290742431</v>
      </c>
    </row>
    <row r="482" spans="7:13" x14ac:dyDescent="0.3">
      <c r="G482" s="9">
        <v>44155.291666666664</v>
      </c>
      <c r="H482" s="80">
        <v>163.20330000000001</v>
      </c>
      <c r="I482" s="80">
        <f t="shared" si="35"/>
        <v>144.55985525096639</v>
      </c>
      <c r="J482" s="80">
        <f t="shared" si="36"/>
        <v>18.64344474903362</v>
      </c>
      <c r="K482" s="80">
        <f t="shared" si="37"/>
        <v>18.64344474903362</v>
      </c>
      <c r="L482" s="80">
        <f t="shared" si="38"/>
        <v>347.57803211026925</v>
      </c>
      <c r="M482" s="71">
        <f t="shared" si="39"/>
        <v>0.1142344839168915</v>
      </c>
    </row>
    <row r="483" spans="7:13" x14ac:dyDescent="0.3">
      <c r="G483" s="5">
        <v>44158.291666666664</v>
      </c>
      <c r="H483" s="91">
        <v>173.95</v>
      </c>
      <c r="I483" s="80">
        <f t="shared" si="35"/>
        <v>146.42419972586978</v>
      </c>
      <c r="J483" s="80">
        <f t="shared" si="36"/>
        <v>27.525800274130205</v>
      </c>
      <c r="K483" s="80">
        <f t="shared" si="37"/>
        <v>27.525800274130205</v>
      </c>
      <c r="L483" s="80">
        <f t="shared" si="38"/>
        <v>757.66968073130647</v>
      </c>
      <c r="M483" s="71">
        <f t="shared" si="39"/>
        <v>0.15823972563455135</v>
      </c>
    </row>
    <row r="484" spans="7:13" x14ac:dyDescent="0.3">
      <c r="G484" s="9">
        <v>44159.291666666664</v>
      </c>
      <c r="H484" s="80">
        <v>185.1267</v>
      </c>
      <c r="I484" s="80">
        <f t="shared" si="35"/>
        <v>149.17677975328283</v>
      </c>
      <c r="J484" s="80">
        <f t="shared" si="36"/>
        <v>35.94992024671717</v>
      </c>
      <c r="K484" s="80">
        <f t="shared" si="37"/>
        <v>35.94992024671717</v>
      </c>
      <c r="L484" s="80">
        <f t="shared" si="38"/>
        <v>1292.3967657453252</v>
      </c>
      <c r="M484" s="71">
        <f t="shared" si="39"/>
        <v>0.19419089870190076</v>
      </c>
    </row>
    <row r="485" spans="7:13" x14ac:dyDescent="0.3">
      <c r="G485" s="5">
        <v>44160.291666666664</v>
      </c>
      <c r="H485" s="91">
        <v>191.33330000000001</v>
      </c>
      <c r="I485" s="80">
        <f t="shared" si="35"/>
        <v>152.77177177795454</v>
      </c>
      <c r="J485" s="80">
        <f t="shared" si="36"/>
        <v>38.561528222045467</v>
      </c>
      <c r="K485" s="80">
        <f t="shared" si="37"/>
        <v>38.561528222045467</v>
      </c>
      <c r="L485" s="80">
        <f t="shared" si="38"/>
        <v>1486.9914588196091</v>
      </c>
      <c r="M485" s="71">
        <f t="shared" si="39"/>
        <v>0.20154112338022429</v>
      </c>
    </row>
    <row r="486" spans="7:13" x14ac:dyDescent="0.3">
      <c r="G486" s="9">
        <v>44162.291666666664</v>
      </c>
      <c r="H486" s="80">
        <v>195.2533</v>
      </c>
      <c r="I486" s="80">
        <f t="shared" si="35"/>
        <v>156.6279246001591</v>
      </c>
      <c r="J486" s="80">
        <f t="shared" si="36"/>
        <v>38.625375399840891</v>
      </c>
      <c r="K486" s="80">
        <f t="shared" si="37"/>
        <v>38.625375399840891</v>
      </c>
      <c r="L486" s="80">
        <f t="shared" si="38"/>
        <v>1491.919624778634</v>
      </c>
      <c r="M486" s="71">
        <f t="shared" si="39"/>
        <v>0.19782188265110445</v>
      </c>
    </row>
    <row r="487" spans="7:13" x14ac:dyDescent="0.3">
      <c r="G487" s="5">
        <v>44165.291666666664</v>
      </c>
      <c r="H487" s="91">
        <v>189.2</v>
      </c>
      <c r="I487" s="80">
        <f t="shared" si="35"/>
        <v>160.49046214014319</v>
      </c>
      <c r="J487" s="80">
        <f t="shared" si="36"/>
        <v>28.709537859856795</v>
      </c>
      <c r="K487" s="80">
        <f t="shared" si="37"/>
        <v>28.709537859856795</v>
      </c>
      <c r="L487" s="80">
        <f t="shared" si="38"/>
        <v>824.23756412655064</v>
      </c>
      <c r="M487" s="71">
        <f t="shared" si="39"/>
        <v>0.15174174344533189</v>
      </c>
    </row>
    <row r="488" spans="7:13" x14ac:dyDescent="0.3">
      <c r="G488" s="9">
        <v>44166.291666666664</v>
      </c>
      <c r="H488" s="80">
        <v>194.92</v>
      </c>
      <c r="I488" s="80">
        <f t="shared" si="35"/>
        <v>163.36141592612887</v>
      </c>
      <c r="J488" s="80">
        <f t="shared" si="36"/>
        <v>31.558584073871117</v>
      </c>
      <c r="K488" s="80">
        <f t="shared" si="37"/>
        <v>31.558584073871117</v>
      </c>
      <c r="L488" s="80">
        <f t="shared" si="38"/>
        <v>995.94422874759175</v>
      </c>
      <c r="M488" s="71">
        <f t="shared" si="39"/>
        <v>0.1619053153800078</v>
      </c>
    </row>
    <row r="489" spans="7:13" x14ac:dyDescent="0.3">
      <c r="G489" s="5">
        <v>44167.291666666664</v>
      </c>
      <c r="H489" s="91">
        <v>189.60669999999999</v>
      </c>
      <c r="I489" s="80">
        <f t="shared" si="35"/>
        <v>166.51727433351599</v>
      </c>
      <c r="J489" s="80">
        <f t="shared" si="36"/>
        <v>23.089425666484004</v>
      </c>
      <c r="K489" s="80">
        <f t="shared" si="37"/>
        <v>23.089425666484004</v>
      </c>
      <c r="L489" s="80">
        <f t="shared" si="38"/>
        <v>533.12157760809032</v>
      </c>
      <c r="M489" s="71">
        <f t="shared" si="39"/>
        <v>0.12177536799324078</v>
      </c>
    </row>
    <row r="490" spans="7:13" x14ac:dyDescent="0.3">
      <c r="G490" s="9">
        <v>44168.291666666664</v>
      </c>
      <c r="H490" s="80">
        <v>197.79329999999999</v>
      </c>
      <c r="I490" s="80">
        <f t="shared" si="35"/>
        <v>168.82621690016438</v>
      </c>
      <c r="J490" s="80">
        <f t="shared" si="36"/>
        <v>28.967083099835605</v>
      </c>
      <c r="K490" s="80">
        <f t="shared" si="37"/>
        <v>28.967083099835605</v>
      </c>
      <c r="L490" s="80">
        <f t="shared" si="38"/>
        <v>839.09190331278148</v>
      </c>
      <c r="M490" s="71">
        <f t="shared" si="39"/>
        <v>0.14645128576061781</v>
      </c>
    </row>
    <row r="491" spans="7:13" x14ac:dyDescent="0.3">
      <c r="G491" s="5">
        <v>44169.291666666664</v>
      </c>
      <c r="H491" s="91">
        <v>199.68</v>
      </c>
      <c r="I491" s="80">
        <f t="shared" si="35"/>
        <v>171.72292521014793</v>
      </c>
      <c r="J491" s="80">
        <f t="shared" si="36"/>
        <v>27.957074789852072</v>
      </c>
      <c r="K491" s="80">
        <f t="shared" si="37"/>
        <v>27.957074789852072</v>
      </c>
      <c r="L491" s="80">
        <f t="shared" si="38"/>
        <v>781.59803080538234</v>
      </c>
      <c r="M491" s="71">
        <f t="shared" si="39"/>
        <v>0.14000938897161494</v>
      </c>
    </row>
    <row r="492" spans="7:13" x14ac:dyDescent="0.3">
      <c r="G492" s="9">
        <v>44172.291666666664</v>
      </c>
      <c r="H492" s="80">
        <v>213.92</v>
      </c>
      <c r="I492" s="80">
        <f t="shared" si="35"/>
        <v>174.51863268913314</v>
      </c>
      <c r="J492" s="80">
        <f t="shared" si="36"/>
        <v>39.401367310866846</v>
      </c>
      <c r="K492" s="80">
        <f t="shared" si="37"/>
        <v>39.401367310866846</v>
      </c>
      <c r="L492" s="80">
        <f t="shared" si="38"/>
        <v>1552.4677459658465</v>
      </c>
      <c r="M492" s="71">
        <f t="shared" si="39"/>
        <v>0.18418739393636335</v>
      </c>
    </row>
    <row r="493" spans="7:13" x14ac:dyDescent="0.3">
      <c r="G493" s="5">
        <v>44173.291666666664</v>
      </c>
      <c r="H493" s="91">
        <v>216.6267</v>
      </c>
      <c r="I493" s="80">
        <f t="shared" si="35"/>
        <v>178.45876942021982</v>
      </c>
      <c r="J493" s="80">
        <f t="shared" si="36"/>
        <v>38.167930579780176</v>
      </c>
      <c r="K493" s="80">
        <f t="shared" si="37"/>
        <v>38.167930579780176</v>
      </c>
      <c r="L493" s="80">
        <f t="shared" si="38"/>
        <v>1456.7909247429186</v>
      </c>
      <c r="M493" s="71">
        <f t="shared" si="39"/>
        <v>0.17619218027962469</v>
      </c>
    </row>
    <row r="494" spans="7:13" x14ac:dyDescent="0.3">
      <c r="G494" s="9">
        <v>44174.291666666664</v>
      </c>
      <c r="H494" s="80">
        <v>201.4933</v>
      </c>
      <c r="I494" s="80">
        <f t="shared" si="35"/>
        <v>182.27556247819783</v>
      </c>
      <c r="J494" s="80">
        <f t="shared" si="36"/>
        <v>19.217737521802178</v>
      </c>
      <c r="K494" s="80">
        <f t="shared" si="37"/>
        <v>19.217737521802178</v>
      </c>
      <c r="L494" s="80">
        <f t="shared" si="38"/>
        <v>369.32143545688331</v>
      </c>
      <c r="M494" s="71">
        <f t="shared" si="39"/>
        <v>9.537655853471147E-2</v>
      </c>
    </row>
    <row r="495" spans="7:13" x14ac:dyDescent="0.3">
      <c r="G495" s="5">
        <v>44175.291666666664</v>
      </c>
      <c r="H495" s="91">
        <v>209.02330000000001</v>
      </c>
      <c r="I495" s="80">
        <f t="shared" si="35"/>
        <v>184.19733623037803</v>
      </c>
      <c r="J495" s="80">
        <f t="shared" si="36"/>
        <v>24.825963769621978</v>
      </c>
      <c r="K495" s="80">
        <f t="shared" si="37"/>
        <v>24.825963769621978</v>
      </c>
      <c r="L495" s="80">
        <f t="shared" si="38"/>
        <v>616.32847709058308</v>
      </c>
      <c r="M495" s="71">
        <f t="shared" si="39"/>
        <v>0.11877127463599502</v>
      </c>
    </row>
    <row r="496" spans="7:13" x14ac:dyDescent="0.3">
      <c r="G496" s="9">
        <v>44176.291666666664</v>
      </c>
      <c r="H496" s="80">
        <v>203.33</v>
      </c>
      <c r="I496" s="80">
        <f t="shared" si="35"/>
        <v>186.67993260734025</v>
      </c>
      <c r="J496" s="80">
        <f t="shared" si="36"/>
        <v>16.650067392659764</v>
      </c>
      <c r="K496" s="80">
        <f t="shared" si="37"/>
        <v>16.650067392659764</v>
      </c>
      <c r="L496" s="80">
        <f t="shared" si="38"/>
        <v>277.22474418011194</v>
      </c>
      <c r="M496" s="71">
        <f t="shared" si="39"/>
        <v>8.1886919749470141E-2</v>
      </c>
    </row>
    <row r="497" spans="7:13" x14ac:dyDescent="0.3">
      <c r="G497" s="5">
        <v>44179.291666666664</v>
      </c>
      <c r="H497" s="91">
        <v>213.27670000000001</v>
      </c>
      <c r="I497" s="80">
        <f t="shared" si="35"/>
        <v>188.34493934660622</v>
      </c>
      <c r="J497" s="80">
        <f t="shared" si="36"/>
        <v>24.931760653393781</v>
      </c>
      <c r="K497" s="80">
        <f t="shared" si="37"/>
        <v>24.931760653393781</v>
      </c>
      <c r="L497" s="80">
        <f t="shared" si="38"/>
        <v>621.59268927811422</v>
      </c>
      <c r="M497" s="71">
        <f t="shared" si="39"/>
        <v>0.1168986610041968</v>
      </c>
    </row>
    <row r="498" spans="7:13" x14ac:dyDescent="0.3">
      <c r="G498" s="9">
        <v>44180.291666666664</v>
      </c>
      <c r="H498" s="80">
        <v>211.08330000000001</v>
      </c>
      <c r="I498" s="80">
        <f t="shared" si="35"/>
        <v>190.83811541194561</v>
      </c>
      <c r="J498" s="80">
        <f t="shared" si="36"/>
        <v>20.2451845880544</v>
      </c>
      <c r="K498" s="80">
        <f t="shared" si="37"/>
        <v>20.2451845880544</v>
      </c>
      <c r="L498" s="80">
        <f t="shared" si="38"/>
        <v>409.86749900439543</v>
      </c>
      <c r="M498" s="71">
        <f t="shared" si="39"/>
        <v>9.5910877781683335E-2</v>
      </c>
    </row>
    <row r="499" spans="7:13" x14ac:dyDescent="0.3">
      <c r="G499" s="5">
        <v>44181.291666666664</v>
      </c>
      <c r="H499" s="91">
        <v>207.59</v>
      </c>
      <c r="I499" s="80">
        <f t="shared" si="35"/>
        <v>192.86263387075104</v>
      </c>
      <c r="J499" s="80">
        <f t="shared" si="36"/>
        <v>14.727366129248963</v>
      </c>
      <c r="K499" s="80">
        <f t="shared" si="37"/>
        <v>14.727366129248963</v>
      </c>
      <c r="L499" s="80">
        <f t="shared" si="38"/>
        <v>216.89531310494959</v>
      </c>
      <c r="M499" s="71">
        <f t="shared" si="39"/>
        <v>7.0944487351264338E-2</v>
      </c>
    </row>
    <row r="500" spans="7:13" x14ac:dyDescent="0.3">
      <c r="G500" s="9">
        <v>44182.291666666664</v>
      </c>
      <c r="H500" s="80">
        <v>218.63329999999999</v>
      </c>
      <c r="I500" s="80">
        <f t="shared" si="35"/>
        <v>194.33537048367594</v>
      </c>
      <c r="J500" s="80">
        <f t="shared" si="36"/>
        <v>24.297929516324047</v>
      </c>
      <c r="K500" s="80">
        <f t="shared" si="37"/>
        <v>24.297929516324047</v>
      </c>
      <c r="L500" s="80">
        <f t="shared" si="38"/>
        <v>590.38937878025126</v>
      </c>
      <c r="M500" s="71">
        <f t="shared" si="39"/>
        <v>0.11113553843958833</v>
      </c>
    </row>
    <row r="501" spans="7:13" x14ac:dyDescent="0.3">
      <c r="G501" s="5">
        <v>44183.291666666664</v>
      </c>
      <c r="H501" s="91">
        <v>231.66669999999999</v>
      </c>
      <c r="I501" s="80">
        <f t="shared" si="35"/>
        <v>196.76516343530835</v>
      </c>
      <c r="J501" s="80">
        <f t="shared" si="36"/>
        <v>34.901536564691639</v>
      </c>
      <c r="K501" s="80">
        <f t="shared" si="37"/>
        <v>34.901536564691639</v>
      </c>
      <c r="L501" s="80">
        <f t="shared" si="38"/>
        <v>1218.1172545765075</v>
      </c>
      <c r="M501" s="71">
        <f t="shared" si="39"/>
        <v>0.15065409299088578</v>
      </c>
    </row>
    <row r="502" spans="7:13" x14ac:dyDescent="0.3">
      <c r="G502" s="9">
        <v>44186.291666666664</v>
      </c>
      <c r="H502" s="80">
        <v>216.62</v>
      </c>
      <c r="I502" s="80">
        <f t="shared" si="35"/>
        <v>200.25531709177753</v>
      </c>
      <c r="J502" s="80">
        <f t="shared" si="36"/>
        <v>16.364682908222477</v>
      </c>
      <c r="K502" s="80">
        <f t="shared" si="37"/>
        <v>16.364682908222477</v>
      </c>
      <c r="L502" s="80">
        <f t="shared" si="38"/>
        <v>267.80284668666889</v>
      </c>
      <c r="M502" s="71">
        <f t="shared" si="39"/>
        <v>7.5545577085322113E-2</v>
      </c>
    </row>
    <row r="503" spans="7:13" x14ac:dyDescent="0.3">
      <c r="G503" s="5">
        <v>44187.291666666664</v>
      </c>
      <c r="H503" s="91">
        <v>213.44669999999999</v>
      </c>
      <c r="I503" s="80">
        <f t="shared" si="35"/>
        <v>201.89178538259978</v>
      </c>
      <c r="J503" s="80">
        <f t="shared" si="36"/>
        <v>11.554914617400215</v>
      </c>
      <c r="K503" s="80">
        <f t="shared" si="37"/>
        <v>11.554914617400215</v>
      </c>
      <c r="L503" s="80">
        <f t="shared" si="38"/>
        <v>133.51605181540916</v>
      </c>
      <c r="M503" s="71">
        <f t="shared" si="39"/>
        <v>5.4134894647704629E-2</v>
      </c>
    </row>
    <row r="504" spans="7:13" x14ac:dyDescent="0.3">
      <c r="G504" s="9">
        <v>44188.291666666664</v>
      </c>
      <c r="H504" s="80">
        <v>215.32669999999999</v>
      </c>
      <c r="I504" s="80">
        <f t="shared" si="35"/>
        <v>203.04727684433982</v>
      </c>
      <c r="J504" s="80">
        <f t="shared" si="36"/>
        <v>12.279423155660169</v>
      </c>
      <c r="K504" s="80">
        <f t="shared" si="37"/>
        <v>12.279423155660169</v>
      </c>
      <c r="L504" s="80">
        <f t="shared" si="38"/>
        <v>150.78423303576312</v>
      </c>
      <c r="M504" s="71">
        <f t="shared" si="39"/>
        <v>5.7026941645695446E-2</v>
      </c>
    </row>
    <row r="505" spans="7:13" x14ac:dyDescent="0.3">
      <c r="G505" s="5">
        <v>44189.291666666664</v>
      </c>
      <c r="H505" s="91">
        <v>220.59</v>
      </c>
      <c r="I505" s="80">
        <f t="shared" si="35"/>
        <v>204.27521915990584</v>
      </c>
      <c r="J505" s="80">
        <f t="shared" si="36"/>
        <v>16.314780840094159</v>
      </c>
      <c r="K505" s="80">
        <f t="shared" si="37"/>
        <v>16.314780840094159</v>
      </c>
      <c r="L505" s="80">
        <f t="shared" si="38"/>
        <v>266.17207386030344</v>
      </c>
      <c r="M505" s="71">
        <f t="shared" si="39"/>
        <v>7.3959748130441802E-2</v>
      </c>
    </row>
    <row r="506" spans="7:13" x14ac:dyDescent="0.3">
      <c r="G506" s="9">
        <v>44193.291666666664</v>
      </c>
      <c r="H506" s="80">
        <v>221.23</v>
      </c>
      <c r="I506" s="80">
        <f t="shared" si="35"/>
        <v>205.90669724391526</v>
      </c>
      <c r="J506" s="80">
        <f t="shared" si="36"/>
        <v>15.323302756084729</v>
      </c>
      <c r="K506" s="80">
        <f t="shared" si="37"/>
        <v>15.323302756084729</v>
      </c>
      <c r="L506" s="80">
        <f t="shared" si="38"/>
        <v>234.80360735463384</v>
      </c>
      <c r="M506" s="71">
        <f t="shared" si="39"/>
        <v>6.9264126728222797E-2</v>
      </c>
    </row>
    <row r="507" spans="7:13" x14ac:dyDescent="0.3">
      <c r="G507" s="5">
        <v>44194.291666666664</v>
      </c>
      <c r="H507" s="91">
        <v>221.9967</v>
      </c>
      <c r="I507" s="80">
        <f t="shared" si="35"/>
        <v>207.43902751952373</v>
      </c>
      <c r="J507" s="80">
        <f t="shared" si="36"/>
        <v>14.55767248047627</v>
      </c>
      <c r="K507" s="80">
        <f t="shared" si="37"/>
        <v>14.55767248047627</v>
      </c>
      <c r="L507" s="80">
        <f t="shared" si="38"/>
        <v>211.92582804881613</v>
      </c>
      <c r="M507" s="71">
        <f t="shared" si="39"/>
        <v>6.5576076042915363E-2</v>
      </c>
    </row>
    <row r="508" spans="7:13" x14ac:dyDescent="0.3">
      <c r="G508" s="9">
        <v>44195.291666666664</v>
      </c>
      <c r="H508" s="80">
        <v>231.5933</v>
      </c>
      <c r="I508" s="80">
        <f t="shared" si="35"/>
        <v>208.89479476757137</v>
      </c>
      <c r="J508" s="80">
        <f t="shared" si="36"/>
        <v>22.69850523242863</v>
      </c>
      <c r="K508" s="80">
        <f t="shared" si="37"/>
        <v>22.69850523242863</v>
      </c>
      <c r="L508" s="80">
        <f t="shared" si="38"/>
        <v>515.22213978658988</v>
      </c>
      <c r="M508" s="71">
        <f t="shared" si="39"/>
        <v>9.8010198189794909E-2</v>
      </c>
    </row>
    <row r="509" spans="7:13" x14ac:dyDescent="0.3">
      <c r="G509" s="5">
        <v>44196.291666666664</v>
      </c>
      <c r="H509" s="91">
        <v>235.22329999999999</v>
      </c>
      <c r="I509" s="80">
        <f t="shared" si="35"/>
        <v>211.16464529081424</v>
      </c>
      <c r="J509" s="80">
        <f t="shared" si="36"/>
        <v>24.05865470918576</v>
      </c>
      <c r="K509" s="80">
        <f t="shared" si="37"/>
        <v>24.05865470918576</v>
      </c>
      <c r="L509" s="80">
        <f t="shared" si="38"/>
        <v>578.81886641582616</v>
      </c>
      <c r="M509" s="71">
        <f t="shared" si="39"/>
        <v>0.10228006625698118</v>
      </c>
    </row>
    <row r="510" spans="7:13" x14ac:dyDescent="0.3">
      <c r="G510" s="9">
        <v>44200.291666666664</v>
      </c>
      <c r="H510" s="80">
        <v>243.2567</v>
      </c>
      <c r="I510" s="80">
        <f t="shared" si="35"/>
        <v>213.57051076173283</v>
      </c>
      <c r="J510" s="80">
        <f t="shared" si="36"/>
        <v>29.686189238267161</v>
      </c>
      <c r="K510" s="80">
        <f t="shared" si="37"/>
        <v>29.686189238267161</v>
      </c>
      <c r="L510" s="80">
        <f t="shared" si="38"/>
        <v>881.26983149020907</v>
      </c>
      <c r="M510" s="71">
        <f t="shared" si="39"/>
        <v>0.12203647109521408</v>
      </c>
    </row>
    <row r="511" spans="7:13" x14ac:dyDescent="0.3">
      <c r="G511" s="5">
        <v>44201.291666666664</v>
      </c>
      <c r="H511" s="91">
        <v>245.0367</v>
      </c>
      <c r="I511" s="80">
        <f t="shared" si="35"/>
        <v>216.53912968555954</v>
      </c>
      <c r="J511" s="80">
        <f t="shared" si="36"/>
        <v>28.497570314440452</v>
      </c>
      <c r="K511" s="80">
        <f t="shared" si="37"/>
        <v>28.497570314440452</v>
      </c>
      <c r="L511" s="80">
        <f t="shared" si="38"/>
        <v>812.11151382647768</v>
      </c>
      <c r="M511" s="71">
        <f t="shared" si="39"/>
        <v>0.11629919238399984</v>
      </c>
    </row>
    <row r="512" spans="7:13" x14ac:dyDescent="0.3">
      <c r="G512" s="9">
        <v>44202.291666666664</v>
      </c>
      <c r="H512" s="80">
        <v>251.9933</v>
      </c>
      <c r="I512" s="80">
        <f t="shared" si="35"/>
        <v>219.3888867170036</v>
      </c>
      <c r="J512" s="80">
        <f t="shared" si="36"/>
        <v>32.604413282996404</v>
      </c>
      <c r="K512" s="80">
        <f t="shared" si="37"/>
        <v>32.604413282996404</v>
      </c>
      <c r="L512" s="80">
        <f t="shared" si="38"/>
        <v>1063.0477655284324</v>
      </c>
      <c r="M512" s="71">
        <f t="shared" si="39"/>
        <v>0.12938603241830796</v>
      </c>
    </row>
    <row r="513" spans="7:13" x14ac:dyDescent="0.3">
      <c r="G513" s="5">
        <v>44203.291666666664</v>
      </c>
      <c r="H513" s="91">
        <v>272.01330000000002</v>
      </c>
      <c r="I513" s="80">
        <f t="shared" si="35"/>
        <v>222.64932804530324</v>
      </c>
      <c r="J513" s="80">
        <f t="shared" si="36"/>
        <v>49.36397195469678</v>
      </c>
      <c r="K513" s="80">
        <f t="shared" si="37"/>
        <v>49.36397195469678</v>
      </c>
      <c r="L513" s="80">
        <f t="shared" si="38"/>
        <v>2436.8017271440904</v>
      </c>
      <c r="M513" s="71">
        <f t="shared" si="39"/>
        <v>0.18147631735174999</v>
      </c>
    </row>
    <row r="514" spans="7:13" x14ac:dyDescent="0.3">
      <c r="G514" s="9">
        <v>44204.291666666664</v>
      </c>
      <c r="H514" s="80">
        <v>293.33999999999997</v>
      </c>
      <c r="I514" s="80">
        <f t="shared" si="35"/>
        <v>227.58572524077292</v>
      </c>
      <c r="J514" s="80">
        <f t="shared" si="36"/>
        <v>65.754274759227059</v>
      </c>
      <c r="K514" s="80">
        <f t="shared" si="37"/>
        <v>65.754274759227059</v>
      </c>
      <c r="L514" s="80">
        <f t="shared" si="38"/>
        <v>4323.6246491119246</v>
      </c>
      <c r="M514" s="71">
        <f t="shared" si="39"/>
        <v>0.22415720583359605</v>
      </c>
    </row>
    <row r="515" spans="7:13" x14ac:dyDescent="0.3">
      <c r="G515" s="5">
        <v>44207.291666666664</v>
      </c>
      <c r="H515" s="91">
        <v>270.39670000000001</v>
      </c>
      <c r="I515" s="80">
        <f t="shared" si="35"/>
        <v>234.16115271669563</v>
      </c>
      <c r="J515" s="80">
        <f t="shared" si="36"/>
        <v>36.235547283304385</v>
      </c>
      <c r="K515" s="80">
        <f t="shared" si="37"/>
        <v>36.235547283304385</v>
      </c>
      <c r="L515" s="80">
        <f t="shared" si="38"/>
        <v>1313.0148869205877</v>
      </c>
      <c r="M515" s="71">
        <f t="shared" si="39"/>
        <v>0.13400883695438734</v>
      </c>
    </row>
    <row r="516" spans="7:13" x14ac:dyDescent="0.3">
      <c r="G516" s="9">
        <v>44208.291666666664</v>
      </c>
      <c r="H516" s="80">
        <v>283.14670000000001</v>
      </c>
      <c r="I516" s="80">
        <f t="shared" si="35"/>
        <v>237.78470744502607</v>
      </c>
      <c r="J516" s="80">
        <f t="shared" si="36"/>
        <v>45.361992554973938</v>
      </c>
      <c r="K516" s="80">
        <f t="shared" si="37"/>
        <v>45.361992554973938</v>
      </c>
      <c r="L516" s="80">
        <f t="shared" si="38"/>
        <v>2057.7103685575112</v>
      </c>
      <c r="M516" s="71">
        <f t="shared" si="39"/>
        <v>0.16020667927605703</v>
      </c>
    </row>
    <row r="517" spans="7:13" x14ac:dyDescent="0.3">
      <c r="G517" s="5">
        <v>44209.291666666664</v>
      </c>
      <c r="H517" s="91">
        <v>284.80329999999998</v>
      </c>
      <c r="I517" s="80">
        <f t="shared" si="35"/>
        <v>242.32090670052347</v>
      </c>
      <c r="J517" s="80">
        <f t="shared" si="36"/>
        <v>42.482393299476513</v>
      </c>
      <c r="K517" s="80">
        <f t="shared" si="37"/>
        <v>42.482393299476513</v>
      </c>
      <c r="L517" s="80">
        <f t="shared" si="38"/>
        <v>1804.7537404514069</v>
      </c>
      <c r="M517" s="71">
        <f t="shared" si="39"/>
        <v>0.14916397843520954</v>
      </c>
    </row>
    <row r="518" spans="7:13" x14ac:dyDescent="0.3">
      <c r="G518" s="9">
        <v>44210.291666666664</v>
      </c>
      <c r="H518" s="80">
        <v>281.66669999999999</v>
      </c>
      <c r="I518" s="80">
        <f t="shared" ref="I518:I581" si="40">alpha*H517+(1-alpha)*I517</f>
        <v>246.56914603047113</v>
      </c>
      <c r="J518" s="80">
        <f t="shared" ref="J518:J581" si="41">H518-I518</f>
        <v>35.09755396952886</v>
      </c>
      <c r="K518" s="80">
        <f t="shared" ref="K518:K581" si="42">ABS(J518)</f>
        <v>35.09755396952886</v>
      </c>
      <c r="L518" s="80">
        <f t="shared" ref="L518:L581" si="43">J518^2</f>
        <v>1231.838294643991</v>
      </c>
      <c r="M518" s="71">
        <f t="shared" ref="M518:M581" si="44">K518/H518</f>
        <v>0.12460668573718107</v>
      </c>
    </row>
    <row r="519" spans="7:13" x14ac:dyDescent="0.3">
      <c r="G519" s="5">
        <v>44211.291666666664</v>
      </c>
      <c r="H519" s="91">
        <v>275.38670000000002</v>
      </c>
      <c r="I519" s="80">
        <f t="shared" si="40"/>
        <v>250.07890142742403</v>
      </c>
      <c r="J519" s="80">
        <f t="shared" si="41"/>
        <v>25.30779857257599</v>
      </c>
      <c r="K519" s="80">
        <f t="shared" si="42"/>
        <v>25.30779857257599</v>
      </c>
      <c r="L519" s="80">
        <f t="shared" si="43"/>
        <v>640.48466859007931</v>
      </c>
      <c r="M519" s="71">
        <f t="shared" si="44"/>
        <v>9.1899131557827557E-2</v>
      </c>
    </row>
    <row r="520" spans="7:13" x14ac:dyDescent="0.3">
      <c r="G520" s="9">
        <v>44215.291666666664</v>
      </c>
      <c r="H520" s="80">
        <v>281.51670000000001</v>
      </c>
      <c r="I520" s="80">
        <f t="shared" si="40"/>
        <v>252.60968128468161</v>
      </c>
      <c r="J520" s="80">
        <f t="shared" si="41"/>
        <v>28.907018715318401</v>
      </c>
      <c r="K520" s="80">
        <f t="shared" si="42"/>
        <v>28.907018715318401</v>
      </c>
      <c r="L520" s="80">
        <f t="shared" si="43"/>
        <v>835.61573100776832</v>
      </c>
      <c r="M520" s="71">
        <f t="shared" si="44"/>
        <v>0.10268313998891859</v>
      </c>
    </row>
    <row r="521" spans="7:13" x14ac:dyDescent="0.3">
      <c r="G521" s="5">
        <v>44216.291666666664</v>
      </c>
      <c r="H521" s="91">
        <v>283.48329999999999</v>
      </c>
      <c r="I521" s="80">
        <f t="shared" si="40"/>
        <v>255.50038315621345</v>
      </c>
      <c r="J521" s="80">
        <f t="shared" si="41"/>
        <v>27.982916843786541</v>
      </c>
      <c r="K521" s="80">
        <f t="shared" si="42"/>
        <v>27.982916843786541</v>
      </c>
      <c r="L521" s="80">
        <f t="shared" si="43"/>
        <v>783.0436350862725</v>
      </c>
      <c r="M521" s="71">
        <f t="shared" si="44"/>
        <v>9.8710988773541661E-2</v>
      </c>
    </row>
    <row r="522" spans="7:13" x14ac:dyDescent="0.3">
      <c r="G522" s="9">
        <v>44217.291666666664</v>
      </c>
      <c r="H522" s="80">
        <v>281.66329999999999</v>
      </c>
      <c r="I522" s="80">
        <f t="shared" si="40"/>
        <v>258.29867484059207</v>
      </c>
      <c r="J522" s="80">
        <f t="shared" si="41"/>
        <v>23.364625159407922</v>
      </c>
      <c r="K522" s="80">
        <f t="shared" si="42"/>
        <v>23.364625159407922</v>
      </c>
      <c r="L522" s="80">
        <f t="shared" si="43"/>
        <v>545.90570883963767</v>
      </c>
      <c r="M522" s="71">
        <f t="shared" si="44"/>
        <v>8.2952323428035962E-2</v>
      </c>
    </row>
    <row r="523" spans="7:13" x14ac:dyDescent="0.3">
      <c r="G523" s="5">
        <v>44218.291666666664</v>
      </c>
      <c r="H523" s="91">
        <v>282.2133</v>
      </c>
      <c r="I523" s="80">
        <f t="shared" si="40"/>
        <v>260.63513735653288</v>
      </c>
      <c r="J523" s="80">
        <f t="shared" si="41"/>
        <v>21.578162643467124</v>
      </c>
      <c r="K523" s="80">
        <f t="shared" si="42"/>
        <v>21.578162643467124</v>
      </c>
      <c r="L523" s="80">
        <f t="shared" si="43"/>
        <v>465.61710306792008</v>
      </c>
      <c r="M523" s="71">
        <f t="shared" si="44"/>
        <v>7.6460473845375548E-2</v>
      </c>
    </row>
    <row r="524" spans="7:13" x14ac:dyDescent="0.3">
      <c r="G524" s="9">
        <v>44221.291666666664</v>
      </c>
      <c r="H524" s="80">
        <v>293.60000000000002</v>
      </c>
      <c r="I524" s="80">
        <f t="shared" si="40"/>
        <v>262.79295362087959</v>
      </c>
      <c r="J524" s="80">
        <f t="shared" si="41"/>
        <v>30.807046379120436</v>
      </c>
      <c r="K524" s="80">
        <f t="shared" si="42"/>
        <v>30.807046379120436</v>
      </c>
      <c r="L524" s="80">
        <f t="shared" si="43"/>
        <v>949.07410660527762</v>
      </c>
      <c r="M524" s="71">
        <f t="shared" si="44"/>
        <v>0.10492863208147286</v>
      </c>
    </row>
    <row r="525" spans="7:13" x14ac:dyDescent="0.3">
      <c r="G525" s="5">
        <v>44222.291666666664</v>
      </c>
      <c r="H525" s="91">
        <v>294.36329999999998</v>
      </c>
      <c r="I525" s="80">
        <f t="shared" si="40"/>
        <v>265.87365825879164</v>
      </c>
      <c r="J525" s="80">
        <f t="shared" si="41"/>
        <v>28.489641741208345</v>
      </c>
      <c r="K525" s="80">
        <f t="shared" si="42"/>
        <v>28.489641741208345</v>
      </c>
      <c r="L525" s="80">
        <f t="shared" si="43"/>
        <v>811.65968654240089</v>
      </c>
      <c r="M525" s="71">
        <f t="shared" si="44"/>
        <v>9.6783946032702947E-2</v>
      </c>
    </row>
    <row r="526" spans="7:13" x14ac:dyDescent="0.3">
      <c r="G526" s="9">
        <v>44223.291666666664</v>
      </c>
      <c r="H526" s="80">
        <v>288.05329999999998</v>
      </c>
      <c r="I526" s="80">
        <f t="shared" si="40"/>
        <v>268.72262243291249</v>
      </c>
      <c r="J526" s="80">
        <f t="shared" si="41"/>
        <v>19.330677567087491</v>
      </c>
      <c r="K526" s="80">
        <f t="shared" si="42"/>
        <v>19.330677567087491</v>
      </c>
      <c r="L526" s="80">
        <f t="shared" si="43"/>
        <v>373.67509520269959</v>
      </c>
      <c r="M526" s="71">
        <f t="shared" si="44"/>
        <v>6.7107988580889344E-2</v>
      </c>
    </row>
    <row r="527" spans="7:13" x14ac:dyDescent="0.3">
      <c r="G527" s="5">
        <v>44224.291666666664</v>
      </c>
      <c r="H527" s="91">
        <v>278.47669999999999</v>
      </c>
      <c r="I527" s="80">
        <f t="shared" si="40"/>
        <v>270.65569018962128</v>
      </c>
      <c r="J527" s="80">
        <f t="shared" si="41"/>
        <v>7.8210098103787118</v>
      </c>
      <c r="K527" s="80">
        <f t="shared" si="42"/>
        <v>7.8210098103787118</v>
      </c>
      <c r="L527" s="80">
        <f t="shared" si="43"/>
        <v>61.168194454040055</v>
      </c>
      <c r="M527" s="71">
        <f t="shared" si="44"/>
        <v>2.8084970162238751E-2</v>
      </c>
    </row>
    <row r="528" spans="7:13" x14ac:dyDescent="0.3">
      <c r="G528" s="9">
        <v>44225.291666666664</v>
      </c>
      <c r="H528" s="80">
        <v>264.51</v>
      </c>
      <c r="I528" s="80">
        <f t="shared" si="40"/>
        <v>271.43779117065918</v>
      </c>
      <c r="J528" s="80">
        <f t="shared" si="41"/>
        <v>-6.9277911706591908</v>
      </c>
      <c r="K528" s="80">
        <f t="shared" si="42"/>
        <v>6.9277911706591908</v>
      </c>
      <c r="L528" s="80">
        <f t="shared" si="43"/>
        <v>47.994290504263439</v>
      </c>
      <c r="M528" s="71">
        <f t="shared" si="44"/>
        <v>2.6191036900908061E-2</v>
      </c>
    </row>
    <row r="529" spans="7:13" x14ac:dyDescent="0.3">
      <c r="G529" s="5">
        <v>44228.291666666664</v>
      </c>
      <c r="H529" s="91">
        <v>279.93669999999997</v>
      </c>
      <c r="I529" s="80">
        <f t="shared" si="40"/>
        <v>270.74501205359326</v>
      </c>
      <c r="J529" s="80">
        <f t="shared" si="41"/>
        <v>9.1916879464067165</v>
      </c>
      <c r="K529" s="80">
        <f t="shared" si="42"/>
        <v>9.1916879464067165</v>
      </c>
      <c r="L529" s="80">
        <f t="shared" si="43"/>
        <v>84.487127304118516</v>
      </c>
      <c r="M529" s="71">
        <f t="shared" si="44"/>
        <v>3.2834879979676539E-2</v>
      </c>
    </row>
    <row r="530" spans="7:13" x14ac:dyDescent="0.3">
      <c r="G530" s="9">
        <v>44229.291666666664</v>
      </c>
      <c r="H530" s="80">
        <v>290.93</v>
      </c>
      <c r="I530" s="80">
        <f t="shared" si="40"/>
        <v>271.66418084823391</v>
      </c>
      <c r="J530" s="80">
        <f t="shared" si="41"/>
        <v>19.265819151766095</v>
      </c>
      <c r="K530" s="80">
        <f t="shared" si="42"/>
        <v>19.265819151766095</v>
      </c>
      <c r="L530" s="80">
        <f t="shared" si="43"/>
        <v>371.17178758855727</v>
      </c>
      <c r="M530" s="71">
        <f t="shared" si="44"/>
        <v>6.6221493664338826E-2</v>
      </c>
    </row>
    <row r="531" spans="7:13" x14ac:dyDescent="0.3">
      <c r="G531" s="5">
        <v>44230.291666666664</v>
      </c>
      <c r="H531" s="91">
        <v>284.89670000000001</v>
      </c>
      <c r="I531" s="80">
        <f t="shared" si="40"/>
        <v>273.59076276341051</v>
      </c>
      <c r="J531" s="80">
        <f t="shared" si="41"/>
        <v>11.3059372365895</v>
      </c>
      <c r="K531" s="80">
        <f t="shared" si="42"/>
        <v>11.3059372365895</v>
      </c>
      <c r="L531" s="80">
        <f t="shared" si="43"/>
        <v>127.82421679770103</v>
      </c>
      <c r="M531" s="71">
        <f t="shared" si="44"/>
        <v>3.9684339048467389E-2</v>
      </c>
    </row>
    <row r="532" spans="7:13" x14ac:dyDescent="0.3">
      <c r="G532" s="9">
        <v>44231.291666666664</v>
      </c>
      <c r="H532" s="80">
        <v>283.33</v>
      </c>
      <c r="I532" s="80">
        <f t="shared" si="40"/>
        <v>274.72135648706944</v>
      </c>
      <c r="J532" s="80">
        <f t="shared" si="41"/>
        <v>8.6086435129305414</v>
      </c>
      <c r="K532" s="80">
        <f t="shared" si="42"/>
        <v>8.6086435129305414</v>
      </c>
      <c r="L532" s="80">
        <f t="shared" si="43"/>
        <v>74.108743132721088</v>
      </c>
      <c r="M532" s="71">
        <f t="shared" si="44"/>
        <v>3.0383805149227196E-2</v>
      </c>
    </row>
    <row r="533" spans="7:13" x14ac:dyDescent="0.3">
      <c r="G533" s="5">
        <v>44232.291666666664</v>
      </c>
      <c r="H533" s="91">
        <v>284.07670000000002</v>
      </c>
      <c r="I533" s="80">
        <f t="shared" si="40"/>
        <v>275.5822208383625</v>
      </c>
      <c r="J533" s="80">
        <f t="shared" si="41"/>
        <v>8.4944791616375142</v>
      </c>
      <c r="K533" s="80">
        <f t="shared" si="42"/>
        <v>8.4944791616375142</v>
      </c>
      <c r="L533" s="80">
        <f t="shared" si="43"/>
        <v>72.156176227493958</v>
      </c>
      <c r="M533" s="71">
        <f t="shared" si="44"/>
        <v>2.9902062230508571E-2</v>
      </c>
    </row>
    <row r="534" spans="7:13" x14ac:dyDescent="0.3">
      <c r="G534" s="9">
        <v>44235.291666666664</v>
      </c>
      <c r="H534" s="80">
        <v>287.80669999999998</v>
      </c>
      <c r="I534" s="80">
        <f t="shared" si="40"/>
        <v>276.43166875452624</v>
      </c>
      <c r="J534" s="80">
        <f t="shared" si="41"/>
        <v>11.375031245473735</v>
      </c>
      <c r="K534" s="80">
        <f t="shared" si="42"/>
        <v>11.375031245473735</v>
      </c>
      <c r="L534" s="80">
        <f t="shared" si="43"/>
        <v>129.39133583550375</v>
      </c>
      <c r="M534" s="71">
        <f t="shared" si="44"/>
        <v>3.9523163447806244E-2</v>
      </c>
    </row>
    <row r="535" spans="7:13" x14ac:dyDescent="0.3">
      <c r="G535" s="5">
        <v>44236.291666666664</v>
      </c>
      <c r="H535" s="91">
        <v>283.1533</v>
      </c>
      <c r="I535" s="80">
        <f t="shared" si="40"/>
        <v>277.56917187907362</v>
      </c>
      <c r="J535" s="80">
        <f t="shared" si="41"/>
        <v>5.5841281209263798</v>
      </c>
      <c r="K535" s="80">
        <f t="shared" si="42"/>
        <v>5.5841281209263798</v>
      </c>
      <c r="L535" s="80">
        <f t="shared" si="43"/>
        <v>31.18248687092078</v>
      </c>
      <c r="M535" s="71">
        <f t="shared" si="44"/>
        <v>1.9721218579922536E-2</v>
      </c>
    </row>
    <row r="536" spans="7:13" x14ac:dyDescent="0.3">
      <c r="G536" s="9">
        <v>44237.291666666664</v>
      </c>
      <c r="H536" s="80">
        <v>268.27330000000001</v>
      </c>
      <c r="I536" s="80">
        <f t="shared" si="40"/>
        <v>278.12758469116625</v>
      </c>
      <c r="J536" s="80">
        <f t="shared" si="41"/>
        <v>-9.8542846911662423</v>
      </c>
      <c r="K536" s="80">
        <f t="shared" si="42"/>
        <v>9.8542846911662423</v>
      </c>
      <c r="L536" s="80">
        <f t="shared" si="43"/>
        <v>97.106926774553358</v>
      </c>
      <c r="M536" s="71">
        <f t="shared" si="44"/>
        <v>3.6732260315008022E-2</v>
      </c>
    </row>
    <row r="537" spans="7:13" x14ac:dyDescent="0.3">
      <c r="G537" s="5">
        <v>44238.291666666664</v>
      </c>
      <c r="H537" s="91">
        <v>270.55329999999998</v>
      </c>
      <c r="I537" s="80">
        <f t="shared" si="40"/>
        <v>277.14215622204961</v>
      </c>
      <c r="J537" s="80">
        <f t="shared" si="41"/>
        <v>-6.5888562220496283</v>
      </c>
      <c r="K537" s="80">
        <f t="shared" si="42"/>
        <v>6.5888562220496283</v>
      </c>
      <c r="L537" s="80">
        <f t="shared" si="43"/>
        <v>43.413026314842099</v>
      </c>
      <c r="M537" s="71">
        <f t="shared" si="44"/>
        <v>2.4353265038902238E-2</v>
      </c>
    </row>
    <row r="538" spans="7:13" x14ac:dyDescent="0.3">
      <c r="G538" s="9">
        <v>44239.291666666664</v>
      </c>
      <c r="H538" s="80">
        <v>272.04000000000002</v>
      </c>
      <c r="I538" s="80">
        <f t="shared" si="40"/>
        <v>276.48327059984467</v>
      </c>
      <c r="J538" s="80">
        <f t="shared" si="41"/>
        <v>-4.4432705998446522</v>
      </c>
      <c r="K538" s="80">
        <f t="shared" si="42"/>
        <v>4.4432705998446522</v>
      </c>
      <c r="L538" s="80">
        <f t="shared" si="43"/>
        <v>19.742653623443857</v>
      </c>
      <c r="M538" s="71">
        <f t="shared" si="44"/>
        <v>1.6333151741819776E-2</v>
      </c>
    </row>
    <row r="539" spans="7:13" x14ac:dyDescent="0.3">
      <c r="G539" s="5">
        <v>44243.291666666664</v>
      </c>
      <c r="H539" s="91">
        <v>265.4067</v>
      </c>
      <c r="I539" s="80">
        <f t="shared" si="40"/>
        <v>276.03894353986021</v>
      </c>
      <c r="J539" s="80">
        <f t="shared" si="41"/>
        <v>-10.632243539860212</v>
      </c>
      <c r="K539" s="80">
        <f t="shared" si="42"/>
        <v>10.632243539860212</v>
      </c>
      <c r="L539" s="80">
        <f t="shared" si="43"/>
        <v>113.04460269089923</v>
      </c>
      <c r="M539" s="71">
        <f t="shared" si="44"/>
        <v>4.0060192677352204E-2</v>
      </c>
    </row>
    <row r="540" spans="7:13" x14ac:dyDescent="0.3">
      <c r="G540" s="9">
        <v>44244.291666666664</v>
      </c>
      <c r="H540" s="80">
        <v>266.05</v>
      </c>
      <c r="I540" s="80">
        <f t="shared" si="40"/>
        <v>274.9757191858742</v>
      </c>
      <c r="J540" s="80">
        <f t="shared" si="41"/>
        <v>-8.9257191858741862</v>
      </c>
      <c r="K540" s="80">
        <f t="shared" si="42"/>
        <v>8.9257191858741862</v>
      </c>
      <c r="L540" s="80">
        <f t="shared" si="43"/>
        <v>79.668462985082542</v>
      </c>
      <c r="M540" s="71">
        <f t="shared" si="44"/>
        <v>3.3549029076768225E-2</v>
      </c>
    </row>
    <row r="541" spans="7:13" x14ac:dyDescent="0.3">
      <c r="G541" s="5">
        <v>44245.291666666664</v>
      </c>
      <c r="H541" s="91">
        <v>262.45999999999998</v>
      </c>
      <c r="I541" s="80">
        <f t="shared" si="40"/>
        <v>274.08314726728679</v>
      </c>
      <c r="J541" s="80">
        <f t="shared" si="41"/>
        <v>-11.623147267286811</v>
      </c>
      <c r="K541" s="80">
        <f t="shared" si="42"/>
        <v>11.623147267286811</v>
      </c>
      <c r="L541" s="80">
        <f t="shared" si="43"/>
        <v>135.09755239703685</v>
      </c>
      <c r="M541" s="71">
        <f t="shared" si="44"/>
        <v>4.4285404508446286E-2</v>
      </c>
    </row>
    <row r="542" spans="7:13" x14ac:dyDescent="0.3">
      <c r="G542" s="9">
        <v>44246.291666666664</v>
      </c>
      <c r="H542" s="80">
        <v>260.43329999999997</v>
      </c>
      <c r="I542" s="80">
        <f t="shared" si="40"/>
        <v>272.92083254055814</v>
      </c>
      <c r="J542" s="80">
        <f t="shared" si="41"/>
        <v>-12.487532540558163</v>
      </c>
      <c r="K542" s="80">
        <f t="shared" si="42"/>
        <v>12.487532540558163</v>
      </c>
      <c r="L542" s="80">
        <f t="shared" si="43"/>
        <v>155.93846895149903</v>
      </c>
      <c r="M542" s="71">
        <f t="shared" si="44"/>
        <v>4.7949062353232728E-2</v>
      </c>
    </row>
    <row r="543" spans="7:13" x14ac:dyDescent="0.3">
      <c r="G543" s="5">
        <v>44249.291666666664</v>
      </c>
      <c r="H543" s="91">
        <v>238.16669999999999</v>
      </c>
      <c r="I543" s="80">
        <f t="shared" si="40"/>
        <v>271.67207928650237</v>
      </c>
      <c r="J543" s="80">
        <f t="shared" si="41"/>
        <v>-33.505379286502375</v>
      </c>
      <c r="K543" s="80">
        <f t="shared" si="42"/>
        <v>33.505379286502375</v>
      </c>
      <c r="L543" s="80">
        <f t="shared" si="43"/>
        <v>1122.6104411323824</v>
      </c>
      <c r="M543" s="71">
        <f t="shared" si="44"/>
        <v>0.14068036919729909</v>
      </c>
    </row>
    <row r="544" spans="7:13" x14ac:dyDescent="0.3">
      <c r="G544" s="9">
        <v>44250.291666666664</v>
      </c>
      <c r="H544" s="80">
        <v>232.94669999999999</v>
      </c>
      <c r="I544" s="80">
        <f t="shared" si="40"/>
        <v>268.32154135785214</v>
      </c>
      <c r="J544" s="80">
        <f t="shared" si="41"/>
        <v>-35.374841357852148</v>
      </c>
      <c r="K544" s="80">
        <f t="shared" si="42"/>
        <v>35.374841357852148</v>
      </c>
      <c r="L544" s="80">
        <f t="shared" si="43"/>
        <v>1251.3794010932068</v>
      </c>
      <c r="M544" s="71">
        <f t="shared" si="44"/>
        <v>0.15185809182036986</v>
      </c>
    </row>
    <row r="545" spans="7:13" x14ac:dyDescent="0.3">
      <c r="G545" s="5">
        <v>44251.291666666664</v>
      </c>
      <c r="H545" s="91">
        <v>247.34</v>
      </c>
      <c r="I545" s="80">
        <f t="shared" si="40"/>
        <v>264.78405722206696</v>
      </c>
      <c r="J545" s="80">
        <f t="shared" si="41"/>
        <v>-17.444057222066959</v>
      </c>
      <c r="K545" s="80">
        <f t="shared" si="42"/>
        <v>17.444057222066959</v>
      </c>
      <c r="L545" s="80">
        <f t="shared" si="43"/>
        <v>304.29513236674643</v>
      </c>
      <c r="M545" s="71">
        <f t="shared" si="44"/>
        <v>7.0526632255466001E-2</v>
      </c>
    </row>
    <row r="546" spans="7:13" x14ac:dyDescent="0.3">
      <c r="G546" s="9">
        <v>44252.291666666664</v>
      </c>
      <c r="H546" s="80">
        <v>227.4067</v>
      </c>
      <c r="I546" s="80">
        <f t="shared" si="40"/>
        <v>263.03965149986027</v>
      </c>
      <c r="J546" s="80">
        <f t="shared" si="41"/>
        <v>-35.632951499860269</v>
      </c>
      <c r="K546" s="80">
        <f t="shared" si="42"/>
        <v>35.632951499860269</v>
      </c>
      <c r="L546" s="80">
        <f t="shared" si="43"/>
        <v>1269.7072325913941</v>
      </c>
      <c r="M546" s="71">
        <f t="shared" si="44"/>
        <v>0.15669261943408119</v>
      </c>
    </row>
    <row r="547" spans="7:13" x14ac:dyDescent="0.3">
      <c r="G547" s="5">
        <v>44253.291666666664</v>
      </c>
      <c r="H547" s="91">
        <v>225.16669999999999</v>
      </c>
      <c r="I547" s="80">
        <f t="shared" si="40"/>
        <v>259.47635634987427</v>
      </c>
      <c r="J547" s="80">
        <f t="shared" si="41"/>
        <v>-34.309656349874274</v>
      </c>
      <c r="K547" s="80">
        <f t="shared" si="42"/>
        <v>34.309656349874274</v>
      </c>
      <c r="L547" s="80">
        <f t="shared" si="43"/>
        <v>1177.1525188464682</v>
      </c>
      <c r="M547" s="71">
        <f t="shared" si="44"/>
        <v>0.1523744690039614</v>
      </c>
    </row>
    <row r="548" spans="7:13" x14ac:dyDescent="0.3">
      <c r="G548" s="9">
        <v>44256.291666666664</v>
      </c>
      <c r="H548" s="80">
        <v>239.47669999999999</v>
      </c>
      <c r="I548" s="80">
        <f t="shared" si="40"/>
        <v>256.04539071488682</v>
      </c>
      <c r="J548" s="80">
        <f t="shared" si="41"/>
        <v>-16.568690714886827</v>
      </c>
      <c r="K548" s="80">
        <f t="shared" si="42"/>
        <v>16.568690714886827</v>
      </c>
      <c r="L548" s="80">
        <f t="shared" si="43"/>
        <v>274.52151200557694</v>
      </c>
      <c r="M548" s="71">
        <f t="shared" si="44"/>
        <v>6.9187067948100284E-2</v>
      </c>
    </row>
    <row r="549" spans="7:13" x14ac:dyDescent="0.3">
      <c r="G549" s="5">
        <v>44257.291666666664</v>
      </c>
      <c r="H549" s="91">
        <v>228.8133</v>
      </c>
      <c r="I549" s="80">
        <f t="shared" si="40"/>
        <v>254.38852164339812</v>
      </c>
      <c r="J549" s="80">
        <f t="shared" si="41"/>
        <v>-25.575221643398123</v>
      </c>
      <c r="K549" s="80">
        <f t="shared" si="42"/>
        <v>25.575221643398123</v>
      </c>
      <c r="L549" s="80">
        <f t="shared" si="43"/>
        <v>654.09196210893981</v>
      </c>
      <c r="M549" s="71">
        <f t="shared" si="44"/>
        <v>0.11177331756238874</v>
      </c>
    </row>
    <row r="550" spans="7:13" x14ac:dyDescent="0.3">
      <c r="G550" s="9">
        <v>44258.291666666664</v>
      </c>
      <c r="H550" s="80">
        <v>217.73330000000001</v>
      </c>
      <c r="I550" s="80">
        <f t="shared" si="40"/>
        <v>251.83099947905831</v>
      </c>
      <c r="J550" s="80">
        <f t="shared" si="41"/>
        <v>-34.097699479058292</v>
      </c>
      <c r="K550" s="80">
        <f t="shared" si="42"/>
        <v>34.097699479058292</v>
      </c>
      <c r="L550" s="80">
        <f t="shared" si="43"/>
        <v>1162.6531097641721</v>
      </c>
      <c r="M550" s="71">
        <f t="shared" si="44"/>
        <v>0.15660305281304371</v>
      </c>
    </row>
    <row r="551" spans="7:13" x14ac:dyDescent="0.3">
      <c r="G551" s="5">
        <v>44259.291666666664</v>
      </c>
      <c r="H551" s="91">
        <v>207.14670000000001</v>
      </c>
      <c r="I551" s="80">
        <f t="shared" si="40"/>
        <v>248.42122953115251</v>
      </c>
      <c r="J551" s="80">
        <f t="shared" si="41"/>
        <v>-41.274529531152496</v>
      </c>
      <c r="K551" s="80">
        <f t="shared" si="42"/>
        <v>41.274529531152496</v>
      </c>
      <c r="L551" s="80">
        <f t="shared" si="43"/>
        <v>1703.5867880179794</v>
      </c>
      <c r="M551" s="71">
        <f t="shared" si="44"/>
        <v>0.19925265298048433</v>
      </c>
    </row>
    <row r="552" spans="7:13" x14ac:dyDescent="0.3">
      <c r="G552" s="9">
        <v>44260.291666666664</v>
      </c>
      <c r="H552" s="80">
        <v>199.3167</v>
      </c>
      <c r="I552" s="80">
        <f t="shared" si="40"/>
        <v>244.29377657803727</v>
      </c>
      <c r="J552" s="80">
        <f t="shared" si="41"/>
        <v>-44.97707657803727</v>
      </c>
      <c r="K552" s="80">
        <f t="shared" si="42"/>
        <v>44.97707657803727</v>
      </c>
      <c r="L552" s="80">
        <f t="shared" si="43"/>
        <v>2022.9374175066287</v>
      </c>
      <c r="M552" s="71">
        <f t="shared" si="44"/>
        <v>0.22565633776817132</v>
      </c>
    </row>
    <row r="553" spans="7:13" x14ac:dyDescent="0.3">
      <c r="G553" s="5">
        <v>44263.291666666664</v>
      </c>
      <c r="H553" s="91">
        <v>187.66669999999999</v>
      </c>
      <c r="I553" s="80">
        <f t="shared" si="40"/>
        <v>239.79606892023355</v>
      </c>
      <c r="J553" s="80">
        <f t="shared" si="41"/>
        <v>-52.12936892023356</v>
      </c>
      <c r="K553" s="80">
        <f t="shared" si="42"/>
        <v>52.12936892023356</v>
      </c>
      <c r="L553" s="80">
        <f t="shared" si="43"/>
        <v>2717.4711040218126</v>
      </c>
      <c r="M553" s="71">
        <f t="shared" si="44"/>
        <v>0.27777633922391964</v>
      </c>
    </row>
    <row r="554" spans="7:13" x14ac:dyDescent="0.3">
      <c r="G554" s="9">
        <v>44264.291666666664</v>
      </c>
      <c r="H554" s="80">
        <v>224.52670000000001</v>
      </c>
      <c r="I554" s="80">
        <f t="shared" si="40"/>
        <v>234.5831320282102</v>
      </c>
      <c r="J554" s="80">
        <f t="shared" si="41"/>
        <v>-10.056432028210196</v>
      </c>
      <c r="K554" s="80">
        <f t="shared" si="42"/>
        <v>10.056432028210196</v>
      </c>
      <c r="L554" s="80">
        <f t="shared" si="43"/>
        <v>101.13182513801183</v>
      </c>
      <c r="M554" s="71">
        <f t="shared" si="44"/>
        <v>4.478947059841968E-2</v>
      </c>
    </row>
    <row r="555" spans="7:13" x14ac:dyDescent="0.3">
      <c r="G555" s="5">
        <v>44265.291666666664</v>
      </c>
      <c r="H555" s="91">
        <v>222.6867</v>
      </c>
      <c r="I555" s="80">
        <f t="shared" si="40"/>
        <v>233.5774888253892</v>
      </c>
      <c r="J555" s="80">
        <f t="shared" si="41"/>
        <v>-10.890788825389194</v>
      </c>
      <c r="K555" s="80">
        <f t="shared" si="42"/>
        <v>10.890788825389194</v>
      </c>
      <c r="L555" s="80">
        <f t="shared" si="43"/>
        <v>118.60928123922214</v>
      </c>
      <c r="M555" s="71">
        <f t="shared" si="44"/>
        <v>4.8906328152463499E-2</v>
      </c>
    </row>
    <row r="556" spans="7:13" x14ac:dyDescent="0.3">
      <c r="G556" s="9">
        <v>44266.291666666664</v>
      </c>
      <c r="H556" s="80">
        <v>233.2</v>
      </c>
      <c r="I556" s="80">
        <f t="shared" si="40"/>
        <v>232.4884099428503</v>
      </c>
      <c r="J556" s="80">
        <f t="shared" si="41"/>
        <v>0.71159005714969226</v>
      </c>
      <c r="K556" s="80">
        <f t="shared" si="42"/>
        <v>0.71159005714969226</v>
      </c>
      <c r="L556" s="80">
        <f t="shared" si="43"/>
        <v>0.50636040943430227</v>
      </c>
      <c r="M556" s="71">
        <f t="shared" si="44"/>
        <v>3.0514153394069136E-3</v>
      </c>
    </row>
    <row r="557" spans="7:13" x14ac:dyDescent="0.3">
      <c r="G557" s="5">
        <v>44267.291666666664</v>
      </c>
      <c r="H557" s="91">
        <v>231.2433</v>
      </c>
      <c r="I557" s="80">
        <f t="shared" si="40"/>
        <v>232.55956894856527</v>
      </c>
      <c r="J557" s="80">
        <f t="shared" si="41"/>
        <v>-1.3162689485652663</v>
      </c>
      <c r="K557" s="80">
        <f t="shared" si="42"/>
        <v>1.3162689485652663</v>
      </c>
      <c r="L557" s="80">
        <f t="shared" si="43"/>
        <v>1.7325639449571117</v>
      </c>
      <c r="M557" s="71">
        <f t="shared" si="44"/>
        <v>5.692138749815741E-3</v>
      </c>
    </row>
    <row r="558" spans="7:13" x14ac:dyDescent="0.3">
      <c r="G558" s="9">
        <v>44270.291666666664</v>
      </c>
      <c r="H558" s="80">
        <v>235.98</v>
      </c>
      <c r="I558" s="80">
        <f t="shared" si="40"/>
        <v>232.42794205370876</v>
      </c>
      <c r="J558" s="80">
        <f t="shared" si="41"/>
        <v>3.5520579462912281</v>
      </c>
      <c r="K558" s="80">
        <f t="shared" si="42"/>
        <v>3.5520579462912281</v>
      </c>
      <c r="L558" s="80">
        <f t="shared" si="43"/>
        <v>12.617115653810657</v>
      </c>
      <c r="M558" s="71">
        <f t="shared" si="44"/>
        <v>1.5052368617218528E-2</v>
      </c>
    </row>
    <row r="559" spans="7:13" x14ac:dyDescent="0.3">
      <c r="G559" s="5">
        <v>44271.291666666664</v>
      </c>
      <c r="H559" s="91">
        <v>225.6267</v>
      </c>
      <c r="I559" s="80">
        <f t="shared" si="40"/>
        <v>232.78314784833788</v>
      </c>
      <c r="J559" s="80">
        <f t="shared" si="41"/>
        <v>-7.1564478483378764</v>
      </c>
      <c r="K559" s="80">
        <f t="shared" si="42"/>
        <v>7.1564478483378764</v>
      </c>
      <c r="L559" s="80">
        <f t="shared" si="43"/>
        <v>51.214745805979824</v>
      </c>
      <c r="M559" s="71">
        <f t="shared" si="44"/>
        <v>3.1718089429743364E-2</v>
      </c>
    </row>
    <row r="560" spans="7:13" x14ac:dyDescent="0.3">
      <c r="G560" s="9">
        <v>44272.291666666664</v>
      </c>
      <c r="H560" s="80">
        <v>233.9367</v>
      </c>
      <c r="I560" s="80">
        <f t="shared" si="40"/>
        <v>232.06750306350409</v>
      </c>
      <c r="J560" s="80">
        <f t="shared" si="41"/>
        <v>1.8691969364959107</v>
      </c>
      <c r="K560" s="80">
        <f t="shared" si="42"/>
        <v>1.8691969364959107</v>
      </c>
      <c r="L560" s="80">
        <f t="shared" si="43"/>
        <v>3.4938971874056977</v>
      </c>
      <c r="M560" s="71">
        <f t="shared" si="44"/>
        <v>7.9901825429524766E-3</v>
      </c>
    </row>
    <row r="561" spans="7:13" x14ac:dyDescent="0.3">
      <c r="G561" s="5">
        <v>44273.291666666664</v>
      </c>
      <c r="H561" s="91">
        <v>217.72</v>
      </c>
      <c r="I561" s="80">
        <f t="shared" si="40"/>
        <v>232.25442275715369</v>
      </c>
      <c r="J561" s="80">
        <f t="shared" si="41"/>
        <v>-14.534422757153692</v>
      </c>
      <c r="K561" s="80">
        <f t="shared" si="42"/>
        <v>14.534422757153692</v>
      </c>
      <c r="L561" s="80">
        <f t="shared" si="43"/>
        <v>211.24944488366714</v>
      </c>
      <c r="M561" s="71">
        <f t="shared" si="44"/>
        <v>6.6757407482793005E-2</v>
      </c>
    </row>
    <row r="562" spans="7:13" x14ac:dyDescent="0.3">
      <c r="G562" s="9">
        <v>44274.291666666664</v>
      </c>
      <c r="H562" s="80">
        <v>218.29</v>
      </c>
      <c r="I562" s="80">
        <f t="shared" si="40"/>
        <v>230.80098048143833</v>
      </c>
      <c r="J562" s="80">
        <f t="shared" si="41"/>
        <v>-12.510980481438338</v>
      </c>
      <c r="K562" s="80">
        <f t="shared" si="42"/>
        <v>12.510980481438338</v>
      </c>
      <c r="L562" s="80">
        <f t="shared" si="43"/>
        <v>156.52463260693108</v>
      </c>
      <c r="M562" s="71">
        <f t="shared" si="44"/>
        <v>5.7313575891879326E-2</v>
      </c>
    </row>
    <row r="563" spans="7:13" x14ac:dyDescent="0.3">
      <c r="G563" s="5">
        <v>44277.291666666664</v>
      </c>
      <c r="H563" s="91">
        <v>223.33330000000001</v>
      </c>
      <c r="I563" s="80">
        <f t="shared" si="40"/>
        <v>229.5498824332945</v>
      </c>
      <c r="J563" s="80">
        <f t="shared" si="41"/>
        <v>-6.2165824332944908</v>
      </c>
      <c r="K563" s="80">
        <f t="shared" si="42"/>
        <v>6.2165824332944908</v>
      </c>
      <c r="L563" s="80">
        <f t="shared" si="43"/>
        <v>38.645897149945654</v>
      </c>
      <c r="M563" s="71">
        <f t="shared" si="44"/>
        <v>2.7835447885713821E-2</v>
      </c>
    </row>
    <row r="564" spans="7:13" x14ac:dyDescent="0.3">
      <c r="G564" s="9">
        <v>44278.291666666664</v>
      </c>
      <c r="H564" s="80">
        <v>220.72</v>
      </c>
      <c r="I564" s="80">
        <f t="shared" si="40"/>
        <v>228.92822418996508</v>
      </c>
      <c r="J564" s="80">
        <f t="shared" si="41"/>
        <v>-8.2082241899650796</v>
      </c>
      <c r="K564" s="80">
        <f t="shared" si="42"/>
        <v>8.2082241899650796</v>
      </c>
      <c r="L564" s="80">
        <f t="shared" si="43"/>
        <v>67.374944352727894</v>
      </c>
      <c r="M564" s="71">
        <f t="shared" si="44"/>
        <v>3.7188402455441645E-2</v>
      </c>
    </row>
    <row r="565" spans="7:13" x14ac:dyDescent="0.3">
      <c r="G565" s="5">
        <v>44279.291666666664</v>
      </c>
      <c r="H565" s="91">
        <v>210.09</v>
      </c>
      <c r="I565" s="80">
        <f t="shared" si="40"/>
        <v>228.10740177096858</v>
      </c>
      <c r="J565" s="80">
        <f t="shared" si="41"/>
        <v>-18.017401770968576</v>
      </c>
      <c r="K565" s="80">
        <f t="shared" si="42"/>
        <v>18.017401770968576</v>
      </c>
      <c r="L565" s="80">
        <f t="shared" si="43"/>
        <v>324.62676657650155</v>
      </c>
      <c r="M565" s="71">
        <f t="shared" si="44"/>
        <v>8.5760396834540314E-2</v>
      </c>
    </row>
    <row r="566" spans="7:13" x14ac:dyDescent="0.3">
      <c r="G566" s="9">
        <v>44280.291666666664</v>
      </c>
      <c r="H566" s="80">
        <v>213.4633</v>
      </c>
      <c r="I566" s="80">
        <f t="shared" si="40"/>
        <v>226.30566159387172</v>
      </c>
      <c r="J566" s="80">
        <f t="shared" si="41"/>
        <v>-12.842361593871715</v>
      </c>
      <c r="K566" s="80">
        <f t="shared" si="42"/>
        <v>12.842361593871715</v>
      </c>
      <c r="L566" s="80">
        <f t="shared" si="43"/>
        <v>164.92625130775124</v>
      </c>
      <c r="M566" s="71">
        <f t="shared" si="44"/>
        <v>6.0161918202668634E-2</v>
      </c>
    </row>
    <row r="567" spans="7:13" x14ac:dyDescent="0.3">
      <c r="G567" s="5">
        <v>44281.291666666664</v>
      </c>
      <c r="H567" s="91">
        <v>206.23670000000001</v>
      </c>
      <c r="I567" s="80">
        <f t="shared" si="40"/>
        <v>225.02142543448454</v>
      </c>
      <c r="J567" s="80">
        <f t="shared" si="41"/>
        <v>-18.784725434484528</v>
      </c>
      <c r="K567" s="80">
        <f t="shared" si="42"/>
        <v>18.784725434484528</v>
      </c>
      <c r="L567" s="80">
        <f t="shared" si="43"/>
        <v>352.86590964896993</v>
      </c>
      <c r="M567" s="71">
        <f t="shared" si="44"/>
        <v>9.1083330146790209E-2</v>
      </c>
    </row>
    <row r="568" spans="7:13" x14ac:dyDescent="0.3">
      <c r="G568" s="9">
        <v>44284.291666666664</v>
      </c>
      <c r="H568" s="80">
        <v>203.76329999999999</v>
      </c>
      <c r="I568" s="80">
        <f t="shared" si="40"/>
        <v>223.14295289103609</v>
      </c>
      <c r="J568" s="80">
        <f t="shared" si="41"/>
        <v>-19.379652891036102</v>
      </c>
      <c r="K568" s="80">
        <f t="shared" si="42"/>
        <v>19.379652891036102</v>
      </c>
      <c r="L568" s="80">
        <f t="shared" si="43"/>
        <v>375.57094617704394</v>
      </c>
      <c r="M568" s="71">
        <f t="shared" si="44"/>
        <v>9.5108652495498963E-2</v>
      </c>
    </row>
    <row r="569" spans="7:13" x14ac:dyDescent="0.3">
      <c r="G569" s="5">
        <v>44285.291666666664</v>
      </c>
      <c r="H569" s="91">
        <v>211.8733</v>
      </c>
      <c r="I569" s="80">
        <f t="shared" si="40"/>
        <v>221.20498760193249</v>
      </c>
      <c r="J569" s="80">
        <f t="shared" si="41"/>
        <v>-9.3316876019324866</v>
      </c>
      <c r="K569" s="80">
        <f t="shared" si="42"/>
        <v>9.3316876019324866</v>
      </c>
      <c r="L569" s="80">
        <f t="shared" si="43"/>
        <v>87.080393500060481</v>
      </c>
      <c r="M569" s="71">
        <f t="shared" si="44"/>
        <v>4.4043716702069052E-2</v>
      </c>
    </row>
    <row r="570" spans="7:13" x14ac:dyDescent="0.3">
      <c r="G570" s="9">
        <v>44286.291666666664</v>
      </c>
      <c r="H570" s="80">
        <v>222.64330000000001</v>
      </c>
      <c r="I570" s="80">
        <f t="shared" si="40"/>
        <v>220.27181884173925</v>
      </c>
      <c r="J570" s="80">
        <f t="shared" si="41"/>
        <v>2.3714811582607638</v>
      </c>
      <c r="K570" s="80">
        <f t="shared" si="42"/>
        <v>2.3714811582607638</v>
      </c>
      <c r="L570" s="80">
        <f t="shared" si="43"/>
        <v>5.6239228839858137</v>
      </c>
      <c r="M570" s="71">
        <f t="shared" si="44"/>
        <v>1.0651482251030072E-2</v>
      </c>
    </row>
    <row r="571" spans="7:13" x14ac:dyDescent="0.3">
      <c r="G571" s="5">
        <v>44287.291666666664</v>
      </c>
      <c r="H571" s="91">
        <v>220.58330000000001</v>
      </c>
      <c r="I571" s="80">
        <f t="shared" si="40"/>
        <v>220.50896695756532</v>
      </c>
      <c r="J571" s="80">
        <f t="shared" si="41"/>
        <v>7.4333042434687968E-2</v>
      </c>
      <c r="K571" s="80">
        <f t="shared" si="42"/>
        <v>7.4333042434687968E-2</v>
      </c>
      <c r="L571" s="80">
        <f t="shared" si="43"/>
        <v>5.5254011975971219E-3</v>
      </c>
      <c r="M571" s="71">
        <f t="shared" si="44"/>
        <v>3.369839984925784E-4</v>
      </c>
    </row>
    <row r="572" spans="7:13" x14ac:dyDescent="0.3">
      <c r="G572" s="9">
        <v>44291.291666666664</v>
      </c>
      <c r="H572" s="80">
        <v>230.35</v>
      </c>
      <c r="I572" s="80">
        <f t="shared" si="40"/>
        <v>220.5164002618088</v>
      </c>
      <c r="J572" s="80">
        <f t="shared" si="41"/>
        <v>9.8335997381911966</v>
      </c>
      <c r="K572" s="80">
        <f t="shared" si="42"/>
        <v>9.8335997381911966</v>
      </c>
      <c r="L572" s="80">
        <f t="shared" si="43"/>
        <v>96.699683810953971</v>
      </c>
      <c r="M572" s="71">
        <f t="shared" si="44"/>
        <v>4.2689818702805284E-2</v>
      </c>
    </row>
    <row r="573" spans="7:13" x14ac:dyDescent="0.3">
      <c r="G573" s="5">
        <v>44292.291666666664</v>
      </c>
      <c r="H573" s="91">
        <v>230.54</v>
      </c>
      <c r="I573" s="80">
        <f t="shared" si="40"/>
        <v>221.49976023562792</v>
      </c>
      <c r="J573" s="80">
        <f t="shared" si="41"/>
        <v>9.0402397643720747</v>
      </c>
      <c r="K573" s="80">
        <f t="shared" si="42"/>
        <v>9.0402397643720747</v>
      </c>
      <c r="L573" s="80">
        <f t="shared" si="43"/>
        <v>81.725934997334065</v>
      </c>
      <c r="M573" s="71">
        <f t="shared" si="44"/>
        <v>3.9213324214331893E-2</v>
      </c>
    </row>
    <row r="574" spans="7:13" x14ac:dyDescent="0.3">
      <c r="G574" s="9">
        <v>44293.291666666664</v>
      </c>
      <c r="H574" s="80">
        <v>223.6567</v>
      </c>
      <c r="I574" s="80">
        <f t="shared" si="40"/>
        <v>222.40378421206512</v>
      </c>
      <c r="J574" s="80">
        <f t="shared" si="41"/>
        <v>1.2529157879348816</v>
      </c>
      <c r="K574" s="80">
        <f t="shared" si="42"/>
        <v>1.2529157879348816</v>
      </c>
      <c r="L574" s="80">
        <f t="shared" si="43"/>
        <v>1.5697979716564852</v>
      </c>
      <c r="M574" s="71">
        <f t="shared" si="44"/>
        <v>5.6019595564759809E-3</v>
      </c>
    </row>
    <row r="575" spans="7:13" x14ac:dyDescent="0.3">
      <c r="G575" s="5">
        <v>44294.291666666664</v>
      </c>
      <c r="H575" s="91">
        <v>227.9333</v>
      </c>
      <c r="I575" s="80">
        <f t="shared" si="40"/>
        <v>222.5290757908586</v>
      </c>
      <c r="J575" s="80">
        <f t="shared" si="41"/>
        <v>5.4042242091414039</v>
      </c>
      <c r="K575" s="80">
        <f t="shared" si="42"/>
        <v>5.4042242091414039</v>
      </c>
      <c r="L575" s="80">
        <f t="shared" si="43"/>
        <v>29.205639302670033</v>
      </c>
      <c r="M575" s="71">
        <f t="shared" si="44"/>
        <v>2.3709673878899676E-2</v>
      </c>
    </row>
    <row r="576" spans="7:13" x14ac:dyDescent="0.3">
      <c r="G576" s="9">
        <v>44295.291666666664</v>
      </c>
      <c r="H576" s="80">
        <v>225.67330000000001</v>
      </c>
      <c r="I576" s="80">
        <f t="shared" si="40"/>
        <v>223.06949821177275</v>
      </c>
      <c r="J576" s="80">
        <f t="shared" si="41"/>
        <v>2.6038017882272584</v>
      </c>
      <c r="K576" s="80">
        <f t="shared" si="42"/>
        <v>2.6038017882272584</v>
      </c>
      <c r="L576" s="80">
        <f t="shared" si="43"/>
        <v>6.7797837523754687</v>
      </c>
      <c r="M576" s="71">
        <f t="shared" si="44"/>
        <v>1.1537925790189882E-2</v>
      </c>
    </row>
    <row r="577" spans="7:13" x14ac:dyDescent="0.3">
      <c r="G577" s="5">
        <v>44298.291666666664</v>
      </c>
      <c r="H577" s="91">
        <v>233.9933</v>
      </c>
      <c r="I577" s="80">
        <f t="shared" si="40"/>
        <v>223.32987839059547</v>
      </c>
      <c r="J577" s="80">
        <f t="shared" si="41"/>
        <v>10.663421609404537</v>
      </c>
      <c r="K577" s="80">
        <f t="shared" si="42"/>
        <v>10.663421609404537</v>
      </c>
      <c r="L577" s="80">
        <f t="shared" si="43"/>
        <v>113.70856041991564</v>
      </c>
      <c r="M577" s="71">
        <f t="shared" si="44"/>
        <v>4.5571482642471114E-2</v>
      </c>
    </row>
    <row r="578" spans="7:13" x14ac:dyDescent="0.3">
      <c r="G578" s="9">
        <v>44299.291666666664</v>
      </c>
      <c r="H578" s="80">
        <v>254.10669999999999</v>
      </c>
      <c r="I578" s="80">
        <f t="shared" si="40"/>
        <v>224.39622055153592</v>
      </c>
      <c r="J578" s="80">
        <f t="shared" si="41"/>
        <v>29.710479448464071</v>
      </c>
      <c r="K578" s="80">
        <f t="shared" si="42"/>
        <v>29.710479448464071</v>
      </c>
      <c r="L578" s="80">
        <f t="shared" si="43"/>
        <v>882.7125890576059</v>
      </c>
      <c r="M578" s="71">
        <f t="shared" si="44"/>
        <v>0.1169212753873238</v>
      </c>
    </row>
    <row r="579" spans="7:13" x14ac:dyDescent="0.3">
      <c r="G579" s="5">
        <v>44300.291666666664</v>
      </c>
      <c r="H579" s="91">
        <v>244.07669999999999</v>
      </c>
      <c r="I579" s="80">
        <f t="shared" si="40"/>
        <v>227.36726849638234</v>
      </c>
      <c r="J579" s="80">
        <f t="shared" si="41"/>
        <v>16.709431503617651</v>
      </c>
      <c r="K579" s="80">
        <f t="shared" si="42"/>
        <v>16.709431503617651</v>
      </c>
      <c r="L579" s="80">
        <f t="shared" si="43"/>
        <v>279.20510117409003</v>
      </c>
      <c r="M579" s="71">
        <f t="shared" si="44"/>
        <v>6.8459756722446891E-2</v>
      </c>
    </row>
    <row r="580" spans="7:13" x14ac:dyDescent="0.3">
      <c r="G580" s="9">
        <v>44301.291666666664</v>
      </c>
      <c r="H580" s="80">
        <v>246.2833</v>
      </c>
      <c r="I580" s="80">
        <f t="shared" si="40"/>
        <v>229.03821164674412</v>
      </c>
      <c r="J580" s="80">
        <f t="shared" si="41"/>
        <v>17.245088353255881</v>
      </c>
      <c r="K580" s="80">
        <f t="shared" si="42"/>
        <v>17.245088353255881</v>
      </c>
      <c r="L580" s="80">
        <f t="shared" si="43"/>
        <v>297.3930723116016</v>
      </c>
      <c r="M580" s="71">
        <f t="shared" si="44"/>
        <v>7.0021346771201629E-2</v>
      </c>
    </row>
    <row r="581" spans="7:13" x14ac:dyDescent="0.3">
      <c r="G581" s="5">
        <v>44302.291666666664</v>
      </c>
      <c r="H581" s="91">
        <v>246.5933</v>
      </c>
      <c r="I581" s="80">
        <f t="shared" si="40"/>
        <v>230.76272048206971</v>
      </c>
      <c r="J581" s="80">
        <f t="shared" si="41"/>
        <v>15.830579517930289</v>
      </c>
      <c r="K581" s="80">
        <f t="shared" si="42"/>
        <v>15.830579517930289</v>
      </c>
      <c r="L581" s="80">
        <f t="shared" si="43"/>
        <v>250.60724787351398</v>
      </c>
      <c r="M581" s="71">
        <f t="shared" si="44"/>
        <v>6.4197119378062134E-2</v>
      </c>
    </row>
    <row r="582" spans="7:13" x14ac:dyDescent="0.3">
      <c r="G582" s="9">
        <v>44305.291666666664</v>
      </c>
      <c r="H582" s="80">
        <v>238.21</v>
      </c>
      <c r="I582" s="80">
        <f t="shared" ref="I582:I645" si="45">alpha*H581+(1-alpha)*I581</f>
        <v>232.34577843386276</v>
      </c>
      <c r="J582" s="80">
        <f t="shared" ref="J582:J645" si="46">H582-I582</f>
        <v>5.8642215661372461</v>
      </c>
      <c r="K582" s="80">
        <f t="shared" ref="K582:K645" si="47">ABS(J582)</f>
        <v>5.8642215661372461</v>
      </c>
      <c r="L582" s="80">
        <f t="shared" ref="L582:L645" si="48">J582^2</f>
        <v>34.389094576749173</v>
      </c>
      <c r="M582" s="71">
        <f t="shared" ref="M582:M645" si="49">K582/H582</f>
        <v>2.461786476695876E-2</v>
      </c>
    </row>
    <row r="583" spans="7:13" x14ac:dyDescent="0.3">
      <c r="G583" s="5">
        <v>44306.291666666664</v>
      </c>
      <c r="H583" s="91">
        <v>239.66329999999999</v>
      </c>
      <c r="I583" s="80">
        <f t="shared" si="45"/>
        <v>232.9322005904765</v>
      </c>
      <c r="J583" s="80">
        <f t="shared" si="46"/>
        <v>6.7310994095234946</v>
      </c>
      <c r="K583" s="80">
        <f t="shared" si="47"/>
        <v>6.7310994095234946</v>
      </c>
      <c r="L583" s="80">
        <f t="shared" si="48"/>
        <v>45.307699260887539</v>
      </c>
      <c r="M583" s="71">
        <f t="shared" si="49"/>
        <v>2.8085649365269923E-2</v>
      </c>
    </row>
    <row r="584" spans="7:13" x14ac:dyDescent="0.3">
      <c r="G584" s="9">
        <v>44307.291666666664</v>
      </c>
      <c r="H584" s="80">
        <v>248.04</v>
      </c>
      <c r="I584" s="80">
        <f t="shared" si="45"/>
        <v>233.60531053142884</v>
      </c>
      <c r="J584" s="80">
        <f t="shared" si="46"/>
        <v>14.43468946857115</v>
      </c>
      <c r="K584" s="80">
        <f t="shared" si="47"/>
        <v>14.43468946857115</v>
      </c>
      <c r="L584" s="80">
        <f t="shared" si="48"/>
        <v>208.36026005407888</v>
      </c>
      <c r="M584" s="71">
        <f t="shared" si="49"/>
        <v>5.8195006727024476E-2</v>
      </c>
    </row>
    <row r="585" spans="7:13" x14ac:dyDescent="0.3">
      <c r="G585" s="5">
        <v>44308.291666666664</v>
      </c>
      <c r="H585" s="91">
        <v>239.89670000000001</v>
      </c>
      <c r="I585" s="80">
        <f t="shared" si="45"/>
        <v>235.04877947828595</v>
      </c>
      <c r="J585" s="80">
        <f t="shared" si="46"/>
        <v>4.8479205217140589</v>
      </c>
      <c r="K585" s="80">
        <f t="shared" si="47"/>
        <v>4.8479205217140589</v>
      </c>
      <c r="L585" s="80">
        <f t="shared" si="48"/>
        <v>23.502333384856314</v>
      </c>
      <c r="M585" s="71">
        <f t="shared" si="49"/>
        <v>2.0208366858377205E-2</v>
      </c>
    </row>
    <row r="586" spans="7:13" x14ac:dyDescent="0.3">
      <c r="G586" s="9">
        <v>44309.291666666664</v>
      </c>
      <c r="H586" s="80">
        <v>243.13329999999999</v>
      </c>
      <c r="I586" s="80">
        <f t="shared" si="45"/>
        <v>235.53357153045738</v>
      </c>
      <c r="J586" s="80">
        <f t="shared" si="46"/>
        <v>7.5997284695426117</v>
      </c>
      <c r="K586" s="80">
        <f t="shared" si="47"/>
        <v>7.5997284695426117</v>
      </c>
      <c r="L586" s="80">
        <f t="shared" si="48"/>
        <v>57.755872810776488</v>
      </c>
      <c r="M586" s="71">
        <f t="shared" si="49"/>
        <v>3.1257456175450303E-2</v>
      </c>
    </row>
    <row r="587" spans="7:13" x14ac:dyDescent="0.3">
      <c r="G587" s="5">
        <v>44312.291666666664</v>
      </c>
      <c r="H587" s="91">
        <v>246.0667</v>
      </c>
      <c r="I587" s="80">
        <f t="shared" si="45"/>
        <v>236.29354437741165</v>
      </c>
      <c r="J587" s="80">
        <f t="shared" si="46"/>
        <v>9.773155622588348</v>
      </c>
      <c r="K587" s="80">
        <f t="shared" si="47"/>
        <v>9.773155622588348</v>
      </c>
      <c r="L587" s="80">
        <f t="shared" si="48"/>
        <v>95.514570823330246</v>
      </c>
      <c r="M587" s="71">
        <f t="shared" si="49"/>
        <v>3.9717505955045314E-2</v>
      </c>
    </row>
    <row r="588" spans="7:13" x14ac:dyDescent="0.3">
      <c r="G588" s="9">
        <v>44313.291666666664</v>
      </c>
      <c r="H588" s="80">
        <v>234.91329999999999</v>
      </c>
      <c r="I588" s="80">
        <f t="shared" si="45"/>
        <v>237.27085993967049</v>
      </c>
      <c r="J588" s="80">
        <f t="shared" si="46"/>
        <v>-2.3575599396704945</v>
      </c>
      <c r="K588" s="80">
        <f t="shared" si="47"/>
        <v>2.3575599396704945</v>
      </c>
      <c r="L588" s="80">
        <f t="shared" si="48"/>
        <v>5.5580888691391452</v>
      </c>
      <c r="M588" s="71">
        <f t="shared" si="49"/>
        <v>1.0035872552428894E-2</v>
      </c>
    </row>
    <row r="589" spans="7:13" x14ac:dyDescent="0.3">
      <c r="G589" s="5">
        <v>44314.291666666664</v>
      </c>
      <c r="H589" s="91">
        <v>231.4667</v>
      </c>
      <c r="I589" s="80">
        <f t="shared" si="45"/>
        <v>237.03510394570344</v>
      </c>
      <c r="J589" s="80">
        <f t="shared" si="46"/>
        <v>-5.5684039457034373</v>
      </c>
      <c r="K589" s="80">
        <f t="shared" si="47"/>
        <v>5.5684039457034373</v>
      </c>
      <c r="L589" s="80">
        <f t="shared" si="48"/>
        <v>31.007122502525611</v>
      </c>
      <c r="M589" s="71">
        <f t="shared" si="49"/>
        <v>2.4057041231863752E-2</v>
      </c>
    </row>
    <row r="590" spans="7:13" x14ac:dyDescent="0.3">
      <c r="G590" s="9">
        <v>44315.291666666664</v>
      </c>
      <c r="H590" s="80">
        <v>225.66669999999999</v>
      </c>
      <c r="I590" s="80">
        <f t="shared" si="45"/>
        <v>236.4782635511331</v>
      </c>
      <c r="J590" s="80">
        <f t="shared" si="46"/>
        <v>-10.811563551133105</v>
      </c>
      <c r="K590" s="80">
        <f t="shared" si="47"/>
        <v>10.811563551133105</v>
      </c>
      <c r="L590" s="80">
        <f t="shared" si="48"/>
        <v>116.88990642018987</v>
      </c>
      <c r="M590" s="71">
        <f t="shared" si="49"/>
        <v>4.7909432588561382E-2</v>
      </c>
    </row>
    <row r="591" spans="7:13" x14ac:dyDescent="0.3">
      <c r="G591" s="5">
        <v>44316.291666666664</v>
      </c>
      <c r="H591" s="91">
        <v>236.48</v>
      </c>
      <c r="I591" s="80">
        <f t="shared" si="45"/>
        <v>235.39710719601982</v>
      </c>
      <c r="J591" s="80">
        <f t="shared" si="46"/>
        <v>1.0828928039801724</v>
      </c>
      <c r="K591" s="80">
        <f t="shared" si="47"/>
        <v>1.0828928039801724</v>
      </c>
      <c r="L591" s="80">
        <f t="shared" si="48"/>
        <v>1.1726568249120402</v>
      </c>
      <c r="M591" s="71">
        <f t="shared" si="49"/>
        <v>4.5792151724466023E-3</v>
      </c>
    </row>
    <row r="592" spans="7:13" x14ac:dyDescent="0.3">
      <c r="G592" s="9">
        <v>44319.291666666664</v>
      </c>
      <c r="H592" s="80">
        <v>228.3</v>
      </c>
      <c r="I592" s="80">
        <f t="shared" si="45"/>
        <v>235.50539647641784</v>
      </c>
      <c r="J592" s="80">
        <f t="shared" si="46"/>
        <v>-7.2053964764178318</v>
      </c>
      <c r="K592" s="80">
        <f t="shared" si="47"/>
        <v>7.2053964764178318</v>
      </c>
      <c r="L592" s="80">
        <f t="shared" si="48"/>
        <v>51.917738382374509</v>
      </c>
      <c r="M592" s="71">
        <f t="shared" si="49"/>
        <v>3.1561088376775431E-2</v>
      </c>
    </row>
    <row r="593" spans="7:13" x14ac:dyDescent="0.3">
      <c r="G593" s="5">
        <v>44320.291666666664</v>
      </c>
      <c r="H593" s="91">
        <v>224.5333</v>
      </c>
      <c r="I593" s="80">
        <f t="shared" si="45"/>
        <v>234.78485682877607</v>
      </c>
      <c r="J593" s="80">
        <f t="shared" si="46"/>
        <v>-10.251556828776074</v>
      </c>
      <c r="K593" s="80">
        <f t="shared" si="47"/>
        <v>10.251556828776074</v>
      </c>
      <c r="L593" s="80">
        <f t="shared" si="48"/>
        <v>105.09441741362537</v>
      </c>
      <c r="M593" s="71">
        <f t="shared" si="49"/>
        <v>4.5657177927621757E-2</v>
      </c>
    </row>
    <row r="594" spans="7:13" x14ac:dyDescent="0.3">
      <c r="G594" s="9">
        <v>44321.291666666664</v>
      </c>
      <c r="H594" s="80">
        <v>223.64670000000001</v>
      </c>
      <c r="I594" s="80">
        <f t="shared" si="45"/>
        <v>233.75970114589848</v>
      </c>
      <c r="J594" s="80">
        <f t="shared" si="46"/>
        <v>-10.113001145898465</v>
      </c>
      <c r="K594" s="80">
        <f t="shared" si="47"/>
        <v>10.113001145898465</v>
      </c>
      <c r="L594" s="80">
        <f t="shared" si="48"/>
        <v>102.27279217694368</v>
      </c>
      <c r="M594" s="71">
        <f t="shared" si="49"/>
        <v>4.5218646847453886E-2</v>
      </c>
    </row>
    <row r="595" spans="7:13" x14ac:dyDescent="0.3">
      <c r="G595" s="5">
        <v>44322.291666666664</v>
      </c>
      <c r="H595" s="91">
        <v>221.18</v>
      </c>
      <c r="I595" s="80">
        <f t="shared" si="45"/>
        <v>232.74840103130862</v>
      </c>
      <c r="J595" s="80">
        <f t="shared" si="46"/>
        <v>-11.568401031308611</v>
      </c>
      <c r="K595" s="80">
        <f t="shared" si="47"/>
        <v>11.568401031308611</v>
      </c>
      <c r="L595" s="80">
        <f t="shared" si="48"/>
        <v>133.82790242118213</v>
      </c>
      <c r="M595" s="71">
        <f t="shared" si="49"/>
        <v>5.2303106209009E-2</v>
      </c>
    </row>
    <row r="596" spans="7:13" x14ac:dyDescent="0.3">
      <c r="G596" s="9">
        <v>44323.291666666664</v>
      </c>
      <c r="H596" s="80">
        <v>224.1233</v>
      </c>
      <c r="I596" s="80">
        <f t="shared" si="45"/>
        <v>231.59156092817776</v>
      </c>
      <c r="J596" s="80">
        <f t="shared" si="46"/>
        <v>-7.4682609281777559</v>
      </c>
      <c r="K596" s="80">
        <f t="shared" si="47"/>
        <v>7.4682609281777559</v>
      </c>
      <c r="L596" s="80">
        <f t="shared" si="48"/>
        <v>55.774921291346473</v>
      </c>
      <c r="M596" s="71">
        <f t="shared" si="49"/>
        <v>3.3322108536585689E-2</v>
      </c>
    </row>
    <row r="597" spans="7:13" x14ac:dyDescent="0.3">
      <c r="G597" s="5">
        <v>44326.291666666664</v>
      </c>
      <c r="H597" s="91">
        <v>209.68</v>
      </c>
      <c r="I597" s="80">
        <f t="shared" si="45"/>
        <v>230.84473483535999</v>
      </c>
      <c r="J597" s="80">
        <f t="shared" si="46"/>
        <v>-21.16473483535998</v>
      </c>
      <c r="K597" s="80">
        <f t="shared" si="47"/>
        <v>21.16473483535998</v>
      </c>
      <c r="L597" s="80">
        <f t="shared" si="48"/>
        <v>447.94600065110023</v>
      </c>
      <c r="M597" s="71">
        <f t="shared" si="49"/>
        <v>0.10093826228233489</v>
      </c>
    </row>
    <row r="598" spans="7:13" x14ac:dyDescent="0.3">
      <c r="G598" s="9">
        <v>44327.291666666664</v>
      </c>
      <c r="H598" s="80">
        <v>205.73330000000001</v>
      </c>
      <c r="I598" s="80">
        <f t="shared" si="45"/>
        <v>228.72826135182402</v>
      </c>
      <c r="J598" s="80">
        <f t="shared" si="46"/>
        <v>-22.994961351824003</v>
      </c>
      <c r="K598" s="80">
        <f t="shared" si="47"/>
        <v>22.994961351824003</v>
      </c>
      <c r="L598" s="80">
        <f t="shared" si="48"/>
        <v>528.76824757187956</v>
      </c>
      <c r="M598" s="71">
        <f t="shared" si="49"/>
        <v>0.11177073109615215</v>
      </c>
    </row>
    <row r="599" spans="7:13" x14ac:dyDescent="0.3">
      <c r="G599" s="5">
        <v>44328.291666666664</v>
      </c>
      <c r="H599" s="91">
        <v>196.63</v>
      </c>
      <c r="I599" s="80">
        <f t="shared" si="45"/>
        <v>226.42876521664161</v>
      </c>
      <c r="J599" s="80">
        <f t="shared" si="46"/>
        <v>-29.798765216641613</v>
      </c>
      <c r="K599" s="80">
        <f t="shared" si="47"/>
        <v>29.798765216641613</v>
      </c>
      <c r="L599" s="80">
        <f t="shared" si="48"/>
        <v>887.96640843653006</v>
      </c>
      <c r="M599" s="71">
        <f t="shared" si="49"/>
        <v>0.15154739976932113</v>
      </c>
    </row>
    <row r="600" spans="7:13" x14ac:dyDescent="0.3">
      <c r="G600" s="9">
        <v>44329.291666666664</v>
      </c>
      <c r="H600" s="80">
        <v>190.5633</v>
      </c>
      <c r="I600" s="80">
        <f t="shared" si="45"/>
        <v>223.44888869497746</v>
      </c>
      <c r="J600" s="80">
        <f t="shared" si="46"/>
        <v>-32.885588694977457</v>
      </c>
      <c r="K600" s="80">
        <f t="shared" si="47"/>
        <v>32.885588694977457</v>
      </c>
      <c r="L600" s="80">
        <f t="shared" si="48"/>
        <v>1081.4619438152292</v>
      </c>
      <c r="M600" s="71">
        <f t="shared" si="49"/>
        <v>0.1725704198813594</v>
      </c>
    </row>
    <row r="601" spans="7:13" x14ac:dyDescent="0.3">
      <c r="G601" s="5">
        <v>44330.291666666664</v>
      </c>
      <c r="H601" s="91">
        <v>196.58</v>
      </c>
      <c r="I601" s="80">
        <f t="shared" si="45"/>
        <v>220.16032982547972</v>
      </c>
      <c r="J601" s="80">
        <f t="shared" si="46"/>
        <v>-23.580329825479708</v>
      </c>
      <c r="K601" s="80">
        <f t="shared" si="47"/>
        <v>23.580329825479708</v>
      </c>
      <c r="L601" s="80">
        <f t="shared" si="48"/>
        <v>556.03195467840794</v>
      </c>
      <c r="M601" s="71">
        <f t="shared" si="49"/>
        <v>0.11995284273822214</v>
      </c>
    </row>
    <row r="602" spans="7:13" x14ac:dyDescent="0.3">
      <c r="G602" s="9">
        <v>44333.291666666664</v>
      </c>
      <c r="H602" s="80">
        <v>192.27670000000001</v>
      </c>
      <c r="I602" s="80">
        <f t="shared" si="45"/>
        <v>217.80229684293175</v>
      </c>
      <c r="J602" s="80">
        <f t="shared" si="46"/>
        <v>-25.525596842931748</v>
      </c>
      <c r="K602" s="80">
        <f t="shared" si="47"/>
        <v>25.525596842931748</v>
      </c>
      <c r="L602" s="80">
        <f t="shared" si="48"/>
        <v>651.5560941878872</v>
      </c>
      <c r="M602" s="71">
        <f t="shared" si="49"/>
        <v>0.13275449829819083</v>
      </c>
    </row>
    <row r="603" spans="7:13" x14ac:dyDescent="0.3">
      <c r="G603" s="5">
        <v>44334.291666666664</v>
      </c>
      <c r="H603" s="91">
        <v>192.6233</v>
      </c>
      <c r="I603" s="80">
        <f t="shared" si="45"/>
        <v>215.2497371586386</v>
      </c>
      <c r="J603" s="80">
        <f t="shared" si="46"/>
        <v>-22.626437158638595</v>
      </c>
      <c r="K603" s="80">
        <f t="shared" si="47"/>
        <v>22.626437158638595</v>
      </c>
      <c r="L603" s="80">
        <f t="shared" si="48"/>
        <v>511.95565849382137</v>
      </c>
      <c r="M603" s="71">
        <f t="shared" si="49"/>
        <v>0.11746469486629392</v>
      </c>
    </row>
    <row r="604" spans="7:13" x14ac:dyDescent="0.3">
      <c r="G604" s="9">
        <v>44335.291666666664</v>
      </c>
      <c r="H604" s="80">
        <v>187.82</v>
      </c>
      <c r="I604" s="80">
        <f t="shared" si="45"/>
        <v>212.98709344277472</v>
      </c>
      <c r="J604" s="80">
        <f t="shared" si="46"/>
        <v>-25.167093442774728</v>
      </c>
      <c r="K604" s="80">
        <f t="shared" si="47"/>
        <v>25.167093442774728</v>
      </c>
      <c r="L604" s="80">
        <f t="shared" si="48"/>
        <v>633.38259235735472</v>
      </c>
      <c r="M604" s="71">
        <f t="shared" si="49"/>
        <v>0.13399581217535261</v>
      </c>
    </row>
    <row r="605" spans="7:13" x14ac:dyDescent="0.3">
      <c r="G605" s="5">
        <v>44336.291666666664</v>
      </c>
      <c r="H605" s="91">
        <v>195.5933</v>
      </c>
      <c r="I605" s="80">
        <f t="shared" si="45"/>
        <v>210.47038409849728</v>
      </c>
      <c r="J605" s="80">
        <f t="shared" si="46"/>
        <v>-14.877084098497278</v>
      </c>
      <c r="K605" s="80">
        <f t="shared" si="47"/>
        <v>14.877084098497278</v>
      </c>
      <c r="L605" s="80">
        <f t="shared" si="48"/>
        <v>221.32763127376057</v>
      </c>
      <c r="M605" s="71">
        <f t="shared" si="49"/>
        <v>7.6061317532335096E-2</v>
      </c>
    </row>
    <row r="606" spans="7:13" x14ac:dyDescent="0.3">
      <c r="G606" s="9">
        <v>44337.291666666664</v>
      </c>
      <c r="H606" s="80">
        <v>193.6267</v>
      </c>
      <c r="I606" s="80">
        <f t="shared" si="45"/>
        <v>208.98267568864753</v>
      </c>
      <c r="J606" s="80">
        <f t="shared" si="46"/>
        <v>-15.355975688647533</v>
      </c>
      <c r="K606" s="80">
        <f t="shared" si="47"/>
        <v>15.355975688647533</v>
      </c>
      <c r="L606" s="80">
        <f t="shared" si="48"/>
        <v>235.80598935033407</v>
      </c>
      <c r="M606" s="71">
        <f t="shared" si="49"/>
        <v>7.9307118742650326E-2</v>
      </c>
    </row>
    <row r="607" spans="7:13" x14ac:dyDescent="0.3">
      <c r="G607" s="5">
        <v>44340.291666666664</v>
      </c>
      <c r="H607" s="91">
        <v>202.14670000000001</v>
      </c>
      <c r="I607" s="80">
        <f t="shared" si="45"/>
        <v>207.44707811978279</v>
      </c>
      <c r="J607" s="80">
        <f t="shared" si="46"/>
        <v>-5.3003781197827777</v>
      </c>
      <c r="K607" s="80">
        <f t="shared" si="47"/>
        <v>5.3003781197827777</v>
      </c>
      <c r="L607" s="80">
        <f t="shared" si="48"/>
        <v>28.094008212672016</v>
      </c>
      <c r="M607" s="71">
        <f t="shared" si="49"/>
        <v>2.6220453362744867E-2</v>
      </c>
    </row>
    <row r="608" spans="7:13" x14ac:dyDescent="0.3">
      <c r="G608" s="9">
        <v>44341.291666666664</v>
      </c>
      <c r="H608" s="80">
        <v>201.5633</v>
      </c>
      <c r="I608" s="80">
        <f t="shared" si="45"/>
        <v>206.91704030780451</v>
      </c>
      <c r="J608" s="80">
        <f t="shared" si="46"/>
        <v>-5.3537403078045145</v>
      </c>
      <c r="K608" s="80">
        <f t="shared" si="47"/>
        <v>5.3537403078045145</v>
      </c>
      <c r="L608" s="80">
        <f t="shared" si="48"/>
        <v>28.662535283410776</v>
      </c>
      <c r="M608" s="71">
        <f t="shared" si="49"/>
        <v>2.656108680401896E-2</v>
      </c>
    </row>
    <row r="609" spans="7:13" x14ac:dyDescent="0.3">
      <c r="G609" s="5">
        <v>44342.291666666664</v>
      </c>
      <c r="H609" s="91">
        <v>206.3767</v>
      </c>
      <c r="I609" s="80">
        <f t="shared" si="45"/>
        <v>206.38166627702407</v>
      </c>
      <c r="J609" s="80">
        <f t="shared" si="46"/>
        <v>-4.9662770240672671E-3</v>
      </c>
      <c r="K609" s="80">
        <f t="shared" si="47"/>
        <v>4.9662770240672671E-3</v>
      </c>
      <c r="L609" s="80">
        <f t="shared" si="48"/>
        <v>2.466390747977843E-5</v>
      </c>
      <c r="M609" s="71">
        <f t="shared" si="49"/>
        <v>2.4064136232759159E-5</v>
      </c>
    </row>
    <row r="610" spans="7:13" x14ac:dyDescent="0.3">
      <c r="G610" s="9">
        <v>44343.291666666664</v>
      </c>
      <c r="H610" s="80">
        <v>210.2833</v>
      </c>
      <c r="I610" s="80">
        <f t="shared" si="45"/>
        <v>206.38116964932169</v>
      </c>
      <c r="J610" s="80">
        <f t="shared" si="46"/>
        <v>3.9021303506783056</v>
      </c>
      <c r="K610" s="80">
        <f t="shared" si="47"/>
        <v>3.9021303506783056</v>
      </c>
      <c r="L610" s="80">
        <f t="shared" si="48"/>
        <v>15.226621273684795</v>
      </c>
      <c r="M610" s="71">
        <f t="shared" si="49"/>
        <v>1.8556539443114625E-2</v>
      </c>
    </row>
    <row r="611" spans="7:13" x14ac:dyDescent="0.3">
      <c r="G611" s="5">
        <v>44344.291666666664</v>
      </c>
      <c r="H611" s="91">
        <v>208.4067</v>
      </c>
      <c r="I611" s="80">
        <f t="shared" si="45"/>
        <v>206.77138268438955</v>
      </c>
      <c r="J611" s="80">
        <f t="shared" si="46"/>
        <v>1.6353173156104504</v>
      </c>
      <c r="K611" s="80">
        <f t="shared" si="47"/>
        <v>1.6353173156104504</v>
      </c>
      <c r="L611" s="80">
        <f t="shared" si="48"/>
        <v>2.6742627227353695</v>
      </c>
      <c r="M611" s="71">
        <f t="shared" si="49"/>
        <v>7.8467597999989942E-3</v>
      </c>
    </row>
    <row r="612" spans="7:13" x14ac:dyDescent="0.3">
      <c r="G612" s="9">
        <v>44348.291666666664</v>
      </c>
      <c r="H612" s="80">
        <v>207.9667</v>
      </c>
      <c r="I612" s="80">
        <f t="shared" si="45"/>
        <v>206.93491441595063</v>
      </c>
      <c r="J612" s="80">
        <f t="shared" si="46"/>
        <v>1.0317855840493735</v>
      </c>
      <c r="K612" s="80">
        <f t="shared" si="47"/>
        <v>1.0317855840493735</v>
      </c>
      <c r="L612" s="80">
        <f t="shared" si="48"/>
        <v>1.0645814914521068</v>
      </c>
      <c r="M612" s="71">
        <f t="shared" si="49"/>
        <v>4.9613019009744031E-3</v>
      </c>
    </row>
    <row r="613" spans="7:13" x14ac:dyDescent="0.3">
      <c r="G613" s="5">
        <v>44349.291666666664</v>
      </c>
      <c r="H613" s="91">
        <v>201.70670000000001</v>
      </c>
      <c r="I613" s="80">
        <f t="shared" si="45"/>
        <v>207.03809297435558</v>
      </c>
      <c r="J613" s="80">
        <f t="shared" si="46"/>
        <v>-5.3313929743555661</v>
      </c>
      <c r="K613" s="80">
        <f t="shared" si="47"/>
        <v>5.3313929743555661</v>
      </c>
      <c r="L613" s="80">
        <f t="shared" si="48"/>
        <v>28.42375104700789</v>
      </c>
      <c r="M613" s="71">
        <f t="shared" si="49"/>
        <v>2.6431412413943443E-2</v>
      </c>
    </row>
    <row r="614" spans="7:13" x14ac:dyDescent="0.3">
      <c r="G614" s="9">
        <v>44350.291666666664</v>
      </c>
      <c r="H614" s="80">
        <v>190.94669999999999</v>
      </c>
      <c r="I614" s="80">
        <f t="shared" si="45"/>
        <v>206.50495367692002</v>
      </c>
      <c r="J614" s="80">
        <f t="shared" si="46"/>
        <v>-15.558253676920032</v>
      </c>
      <c r="K614" s="80">
        <f t="shared" si="47"/>
        <v>15.558253676920032</v>
      </c>
      <c r="L614" s="80">
        <f t="shared" si="48"/>
        <v>242.0592574753957</v>
      </c>
      <c r="M614" s="71">
        <f t="shared" si="49"/>
        <v>8.147956302423677E-2</v>
      </c>
    </row>
    <row r="615" spans="7:13" x14ac:dyDescent="0.3">
      <c r="G615" s="5">
        <v>44351.291666666664</v>
      </c>
      <c r="H615" s="91">
        <v>199.6833</v>
      </c>
      <c r="I615" s="80">
        <f t="shared" si="45"/>
        <v>204.94912830922803</v>
      </c>
      <c r="J615" s="80">
        <f t="shared" si="46"/>
        <v>-5.2658283092280271</v>
      </c>
      <c r="K615" s="80">
        <f t="shared" si="47"/>
        <v>5.2658283092280271</v>
      </c>
      <c r="L615" s="80">
        <f t="shared" si="48"/>
        <v>27.728947782267301</v>
      </c>
      <c r="M615" s="71">
        <f t="shared" si="49"/>
        <v>2.637089986607807E-2</v>
      </c>
    </row>
    <row r="616" spans="7:13" x14ac:dyDescent="0.3">
      <c r="G616" s="9">
        <v>44354.291666666664</v>
      </c>
      <c r="H616" s="80">
        <v>201.71</v>
      </c>
      <c r="I616" s="80">
        <f t="shared" si="45"/>
        <v>204.42254547830524</v>
      </c>
      <c r="J616" s="80">
        <f t="shared" si="46"/>
        <v>-2.7125454783052305</v>
      </c>
      <c r="K616" s="80">
        <f t="shared" si="47"/>
        <v>2.7125454783052305</v>
      </c>
      <c r="L616" s="80">
        <f t="shared" si="48"/>
        <v>7.357902971874152</v>
      </c>
      <c r="M616" s="71">
        <f t="shared" si="49"/>
        <v>1.3447749136409847E-2</v>
      </c>
    </row>
    <row r="617" spans="7:13" x14ac:dyDescent="0.3">
      <c r="G617" s="5">
        <v>44355.291666666664</v>
      </c>
      <c r="H617" s="91">
        <v>201.19669999999999</v>
      </c>
      <c r="I617" s="80">
        <f t="shared" si="45"/>
        <v>204.15129093047472</v>
      </c>
      <c r="J617" s="80">
        <f t="shared" si="46"/>
        <v>-2.9545909304747227</v>
      </c>
      <c r="K617" s="80">
        <f t="shared" si="47"/>
        <v>2.9545909304747227</v>
      </c>
      <c r="L617" s="80">
        <f t="shared" si="48"/>
        <v>8.7296075664434873</v>
      </c>
      <c r="M617" s="71">
        <f t="shared" si="49"/>
        <v>1.4685086437673793E-2</v>
      </c>
    </row>
    <row r="618" spans="7:13" x14ac:dyDescent="0.3">
      <c r="G618" s="9">
        <v>44356.291666666664</v>
      </c>
      <c r="H618" s="80">
        <v>199.5933</v>
      </c>
      <c r="I618" s="80">
        <f t="shared" si="45"/>
        <v>203.85583183742727</v>
      </c>
      <c r="J618" s="80">
        <f t="shared" si="46"/>
        <v>-4.2625318374272751</v>
      </c>
      <c r="K618" s="80">
        <f t="shared" si="47"/>
        <v>4.2625318374272751</v>
      </c>
      <c r="L618" s="80">
        <f t="shared" si="48"/>
        <v>18.169177665081143</v>
      </c>
      <c r="M618" s="71">
        <f t="shared" si="49"/>
        <v>2.1356086789623075E-2</v>
      </c>
    </row>
    <row r="619" spans="7:13" x14ac:dyDescent="0.3">
      <c r="G619" s="5">
        <v>44357.291666666664</v>
      </c>
      <c r="H619" s="91">
        <v>203.3733</v>
      </c>
      <c r="I619" s="80">
        <f t="shared" si="45"/>
        <v>203.42957865368456</v>
      </c>
      <c r="J619" s="80">
        <f t="shared" si="46"/>
        <v>-5.6278653684557867E-2</v>
      </c>
      <c r="K619" s="80">
        <f t="shared" si="47"/>
        <v>5.6278653684557867E-2</v>
      </c>
      <c r="L619" s="80">
        <f t="shared" si="48"/>
        <v>3.167286860546399E-3</v>
      </c>
      <c r="M619" s="71">
        <f t="shared" si="49"/>
        <v>2.767258715109499E-4</v>
      </c>
    </row>
    <row r="620" spans="7:13" x14ac:dyDescent="0.3">
      <c r="G620" s="9">
        <v>44358.291666666664</v>
      </c>
      <c r="H620" s="80">
        <v>203.29669999999999</v>
      </c>
      <c r="I620" s="80">
        <f t="shared" si="45"/>
        <v>203.42395078831612</v>
      </c>
      <c r="J620" s="80">
        <f t="shared" si="46"/>
        <v>-0.12725078831613246</v>
      </c>
      <c r="K620" s="80">
        <f t="shared" si="47"/>
        <v>0.12725078831613246</v>
      </c>
      <c r="L620" s="80">
        <f t="shared" si="48"/>
        <v>1.6192763127077153E-2</v>
      </c>
      <c r="M620" s="71">
        <f t="shared" si="49"/>
        <v>6.2593632024588917E-4</v>
      </c>
    </row>
    <row r="621" spans="7:13" x14ac:dyDescent="0.3">
      <c r="G621" s="5">
        <v>44361.291666666664</v>
      </c>
      <c r="H621" s="91">
        <v>205.89670000000001</v>
      </c>
      <c r="I621" s="80">
        <f t="shared" si="45"/>
        <v>203.41122570948451</v>
      </c>
      <c r="J621" s="80">
        <f t="shared" si="46"/>
        <v>2.4854742905154978</v>
      </c>
      <c r="K621" s="80">
        <f t="shared" si="47"/>
        <v>2.4854742905154978</v>
      </c>
      <c r="L621" s="80">
        <f t="shared" si="48"/>
        <v>6.1775824488135171</v>
      </c>
      <c r="M621" s="71">
        <f t="shared" si="49"/>
        <v>1.207146248830359E-2</v>
      </c>
    </row>
    <row r="622" spans="7:13" x14ac:dyDescent="0.3">
      <c r="G622" s="9">
        <v>44362.291666666664</v>
      </c>
      <c r="H622" s="80">
        <v>199.7867</v>
      </c>
      <c r="I622" s="80">
        <f t="shared" si="45"/>
        <v>203.65977313853608</v>
      </c>
      <c r="J622" s="80">
        <f t="shared" si="46"/>
        <v>-3.8730731385360855</v>
      </c>
      <c r="K622" s="80">
        <f t="shared" si="47"/>
        <v>3.8730731385360855</v>
      </c>
      <c r="L622" s="80">
        <f t="shared" si="48"/>
        <v>15.000695536449763</v>
      </c>
      <c r="M622" s="71">
        <f t="shared" si="49"/>
        <v>1.9386040905305938E-2</v>
      </c>
    </row>
    <row r="623" spans="7:13" x14ac:dyDescent="0.3">
      <c r="G623" s="5">
        <v>44363.291666666664</v>
      </c>
      <c r="H623" s="91">
        <v>201.6233</v>
      </c>
      <c r="I623" s="80">
        <f t="shared" si="45"/>
        <v>203.27246582468248</v>
      </c>
      <c r="J623" s="80">
        <f t="shared" si="46"/>
        <v>-1.6491658246824841</v>
      </c>
      <c r="K623" s="80">
        <f t="shared" si="47"/>
        <v>1.6491658246824841</v>
      </c>
      <c r="L623" s="80">
        <f t="shared" si="48"/>
        <v>2.7197479173006576</v>
      </c>
      <c r="M623" s="71">
        <f t="shared" si="49"/>
        <v>8.1794406930274632E-3</v>
      </c>
    </row>
    <row r="624" spans="7:13" x14ac:dyDescent="0.3">
      <c r="G624" s="9">
        <v>44364.291666666664</v>
      </c>
      <c r="H624" s="80">
        <v>205.5333</v>
      </c>
      <c r="I624" s="80">
        <f t="shared" si="45"/>
        <v>203.10754924221425</v>
      </c>
      <c r="J624" s="80">
        <f t="shared" si="46"/>
        <v>2.4257507577857496</v>
      </c>
      <c r="K624" s="80">
        <f t="shared" si="47"/>
        <v>2.4257507577857496</v>
      </c>
      <c r="L624" s="80">
        <f t="shared" si="48"/>
        <v>5.8842667388981384</v>
      </c>
      <c r="M624" s="71">
        <f t="shared" si="49"/>
        <v>1.1802227462828406E-2</v>
      </c>
    </row>
    <row r="625" spans="7:13" x14ac:dyDescent="0.3">
      <c r="G625" s="5">
        <v>44365.291666666664</v>
      </c>
      <c r="H625" s="91">
        <v>207.77</v>
      </c>
      <c r="I625" s="80">
        <f t="shared" si="45"/>
        <v>203.35012431799282</v>
      </c>
      <c r="J625" s="80">
        <f t="shared" si="46"/>
        <v>4.4198756820071878</v>
      </c>
      <c r="K625" s="80">
        <f t="shared" si="47"/>
        <v>4.4198756820071878</v>
      </c>
      <c r="L625" s="80">
        <f t="shared" si="48"/>
        <v>19.535301044398505</v>
      </c>
      <c r="M625" s="71">
        <f t="shared" si="49"/>
        <v>2.1272925263547134E-2</v>
      </c>
    </row>
    <row r="626" spans="7:13" x14ac:dyDescent="0.3">
      <c r="G626" s="9">
        <v>44368.291666666664</v>
      </c>
      <c r="H626" s="80">
        <v>206.94329999999999</v>
      </c>
      <c r="I626" s="80">
        <f t="shared" si="45"/>
        <v>203.79211188619354</v>
      </c>
      <c r="J626" s="80">
        <f t="shared" si="46"/>
        <v>3.1511881138064552</v>
      </c>
      <c r="K626" s="80">
        <f t="shared" si="47"/>
        <v>3.1511881138064552</v>
      </c>
      <c r="L626" s="80">
        <f t="shared" si="48"/>
        <v>9.9299865285950855</v>
      </c>
      <c r="M626" s="71">
        <f t="shared" si="49"/>
        <v>1.5227301941190922E-2</v>
      </c>
    </row>
    <row r="627" spans="7:13" x14ac:dyDescent="0.3">
      <c r="G627" s="5">
        <v>44369.291666666664</v>
      </c>
      <c r="H627" s="91">
        <v>207.9033</v>
      </c>
      <c r="I627" s="80">
        <f t="shared" si="45"/>
        <v>204.10723069757421</v>
      </c>
      <c r="J627" s="80">
        <f t="shared" si="46"/>
        <v>3.7960693024257921</v>
      </c>
      <c r="K627" s="80">
        <f t="shared" si="47"/>
        <v>3.7960693024257921</v>
      </c>
      <c r="L627" s="80">
        <f t="shared" si="48"/>
        <v>14.410142148819439</v>
      </c>
      <c r="M627" s="71">
        <f t="shared" si="49"/>
        <v>1.8258821781211708E-2</v>
      </c>
    </row>
    <row r="628" spans="7:13" x14ac:dyDescent="0.3">
      <c r="G628" s="9">
        <v>44370.291666666664</v>
      </c>
      <c r="H628" s="80">
        <v>218.85669999999999</v>
      </c>
      <c r="I628" s="80">
        <f t="shared" si="45"/>
        <v>204.48683762781681</v>
      </c>
      <c r="J628" s="80">
        <f t="shared" si="46"/>
        <v>14.369862372183178</v>
      </c>
      <c r="K628" s="80">
        <f t="shared" si="47"/>
        <v>14.369862372183178</v>
      </c>
      <c r="L628" s="80">
        <f t="shared" si="48"/>
        <v>206.49294459548594</v>
      </c>
      <c r="M628" s="71">
        <f t="shared" si="49"/>
        <v>6.5658772942218252E-2</v>
      </c>
    </row>
    <row r="629" spans="7:13" x14ac:dyDescent="0.3">
      <c r="G629" s="5">
        <v>44371.291666666664</v>
      </c>
      <c r="H629" s="91">
        <v>226.60669999999999</v>
      </c>
      <c r="I629" s="80">
        <f t="shared" si="45"/>
        <v>205.92382386503513</v>
      </c>
      <c r="J629" s="80">
        <f t="shared" si="46"/>
        <v>20.682876134964857</v>
      </c>
      <c r="K629" s="80">
        <f t="shared" si="47"/>
        <v>20.682876134964857</v>
      </c>
      <c r="L629" s="80">
        <f t="shared" si="48"/>
        <v>427.78136521429883</v>
      </c>
      <c r="M629" s="71">
        <f t="shared" si="49"/>
        <v>9.1272129795654133E-2</v>
      </c>
    </row>
    <row r="630" spans="7:13" x14ac:dyDescent="0.3">
      <c r="G630" s="9">
        <v>44372.291666666664</v>
      </c>
      <c r="H630" s="80">
        <v>223.95670000000001</v>
      </c>
      <c r="I630" s="80">
        <f t="shared" si="45"/>
        <v>207.99211147853163</v>
      </c>
      <c r="J630" s="80">
        <f t="shared" si="46"/>
        <v>15.964588521468386</v>
      </c>
      <c r="K630" s="80">
        <f t="shared" si="47"/>
        <v>15.964588521468386</v>
      </c>
      <c r="L630" s="80">
        <f t="shared" si="48"/>
        <v>254.86808665980013</v>
      </c>
      <c r="M630" s="71">
        <f t="shared" si="49"/>
        <v>7.1284263973653769E-2</v>
      </c>
    </row>
    <row r="631" spans="7:13" x14ac:dyDescent="0.3">
      <c r="G631" s="5">
        <v>44375.291666666664</v>
      </c>
      <c r="H631" s="91">
        <v>229.57329999999999</v>
      </c>
      <c r="I631" s="80">
        <f t="shared" si="45"/>
        <v>209.58857033067846</v>
      </c>
      <c r="J631" s="80">
        <f t="shared" si="46"/>
        <v>19.984729669321524</v>
      </c>
      <c r="K631" s="80">
        <f t="shared" si="47"/>
        <v>19.984729669321524</v>
      </c>
      <c r="L631" s="80">
        <f t="shared" si="48"/>
        <v>399.38941995585998</v>
      </c>
      <c r="M631" s="71">
        <f t="shared" si="49"/>
        <v>8.7051628692541877E-2</v>
      </c>
    </row>
    <row r="632" spans="7:13" x14ac:dyDescent="0.3">
      <c r="G632" s="9">
        <v>44376.291666666664</v>
      </c>
      <c r="H632" s="80">
        <v>226.92</v>
      </c>
      <c r="I632" s="80">
        <f t="shared" si="45"/>
        <v>211.58704329761065</v>
      </c>
      <c r="J632" s="80">
        <f t="shared" si="46"/>
        <v>15.332956702389339</v>
      </c>
      <c r="K632" s="80">
        <f t="shared" si="47"/>
        <v>15.332956702389339</v>
      </c>
      <c r="L632" s="80">
        <f t="shared" si="48"/>
        <v>235.09956123734614</v>
      </c>
      <c r="M632" s="71">
        <f t="shared" si="49"/>
        <v>6.7569877941077647E-2</v>
      </c>
    </row>
    <row r="633" spans="7:13" x14ac:dyDescent="0.3">
      <c r="G633" s="5">
        <v>44377.291666666664</v>
      </c>
      <c r="H633" s="91">
        <v>226.5667</v>
      </c>
      <c r="I633" s="80">
        <f t="shared" si="45"/>
        <v>213.12033896784959</v>
      </c>
      <c r="J633" s="80">
        <f t="shared" si="46"/>
        <v>13.446361032150406</v>
      </c>
      <c r="K633" s="80">
        <f t="shared" si="47"/>
        <v>13.446361032150406</v>
      </c>
      <c r="L633" s="80">
        <f t="shared" si="48"/>
        <v>180.80462500693295</v>
      </c>
      <c r="M633" s="71">
        <f t="shared" si="49"/>
        <v>5.9348355394461795E-2</v>
      </c>
    </row>
    <row r="634" spans="7:13" x14ac:dyDescent="0.3">
      <c r="G634" s="9">
        <v>44378.291666666664</v>
      </c>
      <c r="H634" s="80">
        <v>225.97329999999999</v>
      </c>
      <c r="I634" s="80">
        <f t="shared" si="45"/>
        <v>214.46497507106463</v>
      </c>
      <c r="J634" s="80">
        <f t="shared" si="46"/>
        <v>11.508324928935366</v>
      </c>
      <c r="K634" s="80">
        <f t="shared" si="47"/>
        <v>11.508324928935366</v>
      </c>
      <c r="L634" s="80">
        <f t="shared" si="48"/>
        <v>132.4415426699552</v>
      </c>
      <c r="M634" s="71">
        <f t="shared" si="49"/>
        <v>5.0927808413362842E-2</v>
      </c>
    </row>
    <row r="635" spans="7:13" x14ac:dyDescent="0.3">
      <c r="G635" s="5">
        <v>44379.291666666664</v>
      </c>
      <c r="H635" s="91">
        <v>226.3</v>
      </c>
      <c r="I635" s="80">
        <f t="shared" si="45"/>
        <v>215.61580756395816</v>
      </c>
      <c r="J635" s="80">
        <f t="shared" si="46"/>
        <v>10.684192436041855</v>
      </c>
      <c r="K635" s="80">
        <f t="shared" si="47"/>
        <v>10.684192436041855</v>
      </c>
      <c r="L635" s="80">
        <f t="shared" si="48"/>
        <v>114.15196801037398</v>
      </c>
      <c r="M635" s="71">
        <f t="shared" si="49"/>
        <v>4.7212516288298076E-2</v>
      </c>
    </row>
    <row r="636" spans="7:13" x14ac:dyDescent="0.3">
      <c r="G636" s="9">
        <v>44383.291666666664</v>
      </c>
      <c r="H636" s="80">
        <v>219.86</v>
      </c>
      <c r="I636" s="80">
        <f t="shared" si="45"/>
        <v>216.68422680756234</v>
      </c>
      <c r="J636" s="80">
        <f t="shared" si="46"/>
        <v>3.1757731924376742</v>
      </c>
      <c r="K636" s="80">
        <f t="shared" si="47"/>
        <v>3.1757731924376742</v>
      </c>
      <c r="L636" s="80">
        <f t="shared" si="48"/>
        <v>10.085535369805777</v>
      </c>
      <c r="M636" s="71">
        <f t="shared" si="49"/>
        <v>1.4444524663138697E-2</v>
      </c>
    </row>
    <row r="637" spans="7:13" x14ac:dyDescent="0.3">
      <c r="G637" s="5">
        <v>44384.291666666664</v>
      </c>
      <c r="H637" s="91">
        <v>214.88329999999999</v>
      </c>
      <c r="I637" s="80">
        <f t="shared" si="45"/>
        <v>217.00180412680612</v>
      </c>
      <c r="J637" s="80">
        <f t="shared" si="46"/>
        <v>-2.1185041268061298</v>
      </c>
      <c r="K637" s="80">
        <f t="shared" si="47"/>
        <v>2.1185041268061298</v>
      </c>
      <c r="L637" s="80">
        <f t="shared" si="48"/>
        <v>4.4880597352946019</v>
      </c>
      <c r="M637" s="71">
        <f t="shared" si="49"/>
        <v>9.8588588634208885E-3</v>
      </c>
    </row>
    <row r="638" spans="7:13" x14ac:dyDescent="0.3">
      <c r="G638" s="9">
        <v>44385.291666666664</v>
      </c>
      <c r="H638" s="80">
        <v>217.60329999999999</v>
      </c>
      <c r="I638" s="80">
        <f t="shared" si="45"/>
        <v>216.78995371412552</v>
      </c>
      <c r="J638" s="80">
        <f t="shared" si="46"/>
        <v>0.81334628587447355</v>
      </c>
      <c r="K638" s="80">
        <f t="shared" si="47"/>
        <v>0.81334628587447355</v>
      </c>
      <c r="L638" s="80">
        <f t="shared" si="48"/>
        <v>0.66153218074580089</v>
      </c>
      <c r="M638" s="71">
        <f t="shared" si="49"/>
        <v>3.7377479379884109E-3</v>
      </c>
    </row>
    <row r="639" spans="7:13" x14ac:dyDescent="0.3">
      <c r="G639" s="5">
        <v>44386.291666666664</v>
      </c>
      <c r="H639" s="91">
        <v>218.98330000000001</v>
      </c>
      <c r="I639" s="80">
        <f t="shared" si="45"/>
        <v>216.87128834271297</v>
      </c>
      <c r="J639" s="80">
        <f t="shared" si="46"/>
        <v>2.1120116572870415</v>
      </c>
      <c r="K639" s="80">
        <f t="shared" si="47"/>
        <v>2.1120116572870415</v>
      </c>
      <c r="L639" s="80">
        <f t="shared" si="48"/>
        <v>4.4605932405163555</v>
      </c>
      <c r="M639" s="71">
        <f t="shared" si="49"/>
        <v>9.6446243037119333E-3</v>
      </c>
    </row>
    <row r="640" spans="7:13" x14ac:dyDescent="0.3">
      <c r="G640" s="9">
        <v>44389.291666666664</v>
      </c>
      <c r="H640" s="80">
        <v>228.5667</v>
      </c>
      <c r="I640" s="80">
        <f t="shared" si="45"/>
        <v>217.08248950844165</v>
      </c>
      <c r="J640" s="80">
        <f t="shared" si="46"/>
        <v>11.484210491558343</v>
      </c>
      <c r="K640" s="80">
        <f t="shared" si="47"/>
        <v>11.484210491558343</v>
      </c>
      <c r="L640" s="80">
        <f t="shared" si="48"/>
        <v>131.88709061441872</v>
      </c>
      <c r="M640" s="71">
        <f t="shared" si="49"/>
        <v>5.0244460332840891E-2</v>
      </c>
    </row>
    <row r="641" spans="7:13" x14ac:dyDescent="0.3">
      <c r="G641" s="5">
        <v>44390.291666666664</v>
      </c>
      <c r="H641" s="91">
        <v>222.8467</v>
      </c>
      <c r="I641" s="80">
        <f t="shared" si="45"/>
        <v>218.2309105575975</v>
      </c>
      <c r="J641" s="80">
        <f t="shared" si="46"/>
        <v>4.6157894424025017</v>
      </c>
      <c r="K641" s="80">
        <f t="shared" si="47"/>
        <v>4.6157894424025017</v>
      </c>
      <c r="L641" s="80">
        <f t="shared" si="48"/>
        <v>21.305512176594398</v>
      </c>
      <c r="M641" s="71">
        <f t="shared" si="49"/>
        <v>2.0712846285821158E-2</v>
      </c>
    </row>
    <row r="642" spans="7:13" x14ac:dyDescent="0.3">
      <c r="G642" s="9">
        <v>44391.291666666664</v>
      </c>
      <c r="H642" s="80">
        <v>217.79329999999999</v>
      </c>
      <c r="I642" s="80">
        <f t="shared" si="45"/>
        <v>218.69248950183777</v>
      </c>
      <c r="J642" s="80">
        <f t="shared" si="46"/>
        <v>-0.89918950183778179</v>
      </c>
      <c r="K642" s="80">
        <f t="shared" si="47"/>
        <v>0.89918950183778179</v>
      </c>
      <c r="L642" s="80">
        <f t="shared" si="48"/>
        <v>0.80854176021527813</v>
      </c>
      <c r="M642" s="71">
        <f t="shared" si="49"/>
        <v>4.1286371152729762E-3</v>
      </c>
    </row>
    <row r="643" spans="7:13" x14ac:dyDescent="0.3">
      <c r="G643" s="5">
        <v>44392.291666666664</v>
      </c>
      <c r="H643" s="91">
        <v>216.86670000000001</v>
      </c>
      <c r="I643" s="80">
        <f t="shared" si="45"/>
        <v>218.60257055165403</v>
      </c>
      <c r="J643" s="80">
        <f t="shared" si="46"/>
        <v>-1.7358705516540169</v>
      </c>
      <c r="K643" s="80">
        <f t="shared" si="47"/>
        <v>1.7358705516540169</v>
      </c>
      <c r="L643" s="80">
        <f t="shared" si="48"/>
        <v>3.0132465720996211</v>
      </c>
      <c r="M643" s="71">
        <f t="shared" si="49"/>
        <v>8.0043204035198431E-3</v>
      </c>
    </row>
    <row r="644" spans="7:13" x14ac:dyDescent="0.3">
      <c r="G644" s="9">
        <v>44393.291666666664</v>
      </c>
      <c r="H644" s="80">
        <v>214.74</v>
      </c>
      <c r="I644" s="80">
        <f t="shared" si="45"/>
        <v>218.42898349648863</v>
      </c>
      <c r="J644" s="80">
        <f t="shared" si="46"/>
        <v>-3.6889834964886177</v>
      </c>
      <c r="K644" s="80">
        <f t="shared" si="47"/>
        <v>3.6889834964886177</v>
      </c>
      <c r="L644" s="80">
        <f t="shared" si="48"/>
        <v>13.608599237365388</v>
      </c>
      <c r="M644" s="71">
        <f t="shared" si="49"/>
        <v>1.7178837182120786E-2</v>
      </c>
    </row>
    <row r="645" spans="7:13" x14ac:dyDescent="0.3">
      <c r="G645" s="5">
        <v>44396.291666666664</v>
      </c>
      <c r="H645" s="91">
        <v>215.4067</v>
      </c>
      <c r="I645" s="80">
        <f t="shared" si="45"/>
        <v>218.06008514683975</v>
      </c>
      <c r="J645" s="80">
        <f t="shared" si="46"/>
        <v>-2.6533851468397529</v>
      </c>
      <c r="K645" s="80">
        <f t="shared" si="47"/>
        <v>2.6533851468397529</v>
      </c>
      <c r="L645" s="80">
        <f t="shared" si="48"/>
        <v>7.0404527374698169</v>
      </c>
      <c r="M645" s="71">
        <f t="shared" si="49"/>
        <v>1.2318025144249241E-2</v>
      </c>
    </row>
    <row r="646" spans="7:13" x14ac:dyDescent="0.3">
      <c r="G646" s="9">
        <v>44397.291666666664</v>
      </c>
      <c r="H646" s="80">
        <v>220.16669999999999</v>
      </c>
      <c r="I646" s="80">
        <f t="shared" ref="I646:I709" si="50">alpha*H645+(1-alpha)*I645</f>
        <v>217.79474663215578</v>
      </c>
      <c r="J646" s="80">
        <f t="shared" ref="J646:J709" si="51">H646-I646</f>
        <v>2.3719533678442133</v>
      </c>
      <c r="K646" s="80">
        <f t="shared" ref="K646:K709" si="52">ABS(J646)</f>
        <v>2.3719533678442133</v>
      </c>
      <c r="L646" s="80">
        <f t="shared" ref="L646:L709" si="53">J646^2</f>
        <v>5.6261627792275055</v>
      </c>
      <c r="M646" s="71">
        <f t="shared" ref="M646:M709" si="54">K646/H646</f>
        <v>1.0773442885977822E-2</v>
      </c>
    </row>
    <row r="647" spans="7:13" x14ac:dyDescent="0.3">
      <c r="G647" s="5">
        <v>44398.291666666664</v>
      </c>
      <c r="H647" s="91">
        <v>218.43</v>
      </c>
      <c r="I647" s="80">
        <f t="shared" si="50"/>
        <v>218.0319419689402</v>
      </c>
      <c r="J647" s="80">
        <f t="shared" si="51"/>
        <v>0.39805803105980431</v>
      </c>
      <c r="K647" s="80">
        <f t="shared" si="52"/>
        <v>0.39805803105980431</v>
      </c>
      <c r="L647" s="80">
        <f t="shared" si="53"/>
        <v>0.15845019609120814</v>
      </c>
      <c r="M647" s="71">
        <f t="shared" si="54"/>
        <v>1.822359708189371E-3</v>
      </c>
    </row>
    <row r="648" spans="7:13" x14ac:dyDescent="0.3">
      <c r="G648" s="9">
        <v>44399.291666666664</v>
      </c>
      <c r="H648" s="80">
        <v>216.42</v>
      </c>
      <c r="I648" s="80">
        <f t="shared" si="50"/>
        <v>218.07174777204619</v>
      </c>
      <c r="J648" s="80">
        <f t="shared" si="51"/>
        <v>-1.6517477720462068</v>
      </c>
      <c r="K648" s="80">
        <f t="shared" si="52"/>
        <v>1.6517477720462068</v>
      </c>
      <c r="L648" s="80">
        <f t="shared" si="53"/>
        <v>2.728270702459608</v>
      </c>
      <c r="M648" s="71">
        <f t="shared" si="54"/>
        <v>7.6321401536189213E-3</v>
      </c>
    </row>
    <row r="649" spans="7:13" x14ac:dyDescent="0.3">
      <c r="G649" s="5">
        <v>44400.291666666664</v>
      </c>
      <c r="H649" s="91">
        <v>214.46</v>
      </c>
      <c r="I649" s="80">
        <f t="shared" si="50"/>
        <v>217.90657299484158</v>
      </c>
      <c r="J649" s="80">
        <f t="shared" si="51"/>
        <v>-3.4465729948415742</v>
      </c>
      <c r="K649" s="80">
        <f t="shared" si="52"/>
        <v>3.4465729948415742</v>
      </c>
      <c r="L649" s="80">
        <f t="shared" si="53"/>
        <v>11.878865408771217</v>
      </c>
      <c r="M649" s="71">
        <f t="shared" si="54"/>
        <v>1.6070936281085395E-2</v>
      </c>
    </row>
    <row r="650" spans="7:13" x14ac:dyDescent="0.3">
      <c r="G650" s="9">
        <v>44403.291666666664</v>
      </c>
      <c r="H650" s="80">
        <v>219.20670000000001</v>
      </c>
      <c r="I650" s="80">
        <f t="shared" si="50"/>
        <v>217.56191569535741</v>
      </c>
      <c r="J650" s="80">
        <f t="shared" si="51"/>
        <v>1.6447843046425987</v>
      </c>
      <c r="K650" s="80">
        <f t="shared" si="52"/>
        <v>1.6447843046425987</v>
      </c>
      <c r="L650" s="80">
        <f t="shared" si="53"/>
        <v>2.7053154087986369</v>
      </c>
      <c r="M650" s="71">
        <f t="shared" si="54"/>
        <v>7.5033486870729714E-3</v>
      </c>
    </row>
    <row r="651" spans="7:13" x14ac:dyDescent="0.3">
      <c r="G651" s="5">
        <v>44404.291666666664</v>
      </c>
      <c r="H651" s="91">
        <v>214.92670000000001</v>
      </c>
      <c r="I651" s="80">
        <f t="shared" si="50"/>
        <v>217.72639412582168</v>
      </c>
      <c r="J651" s="80">
        <f t="shared" si="51"/>
        <v>-2.7996941258216737</v>
      </c>
      <c r="K651" s="80">
        <f t="shared" si="52"/>
        <v>2.7996941258216737</v>
      </c>
      <c r="L651" s="80">
        <f t="shared" si="53"/>
        <v>7.8382871981603852</v>
      </c>
      <c r="M651" s="71">
        <f t="shared" si="54"/>
        <v>1.3026274194046963E-2</v>
      </c>
    </row>
    <row r="652" spans="7:13" x14ac:dyDescent="0.3">
      <c r="G652" s="9">
        <v>44405.291666666664</v>
      </c>
      <c r="H652" s="80">
        <v>215.66</v>
      </c>
      <c r="I652" s="80">
        <f t="shared" si="50"/>
        <v>217.44642471323954</v>
      </c>
      <c r="J652" s="80">
        <f t="shared" si="51"/>
        <v>-1.7864247132395406</v>
      </c>
      <c r="K652" s="80">
        <f t="shared" si="52"/>
        <v>1.7864247132395406</v>
      </c>
      <c r="L652" s="80">
        <f t="shared" si="53"/>
        <v>3.1913132560729749</v>
      </c>
      <c r="M652" s="71">
        <f t="shared" si="54"/>
        <v>8.28352366335686E-3</v>
      </c>
    </row>
    <row r="653" spans="7:13" x14ac:dyDescent="0.3">
      <c r="G653" s="5">
        <v>44406.291666666664</v>
      </c>
      <c r="H653" s="91">
        <v>225.7833</v>
      </c>
      <c r="I653" s="80">
        <f t="shared" si="50"/>
        <v>217.2677822419156</v>
      </c>
      <c r="J653" s="80">
        <f t="shared" si="51"/>
        <v>8.5155177580843997</v>
      </c>
      <c r="K653" s="80">
        <f t="shared" si="52"/>
        <v>8.5155177580843997</v>
      </c>
      <c r="L653" s="80">
        <f t="shared" si="53"/>
        <v>72.514042688250754</v>
      </c>
      <c r="M653" s="71">
        <f t="shared" si="54"/>
        <v>3.7715445553698615E-2</v>
      </c>
    </row>
    <row r="654" spans="7:13" x14ac:dyDescent="0.3">
      <c r="G654" s="9">
        <v>44407.291666666664</v>
      </c>
      <c r="H654" s="80">
        <v>229.0667</v>
      </c>
      <c r="I654" s="80">
        <f t="shared" si="50"/>
        <v>218.11933401772404</v>
      </c>
      <c r="J654" s="80">
        <f t="shared" si="51"/>
        <v>10.947365982275954</v>
      </c>
      <c r="K654" s="80">
        <f t="shared" si="52"/>
        <v>10.947365982275954</v>
      </c>
      <c r="L654" s="80">
        <f t="shared" si="53"/>
        <v>119.84482194989278</v>
      </c>
      <c r="M654" s="71">
        <f t="shared" si="54"/>
        <v>4.7791171664305437E-2</v>
      </c>
    </row>
    <row r="655" spans="7:13" x14ac:dyDescent="0.3">
      <c r="G655" s="5">
        <v>44410.291666666664</v>
      </c>
      <c r="H655" s="91">
        <v>236.55670000000001</v>
      </c>
      <c r="I655" s="80">
        <f t="shared" si="50"/>
        <v>219.21407061595164</v>
      </c>
      <c r="J655" s="80">
        <f t="shared" si="51"/>
        <v>17.342629384048365</v>
      </c>
      <c r="K655" s="80">
        <f t="shared" si="52"/>
        <v>17.342629384048365</v>
      </c>
      <c r="L655" s="80">
        <f t="shared" si="53"/>
        <v>300.76679395245776</v>
      </c>
      <c r="M655" s="71">
        <f t="shared" si="54"/>
        <v>7.3312780335743455E-2</v>
      </c>
    </row>
    <row r="656" spans="7:13" x14ac:dyDescent="0.3">
      <c r="G656" s="9">
        <v>44411.291666666664</v>
      </c>
      <c r="H656" s="80">
        <v>236.58</v>
      </c>
      <c r="I656" s="80">
        <f t="shared" si="50"/>
        <v>220.94833355435651</v>
      </c>
      <c r="J656" s="80">
        <f t="shared" si="51"/>
        <v>15.631666445643503</v>
      </c>
      <c r="K656" s="80">
        <f t="shared" si="52"/>
        <v>15.631666445643503</v>
      </c>
      <c r="L656" s="80">
        <f t="shared" si="53"/>
        <v>244.34899586785701</v>
      </c>
      <c r="M656" s="71">
        <f t="shared" si="54"/>
        <v>6.6073490766943535E-2</v>
      </c>
    </row>
    <row r="657" spans="7:13" x14ac:dyDescent="0.3">
      <c r="G657" s="5">
        <v>44412.291666666664</v>
      </c>
      <c r="H657" s="91">
        <v>236.97329999999999</v>
      </c>
      <c r="I657" s="80">
        <f t="shared" si="50"/>
        <v>222.51150019892088</v>
      </c>
      <c r="J657" s="80">
        <f t="shared" si="51"/>
        <v>14.46179980107911</v>
      </c>
      <c r="K657" s="80">
        <f t="shared" si="52"/>
        <v>14.46179980107911</v>
      </c>
      <c r="L657" s="80">
        <f t="shared" si="53"/>
        <v>209.14365348649179</v>
      </c>
      <c r="M657" s="71">
        <f t="shared" si="54"/>
        <v>6.1027127533266869E-2</v>
      </c>
    </row>
    <row r="658" spans="7:13" x14ac:dyDescent="0.3">
      <c r="G658" s="9">
        <v>44413.291666666664</v>
      </c>
      <c r="H658" s="80">
        <v>238.21</v>
      </c>
      <c r="I658" s="80">
        <f t="shared" si="50"/>
        <v>223.95768017902878</v>
      </c>
      <c r="J658" s="80">
        <f t="shared" si="51"/>
        <v>14.252319820971223</v>
      </c>
      <c r="K658" s="80">
        <f t="shared" si="52"/>
        <v>14.252319820971223</v>
      </c>
      <c r="L658" s="80">
        <f t="shared" si="53"/>
        <v>203.12862027924922</v>
      </c>
      <c r="M658" s="71">
        <f t="shared" si="54"/>
        <v>5.9830904751988677E-2</v>
      </c>
    </row>
    <row r="659" spans="7:13" x14ac:dyDescent="0.3">
      <c r="G659" s="5">
        <v>44414.291666666664</v>
      </c>
      <c r="H659" s="91">
        <v>233.0333</v>
      </c>
      <c r="I659" s="80">
        <f t="shared" si="50"/>
        <v>225.38291216112592</v>
      </c>
      <c r="J659" s="80">
        <f t="shared" si="51"/>
        <v>7.6503878388740816</v>
      </c>
      <c r="K659" s="80">
        <f t="shared" si="52"/>
        <v>7.6503878388740816</v>
      </c>
      <c r="L659" s="80">
        <f t="shared" si="53"/>
        <v>58.528434085192437</v>
      </c>
      <c r="M659" s="71">
        <f t="shared" si="54"/>
        <v>3.2829590615908032E-2</v>
      </c>
    </row>
    <row r="660" spans="7:13" x14ac:dyDescent="0.3">
      <c r="G660" s="9">
        <v>44417.291666666664</v>
      </c>
      <c r="H660" s="80">
        <v>237.92</v>
      </c>
      <c r="I660" s="80">
        <f t="shared" si="50"/>
        <v>226.14795094501335</v>
      </c>
      <c r="J660" s="80">
        <f t="shared" si="51"/>
        <v>11.772049054986638</v>
      </c>
      <c r="K660" s="80">
        <f t="shared" si="52"/>
        <v>11.772049054986638</v>
      </c>
      <c r="L660" s="80">
        <f t="shared" si="53"/>
        <v>138.58113895301182</v>
      </c>
      <c r="M660" s="71">
        <f t="shared" si="54"/>
        <v>4.9479022591571283E-2</v>
      </c>
    </row>
    <row r="661" spans="7:13" x14ac:dyDescent="0.3">
      <c r="G661" s="5">
        <v>44418.291666666664</v>
      </c>
      <c r="H661" s="91">
        <v>236.66329999999999</v>
      </c>
      <c r="I661" s="80">
        <f t="shared" si="50"/>
        <v>227.32515585051203</v>
      </c>
      <c r="J661" s="80">
        <f t="shared" si="51"/>
        <v>9.3381441494879596</v>
      </c>
      <c r="K661" s="80">
        <f t="shared" si="52"/>
        <v>9.3381441494879596</v>
      </c>
      <c r="L661" s="80">
        <f t="shared" si="53"/>
        <v>87.200936156616208</v>
      </c>
      <c r="M661" s="71">
        <f t="shared" si="54"/>
        <v>3.9457508407463093E-2</v>
      </c>
    </row>
    <row r="662" spans="7:13" x14ac:dyDescent="0.3">
      <c r="G662" s="9">
        <v>44419.291666666664</v>
      </c>
      <c r="H662" s="80">
        <v>235.94</v>
      </c>
      <c r="I662" s="80">
        <f t="shared" si="50"/>
        <v>228.25897026546085</v>
      </c>
      <c r="J662" s="80">
        <f t="shared" si="51"/>
        <v>7.6810297345391518</v>
      </c>
      <c r="K662" s="80">
        <f t="shared" si="52"/>
        <v>7.6810297345391518</v>
      </c>
      <c r="L662" s="80">
        <f t="shared" si="53"/>
        <v>58.99821778287459</v>
      </c>
      <c r="M662" s="71">
        <f t="shared" si="54"/>
        <v>3.2555012861486612E-2</v>
      </c>
    </row>
    <row r="663" spans="7:13" x14ac:dyDescent="0.3">
      <c r="G663" s="5">
        <v>44420.291666666664</v>
      </c>
      <c r="H663" s="91">
        <v>240.75</v>
      </c>
      <c r="I663" s="80">
        <f t="shared" si="50"/>
        <v>229.02707323891477</v>
      </c>
      <c r="J663" s="80">
        <f t="shared" si="51"/>
        <v>11.722926761085233</v>
      </c>
      <c r="K663" s="80">
        <f t="shared" si="52"/>
        <v>11.722926761085233</v>
      </c>
      <c r="L663" s="80">
        <f t="shared" si="53"/>
        <v>137.42701184576831</v>
      </c>
      <c r="M663" s="71">
        <f t="shared" si="54"/>
        <v>4.8693361416761095E-2</v>
      </c>
    </row>
    <row r="664" spans="7:13" x14ac:dyDescent="0.3">
      <c r="G664" s="9">
        <v>44421.291666666664</v>
      </c>
      <c r="H664" s="80">
        <v>239.05670000000001</v>
      </c>
      <c r="I664" s="80">
        <f t="shared" si="50"/>
        <v>230.19936591502329</v>
      </c>
      <c r="J664" s="80">
        <f t="shared" si="51"/>
        <v>8.8573340849767135</v>
      </c>
      <c r="K664" s="80">
        <f t="shared" si="52"/>
        <v>8.8573340849767135</v>
      </c>
      <c r="L664" s="80">
        <f t="shared" si="53"/>
        <v>78.45236709289027</v>
      </c>
      <c r="M664" s="71">
        <f t="shared" si="54"/>
        <v>3.7051185283561237E-2</v>
      </c>
    </row>
    <row r="665" spans="7:13" x14ac:dyDescent="0.3">
      <c r="G665" s="5">
        <v>44424.291666666664</v>
      </c>
      <c r="H665" s="91">
        <v>228.72329999999999</v>
      </c>
      <c r="I665" s="80">
        <f t="shared" si="50"/>
        <v>231.08509932352098</v>
      </c>
      <c r="J665" s="80">
        <f t="shared" si="51"/>
        <v>-2.3617993235209838</v>
      </c>
      <c r="K665" s="80">
        <f t="shared" si="52"/>
        <v>2.3617993235209838</v>
      </c>
      <c r="L665" s="80">
        <f t="shared" si="53"/>
        <v>5.5780960445841767</v>
      </c>
      <c r="M665" s="71">
        <f t="shared" si="54"/>
        <v>1.0326011051436315E-2</v>
      </c>
    </row>
    <row r="666" spans="7:13" x14ac:dyDescent="0.3">
      <c r="G666" s="9">
        <v>44425.291666666664</v>
      </c>
      <c r="H666" s="80">
        <v>221.9033</v>
      </c>
      <c r="I666" s="80">
        <f t="shared" si="50"/>
        <v>230.84891939116889</v>
      </c>
      <c r="J666" s="80">
        <f t="shared" si="51"/>
        <v>-8.9456193911688899</v>
      </c>
      <c r="K666" s="80">
        <f t="shared" si="52"/>
        <v>8.9456193911688899</v>
      </c>
      <c r="L666" s="80">
        <f t="shared" si="53"/>
        <v>80.024106291656864</v>
      </c>
      <c r="M666" s="71">
        <f t="shared" si="54"/>
        <v>4.0313142666958492E-2</v>
      </c>
    </row>
    <row r="667" spans="7:13" x14ac:dyDescent="0.3">
      <c r="G667" s="5">
        <v>44426.291666666664</v>
      </c>
      <c r="H667" s="91">
        <v>229.66329999999999</v>
      </c>
      <c r="I667" s="80">
        <f t="shared" si="50"/>
        <v>229.95435745205202</v>
      </c>
      <c r="J667" s="80">
        <f t="shared" si="51"/>
        <v>-0.29105745205202993</v>
      </c>
      <c r="K667" s="80">
        <f t="shared" si="52"/>
        <v>0.29105745205202993</v>
      </c>
      <c r="L667" s="80">
        <f t="shared" si="53"/>
        <v>8.4714440395019699E-2</v>
      </c>
      <c r="M667" s="71">
        <f t="shared" si="54"/>
        <v>1.2673224326743974E-3</v>
      </c>
    </row>
    <row r="668" spans="7:13" x14ac:dyDescent="0.3">
      <c r="G668" s="9">
        <v>44427.291666666664</v>
      </c>
      <c r="H668" s="80">
        <v>224.49</v>
      </c>
      <c r="I668" s="80">
        <f t="shared" si="50"/>
        <v>229.92525170684684</v>
      </c>
      <c r="J668" s="80">
        <f t="shared" si="51"/>
        <v>-5.4352517068468273</v>
      </c>
      <c r="K668" s="80">
        <f t="shared" si="52"/>
        <v>5.4352517068468273</v>
      </c>
      <c r="L668" s="80">
        <f t="shared" si="53"/>
        <v>29.541961116781351</v>
      </c>
      <c r="M668" s="71">
        <f t="shared" si="54"/>
        <v>2.4211553774541525E-2</v>
      </c>
    </row>
    <row r="669" spans="7:13" x14ac:dyDescent="0.3">
      <c r="G669" s="5">
        <v>44428.291666666664</v>
      </c>
      <c r="H669" s="91">
        <v>226.7533</v>
      </c>
      <c r="I669" s="80">
        <f t="shared" si="50"/>
        <v>229.38172653616218</v>
      </c>
      <c r="J669" s="80">
        <f t="shared" si="51"/>
        <v>-2.6284265361621806</v>
      </c>
      <c r="K669" s="80">
        <f t="shared" si="52"/>
        <v>2.6284265361621806</v>
      </c>
      <c r="L669" s="80">
        <f t="shared" si="53"/>
        <v>6.9086260560015189</v>
      </c>
      <c r="M669" s="71">
        <f t="shared" si="54"/>
        <v>1.1591569058365107E-2</v>
      </c>
    </row>
    <row r="670" spans="7:13" x14ac:dyDescent="0.3">
      <c r="G670" s="9">
        <v>44431.291666666664</v>
      </c>
      <c r="H670" s="80">
        <v>235.4333</v>
      </c>
      <c r="I670" s="80">
        <f t="shared" si="50"/>
        <v>229.11888388254596</v>
      </c>
      <c r="J670" s="80">
        <f t="shared" si="51"/>
        <v>6.3144161174540443</v>
      </c>
      <c r="K670" s="80">
        <f t="shared" si="52"/>
        <v>6.3144161174540443</v>
      </c>
      <c r="L670" s="80">
        <f t="shared" si="53"/>
        <v>39.871850904363406</v>
      </c>
      <c r="M670" s="71">
        <f t="shared" si="54"/>
        <v>2.682040355996388E-2</v>
      </c>
    </row>
    <row r="671" spans="7:13" x14ac:dyDescent="0.3">
      <c r="G671" s="5">
        <v>44432.291666666664</v>
      </c>
      <c r="H671" s="91">
        <v>236.16329999999999</v>
      </c>
      <c r="I671" s="80">
        <f t="shared" si="50"/>
        <v>229.75032549429136</v>
      </c>
      <c r="J671" s="80">
        <f t="shared" si="51"/>
        <v>6.4129745057086325</v>
      </c>
      <c r="K671" s="80">
        <f t="shared" si="52"/>
        <v>6.4129745057086325</v>
      </c>
      <c r="L671" s="80">
        <f t="shared" si="53"/>
        <v>41.126242010868879</v>
      </c>
      <c r="M671" s="71">
        <f t="shared" si="54"/>
        <v>2.7154831024586091E-2</v>
      </c>
    </row>
    <row r="672" spans="7:13" x14ac:dyDescent="0.3">
      <c r="G672" s="9">
        <v>44433.291666666664</v>
      </c>
      <c r="H672" s="80">
        <v>237.0667</v>
      </c>
      <c r="I672" s="80">
        <f t="shared" si="50"/>
        <v>230.39162294486223</v>
      </c>
      <c r="J672" s="80">
        <f t="shared" si="51"/>
        <v>6.6750770551377627</v>
      </c>
      <c r="K672" s="80">
        <f t="shared" si="52"/>
        <v>6.6750770551377627</v>
      </c>
      <c r="L672" s="80">
        <f t="shared" si="53"/>
        <v>44.556653692026629</v>
      </c>
      <c r="M672" s="71">
        <f t="shared" si="54"/>
        <v>2.8156957747071869E-2</v>
      </c>
    </row>
    <row r="673" spans="7:13" x14ac:dyDescent="0.3">
      <c r="G673" s="5">
        <v>44434.291666666664</v>
      </c>
      <c r="H673" s="91">
        <v>233.72</v>
      </c>
      <c r="I673" s="80">
        <f t="shared" si="50"/>
        <v>231.05913065037601</v>
      </c>
      <c r="J673" s="80">
        <f t="shared" si="51"/>
        <v>2.6608693496239937</v>
      </c>
      <c r="K673" s="80">
        <f t="shared" si="52"/>
        <v>2.6608693496239937</v>
      </c>
      <c r="L673" s="80">
        <f t="shared" si="53"/>
        <v>7.0802256957684149</v>
      </c>
      <c r="M673" s="71">
        <f t="shared" si="54"/>
        <v>1.138485944559299E-2</v>
      </c>
    </row>
    <row r="674" spans="7:13" x14ac:dyDescent="0.3">
      <c r="G674" s="9">
        <v>44435.291666666664</v>
      </c>
      <c r="H674" s="80">
        <v>237.30670000000001</v>
      </c>
      <c r="I674" s="80">
        <f t="shared" si="50"/>
        <v>231.32521758533841</v>
      </c>
      <c r="J674" s="80">
        <f t="shared" si="51"/>
        <v>5.981482414661599</v>
      </c>
      <c r="K674" s="80">
        <f t="shared" si="52"/>
        <v>5.981482414661599</v>
      </c>
      <c r="L674" s="80">
        <f t="shared" si="53"/>
        <v>35.778131876905952</v>
      </c>
      <c r="M674" s="71">
        <f t="shared" si="54"/>
        <v>2.5205703904110584E-2</v>
      </c>
    </row>
    <row r="675" spans="7:13" x14ac:dyDescent="0.3">
      <c r="G675" s="5">
        <v>44438.291666666664</v>
      </c>
      <c r="H675" s="91">
        <v>243.63669999999999</v>
      </c>
      <c r="I675" s="80">
        <f t="shared" si="50"/>
        <v>231.92336582680457</v>
      </c>
      <c r="J675" s="80">
        <f t="shared" si="51"/>
        <v>11.71333417319542</v>
      </c>
      <c r="K675" s="80">
        <f t="shared" si="52"/>
        <v>11.71333417319542</v>
      </c>
      <c r="L675" s="80">
        <f t="shared" si="53"/>
        <v>137.20219745294764</v>
      </c>
      <c r="M675" s="71">
        <f t="shared" si="54"/>
        <v>4.8077051500022047E-2</v>
      </c>
    </row>
    <row r="676" spans="7:13" x14ac:dyDescent="0.3">
      <c r="G676" s="9">
        <v>44439.291666666664</v>
      </c>
      <c r="H676" s="80">
        <v>245.24</v>
      </c>
      <c r="I676" s="80">
        <f t="shared" si="50"/>
        <v>233.09469924412412</v>
      </c>
      <c r="J676" s="80">
        <f t="shared" si="51"/>
        <v>12.145300755875894</v>
      </c>
      <c r="K676" s="80">
        <f t="shared" si="52"/>
        <v>12.145300755875894</v>
      </c>
      <c r="L676" s="80">
        <f t="shared" si="53"/>
        <v>147.50833045067955</v>
      </c>
      <c r="M676" s="71">
        <f t="shared" si="54"/>
        <v>4.9524142700521502E-2</v>
      </c>
    </row>
    <row r="677" spans="7:13" x14ac:dyDescent="0.3">
      <c r="G677" s="5">
        <v>44440.291666666664</v>
      </c>
      <c r="H677" s="91">
        <v>244.69669999999999</v>
      </c>
      <c r="I677" s="80">
        <f t="shared" si="50"/>
        <v>234.3092293197117</v>
      </c>
      <c r="J677" s="80">
        <f t="shared" si="51"/>
        <v>10.387470680288288</v>
      </c>
      <c r="K677" s="80">
        <f t="shared" si="52"/>
        <v>10.387470680288288</v>
      </c>
      <c r="L677" s="80">
        <f t="shared" si="53"/>
        <v>107.89954713384884</v>
      </c>
      <c r="M677" s="71">
        <f t="shared" si="54"/>
        <v>4.2450391363219403E-2</v>
      </c>
    </row>
    <row r="678" spans="7:13" x14ac:dyDescent="0.3">
      <c r="G678" s="9">
        <v>44441.291666666664</v>
      </c>
      <c r="H678" s="80">
        <v>244.13</v>
      </c>
      <c r="I678" s="80">
        <f t="shared" si="50"/>
        <v>235.34797638774054</v>
      </c>
      <c r="J678" s="80">
        <f t="shared" si="51"/>
        <v>8.7820236122594508</v>
      </c>
      <c r="K678" s="80">
        <f t="shared" si="52"/>
        <v>8.7820236122594508</v>
      </c>
      <c r="L678" s="80">
        <f t="shared" si="53"/>
        <v>77.123938726282532</v>
      </c>
      <c r="M678" s="71">
        <f t="shared" si="54"/>
        <v>3.5972734249209236E-2</v>
      </c>
    </row>
    <row r="679" spans="7:13" x14ac:dyDescent="0.3">
      <c r="G679" s="5">
        <v>44442.291666666664</v>
      </c>
      <c r="H679" s="91">
        <v>244.52330000000001</v>
      </c>
      <c r="I679" s="80">
        <f t="shared" si="50"/>
        <v>236.2261787489665</v>
      </c>
      <c r="J679" s="80">
        <f t="shared" si="51"/>
        <v>8.2971212510335022</v>
      </c>
      <c r="K679" s="80">
        <f t="shared" si="52"/>
        <v>8.2971212510335022</v>
      </c>
      <c r="L679" s="80">
        <f t="shared" si="53"/>
        <v>68.842221054351754</v>
      </c>
      <c r="M679" s="71">
        <f t="shared" si="54"/>
        <v>3.393182265671002E-2</v>
      </c>
    </row>
    <row r="680" spans="7:13" x14ac:dyDescent="0.3">
      <c r="G680" s="9">
        <v>44446.291666666664</v>
      </c>
      <c r="H680" s="80">
        <v>250.97329999999999</v>
      </c>
      <c r="I680" s="80">
        <f t="shared" si="50"/>
        <v>237.05589087406986</v>
      </c>
      <c r="J680" s="80">
        <f t="shared" si="51"/>
        <v>13.917409125930135</v>
      </c>
      <c r="K680" s="80">
        <f t="shared" si="52"/>
        <v>13.917409125930135</v>
      </c>
      <c r="L680" s="80">
        <f t="shared" si="53"/>
        <v>193.6942767785234</v>
      </c>
      <c r="M680" s="71">
        <f t="shared" si="54"/>
        <v>5.545374398762791E-2</v>
      </c>
    </row>
    <row r="681" spans="7:13" x14ac:dyDescent="0.3">
      <c r="G681" s="5">
        <v>44447.291666666664</v>
      </c>
      <c r="H681" s="91">
        <v>251.29</v>
      </c>
      <c r="I681" s="80">
        <f t="shared" si="50"/>
        <v>238.44763178666287</v>
      </c>
      <c r="J681" s="80">
        <f t="shared" si="51"/>
        <v>12.842368213337124</v>
      </c>
      <c r="K681" s="80">
        <f t="shared" si="52"/>
        <v>12.842368213337124</v>
      </c>
      <c r="L681" s="80">
        <f t="shared" si="53"/>
        <v>164.92642132693177</v>
      </c>
      <c r="M681" s="71">
        <f t="shared" si="54"/>
        <v>5.1105767095137589E-2</v>
      </c>
    </row>
    <row r="682" spans="7:13" x14ac:dyDescent="0.3">
      <c r="G682" s="9">
        <v>44448.291666666664</v>
      </c>
      <c r="H682" s="80">
        <v>251.62</v>
      </c>
      <c r="I682" s="80">
        <f t="shared" si="50"/>
        <v>239.73186860799657</v>
      </c>
      <c r="J682" s="80">
        <f t="shared" si="51"/>
        <v>11.88813139200343</v>
      </c>
      <c r="K682" s="80">
        <f t="shared" si="52"/>
        <v>11.88813139200343</v>
      </c>
      <c r="L682" s="80">
        <f t="shared" si="53"/>
        <v>141.3276679935374</v>
      </c>
      <c r="M682" s="71">
        <f t="shared" si="54"/>
        <v>4.7246369096269891E-2</v>
      </c>
    </row>
    <row r="683" spans="7:13" x14ac:dyDescent="0.3">
      <c r="G683" s="5">
        <v>44449.291666666664</v>
      </c>
      <c r="H683" s="91">
        <v>245.42330000000001</v>
      </c>
      <c r="I683" s="80">
        <f t="shared" si="50"/>
        <v>240.92068174719694</v>
      </c>
      <c r="J683" s="80">
        <f t="shared" si="51"/>
        <v>4.5026182528030745</v>
      </c>
      <c r="K683" s="80">
        <f t="shared" si="52"/>
        <v>4.5026182528030745</v>
      </c>
      <c r="L683" s="80">
        <f t="shared" si="53"/>
        <v>20.27357113047541</v>
      </c>
      <c r="M683" s="71">
        <f t="shared" si="54"/>
        <v>1.8346335709784174E-2</v>
      </c>
    </row>
    <row r="684" spans="7:13" x14ac:dyDescent="0.3">
      <c r="G684" s="9">
        <v>44452.291666666664</v>
      </c>
      <c r="H684" s="80">
        <v>247.66669999999999</v>
      </c>
      <c r="I684" s="80">
        <f t="shared" si="50"/>
        <v>241.37094357247724</v>
      </c>
      <c r="J684" s="80">
        <f t="shared" si="51"/>
        <v>6.2957564275227469</v>
      </c>
      <c r="K684" s="80">
        <f t="shared" si="52"/>
        <v>6.2957564275227469</v>
      </c>
      <c r="L684" s="80">
        <f t="shared" si="53"/>
        <v>39.636548994693982</v>
      </c>
      <c r="M684" s="71">
        <f t="shared" si="54"/>
        <v>2.5420278251063817E-2</v>
      </c>
    </row>
    <row r="685" spans="7:13" x14ac:dyDescent="0.3">
      <c r="G685" s="5">
        <v>44453.291666666664</v>
      </c>
      <c r="H685" s="91">
        <v>248.16329999999999</v>
      </c>
      <c r="I685" s="80">
        <f t="shared" si="50"/>
        <v>242.00051921522953</v>
      </c>
      <c r="J685" s="80">
        <f t="shared" si="51"/>
        <v>6.1627807847704617</v>
      </c>
      <c r="K685" s="80">
        <f t="shared" si="52"/>
        <v>6.1627807847704617</v>
      </c>
      <c r="L685" s="80">
        <f t="shared" si="53"/>
        <v>37.979867001136029</v>
      </c>
      <c r="M685" s="71">
        <f t="shared" si="54"/>
        <v>2.4833570414200899E-2</v>
      </c>
    </row>
    <row r="686" spans="7:13" x14ac:dyDescent="0.3">
      <c r="G686" s="9">
        <v>44454.291666666664</v>
      </c>
      <c r="H686" s="80">
        <v>251.94329999999999</v>
      </c>
      <c r="I686" s="80">
        <f t="shared" si="50"/>
        <v>242.61679729370658</v>
      </c>
      <c r="J686" s="80">
        <f t="shared" si="51"/>
        <v>9.3265027062934109</v>
      </c>
      <c r="K686" s="80">
        <f t="shared" si="52"/>
        <v>9.3265027062934109</v>
      </c>
      <c r="L686" s="80">
        <f t="shared" si="53"/>
        <v>86.983652730498321</v>
      </c>
      <c r="M686" s="71">
        <f t="shared" si="54"/>
        <v>3.7018260482788834E-2</v>
      </c>
    </row>
    <row r="687" spans="7:13" x14ac:dyDescent="0.3">
      <c r="G687" s="5">
        <v>44455.291666666664</v>
      </c>
      <c r="H687" s="91">
        <v>252.33</v>
      </c>
      <c r="I687" s="80">
        <f t="shared" si="50"/>
        <v>243.54944756433594</v>
      </c>
      <c r="J687" s="80">
        <f t="shared" si="51"/>
        <v>8.7805524356640774</v>
      </c>
      <c r="K687" s="80">
        <f t="shared" si="52"/>
        <v>8.7805524356640774</v>
      </c>
      <c r="L687" s="80">
        <f t="shared" si="53"/>
        <v>77.098101075446365</v>
      </c>
      <c r="M687" s="71">
        <f t="shared" si="54"/>
        <v>3.4797893376388368E-2</v>
      </c>
    </row>
    <row r="688" spans="7:13" x14ac:dyDescent="0.3">
      <c r="G688" s="9">
        <v>44456.291666666664</v>
      </c>
      <c r="H688" s="80">
        <v>253.16329999999999</v>
      </c>
      <c r="I688" s="80">
        <f t="shared" si="50"/>
        <v>244.42750280790236</v>
      </c>
      <c r="J688" s="80">
        <f t="shared" si="51"/>
        <v>8.7357971920976354</v>
      </c>
      <c r="K688" s="80">
        <f t="shared" si="52"/>
        <v>8.7357971920976354</v>
      </c>
      <c r="L688" s="80">
        <f t="shared" si="53"/>
        <v>76.314152581460931</v>
      </c>
      <c r="M688" s="71">
        <f t="shared" si="54"/>
        <v>3.4506570233906873E-2</v>
      </c>
    </row>
    <row r="689" spans="7:13" x14ac:dyDescent="0.3">
      <c r="G689" s="5">
        <v>44459.291666666664</v>
      </c>
      <c r="H689" s="91">
        <v>243.39</v>
      </c>
      <c r="I689" s="80">
        <f t="shared" si="50"/>
        <v>245.30108252711213</v>
      </c>
      <c r="J689" s="80">
        <f t="shared" si="51"/>
        <v>-1.9110825271121428</v>
      </c>
      <c r="K689" s="80">
        <f t="shared" si="52"/>
        <v>1.9110825271121428</v>
      </c>
      <c r="L689" s="80">
        <f t="shared" si="53"/>
        <v>3.6522364254333337</v>
      </c>
      <c r="M689" s="71">
        <f t="shared" si="54"/>
        <v>7.8519352771771345E-3</v>
      </c>
    </row>
    <row r="690" spans="7:13" x14ac:dyDescent="0.3">
      <c r="G690" s="9">
        <v>44460.291666666664</v>
      </c>
      <c r="H690" s="80">
        <v>246.46</v>
      </c>
      <c r="I690" s="80">
        <f t="shared" si="50"/>
        <v>245.10997427440091</v>
      </c>
      <c r="J690" s="80">
        <f t="shared" si="51"/>
        <v>1.3500257255990959</v>
      </c>
      <c r="K690" s="80">
        <f t="shared" si="52"/>
        <v>1.3500257255990959</v>
      </c>
      <c r="L690" s="80">
        <f t="shared" si="53"/>
        <v>1.8225694597793656</v>
      </c>
      <c r="M690" s="71">
        <f t="shared" si="54"/>
        <v>5.4776666623350479E-3</v>
      </c>
    </row>
    <row r="691" spans="7:13" x14ac:dyDescent="0.3">
      <c r="G691" s="5">
        <v>44461.291666666664</v>
      </c>
      <c r="H691" s="91">
        <v>250.64670000000001</v>
      </c>
      <c r="I691" s="80">
        <f t="shared" si="50"/>
        <v>245.24497684696081</v>
      </c>
      <c r="J691" s="80">
        <f t="shared" si="51"/>
        <v>5.4017231530391996</v>
      </c>
      <c r="K691" s="80">
        <f t="shared" si="52"/>
        <v>5.4017231530391996</v>
      </c>
      <c r="L691" s="80">
        <f t="shared" si="53"/>
        <v>29.178613022079752</v>
      </c>
      <c r="M691" s="71">
        <f t="shared" si="54"/>
        <v>2.1551144112566412E-2</v>
      </c>
    </row>
    <row r="692" spans="7:13" x14ac:dyDescent="0.3">
      <c r="G692" s="9">
        <v>44462.291666666664</v>
      </c>
      <c r="H692" s="80">
        <v>251.2133</v>
      </c>
      <c r="I692" s="80">
        <f t="shared" si="50"/>
        <v>245.78514916226473</v>
      </c>
      <c r="J692" s="80">
        <f t="shared" si="51"/>
        <v>5.4281508377352736</v>
      </c>
      <c r="K692" s="80">
        <f t="shared" si="52"/>
        <v>5.4281508377352736</v>
      </c>
      <c r="L692" s="80">
        <f t="shared" si="53"/>
        <v>29.464821517206154</v>
      </c>
      <c r="M692" s="71">
        <f t="shared" si="54"/>
        <v>2.1607736683269849E-2</v>
      </c>
    </row>
    <row r="693" spans="7:13" x14ac:dyDescent="0.3">
      <c r="G693" s="5">
        <v>44463.291666666664</v>
      </c>
      <c r="H693" s="91">
        <v>258.13</v>
      </c>
      <c r="I693" s="80">
        <f t="shared" si="50"/>
        <v>246.32796424603825</v>
      </c>
      <c r="J693" s="80">
        <f t="shared" si="51"/>
        <v>11.802035753961746</v>
      </c>
      <c r="K693" s="80">
        <f t="shared" si="52"/>
        <v>11.802035753961746</v>
      </c>
      <c r="L693" s="80">
        <f t="shared" si="53"/>
        <v>139.28804793779142</v>
      </c>
      <c r="M693" s="71">
        <f t="shared" si="54"/>
        <v>4.5721286770083858E-2</v>
      </c>
    </row>
    <row r="694" spans="7:13" x14ac:dyDescent="0.3">
      <c r="G694" s="9">
        <v>44466.291666666664</v>
      </c>
      <c r="H694" s="80">
        <v>263.7867</v>
      </c>
      <c r="I694" s="80">
        <f t="shared" si="50"/>
        <v>247.50816782143443</v>
      </c>
      <c r="J694" s="80">
        <f t="shared" si="51"/>
        <v>16.27853217856557</v>
      </c>
      <c r="K694" s="80">
        <f t="shared" si="52"/>
        <v>16.27853217856557</v>
      </c>
      <c r="L694" s="80">
        <f t="shared" si="53"/>
        <v>264.99060988859469</v>
      </c>
      <c r="M694" s="71">
        <f t="shared" si="54"/>
        <v>6.1710966392792242E-2</v>
      </c>
    </row>
    <row r="695" spans="7:13" x14ac:dyDescent="0.3">
      <c r="G695" s="5">
        <v>44467.291666666664</v>
      </c>
      <c r="H695" s="91">
        <v>259.18669999999997</v>
      </c>
      <c r="I695" s="80">
        <f t="shared" si="50"/>
        <v>249.13602103929099</v>
      </c>
      <c r="J695" s="80">
        <f t="shared" si="51"/>
        <v>10.050678960708979</v>
      </c>
      <c r="K695" s="80">
        <f t="shared" si="52"/>
        <v>10.050678960708979</v>
      </c>
      <c r="L695" s="80">
        <f t="shared" si="53"/>
        <v>101.01614757123811</v>
      </c>
      <c r="M695" s="71">
        <f t="shared" si="54"/>
        <v>3.8777757349080719E-2</v>
      </c>
    </row>
    <row r="696" spans="7:13" x14ac:dyDescent="0.3">
      <c r="G696" s="9">
        <v>44468.291666666664</v>
      </c>
      <c r="H696" s="80">
        <v>260.43669999999997</v>
      </c>
      <c r="I696" s="80">
        <f t="shared" si="50"/>
        <v>250.14108893536189</v>
      </c>
      <c r="J696" s="80">
        <f t="shared" si="51"/>
        <v>10.295611064638081</v>
      </c>
      <c r="K696" s="80">
        <f t="shared" si="52"/>
        <v>10.295611064638081</v>
      </c>
      <c r="L696" s="80">
        <f t="shared" si="53"/>
        <v>105.99960719429808</v>
      </c>
      <c r="M696" s="71">
        <f t="shared" si="54"/>
        <v>3.9532105362408913E-2</v>
      </c>
    </row>
    <row r="697" spans="7:13" x14ac:dyDescent="0.3">
      <c r="G697" s="5">
        <v>44469.291666666664</v>
      </c>
      <c r="H697" s="91">
        <v>258.49329999999998</v>
      </c>
      <c r="I697" s="80">
        <f t="shared" si="50"/>
        <v>251.1706500418257</v>
      </c>
      <c r="J697" s="80">
        <f t="shared" si="51"/>
        <v>7.3226499581742814</v>
      </c>
      <c r="K697" s="80">
        <f t="shared" si="52"/>
        <v>7.3226499581742814</v>
      </c>
      <c r="L697" s="80">
        <f t="shared" si="53"/>
        <v>53.621202409949802</v>
      </c>
      <c r="M697" s="71">
        <f t="shared" si="54"/>
        <v>2.8328200220950724E-2</v>
      </c>
    </row>
    <row r="698" spans="7:13" x14ac:dyDescent="0.3">
      <c r="G698" s="9">
        <v>44470.291666666664</v>
      </c>
      <c r="H698" s="80">
        <v>258.4067</v>
      </c>
      <c r="I698" s="80">
        <f t="shared" si="50"/>
        <v>251.90291503764314</v>
      </c>
      <c r="J698" s="80">
        <f t="shared" si="51"/>
        <v>6.5037849623568604</v>
      </c>
      <c r="K698" s="80">
        <f t="shared" si="52"/>
        <v>6.5037849623568604</v>
      </c>
      <c r="L698" s="80">
        <f t="shared" si="53"/>
        <v>42.299218836579229</v>
      </c>
      <c r="M698" s="71">
        <f t="shared" si="54"/>
        <v>2.5168793852314436E-2</v>
      </c>
    </row>
    <row r="699" spans="7:13" x14ac:dyDescent="0.3">
      <c r="G699" s="5">
        <v>44473.291666666664</v>
      </c>
      <c r="H699" s="91">
        <v>260.51</v>
      </c>
      <c r="I699" s="80">
        <f t="shared" si="50"/>
        <v>252.55329353387884</v>
      </c>
      <c r="J699" s="80">
        <f t="shared" si="51"/>
        <v>7.9567064661211475</v>
      </c>
      <c r="K699" s="80">
        <f t="shared" si="52"/>
        <v>7.9567064661211475</v>
      </c>
      <c r="L699" s="80">
        <f t="shared" si="53"/>
        <v>63.309177788014082</v>
      </c>
      <c r="M699" s="71">
        <f t="shared" si="54"/>
        <v>3.0542806288131542E-2</v>
      </c>
    </row>
    <row r="700" spans="7:13" x14ac:dyDescent="0.3">
      <c r="G700" s="9">
        <v>44474.291666666664</v>
      </c>
      <c r="H700" s="80">
        <v>260.19670000000002</v>
      </c>
      <c r="I700" s="80">
        <f t="shared" si="50"/>
        <v>253.34896418049095</v>
      </c>
      <c r="J700" s="80">
        <f t="shared" si="51"/>
        <v>6.8477358195090687</v>
      </c>
      <c r="K700" s="80">
        <f t="shared" si="52"/>
        <v>6.8477358195090687</v>
      </c>
      <c r="L700" s="80">
        <f t="shared" si="53"/>
        <v>46.891485853787536</v>
      </c>
      <c r="M700" s="71">
        <f t="shared" si="54"/>
        <v>2.6317535232034336E-2</v>
      </c>
    </row>
    <row r="701" spans="7:13" x14ac:dyDescent="0.3">
      <c r="G701" s="5">
        <v>44475.291666666664</v>
      </c>
      <c r="H701" s="91">
        <v>260.91669999999999</v>
      </c>
      <c r="I701" s="80">
        <f t="shared" si="50"/>
        <v>254.03373776244189</v>
      </c>
      <c r="J701" s="80">
        <f t="shared" si="51"/>
        <v>6.8829622375581039</v>
      </c>
      <c r="K701" s="80">
        <f t="shared" si="52"/>
        <v>6.8829622375581039</v>
      </c>
      <c r="L701" s="80">
        <f t="shared" si="53"/>
        <v>47.37516916365086</v>
      </c>
      <c r="M701" s="71">
        <f t="shared" si="54"/>
        <v>2.6379922165036214E-2</v>
      </c>
    </row>
    <row r="702" spans="7:13" x14ac:dyDescent="0.3">
      <c r="G702" s="9">
        <v>44476.291666666664</v>
      </c>
      <c r="H702" s="80">
        <v>264.5367</v>
      </c>
      <c r="I702" s="80">
        <f t="shared" si="50"/>
        <v>254.72203398619769</v>
      </c>
      <c r="J702" s="80">
        <f t="shared" si="51"/>
        <v>9.8146660138023094</v>
      </c>
      <c r="K702" s="80">
        <f t="shared" si="52"/>
        <v>9.8146660138023094</v>
      </c>
      <c r="L702" s="80">
        <f t="shared" si="53"/>
        <v>96.327668962486115</v>
      </c>
      <c r="M702" s="71">
        <f t="shared" si="54"/>
        <v>3.7101339866273036E-2</v>
      </c>
    </row>
    <row r="703" spans="7:13" x14ac:dyDescent="0.3">
      <c r="G703" s="5">
        <v>44477.291666666664</v>
      </c>
      <c r="H703" s="91">
        <v>261.83</v>
      </c>
      <c r="I703" s="80">
        <f t="shared" si="50"/>
        <v>255.70350058757793</v>
      </c>
      <c r="J703" s="80">
        <f t="shared" si="51"/>
        <v>6.1264994124220493</v>
      </c>
      <c r="K703" s="80">
        <f t="shared" si="52"/>
        <v>6.1264994124220493</v>
      </c>
      <c r="L703" s="80">
        <f t="shared" si="53"/>
        <v>37.533995050407718</v>
      </c>
      <c r="M703" s="71">
        <f t="shared" si="54"/>
        <v>2.3398767950280907E-2</v>
      </c>
    </row>
    <row r="704" spans="7:13" x14ac:dyDescent="0.3">
      <c r="G704" s="9">
        <v>44480.291666666664</v>
      </c>
      <c r="H704" s="80">
        <v>263.98</v>
      </c>
      <c r="I704" s="80">
        <f t="shared" si="50"/>
        <v>256.31615052882017</v>
      </c>
      <c r="J704" s="80">
        <f t="shared" si="51"/>
        <v>7.6638494711798444</v>
      </c>
      <c r="K704" s="80">
        <f t="shared" si="52"/>
        <v>7.6638494711798444</v>
      </c>
      <c r="L704" s="80">
        <f t="shared" si="53"/>
        <v>58.734588716903581</v>
      </c>
      <c r="M704" s="71">
        <f t="shared" si="54"/>
        <v>2.9031932234183818E-2</v>
      </c>
    </row>
    <row r="705" spans="7:13" x14ac:dyDescent="0.3">
      <c r="G705" s="5">
        <v>44481.291666666664</v>
      </c>
      <c r="H705" s="91">
        <v>268.57330000000002</v>
      </c>
      <c r="I705" s="80">
        <f t="shared" si="50"/>
        <v>257.08253547593819</v>
      </c>
      <c r="J705" s="80">
        <f t="shared" si="51"/>
        <v>11.490764524061831</v>
      </c>
      <c r="K705" s="80">
        <f t="shared" si="52"/>
        <v>11.490764524061831</v>
      </c>
      <c r="L705" s="80">
        <f t="shared" si="53"/>
        <v>132.03766934743791</v>
      </c>
      <c r="M705" s="71">
        <f t="shared" si="54"/>
        <v>4.2784463399979933E-2</v>
      </c>
    </row>
    <row r="706" spans="7:13" x14ac:dyDescent="0.3">
      <c r="G706" s="9">
        <v>44482.291666666664</v>
      </c>
      <c r="H706" s="80">
        <v>270.36</v>
      </c>
      <c r="I706" s="80">
        <f t="shared" si="50"/>
        <v>258.23161192834436</v>
      </c>
      <c r="J706" s="80">
        <f t="shared" si="51"/>
        <v>12.12838807165565</v>
      </c>
      <c r="K706" s="80">
        <f t="shared" si="52"/>
        <v>12.12838807165565</v>
      </c>
      <c r="L706" s="80">
        <f t="shared" si="53"/>
        <v>147.09779721667906</v>
      </c>
      <c r="M706" s="71">
        <f t="shared" si="54"/>
        <v>4.4860142297883002E-2</v>
      </c>
    </row>
    <row r="707" spans="7:13" x14ac:dyDescent="0.3">
      <c r="G707" s="5">
        <v>44483.291666666664</v>
      </c>
      <c r="H707" s="91">
        <v>272.77330000000001</v>
      </c>
      <c r="I707" s="80">
        <f t="shared" si="50"/>
        <v>259.44445073550992</v>
      </c>
      <c r="J707" s="80">
        <f t="shared" si="51"/>
        <v>13.328849264490088</v>
      </c>
      <c r="K707" s="80">
        <f t="shared" si="52"/>
        <v>13.328849264490088</v>
      </c>
      <c r="L707" s="80">
        <f t="shared" si="53"/>
        <v>177.65822271549797</v>
      </c>
      <c r="M707" s="71">
        <f t="shared" si="54"/>
        <v>4.886420065486647E-2</v>
      </c>
    </row>
    <row r="708" spans="7:13" x14ac:dyDescent="0.3">
      <c r="G708" s="9">
        <v>44484.291666666664</v>
      </c>
      <c r="H708" s="80">
        <v>281.01</v>
      </c>
      <c r="I708" s="80">
        <f t="shared" si="50"/>
        <v>260.77733566195894</v>
      </c>
      <c r="J708" s="80">
        <f t="shared" si="51"/>
        <v>20.232664338041047</v>
      </c>
      <c r="K708" s="80">
        <f t="shared" si="52"/>
        <v>20.232664338041047</v>
      </c>
      <c r="L708" s="80">
        <f t="shared" si="53"/>
        <v>409.36070621583798</v>
      </c>
      <c r="M708" s="71">
        <f t="shared" si="54"/>
        <v>7.1999801921785872E-2</v>
      </c>
    </row>
    <row r="709" spans="7:13" x14ac:dyDescent="0.3">
      <c r="G709" s="5">
        <v>44487.291666666664</v>
      </c>
      <c r="H709" s="91">
        <v>290.0367</v>
      </c>
      <c r="I709" s="80">
        <f t="shared" si="50"/>
        <v>262.80060209576305</v>
      </c>
      <c r="J709" s="80">
        <f t="shared" si="51"/>
        <v>27.236097904236942</v>
      </c>
      <c r="K709" s="80">
        <f t="shared" si="52"/>
        <v>27.236097904236942</v>
      </c>
      <c r="L709" s="80">
        <f t="shared" si="53"/>
        <v>741.80502904918001</v>
      </c>
      <c r="M709" s="71">
        <f t="shared" si="54"/>
        <v>9.3905695052512117E-2</v>
      </c>
    </row>
    <row r="710" spans="7:13" x14ac:dyDescent="0.3">
      <c r="G710" s="9">
        <v>44488.291666666664</v>
      </c>
      <c r="H710" s="80">
        <v>288.08999999999997</v>
      </c>
      <c r="I710" s="80">
        <f t="shared" ref="I710:I773" si="55">alpha*H709+(1-alpha)*I709</f>
        <v>265.52421188618678</v>
      </c>
      <c r="J710" s="80">
        <f t="shared" ref="J710:J773" si="56">H710-I710</f>
        <v>22.565788113813198</v>
      </c>
      <c r="K710" s="80">
        <f t="shared" ref="K710:K773" si="57">ABS(J710)</f>
        <v>22.565788113813198</v>
      </c>
      <c r="L710" s="80">
        <f t="shared" ref="L710:L773" si="58">J710^2</f>
        <v>509.21479319751302</v>
      </c>
      <c r="M710" s="71">
        <f t="shared" ref="M710:M773" si="59">K710/H710</f>
        <v>7.8328953152880007E-2</v>
      </c>
    </row>
    <row r="711" spans="7:13" x14ac:dyDescent="0.3">
      <c r="G711" s="5">
        <v>44489.291666666664</v>
      </c>
      <c r="H711" s="91">
        <v>288.60000000000002</v>
      </c>
      <c r="I711" s="80">
        <f t="shared" si="55"/>
        <v>267.78079069756814</v>
      </c>
      <c r="J711" s="80">
        <f t="shared" si="56"/>
        <v>20.819209302431886</v>
      </c>
      <c r="K711" s="80">
        <f t="shared" si="57"/>
        <v>20.819209302431886</v>
      </c>
      <c r="L711" s="80">
        <f t="shared" si="58"/>
        <v>433.43947597846642</v>
      </c>
      <c r="M711" s="71">
        <f t="shared" si="59"/>
        <v>7.2138632371558847E-2</v>
      </c>
    </row>
    <row r="712" spans="7:13" x14ac:dyDescent="0.3">
      <c r="G712" s="9">
        <v>44490.291666666664</v>
      </c>
      <c r="H712" s="80">
        <v>298</v>
      </c>
      <c r="I712" s="80">
        <f t="shared" si="55"/>
        <v>269.86271162781134</v>
      </c>
      <c r="J712" s="80">
        <f t="shared" si="56"/>
        <v>28.137288372188664</v>
      </c>
      <c r="K712" s="80">
        <f t="shared" si="57"/>
        <v>28.137288372188664</v>
      </c>
      <c r="L712" s="80">
        <f t="shared" si="58"/>
        <v>791.70699693970334</v>
      </c>
      <c r="M712" s="71">
        <f t="shared" si="59"/>
        <v>9.4420430779156586E-2</v>
      </c>
    </row>
    <row r="713" spans="7:13" x14ac:dyDescent="0.3">
      <c r="G713" s="5">
        <v>44491.291666666664</v>
      </c>
      <c r="H713" s="91">
        <v>303.22669999999999</v>
      </c>
      <c r="I713" s="80">
        <f t="shared" si="55"/>
        <v>272.67644046503023</v>
      </c>
      <c r="J713" s="80">
        <f t="shared" si="56"/>
        <v>30.550259534969769</v>
      </c>
      <c r="K713" s="80">
        <f t="shared" si="57"/>
        <v>30.550259534969769</v>
      </c>
      <c r="L713" s="80">
        <f t="shared" si="58"/>
        <v>933.31835765401127</v>
      </c>
      <c r="M713" s="71">
        <f t="shared" si="59"/>
        <v>0.10075055902059341</v>
      </c>
    </row>
    <row r="714" spans="7:13" x14ac:dyDescent="0.3">
      <c r="G714" s="9">
        <v>44494.291666666664</v>
      </c>
      <c r="H714" s="80">
        <v>341.62</v>
      </c>
      <c r="I714" s="80">
        <f t="shared" si="55"/>
        <v>275.73146641852719</v>
      </c>
      <c r="J714" s="80">
        <f t="shared" si="56"/>
        <v>65.888533581472814</v>
      </c>
      <c r="K714" s="80">
        <f t="shared" si="57"/>
        <v>65.888533581472814</v>
      </c>
      <c r="L714" s="80">
        <f t="shared" si="58"/>
        <v>4341.2988575168711</v>
      </c>
      <c r="M714" s="71">
        <f t="shared" si="59"/>
        <v>0.19287083186427262</v>
      </c>
    </row>
    <row r="715" spans="7:13" x14ac:dyDescent="0.3">
      <c r="G715" s="5">
        <v>44495.291666666664</v>
      </c>
      <c r="H715" s="91">
        <v>339.47669999999999</v>
      </c>
      <c r="I715" s="80">
        <f t="shared" si="55"/>
        <v>282.32031977667447</v>
      </c>
      <c r="J715" s="80">
        <f t="shared" si="56"/>
        <v>57.156380223325527</v>
      </c>
      <c r="K715" s="80">
        <f t="shared" si="57"/>
        <v>57.156380223325527</v>
      </c>
      <c r="L715" s="80">
        <f t="shared" si="58"/>
        <v>3266.8518002333576</v>
      </c>
      <c r="M715" s="71">
        <f t="shared" si="59"/>
        <v>0.16836613594784422</v>
      </c>
    </row>
    <row r="716" spans="7:13" x14ac:dyDescent="0.3">
      <c r="G716" s="9">
        <v>44496.291666666664</v>
      </c>
      <c r="H716" s="80">
        <v>345.95330000000001</v>
      </c>
      <c r="I716" s="80">
        <f t="shared" si="55"/>
        <v>288.03595779900701</v>
      </c>
      <c r="J716" s="80">
        <f t="shared" si="56"/>
        <v>57.917342200993005</v>
      </c>
      <c r="K716" s="80">
        <f t="shared" si="57"/>
        <v>57.917342200993005</v>
      </c>
      <c r="L716" s="80">
        <f t="shared" si="58"/>
        <v>3354.4185276269254</v>
      </c>
      <c r="M716" s="71">
        <f t="shared" si="59"/>
        <v>0.16741375844945836</v>
      </c>
    </row>
    <row r="717" spans="7:13" x14ac:dyDescent="0.3">
      <c r="G717" s="5">
        <v>44497.291666666664</v>
      </c>
      <c r="H717" s="91">
        <v>359.01330000000002</v>
      </c>
      <c r="I717" s="80">
        <f t="shared" si="55"/>
        <v>293.82769201910628</v>
      </c>
      <c r="J717" s="80">
        <f t="shared" si="56"/>
        <v>65.185607980893735</v>
      </c>
      <c r="K717" s="80">
        <f t="shared" si="57"/>
        <v>65.185607980893735</v>
      </c>
      <c r="L717" s="80">
        <f t="shared" si="58"/>
        <v>4249.1634878387567</v>
      </c>
      <c r="M717" s="71">
        <f t="shared" si="59"/>
        <v>0.18156878305314519</v>
      </c>
    </row>
    <row r="718" spans="7:13" x14ac:dyDescent="0.3">
      <c r="G718" s="9">
        <v>44498.291666666664</v>
      </c>
      <c r="H718" s="80">
        <v>371.33330000000001</v>
      </c>
      <c r="I718" s="80">
        <f t="shared" si="55"/>
        <v>300.3462528171957</v>
      </c>
      <c r="J718" s="80">
        <f t="shared" si="56"/>
        <v>70.987047182804304</v>
      </c>
      <c r="K718" s="80">
        <f t="shared" si="57"/>
        <v>70.987047182804304</v>
      </c>
      <c r="L718" s="80">
        <f t="shared" si="58"/>
        <v>5039.1608677336844</v>
      </c>
      <c r="M718" s="71">
        <f t="shared" si="59"/>
        <v>0.19116800777846829</v>
      </c>
    </row>
    <row r="719" spans="7:13" x14ac:dyDescent="0.3">
      <c r="G719" s="5">
        <v>44501.291666666664</v>
      </c>
      <c r="H719" s="91">
        <v>402.86329999999998</v>
      </c>
      <c r="I719" s="80">
        <f t="shared" si="55"/>
        <v>307.44495753547614</v>
      </c>
      <c r="J719" s="80">
        <f t="shared" si="56"/>
        <v>95.418342464523846</v>
      </c>
      <c r="K719" s="80">
        <f t="shared" si="57"/>
        <v>95.418342464523846</v>
      </c>
      <c r="L719" s="80">
        <f t="shared" si="58"/>
        <v>9104.6600786771542</v>
      </c>
      <c r="M719" s="71">
        <f t="shared" si="59"/>
        <v>0.23685042163067188</v>
      </c>
    </row>
    <row r="720" spans="7:13" x14ac:dyDescent="0.3">
      <c r="G720" s="9">
        <v>44502.291666666664</v>
      </c>
      <c r="H720" s="80">
        <v>390.66669999999999</v>
      </c>
      <c r="I720" s="80">
        <f t="shared" si="55"/>
        <v>316.98679178192856</v>
      </c>
      <c r="J720" s="80">
        <f t="shared" si="56"/>
        <v>73.679908218071432</v>
      </c>
      <c r="K720" s="80">
        <f t="shared" si="57"/>
        <v>73.679908218071432</v>
      </c>
      <c r="L720" s="80">
        <f t="shared" si="58"/>
        <v>5428.7288750234302</v>
      </c>
      <c r="M720" s="71">
        <f t="shared" si="59"/>
        <v>0.18860043156499245</v>
      </c>
    </row>
    <row r="721" spans="7:13" x14ac:dyDescent="0.3">
      <c r="G721" s="5">
        <v>44503.291666666664</v>
      </c>
      <c r="H721" s="91">
        <v>404.62</v>
      </c>
      <c r="I721" s="80">
        <f t="shared" si="55"/>
        <v>324.35478260373571</v>
      </c>
      <c r="J721" s="80">
        <f t="shared" si="56"/>
        <v>80.265217396264291</v>
      </c>
      <c r="K721" s="80">
        <f t="shared" si="57"/>
        <v>80.265217396264291</v>
      </c>
      <c r="L721" s="80">
        <f t="shared" si="58"/>
        <v>6442.5051236695681</v>
      </c>
      <c r="M721" s="71">
        <f t="shared" si="59"/>
        <v>0.19837184863888163</v>
      </c>
    </row>
    <row r="722" spans="7:13" x14ac:dyDescent="0.3">
      <c r="G722" s="9">
        <v>44504.291666666664</v>
      </c>
      <c r="H722" s="80">
        <v>409.97</v>
      </c>
      <c r="I722" s="80">
        <f t="shared" si="55"/>
        <v>332.38130434336216</v>
      </c>
      <c r="J722" s="80">
        <f t="shared" si="56"/>
        <v>77.588695656637867</v>
      </c>
      <c r="K722" s="80">
        <f t="shared" si="57"/>
        <v>77.588695656637867</v>
      </c>
      <c r="L722" s="80">
        <f t="shared" si="58"/>
        <v>6020.0056936983756</v>
      </c>
      <c r="M722" s="71">
        <f t="shared" si="59"/>
        <v>0.18925456900904422</v>
      </c>
    </row>
    <row r="723" spans="7:13" x14ac:dyDescent="0.3">
      <c r="G723" s="5">
        <v>44505.291666666664</v>
      </c>
      <c r="H723" s="91">
        <v>407.36329999999998</v>
      </c>
      <c r="I723" s="80">
        <f t="shared" si="55"/>
        <v>340.14017390902598</v>
      </c>
      <c r="J723" s="80">
        <f t="shared" si="56"/>
        <v>67.223126090974006</v>
      </c>
      <c r="K723" s="80">
        <f t="shared" si="57"/>
        <v>67.223126090974006</v>
      </c>
      <c r="L723" s="80">
        <f t="shared" si="58"/>
        <v>4518.9486814429902</v>
      </c>
      <c r="M723" s="71">
        <f t="shared" si="59"/>
        <v>0.16502008426133136</v>
      </c>
    </row>
    <row r="724" spans="7:13" x14ac:dyDescent="0.3">
      <c r="G724" s="9">
        <v>44508.291666666664</v>
      </c>
      <c r="H724" s="80">
        <v>387.64670000000001</v>
      </c>
      <c r="I724" s="80">
        <f t="shared" si="55"/>
        <v>346.86248651812338</v>
      </c>
      <c r="J724" s="80">
        <f t="shared" si="56"/>
        <v>40.784213481876634</v>
      </c>
      <c r="K724" s="80">
        <f t="shared" si="57"/>
        <v>40.784213481876634</v>
      </c>
      <c r="L724" s="80">
        <f t="shared" si="58"/>
        <v>1663.3520693352878</v>
      </c>
      <c r="M724" s="71">
        <f t="shared" si="59"/>
        <v>0.10520975280294308</v>
      </c>
    </row>
    <row r="725" spans="7:13" x14ac:dyDescent="0.3">
      <c r="G725" s="5">
        <v>44509.291666666664</v>
      </c>
      <c r="H725" s="91">
        <v>341.16669999999999</v>
      </c>
      <c r="I725" s="80">
        <f t="shared" si="55"/>
        <v>350.94090786631108</v>
      </c>
      <c r="J725" s="80">
        <f t="shared" si="56"/>
        <v>-9.7742078663110874</v>
      </c>
      <c r="K725" s="80">
        <f t="shared" si="57"/>
        <v>9.7742078663110874</v>
      </c>
      <c r="L725" s="80">
        <f t="shared" si="58"/>
        <v>95.535139413857536</v>
      </c>
      <c r="M725" s="71">
        <f t="shared" si="59"/>
        <v>2.8649360756225879E-2</v>
      </c>
    </row>
    <row r="726" spans="7:13" x14ac:dyDescent="0.3">
      <c r="G726" s="9">
        <v>44510.291666666664</v>
      </c>
      <c r="H726" s="80">
        <v>355.98329999999999</v>
      </c>
      <c r="I726" s="80">
        <f t="shared" si="55"/>
        <v>349.96348707967996</v>
      </c>
      <c r="J726" s="80">
        <f t="shared" si="56"/>
        <v>6.019812920320021</v>
      </c>
      <c r="K726" s="80">
        <f t="shared" si="57"/>
        <v>6.019812920320021</v>
      </c>
      <c r="L726" s="80">
        <f t="shared" si="58"/>
        <v>36.23814759565186</v>
      </c>
      <c r="M726" s="71">
        <f t="shared" si="59"/>
        <v>1.6910380122663118E-2</v>
      </c>
    </row>
    <row r="727" spans="7:13" x14ac:dyDescent="0.3">
      <c r="G727" s="5">
        <v>44511.291666666664</v>
      </c>
      <c r="H727" s="91">
        <v>354.50330000000002</v>
      </c>
      <c r="I727" s="80">
        <f t="shared" si="55"/>
        <v>350.56546837171197</v>
      </c>
      <c r="J727" s="80">
        <f t="shared" si="56"/>
        <v>3.9378316282880519</v>
      </c>
      <c r="K727" s="80">
        <f t="shared" si="57"/>
        <v>3.9378316282880519</v>
      </c>
      <c r="L727" s="80">
        <f t="shared" si="58"/>
        <v>15.50651793274573</v>
      </c>
      <c r="M727" s="71">
        <f t="shared" si="59"/>
        <v>1.1108025308334371E-2</v>
      </c>
    </row>
    <row r="728" spans="7:13" x14ac:dyDescent="0.3">
      <c r="G728" s="9">
        <v>44512.291666666664</v>
      </c>
      <c r="H728" s="80">
        <v>344.47329999999999</v>
      </c>
      <c r="I728" s="80">
        <f t="shared" si="55"/>
        <v>350.95925153454078</v>
      </c>
      <c r="J728" s="80">
        <f t="shared" si="56"/>
        <v>-6.4859515345407885</v>
      </c>
      <c r="K728" s="80">
        <f t="shared" si="57"/>
        <v>6.4859515345407885</v>
      </c>
      <c r="L728" s="80">
        <f t="shared" si="58"/>
        <v>42.067567308412009</v>
      </c>
      <c r="M728" s="71">
        <f t="shared" si="59"/>
        <v>1.8828604523313676E-2</v>
      </c>
    </row>
    <row r="729" spans="7:13" x14ac:dyDescent="0.3">
      <c r="G729" s="5">
        <v>44515.291666666664</v>
      </c>
      <c r="H729" s="91">
        <v>337.79669999999999</v>
      </c>
      <c r="I729" s="80">
        <f t="shared" si="55"/>
        <v>350.31065638108674</v>
      </c>
      <c r="J729" s="80">
        <f t="shared" si="56"/>
        <v>-12.513956381086757</v>
      </c>
      <c r="K729" s="80">
        <f t="shared" si="57"/>
        <v>12.513956381086757</v>
      </c>
      <c r="L729" s="80">
        <f t="shared" si="58"/>
        <v>156.59910430774195</v>
      </c>
      <c r="M729" s="71">
        <f t="shared" si="59"/>
        <v>3.7045821883655933E-2</v>
      </c>
    </row>
    <row r="730" spans="7:13" x14ac:dyDescent="0.3">
      <c r="G730" s="9">
        <v>44516.291666666664</v>
      </c>
      <c r="H730" s="80">
        <v>351.57670000000002</v>
      </c>
      <c r="I730" s="80">
        <f t="shared" si="55"/>
        <v>349.0592607429781</v>
      </c>
      <c r="J730" s="80">
        <f t="shared" si="56"/>
        <v>2.5174392570219197</v>
      </c>
      <c r="K730" s="80">
        <f t="shared" si="57"/>
        <v>2.5174392570219197</v>
      </c>
      <c r="L730" s="80">
        <f t="shared" si="58"/>
        <v>6.3375004127950749</v>
      </c>
      <c r="M730" s="71">
        <f t="shared" si="59"/>
        <v>7.1604268912641815E-3</v>
      </c>
    </row>
    <row r="731" spans="7:13" x14ac:dyDescent="0.3">
      <c r="G731" s="5">
        <v>44517.291666666664</v>
      </c>
      <c r="H731" s="91">
        <v>363.00330000000002</v>
      </c>
      <c r="I731" s="80">
        <f t="shared" si="55"/>
        <v>349.31100466868031</v>
      </c>
      <c r="J731" s="80">
        <f t="shared" si="56"/>
        <v>13.692295331319713</v>
      </c>
      <c r="K731" s="80">
        <f t="shared" si="57"/>
        <v>13.692295331319713</v>
      </c>
      <c r="L731" s="80">
        <f t="shared" si="58"/>
        <v>187.47895144007961</v>
      </c>
      <c r="M731" s="71">
        <f t="shared" si="59"/>
        <v>3.7719478945011549E-2</v>
      </c>
    </row>
    <row r="732" spans="7:13" x14ac:dyDescent="0.3">
      <c r="G732" s="9">
        <v>44518.291666666664</v>
      </c>
      <c r="H732" s="80">
        <v>365.46</v>
      </c>
      <c r="I732" s="80">
        <f t="shared" si="55"/>
        <v>350.68023420181225</v>
      </c>
      <c r="J732" s="80">
        <f t="shared" si="56"/>
        <v>14.779765798187725</v>
      </c>
      <c r="K732" s="80">
        <f t="shared" si="57"/>
        <v>14.779765798187725</v>
      </c>
      <c r="L732" s="80">
        <f t="shared" si="58"/>
        <v>218.44147704927965</v>
      </c>
      <c r="M732" s="71">
        <f t="shared" si="59"/>
        <v>4.0441541613822928E-2</v>
      </c>
    </row>
    <row r="733" spans="7:13" x14ac:dyDescent="0.3">
      <c r="G733" s="5">
        <v>44519.291666666664</v>
      </c>
      <c r="H733" s="91">
        <v>379.02</v>
      </c>
      <c r="I733" s="80">
        <f t="shared" si="55"/>
        <v>352.15821078163106</v>
      </c>
      <c r="J733" s="80">
        <f t="shared" si="56"/>
        <v>26.861789218368926</v>
      </c>
      <c r="K733" s="80">
        <f t="shared" si="57"/>
        <v>26.861789218368926</v>
      </c>
      <c r="L733" s="80">
        <f t="shared" si="58"/>
        <v>721.55572001208111</v>
      </c>
      <c r="M733" s="71">
        <f t="shared" si="59"/>
        <v>7.0871693362801247E-2</v>
      </c>
    </row>
    <row r="734" spans="7:13" x14ac:dyDescent="0.3">
      <c r="G734" s="9">
        <v>44522.291666666664</v>
      </c>
      <c r="H734" s="80">
        <v>385.62329999999997</v>
      </c>
      <c r="I734" s="80">
        <f t="shared" si="55"/>
        <v>354.84438970346793</v>
      </c>
      <c r="J734" s="80">
        <f t="shared" si="56"/>
        <v>30.778910296532047</v>
      </c>
      <c r="K734" s="80">
        <f t="shared" si="57"/>
        <v>30.778910296532047</v>
      </c>
      <c r="L734" s="80">
        <f t="shared" si="58"/>
        <v>947.34131904196647</v>
      </c>
      <c r="M734" s="71">
        <f t="shared" si="59"/>
        <v>7.9816002551018186E-2</v>
      </c>
    </row>
    <row r="735" spans="7:13" x14ac:dyDescent="0.3">
      <c r="G735" s="5">
        <v>44523.291666666664</v>
      </c>
      <c r="H735" s="91">
        <v>369.67669999999998</v>
      </c>
      <c r="I735" s="80">
        <f t="shared" si="55"/>
        <v>357.92228073312117</v>
      </c>
      <c r="J735" s="80">
        <f t="shared" si="56"/>
        <v>11.754419266878813</v>
      </c>
      <c r="K735" s="80">
        <f t="shared" si="57"/>
        <v>11.754419266878813</v>
      </c>
      <c r="L735" s="80">
        <f t="shared" si="58"/>
        <v>138.16637230157184</v>
      </c>
      <c r="M735" s="71">
        <f t="shared" si="59"/>
        <v>3.1796483973371363E-2</v>
      </c>
    </row>
    <row r="736" spans="7:13" x14ac:dyDescent="0.3">
      <c r="G736" s="9">
        <v>44524.291666666664</v>
      </c>
      <c r="H736" s="80">
        <v>372</v>
      </c>
      <c r="I736" s="80">
        <f t="shared" si="55"/>
        <v>359.09772265980905</v>
      </c>
      <c r="J736" s="80">
        <f t="shared" si="56"/>
        <v>12.902277340190949</v>
      </c>
      <c r="K736" s="80">
        <f t="shared" si="57"/>
        <v>12.902277340190949</v>
      </c>
      <c r="L736" s="80">
        <f t="shared" si="58"/>
        <v>166.46876056320482</v>
      </c>
      <c r="M736" s="71">
        <f t="shared" si="59"/>
        <v>3.4683541237072443E-2</v>
      </c>
    </row>
    <row r="737" spans="7:13" x14ac:dyDescent="0.3">
      <c r="G737" s="5">
        <v>44526.291666666664</v>
      </c>
      <c r="H737" s="91">
        <v>360.64</v>
      </c>
      <c r="I737" s="80">
        <f t="shared" si="55"/>
        <v>360.38795039382813</v>
      </c>
      <c r="J737" s="80">
        <f t="shared" si="56"/>
        <v>0.25204960617185179</v>
      </c>
      <c r="K737" s="80">
        <f t="shared" si="57"/>
        <v>0.25204960617185179</v>
      </c>
      <c r="L737" s="80">
        <f t="shared" si="58"/>
        <v>6.3529003971385584E-2</v>
      </c>
      <c r="M737" s="71">
        <f t="shared" si="59"/>
        <v>6.9889531436294306E-4</v>
      </c>
    </row>
    <row r="738" spans="7:13" x14ac:dyDescent="0.3">
      <c r="G738" s="9">
        <v>44529.291666666664</v>
      </c>
      <c r="H738" s="80">
        <v>378.99669999999998</v>
      </c>
      <c r="I738" s="80">
        <f t="shared" si="55"/>
        <v>360.41315535444534</v>
      </c>
      <c r="J738" s="80">
        <f t="shared" si="56"/>
        <v>18.583544645554639</v>
      </c>
      <c r="K738" s="80">
        <f t="shared" si="57"/>
        <v>18.583544645554639</v>
      </c>
      <c r="L738" s="80">
        <f t="shared" si="58"/>
        <v>345.34813159332248</v>
      </c>
      <c r="M738" s="71">
        <f t="shared" si="59"/>
        <v>4.9033526269634115E-2</v>
      </c>
    </row>
    <row r="739" spans="7:13" x14ac:dyDescent="0.3">
      <c r="G739" s="5">
        <v>44530.291666666664</v>
      </c>
      <c r="H739" s="91">
        <v>381.58670000000001</v>
      </c>
      <c r="I739" s="80">
        <f t="shared" si="55"/>
        <v>362.27150981900081</v>
      </c>
      <c r="J739" s="80">
        <f t="shared" si="56"/>
        <v>19.315190180999195</v>
      </c>
      <c r="K739" s="80">
        <f t="shared" si="57"/>
        <v>19.315190180999195</v>
      </c>
      <c r="L739" s="80">
        <f t="shared" si="58"/>
        <v>373.07657172816772</v>
      </c>
      <c r="M739" s="71">
        <f t="shared" si="59"/>
        <v>5.0618090675065966E-2</v>
      </c>
    </row>
    <row r="740" spans="7:13" x14ac:dyDescent="0.3">
      <c r="G740" s="9">
        <v>44531.291666666664</v>
      </c>
      <c r="H740" s="80">
        <v>365</v>
      </c>
      <c r="I740" s="80">
        <f t="shared" si="55"/>
        <v>364.20302883710076</v>
      </c>
      <c r="J740" s="80">
        <f t="shared" si="56"/>
        <v>0.79697116289923997</v>
      </c>
      <c r="K740" s="80">
        <f t="shared" si="57"/>
        <v>0.79697116289923997</v>
      </c>
      <c r="L740" s="80">
        <f t="shared" si="58"/>
        <v>0.63516303449296685</v>
      </c>
      <c r="M740" s="71">
        <f t="shared" si="59"/>
        <v>2.1834826380801096E-3</v>
      </c>
    </row>
    <row r="741" spans="7:13" x14ac:dyDescent="0.3">
      <c r="G741" s="5">
        <v>44532.291666666664</v>
      </c>
      <c r="H741" s="91">
        <v>361.5333</v>
      </c>
      <c r="I741" s="80">
        <f t="shared" si="55"/>
        <v>364.2827259533907</v>
      </c>
      <c r="J741" s="80">
        <f t="shared" si="56"/>
        <v>-2.7494259533906984</v>
      </c>
      <c r="K741" s="80">
        <f t="shared" si="57"/>
        <v>2.7494259533906984</v>
      </c>
      <c r="L741" s="80">
        <f t="shared" si="58"/>
        <v>7.5593430731783506</v>
      </c>
      <c r="M741" s="71">
        <f t="shared" si="59"/>
        <v>7.6049037623662835E-3</v>
      </c>
    </row>
    <row r="742" spans="7:13" x14ac:dyDescent="0.3">
      <c r="G742" s="9">
        <v>44533.291666666664</v>
      </c>
      <c r="H742" s="80">
        <v>338.32330000000002</v>
      </c>
      <c r="I742" s="80">
        <f t="shared" si="55"/>
        <v>364.0077833580516</v>
      </c>
      <c r="J742" s="80">
        <f t="shared" si="56"/>
        <v>-25.68448335805158</v>
      </c>
      <c r="K742" s="80">
        <f t="shared" si="57"/>
        <v>25.68448335805158</v>
      </c>
      <c r="L742" s="80">
        <f t="shared" si="58"/>
        <v>659.69268537002858</v>
      </c>
      <c r="M742" s="71">
        <f t="shared" si="59"/>
        <v>7.5916980468243175E-2</v>
      </c>
    </row>
    <row r="743" spans="7:13" x14ac:dyDescent="0.3">
      <c r="G743" s="5">
        <v>44536.291666666664</v>
      </c>
      <c r="H743" s="91">
        <v>336.33670000000001</v>
      </c>
      <c r="I743" s="80">
        <f t="shared" si="55"/>
        <v>361.43933502224644</v>
      </c>
      <c r="J743" s="80">
        <f t="shared" si="56"/>
        <v>-25.102635022246432</v>
      </c>
      <c r="K743" s="80">
        <f t="shared" si="57"/>
        <v>25.102635022246432</v>
      </c>
      <c r="L743" s="80">
        <f t="shared" si="58"/>
        <v>630.14228506011307</v>
      </c>
      <c r="M743" s="71">
        <f t="shared" si="59"/>
        <v>7.4635432357653603E-2</v>
      </c>
    </row>
    <row r="744" spans="7:13" x14ac:dyDescent="0.3">
      <c r="G744" s="9">
        <v>44537.291666666664</v>
      </c>
      <c r="H744" s="80">
        <v>350.58330000000001</v>
      </c>
      <c r="I744" s="80">
        <f t="shared" si="55"/>
        <v>358.92907152002181</v>
      </c>
      <c r="J744" s="80">
        <f t="shared" si="56"/>
        <v>-8.345771520021799</v>
      </c>
      <c r="K744" s="80">
        <f t="shared" si="57"/>
        <v>8.345771520021799</v>
      </c>
      <c r="L744" s="80">
        <f t="shared" si="58"/>
        <v>69.651902264406971</v>
      </c>
      <c r="M744" s="71">
        <f t="shared" si="59"/>
        <v>2.3805388106112865E-2</v>
      </c>
    </row>
    <row r="745" spans="7:13" x14ac:dyDescent="0.3">
      <c r="G745" s="5">
        <v>44538.291666666664</v>
      </c>
      <c r="H745" s="91">
        <v>356.32</v>
      </c>
      <c r="I745" s="80">
        <f t="shared" si="55"/>
        <v>358.09449436801964</v>
      </c>
      <c r="J745" s="80">
        <f t="shared" si="56"/>
        <v>-1.7744943680196457</v>
      </c>
      <c r="K745" s="80">
        <f t="shared" si="57"/>
        <v>1.7744943680196457</v>
      </c>
      <c r="L745" s="80">
        <f t="shared" si="58"/>
        <v>3.1488302621334419</v>
      </c>
      <c r="M745" s="71">
        <f t="shared" si="59"/>
        <v>4.9800582847430563E-3</v>
      </c>
    </row>
    <row r="746" spans="7:13" x14ac:dyDescent="0.3">
      <c r="G746" s="9">
        <v>44539.291666666664</v>
      </c>
      <c r="H746" s="80">
        <v>334.6</v>
      </c>
      <c r="I746" s="80">
        <f t="shared" si="55"/>
        <v>357.91704493121767</v>
      </c>
      <c r="J746" s="80">
        <f t="shared" si="56"/>
        <v>-23.317044931217652</v>
      </c>
      <c r="K746" s="80">
        <f t="shared" si="57"/>
        <v>23.317044931217652</v>
      </c>
      <c r="L746" s="80">
        <f t="shared" si="58"/>
        <v>543.68458432442276</v>
      </c>
      <c r="M746" s="71">
        <f t="shared" si="59"/>
        <v>6.9686326751995362E-2</v>
      </c>
    </row>
    <row r="747" spans="7:13" x14ac:dyDescent="0.3">
      <c r="G747" s="5">
        <v>44540.291666666664</v>
      </c>
      <c r="H747" s="91">
        <v>339.01</v>
      </c>
      <c r="I747" s="80">
        <f t="shared" si="55"/>
        <v>355.5853404380959</v>
      </c>
      <c r="J747" s="80">
        <f t="shared" si="56"/>
        <v>-16.575340438095907</v>
      </c>
      <c r="K747" s="80">
        <f t="shared" si="57"/>
        <v>16.575340438095907</v>
      </c>
      <c r="L747" s="80">
        <f t="shared" si="58"/>
        <v>274.74191063877743</v>
      </c>
      <c r="M747" s="71">
        <f t="shared" si="59"/>
        <v>4.889336726968499E-2</v>
      </c>
    </row>
    <row r="748" spans="7:13" x14ac:dyDescent="0.3">
      <c r="G748" s="9">
        <v>44543.291666666664</v>
      </c>
      <c r="H748" s="80">
        <v>322.13670000000002</v>
      </c>
      <c r="I748" s="80">
        <f t="shared" si="55"/>
        <v>353.92780639428634</v>
      </c>
      <c r="J748" s="80">
        <f t="shared" si="56"/>
        <v>-31.791106394286317</v>
      </c>
      <c r="K748" s="80">
        <f t="shared" si="57"/>
        <v>31.791106394286317</v>
      </c>
      <c r="L748" s="80">
        <f t="shared" si="58"/>
        <v>1010.6744457728323</v>
      </c>
      <c r="M748" s="71">
        <f t="shared" si="59"/>
        <v>9.8688247549212224E-2</v>
      </c>
    </row>
    <row r="749" spans="7:13" x14ac:dyDescent="0.3">
      <c r="G749" s="5">
        <v>44544.291666666664</v>
      </c>
      <c r="H749" s="91">
        <v>319.50330000000002</v>
      </c>
      <c r="I749" s="80">
        <f t="shared" si="55"/>
        <v>350.74869575485769</v>
      </c>
      <c r="J749" s="80">
        <f t="shared" si="56"/>
        <v>-31.245395754857668</v>
      </c>
      <c r="K749" s="80">
        <f t="shared" si="57"/>
        <v>31.245395754857668</v>
      </c>
      <c r="L749" s="80">
        <f t="shared" si="58"/>
        <v>976.27475587767765</v>
      </c>
      <c r="M749" s="71">
        <f t="shared" si="59"/>
        <v>9.7793655824079645E-2</v>
      </c>
    </row>
    <row r="750" spans="7:13" x14ac:dyDescent="0.3">
      <c r="G750" s="9">
        <v>44545.291666666664</v>
      </c>
      <c r="H750" s="80">
        <v>325.33</v>
      </c>
      <c r="I750" s="80">
        <f t="shared" si="55"/>
        <v>347.62415617937194</v>
      </c>
      <c r="J750" s="80">
        <f t="shared" si="56"/>
        <v>-22.294156179371953</v>
      </c>
      <c r="K750" s="80">
        <f t="shared" si="57"/>
        <v>22.294156179371953</v>
      </c>
      <c r="L750" s="80">
        <f t="shared" si="58"/>
        <v>497.02939975022861</v>
      </c>
      <c r="M750" s="71">
        <f t="shared" si="59"/>
        <v>6.8527821533126226E-2</v>
      </c>
    </row>
    <row r="751" spans="7:13" x14ac:dyDescent="0.3">
      <c r="G751" s="5">
        <v>44546.291666666664</v>
      </c>
      <c r="H751" s="91">
        <v>308.97329999999999</v>
      </c>
      <c r="I751" s="80">
        <f t="shared" si="55"/>
        <v>345.39474056143479</v>
      </c>
      <c r="J751" s="80">
        <f t="shared" si="56"/>
        <v>-36.421440561434792</v>
      </c>
      <c r="K751" s="80">
        <f t="shared" si="57"/>
        <v>36.421440561434792</v>
      </c>
      <c r="L751" s="80">
        <f t="shared" si="58"/>
        <v>1326.5213325701275</v>
      </c>
      <c r="M751" s="71">
        <f t="shared" si="59"/>
        <v>0.11787892533573223</v>
      </c>
    </row>
    <row r="752" spans="7:13" x14ac:dyDescent="0.3">
      <c r="G752" s="9">
        <v>44547.291666666664</v>
      </c>
      <c r="H752" s="80">
        <v>310.85669999999999</v>
      </c>
      <c r="I752" s="80">
        <f t="shared" si="55"/>
        <v>341.75259650529131</v>
      </c>
      <c r="J752" s="80">
        <f t="shared" si="56"/>
        <v>-30.895896505291319</v>
      </c>
      <c r="K752" s="80">
        <f t="shared" si="57"/>
        <v>30.895896505291319</v>
      </c>
      <c r="L752" s="80">
        <f t="shared" si="58"/>
        <v>954.55642086567229</v>
      </c>
      <c r="M752" s="71">
        <f t="shared" si="59"/>
        <v>9.9389514542524968E-2</v>
      </c>
    </row>
    <row r="753" spans="7:13" x14ac:dyDescent="0.3">
      <c r="G753" s="5">
        <v>44550.291666666664</v>
      </c>
      <c r="H753" s="91">
        <v>299.98</v>
      </c>
      <c r="I753" s="80">
        <f t="shared" si="55"/>
        <v>338.66300685476216</v>
      </c>
      <c r="J753" s="80">
        <f t="shared" si="56"/>
        <v>-38.683006854762141</v>
      </c>
      <c r="K753" s="80">
        <f t="shared" si="57"/>
        <v>38.683006854762141</v>
      </c>
      <c r="L753" s="80">
        <f t="shared" si="58"/>
        <v>1496.3750193255748</v>
      </c>
      <c r="M753" s="71">
        <f t="shared" si="59"/>
        <v>0.12895195297940576</v>
      </c>
    </row>
    <row r="754" spans="7:13" x14ac:dyDescent="0.3">
      <c r="G754" s="9">
        <v>44551.291666666664</v>
      </c>
      <c r="H754" s="80">
        <v>312.8433</v>
      </c>
      <c r="I754" s="80">
        <f t="shared" si="55"/>
        <v>334.79470616928592</v>
      </c>
      <c r="J754" s="80">
        <f t="shared" si="56"/>
        <v>-21.951406169285917</v>
      </c>
      <c r="K754" s="80">
        <f t="shared" si="57"/>
        <v>21.951406169285917</v>
      </c>
      <c r="L754" s="80">
        <f t="shared" si="58"/>
        <v>481.86423280896383</v>
      </c>
      <c r="M754" s="71">
        <f t="shared" si="59"/>
        <v>7.0167416624507914E-2</v>
      </c>
    </row>
    <row r="755" spans="7:13" x14ac:dyDescent="0.3">
      <c r="G755" s="5">
        <v>44552.291666666664</v>
      </c>
      <c r="H755" s="91">
        <v>336.29</v>
      </c>
      <c r="I755" s="80">
        <f t="shared" si="55"/>
        <v>332.59956555235732</v>
      </c>
      <c r="J755" s="80">
        <f t="shared" si="56"/>
        <v>3.6904344476427013</v>
      </c>
      <c r="K755" s="80">
        <f t="shared" si="57"/>
        <v>3.6904344476427013</v>
      </c>
      <c r="L755" s="80">
        <f t="shared" si="58"/>
        <v>13.619306412347891</v>
      </c>
      <c r="M755" s="71">
        <f t="shared" si="59"/>
        <v>1.0973964279766574E-2</v>
      </c>
    </row>
    <row r="756" spans="7:13" x14ac:dyDescent="0.3">
      <c r="G756" s="9">
        <v>44553.291666666664</v>
      </c>
      <c r="H756" s="80">
        <v>355.66669999999999</v>
      </c>
      <c r="I756" s="80">
        <f t="shared" si="55"/>
        <v>332.96860899712163</v>
      </c>
      <c r="J756" s="80">
        <f t="shared" si="56"/>
        <v>22.698091002878357</v>
      </c>
      <c r="K756" s="80">
        <f t="shared" si="57"/>
        <v>22.698091002878357</v>
      </c>
      <c r="L756" s="80">
        <f t="shared" si="58"/>
        <v>515.20333517494737</v>
      </c>
      <c r="M756" s="71">
        <f t="shared" si="59"/>
        <v>6.3818431702710315E-2</v>
      </c>
    </row>
    <row r="757" spans="7:13" x14ac:dyDescent="0.3">
      <c r="G757" s="5">
        <v>44557.291666666664</v>
      </c>
      <c r="H757" s="91">
        <v>364.64670000000001</v>
      </c>
      <c r="I757" s="80">
        <f t="shared" si="55"/>
        <v>335.23841809740946</v>
      </c>
      <c r="J757" s="80">
        <f t="shared" si="56"/>
        <v>29.408281902590545</v>
      </c>
      <c r="K757" s="80">
        <f t="shared" si="57"/>
        <v>29.408281902590545</v>
      </c>
      <c r="L757" s="80">
        <f t="shared" si="58"/>
        <v>864.84704446223452</v>
      </c>
      <c r="M757" s="71">
        <f t="shared" si="59"/>
        <v>8.0648698870963445E-2</v>
      </c>
    </row>
    <row r="758" spans="7:13" x14ac:dyDescent="0.3">
      <c r="G758" s="9">
        <v>44558.291666666664</v>
      </c>
      <c r="H758" s="80">
        <v>362.82330000000002</v>
      </c>
      <c r="I758" s="80">
        <f t="shared" si="55"/>
        <v>338.17924628766855</v>
      </c>
      <c r="J758" s="80">
        <f t="shared" si="56"/>
        <v>24.64405371233147</v>
      </c>
      <c r="K758" s="80">
        <f t="shared" si="57"/>
        <v>24.64405371233147</v>
      </c>
      <c r="L758" s="80">
        <f t="shared" si="58"/>
        <v>607.32938337627854</v>
      </c>
      <c r="M758" s="71">
        <f t="shared" si="59"/>
        <v>6.7923018484015413E-2</v>
      </c>
    </row>
    <row r="759" spans="7:13" x14ac:dyDescent="0.3">
      <c r="G759" s="5">
        <v>44559.291666666664</v>
      </c>
      <c r="H759" s="91">
        <v>362.06330000000003</v>
      </c>
      <c r="I759" s="80">
        <f t="shared" si="55"/>
        <v>340.64365165890172</v>
      </c>
      <c r="J759" s="80">
        <f t="shared" si="56"/>
        <v>21.419648341098309</v>
      </c>
      <c r="K759" s="80">
        <f t="shared" si="57"/>
        <v>21.419648341098309</v>
      </c>
      <c r="L759" s="80">
        <f t="shared" si="58"/>
        <v>458.80133505631557</v>
      </c>
      <c r="M759" s="71">
        <f t="shared" si="59"/>
        <v>5.9159954464035179E-2</v>
      </c>
    </row>
    <row r="760" spans="7:13" x14ac:dyDescent="0.3">
      <c r="G760" s="9">
        <v>44560.291666666664</v>
      </c>
      <c r="H760" s="80">
        <v>356.78</v>
      </c>
      <c r="I760" s="80">
        <f t="shared" si="55"/>
        <v>342.78561649301156</v>
      </c>
      <c r="J760" s="80">
        <f t="shared" si="56"/>
        <v>13.994383506988413</v>
      </c>
      <c r="K760" s="80">
        <f t="shared" si="57"/>
        <v>13.994383506988413</v>
      </c>
      <c r="L760" s="80">
        <f t="shared" si="58"/>
        <v>195.84276974066933</v>
      </c>
      <c r="M760" s="71">
        <f t="shared" si="59"/>
        <v>3.9224125531107164E-2</v>
      </c>
    </row>
    <row r="761" spans="7:13" x14ac:dyDescent="0.3">
      <c r="G761" s="5">
        <v>44561.291666666664</v>
      </c>
      <c r="H761" s="91">
        <v>352.26</v>
      </c>
      <c r="I761" s="80">
        <f t="shared" si="55"/>
        <v>344.18505484371042</v>
      </c>
      <c r="J761" s="80">
        <f t="shared" si="56"/>
        <v>8.0749451562895729</v>
      </c>
      <c r="K761" s="80">
        <f t="shared" si="57"/>
        <v>8.0749451562895729</v>
      </c>
      <c r="L761" s="80">
        <f t="shared" si="58"/>
        <v>65.204739277084428</v>
      </c>
      <c r="M761" s="71">
        <f t="shared" si="59"/>
        <v>2.2923253154742442E-2</v>
      </c>
    </row>
    <row r="762" spans="7:13" x14ac:dyDescent="0.3">
      <c r="G762" s="9">
        <v>44564.291666666664</v>
      </c>
      <c r="H762" s="80">
        <v>399.92669999999998</v>
      </c>
      <c r="I762" s="80">
        <f t="shared" si="55"/>
        <v>344.99254935933936</v>
      </c>
      <c r="J762" s="80">
        <f t="shared" si="56"/>
        <v>54.934150640660619</v>
      </c>
      <c r="K762" s="80">
        <f t="shared" si="57"/>
        <v>54.934150640660619</v>
      </c>
      <c r="L762" s="80">
        <f t="shared" si="58"/>
        <v>3017.7609066107934</v>
      </c>
      <c r="M762" s="71">
        <f t="shared" si="59"/>
        <v>0.13736054792205826</v>
      </c>
    </row>
    <row r="763" spans="7:13" x14ac:dyDescent="0.3">
      <c r="G763" s="5">
        <v>44565.291666666664</v>
      </c>
      <c r="H763" s="91">
        <v>383.19670000000002</v>
      </c>
      <c r="I763" s="80">
        <f t="shared" si="55"/>
        <v>350.48596442340545</v>
      </c>
      <c r="J763" s="80">
        <f t="shared" si="56"/>
        <v>32.710735576594573</v>
      </c>
      <c r="K763" s="80">
        <f t="shared" si="57"/>
        <v>32.710735576594573</v>
      </c>
      <c r="L763" s="80">
        <f t="shared" si="58"/>
        <v>1069.99222196189</v>
      </c>
      <c r="M763" s="71">
        <f t="shared" si="59"/>
        <v>8.5362779941984282E-2</v>
      </c>
    </row>
    <row r="764" spans="7:13" x14ac:dyDescent="0.3">
      <c r="G764" s="9">
        <v>44566.291666666664</v>
      </c>
      <c r="H764" s="80">
        <v>362.70670000000001</v>
      </c>
      <c r="I764" s="80">
        <f t="shared" si="55"/>
        <v>353.75703798106497</v>
      </c>
      <c r="J764" s="80">
        <f t="shared" si="56"/>
        <v>8.9496620189350438</v>
      </c>
      <c r="K764" s="80">
        <f t="shared" si="57"/>
        <v>8.9496620189350438</v>
      </c>
      <c r="L764" s="80">
        <f t="shared" si="58"/>
        <v>80.096450253168484</v>
      </c>
      <c r="M764" s="71">
        <f t="shared" si="59"/>
        <v>2.4674653153457168E-2</v>
      </c>
    </row>
    <row r="765" spans="7:13" x14ac:dyDescent="0.3">
      <c r="G765" s="5">
        <v>44567.291666666664</v>
      </c>
      <c r="H765" s="91">
        <v>354.9</v>
      </c>
      <c r="I765" s="80">
        <f t="shared" si="55"/>
        <v>354.65200418295848</v>
      </c>
      <c r="J765" s="80">
        <f t="shared" si="56"/>
        <v>0.24799581704149887</v>
      </c>
      <c r="K765" s="80">
        <f t="shared" si="57"/>
        <v>0.24799581704149887</v>
      </c>
      <c r="L765" s="80">
        <f t="shared" si="58"/>
        <v>6.1501925270080582E-2</v>
      </c>
      <c r="M765" s="71">
        <f t="shared" si="59"/>
        <v>6.9877660479430515E-4</v>
      </c>
    </row>
    <row r="766" spans="7:13" x14ac:dyDescent="0.3">
      <c r="G766" s="9">
        <v>44568.291666666664</v>
      </c>
      <c r="H766" s="80">
        <v>342.32</v>
      </c>
      <c r="I766" s="80">
        <f t="shared" si="55"/>
        <v>354.67680376466262</v>
      </c>
      <c r="J766" s="80">
        <f t="shared" si="56"/>
        <v>-12.356803764662629</v>
      </c>
      <c r="K766" s="80">
        <f t="shared" si="57"/>
        <v>12.356803764662629</v>
      </c>
      <c r="L766" s="80">
        <f t="shared" si="58"/>
        <v>152.69059927838052</v>
      </c>
      <c r="M766" s="71">
        <f t="shared" si="59"/>
        <v>3.6097229973891767E-2</v>
      </c>
    </row>
    <row r="767" spans="7:13" x14ac:dyDescent="0.3">
      <c r="G767" s="5">
        <v>44571.291666666664</v>
      </c>
      <c r="H767" s="91">
        <v>352.70670000000001</v>
      </c>
      <c r="I767" s="80">
        <f t="shared" si="55"/>
        <v>353.44112338819639</v>
      </c>
      <c r="J767" s="80">
        <f t="shared" si="56"/>
        <v>-0.73442338819637598</v>
      </c>
      <c r="K767" s="80">
        <f t="shared" si="57"/>
        <v>0.73442338819637598</v>
      </c>
      <c r="L767" s="80">
        <f t="shared" si="58"/>
        <v>0.53937771312984473</v>
      </c>
      <c r="M767" s="71">
        <f t="shared" si="59"/>
        <v>2.0822496090841937E-3</v>
      </c>
    </row>
    <row r="768" spans="7:13" x14ac:dyDescent="0.3">
      <c r="G768" s="9">
        <v>44572.291666666664</v>
      </c>
      <c r="H768" s="80">
        <v>354.8</v>
      </c>
      <c r="I768" s="80">
        <f t="shared" si="55"/>
        <v>353.36768104937676</v>
      </c>
      <c r="J768" s="80">
        <f t="shared" si="56"/>
        <v>1.4323189506232552</v>
      </c>
      <c r="K768" s="80">
        <f t="shared" si="57"/>
        <v>1.4323189506232552</v>
      </c>
      <c r="L768" s="80">
        <f t="shared" si="58"/>
        <v>2.051537576314503</v>
      </c>
      <c r="M768" s="71">
        <f t="shared" si="59"/>
        <v>4.0369756218242821E-3</v>
      </c>
    </row>
    <row r="769" spans="7:13" x14ac:dyDescent="0.3">
      <c r="G769" s="5">
        <v>44573.291666666664</v>
      </c>
      <c r="H769" s="91">
        <v>368.74</v>
      </c>
      <c r="I769" s="80">
        <f t="shared" si="55"/>
        <v>353.5109129444391</v>
      </c>
      <c r="J769" s="80">
        <f t="shared" si="56"/>
        <v>15.22908705556091</v>
      </c>
      <c r="K769" s="80">
        <f t="shared" si="57"/>
        <v>15.22908705556091</v>
      </c>
      <c r="L769" s="80">
        <f t="shared" si="58"/>
        <v>231.92509254585289</v>
      </c>
      <c r="M769" s="71">
        <f t="shared" si="59"/>
        <v>4.1300339142921597E-2</v>
      </c>
    </row>
    <row r="770" spans="7:13" x14ac:dyDescent="0.3">
      <c r="G770" s="9">
        <v>44574.291666666664</v>
      </c>
      <c r="H770" s="80">
        <v>343.85329999999999</v>
      </c>
      <c r="I770" s="80">
        <f t="shared" si="55"/>
        <v>355.03382164999522</v>
      </c>
      <c r="J770" s="80">
        <f t="shared" si="56"/>
        <v>-11.180521649995228</v>
      </c>
      <c r="K770" s="80">
        <f t="shared" si="57"/>
        <v>11.180521649995228</v>
      </c>
      <c r="L770" s="80">
        <f t="shared" si="58"/>
        <v>125.00406436601202</v>
      </c>
      <c r="M770" s="71">
        <f t="shared" si="59"/>
        <v>3.251538272279262E-2</v>
      </c>
    </row>
    <row r="771" spans="7:13" x14ac:dyDescent="0.3">
      <c r="G771" s="5">
        <v>44575.291666666664</v>
      </c>
      <c r="H771" s="91">
        <v>349.87</v>
      </c>
      <c r="I771" s="80">
        <f t="shared" si="55"/>
        <v>353.91576948499574</v>
      </c>
      <c r="J771" s="80">
        <f t="shared" si="56"/>
        <v>-4.0457694849957306</v>
      </c>
      <c r="K771" s="80">
        <f t="shared" si="57"/>
        <v>4.0457694849957306</v>
      </c>
      <c r="L771" s="80">
        <f t="shared" si="58"/>
        <v>16.368250725722618</v>
      </c>
      <c r="M771" s="71">
        <f t="shared" si="59"/>
        <v>1.156363645066948E-2</v>
      </c>
    </row>
    <row r="772" spans="7:13" x14ac:dyDescent="0.3">
      <c r="G772" s="9">
        <v>44579.291666666664</v>
      </c>
      <c r="H772" s="80">
        <v>343.50330000000002</v>
      </c>
      <c r="I772" s="80">
        <f t="shared" si="55"/>
        <v>353.5111925364962</v>
      </c>
      <c r="J772" s="80">
        <f t="shared" si="56"/>
        <v>-10.007892536496172</v>
      </c>
      <c r="K772" s="80">
        <f t="shared" si="57"/>
        <v>10.007892536496172</v>
      </c>
      <c r="L772" s="80">
        <f t="shared" si="58"/>
        <v>100.15791302205578</v>
      </c>
      <c r="M772" s="71">
        <f t="shared" si="59"/>
        <v>2.9134778432976252E-2</v>
      </c>
    </row>
    <row r="773" spans="7:13" x14ac:dyDescent="0.3">
      <c r="G773" s="5">
        <v>44580.291666666664</v>
      </c>
      <c r="H773" s="91">
        <v>331.88330000000002</v>
      </c>
      <c r="I773" s="80">
        <f t="shared" si="55"/>
        <v>352.5104032828466</v>
      </c>
      <c r="J773" s="80">
        <f t="shared" si="56"/>
        <v>-20.627103282846576</v>
      </c>
      <c r="K773" s="80">
        <f t="shared" si="57"/>
        <v>20.627103282846576</v>
      </c>
      <c r="L773" s="80">
        <f t="shared" si="58"/>
        <v>425.47738984122003</v>
      </c>
      <c r="M773" s="71">
        <f t="shared" si="59"/>
        <v>6.2151675853670776E-2</v>
      </c>
    </row>
    <row r="774" spans="7:13" x14ac:dyDescent="0.3">
      <c r="G774" s="9">
        <v>44581.291666666664</v>
      </c>
      <c r="H774" s="80">
        <v>332.09</v>
      </c>
      <c r="I774" s="80">
        <f t="shared" ref="I774:I837" si="60">alpha*H773+(1-alpha)*I773</f>
        <v>350.44769295456194</v>
      </c>
      <c r="J774" s="80">
        <f t="shared" ref="J774:J837" si="61">H774-I774</f>
        <v>-18.357692954561969</v>
      </c>
      <c r="K774" s="80">
        <f t="shared" ref="K774:K837" si="62">ABS(J774)</f>
        <v>18.357692954561969</v>
      </c>
      <c r="L774" s="80">
        <f t="shared" ref="L774:L837" si="63">J774^2</f>
        <v>337.00489061397417</v>
      </c>
      <c r="M774" s="71">
        <f t="shared" ref="M774:M837" si="64">K774/H774</f>
        <v>5.5279270542810593E-2</v>
      </c>
    </row>
    <row r="775" spans="7:13" x14ac:dyDescent="0.3">
      <c r="G775" s="5">
        <v>44582.291666666664</v>
      </c>
      <c r="H775" s="91">
        <v>314.63330000000002</v>
      </c>
      <c r="I775" s="80">
        <f t="shared" si="60"/>
        <v>348.61192365910574</v>
      </c>
      <c r="J775" s="80">
        <f t="shared" si="61"/>
        <v>-33.978623659105722</v>
      </c>
      <c r="K775" s="80">
        <f t="shared" si="62"/>
        <v>33.978623659105722</v>
      </c>
      <c r="L775" s="80">
        <f t="shared" si="63"/>
        <v>1154.546865767139</v>
      </c>
      <c r="M775" s="71">
        <f t="shared" si="64"/>
        <v>0.10799436569207937</v>
      </c>
    </row>
    <row r="776" spans="7:13" x14ac:dyDescent="0.3">
      <c r="G776" s="9">
        <v>44585.291666666664</v>
      </c>
      <c r="H776" s="80">
        <v>310</v>
      </c>
      <c r="I776" s="80">
        <f t="shared" si="60"/>
        <v>345.21406129319519</v>
      </c>
      <c r="J776" s="80">
        <f t="shared" si="61"/>
        <v>-35.214061293195186</v>
      </c>
      <c r="K776" s="80">
        <f t="shared" si="62"/>
        <v>35.214061293195186</v>
      </c>
      <c r="L776" s="80">
        <f t="shared" si="63"/>
        <v>1240.0301127609075</v>
      </c>
      <c r="M776" s="71">
        <f t="shared" si="64"/>
        <v>0.11359374610708124</v>
      </c>
    </row>
    <row r="777" spans="7:13" x14ac:dyDescent="0.3">
      <c r="G777" s="5">
        <v>44586.291666666664</v>
      </c>
      <c r="H777" s="91">
        <v>306.13330000000002</v>
      </c>
      <c r="I777" s="80">
        <f t="shared" si="60"/>
        <v>341.69265516387566</v>
      </c>
      <c r="J777" s="80">
        <f t="shared" si="61"/>
        <v>-35.559355163875637</v>
      </c>
      <c r="K777" s="80">
        <f t="shared" si="62"/>
        <v>35.559355163875637</v>
      </c>
      <c r="L777" s="80">
        <f t="shared" si="63"/>
        <v>1264.4677396706488</v>
      </c>
      <c r="M777" s="71">
        <f t="shared" si="64"/>
        <v>0.11615644284328308</v>
      </c>
    </row>
    <row r="778" spans="7:13" x14ac:dyDescent="0.3">
      <c r="G778" s="9">
        <v>44587.291666666664</v>
      </c>
      <c r="H778" s="80">
        <v>312.47000000000003</v>
      </c>
      <c r="I778" s="80">
        <f t="shared" si="60"/>
        <v>338.13671964748812</v>
      </c>
      <c r="J778" s="80">
        <f t="shared" si="61"/>
        <v>-25.666719647488094</v>
      </c>
      <c r="K778" s="80">
        <f t="shared" si="62"/>
        <v>25.666719647488094</v>
      </c>
      <c r="L778" s="80">
        <f t="shared" si="63"/>
        <v>658.78049746275133</v>
      </c>
      <c r="M778" s="71">
        <f t="shared" si="64"/>
        <v>8.2141388445252636E-2</v>
      </c>
    </row>
    <row r="779" spans="7:13" x14ac:dyDescent="0.3">
      <c r="G779" s="5">
        <v>44588.291666666664</v>
      </c>
      <c r="H779" s="91">
        <v>276.36669999999998</v>
      </c>
      <c r="I779" s="80">
        <f t="shared" si="60"/>
        <v>335.57004768273936</v>
      </c>
      <c r="J779" s="80">
        <f t="shared" si="61"/>
        <v>-59.203347682739377</v>
      </c>
      <c r="K779" s="80">
        <f t="shared" si="62"/>
        <v>59.203347682739377</v>
      </c>
      <c r="L779" s="80">
        <f t="shared" si="63"/>
        <v>3505.0363768433222</v>
      </c>
      <c r="M779" s="71">
        <f t="shared" si="64"/>
        <v>0.2142202648971073</v>
      </c>
    </row>
    <row r="780" spans="7:13" x14ac:dyDescent="0.3">
      <c r="G780" s="9">
        <v>44589.291666666664</v>
      </c>
      <c r="H780" s="80">
        <v>282.11669999999998</v>
      </c>
      <c r="I780" s="80">
        <f t="shared" si="60"/>
        <v>329.6497129144654</v>
      </c>
      <c r="J780" s="80">
        <f t="shared" si="61"/>
        <v>-47.533012914465417</v>
      </c>
      <c r="K780" s="80">
        <f t="shared" si="62"/>
        <v>47.533012914465417</v>
      </c>
      <c r="L780" s="80">
        <f t="shared" si="63"/>
        <v>2259.3873167267361</v>
      </c>
      <c r="M780" s="71">
        <f t="shared" si="64"/>
        <v>0.16848705842109105</v>
      </c>
    </row>
    <row r="781" spans="7:13" x14ac:dyDescent="0.3">
      <c r="G781" s="5">
        <v>44592.291666666664</v>
      </c>
      <c r="H781" s="91">
        <v>312.24</v>
      </c>
      <c r="I781" s="80">
        <f t="shared" si="60"/>
        <v>324.89641162301882</v>
      </c>
      <c r="J781" s="80">
        <f t="shared" si="61"/>
        <v>-12.656411623018812</v>
      </c>
      <c r="K781" s="80">
        <f t="shared" si="62"/>
        <v>12.656411623018812</v>
      </c>
      <c r="L781" s="80">
        <f t="shared" si="63"/>
        <v>160.18475517128567</v>
      </c>
      <c r="M781" s="71">
        <f t="shared" si="64"/>
        <v>4.0534241682740238E-2</v>
      </c>
    </row>
    <row r="782" spans="7:13" x14ac:dyDescent="0.3">
      <c r="G782" s="9">
        <v>44593.291666666664</v>
      </c>
      <c r="H782" s="80">
        <v>310.41669999999999</v>
      </c>
      <c r="I782" s="80">
        <f t="shared" si="60"/>
        <v>323.63077046071692</v>
      </c>
      <c r="J782" s="80">
        <f t="shared" si="61"/>
        <v>-13.214070460716925</v>
      </c>
      <c r="K782" s="80">
        <f t="shared" si="62"/>
        <v>13.214070460716925</v>
      </c>
      <c r="L782" s="80">
        <f t="shared" si="63"/>
        <v>174.61165814079163</v>
      </c>
      <c r="M782" s="71">
        <f t="shared" si="64"/>
        <v>4.2568813020423597E-2</v>
      </c>
    </row>
    <row r="783" spans="7:13" x14ac:dyDescent="0.3">
      <c r="G783" s="5">
        <v>44594.291666666664</v>
      </c>
      <c r="H783" s="91">
        <v>301.88670000000002</v>
      </c>
      <c r="I783" s="80">
        <f t="shared" si="60"/>
        <v>322.30936341464525</v>
      </c>
      <c r="J783" s="80">
        <f t="shared" si="61"/>
        <v>-20.422663414645228</v>
      </c>
      <c r="K783" s="80">
        <f t="shared" si="62"/>
        <v>20.422663414645228</v>
      </c>
      <c r="L783" s="80">
        <f t="shared" si="63"/>
        <v>417.08518094788872</v>
      </c>
      <c r="M783" s="71">
        <f t="shared" si="64"/>
        <v>6.7650093278853379E-2</v>
      </c>
    </row>
    <row r="784" spans="7:13" x14ac:dyDescent="0.3">
      <c r="G784" s="9">
        <v>44595.291666666664</v>
      </c>
      <c r="H784" s="80">
        <v>297.04669999999999</v>
      </c>
      <c r="I784" s="80">
        <f t="shared" si="60"/>
        <v>320.26709707318071</v>
      </c>
      <c r="J784" s="80">
        <f t="shared" si="61"/>
        <v>-23.22039707318072</v>
      </c>
      <c r="K784" s="80">
        <f t="shared" si="62"/>
        <v>23.22039707318072</v>
      </c>
      <c r="L784" s="80">
        <f t="shared" si="63"/>
        <v>539.18684023617982</v>
      </c>
      <c r="M784" s="71">
        <f t="shared" si="64"/>
        <v>7.817086361565613E-2</v>
      </c>
    </row>
    <row r="785" spans="7:13" x14ac:dyDescent="0.3">
      <c r="G785" s="5">
        <v>44596.291666666664</v>
      </c>
      <c r="H785" s="91">
        <v>307.77330000000001</v>
      </c>
      <c r="I785" s="80">
        <f t="shared" si="60"/>
        <v>317.94505736586268</v>
      </c>
      <c r="J785" s="80">
        <f t="shared" si="61"/>
        <v>-10.171757365862675</v>
      </c>
      <c r="K785" s="80">
        <f t="shared" si="62"/>
        <v>10.171757365862675</v>
      </c>
      <c r="L785" s="80">
        <f t="shared" si="63"/>
        <v>103.46464790998158</v>
      </c>
      <c r="M785" s="71">
        <f t="shared" si="64"/>
        <v>3.3049511981262422E-2</v>
      </c>
    </row>
    <row r="786" spans="7:13" x14ac:dyDescent="0.3">
      <c r="G786" s="9">
        <v>44599.291666666664</v>
      </c>
      <c r="H786" s="80">
        <v>302.44670000000002</v>
      </c>
      <c r="I786" s="80">
        <f t="shared" si="60"/>
        <v>316.92788162927644</v>
      </c>
      <c r="J786" s="80">
        <f t="shared" si="61"/>
        <v>-14.481181629276421</v>
      </c>
      <c r="K786" s="80">
        <f t="shared" si="62"/>
        <v>14.481181629276421</v>
      </c>
      <c r="L786" s="80">
        <f t="shared" si="63"/>
        <v>209.70462138009287</v>
      </c>
      <c r="M786" s="71">
        <f t="shared" si="64"/>
        <v>4.7880111203978816E-2</v>
      </c>
    </row>
    <row r="787" spans="7:13" x14ac:dyDescent="0.3">
      <c r="G787" s="5">
        <v>44600.291666666664</v>
      </c>
      <c r="H787" s="91">
        <v>307.33330000000001</v>
      </c>
      <c r="I787" s="80">
        <f t="shared" si="60"/>
        <v>315.4797634663488</v>
      </c>
      <c r="J787" s="80">
        <f t="shared" si="61"/>
        <v>-8.1464634663487914</v>
      </c>
      <c r="K787" s="80">
        <f t="shared" si="62"/>
        <v>8.1464634663487914</v>
      </c>
      <c r="L787" s="80">
        <f t="shared" si="63"/>
        <v>66.364867008555564</v>
      </c>
      <c r="M787" s="71">
        <f t="shared" si="64"/>
        <v>2.6506933893427075E-2</v>
      </c>
    </row>
    <row r="788" spans="7:13" x14ac:dyDescent="0.3">
      <c r="G788" s="9">
        <v>44601.291666666664</v>
      </c>
      <c r="H788" s="80">
        <v>310.66669999999999</v>
      </c>
      <c r="I788" s="80">
        <f t="shared" si="60"/>
        <v>314.66511711971395</v>
      </c>
      <c r="J788" s="80">
        <f t="shared" si="61"/>
        <v>-3.9984171197139631</v>
      </c>
      <c r="K788" s="80">
        <f t="shared" si="62"/>
        <v>3.9984171197139631</v>
      </c>
      <c r="L788" s="80">
        <f t="shared" si="63"/>
        <v>15.987339463221705</v>
      </c>
      <c r="M788" s="71">
        <f t="shared" si="64"/>
        <v>1.2870439991521342E-2</v>
      </c>
    </row>
    <row r="789" spans="7:13" x14ac:dyDescent="0.3">
      <c r="G789" s="5">
        <v>44602.291666666664</v>
      </c>
      <c r="H789" s="91">
        <v>301.51670000000001</v>
      </c>
      <c r="I789" s="80">
        <f t="shared" si="60"/>
        <v>314.26527540774254</v>
      </c>
      <c r="J789" s="80">
        <f t="shared" si="61"/>
        <v>-12.748575407742521</v>
      </c>
      <c r="K789" s="80">
        <f t="shared" si="62"/>
        <v>12.748575407742521</v>
      </c>
      <c r="L789" s="80">
        <f t="shared" si="63"/>
        <v>162.5261749268974</v>
      </c>
      <c r="M789" s="71">
        <f t="shared" si="64"/>
        <v>4.2281490238326835E-2</v>
      </c>
    </row>
    <row r="790" spans="7:13" x14ac:dyDescent="0.3">
      <c r="G790" s="9">
        <v>44603.291666666664</v>
      </c>
      <c r="H790" s="80">
        <v>286.66669999999999</v>
      </c>
      <c r="I790" s="80">
        <f t="shared" si="60"/>
        <v>312.9904178669683</v>
      </c>
      <c r="J790" s="80">
        <f t="shared" si="61"/>
        <v>-26.323717866968309</v>
      </c>
      <c r="K790" s="80">
        <f t="shared" si="62"/>
        <v>26.323717866968309</v>
      </c>
      <c r="L790" s="80">
        <f t="shared" si="63"/>
        <v>692.93812233974654</v>
      </c>
      <c r="M790" s="71">
        <f t="shared" si="64"/>
        <v>9.1826912114201992E-2</v>
      </c>
    </row>
    <row r="791" spans="7:13" x14ac:dyDescent="0.3">
      <c r="G791" s="5">
        <v>44606.291666666664</v>
      </c>
      <c r="H791" s="91">
        <v>291.92</v>
      </c>
      <c r="I791" s="80">
        <f t="shared" si="60"/>
        <v>310.35804608027149</v>
      </c>
      <c r="J791" s="80">
        <f t="shared" si="61"/>
        <v>-18.438046080271477</v>
      </c>
      <c r="K791" s="80">
        <f t="shared" si="62"/>
        <v>18.438046080271477</v>
      </c>
      <c r="L791" s="80">
        <f t="shared" si="63"/>
        <v>339.96154325821436</v>
      </c>
      <c r="M791" s="71">
        <f t="shared" si="64"/>
        <v>6.3161297890762802E-2</v>
      </c>
    </row>
    <row r="792" spans="7:13" x14ac:dyDescent="0.3">
      <c r="G792" s="9">
        <v>44607.291666666664</v>
      </c>
      <c r="H792" s="80">
        <v>307.47669999999999</v>
      </c>
      <c r="I792" s="80">
        <f t="shared" si="60"/>
        <v>308.51424147224435</v>
      </c>
      <c r="J792" s="80">
        <f t="shared" si="61"/>
        <v>-1.0375414722443566</v>
      </c>
      <c r="K792" s="80">
        <f t="shared" si="62"/>
        <v>1.0375414722443566</v>
      </c>
      <c r="L792" s="80">
        <f t="shared" si="63"/>
        <v>1.0764923066269869</v>
      </c>
      <c r="M792" s="71">
        <f t="shared" si="64"/>
        <v>3.3743742932207761E-3</v>
      </c>
    </row>
    <row r="793" spans="7:13" x14ac:dyDescent="0.3">
      <c r="G793" s="5">
        <v>44608.291666666664</v>
      </c>
      <c r="H793" s="91">
        <v>307.79669999999999</v>
      </c>
      <c r="I793" s="80">
        <f t="shared" si="60"/>
        <v>308.41048732501997</v>
      </c>
      <c r="J793" s="80">
        <f t="shared" si="61"/>
        <v>-0.61378732501998456</v>
      </c>
      <c r="K793" s="80">
        <f t="shared" si="62"/>
        <v>0.61378732501998456</v>
      </c>
      <c r="L793" s="80">
        <f t="shared" si="63"/>
        <v>0.37673488035518815</v>
      </c>
      <c r="M793" s="71">
        <f t="shared" si="64"/>
        <v>1.9941322470968161E-3</v>
      </c>
    </row>
    <row r="794" spans="7:13" x14ac:dyDescent="0.3">
      <c r="G794" s="9">
        <v>44609.291666666664</v>
      </c>
      <c r="H794" s="80">
        <v>292.11669999999998</v>
      </c>
      <c r="I794" s="80">
        <f t="shared" si="60"/>
        <v>308.34910859251801</v>
      </c>
      <c r="J794" s="80">
        <f t="shared" si="61"/>
        <v>-16.232408592518027</v>
      </c>
      <c r="K794" s="80">
        <f t="shared" si="62"/>
        <v>16.232408592518027</v>
      </c>
      <c r="L794" s="80">
        <f t="shared" si="63"/>
        <v>263.4910887144531</v>
      </c>
      <c r="M794" s="71">
        <f t="shared" si="64"/>
        <v>5.5568232122703114E-2</v>
      </c>
    </row>
    <row r="795" spans="7:13" x14ac:dyDescent="0.3">
      <c r="G795" s="5">
        <v>44610.291666666664</v>
      </c>
      <c r="H795" s="91">
        <v>285.66000000000003</v>
      </c>
      <c r="I795" s="80">
        <f t="shared" si="60"/>
        <v>306.72586773326623</v>
      </c>
      <c r="J795" s="80">
        <f t="shared" si="61"/>
        <v>-21.065867733266202</v>
      </c>
      <c r="K795" s="80">
        <f t="shared" si="62"/>
        <v>21.065867733266202</v>
      </c>
      <c r="L795" s="80">
        <f t="shared" si="63"/>
        <v>443.77078335546611</v>
      </c>
      <c r="M795" s="71">
        <f t="shared" si="64"/>
        <v>7.3744548530652529E-2</v>
      </c>
    </row>
    <row r="796" spans="7:13" x14ac:dyDescent="0.3">
      <c r="G796" s="9">
        <v>44614.291666666664</v>
      </c>
      <c r="H796" s="80">
        <v>273.8433</v>
      </c>
      <c r="I796" s="80">
        <f t="shared" si="60"/>
        <v>304.6192809599396</v>
      </c>
      <c r="J796" s="80">
        <f t="shared" si="61"/>
        <v>-30.775980959939602</v>
      </c>
      <c r="K796" s="80">
        <f t="shared" si="62"/>
        <v>30.775980959939602</v>
      </c>
      <c r="L796" s="80">
        <f t="shared" si="63"/>
        <v>947.16100404656493</v>
      </c>
      <c r="M796" s="71">
        <f t="shared" si="64"/>
        <v>0.11238537134171113</v>
      </c>
    </row>
    <row r="797" spans="7:13" x14ac:dyDescent="0.3">
      <c r="G797" s="5">
        <v>44615.291666666664</v>
      </c>
      <c r="H797" s="91">
        <v>254.68</v>
      </c>
      <c r="I797" s="80">
        <f t="shared" si="60"/>
        <v>301.54168286394565</v>
      </c>
      <c r="J797" s="80">
        <f t="shared" si="61"/>
        <v>-46.861682863945646</v>
      </c>
      <c r="K797" s="80">
        <f t="shared" si="62"/>
        <v>46.861682863945646</v>
      </c>
      <c r="L797" s="80">
        <f t="shared" si="63"/>
        <v>2196.017320841017</v>
      </c>
      <c r="M797" s="71">
        <f t="shared" si="64"/>
        <v>0.18400221008302828</v>
      </c>
    </row>
    <row r="798" spans="7:13" x14ac:dyDescent="0.3">
      <c r="G798" s="9">
        <v>44616.291666666664</v>
      </c>
      <c r="H798" s="80">
        <v>266.92329999999998</v>
      </c>
      <c r="I798" s="80">
        <f t="shared" si="60"/>
        <v>296.85551457755111</v>
      </c>
      <c r="J798" s="80">
        <f t="shared" si="61"/>
        <v>-29.932214577551122</v>
      </c>
      <c r="K798" s="80">
        <f t="shared" si="62"/>
        <v>29.932214577551122</v>
      </c>
      <c r="L798" s="80">
        <f t="shared" si="63"/>
        <v>895.93746951656385</v>
      </c>
      <c r="M798" s="71">
        <f t="shared" si="64"/>
        <v>0.11213788596780844</v>
      </c>
    </row>
    <row r="799" spans="7:13" x14ac:dyDescent="0.3">
      <c r="G799" s="5">
        <v>44617.291666666664</v>
      </c>
      <c r="H799" s="91">
        <v>269.95670000000001</v>
      </c>
      <c r="I799" s="80">
        <f t="shared" si="60"/>
        <v>293.86229311979605</v>
      </c>
      <c r="J799" s="80">
        <f t="shared" si="61"/>
        <v>-23.905593119796038</v>
      </c>
      <c r="K799" s="80">
        <f t="shared" si="62"/>
        <v>23.905593119796038</v>
      </c>
      <c r="L799" s="80">
        <f t="shared" si="63"/>
        <v>571.47738240923968</v>
      </c>
      <c r="M799" s="71">
        <f t="shared" si="64"/>
        <v>8.8553435124210794E-2</v>
      </c>
    </row>
    <row r="800" spans="7:13" x14ac:dyDescent="0.3">
      <c r="G800" s="9">
        <v>44620.291666666664</v>
      </c>
      <c r="H800" s="80">
        <v>290.14330000000001</v>
      </c>
      <c r="I800" s="80">
        <f t="shared" si="60"/>
        <v>291.47173380781646</v>
      </c>
      <c r="J800" s="80">
        <f t="shared" si="61"/>
        <v>-1.3284338078164524</v>
      </c>
      <c r="K800" s="80">
        <f t="shared" si="62"/>
        <v>1.3284338078164524</v>
      </c>
      <c r="L800" s="80">
        <f t="shared" si="63"/>
        <v>1.764736381749719</v>
      </c>
      <c r="M800" s="71">
        <f t="shared" si="64"/>
        <v>4.5785438016885185E-3</v>
      </c>
    </row>
    <row r="801" spans="7:13" x14ac:dyDescent="0.3">
      <c r="G801" s="5">
        <v>44621.291666666664</v>
      </c>
      <c r="H801" s="91">
        <v>288.12329999999997</v>
      </c>
      <c r="I801" s="80">
        <f t="shared" si="60"/>
        <v>291.33889042703481</v>
      </c>
      <c r="J801" s="80">
        <f t="shared" si="61"/>
        <v>-3.2155904270348401</v>
      </c>
      <c r="K801" s="80">
        <f t="shared" si="62"/>
        <v>3.2155904270348401</v>
      </c>
      <c r="L801" s="80">
        <f t="shared" si="63"/>
        <v>10.340021794438105</v>
      </c>
      <c r="M801" s="71">
        <f t="shared" si="64"/>
        <v>1.1160466463610685E-2</v>
      </c>
    </row>
    <row r="802" spans="7:13" x14ac:dyDescent="0.3">
      <c r="G802" s="9">
        <v>44622.291666666664</v>
      </c>
      <c r="H802" s="80">
        <v>293.29669999999999</v>
      </c>
      <c r="I802" s="80">
        <f t="shared" si="60"/>
        <v>291.01733138433133</v>
      </c>
      <c r="J802" s="80">
        <f t="shared" si="61"/>
        <v>2.279368615668659</v>
      </c>
      <c r="K802" s="80">
        <f t="shared" si="62"/>
        <v>2.279368615668659</v>
      </c>
      <c r="L802" s="80">
        <f t="shared" si="63"/>
        <v>5.1955212860952589</v>
      </c>
      <c r="M802" s="71">
        <f t="shared" si="64"/>
        <v>7.7715453861862717E-3</v>
      </c>
    </row>
    <row r="803" spans="7:13" x14ac:dyDescent="0.3">
      <c r="G803" s="5">
        <v>44623.291666666664</v>
      </c>
      <c r="H803" s="91">
        <v>279.76330000000002</v>
      </c>
      <c r="I803" s="80">
        <f t="shared" si="60"/>
        <v>291.24526824589822</v>
      </c>
      <c r="J803" s="80">
        <f t="shared" si="61"/>
        <v>-11.481968245898202</v>
      </c>
      <c r="K803" s="80">
        <f t="shared" si="62"/>
        <v>11.481968245898202</v>
      </c>
      <c r="L803" s="80">
        <f t="shared" si="63"/>
        <v>131.83559479981463</v>
      </c>
      <c r="M803" s="71">
        <f t="shared" si="64"/>
        <v>4.1041724364483119E-2</v>
      </c>
    </row>
    <row r="804" spans="7:13" x14ac:dyDescent="0.3">
      <c r="G804" s="9">
        <v>44624.291666666664</v>
      </c>
      <c r="H804" s="80">
        <v>279.43</v>
      </c>
      <c r="I804" s="80">
        <f t="shared" si="60"/>
        <v>290.09707142130844</v>
      </c>
      <c r="J804" s="80">
        <f t="shared" si="61"/>
        <v>-10.667071421308435</v>
      </c>
      <c r="K804" s="80">
        <f t="shared" si="62"/>
        <v>10.667071421308435</v>
      </c>
      <c r="L804" s="80">
        <f t="shared" si="63"/>
        <v>113.78641270729516</v>
      </c>
      <c r="M804" s="71">
        <f t="shared" si="64"/>
        <v>3.8174395810429931E-2</v>
      </c>
    </row>
    <row r="805" spans="7:13" x14ac:dyDescent="0.3">
      <c r="G805" s="5">
        <v>44627.291666666664</v>
      </c>
      <c r="H805" s="91">
        <v>268.19330000000002</v>
      </c>
      <c r="I805" s="80">
        <f t="shared" si="60"/>
        <v>289.0303642791776</v>
      </c>
      <c r="J805" s="80">
        <f t="shared" si="61"/>
        <v>-20.837064279177582</v>
      </c>
      <c r="K805" s="80">
        <f t="shared" si="62"/>
        <v>20.837064279177582</v>
      </c>
      <c r="L805" s="80">
        <f t="shared" si="63"/>
        <v>434.18324777457838</v>
      </c>
      <c r="M805" s="71">
        <f t="shared" si="64"/>
        <v>7.7694201455359171E-2</v>
      </c>
    </row>
    <row r="806" spans="7:13" x14ac:dyDescent="0.3">
      <c r="G806" s="9">
        <v>44628.291666666664</v>
      </c>
      <c r="H806" s="80">
        <v>274.8</v>
      </c>
      <c r="I806" s="80">
        <f t="shared" si="60"/>
        <v>286.94665785125983</v>
      </c>
      <c r="J806" s="80">
        <f t="shared" si="61"/>
        <v>-12.146657851259818</v>
      </c>
      <c r="K806" s="80">
        <f t="shared" si="62"/>
        <v>12.146657851259818</v>
      </c>
      <c r="L806" s="80">
        <f t="shared" si="63"/>
        <v>147.54129695557177</v>
      </c>
      <c r="M806" s="71">
        <f t="shared" si="64"/>
        <v>4.4201811685807196E-2</v>
      </c>
    </row>
    <row r="807" spans="7:13" x14ac:dyDescent="0.3">
      <c r="G807" s="5">
        <v>44629.291666666664</v>
      </c>
      <c r="H807" s="91">
        <v>286.32330000000002</v>
      </c>
      <c r="I807" s="80">
        <f t="shared" si="60"/>
        <v>285.7319920661339</v>
      </c>
      <c r="J807" s="80">
        <f t="shared" si="61"/>
        <v>0.59130793386611913</v>
      </c>
      <c r="K807" s="80">
        <f t="shared" si="62"/>
        <v>0.59130793386611913</v>
      </c>
      <c r="L807" s="80">
        <f t="shared" si="63"/>
        <v>0.3496450726530187</v>
      </c>
      <c r="M807" s="71">
        <f t="shared" si="64"/>
        <v>2.06517574317605E-3</v>
      </c>
    </row>
    <row r="808" spans="7:13" x14ac:dyDescent="0.3">
      <c r="G808" s="9">
        <v>44630.291666666664</v>
      </c>
      <c r="H808" s="80">
        <v>279.43329999999997</v>
      </c>
      <c r="I808" s="80">
        <f t="shared" si="60"/>
        <v>285.79112285952056</v>
      </c>
      <c r="J808" s="80">
        <f t="shared" si="61"/>
        <v>-6.3578228595205815</v>
      </c>
      <c r="K808" s="80">
        <f t="shared" si="62"/>
        <v>6.3578228595205815</v>
      </c>
      <c r="L808" s="80">
        <f t="shared" si="63"/>
        <v>40.42191151304246</v>
      </c>
      <c r="M808" s="71">
        <f t="shared" si="64"/>
        <v>2.2752559768361831E-2</v>
      </c>
    </row>
    <row r="809" spans="7:13" x14ac:dyDescent="0.3">
      <c r="G809" s="5">
        <v>44631.291666666664</v>
      </c>
      <c r="H809" s="91">
        <v>265.11669999999998</v>
      </c>
      <c r="I809" s="80">
        <f t="shared" si="60"/>
        <v>285.15534057356854</v>
      </c>
      <c r="J809" s="80">
        <f t="shared" si="61"/>
        <v>-20.038640573568557</v>
      </c>
      <c r="K809" s="80">
        <f t="shared" si="62"/>
        <v>20.038640573568557</v>
      </c>
      <c r="L809" s="80">
        <f t="shared" si="63"/>
        <v>401.547116036668</v>
      </c>
      <c r="M809" s="71">
        <f t="shared" si="64"/>
        <v>7.558422601657519E-2</v>
      </c>
    </row>
    <row r="810" spans="7:13" x14ac:dyDescent="0.3">
      <c r="G810" s="9">
        <v>44634.291666666664</v>
      </c>
      <c r="H810" s="80">
        <v>255.45670000000001</v>
      </c>
      <c r="I810" s="80">
        <f t="shared" si="60"/>
        <v>283.15147651621169</v>
      </c>
      <c r="J810" s="80">
        <f t="shared" si="61"/>
        <v>-27.694776516211675</v>
      </c>
      <c r="K810" s="80">
        <f t="shared" si="62"/>
        <v>27.694776516211675</v>
      </c>
      <c r="L810" s="80">
        <f t="shared" si="63"/>
        <v>767.00064628290966</v>
      </c>
      <c r="M810" s="71">
        <f t="shared" si="64"/>
        <v>0.10841280152844562</v>
      </c>
    </row>
    <row r="811" spans="7:13" x14ac:dyDescent="0.3">
      <c r="G811" s="5">
        <v>44635.291666666664</v>
      </c>
      <c r="H811" s="91">
        <v>267.29669999999999</v>
      </c>
      <c r="I811" s="80">
        <f t="shared" si="60"/>
        <v>280.38199886459051</v>
      </c>
      <c r="J811" s="80">
        <f t="shared" si="61"/>
        <v>-13.085298864590527</v>
      </c>
      <c r="K811" s="80">
        <f t="shared" si="62"/>
        <v>13.085298864590527</v>
      </c>
      <c r="L811" s="80">
        <f t="shared" si="63"/>
        <v>171.22504637565413</v>
      </c>
      <c r="M811" s="71">
        <f t="shared" si="64"/>
        <v>4.8954210301101836E-2</v>
      </c>
    </row>
    <row r="812" spans="7:13" x14ac:dyDescent="0.3">
      <c r="G812" s="9">
        <v>44636.291666666664</v>
      </c>
      <c r="H812" s="80">
        <v>280.07670000000002</v>
      </c>
      <c r="I812" s="80">
        <f t="shared" si="60"/>
        <v>279.07346897813147</v>
      </c>
      <c r="J812" s="80">
        <f t="shared" si="61"/>
        <v>1.0032310218685438</v>
      </c>
      <c r="K812" s="80">
        <f t="shared" si="62"/>
        <v>1.0032310218685438</v>
      </c>
      <c r="L812" s="80">
        <f t="shared" si="63"/>
        <v>1.0064724832394027</v>
      </c>
      <c r="M812" s="71">
        <f t="shared" si="64"/>
        <v>3.5819867267378679E-3</v>
      </c>
    </row>
    <row r="813" spans="7:13" x14ac:dyDescent="0.3">
      <c r="G813" s="5">
        <v>44637.291666666664</v>
      </c>
      <c r="H813" s="91">
        <v>290.5333</v>
      </c>
      <c r="I813" s="80">
        <f t="shared" si="60"/>
        <v>279.17379208031832</v>
      </c>
      <c r="J813" s="80">
        <f t="shared" si="61"/>
        <v>11.359507919681676</v>
      </c>
      <c r="K813" s="80">
        <f t="shared" si="62"/>
        <v>11.359507919681676</v>
      </c>
      <c r="L813" s="80">
        <f t="shared" si="63"/>
        <v>129.03842017731071</v>
      </c>
      <c r="M813" s="71">
        <f t="shared" si="64"/>
        <v>3.909881559078314E-2</v>
      </c>
    </row>
    <row r="814" spans="7:13" x14ac:dyDescent="0.3">
      <c r="G814" s="9">
        <v>44638.291666666664</v>
      </c>
      <c r="H814" s="80">
        <v>301.79669999999999</v>
      </c>
      <c r="I814" s="80">
        <f t="shared" si="60"/>
        <v>280.30974287228651</v>
      </c>
      <c r="J814" s="80">
        <f t="shared" si="61"/>
        <v>21.486957127713481</v>
      </c>
      <c r="K814" s="80">
        <f t="shared" si="62"/>
        <v>21.486957127713481</v>
      </c>
      <c r="L814" s="80">
        <f t="shared" si="63"/>
        <v>461.68932660819718</v>
      </c>
      <c r="M814" s="71">
        <f t="shared" si="64"/>
        <v>7.1196792833432179E-2</v>
      </c>
    </row>
    <row r="815" spans="7:13" x14ac:dyDescent="0.3">
      <c r="G815" s="5">
        <v>44641.291666666664</v>
      </c>
      <c r="H815" s="91">
        <v>307.05329999999998</v>
      </c>
      <c r="I815" s="80">
        <f t="shared" si="60"/>
        <v>282.45843858505788</v>
      </c>
      <c r="J815" s="80">
        <f t="shared" si="61"/>
        <v>24.594861414942102</v>
      </c>
      <c r="K815" s="80">
        <f t="shared" si="62"/>
        <v>24.594861414942102</v>
      </c>
      <c r="L815" s="80">
        <f t="shared" si="63"/>
        <v>604.9072080202078</v>
      </c>
      <c r="M815" s="71">
        <f t="shared" si="64"/>
        <v>8.0099648546171312E-2</v>
      </c>
    </row>
    <row r="816" spans="7:13" x14ac:dyDescent="0.3">
      <c r="G816" s="9">
        <v>44642.291666666664</v>
      </c>
      <c r="H816" s="80">
        <v>331.32670000000002</v>
      </c>
      <c r="I816" s="80">
        <f t="shared" si="60"/>
        <v>284.91792472655209</v>
      </c>
      <c r="J816" s="80">
        <f t="shared" si="61"/>
        <v>46.40877527344793</v>
      </c>
      <c r="K816" s="80">
        <f t="shared" si="62"/>
        <v>46.40877527344793</v>
      </c>
      <c r="L816" s="80">
        <f t="shared" si="63"/>
        <v>2153.774422381392</v>
      </c>
      <c r="M816" s="71">
        <f t="shared" si="64"/>
        <v>0.14006953038631637</v>
      </c>
    </row>
    <row r="817" spans="7:13" x14ac:dyDescent="0.3">
      <c r="G817" s="5">
        <v>44643.291666666664</v>
      </c>
      <c r="H817" s="91">
        <v>333.0367</v>
      </c>
      <c r="I817" s="80">
        <f t="shared" si="60"/>
        <v>289.55880225389689</v>
      </c>
      <c r="J817" s="80">
        <f t="shared" si="61"/>
        <v>43.47789774610311</v>
      </c>
      <c r="K817" s="80">
        <f t="shared" si="62"/>
        <v>43.47789774610311</v>
      </c>
      <c r="L817" s="80">
        <f t="shared" si="63"/>
        <v>1890.327592420598</v>
      </c>
      <c r="M817" s="71">
        <f t="shared" si="64"/>
        <v>0.13054986956723721</v>
      </c>
    </row>
    <row r="818" spans="7:13" x14ac:dyDescent="0.3">
      <c r="G818" s="9">
        <v>44644.291666666664</v>
      </c>
      <c r="H818" s="80">
        <v>337.97329999999999</v>
      </c>
      <c r="I818" s="80">
        <f t="shared" si="60"/>
        <v>293.90659202850719</v>
      </c>
      <c r="J818" s="80">
        <f t="shared" si="61"/>
        <v>44.066707971492804</v>
      </c>
      <c r="K818" s="80">
        <f t="shared" si="62"/>
        <v>44.066707971492804</v>
      </c>
      <c r="L818" s="80">
        <f t="shared" si="63"/>
        <v>1941.8747514448273</v>
      </c>
      <c r="M818" s="71">
        <f t="shared" si="64"/>
        <v>0.13038517531264393</v>
      </c>
    </row>
    <row r="819" spans="7:13" x14ac:dyDescent="0.3">
      <c r="G819" s="5">
        <v>44645.291666666664</v>
      </c>
      <c r="H819" s="91">
        <v>336.88</v>
      </c>
      <c r="I819" s="80">
        <f t="shared" si="60"/>
        <v>298.31326282565647</v>
      </c>
      <c r="J819" s="80">
        <f t="shared" si="61"/>
        <v>38.56673717434353</v>
      </c>
      <c r="K819" s="80">
        <f t="shared" si="62"/>
        <v>38.56673717434353</v>
      </c>
      <c r="L819" s="80">
        <f t="shared" si="63"/>
        <v>1487.3932162748911</v>
      </c>
      <c r="M819" s="71">
        <f t="shared" si="64"/>
        <v>0.11448212174763575</v>
      </c>
    </row>
    <row r="820" spans="7:13" x14ac:dyDescent="0.3">
      <c r="G820" s="9">
        <v>44648.291666666664</v>
      </c>
      <c r="H820" s="80">
        <v>363.94670000000002</v>
      </c>
      <c r="I820" s="80">
        <f t="shared" si="60"/>
        <v>302.16993654309084</v>
      </c>
      <c r="J820" s="80">
        <f t="shared" si="61"/>
        <v>61.77676345690918</v>
      </c>
      <c r="K820" s="80">
        <f t="shared" si="62"/>
        <v>61.77676345690918</v>
      </c>
      <c r="L820" s="80">
        <f t="shared" si="63"/>
        <v>3816.3685032109092</v>
      </c>
      <c r="M820" s="71">
        <f t="shared" si="64"/>
        <v>0.16974123809038294</v>
      </c>
    </row>
    <row r="821" spans="7:13" x14ac:dyDescent="0.3">
      <c r="G821" s="5">
        <v>44649.291666666664</v>
      </c>
      <c r="H821" s="91">
        <v>366.52330000000001</v>
      </c>
      <c r="I821" s="80">
        <f t="shared" si="60"/>
        <v>308.34761288878178</v>
      </c>
      <c r="J821" s="80">
        <f t="shared" si="61"/>
        <v>58.175687111218224</v>
      </c>
      <c r="K821" s="80">
        <f t="shared" si="62"/>
        <v>58.175687111218224</v>
      </c>
      <c r="L821" s="80">
        <f t="shared" si="63"/>
        <v>3384.410570862362</v>
      </c>
      <c r="M821" s="71">
        <f t="shared" si="64"/>
        <v>0.1587230255517677</v>
      </c>
    </row>
    <row r="822" spans="7:13" x14ac:dyDescent="0.3">
      <c r="G822" s="9">
        <v>44650.291666666664</v>
      </c>
      <c r="H822" s="80">
        <v>364.66329999999999</v>
      </c>
      <c r="I822" s="80">
        <f t="shared" si="60"/>
        <v>314.16518159990363</v>
      </c>
      <c r="J822" s="80">
        <f t="shared" si="61"/>
        <v>50.498118400096359</v>
      </c>
      <c r="K822" s="80">
        <f t="shared" si="62"/>
        <v>50.498118400096359</v>
      </c>
      <c r="L822" s="80">
        <f t="shared" si="63"/>
        <v>2550.0599619501504</v>
      </c>
      <c r="M822" s="71">
        <f t="shared" si="64"/>
        <v>0.1384787512209108</v>
      </c>
    </row>
    <row r="823" spans="7:13" x14ac:dyDescent="0.3">
      <c r="G823" s="5">
        <v>44651.291666666664</v>
      </c>
      <c r="H823" s="91">
        <v>359.2</v>
      </c>
      <c r="I823" s="80">
        <f t="shared" si="60"/>
        <v>319.21499343991331</v>
      </c>
      <c r="J823" s="80">
        <f t="shared" si="61"/>
        <v>39.985006560086674</v>
      </c>
      <c r="K823" s="80">
        <f t="shared" si="62"/>
        <v>39.985006560086674</v>
      </c>
      <c r="L823" s="80">
        <f t="shared" si="63"/>
        <v>1598.8007496101743</v>
      </c>
      <c r="M823" s="71">
        <f t="shared" si="64"/>
        <v>0.11131683340781369</v>
      </c>
    </row>
    <row r="824" spans="7:13" x14ac:dyDescent="0.3">
      <c r="G824" s="9">
        <v>44652.291666666664</v>
      </c>
      <c r="H824" s="80">
        <v>361.53</v>
      </c>
      <c r="I824" s="80">
        <f t="shared" si="60"/>
        <v>323.21349409592199</v>
      </c>
      <c r="J824" s="80">
        <f t="shared" si="61"/>
        <v>38.316505904077985</v>
      </c>
      <c r="K824" s="80">
        <f t="shared" si="62"/>
        <v>38.316505904077985</v>
      </c>
      <c r="L824" s="80">
        <f t="shared" si="63"/>
        <v>1468.1546246972432</v>
      </c>
      <c r="M824" s="71">
        <f t="shared" si="64"/>
        <v>0.10598430532480842</v>
      </c>
    </row>
    <row r="825" spans="7:13" x14ac:dyDescent="0.3">
      <c r="G825" s="5">
        <v>44655.291666666664</v>
      </c>
      <c r="H825" s="91">
        <v>381.81670000000003</v>
      </c>
      <c r="I825" s="80">
        <f t="shared" si="60"/>
        <v>327.04514468632982</v>
      </c>
      <c r="J825" s="80">
        <f t="shared" si="61"/>
        <v>54.771555313670206</v>
      </c>
      <c r="K825" s="80">
        <f t="shared" si="62"/>
        <v>54.771555313670206</v>
      </c>
      <c r="L825" s="80">
        <f t="shared" si="63"/>
        <v>2999.9232714784348</v>
      </c>
      <c r="M825" s="71">
        <f t="shared" si="64"/>
        <v>0.14344986825791067</v>
      </c>
    </row>
    <row r="826" spans="7:13" x14ac:dyDescent="0.3">
      <c r="G826" s="9">
        <v>44656.291666666664</v>
      </c>
      <c r="H826" s="80">
        <v>363.75330000000002</v>
      </c>
      <c r="I826" s="80">
        <f t="shared" si="60"/>
        <v>332.52230021769685</v>
      </c>
      <c r="J826" s="80">
        <f t="shared" si="61"/>
        <v>31.230999782303172</v>
      </c>
      <c r="K826" s="80">
        <f t="shared" si="62"/>
        <v>31.230999782303172</v>
      </c>
      <c r="L826" s="80">
        <f t="shared" si="63"/>
        <v>975.37534740222077</v>
      </c>
      <c r="M826" s="71">
        <f t="shared" si="64"/>
        <v>8.5857639730837279E-2</v>
      </c>
    </row>
    <row r="827" spans="7:13" x14ac:dyDescent="0.3">
      <c r="G827" s="5">
        <v>44657.291666666664</v>
      </c>
      <c r="H827" s="91">
        <v>348.58670000000001</v>
      </c>
      <c r="I827" s="80">
        <f t="shared" si="60"/>
        <v>335.64540019592721</v>
      </c>
      <c r="J827" s="80">
        <f t="shared" si="61"/>
        <v>12.941299804072798</v>
      </c>
      <c r="K827" s="80">
        <f t="shared" si="62"/>
        <v>12.941299804072798</v>
      </c>
      <c r="L827" s="80">
        <f t="shared" si="63"/>
        <v>167.47724061889465</v>
      </c>
      <c r="M827" s="71">
        <f t="shared" si="64"/>
        <v>3.7125053262424525E-2</v>
      </c>
    </row>
    <row r="828" spans="7:13" x14ac:dyDescent="0.3">
      <c r="G828" s="9">
        <v>44658.291666666664</v>
      </c>
      <c r="H828" s="80">
        <v>352.42</v>
      </c>
      <c r="I828" s="80">
        <f t="shared" si="60"/>
        <v>336.93953017633453</v>
      </c>
      <c r="J828" s="80">
        <f t="shared" si="61"/>
        <v>15.480469823665487</v>
      </c>
      <c r="K828" s="80">
        <f t="shared" si="62"/>
        <v>15.480469823665487</v>
      </c>
      <c r="L828" s="80">
        <f t="shared" si="63"/>
        <v>239.64494596141776</v>
      </c>
      <c r="M828" s="71">
        <f t="shared" si="64"/>
        <v>4.3926195515763822E-2</v>
      </c>
    </row>
    <row r="829" spans="7:13" x14ac:dyDescent="0.3">
      <c r="G829" s="5">
        <v>44659.291666666664</v>
      </c>
      <c r="H829" s="91">
        <v>341.83</v>
      </c>
      <c r="I829" s="80">
        <f t="shared" si="60"/>
        <v>338.48757715870113</v>
      </c>
      <c r="J829" s="80">
        <f t="shared" si="61"/>
        <v>3.3424228412988555</v>
      </c>
      <c r="K829" s="80">
        <f t="shared" si="62"/>
        <v>3.3424228412988555</v>
      </c>
      <c r="L829" s="80">
        <f t="shared" si="63"/>
        <v>11.171790450036314</v>
      </c>
      <c r="M829" s="71">
        <f t="shared" si="64"/>
        <v>9.7780266252197167E-3</v>
      </c>
    </row>
    <row r="830" spans="7:13" x14ac:dyDescent="0.3">
      <c r="G830" s="9">
        <v>44662.291666666664</v>
      </c>
      <c r="H830" s="80">
        <v>325.31</v>
      </c>
      <c r="I830" s="80">
        <f t="shared" si="60"/>
        <v>338.82181944283104</v>
      </c>
      <c r="J830" s="80">
        <f t="shared" si="61"/>
        <v>-13.51181944283104</v>
      </c>
      <c r="K830" s="80">
        <f t="shared" si="62"/>
        <v>13.51181944283104</v>
      </c>
      <c r="L830" s="80">
        <f t="shared" si="63"/>
        <v>182.56926465566693</v>
      </c>
      <c r="M830" s="71">
        <f t="shared" si="64"/>
        <v>4.1535210853742704E-2</v>
      </c>
    </row>
    <row r="831" spans="7:13" x14ac:dyDescent="0.3">
      <c r="G831" s="5">
        <v>44663.291666666664</v>
      </c>
      <c r="H831" s="91">
        <v>328.98329999999999</v>
      </c>
      <c r="I831" s="80">
        <f t="shared" si="60"/>
        <v>337.47063749854794</v>
      </c>
      <c r="J831" s="80">
        <f t="shared" si="61"/>
        <v>-8.4873374985479586</v>
      </c>
      <c r="K831" s="80">
        <f t="shared" si="62"/>
        <v>8.4873374985479586</v>
      </c>
      <c r="L831" s="80">
        <f t="shared" si="63"/>
        <v>72.034897814258315</v>
      </c>
      <c r="M831" s="71">
        <f t="shared" si="64"/>
        <v>2.5798687953303281E-2</v>
      </c>
    </row>
    <row r="832" spans="7:13" x14ac:dyDescent="0.3">
      <c r="G832" s="9">
        <v>44664.291666666664</v>
      </c>
      <c r="H832" s="80">
        <v>340.79</v>
      </c>
      <c r="I832" s="80">
        <f t="shared" si="60"/>
        <v>336.62190374869317</v>
      </c>
      <c r="J832" s="80">
        <f t="shared" si="61"/>
        <v>4.1680962513068494</v>
      </c>
      <c r="K832" s="80">
        <f t="shared" si="62"/>
        <v>4.1680962513068494</v>
      </c>
      <c r="L832" s="80">
        <f t="shared" si="63"/>
        <v>17.37302636015821</v>
      </c>
      <c r="M832" s="71">
        <f t="shared" si="64"/>
        <v>1.2230688257598078E-2</v>
      </c>
    </row>
    <row r="833" spans="7:13" x14ac:dyDescent="0.3">
      <c r="G833" s="5">
        <v>44665.291666666664</v>
      </c>
      <c r="H833" s="91">
        <v>328.33330000000001</v>
      </c>
      <c r="I833" s="80">
        <f t="shared" si="60"/>
        <v>337.0387133738239</v>
      </c>
      <c r="J833" s="80">
        <f t="shared" si="61"/>
        <v>-8.7054133738238875</v>
      </c>
      <c r="K833" s="80">
        <f t="shared" si="62"/>
        <v>8.7054133738238875</v>
      </c>
      <c r="L833" s="80">
        <f t="shared" si="63"/>
        <v>75.784222009151804</v>
      </c>
      <c r="M833" s="71">
        <f t="shared" si="64"/>
        <v>2.6513952053671946E-2</v>
      </c>
    </row>
    <row r="834" spans="7:13" x14ac:dyDescent="0.3">
      <c r="G834" s="9">
        <v>44669.291666666664</v>
      </c>
      <c r="H834" s="80">
        <v>334.76330000000002</v>
      </c>
      <c r="I834" s="80">
        <f t="shared" si="60"/>
        <v>336.16817203644149</v>
      </c>
      <c r="J834" s="80">
        <f t="shared" si="61"/>
        <v>-1.4048720364414748</v>
      </c>
      <c r="K834" s="80">
        <f t="shared" si="62"/>
        <v>1.4048720364414748</v>
      </c>
      <c r="L834" s="80">
        <f t="shared" si="63"/>
        <v>1.9736654387752166</v>
      </c>
      <c r="M834" s="71">
        <f t="shared" si="64"/>
        <v>4.1966130589627801E-3</v>
      </c>
    </row>
    <row r="835" spans="7:13" x14ac:dyDescent="0.3">
      <c r="G835" s="5">
        <v>44670.291666666664</v>
      </c>
      <c r="H835" s="91">
        <v>342.7167</v>
      </c>
      <c r="I835" s="80">
        <f t="shared" si="60"/>
        <v>336.02768483279738</v>
      </c>
      <c r="J835" s="80">
        <f t="shared" si="61"/>
        <v>6.6890151672026263</v>
      </c>
      <c r="K835" s="80">
        <f t="shared" si="62"/>
        <v>6.6890151672026263</v>
      </c>
      <c r="L835" s="80">
        <f t="shared" si="63"/>
        <v>44.742923907066782</v>
      </c>
      <c r="M835" s="71">
        <f t="shared" si="64"/>
        <v>1.9517622477114849E-2</v>
      </c>
    </row>
    <row r="836" spans="7:13" x14ac:dyDescent="0.3">
      <c r="G836" s="9">
        <v>44671.291666666664</v>
      </c>
      <c r="H836" s="80">
        <v>325.73329999999999</v>
      </c>
      <c r="I836" s="80">
        <f t="shared" si="60"/>
        <v>336.6965863495177</v>
      </c>
      <c r="J836" s="80">
        <f t="shared" si="61"/>
        <v>-10.963286349517716</v>
      </c>
      <c r="K836" s="80">
        <f t="shared" si="62"/>
        <v>10.963286349517716</v>
      </c>
      <c r="L836" s="80">
        <f t="shared" si="63"/>
        <v>120.19364758152149</v>
      </c>
      <c r="M836" s="71">
        <f t="shared" si="64"/>
        <v>3.365724766094752E-2</v>
      </c>
    </row>
    <row r="837" spans="7:13" x14ac:dyDescent="0.3">
      <c r="G837" s="5">
        <v>44672.291666666664</v>
      </c>
      <c r="H837" s="91">
        <v>336.26</v>
      </c>
      <c r="I837" s="80">
        <f t="shared" si="60"/>
        <v>335.60025771456594</v>
      </c>
      <c r="J837" s="80">
        <f t="shared" si="61"/>
        <v>0.65974228543404934</v>
      </c>
      <c r="K837" s="80">
        <f t="shared" si="62"/>
        <v>0.65974228543404934</v>
      </c>
      <c r="L837" s="80">
        <f t="shared" si="63"/>
        <v>0.43525988318974262</v>
      </c>
      <c r="M837" s="71">
        <f t="shared" si="64"/>
        <v>1.9620004919825413E-3</v>
      </c>
    </row>
    <row r="838" spans="7:13" x14ac:dyDescent="0.3">
      <c r="G838" s="9">
        <v>44673.291666666664</v>
      </c>
      <c r="H838" s="80">
        <v>335.01670000000001</v>
      </c>
      <c r="I838" s="80">
        <f t="shared" ref="I838:I901" si="65">alpha*H837+(1-alpha)*I837</f>
        <v>335.66623194310932</v>
      </c>
      <c r="J838" s="80">
        <f t="shared" ref="J838:J901" si="66">H838-I838</f>
        <v>-0.6495319431093094</v>
      </c>
      <c r="K838" s="80">
        <f t="shared" ref="K838:K901" si="67">ABS(J838)</f>
        <v>0.6495319431093094</v>
      </c>
      <c r="L838" s="80">
        <f t="shared" ref="L838:L901" si="68">J838^2</f>
        <v>0.42189174511935512</v>
      </c>
      <c r="M838" s="71">
        <f t="shared" ref="M838:M901" si="69">K838/H838</f>
        <v>1.9388046718545953E-3</v>
      </c>
    </row>
    <row r="839" spans="7:13" x14ac:dyDescent="0.3">
      <c r="G839" s="5">
        <v>44676.291666666664</v>
      </c>
      <c r="H839" s="91">
        <v>332.67329999999998</v>
      </c>
      <c r="I839" s="80">
        <f t="shared" si="65"/>
        <v>335.60127874879839</v>
      </c>
      <c r="J839" s="80">
        <f t="shared" si="66"/>
        <v>-2.9279787487984095</v>
      </c>
      <c r="K839" s="80">
        <f t="shared" si="67"/>
        <v>2.9279787487984095</v>
      </c>
      <c r="L839" s="80">
        <f t="shared" si="68"/>
        <v>8.5730595534150993</v>
      </c>
      <c r="M839" s="71">
        <f t="shared" si="69"/>
        <v>8.8013638269088916E-3</v>
      </c>
    </row>
    <row r="840" spans="7:13" x14ac:dyDescent="0.3">
      <c r="G840" s="9">
        <v>44677.291666666664</v>
      </c>
      <c r="H840" s="80">
        <v>292.14</v>
      </c>
      <c r="I840" s="80">
        <f t="shared" si="65"/>
        <v>335.3084808739186</v>
      </c>
      <c r="J840" s="80">
        <f t="shared" si="66"/>
        <v>-43.168480873918611</v>
      </c>
      <c r="K840" s="80">
        <f t="shared" si="67"/>
        <v>43.168480873918611</v>
      </c>
      <c r="L840" s="80">
        <f t="shared" si="68"/>
        <v>1863.5177409618768</v>
      </c>
      <c r="M840" s="71">
        <f t="shared" si="69"/>
        <v>0.1477664163548936</v>
      </c>
    </row>
    <row r="841" spans="7:13" x14ac:dyDescent="0.3">
      <c r="G841" s="5">
        <v>44678.291666666664</v>
      </c>
      <c r="H841" s="91">
        <v>293.83670000000001</v>
      </c>
      <c r="I841" s="80">
        <f t="shared" si="65"/>
        <v>330.99163278652674</v>
      </c>
      <c r="J841" s="80">
        <f t="shared" si="66"/>
        <v>-37.154932786526729</v>
      </c>
      <c r="K841" s="80">
        <f t="shared" si="67"/>
        <v>37.154932786526729</v>
      </c>
      <c r="L841" s="80">
        <f t="shared" si="68"/>
        <v>1380.4890303713189</v>
      </c>
      <c r="M841" s="71">
        <f t="shared" si="69"/>
        <v>0.12644755670931074</v>
      </c>
    </row>
    <row r="842" spans="7:13" x14ac:dyDescent="0.3">
      <c r="G842" s="9">
        <v>44679.291666666664</v>
      </c>
      <c r="H842" s="80">
        <v>292.50330000000002</v>
      </c>
      <c r="I842" s="80">
        <f t="shared" si="65"/>
        <v>327.27613950787406</v>
      </c>
      <c r="J842" s="80">
        <f t="shared" si="66"/>
        <v>-34.772839507874039</v>
      </c>
      <c r="K842" s="80">
        <f t="shared" si="67"/>
        <v>34.772839507874039</v>
      </c>
      <c r="L842" s="80">
        <f t="shared" si="68"/>
        <v>1209.1503674403657</v>
      </c>
      <c r="M842" s="71">
        <f t="shared" si="69"/>
        <v>0.11888016137894525</v>
      </c>
    </row>
    <row r="843" spans="7:13" x14ac:dyDescent="0.3">
      <c r="G843" s="5">
        <v>44680.291666666664</v>
      </c>
      <c r="H843" s="91">
        <v>290.25330000000002</v>
      </c>
      <c r="I843" s="80">
        <f t="shared" si="65"/>
        <v>323.79885555708671</v>
      </c>
      <c r="J843" s="80">
        <f t="shared" si="66"/>
        <v>-33.545555557086686</v>
      </c>
      <c r="K843" s="80">
        <f t="shared" si="67"/>
        <v>33.545555557086686</v>
      </c>
      <c r="L843" s="80">
        <f t="shared" si="68"/>
        <v>1125.3042976335894</v>
      </c>
      <c r="M843" s="71">
        <f t="shared" si="69"/>
        <v>0.11557338213583337</v>
      </c>
    </row>
    <row r="844" spans="7:13" x14ac:dyDescent="0.3">
      <c r="G844" s="9">
        <v>44683.291666666664</v>
      </c>
      <c r="H844" s="80">
        <v>300.98</v>
      </c>
      <c r="I844" s="80">
        <f t="shared" si="65"/>
        <v>320.44430000137805</v>
      </c>
      <c r="J844" s="80">
        <f t="shared" si="66"/>
        <v>-19.464300001378035</v>
      </c>
      <c r="K844" s="80">
        <f t="shared" si="67"/>
        <v>19.464300001378035</v>
      </c>
      <c r="L844" s="80">
        <f t="shared" si="68"/>
        <v>378.85897454364499</v>
      </c>
      <c r="M844" s="71">
        <f t="shared" si="69"/>
        <v>6.4669745502618226E-2</v>
      </c>
    </row>
    <row r="845" spans="7:13" x14ac:dyDescent="0.3">
      <c r="G845" s="5">
        <v>44684.291666666664</v>
      </c>
      <c r="H845" s="91">
        <v>303.08330000000001</v>
      </c>
      <c r="I845" s="80">
        <f t="shared" si="65"/>
        <v>318.49787000124024</v>
      </c>
      <c r="J845" s="80">
        <f t="shared" si="66"/>
        <v>-15.414570001240236</v>
      </c>
      <c r="K845" s="80">
        <f t="shared" si="67"/>
        <v>15.414570001240236</v>
      </c>
      <c r="L845" s="80">
        <f t="shared" si="68"/>
        <v>237.6089683231354</v>
      </c>
      <c r="M845" s="71">
        <f t="shared" si="69"/>
        <v>5.0859186241011087E-2</v>
      </c>
    </row>
    <row r="846" spans="7:13" x14ac:dyDescent="0.3">
      <c r="G846" s="9">
        <v>44685.291666666664</v>
      </c>
      <c r="H846" s="80">
        <v>317.54000000000002</v>
      </c>
      <c r="I846" s="80">
        <f t="shared" si="65"/>
        <v>316.95641300111623</v>
      </c>
      <c r="J846" s="80">
        <f t="shared" si="66"/>
        <v>0.58358699888378851</v>
      </c>
      <c r="K846" s="80">
        <f t="shared" si="67"/>
        <v>0.58358699888378851</v>
      </c>
      <c r="L846" s="80">
        <f t="shared" si="68"/>
        <v>0.34057378526618698</v>
      </c>
      <c r="M846" s="71">
        <f t="shared" si="69"/>
        <v>1.8378377492088824E-3</v>
      </c>
    </row>
    <row r="847" spans="7:13" x14ac:dyDescent="0.3">
      <c r="G847" s="5">
        <v>44686.291666666664</v>
      </c>
      <c r="H847" s="91">
        <v>291.0933</v>
      </c>
      <c r="I847" s="80">
        <f t="shared" si="65"/>
        <v>317.01477170100463</v>
      </c>
      <c r="J847" s="80">
        <f t="shared" si="66"/>
        <v>-25.921471701004634</v>
      </c>
      <c r="K847" s="80">
        <f t="shared" si="67"/>
        <v>25.921471701004634</v>
      </c>
      <c r="L847" s="80">
        <f t="shared" si="68"/>
        <v>671.92269514598411</v>
      </c>
      <c r="M847" s="71">
        <f t="shared" si="69"/>
        <v>8.9048671683630759E-2</v>
      </c>
    </row>
    <row r="848" spans="7:13" x14ac:dyDescent="0.3">
      <c r="G848" s="9">
        <v>44687.291666666664</v>
      </c>
      <c r="H848" s="80">
        <v>288.55</v>
      </c>
      <c r="I848" s="80">
        <f t="shared" si="65"/>
        <v>314.42262453090416</v>
      </c>
      <c r="J848" s="80">
        <f t="shared" si="66"/>
        <v>-25.872624530904147</v>
      </c>
      <c r="K848" s="80">
        <f t="shared" si="67"/>
        <v>25.872624530904147</v>
      </c>
      <c r="L848" s="80">
        <f t="shared" si="68"/>
        <v>669.39270011714302</v>
      </c>
      <c r="M848" s="71">
        <f t="shared" si="69"/>
        <v>8.9664267998281574E-2</v>
      </c>
    </row>
    <row r="849" spans="7:13" x14ac:dyDescent="0.3">
      <c r="G849" s="5">
        <v>44690.291666666664</v>
      </c>
      <c r="H849" s="91">
        <v>262.37</v>
      </c>
      <c r="I849" s="80">
        <f t="shared" si="65"/>
        <v>311.83536207781378</v>
      </c>
      <c r="J849" s="80">
        <f t="shared" si="66"/>
        <v>-49.465362077813779</v>
      </c>
      <c r="K849" s="80">
        <f t="shared" si="67"/>
        <v>49.465362077813779</v>
      </c>
      <c r="L849" s="80">
        <f t="shared" si="68"/>
        <v>2446.8220454892175</v>
      </c>
      <c r="M849" s="71">
        <f t="shared" si="69"/>
        <v>0.18853284322831795</v>
      </c>
    </row>
    <row r="850" spans="7:13" x14ac:dyDescent="0.3">
      <c r="G850" s="9">
        <v>44691.291666666664</v>
      </c>
      <c r="H850" s="80">
        <v>266.68</v>
      </c>
      <c r="I850" s="80">
        <f t="shared" si="65"/>
        <v>306.88882587003246</v>
      </c>
      <c r="J850" s="80">
        <f t="shared" si="66"/>
        <v>-40.208825870032456</v>
      </c>
      <c r="K850" s="80">
        <f t="shared" si="67"/>
        <v>40.208825870032456</v>
      </c>
      <c r="L850" s="80">
        <f t="shared" si="68"/>
        <v>1616.7496778465913</v>
      </c>
      <c r="M850" s="71">
        <f t="shared" si="69"/>
        <v>0.15077555823470998</v>
      </c>
    </row>
    <row r="851" spans="7:13" x14ac:dyDescent="0.3">
      <c r="G851" s="5">
        <v>44692.291666666664</v>
      </c>
      <c r="H851" s="91">
        <v>244.66669999999999</v>
      </c>
      <c r="I851" s="80">
        <f t="shared" si="65"/>
        <v>302.86794328302921</v>
      </c>
      <c r="J851" s="80">
        <f t="shared" si="66"/>
        <v>-58.201243283029214</v>
      </c>
      <c r="K851" s="80">
        <f t="shared" si="67"/>
        <v>58.201243283029214</v>
      </c>
      <c r="L851" s="80">
        <f t="shared" si="68"/>
        <v>3387.384719690353</v>
      </c>
      <c r="M851" s="71">
        <f t="shared" si="69"/>
        <v>0.23787970853013188</v>
      </c>
    </row>
    <row r="852" spans="7:13" x14ac:dyDescent="0.3">
      <c r="G852" s="9">
        <v>44693.291666666664</v>
      </c>
      <c r="H852" s="80">
        <v>242.66669999999999</v>
      </c>
      <c r="I852" s="80">
        <f t="shared" si="65"/>
        <v>297.04781895472632</v>
      </c>
      <c r="J852" s="80">
        <f t="shared" si="66"/>
        <v>-54.381118954726333</v>
      </c>
      <c r="K852" s="80">
        <f t="shared" si="67"/>
        <v>54.381118954726333</v>
      </c>
      <c r="L852" s="80">
        <f t="shared" si="68"/>
        <v>2957.3060987680956</v>
      </c>
      <c r="M852" s="71">
        <f t="shared" si="69"/>
        <v>0.22409798688788504</v>
      </c>
    </row>
    <row r="853" spans="7:13" x14ac:dyDescent="0.3">
      <c r="G853" s="5">
        <v>44694.291666666664</v>
      </c>
      <c r="H853" s="91">
        <v>256.52999999999997</v>
      </c>
      <c r="I853" s="80">
        <f t="shared" si="65"/>
        <v>291.60970705925365</v>
      </c>
      <c r="J853" s="80">
        <f t="shared" si="66"/>
        <v>-35.079707059253678</v>
      </c>
      <c r="K853" s="80">
        <f t="shared" si="67"/>
        <v>35.079707059253678</v>
      </c>
      <c r="L853" s="80">
        <f t="shared" si="68"/>
        <v>1230.5858473630524</v>
      </c>
      <c r="M853" s="71">
        <f t="shared" si="69"/>
        <v>0.1367469966836381</v>
      </c>
    </row>
    <row r="854" spans="7:13" x14ac:dyDescent="0.3">
      <c r="G854" s="9">
        <v>44697.291666666664</v>
      </c>
      <c r="H854" s="80">
        <v>241.45670000000001</v>
      </c>
      <c r="I854" s="80">
        <f t="shared" si="65"/>
        <v>288.10173635332831</v>
      </c>
      <c r="J854" s="80">
        <f t="shared" si="66"/>
        <v>-46.645036353328294</v>
      </c>
      <c r="K854" s="80">
        <f t="shared" si="67"/>
        <v>46.645036353328294</v>
      </c>
      <c r="L854" s="80">
        <f t="shared" si="68"/>
        <v>2175.759416403318</v>
      </c>
      <c r="M854" s="71">
        <f t="shared" si="69"/>
        <v>0.19318178519514387</v>
      </c>
    </row>
    <row r="855" spans="7:13" x14ac:dyDescent="0.3">
      <c r="G855" s="5">
        <v>44698.291666666664</v>
      </c>
      <c r="H855" s="91">
        <v>253.87</v>
      </c>
      <c r="I855" s="80">
        <f t="shared" si="65"/>
        <v>283.43723271799547</v>
      </c>
      <c r="J855" s="80">
        <f t="shared" si="66"/>
        <v>-29.567232717995466</v>
      </c>
      <c r="K855" s="80">
        <f t="shared" si="67"/>
        <v>29.567232717995466</v>
      </c>
      <c r="L855" s="80">
        <f t="shared" si="68"/>
        <v>874.2212506001016</v>
      </c>
      <c r="M855" s="71">
        <f t="shared" si="69"/>
        <v>0.11646603662502646</v>
      </c>
    </row>
    <row r="856" spans="7:13" x14ac:dyDescent="0.3">
      <c r="G856" s="9">
        <v>44699.291666666664</v>
      </c>
      <c r="H856" s="80">
        <v>236.60329999999999</v>
      </c>
      <c r="I856" s="80">
        <f t="shared" si="65"/>
        <v>280.48050944619592</v>
      </c>
      <c r="J856" s="80">
        <f t="shared" si="66"/>
        <v>-43.877209446195934</v>
      </c>
      <c r="K856" s="80">
        <f t="shared" si="67"/>
        <v>43.877209446195934</v>
      </c>
      <c r="L856" s="80">
        <f t="shared" si="68"/>
        <v>1925.2095087853456</v>
      </c>
      <c r="M856" s="71">
        <f t="shared" si="69"/>
        <v>0.18544631222893312</v>
      </c>
    </row>
    <row r="857" spans="7:13" x14ac:dyDescent="0.3">
      <c r="G857" s="5">
        <v>44700.291666666664</v>
      </c>
      <c r="H857" s="91">
        <v>236.47329999999999</v>
      </c>
      <c r="I857" s="80">
        <f t="shared" si="65"/>
        <v>276.09278850157636</v>
      </c>
      <c r="J857" s="80">
        <f t="shared" si="66"/>
        <v>-39.61948850157637</v>
      </c>
      <c r="K857" s="80">
        <f t="shared" si="67"/>
        <v>39.61948850157637</v>
      </c>
      <c r="L857" s="80">
        <f t="shared" si="68"/>
        <v>1569.7038691265423</v>
      </c>
      <c r="M857" s="71">
        <f t="shared" si="69"/>
        <v>0.16754317930005785</v>
      </c>
    </row>
    <row r="858" spans="7:13" x14ac:dyDescent="0.3">
      <c r="G858" s="9">
        <v>44701.291666666664</v>
      </c>
      <c r="H858" s="80">
        <v>221.3</v>
      </c>
      <c r="I858" s="80">
        <f t="shared" si="65"/>
        <v>272.13083965141874</v>
      </c>
      <c r="J858" s="80">
        <f t="shared" si="66"/>
        <v>-50.830839651418728</v>
      </c>
      <c r="K858" s="80">
        <f t="shared" si="67"/>
        <v>50.830839651418728</v>
      </c>
      <c r="L858" s="80">
        <f t="shared" si="68"/>
        <v>2583.7742596682424</v>
      </c>
      <c r="M858" s="71">
        <f t="shared" si="69"/>
        <v>0.22969200023234851</v>
      </c>
    </row>
    <row r="859" spans="7:13" x14ac:dyDescent="0.3">
      <c r="G859" s="5">
        <v>44704.291666666664</v>
      </c>
      <c r="H859" s="91">
        <v>224.9667</v>
      </c>
      <c r="I859" s="80">
        <f t="shared" si="65"/>
        <v>267.0477556862769</v>
      </c>
      <c r="J859" s="80">
        <f t="shared" si="66"/>
        <v>-42.081055686276898</v>
      </c>
      <c r="K859" s="80">
        <f t="shared" si="67"/>
        <v>42.081055686276898</v>
      </c>
      <c r="L859" s="80">
        <f t="shared" si="68"/>
        <v>1770.8152476715372</v>
      </c>
      <c r="M859" s="71">
        <f t="shared" si="69"/>
        <v>0.18705459824177043</v>
      </c>
    </row>
    <row r="860" spans="7:13" x14ac:dyDescent="0.3">
      <c r="G860" s="9">
        <v>44705.291666666664</v>
      </c>
      <c r="H860" s="80">
        <v>209.38669999999999</v>
      </c>
      <c r="I860" s="80">
        <f t="shared" si="65"/>
        <v>262.83965011764923</v>
      </c>
      <c r="J860" s="80">
        <f t="shared" si="66"/>
        <v>-53.452950117649237</v>
      </c>
      <c r="K860" s="80">
        <f t="shared" si="67"/>
        <v>53.452950117649237</v>
      </c>
      <c r="L860" s="80">
        <f t="shared" si="68"/>
        <v>2857.2178762798976</v>
      </c>
      <c r="M860" s="71">
        <f t="shared" si="69"/>
        <v>0.25528340681451706</v>
      </c>
    </row>
    <row r="861" spans="7:13" x14ac:dyDescent="0.3">
      <c r="G861" s="5">
        <v>44706.291666666664</v>
      </c>
      <c r="H861" s="91">
        <v>219.6</v>
      </c>
      <c r="I861" s="80">
        <f t="shared" si="65"/>
        <v>257.49435510588432</v>
      </c>
      <c r="J861" s="80">
        <f t="shared" si="66"/>
        <v>-37.89435510588433</v>
      </c>
      <c r="K861" s="80">
        <f t="shared" si="67"/>
        <v>37.89435510588433</v>
      </c>
      <c r="L861" s="80">
        <f t="shared" si="68"/>
        <v>1435.9821488908617</v>
      </c>
      <c r="M861" s="71">
        <f t="shared" si="69"/>
        <v>0.17256081560056616</v>
      </c>
    </row>
    <row r="862" spans="7:13" x14ac:dyDescent="0.3">
      <c r="G862" s="9">
        <v>44707.291666666664</v>
      </c>
      <c r="H862" s="80">
        <v>235.91</v>
      </c>
      <c r="I862" s="80">
        <f t="shared" si="65"/>
        <v>253.70491959529591</v>
      </c>
      <c r="J862" s="80">
        <f t="shared" si="66"/>
        <v>-17.794919595295909</v>
      </c>
      <c r="K862" s="80">
        <f t="shared" si="67"/>
        <v>17.794919595295909</v>
      </c>
      <c r="L862" s="80">
        <f t="shared" si="68"/>
        <v>316.65916340304631</v>
      </c>
      <c r="M862" s="71">
        <f t="shared" si="69"/>
        <v>7.5430967721995285E-2</v>
      </c>
    </row>
    <row r="863" spans="7:13" x14ac:dyDescent="0.3">
      <c r="G863" s="5">
        <v>44708.291666666664</v>
      </c>
      <c r="H863" s="91">
        <v>253.21</v>
      </c>
      <c r="I863" s="80">
        <f t="shared" si="65"/>
        <v>251.92542763576634</v>
      </c>
      <c r="J863" s="80">
        <f t="shared" si="66"/>
        <v>1.2845723642336679</v>
      </c>
      <c r="K863" s="80">
        <f t="shared" si="67"/>
        <v>1.2845723642336679</v>
      </c>
      <c r="L863" s="80">
        <f t="shared" si="68"/>
        <v>1.6501261589528753</v>
      </c>
      <c r="M863" s="71">
        <f t="shared" si="69"/>
        <v>5.0731502082606052E-3</v>
      </c>
    </row>
    <row r="864" spans="7:13" x14ac:dyDescent="0.3">
      <c r="G864" s="9">
        <v>44712.291666666664</v>
      </c>
      <c r="H864" s="80">
        <v>252.7533</v>
      </c>
      <c r="I864" s="80">
        <f t="shared" si="65"/>
        <v>252.05388487218971</v>
      </c>
      <c r="J864" s="80">
        <f t="shared" si="66"/>
        <v>0.69941512781028337</v>
      </c>
      <c r="K864" s="80">
        <f t="shared" si="67"/>
        <v>0.69941512781028337</v>
      </c>
      <c r="L864" s="80">
        <f t="shared" si="68"/>
        <v>0.489181521009875</v>
      </c>
      <c r="M864" s="71">
        <f t="shared" si="69"/>
        <v>2.7671849499503404E-3</v>
      </c>
    </row>
    <row r="865" spans="7:13" x14ac:dyDescent="0.3">
      <c r="G865" s="5">
        <v>44713.291666666664</v>
      </c>
      <c r="H865" s="91">
        <v>246.79</v>
      </c>
      <c r="I865" s="80">
        <f t="shared" si="65"/>
        <v>252.12382638497076</v>
      </c>
      <c r="J865" s="80">
        <f t="shared" si="66"/>
        <v>-5.333826384970763</v>
      </c>
      <c r="K865" s="80">
        <f t="shared" si="67"/>
        <v>5.333826384970763</v>
      </c>
      <c r="L865" s="80">
        <f t="shared" si="68"/>
        <v>28.449703905010278</v>
      </c>
      <c r="M865" s="71">
        <f t="shared" si="69"/>
        <v>2.1612814072574916E-2</v>
      </c>
    </row>
    <row r="866" spans="7:13" x14ac:dyDescent="0.3">
      <c r="G866" s="9">
        <v>44714.291666666664</v>
      </c>
      <c r="H866" s="80">
        <v>258.33330000000001</v>
      </c>
      <c r="I866" s="80">
        <f t="shared" si="65"/>
        <v>251.59044374647368</v>
      </c>
      <c r="J866" s="80">
        <f t="shared" si="66"/>
        <v>6.7428562535263268</v>
      </c>
      <c r="K866" s="80">
        <f t="shared" si="67"/>
        <v>6.7428562535263268</v>
      </c>
      <c r="L866" s="80">
        <f t="shared" si="68"/>
        <v>45.46611045571909</v>
      </c>
      <c r="M866" s="71">
        <f t="shared" si="69"/>
        <v>2.6101382413828672E-2</v>
      </c>
    </row>
    <row r="867" spans="7:13" x14ac:dyDescent="0.3">
      <c r="G867" s="5">
        <v>44715.291666666664</v>
      </c>
      <c r="H867" s="91">
        <v>234.51669999999999</v>
      </c>
      <c r="I867" s="80">
        <f t="shared" si="65"/>
        <v>252.26472937182632</v>
      </c>
      <c r="J867" s="80">
        <f t="shared" si="66"/>
        <v>-17.748029371826334</v>
      </c>
      <c r="K867" s="80">
        <f t="shared" si="67"/>
        <v>17.748029371826334</v>
      </c>
      <c r="L867" s="80">
        <f t="shared" si="68"/>
        <v>314.99254658321024</v>
      </c>
      <c r="M867" s="71">
        <f t="shared" si="69"/>
        <v>7.5679170702241394E-2</v>
      </c>
    </row>
    <row r="868" spans="7:13" x14ac:dyDescent="0.3">
      <c r="G868" s="9">
        <v>44718.291666666664</v>
      </c>
      <c r="H868" s="80">
        <v>238.28</v>
      </c>
      <c r="I868" s="80">
        <f t="shared" si="65"/>
        <v>250.48992643464371</v>
      </c>
      <c r="J868" s="80">
        <f t="shared" si="66"/>
        <v>-12.209926434643705</v>
      </c>
      <c r="K868" s="80">
        <f t="shared" si="67"/>
        <v>12.209926434643705</v>
      </c>
      <c r="L868" s="80">
        <f t="shared" si="68"/>
        <v>149.08230353941116</v>
      </c>
      <c r="M868" s="71">
        <f t="shared" si="69"/>
        <v>5.1241927289926582E-2</v>
      </c>
    </row>
    <row r="869" spans="7:13" x14ac:dyDescent="0.3">
      <c r="G869" s="5">
        <v>44719.291666666664</v>
      </c>
      <c r="H869" s="91">
        <v>238.88669999999999</v>
      </c>
      <c r="I869" s="80">
        <f t="shared" si="65"/>
        <v>249.26893379117934</v>
      </c>
      <c r="J869" s="80">
        <f t="shared" si="66"/>
        <v>-10.382233791179345</v>
      </c>
      <c r="K869" s="80">
        <f t="shared" si="67"/>
        <v>10.382233791179345</v>
      </c>
      <c r="L869" s="80">
        <f t="shared" si="68"/>
        <v>107.79077849470625</v>
      </c>
      <c r="M869" s="71">
        <f t="shared" si="69"/>
        <v>4.3460911767709741E-2</v>
      </c>
    </row>
    <row r="870" spans="7:13" x14ac:dyDescent="0.3">
      <c r="G870" s="9">
        <v>44720.291666666664</v>
      </c>
      <c r="H870" s="80">
        <v>241.86670000000001</v>
      </c>
      <c r="I870" s="80">
        <f t="shared" si="65"/>
        <v>248.2307104120614</v>
      </c>
      <c r="J870" s="80">
        <f t="shared" si="66"/>
        <v>-6.3640104120613898</v>
      </c>
      <c r="K870" s="80">
        <f t="shared" si="67"/>
        <v>6.3640104120613898</v>
      </c>
      <c r="L870" s="80">
        <f t="shared" si="68"/>
        <v>40.500628524825778</v>
      </c>
      <c r="M870" s="71">
        <f t="shared" si="69"/>
        <v>2.6312057063090494E-2</v>
      </c>
    </row>
    <row r="871" spans="7:13" x14ac:dyDescent="0.3">
      <c r="G871" s="5">
        <v>44721.291666666664</v>
      </c>
      <c r="H871" s="91">
        <v>239.70670000000001</v>
      </c>
      <c r="I871" s="80">
        <f t="shared" si="65"/>
        <v>247.59430937085526</v>
      </c>
      <c r="J871" s="80">
        <f t="shared" si="66"/>
        <v>-7.8876093708552446</v>
      </c>
      <c r="K871" s="80">
        <f t="shared" si="67"/>
        <v>7.8876093708552446</v>
      </c>
      <c r="L871" s="80">
        <f t="shared" si="68"/>
        <v>62.214381587203469</v>
      </c>
      <c r="M871" s="71">
        <f t="shared" si="69"/>
        <v>3.2905252005284977E-2</v>
      </c>
    </row>
    <row r="872" spans="7:13" x14ac:dyDescent="0.3">
      <c r="G872" s="9">
        <v>44722.291666666664</v>
      </c>
      <c r="H872" s="80">
        <v>232.23</v>
      </c>
      <c r="I872" s="80">
        <f t="shared" si="65"/>
        <v>246.80554843376976</v>
      </c>
      <c r="J872" s="80">
        <f t="shared" si="66"/>
        <v>-14.575548433769768</v>
      </c>
      <c r="K872" s="80">
        <f t="shared" si="67"/>
        <v>14.575548433769768</v>
      </c>
      <c r="L872" s="80">
        <f t="shared" si="68"/>
        <v>212.44661214516833</v>
      </c>
      <c r="M872" s="71">
        <f t="shared" si="69"/>
        <v>6.2763417447228048E-2</v>
      </c>
    </row>
    <row r="873" spans="7:13" x14ac:dyDescent="0.3">
      <c r="G873" s="5">
        <v>44725.291666666664</v>
      </c>
      <c r="H873" s="91">
        <v>215.73670000000001</v>
      </c>
      <c r="I873" s="80">
        <f t="shared" si="65"/>
        <v>245.34799359039278</v>
      </c>
      <c r="J873" s="80">
        <f t="shared" si="66"/>
        <v>-29.611293590392762</v>
      </c>
      <c r="K873" s="80">
        <f t="shared" si="67"/>
        <v>29.611293590392762</v>
      </c>
      <c r="L873" s="80">
        <f t="shared" si="68"/>
        <v>876.82870809643543</v>
      </c>
      <c r="M873" s="71">
        <f t="shared" si="69"/>
        <v>0.13725663547459824</v>
      </c>
    </row>
    <row r="874" spans="7:13" x14ac:dyDescent="0.3">
      <c r="G874" s="9">
        <v>44726.291666666664</v>
      </c>
      <c r="H874" s="80">
        <v>220.89</v>
      </c>
      <c r="I874" s="80">
        <f t="shared" si="65"/>
        <v>242.38686423135348</v>
      </c>
      <c r="J874" s="80">
        <f t="shared" si="66"/>
        <v>-21.496864231353499</v>
      </c>
      <c r="K874" s="80">
        <f t="shared" si="67"/>
        <v>21.496864231353499</v>
      </c>
      <c r="L874" s="80">
        <f t="shared" si="68"/>
        <v>462.11517178124546</v>
      </c>
      <c r="M874" s="71">
        <f t="shared" si="69"/>
        <v>9.7319318354626733E-2</v>
      </c>
    </row>
    <row r="875" spans="7:13" x14ac:dyDescent="0.3">
      <c r="G875" s="5">
        <v>44727.291666666664</v>
      </c>
      <c r="H875" s="91">
        <v>233</v>
      </c>
      <c r="I875" s="80">
        <f t="shared" si="65"/>
        <v>240.23717780821815</v>
      </c>
      <c r="J875" s="80">
        <f t="shared" si="66"/>
        <v>-7.2371778082181493</v>
      </c>
      <c r="K875" s="80">
        <f t="shared" si="67"/>
        <v>7.2371778082181493</v>
      </c>
      <c r="L875" s="80">
        <f t="shared" si="68"/>
        <v>52.376742627765253</v>
      </c>
      <c r="M875" s="71">
        <f t="shared" si="69"/>
        <v>3.1060848962309654E-2</v>
      </c>
    </row>
    <row r="876" spans="7:13" x14ac:dyDescent="0.3">
      <c r="G876" s="9">
        <v>44728.291666666664</v>
      </c>
      <c r="H876" s="80">
        <v>213.1</v>
      </c>
      <c r="I876" s="80">
        <f t="shared" si="65"/>
        <v>239.51346002739635</v>
      </c>
      <c r="J876" s="80">
        <f t="shared" si="66"/>
        <v>-26.413460027396354</v>
      </c>
      <c r="K876" s="80">
        <f t="shared" si="67"/>
        <v>26.413460027396354</v>
      </c>
      <c r="L876" s="80">
        <f t="shared" si="68"/>
        <v>697.67087061886502</v>
      </c>
      <c r="M876" s="71">
        <f t="shared" si="69"/>
        <v>0.12394866272827947</v>
      </c>
    </row>
    <row r="877" spans="7:13" x14ac:dyDescent="0.3">
      <c r="G877" s="5">
        <v>44729.291666666664</v>
      </c>
      <c r="H877" s="91">
        <v>216.76</v>
      </c>
      <c r="I877" s="80">
        <f t="shared" si="65"/>
        <v>236.87211402465672</v>
      </c>
      <c r="J877" s="80">
        <f t="shared" si="66"/>
        <v>-20.112114024656734</v>
      </c>
      <c r="K877" s="80">
        <f t="shared" si="67"/>
        <v>20.112114024656734</v>
      </c>
      <c r="L877" s="80">
        <f t="shared" si="68"/>
        <v>404.49713054079405</v>
      </c>
      <c r="M877" s="71">
        <f t="shared" si="69"/>
        <v>9.2785172654810552E-2</v>
      </c>
    </row>
    <row r="878" spans="7:13" x14ac:dyDescent="0.3">
      <c r="G878" s="9">
        <v>44733.291666666664</v>
      </c>
      <c r="H878" s="80">
        <v>237.0367</v>
      </c>
      <c r="I878" s="80">
        <f t="shared" si="65"/>
        <v>234.86090262219108</v>
      </c>
      <c r="J878" s="80">
        <f t="shared" si="66"/>
        <v>2.1757973778089195</v>
      </c>
      <c r="K878" s="80">
        <f t="shared" si="67"/>
        <v>2.1757973778089195</v>
      </c>
      <c r="L878" s="80">
        <f t="shared" si="68"/>
        <v>4.7340942292801698</v>
      </c>
      <c r="M878" s="71">
        <f t="shared" si="69"/>
        <v>9.1791582392470004E-3</v>
      </c>
    </row>
    <row r="879" spans="7:13" x14ac:dyDescent="0.3">
      <c r="G879" s="5">
        <v>44734.291666666664</v>
      </c>
      <c r="H879" s="91">
        <v>236.08670000000001</v>
      </c>
      <c r="I879" s="80">
        <f t="shared" si="65"/>
        <v>235.07848235997199</v>
      </c>
      <c r="J879" s="80">
        <f t="shared" si="66"/>
        <v>1.0082176400280218</v>
      </c>
      <c r="K879" s="80">
        <f t="shared" si="67"/>
        <v>1.0082176400280218</v>
      </c>
      <c r="L879" s="80">
        <f t="shared" si="68"/>
        <v>1.0165028096636739</v>
      </c>
      <c r="M879" s="71">
        <f t="shared" si="69"/>
        <v>4.2705397636886014E-3</v>
      </c>
    </row>
    <row r="880" spans="7:13" x14ac:dyDescent="0.3">
      <c r="G880" s="9">
        <v>44735.291666666664</v>
      </c>
      <c r="H880" s="80">
        <v>235.07</v>
      </c>
      <c r="I880" s="80">
        <f t="shared" si="65"/>
        <v>235.17930412397482</v>
      </c>
      <c r="J880" s="80">
        <f t="shared" si="66"/>
        <v>-0.10930412397482314</v>
      </c>
      <c r="K880" s="80">
        <f t="shared" si="67"/>
        <v>0.10930412397482314</v>
      </c>
      <c r="L880" s="80">
        <f t="shared" si="68"/>
        <v>1.1947391517903506E-2</v>
      </c>
      <c r="M880" s="71">
        <f t="shared" si="69"/>
        <v>4.6498542551079739E-4</v>
      </c>
    </row>
    <row r="881" spans="7:13" x14ac:dyDescent="0.3">
      <c r="G881" s="5">
        <v>44736.291666666664</v>
      </c>
      <c r="H881" s="91">
        <v>245.70670000000001</v>
      </c>
      <c r="I881" s="80">
        <f t="shared" si="65"/>
        <v>235.16837371157735</v>
      </c>
      <c r="J881" s="80">
        <f t="shared" si="66"/>
        <v>10.538326288422667</v>
      </c>
      <c r="K881" s="80">
        <f t="shared" si="67"/>
        <v>10.538326288422667</v>
      </c>
      <c r="L881" s="80">
        <f t="shared" si="68"/>
        <v>111.05632096126025</v>
      </c>
      <c r="M881" s="71">
        <f t="shared" si="69"/>
        <v>4.2889861320113236E-2</v>
      </c>
    </row>
    <row r="882" spans="7:13" x14ac:dyDescent="0.3">
      <c r="G882" s="9">
        <v>44739.291666666664</v>
      </c>
      <c r="H882" s="80">
        <v>244.92</v>
      </c>
      <c r="I882" s="80">
        <f t="shared" si="65"/>
        <v>236.22220634041963</v>
      </c>
      <c r="J882" s="80">
        <f t="shared" si="66"/>
        <v>8.6977936595803556</v>
      </c>
      <c r="K882" s="80">
        <f t="shared" si="67"/>
        <v>8.6977936595803556</v>
      </c>
      <c r="L882" s="80">
        <f t="shared" si="68"/>
        <v>75.651614544636232</v>
      </c>
      <c r="M882" s="71">
        <f t="shared" si="69"/>
        <v>3.5512794625103525E-2</v>
      </c>
    </row>
    <row r="883" spans="7:13" x14ac:dyDescent="0.3">
      <c r="G883" s="5">
        <v>44740.291666666664</v>
      </c>
      <c r="H883" s="91">
        <v>232.66329999999999</v>
      </c>
      <c r="I883" s="80">
        <f t="shared" si="65"/>
        <v>237.09198570637767</v>
      </c>
      <c r="J883" s="80">
        <f t="shared" si="66"/>
        <v>-4.4286857063776779</v>
      </c>
      <c r="K883" s="80">
        <f t="shared" si="67"/>
        <v>4.4286857063776779</v>
      </c>
      <c r="L883" s="80">
        <f t="shared" si="68"/>
        <v>19.613257085873951</v>
      </c>
      <c r="M883" s="71">
        <f t="shared" si="69"/>
        <v>1.9034741217792743E-2</v>
      </c>
    </row>
    <row r="884" spans="7:13" x14ac:dyDescent="0.3">
      <c r="G884" s="9">
        <v>44741.291666666664</v>
      </c>
      <c r="H884" s="80">
        <v>228.49</v>
      </c>
      <c r="I884" s="80">
        <f t="shared" si="65"/>
        <v>236.64911713573991</v>
      </c>
      <c r="J884" s="80">
        <f t="shared" si="66"/>
        <v>-8.1591171357399048</v>
      </c>
      <c r="K884" s="80">
        <f t="shared" si="67"/>
        <v>8.1591171357399048</v>
      </c>
      <c r="L884" s="80">
        <f t="shared" si="68"/>
        <v>66.571192434724551</v>
      </c>
      <c r="M884" s="71">
        <f t="shared" si="69"/>
        <v>3.5708858749791697E-2</v>
      </c>
    </row>
    <row r="885" spans="7:13" x14ac:dyDescent="0.3">
      <c r="G885" s="5">
        <v>44742.291666666664</v>
      </c>
      <c r="H885" s="91">
        <v>224.47329999999999</v>
      </c>
      <c r="I885" s="80">
        <f t="shared" si="65"/>
        <v>235.83320542216592</v>
      </c>
      <c r="J885" s="80">
        <f t="shared" si="66"/>
        <v>-11.359905422165923</v>
      </c>
      <c r="K885" s="80">
        <f t="shared" si="67"/>
        <v>11.359905422165923</v>
      </c>
      <c r="L885" s="80">
        <f t="shared" si="68"/>
        <v>129.04745120055475</v>
      </c>
      <c r="M885" s="71">
        <f t="shared" si="69"/>
        <v>5.0606933751880169E-2</v>
      </c>
    </row>
    <row r="886" spans="7:13" x14ac:dyDescent="0.3">
      <c r="G886" s="9">
        <v>44743.291666666664</v>
      </c>
      <c r="H886" s="80">
        <v>227.26329999999999</v>
      </c>
      <c r="I886" s="80">
        <f t="shared" si="65"/>
        <v>234.69721487994931</v>
      </c>
      <c r="J886" s="80">
        <f t="shared" si="66"/>
        <v>-7.4339148799493273</v>
      </c>
      <c r="K886" s="80">
        <f t="shared" si="67"/>
        <v>7.4339148799493273</v>
      </c>
      <c r="L886" s="80">
        <f t="shared" si="68"/>
        <v>55.263090442332022</v>
      </c>
      <c r="M886" s="71">
        <f t="shared" si="69"/>
        <v>3.2710582306731129E-2</v>
      </c>
    </row>
    <row r="887" spans="7:13" x14ac:dyDescent="0.3">
      <c r="G887" s="5">
        <v>44747.291666666664</v>
      </c>
      <c r="H887" s="91">
        <v>233.0667</v>
      </c>
      <c r="I887" s="80">
        <f t="shared" si="65"/>
        <v>233.95382339195439</v>
      </c>
      <c r="J887" s="80">
        <f t="shared" si="66"/>
        <v>-0.88712339195438972</v>
      </c>
      <c r="K887" s="80">
        <f t="shared" si="67"/>
        <v>0.88712339195438972</v>
      </c>
      <c r="L887" s="80">
        <f t="shared" si="68"/>
        <v>0.78698791255266176</v>
      </c>
      <c r="M887" s="71">
        <f t="shared" si="69"/>
        <v>3.8063069153782573E-3</v>
      </c>
    </row>
    <row r="888" spans="7:13" x14ac:dyDescent="0.3">
      <c r="G888" s="9">
        <v>44748.291666666664</v>
      </c>
      <c r="H888" s="80">
        <v>231.73330000000001</v>
      </c>
      <c r="I888" s="80">
        <f t="shared" si="65"/>
        <v>233.86511105275895</v>
      </c>
      <c r="J888" s="80">
        <f t="shared" si="66"/>
        <v>-2.131811052758934</v>
      </c>
      <c r="K888" s="80">
        <f t="shared" si="67"/>
        <v>2.131811052758934</v>
      </c>
      <c r="L888" s="80">
        <f t="shared" si="68"/>
        <v>4.5446183646651548</v>
      </c>
      <c r="M888" s="71">
        <f t="shared" si="69"/>
        <v>9.1994161079091089E-3</v>
      </c>
    </row>
    <row r="889" spans="7:13" x14ac:dyDescent="0.3">
      <c r="G889" s="5">
        <v>44749.291666666664</v>
      </c>
      <c r="H889" s="91">
        <v>244.54329999999999</v>
      </c>
      <c r="I889" s="80">
        <f t="shared" si="65"/>
        <v>233.65192994748304</v>
      </c>
      <c r="J889" s="80">
        <f t="shared" si="66"/>
        <v>10.891370052516947</v>
      </c>
      <c r="K889" s="80">
        <f t="shared" si="67"/>
        <v>10.891370052516947</v>
      </c>
      <c r="L889" s="80">
        <f t="shared" si="68"/>
        <v>118.62194162086301</v>
      </c>
      <c r="M889" s="71">
        <f t="shared" si="69"/>
        <v>4.4537593352657577E-2</v>
      </c>
    </row>
    <row r="890" spans="7:13" x14ac:dyDescent="0.3">
      <c r="G890" s="9">
        <v>44750.291666666664</v>
      </c>
      <c r="H890" s="80">
        <v>250.76329999999999</v>
      </c>
      <c r="I890" s="80">
        <f t="shared" si="65"/>
        <v>234.74106695273474</v>
      </c>
      <c r="J890" s="80">
        <f t="shared" si="66"/>
        <v>16.022233047265246</v>
      </c>
      <c r="K890" s="80">
        <f t="shared" si="67"/>
        <v>16.022233047265246</v>
      </c>
      <c r="L890" s="80">
        <f t="shared" si="68"/>
        <v>256.71195182087854</v>
      </c>
      <c r="M890" s="71">
        <f t="shared" si="69"/>
        <v>6.3893851481717015E-2</v>
      </c>
    </row>
    <row r="891" spans="7:13" x14ac:dyDescent="0.3">
      <c r="G891" s="5">
        <v>44753.291666666664</v>
      </c>
      <c r="H891" s="91">
        <v>234.3433</v>
      </c>
      <c r="I891" s="80">
        <f t="shared" si="65"/>
        <v>236.34329025746126</v>
      </c>
      <c r="J891" s="80">
        <f t="shared" si="66"/>
        <v>-1.9999902574612634</v>
      </c>
      <c r="K891" s="80">
        <f t="shared" si="67"/>
        <v>1.9999902574612634</v>
      </c>
      <c r="L891" s="80">
        <f t="shared" si="68"/>
        <v>3.9999610299399704</v>
      </c>
      <c r="M891" s="71">
        <f t="shared" si="69"/>
        <v>8.5344460774481861E-3</v>
      </c>
    </row>
    <row r="892" spans="7:13" x14ac:dyDescent="0.3">
      <c r="G892" s="9">
        <v>44754.291666666664</v>
      </c>
      <c r="H892" s="80">
        <v>233.07</v>
      </c>
      <c r="I892" s="80">
        <f t="shared" si="65"/>
        <v>236.14329123171512</v>
      </c>
      <c r="J892" s="80">
        <f t="shared" si="66"/>
        <v>-3.0732912317151317</v>
      </c>
      <c r="K892" s="80">
        <f t="shared" si="67"/>
        <v>3.0732912317151317</v>
      </c>
      <c r="L892" s="80">
        <f t="shared" si="68"/>
        <v>9.4451189949371113</v>
      </c>
      <c r="M892" s="71">
        <f t="shared" si="69"/>
        <v>1.3186129625070287E-2</v>
      </c>
    </row>
    <row r="893" spans="7:13" x14ac:dyDescent="0.3">
      <c r="G893" s="5">
        <v>44755.291666666664</v>
      </c>
      <c r="H893" s="91">
        <v>237.04</v>
      </c>
      <c r="I893" s="80">
        <f t="shared" si="65"/>
        <v>235.83596210854364</v>
      </c>
      <c r="J893" s="80">
        <f t="shared" si="66"/>
        <v>1.2040378914563519</v>
      </c>
      <c r="K893" s="80">
        <f t="shared" si="67"/>
        <v>1.2040378914563519</v>
      </c>
      <c r="L893" s="80">
        <f t="shared" si="68"/>
        <v>1.4497072440626577</v>
      </c>
      <c r="M893" s="71">
        <f t="shared" si="69"/>
        <v>5.0794713611894702E-3</v>
      </c>
    </row>
    <row r="894" spans="7:13" x14ac:dyDescent="0.3">
      <c r="G894" s="9">
        <v>44756.291666666664</v>
      </c>
      <c r="H894" s="80">
        <v>238.3133</v>
      </c>
      <c r="I894" s="80">
        <f t="shared" si="65"/>
        <v>235.9563658976893</v>
      </c>
      <c r="J894" s="80">
        <f t="shared" si="66"/>
        <v>2.3569341023107029</v>
      </c>
      <c r="K894" s="80">
        <f t="shared" si="67"/>
        <v>2.3569341023107029</v>
      </c>
      <c r="L894" s="80">
        <f t="shared" si="68"/>
        <v>5.5551383626351587</v>
      </c>
      <c r="M894" s="71">
        <f t="shared" si="69"/>
        <v>9.8900653144860275E-3</v>
      </c>
    </row>
    <row r="895" spans="7:13" x14ac:dyDescent="0.3">
      <c r="G895" s="5">
        <v>44757.291666666664</v>
      </c>
      <c r="H895" s="91">
        <v>240.0667</v>
      </c>
      <c r="I895" s="80">
        <f t="shared" si="65"/>
        <v>236.19205930792037</v>
      </c>
      <c r="J895" s="80">
        <f t="shared" si="66"/>
        <v>3.8746406920796232</v>
      </c>
      <c r="K895" s="80">
        <f t="shared" si="67"/>
        <v>3.8746406920796232</v>
      </c>
      <c r="L895" s="80">
        <f t="shared" si="68"/>
        <v>15.012840492719262</v>
      </c>
      <c r="M895" s="71">
        <f t="shared" si="69"/>
        <v>1.6139850683495976E-2</v>
      </c>
    </row>
    <row r="896" spans="7:13" x14ac:dyDescent="0.3">
      <c r="G896" s="9">
        <v>44760.291666666664</v>
      </c>
      <c r="H896" s="80">
        <v>240.54669999999999</v>
      </c>
      <c r="I896" s="80">
        <f t="shared" si="65"/>
        <v>236.57952337712834</v>
      </c>
      <c r="J896" s="80">
        <f t="shared" si="66"/>
        <v>3.9671766228716479</v>
      </c>
      <c r="K896" s="80">
        <f t="shared" si="67"/>
        <v>3.9671766228716479</v>
      </c>
      <c r="L896" s="80">
        <f t="shared" si="68"/>
        <v>15.738490357059293</v>
      </c>
      <c r="M896" s="71">
        <f t="shared" si="69"/>
        <v>1.6492334431824043E-2</v>
      </c>
    </row>
    <row r="897" spans="7:13" x14ac:dyDescent="0.3">
      <c r="G897" s="5">
        <v>44761.291666666664</v>
      </c>
      <c r="H897" s="91">
        <v>245.53</v>
      </c>
      <c r="I897" s="80">
        <f t="shared" si="65"/>
        <v>236.97624103941553</v>
      </c>
      <c r="J897" s="80">
        <f t="shared" si="66"/>
        <v>8.5537589605844744</v>
      </c>
      <c r="K897" s="80">
        <f t="shared" si="67"/>
        <v>8.5537589605844744</v>
      </c>
      <c r="L897" s="80">
        <f t="shared" si="68"/>
        <v>73.166792355779194</v>
      </c>
      <c r="M897" s="71">
        <f t="shared" si="69"/>
        <v>3.4837938176941613E-2</v>
      </c>
    </row>
    <row r="898" spans="7:13" x14ac:dyDescent="0.3">
      <c r="G898" s="9">
        <v>44762.291666666664</v>
      </c>
      <c r="H898" s="80">
        <v>247.5</v>
      </c>
      <c r="I898" s="80">
        <f t="shared" si="65"/>
        <v>237.83161693547399</v>
      </c>
      <c r="J898" s="80">
        <f t="shared" si="66"/>
        <v>9.6683830645260116</v>
      </c>
      <c r="K898" s="80">
        <f t="shared" si="67"/>
        <v>9.6683830645260116</v>
      </c>
      <c r="L898" s="80">
        <f t="shared" si="68"/>
        <v>93.477631082413396</v>
      </c>
      <c r="M898" s="71">
        <f t="shared" si="69"/>
        <v>3.9064173998084893E-2</v>
      </c>
    </row>
    <row r="899" spans="7:13" x14ac:dyDescent="0.3">
      <c r="G899" s="5">
        <v>44763.291666666664</v>
      </c>
      <c r="H899" s="91">
        <v>271.70670000000001</v>
      </c>
      <c r="I899" s="80">
        <f t="shared" si="65"/>
        <v>238.7984552419266</v>
      </c>
      <c r="J899" s="80">
        <f t="shared" si="66"/>
        <v>32.908244758073408</v>
      </c>
      <c r="K899" s="80">
        <f t="shared" si="67"/>
        <v>32.908244758073408</v>
      </c>
      <c r="L899" s="80">
        <f t="shared" si="68"/>
        <v>1082.9525730572659</v>
      </c>
      <c r="M899" s="71">
        <f t="shared" si="69"/>
        <v>0.12111679527252514</v>
      </c>
    </row>
    <row r="900" spans="7:13" x14ac:dyDescent="0.3">
      <c r="G900" s="9">
        <v>44764.291666666664</v>
      </c>
      <c r="H900" s="80">
        <v>272.24329999999998</v>
      </c>
      <c r="I900" s="80">
        <f t="shared" si="65"/>
        <v>242.08927971773394</v>
      </c>
      <c r="J900" s="80">
        <f t="shared" si="66"/>
        <v>30.154020282266032</v>
      </c>
      <c r="K900" s="80">
        <f t="shared" si="67"/>
        <v>30.154020282266032</v>
      </c>
      <c r="L900" s="80">
        <f t="shared" si="68"/>
        <v>909.26493918331118</v>
      </c>
      <c r="M900" s="71">
        <f t="shared" si="69"/>
        <v>0.11076129433586074</v>
      </c>
    </row>
    <row r="901" spans="7:13" x14ac:dyDescent="0.3">
      <c r="G901" s="5">
        <v>44767.291666666664</v>
      </c>
      <c r="H901" s="91">
        <v>268.43329999999997</v>
      </c>
      <c r="I901" s="80">
        <f t="shared" si="65"/>
        <v>245.10468174596056</v>
      </c>
      <c r="J901" s="80">
        <f t="shared" si="66"/>
        <v>23.328618254039412</v>
      </c>
      <c r="K901" s="80">
        <f t="shared" si="67"/>
        <v>23.328618254039412</v>
      </c>
      <c r="L901" s="80">
        <f t="shared" si="68"/>
        <v>544.2244296427009</v>
      </c>
      <c r="M901" s="71">
        <f t="shared" si="69"/>
        <v>8.6906573268068513E-2</v>
      </c>
    </row>
    <row r="902" spans="7:13" x14ac:dyDescent="0.3">
      <c r="G902" s="9">
        <v>44768.291666666664</v>
      </c>
      <c r="H902" s="80">
        <v>258.86</v>
      </c>
      <c r="I902" s="80">
        <f t="shared" ref="I902:I965" si="70">alpha*H901+(1-alpha)*I901</f>
        <v>247.43754357136453</v>
      </c>
      <c r="J902" s="80">
        <f t="shared" ref="J902:J965" si="71">H902-I902</f>
        <v>11.422456428635485</v>
      </c>
      <c r="K902" s="80">
        <f t="shared" ref="K902:K965" si="72">ABS(J902)</f>
        <v>11.422456428635485</v>
      </c>
      <c r="L902" s="80">
        <f t="shared" ref="L902:L965" si="73">J902^2</f>
        <v>130.47251086407613</v>
      </c>
      <c r="M902" s="71">
        <f t="shared" ref="M902:M965" si="74">K902/H902</f>
        <v>4.4126000265145189E-2</v>
      </c>
    </row>
    <row r="903" spans="7:13" x14ac:dyDescent="0.3">
      <c r="G903" s="5">
        <v>44769.291666666664</v>
      </c>
      <c r="H903" s="91">
        <v>274.82</v>
      </c>
      <c r="I903" s="80">
        <f t="shared" si="70"/>
        <v>248.57978921422807</v>
      </c>
      <c r="J903" s="80">
        <f t="shared" si="71"/>
        <v>26.240210785771922</v>
      </c>
      <c r="K903" s="80">
        <f t="shared" si="72"/>
        <v>26.240210785771922</v>
      </c>
      <c r="L903" s="80">
        <f t="shared" si="73"/>
        <v>688.5486620817411</v>
      </c>
      <c r="M903" s="71">
        <f t="shared" si="74"/>
        <v>9.5481445257884878E-2</v>
      </c>
    </row>
    <row r="904" spans="7:13" x14ac:dyDescent="0.3">
      <c r="G904" s="9">
        <v>44770.291666666664</v>
      </c>
      <c r="H904" s="80">
        <v>280.89999999999998</v>
      </c>
      <c r="I904" s="80">
        <f t="shared" si="70"/>
        <v>251.20381029280526</v>
      </c>
      <c r="J904" s="80">
        <f t="shared" si="71"/>
        <v>29.696189707194719</v>
      </c>
      <c r="K904" s="80">
        <f t="shared" si="72"/>
        <v>29.696189707194719</v>
      </c>
      <c r="L904" s="80">
        <f t="shared" si="73"/>
        <v>881.86368312569755</v>
      </c>
      <c r="M904" s="71">
        <f t="shared" si="74"/>
        <v>0.10571801248556327</v>
      </c>
    </row>
    <row r="905" spans="7:13" x14ac:dyDescent="0.3">
      <c r="G905" s="5">
        <v>44771.291666666664</v>
      </c>
      <c r="H905" s="91">
        <v>297.14999999999998</v>
      </c>
      <c r="I905" s="80">
        <f t="shared" si="70"/>
        <v>254.17342926352475</v>
      </c>
      <c r="J905" s="80">
        <f t="shared" si="71"/>
        <v>42.976570736475225</v>
      </c>
      <c r="K905" s="80">
        <f t="shared" si="72"/>
        <v>42.976570736475225</v>
      </c>
      <c r="L905" s="80">
        <f t="shared" si="73"/>
        <v>1846.9856322672586</v>
      </c>
      <c r="M905" s="71">
        <f t="shared" si="74"/>
        <v>0.1446292133147408</v>
      </c>
    </row>
    <row r="906" spans="7:13" x14ac:dyDescent="0.3">
      <c r="G906" s="9">
        <v>44774.291666666664</v>
      </c>
      <c r="H906" s="80">
        <v>297.27670000000001</v>
      </c>
      <c r="I906" s="80">
        <f t="shared" si="70"/>
        <v>258.47108633717227</v>
      </c>
      <c r="J906" s="80">
        <f t="shared" si="71"/>
        <v>38.805613662827739</v>
      </c>
      <c r="K906" s="80">
        <f t="shared" si="72"/>
        <v>38.805613662827739</v>
      </c>
      <c r="L906" s="80">
        <f t="shared" si="73"/>
        <v>1505.8756517486429</v>
      </c>
      <c r="M906" s="71">
        <f t="shared" si="74"/>
        <v>0.13053701707139423</v>
      </c>
    </row>
    <row r="907" spans="7:13" x14ac:dyDescent="0.3">
      <c r="G907" s="5">
        <v>44775.291666666664</v>
      </c>
      <c r="H907" s="91">
        <v>300.58670000000001</v>
      </c>
      <c r="I907" s="80">
        <f t="shared" si="70"/>
        <v>262.35164770345506</v>
      </c>
      <c r="J907" s="80">
        <f t="shared" si="71"/>
        <v>38.23505229654495</v>
      </c>
      <c r="K907" s="80">
        <f t="shared" si="72"/>
        <v>38.23505229654495</v>
      </c>
      <c r="L907" s="80">
        <f t="shared" si="73"/>
        <v>1461.9192241195271</v>
      </c>
      <c r="M907" s="71">
        <f t="shared" si="74"/>
        <v>0.12720141076283464</v>
      </c>
    </row>
    <row r="908" spans="7:13" x14ac:dyDescent="0.3">
      <c r="G908" s="9">
        <v>44776.291666666664</v>
      </c>
      <c r="H908" s="80">
        <v>307.39670000000001</v>
      </c>
      <c r="I908" s="80">
        <f t="shared" si="70"/>
        <v>266.17515293310953</v>
      </c>
      <c r="J908" s="80">
        <f t="shared" si="71"/>
        <v>41.22154706689048</v>
      </c>
      <c r="K908" s="80">
        <f t="shared" si="72"/>
        <v>41.22154706689048</v>
      </c>
      <c r="L908" s="80">
        <f t="shared" si="73"/>
        <v>1699.2159425878672</v>
      </c>
      <c r="M908" s="71">
        <f t="shared" si="74"/>
        <v>0.1340988600947586</v>
      </c>
    </row>
    <row r="909" spans="7:13" x14ac:dyDescent="0.3">
      <c r="G909" s="5">
        <v>44777.291666666664</v>
      </c>
      <c r="H909" s="91">
        <v>308.63330000000002</v>
      </c>
      <c r="I909" s="80">
        <f t="shared" si="70"/>
        <v>270.29730763979859</v>
      </c>
      <c r="J909" s="80">
        <f t="shared" si="71"/>
        <v>38.335992360201431</v>
      </c>
      <c r="K909" s="80">
        <f t="shared" si="72"/>
        <v>38.335992360201431</v>
      </c>
      <c r="L909" s="80">
        <f t="shared" si="73"/>
        <v>1469.6483102414225</v>
      </c>
      <c r="M909" s="71">
        <f t="shared" si="74"/>
        <v>0.12421210660094496</v>
      </c>
    </row>
    <row r="910" spans="7:13" x14ac:dyDescent="0.3">
      <c r="G910" s="9">
        <v>44778.291666666664</v>
      </c>
      <c r="H910" s="80">
        <v>288.17</v>
      </c>
      <c r="I910" s="80">
        <f t="shared" si="70"/>
        <v>274.13090687581877</v>
      </c>
      <c r="J910" s="80">
        <f t="shared" si="71"/>
        <v>14.03909312418125</v>
      </c>
      <c r="K910" s="80">
        <f t="shared" si="72"/>
        <v>14.03909312418125</v>
      </c>
      <c r="L910" s="80">
        <f t="shared" si="73"/>
        <v>197.09613574943324</v>
      </c>
      <c r="M910" s="71">
        <f t="shared" si="74"/>
        <v>4.8718093917414197E-2</v>
      </c>
    </row>
    <row r="911" spans="7:13" x14ac:dyDescent="0.3">
      <c r="G911" s="5">
        <v>44781.291666666664</v>
      </c>
      <c r="H911" s="91">
        <v>290.42329999999998</v>
      </c>
      <c r="I911" s="80">
        <f t="shared" si="70"/>
        <v>275.5348161882369</v>
      </c>
      <c r="J911" s="80">
        <f t="shared" si="71"/>
        <v>14.888483811763081</v>
      </c>
      <c r="K911" s="80">
        <f t="shared" si="72"/>
        <v>14.888483811763081</v>
      </c>
      <c r="L911" s="80">
        <f t="shared" si="73"/>
        <v>221.66695021313132</v>
      </c>
      <c r="M911" s="71">
        <f t="shared" si="74"/>
        <v>5.1264770463537467E-2</v>
      </c>
    </row>
    <row r="912" spans="7:13" x14ac:dyDescent="0.3">
      <c r="G912" s="9">
        <v>44782.291666666664</v>
      </c>
      <c r="H912" s="80">
        <v>283.33330000000001</v>
      </c>
      <c r="I912" s="80">
        <f t="shared" si="70"/>
        <v>277.0236645694132</v>
      </c>
      <c r="J912" s="80">
        <f t="shared" si="71"/>
        <v>6.309635430586809</v>
      </c>
      <c r="K912" s="80">
        <f t="shared" si="72"/>
        <v>6.309635430586809</v>
      </c>
      <c r="L912" s="80">
        <f t="shared" si="73"/>
        <v>39.811499266916385</v>
      </c>
      <c r="M912" s="71">
        <f t="shared" si="74"/>
        <v>2.2269304139636282E-2</v>
      </c>
    </row>
    <row r="913" spans="7:13" x14ac:dyDescent="0.3">
      <c r="G913" s="5">
        <v>44783.291666666664</v>
      </c>
      <c r="H913" s="91">
        <v>294.35669999999999</v>
      </c>
      <c r="I913" s="80">
        <f t="shared" si="70"/>
        <v>277.65462811247187</v>
      </c>
      <c r="J913" s="80">
        <f t="shared" si="71"/>
        <v>16.70207188752812</v>
      </c>
      <c r="K913" s="80">
        <f t="shared" si="72"/>
        <v>16.70207188752812</v>
      </c>
      <c r="L913" s="80">
        <f t="shared" si="73"/>
        <v>278.95920533615714</v>
      </c>
      <c r="M913" s="71">
        <f t="shared" si="74"/>
        <v>5.6740926527332723E-2</v>
      </c>
    </row>
    <row r="914" spans="7:13" x14ac:dyDescent="0.3">
      <c r="G914" s="9">
        <v>44784.291666666664</v>
      </c>
      <c r="H914" s="80">
        <v>286.63</v>
      </c>
      <c r="I914" s="80">
        <f t="shared" si="70"/>
        <v>279.32483530122471</v>
      </c>
      <c r="J914" s="80">
        <f t="shared" si="71"/>
        <v>7.3051646987752861</v>
      </c>
      <c r="K914" s="80">
        <f t="shared" si="72"/>
        <v>7.3051646987752861</v>
      </c>
      <c r="L914" s="80">
        <f t="shared" si="73"/>
        <v>53.365431276232613</v>
      </c>
      <c r="M914" s="71">
        <f t="shared" si="74"/>
        <v>2.54863925575665E-2</v>
      </c>
    </row>
    <row r="915" spans="7:13" x14ac:dyDescent="0.3">
      <c r="G915" s="5">
        <v>44785.291666666664</v>
      </c>
      <c r="H915" s="91">
        <v>300.02999999999997</v>
      </c>
      <c r="I915" s="80">
        <f t="shared" si="70"/>
        <v>280.05535177110227</v>
      </c>
      <c r="J915" s="80">
        <f t="shared" si="71"/>
        <v>19.974648228897706</v>
      </c>
      <c r="K915" s="80">
        <f t="shared" si="72"/>
        <v>19.974648228897706</v>
      </c>
      <c r="L915" s="80">
        <f t="shared" si="73"/>
        <v>398.98657186820628</v>
      </c>
      <c r="M915" s="71">
        <f t="shared" si="74"/>
        <v>6.6575503212671097E-2</v>
      </c>
    </row>
    <row r="916" spans="7:13" x14ac:dyDescent="0.3">
      <c r="G916" s="9">
        <v>44788.291666666664</v>
      </c>
      <c r="H916" s="80">
        <v>309.32</v>
      </c>
      <c r="I916" s="80">
        <f t="shared" si="70"/>
        <v>282.05281659399202</v>
      </c>
      <c r="J916" s="80">
        <f t="shared" si="71"/>
        <v>27.267183406007973</v>
      </c>
      <c r="K916" s="80">
        <f t="shared" si="72"/>
        <v>27.267183406007973</v>
      </c>
      <c r="L916" s="80">
        <f t="shared" si="73"/>
        <v>743.49929089687657</v>
      </c>
      <c r="M916" s="71">
        <f t="shared" si="74"/>
        <v>8.8152021873813435E-2</v>
      </c>
    </row>
    <row r="917" spans="7:13" x14ac:dyDescent="0.3">
      <c r="G917" s="5">
        <v>44789.291666666664</v>
      </c>
      <c r="H917" s="91">
        <v>306.56330000000003</v>
      </c>
      <c r="I917" s="80">
        <f t="shared" si="70"/>
        <v>284.77953493459285</v>
      </c>
      <c r="J917" s="80">
        <f t="shared" si="71"/>
        <v>21.783765065407181</v>
      </c>
      <c r="K917" s="80">
        <f t="shared" si="72"/>
        <v>21.783765065407181</v>
      </c>
      <c r="L917" s="80">
        <f t="shared" si="73"/>
        <v>474.53242042485431</v>
      </c>
      <c r="M917" s="71">
        <f t="shared" si="74"/>
        <v>7.1057967686957893E-2</v>
      </c>
    </row>
    <row r="918" spans="7:13" x14ac:dyDescent="0.3">
      <c r="G918" s="9">
        <v>44790.291666666664</v>
      </c>
      <c r="H918" s="80">
        <v>303.99669999999998</v>
      </c>
      <c r="I918" s="80">
        <f t="shared" si="70"/>
        <v>286.9579114411336</v>
      </c>
      <c r="J918" s="80">
        <f t="shared" si="71"/>
        <v>17.038788558866372</v>
      </c>
      <c r="K918" s="80">
        <f t="shared" si="72"/>
        <v>17.038788558866372</v>
      </c>
      <c r="L918" s="80">
        <f t="shared" si="73"/>
        <v>290.32031555375556</v>
      </c>
      <c r="M918" s="71">
        <f t="shared" si="74"/>
        <v>5.6049255004631211E-2</v>
      </c>
    </row>
    <row r="919" spans="7:13" x14ac:dyDescent="0.3">
      <c r="G919" s="5">
        <v>44791.291666666664</v>
      </c>
      <c r="H919" s="91">
        <v>302.87</v>
      </c>
      <c r="I919" s="80">
        <f t="shared" si="70"/>
        <v>288.66179029702027</v>
      </c>
      <c r="J919" s="80">
        <f t="shared" si="71"/>
        <v>14.20820970297973</v>
      </c>
      <c r="K919" s="80">
        <f t="shared" si="72"/>
        <v>14.20820970297973</v>
      </c>
      <c r="L919" s="80">
        <f t="shared" si="73"/>
        <v>201.87322296384733</v>
      </c>
      <c r="M919" s="71">
        <f t="shared" si="74"/>
        <v>4.6911908419386965E-2</v>
      </c>
    </row>
    <row r="920" spans="7:13" x14ac:dyDescent="0.3">
      <c r="G920" s="9">
        <v>44792.291666666664</v>
      </c>
      <c r="H920" s="80">
        <v>296.66669999999999</v>
      </c>
      <c r="I920" s="80">
        <f t="shared" si="70"/>
        <v>290.08261126731821</v>
      </c>
      <c r="J920" s="80">
        <f t="shared" si="71"/>
        <v>6.5840887326817779</v>
      </c>
      <c r="K920" s="80">
        <f t="shared" si="72"/>
        <v>6.5840887326817779</v>
      </c>
      <c r="L920" s="80">
        <f t="shared" si="73"/>
        <v>43.350224439827137</v>
      </c>
      <c r="M920" s="71">
        <f t="shared" si="74"/>
        <v>2.2193555032235766E-2</v>
      </c>
    </row>
    <row r="921" spans="7:13" x14ac:dyDescent="0.3">
      <c r="G921" s="5">
        <v>44795.291666666664</v>
      </c>
      <c r="H921" s="91">
        <v>289.91329999999999</v>
      </c>
      <c r="I921" s="80">
        <f t="shared" si="70"/>
        <v>290.74102014058639</v>
      </c>
      <c r="J921" s="80">
        <f t="shared" si="71"/>
        <v>-0.82772014058639343</v>
      </c>
      <c r="K921" s="80">
        <f t="shared" si="72"/>
        <v>0.82772014058639343</v>
      </c>
      <c r="L921" s="80">
        <f t="shared" si="73"/>
        <v>0.68512063113235888</v>
      </c>
      <c r="M921" s="71">
        <f t="shared" si="74"/>
        <v>2.8550609461048993E-3</v>
      </c>
    </row>
    <row r="922" spans="7:13" x14ac:dyDescent="0.3">
      <c r="G922" s="9">
        <v>44796.291666666664</v>
      </c>
      <c r="H922" s="80">
        <v>296.45330000000001</v>
      </c>
      <c r="I922" s="80">
        <f t="shared" si="70"/>
        <v>290.65824812652778</v>
      </c>
      <c r="J922" s="80">
        <f t="shared" si="71"/>
        <v>5.7950518734722323</v>
      </c>
      <c r="K922" s="80">
        <f t="shared" si="72"/>
        <v>5.7950518734722323</v>
      </c>
      <c r="L922" s="80">
        <f t="shared" si="73"/>
        <v>33.582626216234026</v>
      </c>
      <c r="M922" s="71">
        <f t="shared" si="74"/>
        <v>1.9547941862924894E-2</v>
      </c>
    </row>
    <row r="923" spans="7:13" x14ac:dyDescent="0.3">
      <c r="G923" s="5">
        <v>44797.291666666664</v>
      </c>
      <c r="H923" s="91">
        <v>297.0967</v>
      </c>
      <c r="I923" s="80">
        <f t="shared" si="70"/>
        <v>291.23775331387503</v>
      </c>
      <c r="J923" s="80">
        <f t="shared" si="71"/>
        <v>5.8589466861249662</v>
      </c>
      <c r="K923" s="80">
        <f t="shared" si="72"/>
        <v>5.8589466861249662</v>
      </c>
      <c r="L923" s="80">
        <f t="shared" si="73"/>
        <v>34.327256270854726</v>
      </c>
      <c r="M923" s="71">
        <f t="shared" si="74"/>
        <v>1.9720672380827409E-2</v>
      </c>
    </row>
    <row r="924" spans="7:13" x14ac:dyDescent="0.3">
      <c r="G924" s="9">
        <v>44798.291666666664</v>
      </c>
      <c r="H924" s="80">
        <v>296.07</v>
      </c>
      <c r="I924" s="80">
        <f t="shared" si="70"/>
        <v>291.82364798248756</v>
      </c>
      <c r="J924" s="80">
        <f t="shared" si="71"/>
        <v>4.2463520175124359</v>
      </c>
      <c r="K924" s="80">
        <f t="shared" si="72"/>
        <v>4.2463520175124359</v>
      </c>
      <c r="L924" s="80">
        <f t="shared" si="73"/>
        <v>18.031505456631933</v>
      </c>
      <c r="M924" s="71">
        <f t="shared" si="74"/>
        <v>1.4342392061041091E-2</v>
      </c>
    </row>
    <row r="925" spans="7:13" x14ac:dyDescent="0.3">
      <c r="G925" s="5">
        <v>44799.291666666664</v>
      </c>
      <c r="H925" s="91">
        <v>288.08999999999997</v>
      </c>
      <c r="I925" s="80">
        <f t="shared" si="70"/>
        <v>292.24828318423886</v>
      </c>
      <c r="J925" s="80">
        <f t="shared" si="71"/>
        <v>-4.1582831842388828</v>
      </c>
      <c r="K925" s="80">
        <f t="shared" si="72"/>
        <v>4.1582831842388828</v>
      </c>
      <c r="L925" s="80">
        <f t="shared" si="73"/>
        <v>17.291319040323863</v>
      </c>
      <c r="M925" s="71">
        <f t="shared" si="74"/>
        <v>1.4433972662150312E-2</v>
      </c>
    </row>
    <row r="926" spans="7:13" x14ac:dyDescent="0.3">
      <c r="G926" s="9">
        <v>44802.291666666664</v>
      </c>
      <c r="H926" s="80">
        <v>284.82</v>
      </c>
      <c r="I926" s="80">
        <f t="shared" si="70"/>
        <v>291.83245486581495</v>
      </c>
      <c r="J926" s="80">
        <f t="shared" si="71"/>
        <v>-7.0124548658149592</v>
      </c>
      <c r="K926" s="80">
        <f t="shared" si="72"/>
        <v>7.0124548658149592</v>
      </c>
      <c r="L926" s="80">
        <f t="shared" si="73"/>
        <v>49.174523245091898</v>
      </c>
      <c r="M926" s="71">
        <f t="shared" si="74"/>
        <v>2.4620654679499192E-2</v>
      </c>
    </row>
    <row r="927" spans="7:13" x14ac:dyDescent="0.3">
      <c r="G927" s="5">
        <v>44803.291666666664</v>
      </c>
      <c r="H927" s="91">
        <v>277.7</v>
      </c>
      <c r="I927" s="80">
        <f t="shared" si="70"/>
        <v>291.1312093792335</v>
      </c>
      <c r="J927" s="80">
        <f t="shared" si="71"/>
        <v>-13.431209379233508</v>
      </c>
      <c r="K927" s="80">
        <f t="shared" si="72"/>
        <v>13.431209379233508</v>
      </c>
      <c r="L927" s="80">
        <f t="shared" si="73"/>
        <v>180.39738538881014</v>
      </c>
      <c r="M927" s="71">
        <f t="shared" si="74"/>
        <v>4.8365896216181162E-2</v>
      </c>
    </row>
    <row r="928" spans="7:13" x14ac:dyDescent="0.3">
      <c r="G928" s="9">
        <v>44804.291666666664</v>
      </c>
      <c r="H928" s="80">
        <v>275.61</v>
      </c>
      <c r="I928" s="80">
        <f t="shared" si="70"/>
        <v>289.78808844131015</v>
      </c>
      <c r="J928" s="80">
        <f t="shared" si="71"/>
        <v>-14.178088441310138</v>
      </c>
      <c r="K928" s="80">
        <f t="shared" si="72"/>
        <v>14.178088441310138</v>
      </c>
      <c r="L928" s="80">
        <f t="shared" si="73"/>
        <v>201.01819184961212</v>
      </c>
      <c r="M928" s="71">
        <f t="shared" si="74"/>
        <v>5.1442576253801157E-2</v>
      </c>
    </row>
    <row r="929" spans="7:13" x14ac:dyDescent="0.3">
      <c r="G929" s="5">
        <v>44805.291666666664</v>
      </c>
      <c r="H929" s="91">
        <v>277.16000000000003</v>
      </c>
      <c r="I929" s="80">
        <f t="shared" si="70"/>
        <v>288.37027959717915</v>
      </c>
      <c r="J929" s="80">
        <f t="shared" si="71"/>
        <v>-11.210279597179124</v>
      </c>
      <c r="K929" s="80">
        <f t="shared" si="72"/>
        <v>11.210279597179124</v>
      </c>
      <c r="L929" s="80">
        <f t="shared" si="73"/>
        <v>125.67036864693054</v>
      </c>
      <c r="M929" s="71">
        <f t="shared" si="74"/>
        <v>4.0446960590197444E-2</v>
      </c>
    </row>
    <row r="930" spans="7:13" x14ac:dyDescent="0.3">
      <c r="G930" s="9">
        <v>44806.291666666664</v>
      </c>
      <c r="H930" s="80">
        <v>270.20999999999998</v>
      </c>
      <c r="I930" s="80">
        <f t="shared" si="70"/>
        <v>287.24925163746127</v>
      </c>
      <c r="J930" s="80">
        <f t="shared" si="71"/>
        <v>-17.039251637461291</v>
      </c>
      <c r="K930" s="80">
        <f t="shared" si="72"/>
        <v>17.039251637461291</v>
      </c>
      <c r="L930" s="80">
        <f t="shared" si="73"/>
        <v>290.33609636472727</v>
      </c>
      <c r="M930" s="71">
        <f t="shared" si="74"/>
        <v>6.3059293281008441E-2</v>
      </c>
    </row>
    <row r="931" spans="7:13" x14ac:dyDescent="0.3">
      <c r="G931" s="5">
        <v>44810.291666666664</v>
      </c>
      <c r="H931" s="91">
        <v>274.42</v>
      </c>
      <c r="I931" s="80">
        <f t="shared" si="70"/>
        <v>285.54532647371519</v>
      </c>
      <c r="J931" s="80">
        <f t="shared" si="71"/>
        <v>-11.125326473715177</v>
      </c>
      <c r="K931" s="80">
        <f t="shared" si="72"/>
        <v>11.125326473715177</v>
      </c>
      <c r="L931" s="80">
        <f t="shared" si="73"/>
        <v>123.77288914674777</v>
      </c>
      <c r="M931" s="71">
        <f t="shared" si="74"/>
        <v>4.0541237787752989E-2</v>
      </c>
    </row>
    <row r="932" spans="7:13" x14ac:dyDescent="0.3">
      <c r="G932" s="9">
        <v>44811.291666666664</v>
      </c>
      <c r="H932" s="80">
        <v>283.7</v>
      </c>
      <c r="I932" s="80">
        <f t="shared" si="70"/>
        <v>284.4327938263437</v>
      </c>
      <c r="J932" s="80">
        <f t="shared" si="71"/>
        <v>-0.73279382634370904</v>
      </c>
      <c r="K932" s="80">
        <f t="shared" si="72"/>
        <v>0.73279382634370904</v>
      </c>
      <c r="L932" s="80">
        <f t="shared" si="73"/>
        <v>0.53698679192745402</v>
      </c>
      <c r="M932" s="71">
        <f t="shared" si="74"/>
        <v>2.5829884608519881E-3</v>
      </c>
    </row>
    <row r="933" spans="7:13" x14ac:dyDescent="0.3">
      <c r="G933" s="5">
        <v>44812.291666666664</v>
      </c>
      <c r="H933" s="91">
        <v>289.26</v>
      </c>
      <c r="I933" s="80">
        <f t="shared" si="70"/>
        <v>284.35951444370932</v>
      </c>
      <c r="J933" s="80">
        <f t="shared" si="71"/>
        <v>4.9004855562906755</v>
      </c>
      <c r="K933" s="80">
        <f t="shared" si="72"/>
        <v>4.9004855562906755</v>
      </c>
      <c r="L933" s="80">
        <f t="shared" si="73"/>
        <v>24.014758687413533</v>
      </c>
      <c r="M933" s="71">
        <f t="shared" si="74"/>
        <v>1.6941455978326334E-2</v>
      </c>
    </row>
    <row r="934" spans="7:13" x14ac:dyDescent="0.3">
      <c r="G934" s="9">
        <v>44813.291666666664</v>
      </c>
      <c r="H934" s="80">
        <v>299.68</v>
      </c>
      <c r="I934" s="80">
        <f t="shared" si="70"/>
        <v>284.84956299933839</v>
      </c>
      <c r="J934" s="80">
        <f t="shared" si="71"/>
        <v>14.830437000661618</v>
      </c>
      <c r="K934" s="80">
        <f t="shared" si="72"/>
        <v>14.830437000661618</v>
      </c>
      <c r="L934" s="80">
        <f t="shared" si="73"/>
        <v>219.94186163059317</v>
      </c>
      <c r="M934" s="71">
        <f t="shared" si="74"/>
        <v>4.9487576750739518E-2</v>
      </c>
    </row>
    <row r="935" spans="7:13" x14ac:dyDescent="0.3">
      <c r="G935" s="5">
        <v>44816.291666666664</v>
      </c>
      <c r="H935" s="91">
        <v>304.42</v>
      </c>
      <c r="I935" s="80">
        <f t="shared" si="70"/>
        <v>286.33260669940455</v>
      </c>
      <c r="J935" s="80">
        <f t="shared" si="71"/>
        <v>18.087393300595465</v>
      </c>
      <c r="K935" s="80">
        <f t="shared" si="72"/>
        <v>18.087393300595465</v>
      </c>
      <c r="L935" s="80">
        <f t="shared" si="73"/>
        <v>327.15379641042574</v>
      </c>
      <c r="M935" s="71">
        <f t="shared" si="74"/>
        <v>5.9415916498901072E-2</v>
      </c>
    </row>
    <row r="936" spans="7:13" x14ac:dyDescent="0.3">
      <c r="G936" s="9">
        <v>44817.291666666664</v>
      </c>
      <c r="H936" s="80">
        <v>292.13</v>
      </c>
      <c r="I936" s="80">
        <f t="shared" si="70"/>
        <v>288.1413460294641</v>
      </c>
      <c r="J936" s="80">
        <f t="shared" si="71"/>
        <v>3.9886539705358928</v>
      </c>
      <c r="K936" s="80">
        <f t="shared" si="72"/>
        <v>3.9886539705358928</v>
      </c>
      <c r="L936" s="80">
        <f t="shared" si="73"/>
        <v>15.909360496671743</v>
      </c>
      <c r="M936" s="71">
        <f t="shared" si="74"/>
        <v>1.3653695171793013E-2</v>
      </c>
    </row>
    <row r="937" spans="7:13" x14ac:dyDescent="0.3">
      <c r="G937" s="5">
        <v>44818.291666666664</v>
      </c>
      <c r="H937" s="91">
        <v>302.61</v>
      </c>
      <c r="I937" s="80">
        <f t="shared" si="70"/>
        <v>288.54021142651771</v>
      </c>
      <c r="J937" s="80">
        <f t="shared" si="71"/>
        <v>14.069788573482299</v>
      </c>
      <c r="K937" s="80">
        <f t="shared" si="72"/>
        <v>14.069788573482299</v>
      </c>
      <c r="L937" s="80">
        <f t="shared" si="73"/>
        <v>197.95895050249305</v>
      </c>
      <c r="M937" s="71">
        <f t="shared" si="74"/>
        <v>4.6494790567008025E-2</v>
      </c>
    </row>
    <row r="938" spans="7:13" x14ac:dyDescent="0.3">
      <c r="G938" s="9">
        <v>44819.291666666664</v>
      </c>
      <c r="H938" s="80">
        <v>303.75</v>
      </c>
      <c r="I938" s="80">
        <f t="shared" si="70"/>
        <v>289.94719028386595</v>
      </c>
      <c r="J938" s="80">
        <f t="shared" si="71"/>
        <v>13.80280971613405</v>
      </c>
      <c r="K938" s="80">
        <f t="shared" si="72"/>
        <v>13.80280971613405</v>
      </c>
      <c r="L938" s="80">
        <f t="shared" si="73"/>
        <v>190.51755605980452</v>
      </c>
      <c r="M938" s="71">
        <f t="shared" si="74"/>
        <v>4.5441348859700574E-2</v>
      </c>
    </row>
    <row r="939" spans="7:13" x14ac:dyDescent="0.3">
      <c r="G939" s="5">
        <v>44820.291666666664</v>
      </c>
      <c r="H939" s="91">
        <v>303.35000000000002</v>
      </c>
      <c r="I939" s="80">
        <f t="shared" si="70"/>
        <v>291.32747125547934</v>
      </c>
      <c r="J939" s="80">
        <f t="shared" si="71"/>
        <v>12.022528744520685</v>
      </c>
      <c r="K939" s="80">
        <f t="shared" si="72"/>
        <v>12.022528744520685</v>
      </c>
      <c r="L939" s="80">
        <f t="shared" si="73"/>
        <v>144.54119741282611</v>
      </c>
      <c r="M939" s="71">
        <f t="shared" si="74"/>
        <v>3.9632532535093731E-2</v>
      </c>
    </row>
    <row r="940" spans="7:13" x14ac:dyDescent="0.3">
      <c r="G940" s="9">
        <v>44823.291666666664</v>
      </c>
      <c r="H940" s="80">
        <v>309.07</v>
      </c>
      <c r="I940" s="80">
        <f t="shared" si="70"/>
        <v>292.52972412993137</v>
      </c>
      <c r="J940" s="80">
        <f t="shared" si="71"/>
        <v>16.540275870068626</v>
      </c>
      <c r="K940" s="80">
        <f t="shared" si="72"/>
        <v>16.540275870068626</v>
      </c>
      <c r="L940" s="80">
        <f t="shared" si="73"/>
        <v>273.58072585797447</v>
      </c>
      <c r="M940" s="71">
        <f t="shared" si="74"/>
        <v>5.3516277445460989E-2</v>
      </c>
    </row>
    <row r="941" spans="7:13" x14ac:dyDescent="0.3">
      <c r="G941" s="5">
        <v>44824.291666666664</v>
      </c>
      <c r="H941" s="91">
        <v>308.73</v>
      </c>
      <c r="I941" s="80">
        <f t="shared" si="70"/>
        <v>294.18375171693822</v>
      </c>
      <c r="J941" s="80">
        <f t="shared" si="71"/>
        <v>14.5462482830618</v>
      </c>
      <c r="K941" s="80">
        <f t="shared" si="72"/>
        <v>14.5462482830618</v>
      </c>
      <c r="L941" s="80">
        <f t="shared" si="73"/>
        <v>211.59333911247836</v>
      </c>
      <c r="M941" s="71">
        <f t="shared" si="74"/>
        <v>4.7116406837890062E-2</v>
      </c>
    </row>
    <row r="942" spans="7:13" x14ac:dyDescent="0.3">
      <c r="G942" s="9">
        <v>44825.291666666664</v>
      </c>
      <c r="H942" s="80">
        <v>300.8</v>
      </c>
      <c r="I942" s="80">
        <f t="shared" si="70"/>
        <v>295.6383765452444</v>
      </c>
      <c r="J942" s="80">
        <f t="shared" si="71"/>
        <v>5.1616234547556132</v>
      </c>
      <c r="K942" s="80">
        <f t="shared" si="72"/>
        <v>5.1616234547556132</v>
      </c>
      <c r="L942" s="80">
        <f t="shared" si="73"/>
        <v>26.642356688683272</v>
      </c>
      <c r="M942" s="71">
        <f t="shared" si="74"/>
        <v>1.7159652442671584E-2</v>
      </c>
    </row>
    <row r="943" spans="7:13" x14ac:dyDescent="0.3">
      <c r="G943" s="5">
        <v>44826.291666666664</v>
      </c>
      <c r="H943" s="91">
        <v>288.58999999999997</v>
      </c>
      <c r="I943" s="80">
        <f t="shared" si="70"/>
        <v>296.15453889071995</v>
      </c>
      <c r="J943" s="80">
        <f t="shared" si="71"/>
        <v>-7.5645388907199731</v>
      </c>
      <c r="K943" s="80">
        <f t="shared" si="72"/>
        <v>7.5645388907199731</v>
      </c>
      <c r="L943" s="80">
        <f t="shared" si="73"/>
        <v>57.22224862921496</v>
      </c>
      <c r="M943" s="71">
        <f t="shared" si="74"/>
        <v>2.6212061716344898E-2</v>
      </c>
    </row>
    <row r="944" spans="7:13" x14ac:dyDescent="0.3">
      <c r="G944" s="9">
        <v>44827.291666666664</v>
      </c>
      <c r="H944" s="80">
        <v>275.33</v>
      </c>
      <c r="I944" s="80">
        <f t="shared" si="70"/>
        <v>295.39808500164793</v>
      </c>
      <c r="J944" s="80">
        <f t="shared" si="71"/>
        <v>-20.068085001647944</v>
      </c>
      <c r="K944" s="80">
        <f t="shared" si="72"/>
        <v>20.068085001647944</v>
      </c>
      <c r="L944" s="80">
        <f t="shared" si="73"/>
        <v>402.72803563336714</v>
      </c>
      <c r="M944" s="71">
        <f t="shared" si="74"/>
        <v>7.2887389683826478E-2</v>
      </c>
    </row>
    <row r="945" spans="7:13" x14ac:dyDescent="0.3">
      <c r="G945" s="5">
        <v>44830.291666666664</v>
      </c>
      <c r="H945" s="91">
        <v>276.01</v>
      </c>
      <c r="I945" s="80">
        <f t="shared" si="70"/>
        <v>293.39127650148316</v>
      </c>
      <c r="J945" s="80">
        <f t="shared" si="71"/>
        <v>-17.381276501483171</v>
      </c>
      <c r="K945" s="80">
        <f t="shared" si="72"/>
        <v>17.381276501483171</v>
      </c>
      <c r="L945" s="80">
        <f t="shared" si="73"/>
        <v>302.10877282101109</v>
      </c>
      <c r="M945" s="71">
        <f t="shared" si="74"/>
        <v>6.2973357854726894E-2</v>
      </c>
    </row>
    <row r="946" spans="7:13" x14ac:dyDescent="0.3">
      <c r="G946" s="9">
        <v>44831.291666666664</v>
      </c>
      <c r="H946" s="80">
        <v>282.94</v>
      </c>
      <c r="I946" s="80">
        <f t="shared" si="70"/>
        <v>291.65314885133483</v>
      </c>
      <c r="J946" s="80">
        <f t="shared" si="71"/>
        <v>-8.7131488513348359</v>
      </c>
      <c r="K946" s="80">
        <f t="shared" si="72"/>
        <v>8.7131488513348359</v>
      </c>
      <c r="L946" s="80">
        <f t="shared" si="73"/>
        <v>75.918962905517574</v>
      </c>
      <c r="M946" s="71">
        <f t="shared" si="74"/>
        <v>3.079504082609329E-2</v>
      </c>
    </row>
    <row r="947" spans="7:13" x14ac:dyDescent="0.3">
      <c r="G947" s="5">
        <v>44832.291666666664</v>
      </c>
      <c r="H947" s="91">
        <v>287.81</v>
      </c>
      <c r="I947" s="80">
        <f t="shared" si="70"/>
        <v>290.78183396620136</v>
      </c>
      <c r="J947" s="80">
        <f t="shared" si="71"/>
        <v>-2.9718339662013591</v>
      </c>
      <c r="K947" s="80">
        <f t="shared" si="72"/>
        <v>2.9718339662013591</v>
      </c>
      <c r="L947" s="80">
        <f t="shared" si="73"/>
        <v>8.8317971226681014</v>
      </c>
      <c r="M947" s="71">
        <f t="shared" si="74"/>
        <v>1.0325680018767099E-2</v>
      </c>
    </row>
    <row r="948" spans="7:13" x14ac:dyDescent="0.3">
      <c r="G948" s="9">
        <v>44833.291666666664</v>
      </c>
      <c r="H948" s="80">
        <v>268.20999999999998</v>
      </c>
      <c r="I948" s="80">
        <f t="shared" si="70"/>
        <v>290.48465056958122</v>
      </c>
      <c r="J948" s="80">
        <f t="shared" si="71"/>
        <v>-22.27465056958124</v>
      </c>
      <c r="K948" s="80">
        <f t="shared" si="72"/>
        <v>22.27465056958124</v>
      </c>
      <c r="L948" s="80">
        <f t="shared" si="73"/>
        <v>496.16005799694585</v>
      </c>
      <c r="M948" s="71">
        <f t="shared" si="74"/>
        <v>8.3049291859293994E-2</v>
      </c>
    </row>
    <row r="949" spans="7:13" x14ac:dyDescent="0.3">
      <c r="G949" s="5">
        <v>44834.291666666664</v>
      </c>
      <c r="H949" s="91">
        <v>265.25</v>
      </c>
      <c r="I949" s="80">
        <f t="shared" si="70"/>
        <v>288.2571855126231</v>
      </c>
      <c r="J949" s="80">
        <f t="shared" si="71"/>
        <v>-23.007185512623096</v>
      </c>
      <c r="K949" s="80">
        <f t="shared" si="72"/>
        <v>23.007185512623096</v>
      </c>
      <c r="L949" s="80">
        <f t="shared" si="73"/>
        <v>529.33058521225405</v>
      </c>
      <c r="M949" s="71">
        <f t="shared" si="74"/>
        <v>8.6737739915638434E-2</v>
      </c>
    </row>
    <row r="950" spans="7:13" x14ac:dyDescent="0.3">
      <c r="G950" s="9">
        <v>44837.291666666664</v>
      </c>
      <c r="H950" s="80">
        <v>242.4</v>
      </c>
      <c r="I950" s="80">
        <f t="shared" si="70"/>
        <v>285.95646696136077</v>
      </c>
      <c r="J950" s="80">
        <f t="shared" si="71"/>
        <v>-43.556466961360769</v>
      </c>
      <c r="K950" s="80">
        <f t="shared" si="72"/>
        <v>43.556466961360769</v>
      </c>
      <c r="L950" s="80">
        <f t="shared" si="73"/>
        <v>1897.1658141561122</v>
      </c>
      <c r="M950" s="71">
        <f t="shared" si="74"/>
        <v>0.17968839505511869</v>
      </c>
    </row>
    <row r="951" spans="7:13" x14ac:dyDescent="0.3">
      <c r="G951" s="5">
        <v>44838.291666666664</v>
      </c>
      <c r="H951" s="91">
        <v>249.44</v>
      </c>
      <c r="I951" s="80">
        <f t="shared" si="70"/>
        <v>281.60082026522474</v>
      </c>
      <c r="J951" s="80">
        <f t="shared" si="71"/>
        <v>-32.160820265224743</v>
      </c>
      <c r="K951" s="80">
        <f t="shared" si="72"/>
        <v>32.160820265224743</v>
      </c>
      <c r="L951" s="80">
        <f t="shared" si="73"/>
        <v>1034.3183601320904</v>
      </c>
      <c r="M951" s="71">
        <f t="shared" si="74"/>
        <v>0.12893208894012484</v>
      </c>
    </row>
    <row r="952" spans="7:13" x14ac:dyDescent="0.3">
      <c r="G952" s="9">
        <v>44839.291666666664</v>
      </c>
      <c r="H952" s="80">
        <v>240.81</v>
      </c>
      <c r="I952" s="80">
        <f t="shared" si="70"/>
        <v>278.38473823870225</v>
      </c>
      <c r="J952" s="80">
        <f t="shared" si="71"/>
        <v>-37.574738238702253</v>
      </c>
      <c r="K952" s="80">
        <f t="shared" si="72"/>
        <v>37.574738238702253</v>
      </c>
      <c r="L952" s="80">
        <f t="shared" si="73"/>
        <v>1411.8609537069933</v>
      </c>
      <c r="M952" s="71">
        <f t="shared" si="74"/>
        <v>0.15603479190524586</v>
      </c>
    </row>
    <row r="953" spans="7:13" x14ac:dyDescent="0.3">
      <c r="G953" s="5">
        <v>44840.291666666664</v>
      </c>
      <c r="H953" s="91">
        <v>238.13</v>
      </c>
      <c r="I953" s="80">
        <f t="shared" si="70"/>
        <v>274.62726441483204</v>
      </c>
      <c r="J953" s="80">
        <f t="shared" si="71"/>
        <v>-36.497264414832046</v>
      </c>
      <c r="K953" s="80">
        <f t="shared" si="72"/>
        <v>36.497264414832046</v>
      </c>
      <c r="L953" s="80">
        <f t="shared" si="73"/>
        <v>1332.0503097661656</v>
      </c>
      <c r="M953" s="71">
        <f t="shared" si="74"/>
        <v>0.15326613368677633</v>
      </c>
    </row>
    <row r="954" spans="7:13" x14ac:dyDescent="0.3">
      <c r="G954" s="9">
        <v>44841.291666666664</v>
      </c>
      <c r="H954" s="80">
        <v>223.07</v>
      </c>
      <c r="I954" s="80">
        <f t="shared" si="70"/>
        <v>270.97753797334883</v>
      </c>
      <c r="J954" s="80">
        <f t="shared" si="71"/>
        <v>-47.907537973348838</v>
      </c>
      <c r="K954" s="80">
        <f t="shared" si="72"/>
        <v>47.907537973348838</v>
      </c>
      <c r="L954" s="80">
        <f t="shared" si="73"/>
        <v>2295.1321946678609</v>
      </c>
      <c r="M954" s="71">
        <f t="shared" si="74"/>
        <v>0.21476459395413475</v>
      </c>
    </row>
    <row r="955" spans="7:13" x14ac:dyDescent="0.3">
      <c r="G955" s="5">
        <v>44844.291666666664</v>
      </c>
      <c r="H955" s="91">
        <v>222.96</v>
      </c>
      <c r="I955" s="80">
        <f t="shared" si="70"/>
        <v>266.18678417601393</v>
      </c>
      <c r="J955" s="80">
        <f t="shared" si="71"/>
        <v>-43.226784176013922</v>
      </c>
      <c r="K955" s="80">
        <f t="shared" si="72"/>
        <v>43.226784176013922</v>
      </c>
      <c r="L955" s="80">
        <f t="shared" si="73"/>
        <v>1868.5548701996877</v>
      </c>
      <c r="M955" s="71">
        <f t="shared" si="74"/>
        <v>0.19387685762474849</v>
      </c>
    </row>
    <row r="956" spans="7:13" x14ac:dyDescent="0.3">
      <c r="G956" s="9">
        <v>44845.291666666664</v>
      </c>
      <c r="H956" s="80">
        <v>216.5</v>
      </c>
      <c r="I956" s="80">
        <f t="shared" si="70"/>
        <v>261.86410575841256</v>
      </c>
      <c r="J956" s="80">
        <f t="shared" si="71"/>
        <v>-45.364105758412563</v>
      </c>
      <c r="K956" s="80">
        <f t="shared" si="72"/>
        <v>45.364105758412563</v>
      </c>
      <c r="L956" s="80">
        <f t="shared" si="73"/>
        <v>2057.9020912604401</v>
      </c>
      <c r="M956" s="71">
        <f t="shared" si="74"/>
        <v>0.20953397578943447</v>
      </c>
    </row>
    <row r="957" spans="7:13" x14ac:dyDescent="0.3">
      <c r="G957" s="5">
        <v>44846.291666666664</v>
      </c>
      <c r="H957" s="91">
        <v>217.24</v>
      </c>
      <c r="I957" s="80">
        <f t="shared" si="70"/>
        <v>257.32769518257129</v>
      </c>
      <c r="J957" s="80">
        <f t="shared" si="71"/>
        <v>-40.087695182571281</v>
      </c>
      <c r="K957" s="80">
        <f t="shared" si="72"/>
        <v>40.087695182571281</v>
      </c>
      <c r="L957" s="80">
        <f t="shared" si="73"/>
        <v>1607.0233050507486</v>
      </c>
      <c r="M957" s="71">
        <f t="shared" si="74"/>
        <v>0.18453183199489634</v>
      </c>
    </row>
    <row r="958" spans="7:13" x14ac:dyDescent="0.3">
      <c r="G958" s="9">
        <v>44847.291666666664</v>
      </c>
      <c r="H958" s="80">
        <v>221.72</v>
      </c>
      <c r="I958" s="80">
        <f t="shared" si="70"/>
        <v>253.31892566431418</v>
      </c>
      <c r="J958" s="80">
        <f t="shared" si="71"/>
        <v>-31.59892566431418</v>
      </c>
      <c r="K958" s="80">
        <f t="shared" si="72"/>
        <v>31.59892566431418</v>
      </c>
      <c r="L958" s="80">
        <f t="shared" si="73"/>
        <v>998.49210313885339</v>
      </c>
      <c r="M958" s="71">
        <f t="shared" si="74"/>
        <v>0.14251725448454888</v>
      </c>
    </row>
    <row r="959" spans="7:13" x14ac:dyDescent="0.3">
      <c r="G959" s="5">
        <v>44848.291666666664</v>
      </c>
      <c r="H959" s="91">
        <v>204.99</v>
      </c>
      <c r="I959" s="80">
        <f t="shared" si="70"/>
        <v>250.15903309788277</v>
      </c>
      <c r="J959" s="80">
        <f t="shared" si="71"/>
        <v>-45.16903309788276</v>
      </c>
      <c r="K959" s="80">
        <f t="shared" si="72"/>
        <v>45.16903309788276</v>
      </c>
      <c r="L959" s="80">
        <f t="shared" si="73"/>
        <v>2040.2415509976283</v>
      </c>
      <c r="M959" s="71">
        <f t="shared" si="74"/>
        <v>0.22034749547725624</v>
      </c>
    </row>
    <row r="960" spans="7:13" x14ac:dyDescent="0.3">
      <c r="G960" s="9">
        <v>44851.291666666664</v>
      </c>
      <c r="H960" s="80">
        <v>219.35</v>
      </c>
      <c r="I960" s="80">
        <f t="shared" si="70"/>
        <v>245.64212978809448</v>
      </c>
      <c r="J960" s="80">
        <f t="shared" si="71"/>
        <v>-26.292129788094485</v>
      </c>
      <c r="K960" s="80">
        <f t="shared" si="72"/>
        <v>26.292129788094485</v>
      </c>
      <c r="L960" s="80">
        <f t="shared" si="73"/>
        <v>691.27608879400532</v>
      </c>
      <c r="M960" s="71">
        <f t="shared" si="74"/>
        <v>0.11986382397125364</v>
      </c>
    </row>
    <row r="961" spans="7:13" x14ac:dyDescent="0.3">
      <c r="G961" s="5">
        <v>44852.291666666664</v>
      </c>
      <c r="H961" s="91">
        <v>220.19</v>
      </c>
      <c r="I961" s="80">
        <f t="shared" si="70"/>
        <v>243.01291680928503</v>
      </c>
      <c r="J961" s="80">
        <f t="shared" si="71"/>
        <v>-22.822916809285033</v>
      </c>
      <c r="K961" s="80">
        <f t="shared" si="72"/>
        <v>22.822916809285033</v>
      </c>
      <c r="L961" s="80">
        <f t="shared" si="73"/>
        <v>520.88553168354531</v>
      </c>
      <c r="M961" s="71">
        <f t="shared" si="74"/>
        <v>0.10365101416633377</v>
      </c>
    </row>
    <row r="962" spans="7:13" x14ac:dyDescent="0.3">
      <c r="G962" s="9">
        <v>44853.291666666664</v>
      </c>
      <c r="H962" s="80">
        <v>222.04</v>
      </c>
      <c r="I962" s="80">
        <f t="shared" si="70"/>
        <v>240.73062512835654</v>
      </c>
      <c r="J962" s="80">
        <f t="shared" si="71"/>
        <v>-18.690625128356544</v>
      </c>
      <c r="K962" s="80">
        <f t="shared" si="72"/>
        <v>18.690625128356544</v>
      </c>
      <c r="L962" s="80">
        <f t="shared" si="73"/>
        <v>349.33946768875307</v>
      </c>
      <c r="M962" s="71">
        <f t="shared" si="74"/>
        <v>8.4176838084834019E-2</v>
      </c>
    </row>
    <row r="963" spans="7:13" x14ac:dyDescent="0.3">
      <c r="G963" s="5">
        <v>44854.291666666664</v>
      </c>
      <c r="H963" s="91">
        <v>207.28</v>
      </c>
      <c r="I963" s="80">
        <f t="shared" si="70"/>
        <v>238.86156261552088</v>
      </c>
      <c r="J963" s="80">
        <f t="shared" si="71"/>
        <v>-31.58156261552088</v>
      </c>
      <c r="K963" s="80">
        <f t="shared" si="72"/>
        <v>31.58156261552088</v>
      </c>
      <c r="L963" s="80">
        <f t="shared" si="73"/>
        <v>997.39509723806611</v>
      </c>
      <c r="M963" s="71">
        <f t="shared" si="74"/>
        <v>0.15236184202779274</v>
      </c>
    </row>
    <row r="964" spans="7:13" x14ac:dyDescent="0.3">
      <c r="G964" s="9">
        <v>44855.291666666664</v>
      </c>
      <c r="H964" s="80">
        <v>214.44</v>
      </c>
      <c r="I964" s="80">
        <f t="shared" si="70"/>
        <v>235.7034063539688</v>
      </c>
      <c r="J964" s="80">
        <f t="shared" si="71"/>
        <v>-21.263406353968804</v>
      </c>
      <c r="K964" s="80">
        <f t="shared" si="72"/>
        <v>21.263406353968804</v>
      </c>
      <c r="L964" s="80">
        <f t="shared" si="73"/>
        <v>452.13244977400092</v>
      </c>
      <c r="M964" s="71">
        <f t="shared" si="74"/>
        <v>9.9157836009927267E-2</v>
      </c>
    </row>
    <row r="965" spans="7:13" x14ac:dyDescent="0.3">
      <c r="G965" s="5">
        <v>44858.291666666664</v>
      </c>
      <c r="H965" s="91">
        <v>211.25</v>
      </c>
      <c r="I965" s="80">
        <f t="shared" si="70"/>
        <v>233.57706571857193</v>
      </c>
      <c r="J965" s="80">
        <f t="shared" si="71"/>
        <v>-22.32706571857193</v>
      </c>
      <c r="K965" s="80">
        <f t="shared" si="72"/>
        <v>22.32706571857193</v>
      </c>
      <c r="L965" s="80">
        <f t="shared" si="73"/>
        <v>498.49786360142991</v>
      </c>
      <c r="M965" s="71">
        <f t="shared" si="74"/>
        <v>0.10569025192223398</v>
      </c>
    </row>
    <row r="966" spans="7:13" x14ac:dyDescent="0.3">
      <c r="G966" s="9">
        <v>44859.291666666664</v>
      </c>
      <c r="H966" s="80">
        <v>222.42</v>
      </c>
      <c r="I966" s="80">
        <f t="shared" ref="I966:I1029" si="75">alpha*H965+(1-alpha)*I965</f>
        <v>231.34435914671474</v>
      </c>
      <c r="J966" s="80">
        <f t="shared" ref="J966:J1029" si="76">H966-I966</f>
        <v>-8.9243591467147496</v>
      </c>
      <c r="K966" s="80">
        <f t="shared" ref="K966:K1029" si="77">ABS(J966)</f>
        <v>8.9243591467147496</v>
      </c>
      <c r="L966" s="80">
        <f t="shared" ref="L966:L1029" si="78">J966^2</f>
        <v>79.644186179551212</v>
      </c>
      <c r="M966" s="71">
        <f t="shared" ref="M966:M1029" si="79">K966/H966</f>
        <v>4.0123905883979634E-2</v>
      </c>
    </row>
    <row r="967" spans="7:13" x14ac:dyDescent="0.3">
      <c r="G967" s="5">
        <v>44860.291666666664</v>
      </c>
      <c r="H967" s="91">
        <v>224.64</v>
      </c>
      <c r="I967" s="80">
        <f t="shared" si="75"/>
        <v>230.45192323204327</v>
      </c>
      <c r="J967" s="80">
        <f t="shared" si="76"/>
        <v>-5.8119232320432843</v>
      </c>
      <c r="K967" s="80">
        <f t="shared" si="77"/>
        <v>5.8119232320432843</v>
      </c>
      <c r="L967" s="80">
        <f t="shared" si="78"/>
        <v>33.778451655164453</v>
      </c>
      <c r="M967" s="71">
        <f t="shared" si="79"/>
        <v>2.587216538480807E-2</v>
      </c>
    </row>
    <row r="968" spans="7:13" x14ac:dyDescent="0.3">
      <c r="G968" s="9">
        <v>44861.291666666664</v>
      </c>
      <c r="H968" s="80">
        <v>225.09</v>
      </c>
      <c r="I968" s="80">
        <f t="shared" si="75"/>
        <v>229.87073090883894</v>
      </c>
      <c r="J968" s="80">
        <f t="shared" si="76"/>
        <v>-4.7807309088389331</v>
      </c>
      <c r="K968" s="80">
        <f t="shared" si="77"/>
        <v>4.7807309088389331</v>
      </c>
      <c r="L968" s="80">
        <f t="shared" si="78"/>
        <v>22.855388022727933</v>
      </c>
      <c r="M968" s="71">
        <f t="shared" si="79"/>
        <v>2.1239197249273326E-2</v>
      </c>
    </row>
    <row r="969" spans="7:13" x14ac:dyDescent="0.3">
      <c r="G969" s="5">
        <v>44862.291666666664</v>
      </c>
      <c r="H969" s="91">
        <v>228.52</v>
      </c>
      <c r="I969" s="80">
        <f t="shared" si="75"/>
        <v>229.39265781795507</v>
      </c>
      <c r="J969" s="80">
        <f t="shared" si="76"/>
        <v>-0.87265781795505859</v>
      </c>
      <c r="K969" s="80">
        <f t="shared" si="77"/>
        <v>0.87265781795505859</v>
      </c>
      <c r="L969" s="80">
        <f t="shared" si="78"/>
        <v>0.76153166723808419</v>
      </c>
      <c r="M969" s="71">
        <f t="shared" si="79"/>
        <v>3.8187371694164999E-3</v>
      </c>
    </row>
    <row r="970" spans="7:13" x14ac:dyDescent="0.3">
      <c r="G970" s="9">
        <v>44865.291666666664</v>
      </c>
      <c r="H970" s="80">
        <v>227.54</v>
      </c>
      <c r="I970" s="80">
        <f t="shared" si="75"/>
        <v>229.30539203615956</v>
      </c>
      <c r="J970" s="80">
        <f t="shared" si="76"/>
        <v>-1.7653920361595681</v>
      </c>
      <c r="K970" s="80">
        <f t="shared" si="77"/>
        <v>1.7653920361595681</v>
      </c>
      <c r="L970" s="80">
        <f t="shared" si="78"/>
        <v>3.1166090413356256</v>
      </c>
      <c r="M970" s="71">
        <f t="shared" si="79"/>
        <v>7.7586008445089576E-3</v>
      </c>
    </row>
    <row r="971" spans="7:13" x14ac:dyDescent="0.3">
      <c r="G971" s="5">
        <v>44866.291666666664</v>
      </c>
      <c r="H971" s="91">
        <v>227.82</v>
      </c>
      <c r="I971" s="80">
        <f t="shared" si="75"/>
        <v>229.1288528325436</v>
      </c>
      <c r="J971" s="80">
        <f t="shared" si="76"/>
        <v>-1.3088528325436073</v>
      </c>
      <c r="K971" s="80">
        <f t="shared" si="77"/>
        <v>1.3088528325436073</v>
      </c>
      <c r="L971" s="80">
        <f t="shared" si="78"/>
        <v>1.713095737257424</v>
      </c>
      <c r="M971" s="71">
        <f t="shared" si="79"/>
        <v>5.7451182185216717E-3</v>
      </c>
    </row>
    <row r="972" spans="7:13" x14ac:dyDescent="0.3">
      <c r="G972" s="9">
        <v>44867.291666666664</v>
      </c>
      <c r="H972" s="80">
        <v>214.98</v>
      </c>
      <c r="I972" s="80">
        <f t="shared" si="75"/>
        <v>228.99796754928926</v>
      </c>
      <c r="J972" s="80">
        <f t="shared" si="76"/>
        <v>-14.017967549289267</v>
      </c>
      <c r="K972" s="80">
        <f t="shared" si="77"/>
        <v>14.017967549289267</v>
      </c>
      <c r="L972" s="80">
        <f t="shared" si="78"/>
        <v>196.50341421292694</v>
      </c>
      <c r="M972" s="71">
        <f t="shared" si="79"/>
        <v>6.5205914732948497E-2</v>
      </c>
    </row>
    <row r="973" spans="7:13" x14ac:dyDescent="0.3">
      <c r="G973" s="5">
        <v>44868.291666666664</v>
      </c>
      <c r="H973" s="91">
        <v>215.31</v>
      </c>
      <c r="I973" s="80">
        <f t="shared" si="75"/>
        <v>227.59617079436032</v>
      </c>
      <c r="J973" s="80">
        <f t="shared" si="76"/>
        <v>-12.286170794360316</v>
      </c>
      <c r="K973" s="80">
        <f t="shared" si="77"/>
        <v>12.286170794360316</v>
      </c>
      <c r="L973" s="80">
        <f t="shared" si="78"/>
        <v>150.94999278819242</v>
      </c>
      <c r="M973" s="71">
        <f t="shared" si="79"/>
        <v>5.706270398198094E-2</v>
      </c>
    </row>
    <row r="974" spans="7:13" x14ac:dyDescent="0.3">
      <c r="G974" s="9">
        <v>44869.291666666664</v>
      </c>
      <c r="H974" s="80">
        <v>207.47</v>
      </c>
      <c r="I974" s="80">
        <f t="shared" si="75"/>
        <v>226.3675537149243</v>
      </c>
      <c r="J974" s="80">
        <f t="shared" si="76"/>
        <v>-18.8975537149243</v>
      </c>
      <c r="K974" s="80">
        <f t="shared" si="77"/>
        <v>18.8975537149243</v>
      </c>
      <c r="L974" s="80">
        <f t="shared" si="78"/>
        <v>357.11753640844921</v>
      </c>
      <c r="M974" s="71">
        <f t="shared" si="79"/>
        <v>9.1085717043063091E-2</v>
      </c>
    </row>
    <row r="975" spans="7:13" x14ac:dyDescent="0.3">
      <c r="G975" s="5">
        <v>44872.291666666664</v>
      </c>
      <c r="H975" s="91">
        <v>197.08</v>
      </c>
      <c r="I975" s="80">
        <f t="shared" si="75"/>
        <v>224.47779834343186</v>
      </c>
      <c r="J975" s="80">
        <f t="shared" si="76"/>
        <v>-27.397798343431845</v>
      </c>
      <c r="K975" s="80">
        <f t="shared" si="77"/>
        <v>27.397798343431845</v>
      </c>
      <c r="L975" s="80">
        <f t="shared" si="78"/>
        <v>750.63935406735675</v>
      </c>
      <c r="M975" s="71">
        <f t="shared" si="79"/>
        <v>0.13901866421469375</v>
      </c>
    </row>
    <row r="976" spans="7:13" x14ac:dyDescent="0.3">
      <c r="G976" s="9">
        <v>44873.291666666664</v>
      </c>
      <c r="H976" s="80">
        <v>191.3</v>
      </c>
      <c r="I976" s="80">
        <f t="shared" si="75"/>
        <v>221.73801850908868</v>
      </c>
      <c r="J976" s="80">
        <f t="shared" si="76"/>
        <v>-30.438018509088664</v>
      </c>
      <c r="K976" s="80">
        <f t="shared" si="77"/>
        <v>30.438018509088664</v>
      </c>
      <c r="L976" s="80">
        <f t="shared" si="78"/>
        <v>926.4729707596241</v>
      </c>
      <c r="M976" s="71">
        <f t="shared" si="79"/>
        <v>0.15911144019387696</v>
      </c>
    </row>
    <row r="977" spans="7:13" x14ac:dyDescent="0.3">
      <c r="G977" s="5">
        <v>44874.291666666664</v>
      </c>
      <c r="H977" s="91">
        <v>177.59</v>
      </c>
      <c r="I977" s="80">
        <f t="shared" si="75"/>
        <v>218.69421665817981</v>
      </c>
      <c r="J977" s="80">
        <f t="shared" si="76"/>
        <v>-41.104216658179809</v>
      </c>
      <c r="K977" s="80">
        <f t="shared" si="77"/>
        <v>41.104216658179809</v>
      </c>
      <c r="L977" s="80">
        <f t="shared" si="78"/>
        <v>1689.5566270825864</v>
      </c>
      <c r="M977" s="71">
        <f t="shared" si="79"/>
        <v>0.23145569377881528</v>
      </c>
    </row>
    <row r="978" spans="7:13" x14ac:dyDescent="0.3">
      <c r="G978" s="9">
        <v>44875.291666666664</v>
      </c>
      <c r="H978" s="80">
        <v>190.72</v>
      </c>
      <c r="I978" s="80">
        <f t="shared" si="75"/>
        <v>214.58379499236185</v>
      </c>
      <c r="J978" s="80">
        <f t="shared" si="76"/>
        <v>-23.863794992361846</v>
      </c>
      <c r="K978" s="80">
        <f t="shared" si="77"/>
        <v>23.863794992361846</v>
      </c>
      <c r="L978" s="80">
        <f t="shared" si="78"/>
        <v>569.48071143747438</v>
      </c>
      <c r="M978" s="71">
        <f t="shared" si="79"/>
        <v>0.12512476401196437</v>
      </c>
    </row>
    <row r="979" spans="7:13" x14ac:dyDescent="0.3">
      <c r="G979" s="5">
        <v>44876.291666666664</v>
      </c>
      <c r="H979" s="91">
        <v>195.97</v>
      </c>
      <c r="I979" s="80">
        <f t="shared" si="75"/>
        <v>212.19741549312567</v>
      </c>
      <c r="J979" s="80">
        <f t="shared" si="76"/>
        <v>-16.227415493125676</v>
      </c>
      <c r="K979" s="80">
        <f t="shared" si="77"/>
        <v>16.227415493125676</v>
      </c>
      <c r="L979" s="80">
        <f t="shared" si="78"/>
        <v>263.32901358653521</v>
      </c>
      <c r="M979" s="71">
        <f t="shared" si="79"/>
        <v>8.2805610517557152E-2</v>
      </c>
    </row>
    <row r="980" spans="7:13" x14ac:dyDescent="0.3">
      <c r="G980" s="9">
        <v>44879.291666666664</v>
      </c>
      <c r="H980" s="80">
        <v>190.95</v>
      </c>
      <c r="I980" s="80">
        <f t="shared" si="75"/>
        <v>210.57467394381311</v>
      </c>
      <c r="J980" s="80">
        <f t="shared" si="76"/>
        <v>-19.624673943813121</v>
      </c>
      <c r="K980" s="80">
        <f t="shared" si="77"/>
        <v>19.624673943813121</v>
      </c>
      <c r="L980" s="80">
        <f t="shared" si="78"/>
        <v>385.12782740097765</v>
      </c>
      <c r="M980" s="71">
        <f t="shared" si="79"/>
        <v>0.1027738881582253</v>
      </c>
    </row>
    <row r="981" spans="7:13" x14ac:dyDescent="0.3">
      <c r="G981" s="5">
        <v>44880.291666666664</v>
      </c>
      <c r="H981" s="91">
        <v>194.42</v>
      </c>
      <c r="I981" s="80">
        <f t="shared" si="75"/>
        <v>208.61220654943179</v>
      </c>
      <c r="J981" s="80">
        <f t="shared" si="76"/>
        <v>-14.192206549431802</v>
      </c>
      <c r="K981" s="80">
        <f t="shared" si="77"/>
        <v>14.192206549431802</v>
      </c>
      <c r="L981" s="80">
        <f t="shared" si="78"/>
        <v>201.41872674173493</v>
      </c>
      <c r="M981" s="71">
        <f t="shared" si="79"/>
        <v>7.2997667675299888E-2</v>
      </c>
    </row>
    <row r="982" spans="7:13" x14ac:dyDescent="0.3">
      <c r="G982" s="9">
        <v>44881.291666666664</v>
      </c>
      <c r="H982" s="80">
        <v>186.92</v>
      </c>
      <c r="I982" s="80">
        <f t="shared" si="75"/>
        <v>207.19298589448863</v>
      </c>
      <c r="J982" s="80">
        <f t="shared" si="76"/>
        <v>-20.272985894488642</v>
      </c>
      <c r="K982" s="80">
        <f t="shared" si="77"/>
        <v>20.272985894488642</v>
      </c>
      <c r="L982" s="80">
        <f t="shared" si="78"/>
        <v>410.99395707813545</v>
      </c>
      <c r="M982" s="71">
        <f t="shared" si="79"/>
        <v>0.10845808845756817</v>
      </c>
    </row>
    <row r="983" spans="7:13" x14ac:dyDescent="0.3">
      <c r="G983" s="5">
        <v>44882.291666666664</v>
      </c>
      <c r="H983" s="91">
        <v>183.17</v>
      </c>
      <c r="I983" s="80">
        <f t="shared" si="75"/>
        <v>205.16568730503977</v>
      </c>
      <c r="J983" s="80">
        <f t="shared" si="76"/>
        <v>-21.99568730503978</v>
      </c>
      <c r="K983" s="80">
        <f t="shared" si="77"/>
        <v>21.99568730503978</v>
      </c>
      <c r="L983" s="80">
        <f t="shared" si="78"/>
        <v>483.81026002108814</v>
      </c>
      <c r="M983" s="71">
        <f t="shared" si="79"/>
        <v>0.12008345965518252</v>
      </c>
    </row>
    <row r="984" spans="7:13" x14ac:dyDescent="0.3">
      <c r="G984" s="9">
        <v>44883.291666666664</v>
      </c>
      <c r="H984" s="80">
        <v>180.19</v>
      </c>
      <c r="I984" s="80">
        <f t="shared" si="75"/>
        <v>202.96611857453581</v>
      </c>
      <c r="J984" s="80">
        <f t="shared" si="76"/>
        <v>-22.776118574535815</v>
      </c>
      <c r="K984" s="80">
        <f t="shared" si="77"/>
        <v>22.776118574535815</v>
      </c>
      <c r="L984" s="80">
        <f t="shared" si="78"/>
        <v>518.75157732131538</v>
      </c>
      <c r="M984" s="71">
        <f t="shared" si="79"/>
        <v>0.12640056925764923</v>
      </c>
    </row>
    <row r="985" spans="7:13" x14ac:dyDescent="0.3">
      <c r="G985" s="5">
        <v>44886.291666666664</v>
      </c>
      <c r="H985" s="91">
        <v>167.87</v>
      </c>
      <c r="I985" s="80">
        <f t="shared" si="75"/>
        <v>200.68850671708225</v>
      </c>
      <c r="J985" s="80">
        <f t="shared" si="76"/>
        <v>-32.818506717082244</v>
      </c>
      <c r="K985" s="80">
        <f t="shared" si="77"/>
        <v>32.818506717082244</v>
      </c>
      <c r="L985" s="80">
        <f t="shared" si="78"/>
        <v>1077.0543831391724</v>
      </c>
      <c r="M985" s="71">
        <f t="shared" si="79"/>
        <v>0.19549953366940037</v>
      </c>
    </row>
    <row r="986" spans="7:13" x14ac:dyDescent="0.3">
      <c r="G986" s="9">
        <v>44887.291666666664</v>
      </c>
      <c r="H986" s="80">
        <v>169.91</v>
      </c>
      <c r="I986" s="80">
        <f t="shared" si="75"/>
        <v>197.40665604537404</v>
      </c>
      <c r="J986" s="80">
        <f t="shared" si="76"/>
        <v>-27.496656045374039</v>
      </c>
      <c r="K986" s="80">
        <f t="shared" si="77"/>
        <v>27.496656045374039</v>
      </c>
      <c r="L986" s="80">
        <f t="shared" si="78"/>
        <v>756.06609367760461</v>
      </c>
      <c r="M986" s="71">
        <f t="shared" si="79"/>
        <v>0.16183071064312896</v>
      </c>
    </row>
    <row r="987" spans="7:13" x14ac:dyDescent="0.3">
      <c r="G987" s="5">
        <v>44888.291666666664</v>
      </c>
      <c r="H987" s="91">
        <v>183.2</v>
      </c>
      <c r="I987" s="80">
        <f t="shared" si="75"/>
        <v>194.65699044083664</v>
      </c>
      <c r="J987" s="80">
        <f t="shared" si="76"/>
        <v>-11.456990440836648</v>
      </c>
      <c r="K987" s="80">
        <f t="shared" si="77"/>
        <v>11.456990440836648</v>
      </c>
      <c r="L987" s="80">
        <f t="shared" si="78"/>
        <v>131.26262996142233</v>
      </c>
      <c r="M987" s="71">
        <f t="shared" si="79"/>
        <v>6.2538157428147653E-2</v>
      </c>
    </row>
    <row r="988" spans="7:13" x14ac:dyDescent="0.3">
      <c r="G988" s="9">
        <v>44890.291666666664</v>
      </c>
      <c r="H988" s="80">
        <v>182.86</v>
      </c>
      <c r="I988" s="80">
        <f t="shared" si="75"/>
        <v>193.51129139675297</v>
      </c>
      <c r="J988" s="80">
        <f t="shared" si="76"/>
        <v>-10.651291396752953</v>
      </c>
      <c r="K988" s="80">
        <f t="shared" si="77"/>
        <v>10.651291396752953</v>
      </c>
      <c r="L988" s="80">
        <f t="shared" si="78"/>
        <v>113.45000841854346</v>
      </c>
      <c r="M988" s="71">
        <f t="shared" si="79"/>
        <v>5.8248339695684964E-2</v>
      </c>
    </row>
    <row r="989" spans="7:13" x14ac:dyDescent="0.3">
      <c r="G989" s="5">
        <v>44893.291666666664</v>
      </c>
      <c r="H989" s="91">
        <v>182.92</v>
      </c>
      <c r="I989" s="80">
        <f t="shared" si="75"/>
        <v>192.44616225707767</v>
      </c>
      <c r="J989" s="80">
        <f t="shared" si="76"/>
        <v>-9.5261622570776865</v>
      </c>
      <c r="K989" s="80">
        <f t="shared" si="77"/>
        <v>9.5261622570776865</v>
      </c>
      <c r="L989" s="80">
        <f t="shared" si="78"/>
        <v>90.747767348171436</v>
      </c>
      <c r="M989" s="71">
        <f t="shared" si="79"/>
        <v>5.2078297928480684E-2</v>
      </c>
    </row>
    <row r="990" spans="7:13" x14ac:dyDescent="0.3">
      <c r="G990" s="9">
        <v>44894.291666666664</v>
      </c>
      <c r="H990" s="80">
        <v>180.83</v>
      </c>
      <c r="I990" s="80">
        <f t="shared" si="75"/>
        <v>191.4935460313699</v>
      </c>
      <c r="J990" s="80">
        <f t="shared" si="76"/>
        <v>-10.66354603136989</v>
      </c>
      <c r="K990" s="80">
        <f t="shared" si="77"/>
        <v>10.66354603136989</v>
      </c>
      <c r="L990" s="80">
        <f t="shared" si="78"/>
        <v>113.71121396314453</v>
      </c>
      <c r="M990" s="71">
        <f t="shared" si="79"/>
        <v>5.8970005150527506E-2</v>
      </c>
    </row>
    <row r="991" spans="7:13" x14ac:dyDescent="0.3">
      <c r="G991" s="5">
        <v>44895.291666666664</v>
      </c>
      <c r="H991" s="91">
        <v>194.7</v>
      </c>
      <c r="I991" s="80">
        <f t="shared" si="75"/>
        <v>190.4271914282329</v>
      </c>
      <c r="J991" s="80">
        <f t="shared" si="76"/>
        <v>4.2728085717670865</v>
      </c>
      <c r="K991" s="80">
        <f t="shared" si="77"/>
        <v>4.2728085717670865</v>
      </c>
      <c r="L991" s="80">
        <f t="shared" si="78"/>
        <v>18.25689309096629</v>
      </c>
      <c r="M991" s="71">
        <f t="shared" si="79"/>
        <v>2.1945601293102655E-2</v>
      </c>
    </row>
    <row r="992" spans="7:13" x14ac:dyDescent="0.3">
      <c r="G992" s="9">
        <v>44896.291666666664</v>
      </c>
      <c r="H992" s="80">
        <v>194.7</v>
      </c>
      <c r="I992" s="80">
        <f t="shared" si="75"/>
        <v>190.85447228540963</v>
      </c>
      <c r="J992" s="80">
        <f t="shared" si="76"/>
        <v>3.8455277145903608</v>
      </c>
      <c r="K992" s="80">
        <f t="shared" si="77"/>
        <v>3.8455277145903608</v>
      </c>
      <c r="L992" s="80">
        <f t="shared" si="78"/>
        <v>14.788083403682563</v>
      </c>
      <c r="M992" s="71">
        <f t="shared" si="79"/>
        <v>1.97510411637923E-2</v>
      </c>
    </row>
    <row r="993" spans="7:13" x14ac:dyDescent="0.3">
      <c r="G993" s="5">
        <v>44897.291666666664</v>
      </c>
      <c r="H993" s="91">
        <v>194.86</v>
      </c>
      <c r="I993" s="80">
        <f t="shared" si="75"/>
        <v>191.23902505686866</v>
      </c>
      <c r="J993" s="80">
        <f t="shared" si="76"/>
        <v>3.6209749431313583</v>
      </c>
      <c r="K993" s="80">
        <f t="shared" si="77"/>
        <v>3.6209749431313583</v>
      </c>
      <c r="L993" s="80">
        <f t="shared" si="78"/>
        <v>13.111459538785143</v>
      </c>
      <c r="M993" s="71">
        <f t="shared" si="79"/>
        <v>1.8582443513965707E-2</v>
      </c>
    </row>
    <row r="994" spans="7:13" x14ac:dyDescent="0.3">
      <c r="G994" s="9">
        <v>44900.291666666664</v>
      </c>
      <c r="H994" s="80">
        <v>182.45</v>
      </c>
      <c r="I994" s="80">
        <f t="shared" si="75"/>
        <v>191.60112255118179</v>
      </c>
      <c r="J994" s="80">
        <f t="shared" si="76"/>
        <v>-9.1511225511817997</v>
      </c>
      <c r="K994" s="80">
        <f t="shared" si="77"/>
        <v>9.1511225511817997</v>
      </c>
      <c r="L994" s="80">
        <f t="shared" si="78"/>
        <v>83.743043946748088</v>
      </c>
      <c r="M994" s="71">
        <f t="shared" si="79"/>
        <v>5.0156878877400932E-2</v>
      </c>
    </row>
    <row r="995" spans="7:13" x14ac:dyDescent="0.3">
      <c r="G995" s="5">
        <v>44901.291666666664</v>
      </c>
      <c r="H995" s="91">
        <v>179.82</v>
      </c>
      <c r="I995" s="80">
        <f t="shared" si="75"/>
        <v>190.68601029606361</v>
      </c>
      <c r="J995" s="80">
        <f t="shared" si="76"/>
        <v>-10.866010296063621</v>
      </c>
      <c r="K995" s="80">
        <f t="shared" si="77"/>
        <v>10.866010296063621</v>
      </c>
      <c r="L995" s="80">
        <f t="shared" si="78"/>
        <v>118.07017975416062</v>
      </c>
      <c r="M995" s="71">
        <f t="shared" si="79"/>
        <v>6.042715101803816E-2</v>
      </c>
    </row>
    <row r="996" spans="7:13" x14ac:dyDescent="0.3">
      <c r="G996" s="9">
        <v>44902.291666666664</v>
      </c>
      <c r="H996" s="80">
        <v>174.04</v>
      </c>
      <c r="I996" s="80">
        <f t="shared" si="75"/>
        <v>189.59940926645726</v>
      </c>
      <c r="J996" s="80">
        <f t="shared" si="76"/>
        <v>-15.559409266457266</v>
      </c>
      <c r="K996" s="80">
        <f t="shared" si="77"/>
        <v>15.559409266457266</v>
      </c>
      <c r="L996" s="80">
        <f t="shared" si="78"/>
        <v>242.09521672111623</v>
      </c>
      <c r="M996" s="71">
        <f t="shared" si="79"/>
        <v>8.9401340303707569E-2</v>
      </c>
    </row>
    <row r="997" spans="7:13" x14ac:dyDescent="0.3">
      <c r="G997" s="5">
        <v>44903.291666666664</v>
      </c>
      <c r="H997" s="91">
        <v>173.44</v>
      </c>
      <c r="I997" s="80">
        <f t="shared" si="75"/>
        <v>188.04346833981154</v>
      </c>
      <c r="J997" s="80">
        <f t="shared" si="76"/>
        <v>-14.603468339811542</v>
      </c>
      <c r="K997" s="80">
        <f t="shared" si="77"/>
        <v>14.603468339811542</v>
      </c>
      <c r="L997" s="80">
        <f t="shared" si="78"/>
        <v>213.26128755187807</v>
      </c>
      <c r="M997" s="71">
        <f t="shared" si="79"/>
        <v>8.419896413636728E-2</v>
      </c>
    </row>
    <row r="998" spans="7:13" x14ac:dyDescent="0.3">
      <c r="G998" s="9">
        <v>44904.291666666664</v>
      </c>
      <c r="H998" s="80">
        <v>179.05</v>
      </c>
      <c r="I998" s="80">
        <f t="shared" si="75"/>
        <v>186.58312150583038</v>
      </c>
      <c r="J998" s="80">
        <f t="shared" si="76"/>
        <v>-7.5331215058303655</v>
      </c>
      <c r="K998" s="80">
        <f t="shared" si="77"/>
        <v>7.5331215058303655</v>
      </c>
      <c r="L998" s="80">
        <f t="shared" si="78"/>
        <v>56.747919621603955</v>
      </c>
      <c r="M998" s="71">
        <f t="shared" si="79"/>
        <v>4.2072725528234378E-2</v>
      </c>
    </row>
    <row r="999" spans="7:13" x14ac:dyDescent="0.3">
      <c r="G999" s="5">
        <v>44907.291666666664</v>
      </c>
      <c r="H999" s="91">
        <v>167.82</v>
      </c>
      <c r="I999" s="80">
        <f t="shared" si="75"/>
        <v>185.82980935524733</v>
      </c>
      <c r="J999" s="80">
        <f t="shared" si="76"/>
        <v>-18.009809355247342</v>
      </c>
      <c r="K999" s="80">
        <f t="shared" si="77"/>
        <v>18.009809355247342</v>
      </c>
      <c r="L999" s="80">
        <f t="shared" si="78"/>
        <v>324.35323301235468</v>
      </c>
      <c r="M999" s="71">
        <f t="shared" si="79"/>
        <v>0.10731622783486677</v>
      </c>
    </row>
    <row r="1000" spans="7:13" x14ac:dyDescent="0.3">
      <c r="G1000" s="9">
        <v>44908.291666666664</v>
      </c>
      <c r="H1000" s="80">
        <v>160.94999999999999</v>
      </c>
      <c r="I1000" s="80">
        <f t="shared" si="75"/>
        <v>184.02882841972263</v>
      </c>
      <c r="J1000" s="80">
        <f t="shared" si="76"/>
        <v>-23.07882841972264</v>
      </c>
      <c r="K1000" s="80">
        <f t="shared" si="77"/>
        <v>23.07882841972264</v>
      </c>
      <c r="L1000" s="80">
        <f t="shared" si="78"/>
        <v>532.63232122699742</v>
      </c>
      <c r="M1000" s="71">
        <f t="shared" si="79"/>
        <v>0.14339129182803753</v>
      </c>
    </row>
    <row r="1001" spans="7:13" x14ac:dyDescent="0.3">
      <c r="G1001" s="5">
        <v>44909.291666666664</v>
      </c>
      <c r="H1001" s="91">
        <v>156.80000000000001</v>
      </c>
      <c r="I1001" s="80">
        <f t="shared" si="75"/>
        <v>181.72094557775037</v>
      </c>
      <c r="J1001" s="80">
        <f t="shared" si="76"/>
        <v>-24.920945577750359</v>
      </c>
      <c r="K1001" s="80">
        <f t="shared" si="77"/>
        <v>24.920945577750359</v>
      </c>
      <c r="L1001" s="80">
        <f t="shared" si="78"/>
        <v>621.05352848919517</v>
      </c>
      <c r="M1001" s="71">
        <f t="shared" si="79"/>
        <v>0.15893460189891809</v>
      </c>
    </row>
    <row r="1002" spans="7:13" x14ac:dyDescent="0.3">
      <c r="G1002" s="9">
        <v>44910.291666666664</v>
      </c>
      <c r="H1002" s="80">
        <v>157.66999999999999</v>
      </c>
      <c r="I1002" s="80">
        <f t="shared" si="75"/>
        <v>179.22885101997534</v>
      </c>
      <c r="J1002" s="80">
        <f t="shared" si="76"/>
        <v>-21.55885101997535</v>
      </c>
      <c r="K1002" s="80">
        <f t="shared" si="77"/>
        <v>21.55885101997535</v>
      </c>
      <c r="L1002" s="80">
        <f t="shared" si="78"/>
        <v>464.78405730149217</v>
      </c>
      <c r="M1002" s="71">
        <f t="shared" si="79"/>
        <v>0.13673400786437084</v>
      </c>
    </row>
    <row r="1003" spans="7:13" x14ac:dyDescent="0.3">
      <c r="G1003" s="5">
        <v>44911.291666666664</v>
      </c>
      <c r="H1003" s="91">
        <v>150.22999999999999</v>
      </c>
      <c r="I1003" s="80">
        <f t="shared" si="75"/>
        <v>177.0729659179778</v>
      </c>
      <c r="J1003" s="80">
        <f t="shared" si="76"/>
        <v>-26.842965917977807</v>
      </c>
      <c r="K1003" s="80">
        <f t="shared" si="77"/>
        <v>26.842965917977807</v>
      </c>
      <c r="L1003" s="80">
        <f t="shared" si="78"/>
        <v>720.54481927371819</v>
      </c>
      <c r="M1003" s="71">
        <f t="shared" si="79"/>
        <v>0.17867913145162623</v>
      </c>
    </row>
    <row r="1004" spans="7:13" x14ac:dyDescent="0.3">
      <c r="G1004" s="9">
        <v>44914.291666666664</v>
      </c>
      <c r="H1004" s="80">
        <v>149.87</v>
      </c>
      <c r="I1004" s="80">
        <f t="shared" si="75"/>
        <v>174.38866932618001</v>
      </c>
      <c r="J1004" s="80">
        <f t="shared" si="76"/>
        <v>-24.518669326180003</v>
      </c>
      <c r="K1004" s="80">
        <f t="shared" si="77"/>
        <v>24.518669326180003</v>
      </c>
      <c r="L1004" s="80">
        <f t="shared" si="78"/>
        <v>601.1651455265602</v>
      </c>
      <c r="M1004" s="71">
        <f t="shared" si="79"/>
        <v>0.16359958181210385</v>
      </c>
    </row>
    <row r="1005" spans="7:13" x14ac:dyDescent="0.3">
      <c r="G1005" s="5">
        <v>44915.291666666664</v>
      </c>
      <c r="H1005" s="91">
        <v>137.80000000000001</v>
      </c>
      <c r="I1005" s="80">
        <f t="shared" si="75"/>
        <v>171.936802393562</v>
      </c>
      <c r="J1005" s="80">
        <f t="shared" si="76"/>
        <v>-34.136802393561993</v>
      </c>
      <c r="K1005" s="80">
        <f t="shared" si="77"/>
        <v>34.136802393561993</v>
      </c>
      <c r="L1005" s="80">
        <f t="shared" si="78"/>
        <v>1165.3212776570999</v>
      </c>
      <c r="M1005" s="71">
        <f t="shared" si="79"/>
        <v>0.24772715815357033</v>
      </c>
    </row>
    <row r="1006" spans="7:13" x14ac:dyDescent="0.3">
      <c r="G1006" s="9">
        <v>44916.291666666664</v>
      </c>
      <c r="H1006" s="80">
        <v>137.57</v>
      </c>
      <c r="I1006" s="80">
        <f t="shared" si="75"/>
        <v>168.52312215420582</v>
      </c>
      <c r="J1006" s="80">
        <f t="shared" si="76"/>
        <v>-30.953122154205829</v>
      </c>
      <c r="K1006" s="80">
        <f t="shared" si="77"/>
        <v>30.953122154205829</v>
      </c>
      <c r="L1006" s="80">
        <f t="shared" si="78"/>
        <v>958.09577109318775</v>
      </c>
      <c r="M1006" s="71">
        <f t="shared" si="79"/>
        <v>0.22499907068551159</v>
      </c>
    </row>
    <row r="1007" spans="7:13" x14ac:dyDescent="0.3">
      <c r="G1007" s="5">
        <v>44917.291666666664</v>
      </c>
      <c r="H1007" s="91">
        <v>125.35</v>
      </c>
      <c r="I1007" s="80">
        <f t="shared" si="75"/>
        <v>165.42780993878526</v>
      </c>
      <c r="J1007" s="80">
        <f t="shared" si="76"/>
        <v>-40.077809938785265</v>
      </c>
      <c r="K1007" s="80">
        <f t="shared" si="77"/>
        <v>40.077809938785265</v>
      </c>
      <c r="L1007" s="80">
        <f t="shared" si="78"/>
        <v>1606.230849489395</v>
      </c>
      <c r="M1007" s="71">
        <f t="shared" si="79"/>
        <v>0.31972724322924029</v>
      </c>
    </row>
    <row r="1008" spans="7:13" x14ac:dyDescent="0.3">
      <c r="G1008" s="9">
        <v>44918.291666666664</v>
      </c>
      <c r="H1008" s="80">
        <v>123.15</v>
      </c>
      <c r="I1008" s="80">
        <f t="shared" si="75"/>
        <v>161.42002894490673</v>
      </c>
      <c r="J1008" s="80">
        <f t="shared" si="76"/>
        <v>-38.270028944906727</v>
      </c>
      <c r="K1008" s="80">
        <f t="shared" si="77"/>
        <v>38.270028944906727</v>
      </c>
      <c r="L1008" s="80">
        <f t="shared" si="78"/>
        <v>1464.5951154439988</v>
      </c>
      <c r="M1008" s="71">
        <f t="shared" si="79"/>
        <v>0.31075947174102092</v>
      </c>
    </row>
    <row r="1009" spans="7:13" x14ac:dyDescent="0.3">
      <c r="G1009" s="5">
        <v>44922.291666666664</v>
      </c>
      <c r="H1009" s="91">
        <v>109.1</v>
      </c>
      <c r="I1009" s="80">
        <f t="shared" si="75"/>
        <v>157.59302605041606</v>
      </c>
      <c r="J1009" s="80">
        <f t="shared" si="76"/>
        <v>-48.493026050416063</v>
      </c>
      <c r="K1009" s="80">
        <f t="shared" si="77"/>
        <v>48.493026050416063</v>
      </c>
      <c r="L1009" s="80">
        <f t="shared" si="78"/>
        <v>2351.5735755263308</v>
      </c>
      <c r="M1009" s="71">
        <f t="shared" si="79"/>
        <v>0.44448236526504187</v>
      </c>
    </row>
    <row r="1010" spans="7:13" x14ac:dyDescent="0.3">
      <c r="G1010" s="9">
        <v>44923.291666666664</v>
      </c>
      <c r="H1010" s="80">
        <v>112.71</v>
      </c>
      <c r="I1010" s="80">
        <f t="shared" si="75"/>
        <v>152.74372344537446</v>
      </c>
      <c r="J1010" s="80">
        <f t="shared" si="76"/>
        <v>-40.033723445374463</v>
      </c>
      <c r="K1010" s="80">
        <f t="shared" si="77"/>
        <v>40.033723445374463</v>
      </c>
      <c r="L1010" s="80">
        <f t="shared" si="78"/>
        <v>1602.6990129007249</v>
      </c>
      <c r="M1010" s="71">
        <f t="shared" si="79"/>
        <v>0.35519229389916124</v>
      </c>
    </row>
    <row r="1011" spans="7:13" x14ac:dyDescent="0.3">
      <c r="G1011" s="5">
        <v>44924.291666666664</v>
      </c>
      <c r="H1011" s="91">
        <v>121.82</v>
      </c>
      <c r="I1011" s="80">
        <f t="shared" si="75"/>
        <v>148.74035110083702</v>
      </c>
      <c r="J1011" s="80">
        <f t="shared" si="76"/>
        <v>-26.920351100837024</v>
      </c>
      <c r="K1011" s="80">
        <f t="shared" si="77"/>
        <v>26.920351100837024</v>
      </c>
      <c r="L1011" s="80">
        <f t="shared" si="78"/>
        <v>724.70530339233721</v>
      </c>
      <c r="M1011" s="71">
        <f t="shared" si="79"/>
        <v>0.22098465851943053</v>
      </c>
    </row>
    <row r="1012" spans="7:13" x14ac:dyDescent="0.3">
      <c r="G1012" s="9">
        <v>44925.291666666664</v>
      </c>
      <c r="H1012" s="80">
        <v>123.18</v>
      </c>
      <c r="I1012" s="80">
        <f t="shared" si="75"/>
        <v>146.04831599075331</v>
      </c>
      <c r="J1012" s="80">
        <f t="shared" si="76"/>
        <v>-22.868315990753302</v>
      </c>
      <c r="K1012" s="80">
        <f t="shared" si="77"/>
        <v>22.868315990753302</v>
      </c>
      <c r="L1012" s="80">
        <f t="shared" si="78"/>
        <v>522.95987625294322</v>
      </c>
      <c r="M1012" s="71">
        <f t="shared" si="79"/>
        <v>0.1856495858966821</v>
      </c>
    </row>
    <row r="1013" spans="7:13" x14ac:dyDescent="0.3">
      <c r="G1013" s="5">
        <v>44929.291666666664</v>
      </c>
      <c r="H1013" s="91">
        <v>108.1</v>
      </c>
      <c r="I1013" s="80">
        <f t="shared" si="75"/>
        <v>143.76148439167798</v>
      </c>
      <c r="J1013" s="80">
        <f t="shared" si="76"/>
        <v>-35.661484391677988</v>
      </c>
      <c r="K1013" s="80">
        <f t="shared" si="77"/>
        <v>35.661484391677988</v>
      </c>
      <c r="L1013" s="80">
        <f t="shared" si="78"/>
        <v>1271.7414690178928</v>
      </c>
      <c r="M1013" s="71">
        <f t="shared" si="79"/>
        <v>0.32989347263346891</v>
      </c>
    </row>
    <row r="1014" spans="7:13" x14ac:dyDescent="0.3">
      <c r="G1014" s="9">
        <v>44930.291666666664</v>
      </c>
      <c r="H1014" s="80">
        <v>113.64</v>
      </c>
      <c r="I1014" s="80">
        <f t="shared" si="75"/>
        <v>140.19533595251019</v>
      </c>
      <c r="J1014" s="80">
        <f t="shared" si="76"/>
        <v>-26.555335952510191</v>
      </c>
      <c r="K1014" s="80">
        <f t="shared" si="77"/>
        <v>26.555335952510191</v>
      </c>
      <c r="L1014" s="80">
        <f t="shared" si="78"/>
        <v>705.18586755068031</v>
      </c>
      <c r="M1014" s="71">
        <f t="shared" si="79"/>
        <v>0.23367947863877325</v>
      </c>
    </row>
    <row r="1015" spans="7:13" x14ac:dyDescent="0.3">
      <c r="G1015" s="5">
        <v>44931.291666666664</v>
      </c>
      <c r="H1015" s="91">
        <v>110.34</v>
      </c>
      <c r="I1015" s="80">
        <f t="shared" si="75"/>
        <v>137.53980235725916</v>
      </c>
      <c r="J1015" s="80">
        <f t="shared" si="76"/>
        <v>-27.199802357259159</v>
      </c>
      <c r="K1015" s="80">
        <f t="shared" si="77"/>
        <v>27.199802357259159</v>
      </c>
      <c r="L1015" s="80">
        <f t="shared" si="78"/>
        <v>739.82924827396096</v>
      </c>
      <c r="M1015" s="71">
        <f t="shared" si="79"/>
        <v>0.24650899363113249</v>
      </c>
    </row>
    <row r="1016" spans="7:13" x14ac:dyDescent="0.3">
      <c r="G1016" s="9">
        <v>44932.291666666664</v>
      </c>
      <c r="H1016" s="80">
        <v>113.06</v>
      </c>
      <c r="I1016" s="80">
        <f t="shared" si="75"/>
        <v>134.81982212153324</v>
      </c>
      <c r="J1016" s="80">
        <f t="shared" si="76"/>
        <v>-21.759822121533233</v>
      </c>
      <c r="K1016" s="80">
        <f t="shared" si="77"/>
        <v>21.759822121533233</v>
      </c>
      <c r="L1016" s="80">
        <f t="shared" si="78"/>
        <v>473.48985876076705</v>
      </c>
      <c r="M1016" s="71">
        <f t="shared" si="79"/>
        <v>0.19246260500206291</v>
      </c>
    </row>
    <row r="1017" spans="7:13" x14ac:dyDescent="0.3">
      <c r="G1017" s="5">
        <v>44935.291666666664</v>
      </c>
      <c r="H1017" s="91">
        <v>119.77</v>
      </c>
      <c r="I1017" s="80">
        <f t="shared" si="75"/>
        <v>132.64383990937992</v>
      </c>
      <c r="J1017" s="80">
        <f t="shared" si="76"/>
        <v>-12.873839909379925</v>
      </c>
      <c r="K1017" s="80">
        <f t="shared" si="77"/>
        <v>12.873839909379925</v>
      </c>
      <c r="L1017" s="80">
        <f t="shared" si="78"/>
        <v>165.73575401234331</v>
      </c>
      <c r="M1017" s="71">
        <f t="shared" si="79"/>
        <v>0.10748801794589567</v>
      </c>
    </row>
    <row r="1018" spans="7:13" x14ac:dyDescent="0.3">
      <c r="G1018" s="9">
        <v>44936.291666666664</v>
      </c>
      <c r="H1018" s="80">
        <v>118.85</v>
      </c>
      <c r="I1018" s="80">
        <f t="shared" si="75"/>
        <v>131.35645591844192</v>
      </c>
      <c r="J1018" s="80">
        <f t="shared" si="76"/>
        <v>-12.506455918441929</v>
      </c>
      <c r="K1018" s="80">
        <f t="shared" si="77"/>
        <v>12.506455918441929</v>
      </c>
      <c r="L1018" s="80">
        <f t="shared" si="78"/>
        <v>156.41143963993116</v>
      </c>
      <c r="M1018" s="71">
        <f t="shared" si="79"/>
        <v>0.10522890970502255</v>
      </c>
    </row>
    <row r="1019" spans="7:13" x14ac:dyDescent="0.3">
      <c r="G1019" s="5">
        <v>44937.291666666664</v>
      </c>
      <c r="H1019" s="91">
        <v>123.22</v>
      </c>
      <c r="I1019" s="80">
        <f t="shared" si="75"/>
        <v>130.10581032659772</v>
      </c>
      <c r="J1019" s="80">
        <f t="shared" si="76"/>
        <v>-6.8858103265977206</v>
      </c>
      <c r="K1019" s="80">
        <f t="shared" si="77"/>
        <v>6.8858103265977206</v>
      </c>
      <c r="L1019" s="80">
        <f t="shared" si="78"/>
        <v>47.414383853879805</v>
      </c>
      <c r="M1019" s="71">
        <f t="shared" si="79"/>
        <v>5.5882245792872265E-2</v>
      </c>
    </row>
    <row r="1020" spans="7:13" x14ac:dyDescent="0.3">
      <c r="G1020" s="9">
        <v>44938.291666666664</v>
      </c>
      <c r="H1020" s="80">
        <v>123.56</v>
      </c>
      <c r="I1020" s="80">
        <f t="shared" si="75"/>
        <v>129.41722929393794</v>
      </c>
      <c r="J1020" s="80">
        <f t="shared" si="76"/>
        <v>-5.8572292939379338</v>
      </c>
      <c r="K1020" s="80">
        <f t="shared" si="77"/>
        <v>5.8572292939379338</v>
      </c>
      <c r="L1020" s="80">
        <f t="shared" si="78"/>
        <v>34.307135001764664</v>
      </c>
      <c r="M1020" s="71">
        <f t="shared" si="79"/>
        <v>4.7403927597425816E-2</v>
      </c>
    </row>
    <row r="1021" spans="7:13" x14ac:dyDescent="0.3">
      <c r="G1021" s="5">
        <v>44939.291666666664</v>
      </c>
      <c r="H1021" s="91">
        <v>122.4</v>
      </c>
      <c r="I1021" s="80">
        <f t="shared" si="75"/>
        <v>128.83150636454414</v>
      </c>
      <c r="J1021" s="80">
        <f t="shared" si="76"/>
        <v>-6.4315063645441342</v>
      </c>
      <c r="K1021" s="80">
        <f t="shared" si="77"/>
        <v>6.4315063645441342</v>
      </c>
      <c r="L1021" s="80">
        <f t="shared" si="78"/>
        <v>41.364274117171703</v>
      </c>
      <c r="M1021" s="71">
        <f t="shared" si="79"/>
        <v>5.2544986638432468E-2</v>
      </c>
    </row>
    <row r="1022" spans="7:13" x14ac:dyDescent="0.3">
      <c r="G1022" s="9">
        <v>44943.291666666664</v>
      </c>
      <c r="H1022" s="80">
        <v>131.49</v>
      </c>
      <c r="I1022" s="80">
        <f t="shared" si="75"/>
        <v>128.18835572808973</v>
      </c>
      <c r="J1022" s="80">
        <f t="shared" si="76"/>
        <v>3.301644271910277</v>
      </c>
      <c r="K1022" s="80">
        <f t="shared" si="77"/>
        <v>3.301644271910277</v>
      </c>
      <c r="L1022" s="80">
        <f t="shared" si="78"/>
        <v>10.900854898237943</v>
      </c>
      <c r="M1022" s="71">
        <f t="shared" si="79"/>
        <v>2.5109470468554846E-2</v>
      </c>
    </row>
    <row r="1023" spans="7:13" x14ac:dyDescent="0.3">
      <c r="G1023" s="5">
        <v>44944.291666666664</v>
      </c>
      <c r="H1023" s="91">
        <v>128.78</v>
      </c>
      <c r="I1023" s="80">
        <f t="shared" si="75"/>
        <v>128.51852015528078</v>
      </c>
      <c r="J1023" s="80">
        <f t="shared" si="76"/>
        <v>0.26147984471921859</v>
      </c>
      <c r="K1023" s="80">
        <f t="shared" si="77"/>
        <v>0.26147984471921859</v>
      </c>
      <c r="L1023" s="80">
        <f t="shared" si="78"/>
        <v>6.8371709194386662E-2</v>
      </c>
      <c r="M1023" s="71">
        <f t="shared" si="79"/>
        <v>2.0304383034572028E-3</v>
      </c>
    </row>
    <row r="1024" spans="7:13" x14ac:dyDescent="0.3">
      <c r="G1024" s="9">
        <v>44945.291666666664</v>
      </c>
      <c r="H1024" s="80">
        <v>127.17</v>
      </c>
      <c r="I1024" s="80">
        <f t="shared" si="75"/>
        <v>128.5446681397527</v>
      </c>
      <c r="J1024" s="80">
        <f t="shared" si="76"/>
        <v>-1.3746681397526999</v>
      </c>
      <c r="K1024" s="80">
        <f t="shared" si="77"/>
        <v>1.3746681397526999</v>
      </c>
      <c r="L1024" s="80">
        <f t="shared" si="78"/>
        <v>1.8897124944511483</v>
      </c>
      <c r="M1024" s="71">
        <f t="shared" si="79"/>
        <v>1.0809688918398206E-2</v>
      </c>
    </row>
    <row r="1025" spans="7:13" x14ac:dyDescent="0.3">
      <c r="G1025" s="5">
        <v>44946.291666666664</v>
      </c>
      <c r="H1025" s="91">
        <v>133.41999999999999</v>
      </c>
      <c r="I1025" s="80">
        <f t="shared" si="75"/>
        <v>128.40720132577744</v>
      </c>
      <c r="J1025" s="80">
        <f t="shared" si="76"/>
        <v>5.0127986742225517</v>
      </c>
      <c r="K1025" s="80">
        <f t="shared" si="77"/>
        <v>5.0127986742225517</v>
      </c>
      <c r="L1025" s="80">
        <f t="shared" si="78"/>
        <v>25.128150548287373</v>
      </c>
      <c r="M1025" s="71">
        <f t="shared" si="79"/>
        <v>3.7571568537120015E-2</v>
      </c>
    </row>
    <row r="1026" spans="7:13" x14ac:dyDescent="0.3">
      <c r="G1026" s="9">
        <v>44949.291666666664</v>
      </c>
      <c r="H1026" s="80">
        <v>143.75</v>
      </c>
      <c r="I1026" s="80">
        <f t="shared" si="75"/>
        <v>128.90848119319969</v>
      </c>
      <c r="J1026" s="80">
        <f t="shared" si="76"/>
        <v>14.841518806800309</v>
      </c>
      <c r="K1026" s="80">
        <f t="shared" si="77"/>
        <v>14.841518806800309</v>
      </c>
      <c r="L1026" s="80">
        <f t="shared" si="78"/>
        <v>220.27068049260726</v>
      </c>
      <c r="M1026" s="71">
        <f t="shared" si="79"/>
        <v>0.10324534822121954</v>
      </c>
    </row>
    <row r="1027" spans="7:13" x14ac:dyDescent="0.3">
      <c r="G1027" s="5">
        <v>44950.291666666664</v>
      </c>
      <c r="H1027" s="91">
        <v>143.88999999999999</v>
      </c>
      <c r="I1027" s="80">
        <f t="shared" si="75"/>
        <v>130.39263307387972</v>
      </c>
      <c r="J1027" s="80">
        <f t="shared" si="76"/>
        <v>13.497366926120264</v>
      </c>
      <c r="K1027" s="80">
        <f t="shared" si="77"/>
        <v>13.497366926120264</v>
      </c>
      <c r="L1027" s="80">
        <f t="shared" si="78"/>
        <v>182.17891393832519</v>
      </c>
      <c r="M1027" s="71">
        <f t="shared" si="79"/>
        <v>9.3803370116896698E-2</v>
      </c>
    </row>
    <row r="1028" spans="7:13" x14ac:dyDescent="0.3">
      <c r="G1028" s="9">
        <v>44951.291666666664</v>
      </c>
      <c r="H1028" s="80">
        <v>144.43</v>
      </c>
      <c r="I1028" s="80">
        <f t="shared" si="75"/>
        <v>131.74236976649175</v>
      </c>
      <c r="J1028" s="80">
        <f t="shared" si="76"/>
        <v>12.687630233508258</v>
      </c>
      <c r="K1028" s="80">
        <f t="shared" si="77"/>
        <v>12.687630233508258</v>
      </c>
      <c r="L1028" s="80">
        <f t="shared" si="78"/>
        <v>160.97596094223283</v>
      </c>
      <c r="M1028" s="71">
        <f t="shared" si="79"/>
        <v>8.7846224700604159E-2</v>
      </c>
    </row>
    <row r="1029" spans="7:13" x14ac:dyDescent="0.3">
      <c r="G1029" s="5">
        <v>44952.291666666664</v>
      </c>
      <c r="H1029" s="91">
        <v>160.27000000000001</v>
      </c>
      <c r="I1029" s="80">
        <f t="shared" si="75"/>
        <v>133.01113278984258</v>
      </c>
      <c r="J1029" s="80">
        <f t="shared" si="76"/>
        <v>27.258867210157433</v>
      </c>
      <c r="K1029" s="80">
        <f t="shared" si="77"/>
        <v>27.258867210157433</v>
      </c>
      <c r="L1029" s="80">
        <f t="shared" si="78"/>
        <v>743.04584158099613</v>
      </c>
      <c r="M1029" s="71">
        <f t="shared" si="79"/>
        <v>0.170080908530339</v>
      </c>
    </row>
    <row r="1030" spans="7:13" x14ac:dyDescent="0.3">
      <c r="G1030" s="9">
        <v>44953.291666666664</v>
      </c>
      <c r="H1030" s="80">
        <v>177.9</v>
      </c>
      <c r="I1030" s="80">
        <f t="shared" ref="I1030:I1093" si="80">alpha*H1029+(1-alpha)*I1029</f>
        <v>135.73701951085832</v>
      </c>
      <c r="J1030" s="80">
        <f t="shared" ref="J1030:J1093" si="81">H1030-I1030</f>
        <v>42.162980489141688</v>
      </c>
      <c r="K1030" s="80">
        <f t="shared" ref="K1030:K1093" si="82">ABS(J1030)</f>
        <v>42.162980489141688</v>
      </c>
      <c r="L1030" s="80">
        <f t="shared" ref="L1030:L1093" si="83">J1030^2</f>
        <v>1777.7169237277426</v>
      </c>
      <c r="M1030" s="71">
        <f t="shared" ref="M1030:M1093" si="84">K1030/H1030</f>
        <v>0.23700382512165086</v>
      </c>
    </row>
    <row r="1031" spans="7:13" x14ac:dyDescent="0.3">
      <c r="G1031" s="5">
        <v>44956.291666666664</v>
      </c>
      <c r="H1031" s="91">
        <v>166.66</v>
      </c>
      <c r="I1031" s="80">
        <f t="shared" si="80"/>
        <v>139.9533175597725</v>
      </c>
      <c r="J1031" s="80">
        <f t="shared" si="81"/>
        <v>26.706682440227496</v>
      </c>
      <c r="K1031" s="80">
        <f t="shared" si="82"/>
        <v>26.706682440227496</v>
      </c>
      <c r="L1031" s="80">
        <f t="shared" si="83"/>
        <v>713.2468869631557</v>
      </c>
      <c r="M1031" s="71">
        <f t="shared" si="84"/>
        <v>0.16024650450154504</v>
      </c>
    </row>
    <row r="1032" spans="7:13" x14ac:dyDescent="0.3">
      <c r="G1032" s="9">
        <v>44957.291666666664</v>
      </c>
      <c r="H1032" s="80">
        <v>173.22</v>
      </c>
      <c r="I1032" s="80">
        <f t="shared" si="80"/>
        <v>142.62398580379525</v>
      </c>
      <c r="J1032" s="80">
        <f t="shared" si="81"/>
        <v>30.596014196204749</v>
      </c>
      <c r="K1032" s="80">
        <f t="shared" si="82"/>
        <v>30.596014196204749</v>
      </c>
      <c r="L1032" s="80">
        <f t="shared" si="83"/>
        <v>936.11608469436248</v>
      </c>
      <c r="M1032" s="71">
        <f t="shared" si="84"/>
        <v>0.17663095598778863</v>
      </c>
    </row>
    <row r="1033" spans="7:13" x14ac:dyDescent="0.3">
      <c r="G1033" s="5">
        <v>44958.291666666664</v>
      </c>
      <c r="H1033" s="91">
        <v>181.41</v>
      </c>
      <c r="I1033" s="80">
        <f t="shared" si="80"/>
        <v>145.68358722341574</v>
      </c>
      <c r="J1033" s="80">
        <f t="shared" si="81"/>
        <v>35.726412776584255</v>
      </c>
      <c r="K1033" s="80">
        <f t="shared" si="82"/>
        <v>35.726412776584255</v>
      </c>
      <c r="L1033" s="80">
        <f t="shared" si="83"/>
        <v>1276.3765698828827</v>
      </c>
      <c r="M1033" s="71">
        <f t="shared" si="84"/>
        <v>0.1969373947223651</v>
      </c>
    </row>
    <row r="1034" spans="7:13" x14ac:dyDescent="0.3">
      <c r="G1034" s="9">
        <v>44959.291666666664</v>
      </c>
      <c r="H1034" s="80">
        <v>188.27</v>
      </c>
      <c r="I1034" s="80">
        <f t="shared" si="80"/>
        <v>149.25622850107416</v>
      </c>
      <c r="J1034" s="80">
        <f t="shared" si="81"/>
        <v>39.013771498925848</v>
      </c>
      <c r="K1034" s="80">
        <f t="shared" si="82"/>
        <v>39.013771498925848</v>
      </c>
      <c r="L1034" s="80">
        <f t="shared" si="83"/>
        <v>1522.0743665703988</v>
      </c>
      <c r="M1034" s="71">
        <f t="shared" si="84"/>
        <v>0.20722245444800472</v>
      </c>
    </row>
    <row r="1035" spans="7:13" x14ac:dyDescent="0.3">
      <c r="G1035" s="5">
        <v>44960.291666666664</v>
      </c>
      <c r="H1035" s="91">
        <v>189.98</v>
      </c>
      <c r="I1035" s="80">
        <f t="shared" si="80"/>
        <v>153.15760565096676</v>
      </c>
      <c r="J1035" s="80">
        <f t="shared" si="81"/>
        <v>36.822394349033232</v>
      </c>
      <c r="K1035" s="80">
        <f t="shared" si="82"/>
        <v>36.822394349033232</v>
      </c>
      <c r="L1035" s="80">
        <f t="shared" si="83"/>
        <v>1355.8887255957145</v>
      </c>
      <c r="M1035" s="71">
        <f t="shared" si="84"/>
        <v>0.19382247788732096</v>
      </c>
    </row>
    <row r="1036" spans="7:13" x14ac:dyDescent="0.3">
      <c r="G1036" s="9">
        <v>44963.291666666664</v>
      </c>
      <c r="H1036" s="80">
        <v>194.76</v>
      </c>
      <c r="I1036" s="80">
        <f t="shared" si="80"/>
        <v>156.83984508587008</v>
      </c>
      <c r="J1036" s="80">
        <f t="shared" si="81"/>
        <v>37.92015491412991</v>
      </c>
      <c r="K1036" s="80">
        <f t="shared" si="82"/>
        <v>37.92015491412991</v>
      </c>
      <c r="L1036" s="80">
        <f t="shared" si="83"/>
        <v>1437.9381487116107</v>
      </c>
      <c r="M1036" s="71">
        <f t="shared" si="84"/>
        <v>0.19470196608199791</v>
      </c>
    </row>
    <row r="1037" spans="7:13" x14ac:dyDescent="0.3">
      <c r="G1037" s="5">
        <v>44964.291666666664</v>
      </c>
      <c r="H1037" s="91">
        <v>196.81</v>
      </c>
      <c r="I1037" s="80">
        <f t="shared" si="80"/>
        <v>160.63186057728308</v>
      </c>
      <c r="J1037" s="80">
        <f t="shared" si="81"/>
        <v>36.178139422716924</v>
      </c>
      <c r="K1037" s="80">
        <f t="shared" si="82"/>
        <v>36.178139422716924</v>
      </c>
      <c r="L1037" s="80">
        <f t="shared" si="83"/>
        <v>1308.8577720895444</v>
      </c>
      <c r="M1037" s="71">
        <f t="shared" si="84"/>
        <v>0.18382266867901489</v>
      </c>
    </row>
    <row r="1038" spans="7:13" x14ac:dyDescent="0.3">
      <c r="G1038" s="9">
        <v>44965.291666666664</v>
      </c>
      <c r="H1038" s="80">
        <v>201.29</v>
      </c>
      <c r="I1038" s="80">
        <f t="shared" si="80"/>
        <v>164.24967451955479</v>
      </c>
      <c r="J1038" s="80">
        <f t="shared" si="81"/>
        <v>37.040325480445205</v>
      </c>
      <c r="K1038" s="80">
        <f t="shared" si="82"/>
        <v>37.040325480445205</v>
      </c>
      <c r="L1038" s="80">
        <f t="shared" si="83"/>
        <v>1371.9857116973183</v>
      </c>
      <c r="M1038" s="71">
        <f t="shared" si="84"/>
        <v>0.18401473237838545</v>
      </c>
    </row>
    <row r="1039" spans="7:13" x14ac:dyDescent="0.3">
      <c r="G1039" s="5">
        <v>44966.291666666664</v>
      </c>
      <c r="H1039" s="91">
        <v>207.32</v>
      </c>
      <c r="I1039" s="80">
        <f t="shared" si="80"/>
        <v>167.95370706759931</v>
      </c>
      <c r="J1039" s="80">
        <f t="shared" si="81"/>
        <v>39.366292932400683</v>
      </c>
      <c r="K1039" s="80">
        <f t="shared" si="82"/>
        <v>39.366292932400683</v>
      </c>
      <c r="L1039" s="80">
        <f t="shared" si="83"/>
        <v>1549.70501923958</v>
      </c>
      <c r="M1039" s="71">
        <f t="shared" si="84"/>
        <v>0.18988179110747003</v>
      </c>
    </row>
    <row r="1040" spans="7:13" x14ac:dyDescent="0.3">
      <c r="G1040" s="9">
        <v>44967.291666666664</v>
      </c>
      <c r="H1040" s="80">
        <v>196.89</v>
      </c>
      <c r="I1040" s="80">
        <f t="shared" si="80"/>
        <v>171.89033636083937</v>
      </c>
      <c r="J1040" s="80">
        <f t="shared" si="81"/>
        <v>24.999663639160616</v>
      </c>
      <c r="K1040" s="80">
        <f t="shared" si="82"/>
        <v>24.999663639160616</v>
      </c>
      <c r="L1040" s="80">
        <f t="shared" si="83"/>
        <v>624.98318207116938</v>
      </c>
      <c r="M1040" s="71">
        <f t="shared" si="84"/>
        <v>0.12697274437076853</v>
      </c>
    </row>
    <row r="1041" spans="7:13" x14ac:dyDescent="0.3">
      <c r="G1041" s="5">
        <v>44970.291666666664</v>
      </c>
      <c r="H1041" s="91">
        <v>194.64</v>
      </c>
      <c r="I1041" s="80">
        <f t="shared" si="80"/>
        <v>174.39030272475543</v>
      </c>
      <c r="J1041" s="80">
        <f t="shared" si="81"/>
        <v>20.249697275244557</v>
      </c>
      <c r="K1041" s="80">
        <f t="shared" si="82"/>
        <v>20.249697275244557</v>
      </c>
      <c r="L1041" s="80">
        <f t="shared" si="83"/>
        <v>410.05023973904684</v>
      </c>
      <c r="M1041" s="71">
        <f t="shared" si="84"/>
        <v>0.10403666910832593</v>
      </c>
    </row>
    <row r="1042" spans="7:13" x14ac:dyDescent="0.3">
      <c r="G1042" s="9">
        <v>44971.291666666664</v>
      </c>
      <c r="H1042" s="80">
        <v>209.25</v>
      </c>
      <c r="I1042" s="80">
        <f t="shared" si="80"/>
        <v>176.41527245227988</v>
      </c>
      <c r="J1042" s="80">
        <f t="shared" si="81"/>
        <v>32.834727547720121</v>
      </c>
      <c r="K1042" s="80">
        <f t="shared" si="82"/>
        <v>32.834727547720121</v>
      </c>
      <c r="L1042" s="80">
        <f t="shared" si="83"/>
        <v>1078.1193331330105</v>
      </c>
      <c r="M1042" s="71">
        <f t="shared" si="84"/>
        <v>0.15691626068205553</v>
      </c>
    </row>
    <row r="1043" spans="7:13" x14ac:dyDescent="0.3">
      <c r="G1043" s="5">
        <v>44972.291666666664</v>
      </c>
      <c r="H1043" s="91">
        <v>214.24</v>
      </c>
      <c r="I1043" s="80">
        <f t="shared" si="80"/>
        <v>179.6987452070519</v>
      </c>
      <c r="J1043" s="80">
        <f t="shared" si="81"/>
        <v>34.541254792948109</v>
      </c>
      <c r="K1043" s="80">
        <f t="shared" si="82"/>
        <v>34.541254792948109</v>
      </c>
      <c r="L1043" s="80">
        <f t="shared" si="83"/>
        <v>1193.0982826713607</v>
      </c>
      <c r="M1043" s="71">
        <f t="shared" si="84"/>
        <v>0.16122691744281231</v>
      </c>
    </row>
    <row r="1044" spans="7:13" x14ac:dyDescent="0.3">
      <c r="G1044" s="9">
        <v>44973.291666666664</v>
      </c>
      <c r="H1044" s="80">
        <v>202.04</v>
      </c>
      <c r="I1044" s="80">
        <f t="shared" si="80"/>
        <v>183.15287068634672</v>
      </c>
      <c r="J1044" s="80">
        <f t="shared" si="81"/>
        <v>18.887129313653276</v>
      </c>
      <c r="K1044" s="80">
        <f t="shared" si="82"/>
        <v>18.887129313653276</v>
      </c>
      <c r="L1044" s="80">
        <f t="shared" si="83"/>
        <v>356.72365371066087</v>
      </c>
      <c r="M1044" s="71">
        <f t="shared" si="84"/>
        <v>9.3482128853956029E-2</v>
      </c>
    </row>
    <row r="1045" spans="7:13" x14ac:dyDescent="0.3">
      <c r="G1045" s="5">
        <v>44974.291666666664</v>
      </c>
      <c r="H1045" s="91">
        <v>208.31</v>
      </c>
      <c r="I1045" s="80">
        <f t="shared" si="80"/>
        <v>185.04158361771206</v>
      </c>
      <c r="J1045" s="80">
        <f t="shared" si="81"/>
        <v>23.268416382287938</v>
      </c>
      <c r="K1045" s="80">
        <f t="shared" si="82"/>
        <v>23.268416382287938</v>
      </c>
      <c r="L1045" s="80">
        <f t="shared" si="83"/>
        <v>541.41920093952569</v>
      </c>
      <c r="M1045" s="71">
        <f t="shared" si="84"/>
        <v>0.11170090913680543</v>
      </c>
    </row>
    <row r="1046" spans="7:13" x14ac:dyDescent="0.3">
      <c r="G1046" s="9">
        <v>44978.291666666664</v>
      </c>
      <c r="H1046" s="80">
        <v>197.37</v>
      </c>
      <c r="I1046" s="80">
        <f t="shared" si="80"/>
        <v>187.36842525594085</v>
      </c>
      <c r="J1046" s="80">
        <f t="shared" si="81"/>
        <v>10.001574744059155</v>
      </c>
      <c r="K1046" s="80">
        <f t="shared" si="82"/>
        <v>10.001574744059155</v>
      </c>
      <c r="L1046" s="80">
        <f t="shared" si="83"/>
        <v>100.03149736100195</v>
      </c>
      <c r="M1046" s="71">
        <f t="shared" si="84"/>
        <v>5.0674239975979911E-2</v>
      </c>
    </row>
    <row r="1047" spans="7:13" x14ac:dyDescent="0.3">
      <c r="G1047" s="5">
        <v>44979.291666666664</v>
      </c>
      <c r="H1047" s="91">
        <v>200.86</v>
      </c>
      <c r="I1047" s="80">
        <f t="shared" si="80"/>
        <v>188.36858273034676</v>
      </c>
      <c r="J1047" s="80">
        <f t="shared" si="81"/>
        <v>12.491417269653255</v>
      </c>
      <c r="K1047" s="80">
        <f t="shared" si="82"/>
        <v>12.491417269653255</v>
      </c>
      <c r="L1047" s="80">
        <f t="shared" si="83"/>
        <v>156.03550540459156</v>
      </c>
      <c r="M1047" s="71">
        <f t="shared" si="84"/>
        <v>6.2189670763981152E-2</v>
      </c>
    </row>
    <row r="1048" spans="7:13" x14ac:dyDescent="0.3">
      <c r="G1048" s="9">
        <v>44980.291666666664</v>
      </c>
      <c r="H1048" s="80">
        <v>202.07</v>
      </c>
      <c r="I1048" s="80">
        <f t="shared" si="80"/>
        <v>189.61772445731211</v>
      </c>
      <c r="J1048" s="80">
        <f t="shared" si="81"/>
        <v>12.452275542687886</v>
      </c>
      <c r="K1048" s="80">
        <f t="shared" si="82"/>
        <v>12.452275542687886</v>
      </c>
      <c r="L1048" s="80">
        <f t="shared" si="83"/>
        <v>155.05916619102288</v>
      </c>
      <c r="M1048" s="71">
        <f t="shared" si="84"/>
        <v>6.1623573725381728E-2</v>
      </c>
    </row>
    <row r="1049" spans="7:13" x14ac:dyDescent="0.3">
      <c r="G1049" s="5">
        <v>44981.291666666664</v>
      </c>
      <c r="H1049" s="91">
        <v>196.88</v>
      </c>
      <c r="I1049" s="80">
        <f t="shared" si="80"/>
        <v>190.86295201158089</v>
      </c>
      <c r="J1049" s="80">
        <f t="shared" si="81"/>
        <v>6.0170479884191082</v>
      </c>
      <c r="K1049" s="80">
        <f t="shared" si="82"/>
        <v>6.0170479884191082</v>
      </c>
      <c r="L1049" s="80">
        <f t="shared" si="83"/>
        <v>36.204866494938436</v>
      </c>
      <c r="M1049" s="71">
        <f t="shared" si="84"/>
        <v>3.0562007255277877E-2</v>
      </c>
    </row>
    <row r="1050" spans="7:13" x14ac:dyDescent="0.3">
      <c r="G1050" s="9">
        <v>44984.291666666664</v>
      </c>
      <c r="H1050" s="80">
        <v>207.63</v>
      </c>
      <c r="I1050" s="80">
        <f t="shared" si="80"/>
        <v>191.46465681042281</v>
      </c>
      <c r="J1050" s="80">
        <f t="shared" si="81"/>
        <v>16.165343189577186</v>
      </c>
      <c r="K1050" s="80">
        <f t="shared" si="82"/>
        <v>16.165343189577186</v>
      </c>
      <c r="L1050" s="80">
        <f t="shared" si="83"/>
        <v>261.31832043680953</v>
      </c>
      <c r="M1050" s="71">
        <f t="shared" si="84"/>
        <v>7.78564908229889E-2</v>
      </c>
    </row>
    <row r="1051" spans="7:13" x14ac:dyDescent="0.3">
      <c r="G1051" s="5">
        <v>44985.291666666664</v>
      </c>
      <c r="H1051" s="91">
        <v>205.71</v>
      </c>
      <c r="I1051" s="80">
        <f t="shared" si="80"/>
        <v>193.08119112938053</v>
      </c>
      <c r="J1051" s="80">
        <f t="shared" si="81"/>
        <v>12.62880887061948</v>
      </c>
      <c r="K1051" s="80">
        <f t="shared" si="82"/>
        <v>12.62880887061948</v>
      </c>
      <c r="L1051" s="80">
        <f t="shared" si="83"/>
        <v>159.48681349063727</v>
      </c>
      <c r="M1051" s="71">
        <f t="shared" si="84"/>
        <v>6.1391322106944139E-2</v>
      </c>
    </row>
    <row r="1052" spans="7:13" x14ac:dyDescent="0.3">
      <c r="G1052" s="9">
        <v>44986.291666666664</v>
      </c>
      <c r="H1052" s="80">
        <v>202.77</v>
      </c>
      <c r="I1052" s="80">
        <f t="shared" si="80"/>
        <v>194.34407201644248</v>
      </c>
      <c r="J1052" s="80">
        <f t="shared" si="81"/>
        <v>8.4259279835575285</v>
      </c>
      <c r="K1052" s="80">
        <f t="shared" si="82"/>
        <v>8.4259279835575285</v>
      </c>
      <c r="L1052" s="80">
        <f t="shared" si="83"/>
        <v>70.996262384097832</v>
      </c>
      <c r="M1052" s="71">
        <f t="shared" si="84"/>
        <v>4.1554115419231284E-2</v>
      </c>
    </row>
    <row r="1053" spans="7:13" x14ac:dyDescent="0.3">
      <c r="G1053" s="5">
        <v>44987.291666666664</v>
      </c>
      <c r="H1053" s="91">
        <v>190.9</v>
      </c>
      <c r="I1053" s="80">
        <f t="shared" si="80"/>
        <v>195.18666481479823</v>
      </c>
      <c r="J1053" s="80">
        <f t="shared" si="81"/>
        <v>-4.2866648147982289</v>
      </c>
      <c r="K1053" s="80">
        <f t="shared" si="82"/>
        <v>4.2866648147982289</v>
      </c>
      <c r="L1053" s="80">
        <f t="shared" si="83"/>
        <v>18.375495234429135</v>
      </c>
      <c r="M1053" s="71">
        <f t="shared" si="84"/>
        <v>2.2455027840745042E-2</v>
      </c>
    </row>
    <row r="1054" spans="7:13" x14ac:dyDescent="0.3">
      <c r="G1054" s="9">
        <v>44988.291666666664</v>
      </c>
      <c r="H1054" s="80">
        <v>197.79</v>
      </c>
      <c r="I1054" s="80">
        <f t="shared" si="80"/>
        <v>194.75799833331843</v>
      </c>
      <c r="J1054" s="80">
        <f t="shared" si="81"/>
        <v>3.0320016666815661</v>
      </c>
      <c r="K1054" s="80">
        <f t="shared" si="82"/>
        <v>3.0320016666815661</v>
      </c>
      <c r="L1054" s="80">
        <f t="shared" si="83"/>
        <v>9.1930341067597947</v>
      </c>
      <c r="M1054" s="71">
        <f t="shared" si="84"/>
        <v>1.5329398183333669E-2</v>
      </c>
    </row>
    <row r="1055" spans="7:13" x14ac:dyDescent="0.3">
      <c r="G1055" s="5">
        <v>44991.291666666664</v>
      </c>
      <c r="H1055" s="91">
        <v>193.81</v>
      </c>
      <c r="I1055" s="80">
        <f t="shared" si="80"/>
        <v>195.06119849998657</v>
      </c>
      <c r="J1055" s="80">
        <f t="shared" si="81"/>
        <v>-1.2511984999865717</v>
      </c>
      <c r="K1055" s="80">
        <f t="shared" si="82"/>
        <v>1.2511984999865717</v>
      </c>
      <c r="L1055" s="80">
        <f t="shared" si="83"/>
        <v>1.5654976863686472</v>
      </c>
      <c r="M1055" s="71">
        <f t="shared" si="84"/>
        <v>6.4557994942808505E-3</v>
      </c>
    </row>
    <row r="1056" spans="7:13" x14ac:dyDescent="0.3">
      <c r="G1056" s="9">
        <v>44992.291666666664</v>
      </c>
      <c r="H1056" s="80">
        <v>187.71</v>
      </c>
      <c r="I1056" s="80">
        <f t="shared" si="80"/>
        <v>194.93607864998793</v>
      </c>
      <c r="J1056" s="80">
        <f t="shared" si="81"/>
        <v>-7.2260786499879259</v>
      </c>
      <c r="K1056" s="80">
        <f t="shared" si="82"/>
        <v>7.2260786499879259</v>
      </c>
      <c r="L1056" s="80">
        <f t="shared" si="83"/>
        <v>52.216212655811326</v>
      </c>
      <c r="M1056" s="71">
        <f t="shared" si="84"/>
        <v>3.8495970646145253E-2</v>
      </c>
    </row>
    <row r="1057" spans="7:13" x14ac:dyDescent="0.3">
      <c r="G1057" s="5">
        <v>44993.291666666664</v>
      </c>
      <c r="H1057" s="91">
        <v>182</v>
      </c>
      <c r="I1057" s="80">
        <f t="shared" si="80"/>
        <v>194.21347078498917</v>
      </c>
      <c r="J1057" s="80">
        <f t="shared" si="81"/>
        <v>-12.21347078498917</v>
      </c>
      <c r="K1057" s="80">
        <f t="shared" si="82"/>
        <v>12.21347078498917</v>
      </c>
      <c r="L1057" s="80">
        <f t="shared" si="83"/>
        <v>149.16886861578396</v>
      </c>
      <c r="M1057" s="71">
        <f t="shared" si="84"/>
        <v>6.7106982335105328E-2</v>
      </c>
    </row>
    <row r="1058" spans="7:13" x14ac:dyDescent="0.3">
      <c r="G1058" s="9">
        <v>44994.291666666664</v>
      </c>
      <c r="H1058" s="80">
        <v>172.92</v>
      </c>
      <c r="I1058" s="80">
        <f t="shared" si="80"/>
        <v>192.99212370649025</v>
      </c>
      <c r="J1058" s="80">
        <f t="shared" si="81"/>
        <v>-20.07212370649026</v>
      </c>
      <c r="K1058" s="80">
        <f t="shared" si="82"/>
        <v>20.07212370649026</v>
      </c>
      <c r="L1058" s="80">
        <f t="shared" si="83"/>
        <v>402.89015008864828</v>
      </c>
      <c r="M1058" s="71">
        <f t="shared" si="84"/>
        <v>0.11607751391678384</v>
      </c>
    </row>
    <row r="1059" spans="7:13" x14ac:dyDescent="0.3">
      <c r="G1059" s="5">
        <v>44995.291666666664</v>
      </c>
      <c r="H1059" s="91">
        <v>173.44</v>
      </c>
      <c r="I1059" s="80">
        <f t="shared" si="80"/>
        <v>190.98491133584122</v>
      </c>
      <c r="J1059" s="80">
        <f t="shared" si="81"/>
        <v>-17.544911335841221</v>
      </c>
      <c r="K1059" s="80">
        <f t="shared" si="82"/>
        <v>17.544911335841221</v>
      </c>
      <c r="L1059" s="80">
        <f t="shared" si="83"/>
        <v>307.82391378252976</v>
      </c>
      <c r="M1059" s="71">
        <f t="shared" si="84"/>
        <v>0.10115839100461958</v>
      </c>
    </row>
    <row r="1060" spans="7:13" x14ac:dyDescent="0.3">
      <c r="G1060" s="9">
        <v>44998.291666666664</v>
      </c>
      <c r="H1060" s="80">
        <v>174.48</v>
      </c>
      <c r="I1060" s="80">
        <f t="shared" si="80"/>
        <v>189.23042020225711</v>
      </c>
      <c r="J1060" s="80">
        <f t="shared" si="81"/>
        <v>-14.750420202257118</v>
      </c>
      <c r="K1060" s="80">
        <f t="shared" si="82"/>
        <v>14.750420202257118</v>
      </c>
      <c r="L1060" s="80">
        <f t="shared" si="83"/>
        <v>217.57489614315492</v>
      </c>
      <c r="M1060" s="71">
        <f t="shared" si="84"/>
        <v>8.4539317986342954E-2</v>
      </c>
    </row>
    <row r="1061" spans="7:13" x14ac:dyDescent="0.3">
      <c r="G1061" s="5">
        <v>44999.291666666664</v>
      </c>
      <c r="H1061" s="91">
        <v>183.26</v>
      </c>
      <c r="I1061" s="80">
        <f t="shared" si="80"/>
        <v>187.75537818203142</v>
      </c>
      <c r="J1061" s="80">
        <f t="shared" si="81"/>
        <v>-4.4953781820314305</v>
      </c>
      <c r="K1061" s="80">
        <f t="shared" si="82"/>
        <v>4.4953781820314305</v>
      </c>
      <c r="L1061" s="80">
        <f t="shared" si="83"/>
        <v>20.208424999484208</v>
      </c>
      <c r="M1061" s="71">
        <f t="shared" si="84"/>
        <v>2.4530056651923118E-2</v>
      </c>
    </row>
    <row r="1062" spans="7:13" x14ac:dyDescent="0.3">
      <c r="G1062" s="9">
        <v>45000.291666666664</v>
      </c>
      <c r="H1062" s="80">
        <v>180.45</v>
      </c>
      <c r="I1062" s="80">
        <f t="shared" si="80"/>
        <v>187.30584036382828</v>
      </c>
      <c r="J1062" s="80">
        <f t="shared" si="81"/>
        <v>-6.8558403638282925</v>
      </c>
      <c r="K1062" s="80">
        <f t="shared" si="82"/>
        <v>6.8558403638282925</v>
      </c>
      <c r="L1062" s="80">
        <f t="shared" si="83"/>
        <v>47.002547094297256</v>
      </c>
      <c r="M1062" s="71">
        <f t="shared" si="84"/>
        <v>3.7993019472586827E-2</v>
      </c>
    </row>
    <row r="1063" spans="7:13" x14ac:dyDescent="0.3">
      <c r="G1063" s="5">
        <v>45001.291666666664</v>
      </c>
      <c r="H1063" s="91">
        <v>184.13</v>
      </c>
      <c r="I1063" s="80">
        <f t="shared" si="80"/>
        <v>186.62025632744545</v>
      </c>
      <c r="J1063" s="80">
        <f t="shared" si="81"/>
        <v>-2.4902563274454508</v>
      </c>
      <c r="K1063" s="80">
        <f t="shared" si="82"/>
        <v>2.4902563274454508</v>
      </c>
      <c r="L1063" s="80">
        <f t="shared" si="83"/>
        <v>6.2013765763821045</v>
      </c>
      <c r="M1063" s="71">
        <f t="shared" si="84"/>
        <v>1.3524446464158207E-2</v>
      </c>
    </row>
    <row r="1064" spans="7:13" x14ac:dyDescent="0.3">
      <c r="G1064" s="9">
        <v>45002.291666666664</v>
      </c>
      <c r="H1064" s="80">
        <v>180.13</v>
      </c>
      <c r="I1064" s="80">
        <f t="shared" si="80"/>
        <v>186.37123069470093</v>
      </c>
      <c r="J1064" s="80">
        <f t="shared" si="81"/>
        <v>-6.2412306947009313</v>
      </c>
      <c r="K1064" s="80">
        <f t="shared" si="82"/>
        <v>6.2412306947009313</v>
      </c>
      <c r="L1064" s="80">
        <f t="shared" si="83"/>
        <v>38.952960584477069</v>
      </c>
      <c r="M1064" s="71">
        <f t="shared" si="84"/>
        <v>3.4648479957258269E-2</v>
      </c>
    </row>
    <row r="1065" spans="7:13" x14ac:dyDescent="0.3">
      <c r="G1065" s="5">
        <v>45005.291666666664</v>
      </c>
      <c r="H1065" s="91">
        <v>183.25</v>
      </c>
      <c r="I1065" s="80">
        <f t="shared" si="80"/>
        <v>185.74710762523085</v>
      </c>
      <c r="J1065" s="80">
        <f t="shared" si="81"/>
        <v>-2.4971076252308535</v>
      </c>
      <c r="K1065" s="80">
        <f t="shared" si="82"/>
        <v>2.4971076252308535</v>
      </c>
      <c r="L1065" s="80">
        <f t="shared" si="83"/>
        <v>6.2355464919860726</v>
      </c>
      <c r="M1065" s="71">
        <f t="shared" si="84"/>
        <v>1.3626781038094699E-2</v>
      </c>
    </row>
    <row r="1066" spans="7:13" x14ac:dyDescent="0.3">
      <c r="G1066" s="9">
        <v>45006.291666666664</v>
      </c>
      <c r="H1066" s="80">
        <v>197.58</v>
      </c>
      <c r="I1066" s="80">
        <f t="shared" si="80"/>
        <v>185.49739686270777</v>
      </c>
      <c r="J1066" s="80">
        <f t="shared" si="81"/>
        <v>12.082603137292239</v>
      </c>
      <c r="K1066" s="80">
        <f t="shared" si="82"/>
        <v>12.082603137292239</v>
      </c>
      <c r="L1066" s="80">
        <f t="shared" si="83"/>
        <v>145.98929857330424</v>
      </c>
      <c r="M1066" s="71">
        <f t="shared" si="84"/>
        <v>6.1152966582104659E-2</v>
      </c>
    </row>
    <row r="1067" spans="7:13" x14ac:dyDescent="0.3">
      <c r="G1067" s="5">
        <v>45007.291666666664</v>
      </c>
      <c r="H1067" s="91">
        <v>191.15</v>
      </c>
      <c r="I1067" s="80">
        <f t="shared" si="80"/>
        <v>186.705657176437</v>
      </c>
      <c r="J1067" s="80">
        <f t="shared" si="81"/>
        <v>4.4443428235630051</v>
      </c>
      <c r="K1067" s="80">
        <f t="shared" si="82"/>
        <v>4.4443428235630051</v>
      </c>
      <c r="L1067" s="80">
        <f t="shared" si="83"/>
        <v>19.752183133355985</v>
      </c>
      <c r="M1067" s="71">
        <f t="shared" si="84"/>
        <v>2.3250550999544886E-2</v>
      </c>
    </row>
    <row r="1068" spans="7:13" x14ac:dyDescent="0.3">
      <c r="G1068" s="9">
        <v>45008.291666666664</v>
      </c>
      <c r="H1068" s="80">
        <v>192.22</v>
      </c>
      <c r="I1068" s="80">
        <f t="shared" si="80"/>
        <v>187.15009145879333</v>
      </c>
      <c r="J1068" s="80">
        <f t="shared" si="81"/>
        <v>5.0699085412066722</v>
      </c>
      <c r="K1068" s="80">
        <f t="shared" si="82"/>
        <v>5.0699085412066722</v>
      </c>
      <c r="L1068" s="80">
        <f t="shared" si="83"/>
        <v>25.703972616200367</v>
      </c>
      <c r="M1068" s="71">
        <f t="shared" si="84"/>
        <v>2.6375551665834315E-2</v>
      </c>
    </row>
    <row r="1069" spans="7:13" x14ac:dyDescent="0.3">
      <c r="G1069" s="5">
        <v>45009.291666666664</v>
      </c>
      <c r="H1069" s="91">
        <v>190.41</v>
      </c>
      <c r="I1069" s="80">
        <f t="shared" si="80"/>
        <v>187.65708231291401</v>
      </c>
      <c r="J1069" s="80">
        <f t="shared" si="81"/>
        <v>2.7529176870859828</v>
      </c>
      <c r="K1069" s="80">
        <f t="shared" si="82"/>
        <v>2.7529176870859828</v>
      </c>
      <c r="L1069" s="80">
        <f t="shared" si="83"/>
        <v>7.5785557918708371</v>
      </c>
      <c r="M1069" s="71">
        <f t="shared" si="84"/>
        <v>1.4457841957281566E-2</v>
      </c>
    </row>
    <row r="1070" spans="7:13" x14ac:dyDescent="0.3">
      <c r="G1070" s="9">
        <v>45012.291666666664</v>
      </c>
      <c r="H1070" s="80">
        <v>191.81</v>
      </c>
      <c r="I1070" s="80">
        <f t="shared" si="80"/>
        <v>187.93237408162261</v>
      </c>
      <c r="J1070" s="80">
        <f t="shared" si="81"/>
        <v>3.8776259183773902</v>
      </c>
      <c r="K1070" s="80">
        <f t="shared" si="82"/>
        <v>3.8776259183773902</v>
      </c>
      <c r="L1070" s="80">
        <f t="shared" si="83"/>
        <v>15.035982762872099</v>
      </c>
      <c r="M1070" s="71">
        <f t="shared" si="84"/>
        <v>2.0215973715538241E-2</v>
      </c>
    </row>
    <row r="1071" spans="7:13" x14ac:dyDescent="0.3">
      <c r="G1071" s="5">
        <v>45013.291666666664</v>
      </c>
      <c r="H1071" s="91">
        <v>189.19</v>
      </c>
      <c r="I1071" s="80">
        <f t="shared" si="80"/>
        <v>188.32013667346035</v>
      </c>
      <c r="J1071" s="80">
        <f t="shared" si="81"/>
        <v>0.86986332653964382</v>
      </c>
      <c r="K1071" s="80">
        <f t="shared" si="82"/>
        <v>0.86986332653964382</v>
      </c>
      <c r="L1071" s="80">
        <f t="shared" si="83"/>
        <v>0.75666220685861496</v>
      </c>
      <c r="M1071" s="71">
        <f t="shared" si="84"/>
        <v>4.5978293067268031E-3</v>
      </c>
    </row>
    <row r="1072" spans="7:13" x14ac:dyDescent="0.3">
      <c r="G1072" s="9">
        <v>45014.291666666664</v>
      </c>
      <c r="H1072" s="80">
        <v>193.88</v>
      </c>
      <c r="I1072" s="80">
        <f t="shared" si="80"/>
        <v>188.40712300611435</v>
      </c>
      <c r="J1072" s="80">
        <f t="shared" si="81"/>
        <v>5.4728769938856487</v>
      </c>
      <c r="K1072" s="80">
        <f t="shared" si="82"/>
        <v>5.4728769938856487</v>
      </c>
      <c r="L1072" s="80">
        <f t="shared" si="83"/>
        <v>29.952382590202816</v>
      </c>
      <c r="M1072" s="71">
        <f t="shared" si="84"/>
        <v>2.82281668758286E-2</v>
      </c>
    </row>
    <row r="1073" spans="7:13" x14ac:dyDescent="0.3">
      <c r="G1073" s="5">
        <v>45015.291666666664</v>
      </c>
      <c r="H1073" s="91">
        <v>195.28</v>
      </c>
      <c r="I1073" s="80">
        <f t="shared" si="80"/>
        <v>188.95441070550291</v>
      </c>
      <c r="J1073" s="80">
        <f t="shared" si="81"/>
        <v>6.3255892944970924</v>
      </c>
      <c r="K1073" s="80">
        <f t="shared" si="82"/>
        <v>6.3255892944970924</v>
      </c>
      <c r="L1073" s="80">
        <f t="shared" si="83"/>
        <v>40.013079922656225</v>
      </c>
      <c r="M1073" s="71">
        <f t="shared" si="84"/>
        <v>3.239240728439724E-2</v>
      </c>
    </row>
    <row r="1074" spans="7:13" x14ac:dyDescent="0.3">
      <c r="G1074" s="9">
        <v>45016.291666666664</v>
      </c>
      <c r="H1074" s="80">
        <v>207.46</v>
      </c>
      <c r="I1074" s="80">
        <f t="shared" si="80"/>
        <v>189.58696963495262</v>
      </c>
      <c r="J1074" s="80">
        <f t="shared" si="81"/>
        <v>17.873030365047384</v>
      </c>
      <c r="K1074" s="80">
        <f t="shared" si="82"/>
        <v>17.873030365047384</v>
      </c>
      <c r="L1074" s="80">
        <f t="shared" si="83"/>
        <v>319.44521442990583</v>
      </c>
      <c r="M1074" s="71">
        <f t="shared" si="84"/>
        <v>8.6151693652016692E-2</v>
      </c>
    </row>
    <row r="1075" spans="7:13" x14ac:dyDescent="0.3">
      <c r="G1075" s="5">
        <v>45019.291666666664</v>
      </c>
      <c r="H1075" s="91">
        <v>194.77</v>
      </c>
      <c r="I1075" s="80">
        <f t="shared" si="80"/>
        <v>191.37427267145736</v>
      </c>
      <c r="J1075" s="80">
        <f t="shared" si="81"/>
        <v>3.3957273285426481</v>
      </c>
      <c r="K1075" s="80">
        <f t="shared" si="82"/>
        <v>3.3957273285426481</v>
      </c>
      <c r="L1075" s="80">
        <f t="shared" si="83"/>
        <v>11.530964089811389</v>
      </c>
      <c r="M1075" s="71">
        <f t="shared" si="84"/>
        <v>1.7434550128575487E-2</v>
      </c>
    </row>
    <row r="1076" spans="7:13" x14ac:dyDescent="0.3">
      <c r="G1076" s="9">
        <v>45020.291666666664</v>
      </c>
      <c r="H1076" s="80">
        <v>192.58</v>
      </c>
      <c r="I1076" s="80">
        <f t="shared" si="80"/>
        <v>191.71384540431163</v>
      </c>
      <c r="J1076" s="80">
        <f t="shared" si="81"/>
        <v>0.8661545956883856</v>
      </c>
      <c r="K1076" s="80">
        <f t="shared" si="82"/>
        <v>0.8661545956883856</v>
      </c>
      <c r="L1076" s="80">
        <f t="shared" si="83"/>
        <v>0.75022378363211073</v>
      </c>
      <c r="M1076" s="71">
        <f t="shared" si="84"/>
        <v>4.4976352460711676E-3</v>
      </c>
    </row>
    <row r="1077" spans="7:13" x14ac:dyDescent="0.3">
      <c r="G1077" s="5">
        <v>45021.291666666664</v>
      </c>
      <c r="H1077" s="91">
        <v>185.52</v>
      </c>
      <c r="I1077" s="80">
        <f t="shared" si="80"/>
        <v>191.80046086388049</v>
      </c>
      <c r="J1077" s="80">
        <f t="shared" si="81"/>
        <v>-6.280460863880478</v>
      </c>
      <c r="K1077" s="80">
        <f t="shared" si="82"/>
        <v>6.280460863880478</v>
      </c>
      <c r="L1077" s="80">
        <f t="shared" si="83"/>
        <v>39.444188662734319</v>
      </c>
      <c r="M1077" s="71">
        <f t="shared" si="84"/>
        <v>3.3853281931222931E-2</v>
      </c>
    </row>
    <row r="1078" spans="7:13" x14ac:dyDescent="0.3">
      <c r="G1078" s="9">
        <v>45022.291666666664</v>
      </c>
      <c r="H1078" s="80">
        <v>185.06</v>
      </c>
      <c r="I1078" s="80">
        <f t="shared" si="80"/>
        <v>191.17241477749243</v>
      </c>
      <c r="J1078" s="80">
        <f t="shared" si="81"/>
        <v>-6.1124147774924324</v>
      </c>
      <c r="K1078" s="80">
        <f t="shared" si="82"/>
        <v>6.1124147774924324</v>
      </c>
      <c r="L1078" s="80">
        <f t="shared" si="83"/>
        <v>37.361614412107862</v>
      </c>
      <c r="M1078" s="71">
        <f t="shared" si="84"/>
        <v>3.3029367650991202E-2</v>
      </c>
    </row>
    <row r="1079" spans="7:13" x14ac:dyDescent="0.3">
      <c r="G1079" s="5">
        <v>45026.291666666664</v>
      </c>
      <c r="H1079" s="91">
        <v>184.51</v>
      </c>
      <c r="I1079" s="80">
        <f t="shared" si="80"/>
        <v>190.56117329974319</v>
      </c>
      <c r="J1079" s="80">
        <f t="shared" si="81"/>
        <v>-6.0511732997431977</v>
      </c>
      <c r="K1079" s="80">
        <f t="shared" si="82"/>
        <v>6.0511732997431977</v>
      </c>
      <c r="L1079" s="80">
        <f t="shared" si="83"/>
        <v>36.616698303524977</v>
      </c>
      <c r="M1079" s="71">
        <f t="shared" si="84"/>
        <v>3.2795909705399154E-2</v>
      </c>
    </row>
    <row r="1080" spans="7:13" x14ac:dyDescent="0.3">
      <c r="G1080" s="9">
        <v>45027.291666666664</v>
      </c>
      <c r="H1080" s="80">
        <v>186.79</v>
      </c>
      <c r="I1080" s="80">
        <f t="shared" si="80"/>
        <v>189.95605596976887</v>
      </c>
      <c r="J1080" s="80">
        <f t="shared" si="81"/>
        <v>-3.1660559697688768</v>
      </c>
      <c r="K1080" s="80">
        <f t="shared" si="82"/>
        <v>3.1660559697688768</v>
      </c>
      <c r="L1080" s="80">
        <f t="shared" si="83"/>
        <v>10.023910403709143</v>
      </c>
      <c r="M1080" s="71">
        <f t="shared" si="84"/>
        <v>1.6949815138759445E-2</v>
      </c>
    </row>
    <row r="1081" spans="7:13" x14ac:dyDescent="0.3">
      <c r="G1081" s="5">
        <v>45028.291666666664</v>
      </c>
      <c r="H1081" s="91">
        <v>180.54</v>
      </c>
      <c r="I1081" s="80">
        <f t="shared" si="80"/>
        <v>189.639450372792</v>
      </c>
      <c r="J1081" s="80">
        <f t="shared" si="81"/>
        <v>-9.0994503727920062</v>
      </c>
      <c r="K1081" s="80">
        <f t="shared" si="82"/>
        <v>9.0994503727920062</v>
      </c>
      <c r="L1081" s="80">
        <f t="shared" si="83"/>
        <v>82.799997086904582</v>
      </c>
      <c r="M1081" s="71">
        <f t="shared" si="84"/>
        <v>5.0401298176537095E-2</v>
      </c>
    </row>
    <row r="1082" spans="7:13" x14ac:dyDescent="0.3">
      <c r="G1082" s="9">
        <v>45029.291666666664</v>
      </c>
      <c r="H1082" s="80">
        <v>185.9</v>
      </c>
      <c r="I1082" s="80">
        <f t="shared" si="80"/>
        <v>188.72950533551281</v>
      </c>
      <c r="J1082" s="80">
        <f t="shared" si="81"/>
        <v>-2.8295053355128061</v>
      </c>
      <c r="K1082" s="80">
        <f t="shared" si="82"/>
        <v>2.8295053355128061</v>
      </c>
      <c r="L1082" s="80">
        <f t="shared" si="83"/>
        <v>8.0061004436954377</v>
      </c>
      <c r="M1082" s="71">
        <f t="shared" si="84"/>
        <v>1.5220577383070501E-2</v>
      </c>
    </row>
    <row r="1083" spans="7:13" x14ac:dyDescent="0.3">
      <c r="G1083" s="5">
        <v>45030.291666666664</v>
      </c>
      <c r="H1083" s="91">
        <v>185</v>
      </c>
      <c r="I1083" s="80">
        <f t="shared" si="80"/>
        <v>188.44655480196153</v>
      </c>
      <c r="J1083" s="80">
        <f t="shared" si="81"/>
        <v>-3.4465548019615255</v>
      </c>
      <c r="K1083" s="80">
        <f t="shared" si="82"/>
        <v>3.4465548019615255</v>
      </c>
      <c r="L1083" s="80">
        <f t="shared" si="83"/>
        <v>11.878740002924051</v>
      </c>
      <c r="M1083" s="71">
        <f t="shared" si="84"/>
        <v>1.8630025956548786E-2</v>
      </c>
    </row>
    <row r="1084" spans="7:13" x14ac:dyDescent="0.3">
      <c r="G1084" s="9">
        <v>45033.291666666664</v>
      </c>
      <c r="H1084" s="80">
        <v>187.04</v>
      </c>
      <c r="I1084" s="80">
        <f t="shared" si="80"/>
        <v>188.10189932176539</v>
      </c>
      <c r="J1084" s="80">
        <f t="shared" si="81"/>
        <v>-1.0618993217653951</v>
      </c>
      <c r="K1084" s="80">
        <f t="shared" si="82"/>
        <v>1.0618993217653951</v>
      </c>
      <c r="L1084" s="80">
        <f t="shared" si="83"/>
        <v>1.1276301695658062</v>
      </c>
      <c r="M1084" s="71">
        <f t="shared" si="84"/>
        <v>5.6773915834334642E-3</v>
      </c>
    </row>
    <row r="1085" spans="7:13" x14ac:dyDescent="0.3">
      <c r="G1085" s="5">
        <v>45034.291666666664</v>
      </c>
      <c r="H1085" s="91">
        <v>184.31</v>
      </c>
      <c r="I1085" s="80">
        <f t="shared" si="80"/>
        <v>187.99570938958885</v>
      </c>
      <c r="J1085" s="80">
        <f t="shared" si="81"/>
        <v>-3.6857093895888511</v>
      </c>
      <c r="K1085" s="80">
        <f t="shared" si="82"/>
        <v>3.6857093895888511</v>
      </c>
      <c r="L1085" s="80">
        <f t="shared" si="83"/>
        <v>13.584453704503421</v>
      </c>
      <c r="M1085" s="71">
        <f t="shared" si="84"/>
        <v>1.999733812375265E-2</v>
      </c>
    </row>
    <row r="1086" spans="7:13" x14ac:dyDescent="0.3">
      <c r="G1086" s="9">
        <v>45035.291666666664</v>
      </c>
      <c r="H1086" s="80">
        <v>180.59</v>
      </c>
      <c r="I1086" s="80">
        <f t="shared" si="80"/>
        <v>187.62713845062999</v>
      </c>
      <c r="J1086" s="80">
        <f t="shared" si="81"/>
        <v>-7.0371384506299819</v>
      </c>
      <c r="K1086" s="80">
        <f t="shared" si="82"/>
        <v>7.0371384506299819</v>
      </c>
      <c r="L1086" s="80">
        <f t="shared" si="83"/>
        <v>49.52131757333494</v>
      </c>
      <c r="M1086" s="71">
        <f t="shared" si="84"/>
        <v>3.8967486852151179E-2</v>
      </c>
    </row>
    <row r="1087" spans="7:13" x14ac:dyDescent="0.3">
      <c r="G1087" s="5">
        <v>45036.291666666664</v>
      </c>
      <c r="H1087" s="91">
        <v>162.99</v>
      </c>
      <c r="I1087" s="80">
        <f t="shared" si="80"/>
        <v>186.92342460556699</v>
      </c>
      <c r="J1087" s="80">
        <f t="shared" si="81"/>
        <v>-23.933424605566984</v>
      </c>
      <c r="K1087" s="80">
        <f t="shared" si="82"/>
        <v>23.933424605566984</v>
      </c>
      <c r="L1087" s="80">
        <f t="shared" si="83"/>
        <v>572.80881335035917</v>
      </c>
      <c r="M1087" s="71">
        <f t="shared" si="84"/>
        <v>0.14683983437982073</v>
      </c>
    </row>
    <row r="1088" spans="7:13" x14ac:dyDescent="0.3">
      <c r="G1088" s="9">
        <v>45037.291666666664</v>
      </c>
      <c r="H1088" s="80">
        <v>165.08</v>
      </c>
      <c r="I1088" s="80">
        <f t="shared" si="80"/>
        <v>184.53008214501031</v>
      </c>
      <c r="J1088" s="80">
        <f t="shared" si="81"/>
        <v>-19.450082145010299</v>
      </c>
      <c r="K1088" s="80">
        <f t="shared" si="82"/>
        <v>19.450082145010299</v>
      </c>
      <c r="L1088" s="80">
        <f t="shared" si="83"/>
        <v>378.30569544764842</v>
      </c>
      <c r="M1088" s="71">
        <f t="shared" si="84"/>
        <v>0.11782215983165918</v>
      </c>
    </row>
    <row r="1089" spans="7:13" x14ac:dyDescent="0.3">
      <c r="G1089" s="5">
        <v>45040.291666666664</v>
      </c>
      <c r="H1089" s="91">
        <v>162.55000000000001</v>
      </c>
      <c r="I1089" s="80">
        <f t="shared" si="80"/>
        <v>182.58507393050928</v>
      </c>
      <c r="J1089" s="80">
        <f t="shared" si="81"/>
        <v>-20.03507393050927</v>
      </c>
      <c r="K1089" s="80">
        <f t="shared" si="82"/>
        <v>20.03507393050927</v>
      </c>
      <c r="L1089" s="80">
        <f t="shared" si="83"/>
        <v>401.40418740097221</v>
      </c>
      <c r="M1089" s="71">
        <f t="shared" si="84"/>
        <v>0.12325483808372359</v>
      </c>
    </row>
    <row r="1090" spans="7:13" x14ac:dyDescent="0.3">
      <c r="G1090" s="9">
        <v>45041.291666666664</v>
      </c>
      <c r="H1090" s="80">
        <v>160.66999999999999</v>
      </c>
      <c r="I1090" s="80">
        <f t="shared" si="80"/>
        <v>180.58156653745834</v>
      </c>
      <c r="J1090" s="80">
        <f t="shared" si="81"/>
        <v>-19.911566537458356</v>
      </c>
      <c r="K1090" s="80">
        <f t="shared" si="82"/>
        <v>19.911566537458356</v>
      </c>
      <c r="L1090" s="80">
        <f t="shared" si="83"/>
        <v>396.47048197563134</v>
      </c>
      <c r="M1090" s="71">
        <f t="shared" si="84"/>
        <v>0.12392834093146422</v>
      </c>
    </row>
    <row r="1091" spans="7:13" x14ac:dyDescent="0.3">
      <c r="G1091" s="5">
        <v>45042.291666666664</v>
      </c>
      <c r="H1091" s="91">
        <v>153.75</v>
      </c>
      <c r="I1091" s="80">
        <f t="shared" si="80"/>
        <v>178.59040988371251</v>
      </c>
      <c r="J1091" s="80">
        <f t="shared" si="81"/>
        <v>-24.84040988371251</v>
      </c>
      <c r="K1091" s="80">
        <f t="shared" si="82"/>
        <v>24.84040988371251</v>
      </c>
      <c r="L1091" s="80">
        <f t="shared" si="83"/>
        <v>617.04596319084214</v>
      </c>
      <c r="M1091" s="71">
        <f t="shared" si="84"/>
        <v>0.16156364152008137</v>
      </c>
    </row>
    <row r="1092" spans="7:13" x14ac:dyDescent="0.3">
      <c r="G1092" s="9">
        <v>45043.291666666664</v>
      </c>
      <c r="H1092" s="80">
        <v>160.19</v>
      </c>
      <c r="I1092" s="80">
        <f t="shared" si="80"/>
        <v>176.10636889534126</v>
      </c>
      <c r="J1092" s="80">
        <f t="shared" si="81"/>
        <v>-15.916368895341265</v>
      </c>
      <c r="K1092" s="80">
        <f t="shared" si="82"/>
        <v>15.916368895341265</v>
      </c>
      <c r="L1092" s="80">
        <f t="shared" si="83"/>
        <v>253.33079881258689</v>
      </c>
      <c r="M1092" s="71">
        <f t="shared" si="84"/>
        <v>9.9359316407648821E-2</v>
      </c>
    </row>
    <row r="1093" spans="7:13" x14ac:dyDescent="0.3">
      <c r="G1093" s="5">
        <v>45044.291666666664</v>
      </c>
      <c r="H1093" s="91">
        <v>164.31</v>
      </c>
      <c r="I1093" s="80">
        <f t="shared" si="80"/>
        <v>174.51473200580713</v>
      </c>
      <c r="J1093" s="80">
        <f t="shared" si="81"/>
        <v>-10.204732005807131</v>
      </c>
      <c r="K1093" s="80">
        <f t="shared" si="82"/>
        <v>10.204732005807131</v>
      </c>
      <c r="L1093" s="80">
        <f t="shared" si="83"/>
        <v>104.13655531034442</v>
      </c>
      <c r="M1093" s="71">
        <f t="shared" si="84"/>
        <v>6.2106579062790643E-2</v>
      </c>
    </row>
    <row r="1094" spans="7:13" x14ac:dyDescent="0.3">
      <c r="G1094" s="9">
        <v>45047.291666666664</v>
      </c>
      <c r="H1094" s="80">
        <v>161.83000000000001</v>
      </c>
      <c r="I1094" s="80">
        <f t="shared" ref="I1094:I1157" si="85">alpha*H1093+(1-alpha)*I1093</f>
        <v>173.49425880522642</v>
      </c>
      <c r="J1094" s="80">
        <f t="shared" ref="J1094:J1157" si="86">H1094-I1094</f>
        <v>-11.66425880522641</v>
      </c>
      <c r="K1094" s="80">
        <f t="shared" ref="K1094:K1157" si="87">ABS(J1094)</f>
        <v>11.66425880522641</v>
      </c>
      <c r="L1094" s="80">
        <f t="shared" ref="L1094:L1157" si="88">J1094^2</f>
        <v>136.05493347530185</v>
      </c>
      <c r="M1094" s="71">
        <f t="shared" ref="M1094:M1157" si="89">K1094/H1094</f>
        <v>7.2077234166881346E-2</v>
      </c>
    </row>
    <row r="1095" spans="7:13" x14ac:dyDescent="0.3">
      <c r="G1095" s="5">
        <v>45048.291666666664</v>
      </c>
      <c r="H1095" s="91">
        <v>160.31</v>
      </c>
      <c r="I1095" s="80">
        <f t="shared" si="85"/>
        <v>172.32783292470378</v>
      </c>
      <c r="J1095" s="80">
        <f t="shared" si="86"/>
        <v>-12.017832924703782</v>
      </c>
      <c r="K1095" s="80">
        <f t="shared" si="87"/>
        <v>12.017832924703782</v>
      </c>
      <c r="L1095" s="80">
        <f t="shared" si="88"/>
        <v>144.42830820609427</v>
      </c>
      <c r="M1095" s="71">
        <f t="shared" si="89"/>
        <v>7.4966208749945612E-2</v>
      </c>
    </row>
    <row r="1096" spans="7:13" x14ac:dyDescent="0.3">
      <c r="G1096" s="9">
        <v>45049.291666666664</v>
      </c>
      <c r="H1096" s="80">
        <v>160.61000000000001</v>
      </c>
      <c r="I1096" s="80">
        <f t="shared" si="85"/>
        <v>171.12604963223342</v>
      </c>
      <c r="J1096" s="80">
        <f t="shared" si="86"/>
        <v>-10.516049632233404</v>
      </c>
      <c r="K1096" s="80">
        <f t="shared" si="87"/>
        <v>10.516049632233404</v>
      </c>
      <c r="L1096" s="80">
        <f t="shared" si="88"/>
        <v>110.58729986759631</v>
      </c>
      <c r="M1096" s="71">
        <f t="shared" si="89"/>
        <v>6.5475684155615485E-2</v>
      </c>
    </row>
    <row r="1097" spans="7:13" x14ac:dyDescent="0.3">
      <c r="G1097" s="5">
        <v>45050.291666666664</v>
      </c>
      <c r="H1097" s="91">
        <v>161.19999999999999</v>
      </c>
      <c r="I1097" s="80">
        <f t="shared" si="85"/>
        <v>170.07444466901009</v>
      </c>
      <c r="J1097" s="80">
        <f t="shared" si="86"/>
        <v>-8.8744446690101029</v>
      </c>
      <c r="K1097" s="80">
        <f t="shared" si="87"/>
        <v>8.8744446690101029</v>
      </c>
      <c r="L1097" s="80">
        <f t="shared" si="88"/>
        <v>78.755768183321834</v>
      </c>
      <c r="M1097" s="71">
        <f t="shared" si="89"/>
        <v>5.5052386284181784E-2</v>
      </c>
    </row>
    <row r="1098" spans="7:13" x14ac:dyDescent="0.3">
      <c r="G1098" s="9">
        <v>45051.291666666664</v>
      </c>
      <c r="H1098" s="80">
        <v>170.06</v>
      </c>
      <c r="I1098" s="80">
        <f t="shared" si="85"/>
        <v>169.18700020210909</v>
      </c>
      <c r="J1098" s="80">
        <f t="shared" si="86"/>
        <v>0.87299979789091253</v>
      </c>
      <c r="K1098" s="80">
        <f t="shared" si="87"/>
        <v>0.87299979789091253</v>
      </c>
      <c r="L1098" s="80">
        <f t="shared" si="88"/>
        <v>0.76212864711757411</v>
      </c>
      <c r="M1098" s="71">
        <f t="shared" si="89"/>
        <v>5.1334811119070475E-3</v>
      </c>
    </row>
    <row r="1099" spans="7:13" x14ac:dyDescent="0.3">
      <c r="G1099" s="5">
        <v>45054.291666666664</v>
      </c>
      <c r="H1099" s="91">
        <v>171.79</v>
      </c>
      <c r="I1099" s="80">
        <f t="shared" si="85"/>
        <v>169.27430018189818</v>
      </c>
      <c r="J1099" s="80">
        <f t="shared" si="86"/>
        <v>2.5156998181018082</v>
      </c>
      <c r="K1099" s="80">
        <f t="shared" si="87"/>
        <v>2.5156998181018082</v>
      </c>
      <c r="L1099" s="80">
        <f t="shared" si="88"/>
        <v>6.3287455747974706</v>
      </c>
      <c r="M1099" s="71">
        <f t="shared" si="89"/>
        <v>1.4644041085638328E-2</v>
      </c>
    </row>
    <row r="1100" spans="7:13" x14ac:dyDescent="0.3">
      <c r="G1100" s="9">
        <v>45055.291666666664</v>
      </c>
      <c r="H1100" s="80">
        <v>169.15</v>
      </c>
      <c r="I1100" s="80">
        <f t="shared" si="85"/>
        <v>169.52587016370836</v>
      </c>
      <c r="J1100" s="80">
        <f t="shared" si="86"/>
        <v>-0.37587016370835613</v>
      </c>
      <c r="K1100" s="80">
        <f t="shared" si="87"/>
        <v>0.37587016370835613</v>
      </c>
      <c r="L1100" s="80">
        <f t="shared" si="88"/>
        <v>0.14127837996614645</v>
      </c>
      <c r="M1100" s="71">
        <f t="shared" si="89"/>
        <v>2.2221115205932965E-3</v>
      </c>
    </row>
    <row r="1101" spans="7:13" x14ac:dyDescent="0.3">
      <c r="G1101" s="5">
        <v>45056.291666666664</v>
      </c>
      <c r="H1101" s="91">
        <v>168.54</v>
      </c>
      <c r="I1101" s="80">
        <f t="shared" si="85"/>
        <v>169.48828314733751</v>
      </c>
      <c r="J1101" s="80">
        <f t="shared" si="86"/>
        <v>-0.94828314733751995</v>
      </c>
      <c r="K1101" s="80">
        <f t="shared" si="87"/>
        <v>0.94828314733751995</v>
      </c>
      <c r="L1101" s="80">
        <f t="shared" si="88"/>
        <v>0.89924092752435258</v>
      </c>
      <c r="M1101" s="71">
        <f t="shared" si="89"/>
        <v>5.6264575017059455E-3</v>
      </c>
    </row>
    <row r="1102" spans="7:13" x14ac:dyDescent="0.3">
      <c r="G1102" s="9">
        <v>45057.291666666664</v>
      </c>
      <c r="H1102" s="80">
        <v>172.08</v>
      </c>
      <c r="I1102" s="80">
        <f t="shared" si="85"/>
        <v>169.39345483260377</v>
      </c>
      <c r="J1102" s="80">
        <f t="shared" si="86"/>
        <v>2.6865451673962468</v>
      </c>
      <c r="K1102" s="80">
        <f t="shared" si="87"/>
        <v>2.6865451673962468</v>
      </c>
      <c r="L1102" s="80">
        <f t="shared" si="88"/>
        <v>7.2175249364601282</v>
      </c>
      <c r="M1102" s="71">
        <f t="shared" si="89"/>
        <v>1.5612187165250155E-2</v>
      </c>
    </row>
    <row r="1103" spans="7:13" x14ac:dyDescent="0.3">
      <c r="G1103" s="5">
        <v>45058.291666666664</v>
      </c>
      <c r="H1103" s="91">
        <v>167.98</v>
      </c>
      <c r="I1103" s="80">
        <f t="shared" si="85"/>
        <v>169.66210934934338</v>
      </c>
      <c r="J1103" s="80">
        <f t="shared" si="86"/>
        <v>-1.6821093493433921</v>
      </c>
      <c r="K1103" s="80">
        <f t="shared" si="87"/>
        <v>1.6821093493433921</v>
      </c>
      <c r="L1103" s="80">
        <f t="shared" si="88"/>
        <v>2.82949186314845</v>
      </c>
      <c r="M1103" s="71">
        <f t="shared" si="89"/>
        <v>1.0013747763682534E-2</v>
      </c>
    </row>
    <row r="1104" spans="7:13" x14ac:dyDescent="0.3">
      <c r="G1104" s="9">
        <v>45061.291666666664</v>
      </c>
      <c r="H1104" s="80">
        <v>166.35</v>
      </c>
      <c r="I1104" s="80">
        <f t="shared" si="85"/>
        <v>169.49389841440905</v>
      </c>
      <c r="J1104" s="80">
        <f t="shared" si="86"/>
        <v>-3.1438984144090512</v>
      </c>
      <c r="K1104" s="80">
        <f t="shared" si="87"/>
        <v>3.1438984144090512</v>
      </c>
      <c r="L1104" s="80">
        <f t="shared" si="88"/>
        <v>9.8840972401237455</v>
      </c>
      <c r="M1104" s="71">
        <f t="shared" si="89"/>
        <v>1.8899299154848521E-2</v>
      </c>
    </row>
    <row r="1105" spans="7:13" x14ac:dyDescent="0.3">
      <c r="G1105" s="5">
        <v>45062.291666666664</v>
      </c>
      <c r="H1105" s="91">
        <v>166.52</v>
      </c>
      <c r="I1105" s="80">
        <f t="shared" si="85"/>
        <v>169.17950857296813</v>
      </c>
      <c r="J1105" s="80">
        <f t="shared" si="86"/>
        <v>-2.6595085729681216</v>
      </c>
      <c r="K1105" s="80">
        <f t="shared" si="87"/>
        <v>2.6595085729681216</v>
      </c>
      <c r="L1105" s="80">
        <f t="shared" si="88"/>
        <v>7.0729858496909346</v>
      </c>
      <c r="M1105" s="71">
        <f t="shared" si="89"/>
        <v>1.5971106011098496E-2</v>
      </c>
    </row>
    <row r="1106" spans="7:13" x14ac:dyDescent="0.3">
      <c r="G1106" s="9">
        <v>45063.291666666664</v>
      </c>
      <c r="H1106" s="80">
        <v>173.86</v>
      </c>
      <c r="I1106" s="80">
        <f t="shared" si="85"/>
        <v>168.91355771567135</v>
      </c>
      <c r="J1106" s="80">
        <f t="shared" si="86"/>
        <v>4.9464422843286684</v>
      </c>
      <c r="K1106" s="80">
        <f t="shared" si="87"/>
        <v>4.9464422843286684</v>
      </c>
      <c r="L1106" s="80">
        <f t="shared" si="88"/>
        <v>24.467291272194615</v>
      </c>
      <c r="M1106" s="71">
        <f t="shared" si="89"/>
        <v>2.8450720604674268E-2</v>
      </c>
    </row>
    <row r="1107" spans="7:13" x14ac:dyDescent="0.3">
      <c r="G1107" s="5">
        <v>45064.291666666664</v>
      </c>
      <c r="H1107" s="91">
        <v>176.89</v>
      </c>
      <c r="I1107" s="80">
        <f t="shared" si="85"/>
        <v>169.40820194410421</v>
      </c>
      <c r="J1107" s="80">
        <f t="shared" si="86"/>
        <v>7.48179805589578</v>
      </c>
      <c r="K1107" s="80">
        <f t="shared" si="87"/>
        <v>7.48179805589578</v>
      </c>
      <c r="L1107" s="80">
        <f t="shared" si="88"/>
        <v>55.977302149205876</v>
      </c>
      <c r="M1107" s="71">
        <f t="shared" si="89"/>
        <v>4.2296331369188651E-2</v>
      </c>
    </row>
    <row r="1108" spans="7:13" x14ac:dyDescent="0.3">
      <c r="G1108" s="9">
        <v>45065.291666666664</v>
      </c>
      <c r="H1108" s="80">
        <v>180.14</v>
      </c>
      <c r="I1108" s="80">
        <f t="shared" si="85"/>
        <v>170.15638174969379</v>
      </c>
      <c r="J1108" s="80">
        <f t="shared" si="86"/>
        <v>9.9836182503061934</v>
      </c>
      <c r="K1108" s="80">
        <f t="shared" si="87"/>
        <v>9.9836182503061934</v>
      </c>
      <c r="L1108" s="80">
        <f t="shared" si="88"/>
        <v>99.672633367846899</v>
      </c>
      <c r="M1108" s="71">
        <f t="shared" si="89"/>
        <v>5.5421440270379672E-2</v>
      </c>
    </row>
    <row r="1109" spans="7:13" x14ac:dyDescent="0.3">
      <c r="G1109" s="5">
        <v>45068.291666666664</v>
      </c>
      <c r="H1109" s="91">
        <v>188.87</v>
      </c>
      <c r="I1109" s="80">
        <f t="shared" si="85"/>
        <v>171.15474357472442</v>
      </c>
      <c r="J1109" s="80">
        <f t="shared" si="86"/>
        <v>17.715256425275584</v>
      </c>
      <c r="K1109" s="80">
        <f t="shared" si="87"/>
        <v>17.715256425275584</v>
      </c>
      <c r="L1109" s="80">
        <f t="shared" si="88"/>
        <v>313.83031021326786</v>
      </c>
      <c r="M1109" s="71">
        <f t="shared" si="89"/>
        <v>9.3796031266350305E-2</v>
      </c>
    </row>
    <row r="1110" spans="7:13" x14ac:dyDescent="0.3">
      <c r="G1110" s="9">
        <v>45069.291666666664</v>
      </c>
      <c r="H1110" s="80">
        <v>185.77</v>
      </c>
      <c r="I1110" s="80">
        <f t="shared" si="85"/>
        <v>172.92626921725198</v>
      </c>
      <c r="J1110" s="80">
        <f t="shared" si="86"/>
        <v>12.843730782748025</v>
      </c>
      <c r="K1110" s="80">
        <f t="shared" si="87"/>
        <v>12.843730782748025</v>
      </c>
      <c r="L1110" s="80">
        <f t="shared" si="88"/>
        <v>164.96142041970921</v>
      </c>
      <c r="M1110" s="71">
        <f t="shared" si="89"/>
        <v>6.9137809025935429E-2</v>
      </c>
    </row>
    <row r="1111" spans="7:13" x14ac:dyDescent="0.3">
      <c r="G1111" s="5">
        <v>45070.291666666664</v>
      </c>
      <c r="H1111" s="91">
        <v>182.9</v>
      </c>
      <c r="I1111" s="80">
        <f t="shared" si="85"/>
        <v>174.21064229552678</v>
      </c>
      <c r="J1111" s="80">
        <f t="shared" si="86"/>
        <v>8.689357704473224</v>
      </c>
      <c r="K1111" s="80">
        <f t="shared" si="87"/>
        <v>8.689357704473224</v>
      </c>
      <c r="L1111" s="80">
        <f t="shared" si="88"/>
        <v>75.504937316288178</v>
      </c>
      <c r="M1111" s="71">
        <f t="shared" si="89"/>
        <v>4.7508790073664424E-2</v>
      </c>
    </row>
    <row r="1112" spans="7:13" x14ac:dyDescent="0.3">
      <c r="G1112" s="9">
        <v>45071.291666666664</v>
      </c>
      <c r="H1112" s="80">
        <v>184.47</v>
      </c>
      <c r="I1112" s="80">
        <f t="shared" si="85"/>
        <v>175.07957806597409</v>
      </c>
      <c r="J1112" s="80">
        <f t="shared" si="86"/>
        <v>9.390421934025909</v>
      </c>
      <c r="K1112" s="80">
        <f t="shared" si="87"/>
        <v>9.390421934025909</v>
      </c>
      <c r="L1112" s="80">
        <f t="shared" si="88"/>
        <v>88.180024099034895</v>
      </c>
      <c r="M1112" s="71">
        <f t="shared" si="89"/>
        <v>5.0904873063511186E-2</v>
      </c>
    </row>
    <row r="1113" spans="7:13" x14ac:dyDescent="0.3">
      <c r="G1113" s="5">
        <v>45072.291666666664</v>
      </c>
      <c r="H1113" s="91">
        <v>193.17</v>
      </c>
      <c r="I1113" s="80">
        <f t="shared" si="85"/>
        <v>176.01862025937669</v>
      </c>
      <c r="J1113" s="80">
        <f t="shared" si="86"/>
        <v>17.151379740623298</v>
      </c>
      <c r="K1113" s="80">
        <f t="shared" si="87"/>
        <v>17.151379740623298</v>
      </c>
      <c r="L1113" s="80">
        <f t="shared" si="88"/>
        <v>294.1698270070633</v>
      </c>
      <c r="M1113" s="71">
        <f t="shared" si="89"/>
        <v>8.8789044575365225E-2</v>
      </c>
    </row>
    <row r="1114" spans="7:13" x14ac:dyDescent="0.3">
      <c r="G1114" s="9">
        <v>45076.291666666664</v>
      </c>
      <c r="H1114" s="80">
        <v>201.16</v>
      </c>
      <c r="I1114" s="80">
        <f t="shared" si="85"/>
        <v>177.73375823343903</v>
      </c>
      <c r="J1114" s="80">
        <f t="shared" si="86"/>
        <v>23.426241766560963</v>
      </c>
      <c r="K1114" s="80">
        <f t="shared" si="87"/>
        <v>23.426241766560963</v>
      </c>
      <c r="L1114" s="80">
        <f t="shared" si="88"/>
        <v>548.78880330536526</v>
      </c>
      <c r="M1114" s="71">
        <f t="shared" si="89"/>
        <v>0.11645576539352238</v>
      </c>
    </row>
    <row r="1115" spans="7:13" x14ac:dyDescent="0.3">
      <c r="G1115" s="5">
        <v>45077.291666666664</v>
      </c>
      <c r="H1115" s="91">
        <v>203.93</v>
      </c>
      <c r="I1115" s="80">
        <f t="shared" si="85"/>
        <v>180.07638241009511</v>
      </c>
      <c r="J1115" s="80">
        <f t="shared" si="86"/>
        <v>23.8536175899049</v>
      </c>
      <c r="K1115" s="80">
        <f t="shared" si="87"/>
        <v>23.8536175899049</v>
      </c>
      <c r="L1115" s="80">
        <f t="shared" si="88"/>
        <v>568.99507212542039</v>
      </c>
      <c r="M1115" s="71">
        <f t="shared" si="89"/>
        <v>0.1169696346290634</v>
      </c>
    </row>
    <row r="1116" spans="7:13" x14ac:dyDescent="0.3">
      <c r="G1116" s="9">
        <v>45078.291666666664</v>
      </c>
      <c r="H1116" s="80">
        <v>207.52</v>
      </c>
      <c r="I1116" s="80">
        <f t="shared" si="85"/>
        <v>182.46174416908559</v>
      </c>
      <c r="J1116" s="80">
        <f t="shared" si="86"/>
        <v>25.058255830914419</v>
      </c>
      <c r="K1116" s="80">
        <f t="shared" si="87"/>
        <v>25.058255830914419</v>
      </c>
      <c r="L1116" s="80">
        <f t="shared" si="88"/>
        <v>627.91618528755646</v>
      </c>
      <c r="M1116" s="71">
        <f t="shared" si="89"/>
        <v>0.12075104004873949</v>
      </c>
    </row>
    <row r="1117" spans="7:13" x14ac:dyDescent="0.3">
      <c r="G1117" s="5">
        <v>45079.291666666664</v>
      </c>
      <c r="H1117" s="91">
        <v>213.97</v>
      </c>
      <c r="I1117" s="80">
        <f t="shared" si="85"/>
        <v>184.96756975217704</v>
      </c>
      <c r="J1117" s="80">
        <f t="shared" si="86"/>
        <v>29.002430247822957</v>
      </c>
      <c r="K1117" s="80">
        <f t="shared" si="87"/>
        <v>29.002430247822957</v>
      </c>
      <c r="L1117" s="80">
        <f t="shared" si="88"/>
        <v>841.14096027983601</v>
      </c>
      <c r="M1117" s="71">
        <f t="shared" si="89"/>
        <v>0.13554437653793969</v>
      </c>
    </row>
    <row r="1118" spans="7:13" x14ac:dyDescent="0.3">
      <c r="G1118" s="9">
        <v>45082.291666666664</v>
      </c>
      <c r="H1118" s="80">
        <v>217.61</v>
      </c>
      <c r="I1118" s="80">
        <f t="shared" si="85"/>
        <v>187.86781277695934</v>
      </c>
      <c r="J1118" s="80">
        <f t="shared" si="86"/>
        <v>29.742187223040673</v>
      </c>
      <c r="K1118" s="80">
        <f t="shared" si="87"/>
        <v>29.742187223040673</v>
      </c>
      <c r="L1118" s="80">
        <f t="shared" si="88"/>
        <v>884.59770081040392</v>
      </c>
      <c r="M1118" s="71">
        <f t="shared" si="89"/>
        <v>0.13667656460199748</v>
      </c>
    </row>
    <row r="1119" spans="7:13" x14ac:dyDescent="0.3">
      <c r="G1119" s="5">
        <v>45083.291666666664</v>
      </c>
      <c r="H1119" s="91">
        <v>221.31</v>
      </c>
      <c r="I1119" s="80">
        <f t="shared" si="85"/>
        <v>190.84203149926341</v>
      </c>
      <c r="J1119" s="80">
        <f t="shared" si="86"/>
        <v>30.467968500736589</v>
      </c>
      <c r="K1119" s="80">
        <f t="shared" si="87"/>
        <v>30.467968500736589</v>
      </c>
      <c r="L1119" s="80">
        <f t="shared" si="88"/>
        <v>928.29710456187695</v>
      </c>
      <c r="M1119" s="71">
        <f t="shared" si="89"/>
        <v>0.13767099769886851</v>
      </c>
    </row>
    <row r="1120" spans="7:13" x14ac:dyDescent="0.3">
      <c r="G1120" s="9">
        <v>45084.291666666664</v>
      </c>
      <c r="H1120" s="80">
        <v>224.57</v>
      </c>
      <c r="I1120" s="80">
        <f t="shared" si="85"/>
        <v>193.88882834933707</v>
      </c>
      <c r="J1120" s="80">
        <f t="shared" si="86"/>
        <v>30.681171650662918</v>
      </c>
      <c r="K1120" s="80">
        <f t="shared" si="87"/>
        <v>30.681171650662918</v>
      </c>
      <c r="L1120" s="80">
        <f t="shared" si="88"/>
        <v>941.33429385744193</v>
      </c>
      <c r="M1120" s="71">
        <f t="shared" si="89"/>
        <v>0.13662186245118635</v>
      </c>
    </row>
    <row r="1121" spans="7:13" x14ac:dyDescent="0.3">
      <c r="G1121" s="5">
        <v>45085.291666666664</v>
      </c>
      <c r="H1121" s="91">
        <v>234.86</v>
      </c>
      <c r="I1121" s="80">
        <f t="shared" si="85"/>
        <v>196.95694551440337</v>
      </c>
      <c r="J1121" s="80">
        <f t="shared" si="86"/>
        <v>37.903054485596641</v>
      </c>
      <c r="K1121" s="80">
        <f t="shared" si="87"/>
        <v>37.903054485596641</v>
      </c>
      <c r="L1121" s="80">
        <f t="shared" si="88"/>
        <v>1436.6415393381076</v>
      </c>
      <c r="M1121" s="71">
        <f t="shared" si="89"/>
        <v>0.16138573825085856</v>
      </c>
    </row>
    <row r="1122" spans="7:13" x14ac:dyDescent="0.3">
      <c r="G1122" s="9">
        <v>45086.291666666664</v>
      </c>
      <c r="H1122" s="80">
        <v>244.4</v>
      </c>
      <c r="I1122" s="80">
        <f t="shared" si="85"/>
        <v>200.74725096296305</v>
      </c>
      <c r="J1122" s="80">
        <f t="shared" si="86"/>
        <v>43.652749037036955</v>
      </c>
      <c r="K1122" s="80">
        <f t="shared" si="87"/>
        <v>43.652749037036955</v>
      </c>
      <c r="L1122" s="80">
        <f t="shared" si="88"/>
        <v>1905.5624984905307</v>
      </c>
      <c r="M1122" s="71">
        <f t="shared" si="89"/>
        <v>0.17861190277020031</v>
      </c>
    </row>
    <row r="1123" spans="7:13" x14ac:dyDescent="0.3">
      <c r="G1123" s="5">
        <v>45089.291666666664</v>
      </c>
      <c r="H1123" s="91">
        <v>249.83</v>
      </c>
      <c r="I1123" s="80">
        <f t="shared" si="85"/>
        <v>205.11252586666674</v>
      </c>
      <c r="J1123" s="80">
        <f t="shared" si="86"/>
        <v>44.717474133333269</v>
      </c>
      <c r="K1123" s="80">
        <f t="shared" si="87"/>
        <v>44.717474133333269</v>
      </c>
      <c r="L1123" s="80">
        <f t="shared" si="88"/>
        <v>1999.65249286533</v>
      </c>
      <c r="M1123" s="71">
        <f t="shared" si="89"/>
        <v>0.17899161082869658</v>
      </c>
    </row>
    <row r="1124" spans="7:13" x14ac:dyDescent="0.3">
      <c r="G1124" s="9">
        <v>45090.291666666664</v>
      </c>
      <c r="H1124" s="80">
        <v>258.70999999999998</v>
      </c>
      <c r="I1124" s="80">
        <f t="shared" si="85"/>
        <v>209.58427328000008</v>
      </c>
      <c r="J1124" s="80">
        <f t="shared" si="86"/>
        <v>49.125726719999903</v>
      </c>
      <c r="K1124" s="80">
        <f t="shared" si="87"/>
        <v>49.125726719999903</v>
      </c>
      <c r="L1124" s="80">
        <f t="shared" si="88"/>
        <v>2413.3370257681127</v>
      </c>
      <c r="M1124" s="71">
        <f t="shared" si="89"/>
        <v>0.18988723559197521</v>
      </c>
    </row>
    <row r="1125" spans="7:13" x14ac:dyDescent="0.3">
      <c r="G1125" s="5">
        <v>45091.291666666664</v>
      </c>
      <c r="H1125" s="91">
        <v>256.79000000000002</v>
      </c>
      <c r="I1125" s="80">
        <f t="shared" si="85"/>
        <v>214.49684595200009</v>
      </c>
      <c r="J1125" s="80">
        <f t="shared" si="86"/>
        <v>42.293154047999934</v>
      </c>
      <c r="K1125" s="80">
        <f t="shared" si="87"/>
        <v>42.293154047999934</v>
      </c>
      <c r="L1125" s="80">
        <f t="shared" si="88"/>
        <v>1788.7108793278533</v>
      </c>
      <c r="M1125" s="71">
        <f t="shared" si="89"/>
        <v>0.16469938100393292</v>
      </c>
    </row>
    <row r="1126" spans="7:13" x14ac:dyDescent="0.3">
      <c r="G1126" s="9">
        <v>45092.291666666664</v>
      </c>
      <c r="H1126" s="80">
        <v>255.9</v>
      </c>
      <c r="I1126" s="80">
        <f t="shared" si="85"/>
        <v>218.72616135680008</v>
      </c>
      <c r="J1126" s="80">
        <f t="shared" si="86"/>
        <v>37.173838643199929</v>
      </c>
      <c r="K1126" s="80">
        <f t="shared" si="87"/>
        <v>37.173838643199929</v>
      </c>
      <c r="L1126" s="80">
        <f t="shared" si="88"/>
        <v>1381.8942794706643</v>
      </c>
      <c r="M1126" s="71">
        <f t="shared" si="89"/>
        <v>0.14526705214224278</v>
      </c>
    </row>
    <row r="1127" spans="7:13" x14ac:dyDescent="0.3">
      <c r="G1127" s="5">
        <v>45093.291666666664</v>
      </c>
      <c r="H1127" s="91">
        <v>260.54000000000002</v>
      </c>
      <c r="I1127" s="80">
        <f t="shared" si="85"/>
        <v>222.44354522112008</v>
      </c>
      <c r="J1127" s="80">
        <f t="shared" si="86"/>
        <v>38.096454778879945</v>
      </c>
      <c r="K1127" s="80">
        <f t="shared" si="87"/>
        <v>38.096454778879945</v>
      </c>
      <c r="L1127" s="80">
        <f t="shared" si="88"/>
        <v>1451.3398667192446</v>
      </c>
      <c r="M1127" s="71">
        <f t="shared" si="89"/>
        <v>0.14622113602087949</v>
      </c>
    </row>
    <row r="1128" spans="7:13" x14ac:dyDescent="0.3">
      <c r="G1128" s="9">
        <v>45097.291666666664</v>
      </c>
      <c r="H1128" s="80">
        <v>274.45</v>
      </c>
      <c r="I1128" s="80">
        <f t="shared" si="85"/>
        <v>226.25319069900809</v>
      </c>
      <c r="J1128" s="80">
        <f t="shared" si="86"/>
        <v>48.196809300991902</v>
      </c>
      <c r="K1128" s="80">
        <f t="shared" si="87"/>
        <v>48.196809300991902</v>
      </c>
      <c r="L1128" s="80">
        <f t="shared" si="88"/>
        <v>2322.9324267961797</v>
      </c>
      <c r="M1128" s="71">
        <f t="shared" si="89"/>
        <v>0.17561234942973913</v>
      </c>
    </row>
    <row r="1129" spans="7:13" x14ac:dyDescent="0.3">
      <c r="G1129" s="5">
        <v>45098.291666666664</v>
      </c>
      <c r="H1129" s="91">
        <v>259.45999999999998</v>
      </c>
      <c r="I1129" s="80">
        <f t="shared" si="85"/>
        <v>231.07287162910728</v>
      </c>
      <c r="J1129" s="80">
        <f t="shared" si="86"/>
        <v>28.387128370892697</v>
      </c>
      <c r="K1129" s="80">
        <f t="shared" si="87"/>
        <v>28.387128370892697</v>
      </c>
      <c r="L1129" s="80">
        <f t="shared" si="88"/>
        <v>805.82905714554101</v>
      </c>
      <c r="M1129" s="71">
        <f t="shared" si="89"/>
        <v>0.10940849599511562</v>
      </c>
    </row>
    <row r="1130" spans="7:13" x14ac:dyDescent="0.3">
      <c r="G1130" s="9">
        <v>45099.291666666664</v>
      </c>
      <c r="H1130" s="80">
        <v>264.61</v>
      </c>
      <c r="I1130" s="80">
        <f t="shared" si="85"/>
        <v>233.91158446619656</v>
      </c>
      <c r="J1130" s="80">
        <f t="shared" si="86"/>
        <v>30.698415533803455</v>
      </c>
      <c r="K1130" s="80">
        <f t="shared" si="87"/>
        <v>30.698415533803455</v>
      </c>
      <c r="L1130" s="80">
        <f t="shared" si="88"/>
        <v>942.39271628606525</v>
      </c>
      <c r="M1130" s="71">
        <f t="shared" si="89"/>
        <v>0.11601381479839558</v>
      </c>
    </row>
    <row r="1131" spans="7:13" x14ac:dyDescent="0.3">
      <c r="G1131" s="5">
        <v>45100.291666666664</v>
      </c>
      <c r="H1131" s="91">
        <v>256.60000000000002</v>
      </c>
      <c r="I1131" s="80">
        <f t="shared" si="85"/>
        <v>236.98142601957693</v>
      </c>
      <c r="J1131" s="80">
        <f t="shared" si="86"/>
        <v>19.618573980423093</v>
      </c>
      <c r="K1131" s="80">
        <f t="shared" si="87"/>
        <v>19.618573980423093</v>
      </c>
      <c r="L1131" s="80">
        <f t="shared" si="88"/>
        <v>384.88844502533402</v>
      </c>
      <c r="M1131" s="71">
        <f t="shared" si="89"/>
        <v>7.645586118637214E-2</v>
      </c>
    </row>
    <row r="1132" spans="7:13" x14ac:dyDescent="0.3">
      <c r="G1132" s="9">
        <v>45103.291666666664</v>
      </c>
      <c r="H1132" s="80">
        <v>241.05</v>
      </c>
      <c r="I1132" s="80">
        <f t="shared" si="85"/>
        <v>238.94328341761923</v>
      </c>
      <c r="J1132" s="80">
        <f t="shared" si="86"/>
        <v>2.1067165823807841</v>
      </c>
      <c r="K1132" s="80">
        <f t="shared" si="87"/>
        <v>2.1067165823807841</v>
      </c>
      <c r="L1132" s="80">
        <f t="shared" si="88"/>
        <v>4.4382547584781706</v>
      </c>
      <c r="M1132" s="71">
        <f t="shared" si="89"/>
        <v>8.7397493564853098E-3</v>
      </c>
    </row>
    <row r="1133" spans="7:13" x14ac:dyDescent="0.3">
      <c r="G1133" s="5">
        <v>45104.291666666664</v>
      </c>
      <c r="H1133" s="91">
        <v>250.21</v>
      </c>
      <c r="I1133" s="80">
        <f t="shared" si="85"/>
        <v>239.15395507585731</v>
      </c>
      <c r="J1133" s="80">
        <f t="shared" si="86"/>
        <v>11.056044924142697</v>
      </c>
      <c r="K1133" s="80">
        <f t="shared" si="87"/>
        <v>11.056044924142697</v>
      </c>
      <c r="L1133" s="80">
        <f t="shared" si="88"/>
        <v>122.23612936466148</v>
      </c>
      <c r="M1133" s="71">
        <f t="shared" si="89"/>
        <v>4.4187062564017013E-2</v>
      </c>
    </row>
    <row r="1134" spans="7:13" x14ac:dyDescent="0.3">
      <c r="G1134" s="9">
        <v>45105.291666666664</v>
      </c>
      <c r="H1134" s="80">
        <v>256.24</v>
      </c>
      <c r="I1134" s="80">
        <f t="shared" si="85"/>
        <v>240.25955956827158</v>
      </c>
      <c r="J1134" s="80">
        <f t="shared" si="86"/>
        <v>15.980440431728425</v>
      </c>
      <c r="K1134" s="80">
        <f t="shared" si="87"/>
        <v>15.980440431728425</v>
      </c>
      <c r="L1134" s="80">
        <f t="shared" si="88"/>
        <v>255.37447639202057</v>
      </c>
      <c r="M1134" s="71">
        <f t="shared" si="89"/>
        <v>6.2365128128818392E-2</v>
      </c>
    </row>
    <row r="1135" spans="7:13" x14ac:dyDescent="0.3">
      <c r="G1135" s="5">
        <v>45106.291666666664</v>
      </c>
      <c r="H1135" s="91">
        <v>257.5</v>
      </c>
      <c r="I1135" s="80">
        <f t="shared" si="85"/>
        <v>241.85760361144443</v>
      </c>
      <c r="J1135" s="80">
        <f t="shared" si="86"/>
        <v>15.642396388555568</v>
      </c>
      <c r="K1135" s="80">
        <f t="shared" si="87"/>
        <v>15.642396388555568</v>
      </c>
      <c r="L1135" s="80">
        <f t="shared" si="88"/>
        <v>244.68456477669628</v>
      </c>
      <c r="M1135" s="71">
        <f t="shared" si="89"/>
        <v>6.0747170440992496E-2</v>
      </c>
    </row>
    <row r="1136" spans="7:13" x14ac:dyDescent="0.3">
      <c r="G1136" s="9">
        <v>45107.291666666664</v>
      </c>
      <c r="H1136" s="80">
        <v>261.77</v>
      </c>
      <c r="I1136" s="80">
        <f t="shared" si="85"/>
        <v>243.42184325029999</v>
      </c>
      <c r="J1136" s="80">
        <f t="shared" si="86"/>
        <v>18.348156749699996</v>
      </c>
      <c r="K1136" s="80">
        <f t="shared" si="87"/>
        <v>18.348156749699996</v>
      </c>
      <c r="L1136" s="80">
        <f t="shared" si="88"/>
        <v>336.65485611156151</v>
      </c>
      <c r="M1136" s="71">
        <f t="shared" si="89"/>
        <v>7.0092664360698317E-2</v>
      </c>
    </row>
    <row r="1137" spans="7:13" x14ac:dyDescent="0.3">
      <c r="G1137" s="5">
        <v>45110.291666666664</v>
      </c>
      <c r="H1137" s="91">
        <v>279.82</v>
      </c>
      <c r="I1137" s="80">
        <f t="shared" si="85"/>
        <v>245.25665892526999</v>
      </c>
      <c r="J1137" s="80">
        <f t="shared" si="86"/>
        <v>34.563341074730005</v>
      </c>
      <c r="K1137" s="80">
        <f t="shared" si="87"/>
        <v>34.563341074730005</v>
      </c>
      <c r="L1137" s="80">
        <f t="shared" si="88"/>
        <v>1194.6245462481183</v>
      </c>
      <c r="M1137" s="71">
        <f t="shared" si="89"/>
        <v>0.12351990949442501</v>
      </c>
    </row>
    <row r="1138" spans="7:13" x14ac:dyDescent="0.3">
      <c r="G1138" s="9">
        <v>45112.291666666664</v>
      </c>
      <c r="H1138" s="80">
        <v>282.48</v>
      </c>
      <c r="I1138" s="80">
        <f t="shared" si="85"/>
        <v>248.71299303274299</v>
      </c>
      <c r="J1138" s="80">
        <f t="shared" si="86"/>
        <v>33.767006967257032</v>
      </c>
      <c r="K1138" s="80">
        <f t="shared" si="87"/>
        <v>33.767006967257032</v>
      </c>
      <c r="L1138" s="80">
        <f t="shared" si="88"/>
        <v>1140.2107595267848</v>
      </c>
      <c r="M1138" s="71">
        <f t="shared" si="89"/>
        <v>0.11953769104806368</v>
      </c>
    </row>
    <row r="1139" spans="7:13" x14ac:dyDescent="0.3">
      <c r="G1139" s="5">
        <v>45113.291666666664</v>
      </c>
      <c r="H1139" s="91">
        <v>276.54000000000002</v>
      </c>
      <c r="I1139" s="80">
        <f t="shared" si="85"/>
        <v>252.08969372946871</v>
      </c>
      <c r="J1139" s="80">
        <f t="shared" si="86"/>
        <v>24.450306270531314</v>
      </c>
      <c r="K1139" s="80">
        <f t="shared" si="87"/>
        <v>24.450306270531314</v>
      </c>
      <c r="L1139" s="80">
        <f t="shared" si="88"/>
        <v>597.81747672278289</v>
      </c>
      <c r="M1139" s="71">
        <f t="shared" si="89"/>
        <v>8.8415080171155389E-2</v>
      </c>
    </row>
    <row r="1140" spans="7:13" x14ac:dyDescent="0.3">
      <c r="G1140" s="9">
        <v>45114.291666666664</v>
      </c>
      <c r="H1140" s="80">
        <v>274.43</v>
      </c>
      <c r="I1140" s="80">
        <f t="shared" si="85"/>
        <v>254.53472435652185</v>
      </c>
      <c r="J1140" s="80">
        <f t="shared" si="86"/>
        <v>19.895275643478158</v>
      </c>
      <c r="K1140" s="80">
        <f t="shared" si="87"/>
        <v>19.895275643478158</v>
      </c>
      <c r="L1140" s="80">
        <f t="shared" si="88"/>
        <v>395.82199292997524</v>
      </c>
      <c r="M1140" s="71">
        <f t="shared" si="89"/>
        <v>7.2496722819947373E-2</v>
      </c>
    </row>
    <row r="1141" spans="7:13" x14ac:dyDescent="0.3">
      <c r="G1141" s="5">
        <v>45117.291666666664</v>
      </c>
      <c r="H1141" s="91">
        <v>269.61</v>
      </c>
      <c r="I1141" s="80">
        <f t="shared" si="85"/>
        <v>256.52425192086969</v>
      </c>
      <c r="J1141" s="80">
        <f t="shared" si="86"/>
        <v>13.085748079130326</v>
      </c>
      <c r="K1141" s="80">
        <f t="shared" si="87"/>
        <v>13.085748079130326</v>
      </c>
      <c r="L1141" s="80">
        <f t="shared" si="88"/>
        <v>171.236802790463</v>
      </c>
      <c r="M1141" s="71">
        <f t="shared" si="89"/>
        <v>4.8535840952228501E-2</v>
      </c>
    </row>
    <row r="1142" spans="7:13" x14ac:dyDescent="0.3">
      <c r="G1142" s="9">
        <v>45118.291666666664</v>
      </c>
      <c r="H1142" s="80">
        <v>269.79000000000002</v>
      </c>
      <c r="I1142" s="80">
        <f t="shared" si="85"/>
        <v>257.83282672878272</v>
      </c>
      <c r="J1142" s="80">
        <f t="shared" si="86"/>
        <v>11.9571732712173</v>
      </c>
      <c r="K1142" s="80">
        <f t="shared" si="87"/>
        <v>11.9571732712173</v>
      </c>
      <c r="L1142" s="80">
        <f t="shared" si="88"/>
        <v>142.97399263791343</v>
      </c>
      <c r="M1142" s="71">
        <f t="shared" si="89"/>
        <v>4.4320298273536084E-2</v>
      </c>
    </row>
    <row r="1143" spans="7:13" x14ac:dyDescent="0.3">
      <c r="G1143" s="5">
        <v>45119.291666666664</v>
      </c>
      <c r="H1143" s="91">
        <v>271.99</v>
      </c>
      <c r="I1143" s="80">
        <f t="shared" si="85"/>
        <v>259.02854405590443</v>
      </c>
      <c r="J1143" s="80">
        <f t="shared" si="86"/>
        <v>12.961455944095576</v>
      </c>
      <c r="K1143" s="80">
        <f t="shared" si="87"/>
        <v>12.961455944095576</v>
      </c>
      <c r="L1143" s="80">
        <f t="shared" si="88"/>
        <v>167.99934019073055</v>
      </c>
      <c r="M1143" s="71">
        <f t="shared" si="89"/>
        <v>4.7654163550481909E-2</v>
      </c>
    </row>
    <row r="1144" spans="7:13" x14ac:dyDescent="0.3">
      <c r="G1144" s="9">
        <v>45120.291666666664</v>
      </c>
      <c r="H1144" s="80">
        <v>277.89999999999998</v>
      </c>
      <c r="I1144" s="80">
        <f t="shared" si="85"/>
        <v>260.32468965031399</v>
      </c>
      <c r="J1144" s="80">
        <f t="shared" si="86"/>
        <v>17.575310349685992</v>
      </c>
      <c r="K1144" s="80">
        <f t="shared" si="87"/>
        <v>17.575310349685992</v>
      </c>
      <c r="L1144" s="80">
        <f t="shared" si="88"/>
        <v>308.89153388777953</v>
      </c>
      <c r="M1144" s="71">
        <f t="shared" si="89"/>
        <v>6.3243290211176653E-2</v>
      </c>
    </row>
    <row r="1145" spans="7:13" x14ac:dyDescent="0.3">
      <c r="G1145" s="5">
        <v>45121.291666666664</v>
      </c>
      <c r="H1145" s="91">
        <v>281.38</v>
      </c>
      <c r="I1145" s="80">
        <f t="shared" si="85"/>
        <v>262.08222068528261</v>
      </c>
      <c r="J1145" s="80">
        <f t="shared" si="86"/>
        <v>19.297779314717388</v>
      </c>
      <c r="K1145" s="80">
        <f t="shared" si="87"/>
        <v>19.297779314717388</v>
      </c>
      <c r="L1145" s="80">
        <f t="shared" si="88"/>
        <v>372.40428647953433</v>
      </c>
      <c r="M1145" s="71">
        <f t="shared" si="89"/>
        <v>6.8582626038515129E-2</v>
      </c>
    </row>
    <row r="1146" spans="7:13" x14ac:dyDescent="0.3">
      <c r="G1146" s="9">
        <v>45124.291666666664</v>
      </c>
      <c r="H1146" s="80">
        <v>290.38</v>
      </c>
      <c r="I1146" s="80">
        <f t="shared" si="85"/>
        <v>264.01199861675434</v>
      </c>
      <c r="J1146" s="80">
        <f t="shared" si="86"/>
        <v>26.368001383245655</v>
      </c>
      <c r="K1146" s="80">
        <f t="shared" si="87"/>
        <v>26.368001383245655</v>
      </c>
      <c r="L1146" s="80">
        <f t="shared" si="88"/>
        <v>695.27149694684476</v>
      </c>
      <c r="M1146" s="71">
        <f t="shared" si="89"/>
        <v>9.0805156633534181E-2</v>
      </c>
    </row>
    <row r="1147" spans="7:13" x14ac:dyDescent="0.3">
      <c r="G1147" s="5">
        <v>45125.291666666664</v>
      </c>
      <c r="H1147" s="91">
        <v>293.33999999999997</v>
      </c>
      <c r="I1147" s="80">
        <f t="shared" si="85"/>
        <v>266.64879875507893</v>
      </c>
      <c r="J1147" s="80">
        <f t="shared" si="86"/>
        <v>26.691201244921047</v>
      </c>
      <c r="K1147" s="80">
        <f t="shared" si="87"/>
        <v>26.691201244921047</v>
      </c>
      <c r="L1147" s="80">
        <f t="shared" si="88"/>
        <v>712.42022389687486</v>
      </c>
      <c r="M1147" s="71">
        <f t="shared" si="89"/>
        <v>9.0990663547150227E-2</v>
      </c>
    </row>
    <row r="1148" spans="7:13" x14ac:dyDescent="0.3">
      <c r="G1148" s="9">
        <v>45126.291666666664</v>
      </c>
      <c r="H1148" s="80">
        <v>291.26</v>
      </c>
      <c r="I1148" s="80">
        <f t="shared" si="85"/>
        <v>269.31791887957104</v>
      </c>
      <c r="J1148" s="80">
        <f t="shared" si="86"/>
        <v>21.942081120428952</v>
      </c>
      <c r="K1148" s="80">
        <f t="shared" si="87"/>
        <v>21.942081120428952</v>
      </c>
      <c r="L1148" s="80">
        <f t="shared" si="88"/>
        <v>481.45492389548468</v>
      </c>
      <c r="M1148" s="71">
        <f t="shared" si="89"/>
        <v>7.5335030970366521E-2</v>
      </c>
    </row>
    <row r="1149" spans="7:13" x14ac:dyDescent="0.3">
      <c r="G1149" s="5">
        <v>45127.291666666664</v>
      </c>
      <c r="H1149" s="91">
        <v>262.89999999999998</v>
      </c>
      <c r="I1149" s="80">
        <f t="shared" si="85"/>
        <v>271.51212699161391</v>
      </c>
      <c r="J1149" s="80">
        <f t="shared" si="86"/>
        <v>-8.612126991613934</v>
      </c>
      <c r="K1149" s="80">
        <f t="shared" si="87"/>
        <v>8.612126991613934</v>
      </c>
      <c r="L1149" s="80">
        <f t="shared" si="88"/>
        <v>74.168731319685264</v>
      </c>
      <c r="M1149" s="71">
        <f t="shared" si="89"/>
        <v>3.275818559001116E-2</v>
      </c>
    </row>
    <row r="1150" spans="7:13" x14ac:dyDescent="0.3">
      <c r="G1150" s="9">
        <v>45128.291666666664</v>
      </c>
      <c r="H1150" s="80">
        <v>260.02</v>
      </c>
      <c r="I1150" s="80">
        <f t="shared" si="85"/>
        <v>270.65091429245251</v>
      </c>
      <c r="J1150" s="80">
        <f t="shared" si="86"/>
        <v>-10.63091429245253</v>
      </c>
      <c r="K1150" s="80">
        <f t="shared" si="87"/>
        <v>10.63091429245253</v>
      </c>
      <c r="L1150" s="80">
        <f t="shared" si="88"/>
        <v>113.01633869347148</v>
      </c>
      <c r="M1150" s="71">
        <f t="shared" si="89"/>
        <v>4.088498689505627E-2</v>
      </c>
    </row>
    <row r="1151" spans="7:13" x14ac:dyDescent="0.3">
      <c r="G1151" s="5">
        <v>45131.291666666664</v>
      </c>
      <c r="H1151" s="91">
        <v>269.06</v>
      </c>
      <c r="I1151" s="80">
        <f t="shared" si="85"/>
        <v>269.58782286320724</v>
      </c>
      <c r="J1151" s="80">
        <f t="shared" si="86"/>
        <v>-0.52782286320723415</v>
      </c>
      <c r="K1151" s="80">
        <f t="shared" si="87"/>
        <v>0.52782286320723415</v>
      </c>
      <c r="L1151" s="80">
        <f t="shared" si="88"/>
        <v>0.27859697492428259</v>
      </c>
      <c r="M1151" s="71">
        <f t="shared" si="89"/>
        <v>1.9617292173018438E-3</v>
      </c>
    </row>
    <row r="1152" spans="7:13" x14ac:dyDescent="0.3">
      <c r="G1152" s="9">
        <v>45132.291666666664</v>
      </c>
      <c r="H1152" s="80">
        <v>265.27999999999997</v>
      </c>
      <c r="I1152" s="80">
        <f t="shared" si="85"/>
        <v>269.5350405768865</v>
      </c>
      <c r="J1152" s="80">
        <f t="shared" si="86"/>
        <v>-4.2550405768865289</v>
      </c>
      <c r="K1152" s="80">
        <f t="shared" si="87"/>
        <v>4.2550405768865289</v>
      </c>
      <c r="L1152" s="80">
        <f t="shared" si="88"/>
        <v>18.105370310950846</v>
      </c>
      <c r="M1152" s="71">
        <f t="shared" si="89"/>
        <v>1.6039809171013757E-2</v>
      </c>
    </row>
    <row r="1153" spans="7:13" x14ac:dyDescent="0.3">
      <c r="G1153" s="5">
        <v>45133.291666666664</v>
      </c>
      <c r="H1153" s="91">
        <v>264.35000000000002</v>
      </c>
      <c r="I1153" s="80">
        <f t="shared" si="85"/>
        <v>269.10953651919789</v>
      </c>
      <c r="J1153" s="80">
        <f t="shared" si="86"/>
        <v>-4.7595365191978658</v>
      </c>
      <c r="K1153" s="80">
        <f t="shared" si="87"/>
        <v>4.7595365191978658</v>
      </c>
      <c r="L1153" s="80">
        <f t="shared" si="88"/>
        <v>22.653187877578137</v>
      </c>
      <c r="M1153" s="71">
        <f t="shared" si="89"/>
        <v>1.8004677583498638E-2</v>
      </c>
    </row>
    <row r="1154" spans="7:13" x14ac:dyDescent="0.3">
      <c r="G1154" s="9">
        <v>45134.291666666664</v>
      </c>
      <c r="H1154" s="80">
        <v>255.71</v>
      </c>
      <c r="I1154" s="80">
        <f t="shared" si="85"/>
        <v>268.63358286727811</v>
      </c>
      <c r="J1154" s="80">
        <f t="shared" si="86"/>
        <v>-12.9235828672781</v>
      </c>
      <c r="K1154" s="80">
        <f t="shared" si="87"/>
        <v>12.9235828672781</v>
      </c>
      <c r="L1154" s="80">
        <f t="shared" si="88"/>
        <v>167.01899412740403</v>
      </c>
      <c r="M1154" s="71">
        <f t="shared" si="89"/>
        <v>5.0539997916695084E-2</v>
      </c>
    </row>
    <row r="1155" spans="7:13" x14ac:dyDescent="0.3">
      <c r="G1155" s="5">
        <v>45135.291666666664</v>
      </c>
      <c r="H1155" s="91">
        <v>266.44</v>
      </c>
      <c r="I1155" s="80">
        <f t="shared" si="85"/>
        <v>267.34122458055032</v>
      </c>
      <c r="J1155" s="80">
        <f t="shared" si="86"/>
        <v>-0.90122458055031984</v>
      </c>
      <c r="K1155" s="80">
        <f t="shared" si="87"/>
        <v>0.90122458055031984</v>
      </c>
      <c r="L1155" s="80">
        <f t="shared" si="88"/>
        <v>0.81220574458809991</v>
      </c>
      <c r="M1155" s="71">
        <f t="shared" si="89"/>
        <v>3.3824672742468094E-3</v>
      </c>
    </row>
    <row r="1156" spans="7:13" x14ac:dyDescent="0.3">
      <c r="G1156" s="9">
        <v>45138.291666666664</v>
      </c>
      <c r="H1156" s="80">
        <v>267.43</v>
      </c>
      <c r="I1156" s="80">
        <f t="shared" si="85"/>
        <v>267.2511021224953</v>
      </c>
      <c r="J1156" s="80">
        <f t="shared" si="86"/>
        <v>0.17889787750470987</v>
      </c>
      <c r="K1156" s="80">
        <f t="shared" si="87"/>
        <v>0.17889787750470987</v>
      </c>
      <c r="L1156" s="80">
        <f t="shared" si="88"/>
        <v>3.200445057569018E-2</v>
      </c>
      <c r="M1156" s="71">
        <f t="shared" si="89"/>
        <v>6.6895216507014874E-4</v>
      </c>
    </row>
    <row r="1157" spans="7:13" x14ac:dyDescent="0.3">
      <c r="G1157" s="5">
        <v>45139.291666666664</v>
      </c>
      <c r="H1157" s="91">
        <v>261.07</v>
      </c>
      <c r="I1157" s="80">
        <f t="shared" si="85"/>
        <v>267.2689919102458</v>
      </c>
      <c r="J1157" s="80">
        <f t="shared" si="86"/>
        <v>-6.1989919102458089</v>
      </c>
      <c r="K1157" s="80">
        <f t="shared" si="87"/>
        <v>6.1989919102458089</v>
      </c>
      <c r="L1157" s="80">
        <f t="shared" si="88"/>
        <v>38.427500703292985</v>
      </c>
      <c r="M1157" s="71">
        <f t="shared" si="89"/>
        <v>2.374455858676144E-2</v>
      </c>
    </row>
    <row r="1158" spans="7:13" x14ac:dyDescent="0.3">
      <c r="G1158" s="9">
        <v>45140.291666666664</v>
      </c>
      <c r="H1158" s="80">
        <v>254.11</v>
      </c>
      <c r="I1158" s="80">
        <f t="shared" ref="I1158:I1221" si="90">alpha*H1157+(1-alpha)*I1157</f>
        <v>266.64909271922124</v>
      </c>
      <c r="J1158" s="80">
        <f t="shared" ref="J1158:J1221" si="91">H1158-I1158</f>
        <v>-12.53909271922123</v>
      </c>
      <c r="K1158" s="80">
        <f t="shared" ref="K1158:K1221" si="92">ABS(J1158)</f>
        <v>12.53909271922123</v>
      </c>
      <c r="L1158" s="80">
        <f t="shared" ref="L1158:L1221" si="93">J1158^2</f>
        <v>157.22884622122686</v>
      </c>
      <c r="M1158" s="71">
        <f t="shared" ref="M1158:M1221" si="94">K1158/H1158</f>
        <v>4.9345136827441773E-2</v>
      </c>
    </row>
    <row r="1159" spans="7:13" x14ac:dyDescent="0.3">
      <c r="G1159" s="5">
        <v>45141.291666666664</v>
      </c>
      <c r="H1159" s="91">
        <v>259.32</v>
      </c>
      <c r="I1159" s="80">
        <f t="shared" si="90"/>
        <v>265.39518344729913</v>
      </c>
      <c r="J1159" s="80">
        <f t="shared" si="91"/>
        <v>-6.0751834472991391</v>
      </c>
      <c r="K1159" s="80">
        <f t="shared" si="92"/>
        <v>6.0751834472991391</v>
      </c>
      <c r="L1159" s="80">
        <f t="shared" si="93"/>
        <v>36.907853918337452</v>
      </c>
      <c r="M1159" s="71">
        <f t="shared" si="94"/>
        <v>2.342736174340251E-2</v>
      </c>
    </row>
    <row r="1160" spans="7:13" x14ac:dyDescent="0.3">
      <c r="G1160" s="9">
        <v>45142.291666666664</v>
      </c>
      <c r="H1160" s="80">
        <v>253.86</v>
      </c>
      <c r="I1160" s="80">
        <f t="shared" si="90"/>
        <v>264.78766510256924</v>
      </c>
      <c r="J1160" s="80">
        <f t="shared" si="91"/>
        <v>-10.927665102569222</v>
      </c>
      <c r="K1160" s="80">
        <f t="shared" si="92"/>
        <v>10.927665102569222</v>
      </c>
      <c r="L1160" s="80">
        <f t="shared" si="93"/>
        <v>119.4138645939092</v>
      </c>
      <c r="M1160" s="71">
        <f t="shared" si="94"/>
        <v>4.3046029711530848E-2</v>
      </c>
    </row>
    <row r="1161" spans="7:13" x14ac:dyDescent="0.3">
      <c r="G1161" s="5">
        <v>45145.291666666664</v>
      </c>
      <c r="H1161" s="91">
        <v>251.45</v>
      </c>
      <c r="I1161" s="80">
        <f t="shared" si="90"/>
        <v>263.69489859231231</v>
      </c>
      <c r="J1161" s="80">
        <f t="shared" si="91"/>
        <v>-12.244898592312325</v>
      </c>
      <c r="K1161" s="80">
        <f t="shared" si="92"/>
        <v>12.244898592312325</v>
      </c>
      <c r="L1161" s="80">
        <f t="shared" si="93"/>
        <v>149.93754153601236</v>
      </c>
      <c r="M1161" s="71">
        <f t="shared" si="94"/>
        <v>4.8697150894063734E-2</v>
      </c>
    </row>
    <row r="1162" spans="7:13" x14ac:dyDescent="0.3">
      <c r="G1162" s="9">
        <v>45146.291666666664</v>
      </c>
      <c r="H1162" s="80">
        <v>249.7</v>
      </c>
      <c r="I1162" s="80">
        <f t="shared" si="90"/>
        <v>262.47040873308106</v>
      </c>
      <c r="J1162" s="80">
        <f t="shared" si="91"/>
        <v>-12.770408733081069</v>
      </c>
      <c r="K1162" s="80">
        <f t="shared" si="92"/>
        <v>12.770408733081069</v>
      </c>
      <c r="L1162" s="80">
        <f t="shared" si="93"/>
        <v>163.08333920995324</v>
      </c>
      <c r="M1162" s="71">
        <f t="shared" si="94"/>
        <v>5.1143006540172488E-2</v>
      </c>
    </row>
    <row r="1163" spans="7:13" x14ac:dyDescent="0.3">
      <c r="G1163" s="5">
        <v>45147.291666666664</v>
      </c>
      <c r="H1163" s="91">
        <v>242.19</v>
      </c>
      <c r="I1163" s="80">
        <f t="shared" si="90"/>
        <v>261.19336785977293</v>
      </c>
      <c r="J1163" s="80">
        <f t="shared" si="91"/>
        <v>-19.003367859772936</v>
      </c>
      <c r="K1163" s="80">
        <f t="shared" si="92"/>
        <v>19.003367859772936</v>
      </c>
      <c r="L1163" s="80">
        <f t="shared" si="93"/>
        <v>361.12799001385105</v>
      </c>
      <c r="M1163" s="71">
        <f t="shared" si="94"/>
        <v>7.8464708946583001E-2</v>
      </c>
    </row>
    <row r="1164" spans="7:13" x14ac:dyDescent="0.3">
      <c r="G1164" s="9">
        <v>45148.291666666664</v>
      </c>
      <c r="H1164" s="80">
        <v>245.34</v>
      </c>
      <c r="I1164" s="80">
        <f t="shared" si="90"/>
        <v>259.29303107379565</v>
      </c>
      <c r="J1164" s="80">
        <f t="shared" si="91"/>
        <v>-13.953031073795643</v>
      </c>
      <c r="K1164" s="80">
        <f t="shared" si="92"/>
        <v>13.953031073795643</v>
      </c>
      <c r="L1164" s="80">
        <f t="shared" si="93"/>
        <v>194.68707614630679</v>
      </c>
      <c r="M1164" s="71">
        <f t="shared" si="94"/>
        <v>5.6872222523011502E-2</v>
      </c>
    </row>
    <row r="1165" spans="7:13" x14ac:dyDescent="0.3">
      <c r="G1165" s="5">
        <v>45149.291666666664</v>
      </c>
      <c r="H1165" s="91">
        <v>242.65</v>
      </c>
      <c r="I1165" s="80">
        <f t="shared" si="90"/>
        <v>257.89772796641608</v>
      </c>
      <c r="J1165" s="80">
        <f t="shared" si="91"/>
        <v>-15.247727966416079</v>
      </c>
      <c r="K1165" s="80">
        <f t="shared" si="92"/>
        <v>15.247727966416079</v>
      </c>
      <c r="L1165" s="80">
        <f t="shared" si="93"/>
        <v>232.49320813782703</v>
      </c>
      <c r="M1165" s="71">
        <f t="shared" si="94"/>
        <v>6.283835963905246E-2</v>
      </c>
    </row>
    <row r="1166" spans="7:13" x14ac:dyDescent="0.3">
      <c r="G1166" s="9">
        <v>45152.291666666664</v>
      </c>
      <c r="H1166" s="80">
        <v>239.76</v>
      </c>
      <c r="I1166" s="80">
        <f t="shared" si="90"/>
        <v>256.37295516977446</v>
      </c>
      <c r="J1166" s="80">
        <f t="shared" si="91"/>
        <v>-16.612955169774466</v>
      </c>
      <c r="K1166" s="80">
        <f t="shared" si="92"/>
        <v>16.612955169774466</v>
      </c>
      <c r="L1166" s="80">
        <f t="shared" si="93"/>
        <v>275.99027947293615</v>
      </c>
      <c r="M1166" s="71">
        <f t="shared" si="94"/>
        <v>6.9289936477204148E-2</v>
      </c>
    </row>
    <row r="1167" spans="7:13" x14ac:dyDescent="0.3">
      <c r="G1167" s="5">
        <v>45153.291666666664</v>
      </c>
      <c r="H1167" s="91">
        <v>232.96</v>
      </c>
      <c r="I1167" s="80">
        <f t="shared" si="90"/>
        <v>254.71165965279701</v>
      </c>
      <c r="J1167" s="80">
        <f t="shared" si="91"/>
        <v>-21.751659652797002</v>
      </c>
      <c r="K1167" s="80">
        <f t="shared" si="92"/>
        <v>21.751659652797002</v>
      </c>
      <c r="L1167" s="80">
        <f t="shared" si="93"/>
        <v>473.13469765111699</v>
      </c>
      <c r="M1167" s="71">
        <f t="shared" si="94"/>
        <v>9.3370791778833284E-2</v>
      </c>
    </row>
    <row r="1168" spans="7:13" x14ac:dyDescent="0.3">
      <c r="G1168" s="9">
        <v>45154.291666666664</v>
      </c>
      <c r="H1168" s="80">
        <v>225.6</v>
      </c>
      <c r="I1168" s="80">
        <f t="shared" si="90"/>
        <v>252.53649368751729</v>
      </c>
      <c r="J1168" s="80">
        <f t="shared" si="91"/>
        <v>-26.936493687517299</v>
      </c>
      <c r="K1168" s="80">
        <f t="shared" si="92"/>
        <v>26.936493687517299</v>
      </c>
      <c r="L1168" s="80">
        <f t="shared" si="93"/>
        <v>725.57469217765924</v>
      </c>
      <c r="M1168" s="71">
        <f t="shared" si="94"/>
        <v>0.11939935145176107</v>
      </c>
    </row>
    <row r="1169" spans="7:13" x14ac:dyDescent="0.3">
      <c r="G1169" s="5">
        <v>45155.291666666664</v>
      </c>
      <c r="H1169" s="91">
        <v>219.22</v>
      </c>
      <c r="I1169" s="80">
        <f t="shared" si="90"/>
        <v>249.84284431876557</v>
      </c>
      <c r="J1169" s="80">
        <f t="shared" si="91"/>
        <v>-30.622844318765573</v>
      </c>
      <c r="K1169" s="80">
        <f t="shared" si="92"/>
        <v>30.622844318765573</v>
      </c>
      <c r="L1169" s="80">
        <f t="shared" si="93"/>
        <v>937.75859417135291</v>
      </c>
      <c r="M1169" s="71">
        <f t="shared" si="94"/>
        <v>0.13969001148967053</v>
      </c>
    </row>
    <row r="1170" spans="7:13" x14ac:dyDescent="0.3">
      <c r="G1170" s="9">
        <v>45156.291666666664</v>
      </c>
      <c r="H1170" s="80">
        <v>215.49</v>
      </c>
      <c r="I1170" s="80">
        <f t="shared" si="90"/>
        <v>246.78055988688902</v>
      </c>
      <c r="J1170" s="80">
        <f t="shared" si="91"/>
        <v>-31.290559886889014</v>
      </c>
      <c r="K1170" s="80">
        <f t="shared" si="92"/>
        <v>31.290559886889014</v>
      </c>
      <c r="L1170" s="80">
        <f t="shared" si="93"/>
        <v>979.09913803498785</v>
      </c>
      <c r="M1170" s="71">
        <f t="shared" si="94"/>
        <v>0.14520655198333571</v>
      </c>
    </row>
    <row r="1171" spans="7:13" x14ac:dyDescent="0.3">
      <c r="G1171" s="5">
        <v>45159.291666666664</v>
      </c>
      <c r="H1171" s="91">
        <v>231.28</v>
      </c>
      <c r="I1171" s="80">
        <f t="shared" si="90"/>
        <v>243.65150389820013</v>
      </c>
      <c r="J1171" s="80">
        <f t="shared" si="91"/>
        <v>-12.371503898200132</v>
      </c>
      <c r="K1171" s="80">
        <f t="shared" si="92"/>
        <v>12.371503898200132</v>
      </c>
      <c r="L1171" s="80">
        <f t="shared" si="93"/>
        <v>153.05410870318104</v>
      </c>
      <c r="M1171" s="71">
        <f t="shared" si="94"/>
        <v>5.3491455803355813E-2</v>
      </c>
    </row>
    <row r="1172" spans="7:13" x14ac:dyDescent="0.3">
      <c r="G1172" s="9">
        <v>45160.291666666664</v>
      </c>
      <c r="H1172" s="80">
        <v>233.19</v>
      </c>
      <c r="I1172" s="80">
        <f t="shared" si="90"/>
        <v>242.41435350838015</v>
      </c>
      <c r="J1172" s="80">
        <f t="shared" si="91"/>
        <v>-9.2243535083801476</v>
      </c>
      <c r="K1172" s="80">
        <f t="shared" si="92"/>
        <v>9.2243535083801476</v>
      </c>
      <c r="L1172" s="80">
        <f t="shared" si="93"/>
        <v>85.088697647565141</v>
      </c>
      <c r="M1172" s="71">
        <f t="shared" si="94"/>
        <v>3.9557243056649719E-2</v>
      </c>
    </row>
    <row r="1173" spans="7:13" x14ac:dyDescent="0.3">
      <c r="G1173" s="5">
        <v>45161.291666666664</v>
      </c>
      <c r="H1173" s="91">
        <v>236.86</v>
      </c>
      <c r="I1173" s="80">
        <f t="shared" si="90"/>
        <v>241.49191815754216</v>
      </c>
      <c r="J1173" s="80">
        <f t="shared" si="91"/>
        <v>-4.6319181575421453</v>
      </c>
      <c r="K1173" s="80">
        <f t="shared" si="92"/>
        <v>4.6319181575421453</v>
      </c>
      <c r="L1173" s="80">
        <f t="shared" si="93"/>
        <v>21.454665818168621</v>
      </c>
      <c r="M1173" s="71">
        <f t="shared" si="94"/>
        <v>1.9555510248848034E-2</v>
      </c>
    </row>
    <row r="1174" spans="7:13" x14ac:dyDescent="0.3">
      <c r="G1174" s="9">
        <v>45162.291666666664</v>
      </c>
      <c r="H1174" s="80">
        <v>230.04</v>
      </c>
      <c r="I1174" s="80">
        <f t="shared" si="90"/>
        <v>241.02872634178794</v>
      </c>
      <c r="J1174" s="80">
        <f t="shared" si="91"/>
        <v>-10.988726341787952</v>
      </c>
      <c r="K1174" s="80">
        <f t="shared" si="92"/>
        <v>10.988726341787952</v>
      </c>
      <c r="L1174" s="80">
        <f t="shared" si="93"/>
        <v>120.75210661470443</v>
      </c>
      <c r="M1174" s="71">
        <f t="shared" si="94"/>
        <v>4.7768763440218888E-2</v>
      </c>
    </row>
    <row r="1175" spans="7:13" x14ac:dyDescent="0.3">
      <c r="G1175" s="5">
        <v>45163.291666666664</v>
      </c>
      <c r="H1175" s="91">
        <v>238.59</v>
      </c>
      <c r="I1175" s="80">
        <f t="shared" si="90"/>
        <v>239.92985370760914</v>
      </c>
      <c r="J1175" s="80">
        <f t="shared" si="91"/>
        <v>-1.3398537076091372</v>
      </c>
      <c r="K1175" s="80">
        <f t="shared" si="92"/>
        <v>1.3398537076091372</v>
      </c>
      <c r="L1175" s="80">
        <f t="shared" si="93"/>
        <v>1.7952079577939515</v>
      </c>
      <c r="M1175" s="71">
        <f t="shared" si="94"/>
        <v>5.615716113873747E-3</v>
      </c>
    </row>
    <row r="1176" spans="7:13" x14ac:dyDescent="0.3">
      <c r="G1176" s="9">
        <v>45166.291666666664</v>
      </c>
      <c r="H1176" s="80">
        <v>238.82</v>
      </c>
      <c r="I1176" s="80">
        <f t="shared" si="90"/>
        <v>239.79586833684823</v>
      </c>
      <c r="J1176" s="80">
        <f t="shared" si="91"/>
        <v>-0.97586833684823659</v>
      </c>
      <c r="K1176" s="80">
        <f t="shared" si="92"/>
        <v>0.97586833684823659</v>
      </c>
      <c r="L1176" s="80">
        <f t="shared" si="93"/>
        <v>0.95231901086294335</v>
      </c>
      <c r="M1176" s="71">
        <f t="shared" si="94"/>
        <v>4.0862085957969882E-3</v>
      </c>
    </row>
    <row r="1177" spans="7:13" x14ac:dyDescent="0.3">
      <c r="G1177" s="5">
        <v>45167.291666666664</v>
      </c>
      <c r="H1177" s="91">
        <v>257.18</v>
      </c>
      <c r="I1177" s="80">
        <f t="shared" si="90"/>
        <v>239.69828150316343</v>
      </c>
      <c r="J1177" s="80">
        <f t="shared" si="91"/>
        <v>17.481718496836578</v>
      </c>
      <c r="K1177" s="80">
        <f t="shared" si="92"/>
        <v>17.481718496836578</v>
      </c>
      <c r="L1177" s="80">
        <f t="shared" si="93"/>
        <v>305.61048160263812</v>
      </c>
      <c r="M1177" s="71">
        <f t="shared" si="94"/>
        <v>6.7974642261593346E-2</v>
      </c>
    </row>
    <row r="1178" spans="7:13" x14ac:dyDescent="0.3">
      <c r="G1178" s="9">
        <v>45168.291666666664</v>
      </c>
      <c r="H1178" s="80">
        <v>256.89999999999998</v>
      </c>
      <c r="I1178" s="80">
        <f t="shared" si="90"/>
        <v>241.44645335284707</v>
      </c>
      <c r="J1178" s="80">
        <f t="shared" si="91"/>
        <v>15.453546647152905</v>
      </c>
      <c r="K1178" s="80">
        <f t="shared" si="92"/>
        <v>15.453546647152905</v>
      </c>
      <c r="L1178" s="80">
        <f t="shared" si="93"/>
        <v>238.81210397573079</v>
      </c>
      <c r="M1178" s="71">
        <f t="shared" si="94"/>
        <v>6.0153937902502556E-2</v>
      </c>
    </row>
    <row r="1179" spans="7:13" x14ac:dyDescent="0.3">
      <c r="G1179" s="5">
        <v>45169.291666666664</v>
      </c>
      <c r="H1179" s="91">
        <v>258.08</v>
      </c>
      <c r="I1179" s="80">
        <f t="shared" si="90"/>
        <v>242.99180801756236</v>
      </c>
      <c r="J1179" s="80">
        <f t="shared" si="91"/>
        <v>15.088191982437621</v>
      </c>
      <c r="K1179" s="80">
        <f t="shared" si="92"/>
        <v>15.088191982437621</v>
      </c>
      <c r="L1179" s="80">
        <f t="shared" si="93"/>
        <v>227.65353729889492</v>
      </c>
      <c r="M1179" s="71">
        <f t="shared" si="94"/>
        <v>5.846323613777752E-2</v>
      </c>
    </row>
    <row r="1180" spans="7:13" x14ac:dyDescent="0.3">
      <c r="G1180" s="9">
        <v>45170.291666666664</v>
      </c>
      <c r="H1180" s="80">
        <v>245.01</v>
      </c>
      <c r="I1180" s="80">
        <f t="shared" si="90"/>
        <v>244.50062721580613</v>
      </c>
      <c r="J1180" s="80">
        <f t="shared" si="91"/>
        <v>0.50937278419385734</v>
      </c>
      <c r="K1180" s="80">
        <f t="shared" si="92"/>
        <v>0.50937278419385734</v>
      </c>
      <c r="L1180" s="80">
        <f t="shared" si="93"/>
        <v>0.25946063327740199</v>
      </c>
      <c r="M1180" s="71">
        <f t="shared" si="94"/>
        <v>2.0789877319042382E-3</v>
      </c>
    </row>
    <row r="1181" spans="7:13" x14ac:dyDescent="0.3">
      <c r="G1181" s="5">
        <v>45174.291666666664</v>
      </c>
      <c r="H1181" s="91">
        <v>256.49</v>
      </c>
      <c r="I1181" s="80">
        <f t="shared" si="90"/>
        <v>244.55156449422552</v>
      </c>
      <c r="J1181" s="80">
        <f t="shared" si="91"/>
        <v>11.938435505774493</v>
      </c>
      <c r="K1181" s="80">
        <f t="shared" si="92"/>
        <v>11.938435505774493</v>
      </c>
      <c r="L1181" s="80">
        <f t="shared" si="93"/>
        <v>142.52624232553705</v>
      </c>
      <c r="M1181" s="71">
        <f t="shared" si="94"/>
        <v>4.6545422846015407E-2</v>
      </c>
    </row>
    <row r="1182" spans="7:13" x14ac:dyDescent="0.3">
      <c r="G1182" s="9">
        <v>45175.291666666664</v>
      </c>
      <c r="H1182" s="80">
        <v>251.92</v>
      </c>
      <c r="I1182" s="80">
        <f t="shared" si="90"/>
        <v>245.74540804480296</v>
      </c>
      <c r="J1182" s="80">
        <f t="shared" si="91"/>
        <v>6.1745919551970303</v>
      </c>
      <c r="K1182" s="80">
        <f t="shared" si="92"/>
        <v>6.1745919551970303</v>
      </c>
      <c r="L1182" s="80">
        <f t="shared" si="93"/>
        <v>38.125585813183882</v>
      </c>
      <c r="M1182" s="71">
        <f t="shared" si="94"/>
        <v>2.4510130022217493E-2</v>
      </c>
    </row>
    <row r="1183" spans="7:13" x14ac:dyDescent="0.3">
      <c r="G1183" s="5">
        <v>45176.291666666664</v>
      </c>
      <c r="H1183" s="91">
        <v>251.49</v>
      </c>
      <c r="I1183" s="80">
        <f t="shared" si="90"/>
        <v>246.36286724032269</v>
      </c>
      <c r="J1183" s="80">
        <f t="shared" si="91"/>
        <v>5.1271327596773233</v>
      </c>
      <c r="K1183" s="80">
        <f t="shared" si="92"/>
        <v>5.1271327596773233</v>
      </c>
      <c r="L1183" s="80">
        <f t="shared" si="93"/>
        <v>26.287490335356406</v>
      </c>
      <c r="M1183" s="71">
        <f t="shared" si="94"/>
        <v>2.0387024373443568E-2</v>
      </c>
    </row>
    <row r="1184" spans="7:13" x14ac:dyDescent="0.3">
      <c r="G1184" s="9">
        <v>45177.291666666664</v>
      </c>
      <c r="H1184" s="80">
        <v>248.5</v>
      </c>
      <c r="I1184" s="80">
        <f t="shared" si="90"/>
        <v>246.87558051629043</v>
      </c>
      <c r="J1184" s="80">
        <f t="shared" si="91"/>
        <v>1.6244194837095733</v>
      </c>
      <c r="K1184" s="80">
        <f t="shared" si="92"/>
        <v>1.6244194837095733</v>
      </c>
      <c r="L1184" s="80">
        <f t="shared" si="93"/>
        <v>2.6387386590552766</v>
      </c>
      <c r="M1184" s="71">
        <f t="shared" si="94"/>
        <v>6.5368993308232331E-3</v>
      </c>
    </row>
    <row r="1185" spans="7:13" x14ac:dyDescent="0.3">
      <c r="G1185" s="5">
        <v>45180.291666666664</v>
      </c>
      <c r="H1185" s="91">
        <v>273.58</v>
      </c>
      <c r="I1185" s="80">
        <f t="shared" si="90"/>
        <v>247.0380224646614</v>
      </c>
      <c r="J1185" s="80">
        <f t="shared" si="91"/>
        <v>26.541977535338589</v>
      </c>
      <c r="K1185" s="80">
        <f t="shared" si="92"/>
        <v>26.541977535338589</v>
      </c>
      <c r="L1185" s="80">
        <f t="shared" si="93"/>
        <v>704.47657148641827</v>
      </c>
      <c r="M1185" s="71">
        <f t="shared" si="94"/>
        <v>9.7017243714228346E-2</v>
      </c>
    </row>
    <row r="1186" spans="7:13" x14ac:dyDescent="0.3">
      <c r="G1186" s="9">
        <v>45181.291666666664</v>
      </c>
      <c r="H1186" s="80">
        <v>267.48</v>
      </c>
      <c r="I1186" s="80">
        <f t="shared" si="90"/>
        <v>249.69222021819527</v>
      </c>
      <c r="J1186" s="80">
        <f t="shared" si="91"/>
        <v>17.787779781804744</v>
      </c>
      <c r="K1186" s="80">
        <f t="shared" si="92"/>
        <v>17.787779781804744</v>
      </c>
      <c r="L1186" s="80">
        <f t="shared" si="93"/>
        <v>316.4051095659816</v>
      </c>
      <c r="M1186" s="71">
        <f t="shared" si="94"/>
        <v>6.6501345079275992E-2</v>
      </c>
    </row>
    <row r="1187" spans="7:13" x14ac:dyDescent="0.3">
      <c r="G1187" s="5">
        <v>45182.291666666664</v>
      </c>
      <c r="H1187" s="91">
        <v>271.3</v>
      </c>
      <c r="I1187" s="80">
        <f t="shared" si="90"/>
        <v>251.47099819637577</v>
      </c>
      <c r="J1187" s="80">
        <f t="shared" si="91"/>
        <v>19.829001803624237</v>
      </c>
      <c r="K1187" s="80">
        <f t="shared" si="92"/>
        <v>19.829001803624237</v>
      </c>
      <c r="L1187" s="80">
        <f t="shared" si="93"/>
        <v>393.18931252813326</v>
      </c>
      <c r="M1187" s="71">
        <f t="shared" si="94"/>
        <v>7.3088838199868181E-2</v>
      </c>
    </row>
    <row r="1188" spans="7:13" x14ac:dyDescent="0.3">
      <c r="G1188" s="9">
        <v>45183.291666666664</v>
      </c>
      <c r="H1188" s="80">
        <v>276.04000000000002</v>
      </c>
      <c r="I1188" s="80">
        <f t="shared" si="90"/>
        <v>253.45389837673821</v>
      </c>
      <c r="J1188" s="80">
        <f t="shared" si="91"/>
        <v>22.586101623261811</v>
      </c>
      <c r="K1188" s="80">
        <f t="shared" si="92"/>
        <v>22.586101623261811</v>
      </c>
      <c r="L1188" s="80">
        <f t="shared" si="93"/>
        <v>510.13198653630985</v>
      </c>
      <c r="M1188" s="71">
        <f t="shared" si="94"/>
        <v>8.182184329539853E-2</v>
      </c>
    </row>
    <row r="1189" spans="7:13" x14ac:dyDescent="0.3">
      <c r="G1189" s="5">
        <v>45184.291666666664</v>
      </c>
      <c r="H1189" s="91">
        <v>274.39</v>
      </c>
      <c r="I1189" s="80">
        <f t="shared" si="90"/>
        <v>255.7125085390644</v>
      </c>
      <c r="J1189" s="80">
        <f t="shared" si="91"/>
        <v>18.677491460935585</v>
      </c>
      <c r="K1189" s="80">
        <f t="shared" si="92"/>
        <v>18.677491460935585</v>
      </c>
      <c r="L1189" s="80">
        <f t="shared" si="93"/>
        <v>348.84868727332167</v>
      </c>
      <c r="M1189" s="71">
        <f t="shared" si="94"/>
        <v>6.8069140496867908E-2</v>
      </c>
    </row>
    <row r="1190" spans="7:13" x14ac:dyDescent="0.3">
      <c r="G1190" s="9">
        <v>45187.291666666664</v>
      </c>
      <c r="H1190" s="80">
        <v>265.27999999999997</v>
      </c>
      <c r="I1190" s="80">
        <f t="shared" si="90"/>
        <v>257.58025768515796</v>
      </c>
      <c r="J1190" s="80">
        <f t="shared" si="91"/>
        <v>7.6997423148420125</v>
      </c>
      <c r="K1190" s="80">
        <f t="shared" si="92"/>
        <v>7.6997423148420125</v>
      </c>
      <c r="L1190" s="80">
        <f t="shared" si="93"/>
        <v>59.286031714968637</v>
      </c>
      <c r="M1190" s="71">
        <f t="shared" si="94"/>
        <v>2.9024963490809762E-2</v>
      </c>
    </row>
    <row r="1191" spans="7:13" x14ac:dyDescent="0.3">
      <c r="G1191" s="5">
        <v>45188.291666666664</v>
      </c>
      <c r="H1191" s="91">
        <v>266.5</v>
      </c>
      <c r="I1191" s="80">
        <f t="shared" si="90"/>
        <v>258.3502319166422</v>
      </c>
      <c r="J1191" s="80">
        <f t="shared" si="91"/>
        <v>8.1497680833577988</v>
      </c>
      <c r="K1191" s="80">
        <f t="shared" si="92"/>
        <v>8.1497680833577988</v>
      </c>
      <c r="L1191" s="80">
        <f t="shared" si="93"/>
        <v>66.418719812517452</v>
      </c>
      <c r="M1191" s="71">
        <f t="shared" si="94"/>
        <v>3.0580743277139957E-2</v>
      </c>
    </row>
    <row r="1192" spans="7:13" x14ac:dyDescent="0.3">
      <c r="G1192" s="9">
        <v>45189.291666666664</v>
      </c>
      <c r="H1192" s="80">
        <v>262.58999999999997</v>
      </c>
      <c r="I1192" s="80">
        <f t="shared" si="90"/>
        <v>259.16520872497796</v>
      </c>
      <c r="J1192" s="80">
        <f t="shared" si="91"/>
        <v>3.4247912750220166</v>
      </c>
      <c r="K1192" s="80">
        <f t="shared" si="92"/>
        <v>3.4247912750220166</v>
      </c>
      <c r="L1192" s="80">
        <f t="shared" si="93"/>
        <v>11.72919527746693</v>
      </c>
      <c r="M1192" s="71">
        <f t="shared" si="94"/>
        <v>1.3042352241220218E-2</v>
      </c>
    </row>
    <row r="1193" spans="7:13" x14ac:dyDescent="0.3">
      <c r="G1193" s="5">
        <v>45190.291666666664</v>
      </c>
      <c r="H1193" s="91">
        <v>255.7</v>
      </c>
      <c r="I1193" s="80">
        <f t="shared" si="90"/>
        <v>259.50768785248016</v>
      </c>
      <c r="J1193" s="80">
        <f t="shared" si="91"/>
        <v>-3.8076878524801714</v>
      </c>
      <c r="K1193" s="80">
        <f t="shared" si="92"/>
        <v>3.8076878524801714</v>
      </c>
      <c r="L1193" s="80">
        <f t="shared" si="93"/>
        <v>14.49848678192506</v>
      </c>
      <c r="M1193" s="71">
        <f t="shared" si="94"/>
        <v>1.4891231335471926E-2</v>
      </c>
    </row>
    <row r="1194" spans="7:13" x14ac:dyDescent="0.3">
      <c r="G1194" s="9">
        <v>45191.291666666664</v>
      </c>
      <c r="H1194" s="80">
        <v>244.88</v>
      </c>
      <c r="I1194" s="80">
        <f t="shared" si="90"/>
        <v>259.12691906723217</v>
      </c>
      <c r="J1194" s="80">
        <f t="shared" si="91"/>
        <v>-14.24691906723217</v>
      </c>
      <c r="K1194" s="80">
        <f t="shared" si="92"/>
        <v>14.24691906723217</v>
      </c>
      <c r="L1194" s="80">
        <f t="shared" si="93"/>
        <v>202.97470290826357</v>
      </c>
      <c r="M1194" s="71">
        <f t="shared" si="94"/>
        <v>5.8179185998171228E-2</v>
      </c>
    </row>
    <row r="1195" spans="7:13" x14ac:dyDescent="0.3">
      <c r="G1195" s="5">
        <v>45194.291666666664</v>
      </c>
      <c r="H1195" s="91">
        <v>246.99</v>
      </c>
      <c r="I1195" s="80">
        <f t="shared" si="90"/>
        <v>257.70222716050898</v>
      </c>
      <c r="J1195" s="80">
        <f t="shared" si="91"/>
        <v>-10.712227160508974</v>
      </c>
      <c r="K1195" s="80">
        <f t="shared" si="92"/>
        <v>10.712227160508974</v>
      </c>
      <c r="L1195" s="80">
        <f t="shared" si="93"/>
        <v>114.75181073834615</v>
      </c>
      <c r="M1195" s="71">
        <f t="shared" si="94"/>
        <v>4.3371096645649511E-2</v>
      </c>
    </row>
    <row r="1196" spans="7:13" x14ac:dyDescent="0.3">
      <c r="G1196" s="9">
        <v>45195.291666666664</v>
      </c>
      <c r="H1196" s="80">
        <v>244.12</v>
      </c>
      <c r="I1196" s="80">
        <f t="shared" si="90"/>
        <v>256.63100444445809</v>
      </c>
      <c r="J1196" s="80">
        <f t="shared" si="91"/>
        <v>-12.511004444458081</v>
      </c>
      <c r="K1196" s="80">
        <f t="shared" si="92"/>
        <v>12.511004444458081</v>
      </c>
      <c r="L1196" s="80">
        <f t="shared" si="93"/>
        <v>156.52523220924985</v>
      </c>
      <c r="M1196" s="71">
        <f t="shared" si="94"/>
        <v>5.1249403754129445E-2</v>
      </c>
    </row>
    <row r="1197" spans="7:13" x14ac:dyDescent="0.3">
      <c r="G1197" s="5">
        <v>45196.291666666664</v>
      </c>
      <c r="H1197" s="91">
        <v>240.5</v>
      </c>
      <c r="I1197" s="80">
        <f t="shared" si="90"/>
        <v>255.37990400001229</v>
      </c>
      <c r="J1197" s="80">
        <f t="shared" si="91"/>
        <v>-14.879904000012289</v>
      </c>
      <c r="K1197" s="80">
        <f t="shared" si="92"/>
        <v>14.879904000012289</v>
      </c>
      <c r="L1197" s="80">
        <f t="shared" si="93"/>
        <v>221.4115430495817</v>
      </c>
      <c r="M1197" s="71">
        <f t="shared" si="94"/>
        <v>6.1870702702753799E-2</v>
      </c>
    </row>
    <row r="1198" spans="7:13" x14ac:dyDescent="0.3">
      <c r="G1198" s="9">
        <v>45197.291666666664</v>
      </c>
      <c r="H1198" s="80">
        <v>246.38</v>
      </c>
      <c r="I1198" s="80">
        <f t="shared" si="90"/>
        <v>253.89191360001107</v>
      </c>
      <c r="J1198" s="80">
        <f t="shared" si="91"/>
        <v>-7.51191360001107</v>
      </c>
      <c r="K1198" s="80">
        <f t="shared" si="92"/>
        <v>7.51191360001107</v>
      </c>
      <c r="L1198" s="80">
        <f t="shared" si="93"/>
        <v>56.428845934031273</v>
      </c>
      <c r="M1198" s="71">
        <f t="shared" si="94"/>
        <v>3.048913710532945E-2</v>
      </c>
    </row>
    <row r="1199" spans="7:13" x14ac:dyDescent="0.3">
      <c r="G1199" s="5">
        <v>45198.291666666664</v>
      </c>
      <c r="H1199" s="91">
        <v>250.22</v>
      </c>
      <c r="I1199" s="80">
        <f t="shared" si="90"/>
        <v>253.14072224000998</v>
      </c>
      <c r="J1199" s="80">
        <f t="shared" si="91"/>
        <v>-2.9207222400099795</v>
      </c>
      <c r="K1199" s="80">
        <f t="shared" si="92"/>
        <v>2.9207222400099795</v>
      </c>
      <c r="L1199" s="80">
        <f t="shared" si="93"/>
        <v>8.5306184032889121</v>
      </c>
      <c r="M1199" s="71">
        <f t="shared" si="94"/>
        <v>1.1672617057029731E-2</v>
      </c>
    </row>
    <row r="1200" spans="7:13" x14ac:dyDescent="0.3">
      <c r="G1200" s="9">
        <v>45201.291666666664</v>
      </c>
      <c r="H1200" s="80">
        <v>251.6</v>
      </c>
      <c r="I1200" s="80">
        <f t="shared" si="90"/>
        <v>252.84865001600897</v>
      </c>
      <c r="J1200" s="80">
        <f t="shared" si="91"/>
        <v>-1.2486500160089804</v>
      </c>
      <c r="K1200" s="80">
        <f t="shared" si="92"/>
        <v>1.2486500160089804</v>
      </c>
      <c r="L1200" s="80">
        <f t="shared" si="93"/>
        <v>1.5591268624792269</v>
      </c>
      <c r="M1200" s="71">
        <f t="shared" si="94"/>
        <v>4.9628379014665363E-3</v>
      </c>
    </row>
    <row r="1201" spans="7:13" x14ac:dyDescent="0.3">
      <c r="G1201" s="5">
        <v>45202.291666666664</v>
      </c>
      <c r="H1201" s="91">
        <v>246.53</v>
      </c>
      <c r="I1201" s="80">
        <f t="shared" si="90"/>
        <v>252.72378501440807</v>
      </c>
      <c r="J1201" s="80">
        <f t="shared" si="91"/>
        <v>-6.1937850144080642</v>
      </c>
      <c r="K1201" s="80">
        <f t="shared" si="92"/>
        <v>6.1937850144080642</v>
      </c>
      <c r="L1201" s="80">
        <f t="shared" si="93"/>
        <v>38.362972804705905</v>
      </c>
      <c r="M1201" s="71">
        <f t="shared" si="94"/>
        <v>2.5123859223656609E-2</v>
      </c>
    </row>
    <row r="1202" spans="7:13" x14ac:dyDescent="0.3">
      <c r="G1202" s="9">
        <v>45203.291666666664</v>
      </c>
      <c r="H1202" s="80">
        <v>261.16000000000003</v>
      </c>
      <c r="I1202" s="80">
        <f t="shared" si="90"/>
        <v>252.10440651296724</v>
      </c>
      <c r="J1202" s="80">
        <f t="shared" si="91"/>
        <v>9.0555934870327803</v>
      </c>
      <c r="K1202" s="80">
        <f t="shared" si="92"/>
        <v>9.0555934870327803</v>
      </c>
      <c r="L1202" s="80">
        <f t="shared" si="93"/>
        <v>82.003773402390507</v>
      </c>
      <c r="M1202" s="71">
        <f t="shared" si="94"/>
        <v>3.4674504085743525E-2</v>
      </c>
    </row>
    <row r="1203" spans="7:13" x14ac:dyDescent="0.3">
      <c r="G1203" s="5">
        <v>45204.291666666664</v>
      </c>
      <c r="H1203" s="91">
        <v>260.05</v>
      </c>
      <c r="I1203" s="80">
        <f t="shared" si="90"/>
        <v>253.00996586167054</v>
      </c>
      <c r="J1203" s="80">
        <f t="shared" si="91"/>
        <v>7.0400341383294744</v>
      </c>
      <c r="K1203" s="80">
        <f t="shared" si="92"/>
        <v>7.0400341383294744</v>
      </c>
      <c r="L1203" s="80">
        <f t="shared" si="93"/>
        <v>49.562080668844423</v>
      </c>
      <c r="M1203" s="71">
        <f t="shared" si="94"/>
        <v>2.7071848253526147E-2</v>
      </c>
    </row>
    <row r="1204" spans="7:13" x14ac:dyDescent="0.3">
      <c r="G1204" s="9">
        <v>45205.291666666664</v>
      </c>
      <c r="H1204" s="80">
        <v>260.52999999999997</v>
      </c>
      <c r="I1204" s="80">
        <f t="shared" si="90"/>
        <v>253.71396927550347</v>
      </c>
      <c r="J1204" s="80">
        <f t="shared" si="91"/>
        <v>6.8160307244964997</v>
      </c>
      <c r="K1204" s="80">
        <f t="shared" si="92"/>
        <v>6.8160307244964997</v>
      </c>
      <c r="L1204" s="80">
        <f t="shared" si="93"/>
        <v>46.458274837280278</v>
      </c>
      <c r="M1204" s="71">
        <f t="shared" si="94"/>
        <v>2.6162172204723066E-2</v>
      </c>
    </row>
    <row r="1205" spans="7:13" x14ac:dyDescent="0.3">
      <c r="G1205" s="5">
        <v>45208.291666666664</v>
      </c>
      <c r="H1205" s="91">
        <v>259.67</v>
      </c>
      <c r="I1205" s="80">
        <f t="shared" si="90"/>
        <v>254.39557234795313</v>
      </c>
      <c r="J1205" s="80">
        <f t="shared" si="91"/>
        <v>5.2744276520468816</v>
      </c>
      <c r="K1205" s="80">
        <f t="shared" si="92"/>
        <v>5.2744276520468816</v>
      </c>
      <c r="L1205" s="80">
        <f t="shared" si="93"/>
        <v>27.819587056676781</v>
      </c>
      <c r="M1205" s="71">
        <f t="shared" si="94"/>
        <v>2.0312040867435134E-2</v>
      </c>
    </row>
    <row r="1206" spans="7:13" x14ac:dyDescent="0.3">
      <c r="G1206" s="9">
        <v>45209.291666666664</v>
      </c>
      <c r="H1206" s="80">
        <v>263.62</v>
      </c>
      <c r="I1206" s="80">
        <f t="shared" si="90"/>
        <v>254.92301511315785</v>
      </c>
      <c r="J1206" s="80">
        <f t="shared" si="91"/>
        <v>8.6969848868421593</v>
      </c>
      <c r="K1206" s="80">
        <f t="shared" si="92"/>
        <v>8.6969848868421593</v>
      </c>
      <c r="L1206" s="80">
        <f t="shared" si="93"/>
        <v>75.637546121960924</v>
      </c>
      <c r="M1206" s="71">
        <f t="shared" si="94"/>
        <v>3.2990611056984143E-2</v>
      </c>
    </row>
    <row r="1207" spans="7:13" x14ac:dyDescent="0.3">
      <c r="G1207" s="5">
        <v>45210.291666666664</v>
      </c>
      <c r="H1207" s="91">
        <v>262.99</v>
      </c>
      <c r="I1207" s="80">
        <f t="shared" si="90"/>
        <v>255.79271360184205</v>
      </c>
      <c r="J1207" s="80">
        <f t="shared" si="91"/>
        <v>7.1972863981579565</v>
      </c>
      <c r="K1207" s="80">
        <f t="shared" si="92"/>
        <v>7.1972863981579565</v>
      </c>
      <c r="L1207" s="80">
        <f t="shared" si="93"/>
        <v>51.800931497109531</v>
      </c>
      <c r="M1207" s="71">
        <f t="shared" si="94"/>
        <v>2.7367148553777542E-2</v>
      </c>
    </row>
    <row r="1208" spans="7:13" x14ac:dyDescent="0.3">
      <c r="G1208" s="9">
        <v>45211.291666666664</v>
      </c>
      <c r="H1208" s="80">
        <v>258.87</v>
      </c>
      <c r="I1208" s="80">
        <f t="shared" si="90"/>
        <v>256.51244224165782</v>
      </c>
      <c r="J1208" s="80">
        <f t="shared" si="91"/>
        <v>2.3575577583421818</v>
      </c>
      <c r="K1208" s="80">
        <f t="shared" si="92"/>
        <v>2.3575577583421818</v>
      </c>
      <c r="L1208" s="80">
        <f t="shared" si="93"/>
        <v>5.5580785839194133</v>
      </c>
      <c r="M1208" s="71">
        <f t="shared" si="94"/>
        <v>9.1071107441657272E-3</v>
      </c>
    </row>
    <row r="1209" spans="7:13" x14ac:dyDescent="0.3">
      <c r="G1209" s="5">
        <v>45212.291666666664</v>
      </c>
      <c r="H1209" s="91">
        <v>251.12</v>
      </c>
      <c r="I1209" s="80">
        <f t="shared" si="90"/>
        <v>256.74819801749209</v>
      </c>
      <c r="J1209" s="80">
        <f t="shared" si="91"/>
        <v>-5.6281980174920818</v>
      </c>
      <c r="K1209" s="80">
        <f t="shared" si="92"/>
        <v>5.6281980174920818</v>
      </c>
      <c r="L1209" s="80">
        <f t="shared" si="93"/>
        <v>31.6766129241018</v>
      </c>
      <c r="M1209" s="71">
        <f t="shared" si="94"/>
        <v>2.2412384587018483E-2</v>
      </c>
    </row>
    <row r="1210" spans="7:13" x14ac:dyDescent="0.3">
      <c r="G1210" s="9">
        <v>45215.291666666664</v>
      </c>
      <c r="H1210" s="80">
        <v>253.92</v>
      </c>
      <c r="I1210" s="80">
        <f t="shared" si="90"/>
        <v>256.1853782157429</v>
      </c>
      <c r="J1210" s="80">
        <f t="shared" si="91"/>
        <v>-2.2653782157429134</v>
      </c>
      <c r="K1210" s="80">
        <f t="shared" si="92"/>
        <v>2.2653782157429134</v>
      </c>
      <c r="L1210" s="80">
        <f t="shared" si="93"/>
        <v>5.1319384603625462</v>
      </c>
      <c r="M1210" s="71">
        <f t="shared" si="94"/>
        <v>8.9216218326359231E-3</v>
      </c>
    </row>
    <row r="1211" spans="7:13" x14ac:dyDescent="0.3">
      <c r="G1211" s="5">
        <v>45216.291666666664</v>
      </c>
      <c r="H1211" s="91">
        <v>254.85</v>
      </c>
      <c r="I1211" s="80">
        <f t="shared" si="90"/>
        <v>255.95884039416862</v>
      </c>
      <c r="J1211" s="80">
        <f t="shared" si="91"/>
        <v>-1.1088403941686238</v>
      </c>
      <c r="K1211" s="80">
        <f t="shared" si="92"/>
        <v>1.1088403941686238</v>
      </c>
      <c r="L1211" s="80">
        <f t="shared" si="93"/>
        <v>1.229527019740029</v>
      </c>
      <c r="M1211" s="71">
        <f t="shared" si="94"/>
        <v>4.3509530867907546E-3</v>
      </c>
    </row>
    <row r="1212" spans="7:13" x14ac:dyDescent="0.3">
      <c r="G1212" s="9">
        <v>45217.291666666664</v>
      </c>
      <c r="H1212" s="80">
        <v>242.68</v>
      </c>
      <c r="I1212" s="80">
        <f t="shared" si="90"/>
        <v>255.84795635475177</v>
      </c>
      <c r="J1212" s="80">
        <f t="shared" si="91"/>
        <v>-13.167956354751766</v>
      </c>
      <c r="K1212" s="80">
        <f t="shared" si="92"/>
        <v>13.167956354751766</v>
      </c>
      <c r="L1212" s="80">
        <f t="shared" si="93"/>
        <v>173.39507456064743</v>
      </c>
      <c r="M1212" s="71">
        <f t="shared" si="94"/>
        <v>5.4260575056666253E-2</v>
      </c>
    </row>
    <row r="1213" spans="7:13" x14ac:dyDescent="0.3">
      <c r="G1213" s="5">
        <v>45218.291666666664</v>
      </c>
      <c r="H1213" s="91">
        <v>220.11</v>
      </c>
      <c r="I1213" s="80">
        <f t="shared" si="90"/>
        <v>254.53116071927661</v>
      </c>
      <c r="J1213" s="80">
        <f t="shared" si="91"/>
        <v>-34.4211607192766</v>
      </c>
      <c r="K1213" s="80">
        <f t="shared" si="92"/>
        <v>34.4211607192766</v>
      </c>
      <c r="L1213" s="80">
        <f t="shared" si="93"/>
        <v>1184.8163052622704</v>
      </c>
      <c r="M1213" s="71">
        <f t="shared" si="94"/>
        <v>0.15638163063593929</v>
      </c>
    </row>
    <row r="1214" spans="7:13" x14ac:dyDescent="0.3">
      <c r="G1214" s="9">
        <v>45219.291666666664</v>
      </c>
      <c r="H1214" s="80">
        <v>211.99</v>
      </c>
      <c r="I1214" s="80">
        <f t="shared" si="90"/>
        <v>251.08904464734894</v>
      </c>
      <c r="J1214" s="80">
        <f t="shared" si="91"/>
        <v>-39.099044647348933</v>
      </c>
      <c r="K1214" s="80">
        <f t="shared" si="92"/>
        <v>39.099044647348933</v>
      </c>
      <c r="L1214" s="80">
        <f t="shared" si="93"/>
        <v>1528.7352923353853</v>
      </c>
      <c r="M1214" s="71">
        <f t="shared" si="94"/>
        <v>0.18443815579673065</v>
      </c>
    </row>
    <row r="1215" spans="7:13" x14ac:dyDescent="0.3">
      <c r="G1215" s="5">
        <v>45222.291666666664</v>
      </c>
      <c r="H1215" s="91">
        <v>212.08</v>
      </c>
      <c r="I1215" s="80">
        <f t="shared" si="90"/>
        <v>247.17914018261408</v>
      </c>
      <c r="J1215" s="80">
        <f t="shared" si="91"/>
        <v>-35.099140182614065</v>
      </c>
      <c r="K1215" s="80">
        <f t="shared" si="92"/>
        <v>35.099140182614065</v>
      </c>
      <c r="L1215" s="80">
        <f t="shared" si="93"/>
        <v>1231.9496415587932</v>
      </c>
      <c r="M1215" s="71">
        <f t="shared" si="94"/>
        <v>0.16549952934088111</v>
      </c>
    </row>
    <row r="1216" spans="7:13" x14ac:dyDescent="0.3">
      <c r="G1216" s="9">
        <v>45223.291666666664</v>
      </c>
      <c r="H1216" s="80">
        <v>216.52</v>
      </c>
      <c r="I1216" s="80">
        <f t="shared" si="90"/>
        <v>243.66922616435266</v>
      </c>
      <c r="J1216" s="80">
        <f t="shared" si="91"/>
        <v>-27.149226164352655</v>
      </c>
      <c r="K1216" s="80">
        <f t="shared" si="92"/>
        <v>27.149226164352655</v>
      </c>
      <c r="L1216" s="80">
        <f t="shared" si="93"/>
        <v>737.08048132317072</v>
      </c>
      <c r="M1216" s="71">
        <f t="shared" si="94"/>
        <v>0.12538899946588145</v>
      </c>
    </row>
    <row r="1217" spans="7:13" x14ac:dyDescent="0.3">
      <c r="G1217" s="5">
        <v>45224.291666666664</v>
      </c>
      <c r="H1217" s="91">
        <v>212.42</v>
      </c>
      <c r="I1217" s="80">
        <f t="shared" si="90"/>
        <v>240.95430354791739</v>
      </c>
      <c r="J1217" s="80">
        <f t="shared" si="91"/>
        <v>-28.534303547917403</v>
      </c>
      <c r="K1217" s="80">
        <f t="shared" si="92"/>
        <v>28.534303547917403</v>
      </c>
      <c r="L1217" s="80">
        <f t="shared" si="93"/>
        <v>814.20647896469177</v>
      </c>
      <c r="M1217" s="71">
        <f t="shared" si="94"/>
        <v>0.13432964668071465</v>
      </c>
    </row>
    <row r="1218" spans="7:13" x14ac:dyDescent="0.3">
      <c r="G1218" s="9">
        <v>45225.291666666664</v>
      </c>
      <c r="H1218" s="80">
        <v>205.76</v>
      </c>
      <c r="I1218" s="80">
        <f t="shared" si="90"/>
        <v>238.10087319312564</v>
      </c>
      <c r="J1218" s="80">
        <f t="shared" si="91"/>
        <v>-32.340873193125645</v>
      </c>
      <c r="K1218" s="80">
        <f t="shared" si="92"/>
        <v>32.340873193125645</v>
      </c>
      <c r="L1218" s="80">
        <f t="shared" si="93"/>
        <v>1045.932078893833</v>
      </c>
      <c r="M1218" s="71">
        <f t="shared" si="94"/>
        <v>0.15717764965554845</v>
      </c>
    </row>
    <row r="1219" spans="7:13" x14ac:dyDescent="0.3">
      <c r="G1219" s="5">
        <v>45226.291666666664</v>
      </c>
      <c r="H1219" s="91">
        <v>207.3</v>
      </c>
      <c r="I1219" s="80">
        <f t="shared" si="90"/>
        <v>234.86678587381306</v>
      </c>
      <c r="J1219" s="80">
        <f t="shared" si="91"/>
        <v>-27.566785873813046</v>
      </c>
      <c r="K1219" s="80">
        <f t="shared" si="92"/>
        <v>27.566785873813046</v>
      </c>
      <c r="L1219" s="80">
        <f t="shared" si="93"/>
        <v>759.92768341265855</v>
      </c>
      <c r="M1219" s="71">
        <f t="shared" si="94"/>
        <v>0.13298015375693703</v>
      </c>
    </row>
    <row r="1220" spans="7:13" x14ac:dyDescent="0.3">
      <c r="G1220" s="9">
        <v>45229.291666666664</v>
      </c>
      <c r="H1220" s="80">
        <v>197.36</v>
      </c>
      <c r="I1220" s="80">
        <f t="shared" si="90"/>
        <v>232.11010728643174</v>
      </c>
      <c r="J1220" s="80">
        <f t="shared" si="91"/>
        <v>-34.750107286431728</v>
      </c>
      <c r="K1220" s="80">
        <f t="shared" si="92"/>
        <v>34.750107286431728</v>
      </c>
      <c r="L1220" s="80">
        <f t="shared" si="93"/>
        <v>1207.5699564185154</v>
      </c>
      <c r="M1220" s="71">
        <f t="shared" si="94"/>
        <v>0.17607472277275904</v>
      </c>
    </row>
    <row r="1221" spans="7:13" x14ac:dyDescent="0.3">
      <c r="G1221" s="5">
        <v>45230.291666666664</v>
      </c>
      <c r="H1221" s="91">
        <v>200.84</v>
      </c>
      <c r="I1221" s="80">
        <f t="shared" si="90"/>
        <v>228.63509655778859</v>
      </c>
      <c r="J1221" s="80">
        <f t="shared" si="91"/>
        <v>-27.795096557788582</v>
      </c>
      <c r="K1221" s="80">
        <f t="shared" si="92"/>
        <v>27.795096557788582</v>
      </c>
      <c r="L1221" s="80">
        <f t="shared" si="93"/>
        <v>772.56739265679073</v>
      </c>
      <c r="M1221" s="71">
        <f t="shared" si="94"/>
        <v>0.13839422703539425</v>
      </c>
    </row>
    <row r="1222" spans="7:13" x14ac:dyDescent="0.3">
      <c r="G1222" s="9">
        <v>45231.291666666664</v>
      </c>
      <c r="H1222" s="80">
        <v>205.66</v>
      </c>
      <c r="I1222" s="80">
        <f t="shared" ref="I1222:I1285" si="95">alpha*H1221+(1-alpha)*I1221</f>
        <v>225.85558690200975</v>
      </c>
      <c r="J1222" s="80">
        <f t="shared" ref="J1222:J1285" si="96">H1222-I1222</f>
        <v>-20.195586902009751</v>
      </c>
      <c r="K1222" s="80">
        <f t="shared" ref="K1222:K1285" si="97">ABS(J1222)</f>
        <v>20.195586902009751</v>
      </c>
      <c r="L1222" s="80">
        <f t="shared" ref="L1222:L1285" si="98">J1222^2</f>
        <v>407.86173031662781</v>
      </c>
      <c r="M1222" s="71">
        <f t="shared" ref="M1222:M1285" si="99">K1222/H1222</f>
        <v>9.8198905484828125E-2</v>
      </c>
    </row>
    <row r="1223" spans="7:13" x14ac:dyDescent="0.3">
      <c r="G1223" s="5">
        <v>45232.291666666664</v>
      </c>
      <c r="H1223" s="91">
        <v>218.51</v>
      </c>
      <c r="I1223" s="80">
        <f t="shared" si="95"/>
        <v>223.83602821180878</v>
      </c>
      <c r="J1223" s="80">
        <f t="shared" si="96"/>
        <v>-5.32602821180879</v>
      </c>
      <c r="K1223" s="80">
        <f t="shared" si="97"/>
        <v>5.32602821180879</v>
      </c>
      <c r="L1223" s="80">
        <f t="shared" si="98"/>
        <v>28.366576512983137</v>
      </c>
      <c r="M1223" s="71">
        <f t="shared" si="99"/>
        <v>2.437429962843252E-2</v>
      </c>
    </row>
    <row r="1224" spans="7:13" x14ac:dyDescent="0.3">
      <c r="G1224" s="9">
        <v>45233.291666666664</v>
      </c>
      <c r="H1224" s="80">
        <v>219.96</v>
      </c>
      <c r="I1224" s="80">
        <f t="shared" si="95"/>
        <v>223.30342539062789</v>
      </c>
      <c r="J1224" s="80">
        <f t="shared" si="96"/>
        <v>-3.3434253906278855</v>
      </c>
      <c r="K1224" s="80">
        <f t="shared" si="97"/>
        <v>3.3434253906278855</v>
      </c>
      <c r="L1224" s="80">
        <f t="shared" si="98"/>
        <v>11.178493342695228</v>
      </c>
      <c r="M1224" s="71">
        <f t="shared" si="99"/>
        <v>1.5200151803181875E-2</v>
      </c>
    </row>
    <row r="1225" spans="7:13" x14ac:dyDescent="0.3">
      <c r="G1225" s="5">
        <v>45236.291666666664</v>
      </c>
      <c r="H1225" s="91">
        <v>219.27</v>
      </c>
      <c r="I1225" s="80">
        <f t="shared" si="95"/>
        <v>222.9690828515651</v>
      </c>
      <c r="J1225" s="80">
        <f t="shared" si="96"/>
        <v>-3.6990828515650946</v>
      </c>
      <c r="K1225" s="80">
        <f t="shared" si="97"/>
        <v>3.6990828515650946</v>
      </c>
      <c r="L1225" s="80">
        <f t="shared" si="98"/>
        <v>13.683213942742952</v>
      </c>
      <c r="M1225" s="71">
        <f t="shared" si="99"/>
        <v>1.6869990657933574E-2</v>
      </c>
    </row>
    <row r="1226" spans="7:13" x14ac:dyDescent="0.3">
      <c r="G1226" s="9">
        <v>45237.291666666664</v>
      </c>
      <c r="H1226" s="80">
        <v>222.18</v>
      </c>
      <c r="I1226" s="80">
        <f t="shared" si="95"/>
        <v>222.59917456640858</v>
      </c>
      <c r="J1226" s="80">
        <f t="shared" si="96"/>
        <v>-0.41917456640857154</v>
      </c>
      <c r="K1226" s="80">
        <f t="shared" si="97"/>
        <v>0.41917456640857154</v>
      </c>
      <c r="L1226" s="80">
        <f t="shared" si="98"/>
        <v>0.17570731712381396</v>
      </c>
      <c r="M1226" s="71">
        <f t="shared" si="99"/>
        <v>1.8866440112006999E-3</v>
      </c>
    </row>
    <row r="1227" spans="7:13" x14ac:dyDescent="0.3">
      <c r="G1227" s="5">
        <v>45238.291666666664</v>
      </c>
      <c r="H1227" s="91">
        <v>222.11</v>
      </c>
      <c r="I1227" s="80">
        <f t="shared" si="95"/>
        <v>222.5572571097677</v>
      </c>
      <c r="J1227" s="80">
        <f t="shared" si="96"/>
        <v>-0.44725710976769051</v>
      </c>
      <c r="K1227" s="80">
        <f t="shared" si="97"/>
        <v>0.44725710976769051</v>
      </c>
      <c r="L1227" s="80">
        <f t="shared" si="98"/>
        <v>0.20003892223774797</v>
      </c>
      <c r="M1227" s="71">
        <f t="shared" si="99"/>
        <v>2.0136738992737402E-3</v>
      </c>
    </row>
    <row r="1228" spans="7:13" x14ac:dyDescent="0.3">
      <c r="G1228" s="9">
        <v>45239.291666666664</v>
      </c>
      <c r="H1228" s="80">
        <v>209.98</v>
      </c>
      <c r="I1228" s="80">
        <f t="shared" si="95"/>
        <v>222.51253139879094</v>
      </c>
      <c r="J1228" s="80">
        <f t="shared" si="96"/>
        <v>-12.532531398790951</v>
      </c>
      <c r="K1228" s="80">
        <f t="shared" si="97"/>
        <v>12.532531398790951</v>
      </c>
      <c r="L1228" s="80">
        <f t="shared" si="98"/>
        <v>157.06434326168107</v>
      </c>
      <c r="M1228" s="71">
        <f t="shared" si="99"/>
        <v>5.9684405175687932E-2</v>
      </c>
    </row>
    <row r="1229" spans="7:13" x14ac:dyDescent="0.3">
      <c r="G1229" s="5">
        <v>45240.291666666664</v>
      </c>
      <c r="H1229" s="91">
        <v>214.65</v>
      </c>
      <c r="I1229" s="80">
        <f t="shared" si="95"/>
        <v>221.25927825891185</v>
      </c>
      <c r="J1229" s="80">
        <f t="shared" si="96"/>
        <v>-6.6092782589118428</v>
      </c>
      <c r="K1229" s="80">
        <f t="shared" si="97"/>
        <v>6.6092782589118428</v>
      </c>
      <c r="L1229" s="80">
        <f t="shared" si="98"/>
        <v>43.682559103724763</v>
      </c>
      <c r="M1229" s="71">
        <f t="shared" si="99"/>
        <v>3.0790953919924726E-2</v>
      </c>
    </row>
    <row r="1230" spans="7:13" x14ac:dyDescent="0.3">
      <c r="G1230" s="9">
        <v>45243.291666666664</v>
      </c>
      <c r="H1230" s="80">
        <v>223.71</v>
      </c>
      <c r="I1230" s="80">
        <f t="shared" si="95"/>
        <v>220.59835043302067</v>
      </c>
      <c r="J1230" s="80">
        <f t="shared" si="96"/>
        <v>3.111649566979338</v>
      </c>
      <c r="K1230" s="80">
        <f t="shared" si="97"/>
        <v>3.111649566979338</v>
      </c>
      <c r="L1230" s="80">
        <f t="shared" si="98"/>
        <v>9.6823630276827011</v>
      </c>
      <c r="M1230" s="71">
        <f t="shared" si="99"/>
        <v>1.3909300285992302E-2</v>
      </c>
    </row>
    <row r="1231" spans="7:13" x14ac:dyDescent="0.3">
      <c r="G1231" s="5">
        <v>45244.291666666664</v>
      </c>
      <c r="H1231" s="91">
        <v>237.41</v>
      </c>
      <c r="I1231" s="80">
        <f t="shared" si="95"/>
        <v>220.90951538971862</v>
      </c>
      <c r="J1231" s="80">
        <f t="shared" si="96"/>
        <v>16.500484610281376</v>
      </c>
      <c r="K1231" s="80">
        <f t="shared" si="97"/>
        <v>16.500484610281376</v>
      </c>
      <c r="L1231" s="80">
        <f t="shared" si="98"/>
        <v>272.26599237413251</v>
      </c>
      <c r="M1231" s="71">
        <f t="shared" si="99"/>
        <v>6.9502062298476802E-2</v>
      </c>
    </row>
    <row r="1232" spans="7:13" x14ac:dyDescent="0.3">
      <c r="G1232" s="9">
        <v>45245.291666666664</v>
      </c>
      <c r="H1232" s="80">
        <v>242.84</v>
      </c>
      <c r="I1232" s="80">
        <f t="shared" si="95"/>
        <v>222.55956385074677</v>
      </c>
      <c r="J1232" s="80">
        <f t="shared" si="96"/>
        <v>20.280436149253234</v>
      </c>
      <c r="K1232" s="80">
        <f t="shared" si="97"/>
        <v>20.280436149253234</v>
      </c>
      <c r="L1232" s="80">
        <f t="shared" si="98"/>
        <v>411.29609040393734</v>
      </c>
      <c r="M1232" s="71">
        <f t="shared" si="99"/>
        <v>8.3513573337395952E-2</v>
      </c>
    </row>
    <row r="1233" spans="7:13" x14ac:dyDescent="0.3">
      <c r="G1233" s="5">
        <v>45246.291666666664</v>
      </c>
      <c r="H1233" s="91">
        <v>233.59</v>
      </c>
      <c r="I1233" s="80">
        <f t="shared" si="95"/>
        <v>224.58760746567208</v>
      </c>
      <c r="J1233" s="80">
        <f t="shared" si="96"/>
        <v>9.0023925343279245</v>
      </c>
      <c r="K1233" s="80">
        <f t="shared" si="97"/>
        <v>9.0023925343279245</v>
      </c>
      <c r="L1233" s="80">
        <f t="shared" si="98"/>
        <v>81.043071342123156</v>
      </c>
      <c r="M1233" s="71">
        <f t="shared" si="99"/>
        <v>3.8539289071997621E-2</v>
      </c>
    </row>
    <row r="1234" spans="7:13" x14ac:dyDescent="0.3">
      <c r="G1234" s="9">
        <v>45247.291666666664</v>
      </c>
      <c r="H1234" s="80">
        <v>234.3</v>
      </c>
      <c r="I1234" s="80">
        <f t="shared" si="95"/>
        <v>225.48784671910488</v>
      </c>
      <c r="J1234" s="80">
        <f t="shared" si="96"/>
        <v>8.8121532808951315</v>
      </c>
      <c r="K1234" s="80">
        <f t="shared" si="97"/>
        <v>8.8121532808951315</v>
      </c>
      <c r="L1234" s="80">
        <f t="shared" si="98"/>
        <v>77.654045445990832</v>
      </c>
      <c r="M1234" s="71">
        <f t="shared" si="99"/>
        <v>3.761055604308635E-2</v>
      </c>
    </row>
    <row r="1235" spans="7:13" x14ac:dyDescent="0.3">
      <c r="G1235" s="5">
        <v>45250.291666666664</v>
      </c>
      <c r="H1235" s="91">
        <v>235.6</v>
      </c>
      <c r="I1235" s="80">
        <f t="shared" si="95"/>
        <v>226.3690620471944</v>
      </c>
      <c r="J1235" s="80">
        <f t="shared" si="96"/>
        <v>9.2309379528055899</v>
      </c>
      <c r="K1235" s="80">
        <f t="shared" si="97"/>
        <v>9.2309379528055899</v>
      </c>
      <c r="L1235" s="80">
        <f t="shared" si="98"/>
        <v>85.210215488546652</v>
      </c>
      <c r="M1235" s="71">
        <f t="shared" si="99"/>
        <v>3.9180551582366684E-2</v>
      </c>
    </row>
    <row r="1236" spans="7:13" x14ac:dyDescent="0.3">
      <c r="G1236" s="9">
        <v>45251.291666666664</v>
      </c>
      <c r="H1236" s="80">
        <v>241.2</v>
      </c>
      <c r="I1236" s="80">
        <f t="shared" si="95"/>
        <v>227.29215584247498</v>
      </c>
      <c r="J1236" s="80">
        <f t="shared" si="96"/>
        <v>13.907844157525005</v>
      </c>
      <c r="K1236" s="80">
        <f t="shared" si="97"/>
        <v>13.907844157525005</v>
      </c>
      <c r="L1236" s="80">
        <f t="shared" si="98"/>
        <v>193.42812911000243</v>
      </c>
      <c r="M1236" s="71">
        <f t="shared" si="99"/>
        <v>5.7661045429208149E-2</v>
      </c>
    </row>
    <row r="1237" spans="7:13" x14ac:dyDescent="0.3">
      <c r="G1237" s="5">
        <v>45252.291666666664</v>
      </c>
      <c r="H1237" s="91">
        <v>234.21</v>
      </c>
      <c r="I1237" s="80">
        <f t="shared" si="95"/>
        <v>228.68294025822749</v>
      </c>
      <c r="J1237" s="80">
        <f t="shared" si="96"/>
        <v>5.5270597417725185</v>
      </c>
      <c r="K1237" s="80">
        <f t="shared" si="97"/>
        <v>5.5270597417725185</v>
      </c>
      <c r="L1237" s="80">
        <f t="shared" si="98"/>
        <v>30.548389389122498</v>
      </c>
      <c r="M1237" s="71">
        <f t="shared" si="99"/>
        <v>2.3598735074388446E-2</v>
      </c>
    </row>
    <row r="1238" spans="7:13" x14ac:dyDescent="0.3">
      <c r="G1238" s="9">
        <v>45254.291666666664</v>
      </c>
      <c r="H1238" s="80">
        <v>235.45</v>
      </c>
      <c r="I1238" s="80">
        <f t="shared" si="95"/>
        <v>229.23564623240475</v>
      </c>
      <c r="J1238" s="80">
        <f t="shared" si="96"/>
        <v>6.2143537675952416</v>
      </c>
      <c r="K1238" s="80">
        <f t="shared" si="97"/>
        <v>6.2143537675952416</v>
      </c>
      <c r="L1238" s="80">
        <f t="shared" si="98"/>
        <v>38.618192748825173</v>
      </c>
      <c r="M1238" s="71">
        <f t="shared" si="99"/>
        <v>2.6393517806732818E-2</v>
      </c>
    </row>
    <row r="1239" spans="7:13" x14ac:dyDescent="0.3">
      <c r="G1239" s="5">
        <v>45257.291666666664</v>
      </c>
      <c r="H1239" s="91">
        <v>236.08</v>
      </c>
      <c r="I1239" s="80">
        <f t="shared" si="95"/>
        <v>229.85708160916425</v>
      </c>
      <c r="J1239" s="80">
        <f t="shared" si="96"/>
        <v>6.2229183908357584</v>
      </c>
      <c r="K1239" s="80">
        <f t="shared" si="97"/>
        <v>6.2229183908357584</v>
      </c>
      <c r="L1239" s="80">
        <f t="shared" si="98"/>
        <v>38.724713299001905</v>
      </c>
      <c r="M1239" s="71">
        <f t="shared" si="99"/>
        <v>2.6359362889002702E-2</v>
      </c>
    </row>
    <row r="1240" spans="7:13" x14ac:dyDescent="0.3">
      <c r="G1240" s="9">
        <v>45258.291666666664</v>
      </c>
      <c r="H1240" s="80">
        <v>246.72</v>
      </c>
      <c r="I1240" s="80">
        <f t="shared" si="95"/>
        <v>230.47937344824783</v>
      </c>
      <c r="J1240" s="80">
        <f t="shared" si="96"/>
        <v>16.240626551752172</v>
      </c>
      <c r="K1240" s="80">
        <f t="shared" si="97"/>
        <v>16.240626551752172</v>
      </c>
      <c r="L1240" s="80">
        <f t="shared" si="98"/>
        <v>263.75795079347762</v>
      </c>
      <c r="M1240" s="71">
        <f t="shared" si="99"/>
        <v>6.5826145232458541E-2</v>
      </c>
    </row>
    <row r="1241" spans="7:13" x14ac:dyDescent="0.3">
      <c r="G1241" s="5">
        <v>45259.291666666664</v>
      </c>
      <c r="H1241" s="91">
        <v>244.14</v>
      </c>
      <c r="I1241" s="80">
        <f t="shared" si="95"/>
        <v>232.10343610342304</v>
      </c>
      <c r="J1241" s="80">
        <f t="shared" si="96"/>
        <v>12.036563896576951</v>
      </c>
      <c r="K1241" s="80">
        <f t="shared" si="97"/>
        <v>12.036563896576951</v>
      </c>
      <c r="L1241" s="80">
        <f t="shared" si="98"/>
        <v>144.87887043637971</v>
      </c>
      <c r="M1241" s="71">
        <f t="shared" si="99"/>
        <v>4.9301891933222541E-2</v>
      </c>
    </row>
    <row r="1242" spans="7:13" x14ac:dyDescent="0.3">
      <c r="G1242" s="9">
        <v>45260.291666666664</v>
      </c>
      <c r="H1242" s="80">
        <v>240.08</v>
      </c>
      <c r="I1242" s="80">
        <f t="shared" si="95"/>
        <v>233.30709249308075</v>
      </c>
      <c r="J1242" s="80">
        <f t="shared" si="96"/>
        <v>6.7729075069192675</v>
      </c>
      <c r="K1242" s="80">
        <f t="shared" si="97"/>
        <v>6.7729075069192675</v>
      </c>
      <c r="L1242" s="80">
        <f t="shared" si="98"/>
        <v>45.872276097283368</v>
      </c>
      <c r="M1242" s="71">
        <f t="shared" si="99"/>
        <v>2.8211044264075589E-2</v>
      </c>
    </row>
    <row r="1243" spans="7:13" x14ac:dyDescent="0.3">
      <c r="G1243" s="5">
        <v>45261.291666666664</v>
      </c>
      <c r="H1243" s="91">
        <v>238.83</v>
      </c>
      <c r="I1243" s="80">
        <f t="shared" si="95"/>
        <v>233.9843832437727</v>
      </c>
      <c r="J1243" s="80">
        <f t="shared" si="96"/>
        <v>4.8456167562273151</v>
      </c>
      <c r="K1243" s="80">
        <f t="shared" si="97"/>
        <v>4.8456167562273151</v>
      </c>
      <c r="L1243" s="80">
        <f t="shared" si="98"/>
        <v>23.480001748230929</v>
      </c>
      <c r="M1243" s="71">
        <f t="shared" si="99"/>
        <v>2.0288978588231442E-2</v>
      </c>
    </row>
    <row r="1244" spans="7:13" x14ac:dyDescent="0.3">
      <c r="G1244" s="9">
        <v>45264.291666666664</v>
      </c>
      <c r="H1244" s="80">
        <v>235.58</v>
      </c>
      <c r="I1244" s="80">
        <f t="shared" si="95"/>
        <v>234.46894491939545</v>
      </c>
      <c r="J1244" s="80">
        <f t="shared" si="96"/>
        <v>1.111055080604558</v>
      </c>
      <c r="K1244" s="80">
        <f t="shared" si="97"/>
        <v>1.111055080604558</v>
      </c>
      <c r="L1244" s="80">
        <f t="shared" si="98"/>
        <v>1.2344433921372009</v>
      </c>
      <c r="M1244" s="71">
        <f t="shared" si="99"/>
        <v>4.7162538441487311E-3</v>
      </c>
    </row>
    <row r="1245" spans="7:13" x14ac:dyDescent="0.3">
      <c r="G1245" s="5">
        <v>45265.291666666664</v>
      </c>
      <c r="H1245" s="91">
        <v>238.72</v>
      </c>
      <c r="I1245" s="80">
        <f t="shared" si="95"/>
        <v>234.58005042745592</v>
      </c>
      <c r="J1245" s="80">
        <f t="shared" si="96"/>
        <v>4.1399495725440829</v>
      </c>
      <c r="K1245" s="80">
        <f t="shared" si="97"/>
        <v>4.1399495725440829</v>
      </c>
      <c r="L1245" s="80">
        <f t="shared" si="98"/>
        <v>17.139182463207934</v>
      </c>
      <c r="M1245" s="71">
        <f t="shared" si="99"/>
        <v>1.7342282056568712E-2</v>
      </c>
    </row>
    <row r="1246" spans="7:13" x14ac:dyDescent="0.3">
      <c r="G1246" s="9">
        <v>45266.291666666664</v>
      </c>
      <c r="H1246" s="80">
        <v>239.37</v>
      </c>
      <c r="I1246" s="80">
        <f t="shared" si="95"/>
        <v>234.99404538471032</v>
      </c>
      <c r="J1246" s="80">
        <f t="shared" si="96"/>
        <v>4.375954615289686</v>
      </c>
      <c r="K1246" s="80">
        <f t="shared" si="97"/>
        <v>4.375954615289686</v>
      </c>
      <c r="L1246" s="80">
        <f t="shared" si="98"/>
        <v>19.148978795075102</v>
      </c>
      <c r="M1246" s="71">
        <f t="shared" si="99"/>
        <v>1.8281132202405004E-2</v>
      </c>
    </row>
    <row r="1247" spans="7:13" x14ac:dyDescent="0.3">
      <c r="G1247" s="5">
        <v>45267.291666666664</v>
      </c>
      <c r="H1247" s="91">
        <v>242.64</v>
      </c>
      <c r="I1247" s="80">
        <f t="shared" si="95"/>
        <v>235.4316408462393</v>
      </c>
      <c r="J1247" s="80">
        <f t="shared" si="96"/>
        <v>7.2083591537606821</v>
      </c>
      <c r="K1247" s="80">
        <f t="shared" si="97"/>
        <v>7.2083591537606821</v>
      </c>
      <c r="L1247" s="80">
        <f t="shared" si="98"/>
        <v>51.960441689605418</v>
      </c>
      <c r="M1247" s="71">
        <f t="shared" si="99"/>
        <v>2.9708041352459125E-2</v>
      </c>
    </row>
    <row r="1248" spans="7:13" x14ac:dyDescent="0.3">
      <c r="G1248" s="9">
        <v>45268.291666666664</v>
      </c>
      <c r="H1248" s="80">
        <v>243.84</v>
      </c>
      <c r="I1248" s="80">
        <f t="shared" si="95"/>
        <v>236.15247676161539</v>
      </c>
      <c r="J1248" s="80">
        <f t="shared" si="96"/>
        <v>7.6875232383846139</v>
      </c>
      <c r="K1248" s="80">
        <f t="shared" si="97"/>
        <v>7.6875232383846139</v>
      </c>
      <c r="L1248" s="80">
        <f t="shared" si="98"/>
        <v>59.098013540703462</v>
      </c>
      <c r="M1248" s="71">
        <f t="shared" si="99"/>
        <v>3.1526916167915905E-2</v>
      </c>
    </row>
    <row r="1249" spans="7:13" x14ac:dyDescent="0.3">
      <c r="G1249" s="5">
        <v>45271.291666666664</v>
      </c>
      <c r="H1249" s="91">
        <v>239.74</v>
      </c>
      <c r="I1249" s="80">
        <f t="shared" si="95"/>
        <v>236.92122908545383</v>
      </c>
      <c r="J1249" s="80">
        <f t="shared" si="96"/>
        <v>2.8187709145461781</v>
      </c>
      <c r="K1249" s="80">
        <f t="shared" si="97"/>
        <v>2.8187709145461781</v>
      </c>
      <c r="L1249" s="80">
        <f t="shared" si="98"/>
        <v>7.9454694686914973</v>
      </c>
      <c r="M1249" s="71">
        <f t="shared" si="99"/>
        <v>1.1757616228189613E-2</v>
      </c>
    </row>
    <row r="1250" spans="7:13" x14ac:dyDescent="0.3">
      <c r="G1250" s="9">
        <v>45272.291666666664</v>
      </c>
      <c r="H1250" s="80">
        <v>237.01</v>
      </c>
      <c r="I1250" s="80">
        <f t="shared" si="95"/>
        <v>237.20310617690848</v>
      </c>
      <c r="J1250" s="80">
        <f t="shared" si="96"/>
        <v>-0.1931061769084863</v>
      </c>
      <c r="K1250" s="80">
        <f t="shared" si="97"/>
        <v>0.1931061769084863</v>
      </c>
      <c r="L1250" s="80">
        <f t="shared" si="98"/>
        <v>3.7289995560211613E-2</v>
      </c>
      <c r="M1250" s="71">
        <f t="shared" si="99"/>
        <v>8.1475961735153076E-4</v>
      </c>
    </row>
    <row r="1251" spans="7:13" x14ac:dyDescent="0.3">
      <c r="G1251" s="5">
        <v>45273.291666666664</v>
      </c>
      <c r="H1251" s="91">
        <v>239.29</v>
      </c>
      <c r="I1251" s="80">
        <f t="shared" si="95"/>
        <v>237.18379555921763</v>
      </c>
      <c r="J1251" s="80">
        <f t="shared" si="96"/>
        <v>2.1062044407823635</v>
      </c>
      <c r="K1251" s="80">
        <f t="shared" si="97"/>
        <v>2.1062044407823635</v>
      </c>
      <c r="L1251" s="80">
        <f t="shared" si="98"/>
        <v>4.4360971463713481</v>
      </c>
      <c r="M1251" s="71">
        <f t="shared" si="99"/>
        <v>8.8018907634350094E-3</v>
      </c>
    </row>
    <row r="1252" spans="7:13" x14ac:dyDescent="0.3">
      <c r="G1252" s="9">
        <v>45274.291666666664</v>
      </c>
      <c r="H1252" s="80">
        <v>251.05</v>
      </c>
      <c r="I1252" s="80">
        <f t="shared" si="95"/>
        <v>237.39441600329587</v>
      </c>
      <c r="J1252" s="80">
        <f t="shared" si="96"/>
        <v>13.655583996704138</v>
      </c>
      <c r="K1252" s="80">
        <f t="shared" si="97"/>
        <v>13.655583996704138</v>
      </c>
      <c r="L1252" s="80">
        <f t="shared" si="98"/>
        <v>186.47497429104214</v>
      </c>
      <c r="M1252" s="71">
        <f t="shared" si="99"/>
        <v>5.4393881683744823E-2</v>
      </c>
    </row>
    <row r="1253" spans="7:13" x14ac:dyDescent="0.3">
      <c r="G1253" s="5">
        <v>45275.291666666664</v>
      </c>
      <c r="H1253" s="91">
        <v>253.5</v>
      </c>
      <c r="I1253" s="80">
        <f t="shared" si="95"/>
        <v>238.75997440296629</v>
      </c>
      <c r="J1253" s="80">
        <f t="shared" si="96"/>
        <v>14.740025597033707</v>
      </c>
      <c r="K1253" s="80">
        <f t="shared" si="97"/>
        <v>14.740025597033707</v>
      </c>
      <c r="L1253" s="80">
        <f t="shared" si="98"/>
        <v>217.2683546012089</v>
      </c>
      <c r="M1253" s="71">
        <f t="shared" si="99"/>
        <v>5.8146057581987008E-2</v>
      </c>
    </row>
    <row r="1254" spans="7:13" x14ac:dyDescent="0.3">
      <c r="G1254" s="9">
        <v>45278.291666666664</v>
      </c>
      <c r="H1254" s="80">
        <v>252.08</v>
      </c>
      <c r="I1254" s="80">
        <f t="shared" si="95"/>
        <v>240.23397696266966</v>
      </c>
      <c r="J1254" s="80">
        <f t="shared" si="96"/>
        <v>11.846023037330355</v>
      </c>
      <c r="K1254" s="80">
        <f t="shared" si="97"/>
        <v>11.846023037330355</v>
      </c>
      <c r="L1254" s="80">
        <f t="shared" si="98"/>
        <v>140.32826180096149</v>
      </c>
      <c r="M1254" s="71">
        <f t="shared" si="99"/>
        <v>4.6993109478460623E-2</v>
      </c>
    </row>
    <row r="1255" spans="7:13" x14ac:dyDescent="0.3">
      <c r="G1255" s="5">
        <v>45279.291666666664</v>
      </c>
      <c r="H1255" s="91">
        <v>257.22000000000003</v>
      </c>
      <c r="I1255" s="80">
        <f t="shared" si="95"/>
        <v>241.4185792664027</v>
      </c>
      <c r="J1255" s="80">
        <f t="shared" si="96"/>
        <v>15.801420733597325</v>
      </c>
      <c r="K1255" s="80">
        <f t="shared" si="97"/>
        <v>15.801420733597325</v>
      </c>
      <c r="L1255" s="80">
        <f t="shared" si="98"/>
        <v>249.68489720015944</v>
      </c>
      <c r="M1255" s="71">
        <f t="shared" si="99"/>
        <v>6.1431540057527892E-2</v>
      </c>
    </row>
    <row r="1256" spans="7:13" x14ac:dyDescent="0.3">
      <c r="G1256" s="9">
        <v>45280.291666666664</v>
      </c>
      <c r="H1256" s="80">
        <v>247.14</v>
      </c>
      <c r="I1256" s="80">
        <f t="shared" si="95"/>
        <v>242.99872133976245</v>
      </c>
      <c r="J1256" s="80">
        <f t="shared" si="96"/>
        <v>4.141278660237532</v>
      </c>
      <c r="K1256" s="80">
        <f t="shared" si="97"/>
        <v>4.141278660237532</v>
      </c>
      <c r="L1256" s="80">
        <f t="shared" si="98"/>
        <v>17.150188941738769</v>
      </c>
      <c r="M1256" s="71">
        <f t="shared" si="99"/>
        <v>1.6756812576829053E-2</v>
      </c>
    </row>
    <row r="1257" spans="7:13" x14ac:dyDescent="0.3">
      <c r="G1257" s="5">
        <v>45281.291666666664</v>
      </c>
      <c r="H1257" s="91">
        <v>254.5</v>
      </c>
      <c r="I1257" s="80">
        <f t="shared" si="95"/>
        <v>243.41284920578622</v>
      </c>
      <c r="J1257" s="80">
        <f t="shared" si="96"/>
        <v>11.087150794213784</v>
      </c>
      <c r="K1257" s="80">
        <f t="shared" si="97"/>
        <v>11.087150794213784</v>
      </c>
      <c r="L1257" s="80">
        <f t="shared" si="98"/>
        <v>122.92491273363534</v>
      </c>
      <c r="M1257" s="71">
        <f t="shared" si="99"/>
        <v>4.3564443199268305E-2</v>
      </c>
    </row>
    <row r="1258" spans="7:13" x14ac:dyDescent="0.3">
      <c r="G1258" s="9">
        <v>45282.291666666664</v>
      </c>
      <c r="H1258" s="80">
        <v>252.54</v>
      </c>
      <c r="I1258" s="80">
        <f t="shared" si="95"/>
        <v>244.5215642852076</v>
      </c>
      <c r="J1258" s="80">
        <f t="shared" si="96"/>
        <v>8.018435714792389</v>
      </c>
      <c r="K1258" s="80">
        <f t="shared" si="97"/>
        <v>8.018435714792389</v>
      </c>
      <c r="L1258" s="80">
        <f t="shared" si="98"/>
        <v>64.295311312258136</v>
      </c>
      <c r="M1258" s="71">
        <f t="shared" si="99"/>
        <v>3.1751151163349922E-2</v>
      </c>
    </row>
    <row r="1259" spans="7:13" x14ac:dyDescent="0.3">
      <c r="G1259" s="5">
        <v>45286.291666666664</v>
      </c>
      <c r="H1259" s="91">
        <v>256.61</v>
      </c>
      <c r="I1259" s="80">
        <f t="shared" si="95"/>
        <v>245.32340785668683</v>
      </c>
      <c r="J1259" s="80">
        <f t="shared" si="96"/>
        <v>11.286592143313186</v>
      </c>
      <c r="K1259" s="80">
        <f t="shared" si="97"/>
        <v>11.286592143313186</v>
      </c>
      <c r="L1259" s="80">
        <f t="shared" si="98"/>
        <v>127.38716220949894</v>
      </c>
      <c r="M1259" s="71">
        <f t="shared" si="99"/>
        <v>4.3983446254289328E-2</v>
      </c>
    </row>
    <row r="1260" spans="7:13" x14ac:dyDescent="0.3">
      <c r="G1260" s="9">
        <v>45287.291666666664</v>
      </c>
      <c r="H1260" s="80">
        <v>261.44</v>
      </c>
      <c r="I1260" s="80">
        <f t="shared" si="95"/>
        <v>246.45206707101815</v>
      </c>
      <c r="J1260" s="80">
        <f t="shared" si="96"/>
        <v>14.987932928981849</v>
      </c>
      <c r="K1260" s="80">
        <f t="shared" si="97"/>
        <v>14.987932928981849</v>
      </c>
      <c r="L1260" s="80">
        <f t="shared" si="98"/>
        <v>224.63813348365841</v>
      </c>
      <c r="M1260" s="71">
        <f t="shared" si="99"/>
        <v>5.732838482627696E-2</v>
      </c>
    </row>
    <row r="1261" spans="7:13" x14ac:dyDescent="0.3">
      <c r="G1261" s="5">
        <v>45288.291666666664</v>
      </c>
      <c r="H1261" s="91">
        <v>253.18</v>
      </c>
      <c r="I1261" s="80">
        <f t="shared" si="95"/>
        <v>247.95086036391635</v>
      </c>
      <c r="J1261" s="80">
        <f t="shared" si="96"/>
        <v>5.2291396360836586</v>
      </c>
      <c r="K1261" s="80">
        <f t="shared" si="97"/>
        <v>5.2291396360836586</v>
      </c>
      <c r="L1261" s="80">
        <f t="shared" si="98"/>
        <v>27.343901333661137</v>
      </c>
      <c r="M1261" s="71">
        <f t="shared" si="99"/>
        <v>2.0653841678188081E-2</v>
      </c>
    </row>
    <row r="1262" spans="7:13" x14ac:dyDescent="0.3">
      <c r="G1262" s="9">
        <v>45289.291666666664</v>
      </c>
      <c r="H1262" s="80">
        <v>248.48</v>
      </c>
      <c r="I1262" s="80">
        <f t="shared" si="95"/>
        <v>248.47377432752472</v>
      </c>
      <c r="J1262" s="80">
        <f t="shared" si="96"/>
        <v>6.2256724752671744E-3</v>
      </c>
      <c r="K1262" s="80">
        <f t="shared" si="97"/>
        <v>6.2256724752671744E-3</v>
      </c>
      <c r="L1262" s="80">
        <f t="shared" si="98"/>
        <v>3.8758997769299309E-5</v>
      </c>
      <c r="M1262" s="71">
        <f t="shared" si="99"/>
        <v>2.5055024449723015E-5</v>
      </c>
    </row>
    <row r="1263" spans="7:13" x14ac:dyDescent="0.3">
      <c r="G1263" s="5">
        <v>45293.291666666664</v>
      </c>
      <c r="H1263" s="91">
        <v>248.42</v>
      </c>
      <c r="I1263" s="80">
        <f t="shared" si="95"/>
        <v>248.47439689477227</v>
      </c>
      <c r="J1263" s="80">
        <f t="shared" si="96"/>
        <v>-5.4396894772281712E-2</v>
      </c>
      <c r="K1263" s="80">
        <f t="shared" si="97"/>
        <v>5.4396894772281712E-2</v>
      </c>
      <c r="L1263" s="80">
        <f t="shared" si="98"/>
        <v>2.9590221608666893E-3</v>
      </c>
      <c r="M1263" s="71">
        <f t="shared" si="99"/>
        <v>2.1897147883536636E-4</v>
      </c>
    </row>
    <row r="1264" spans="7:13" x14ac:dyDescent="0.3">
      <c r="G1264" s="9">
        <v>45294.291666666664</v>
      </c>
      <c r="H1264" s="80">
        <v>238.45</v>
      </c>
      <c r="I1264" s="80">
        <f t="shared" si="95"/>
        <v>248.46895720529506</v>
      </c>
      <c r="J1264" s="80">
        <f t="shared" si="96"/>
        <v>-10.018957205295067</v>
      </c>
      <c r="K1264" s="80">
        <f t="shared" si="97"/>
        <v>10.018957205295067</v>
      </c>
      <c r="L1264" s="80">
        <f t="shared" si="98"/>
        <v>100.37950348153393</v>
      </c>
      <c r="M1264" s="71">
        <f t="shared" si="99"/>
        <v>4.2017014910023347E-2</v>
      </c>
    </row>
    <row r="1265" spans="7:13" x14ac:dyDescent="0.3">
      <c r="G1265" s="5">
        <v>45295.291666666664</v>
      </c>
      <c r="H1265" s="91">
        <v>237.93</v>
      </c>
      <c r="I1265" s="80">
        <f t="shared" si="95"/>
        <v>247.46706148476557</v>
      </c>
      <c r="J1265" s="80">
        <f t="shared" si="96"/>
        <v>-9.5370614847655588</v>
      </c>
      <c r="K1265" s="80">
        <f t="shared" si="97"/>
        <v>9.5370614847655588</v>
      </c>
      <c r="L1265" s="80">
        <f t="shared" si="98"/>
        <v>90.955541764198642</v>
      </c>
      <c r="M1265" s="71">
        <f t="shared" si="99"/>
        <v>4.0083476168476267E-2</v>
      </c>
    </row>
    <row r="1266" spans="7:13" x14ac:dyDescent="0.3">
      <c r="G1266" s="9">
        <v>45296.291666666664</v>
      </c>
      <c r="H1266" s="80">
        <v>237.49</v>
      </c>
      <c r="I1266" s="80">
        <f t="shared" si="95"/>
        <v>246.51335533628901</v>
      </c>
      <c r="J1266" s="80">
        <f t="shared" si="96"/>
        <v>-9.0233553362890007</v>
      </c>
      <c r="K1266" s="80">
        <f t="shared" si="97"/>
        <v>9.0233553362890007</v>
      </c>
      <c r="L1266" s="80">
        <f t="shared" si="98"/>
        <v>81.420941524935188</v>
      </c>
      <c r="M1266" s="71">
        <f t="shared" si="99"/>
        <v>3.7994674875948466E-2</v>
      </c>
    </row>
    <row r="1267" spans="7:13" x14ac:dyDescent="0.3">
      <c r="G1267" s="5">
        <v>45299.291666666664</v>
      </c>
      <c r="H1267" s="91">
        <v>240.45</v>
      </c>
      <c r="I1267" s="80">
        <f t="shared" si="95"/>
        <v>245.61101980266011</v>
      </c>
      <c r="J1267" s="80">
        <f t="shared" si="96"/>
        <v>-5.1610198026601211</v>
      </c>
      <c r="K1267" s="80">
        <f t="shared" si="97"/>
        <v>5.1610198026601211</v>
      </c>
      <c r="L1267" s="80">
        <f t="shared" si="98"/>
        <v>26.636125403449913</v>
      </c>
      <c r="M1267" s="71">
        <f t="shared" si="99"/>
        <v>2.1464004169931883E-2</v>
      </c>
    </row>
    <row r="1268" spans="7:13" x14ac:dyDescent="0.3">
      <c r="G1268" s="9">
        <v>45300.291666666664</v>
      </c>
      <c r="H1268" s="80">
        <v>234.96</v>
      </c>
      <c r="I1268" s="80">
        <f t="shared" si="95"/>
        <v>245.09491782239411</v>
      </c>
      <c r="J1268" s="80">
        <f t="shared" si="96"/>
        <v>-10.134917822394101</v>
      </c>
      <c r="K1268" s="80">
        <f t="shared" si="97"/>
        <v>10.134917822394101</v>
      </c>
      <c r="L1268" s="80">
        <f t="shared" si="98"/>
        <v>102.71655926668159</v>
      </c>
      <c r="M1268" s="71">
        <f t="shared" si="99"/>
        <v>4.313465195094527E-2</v>
      </c>
    </row>
    <row r="1269" spans="7:13" x14ac:dyDescent="0.3">
      <c r="G1269" s="5">
        <v>45301.291666666664</v>
      </c>
      <c r="H1269" s="91">
        <v>233.94</v>
      </c>
      <c r="I1269" s="80">
        <f t="shared" si="95"/>
        <v>244.08142604015472</v>
      </c>
      <c r="J1269" s="80">
        <f t="shared" si="96"/>
        <v>-10.141426040154727</v>
      </c>
      <c r="K1269" s="80">
        <f t="shared" si="97"/>
        <v>10.141426040154727</v>
      </c>
      <c r="L1269" s="80">
        <f t="shared" si="98"/>
        <v>102.84852212792838</v>
      </c>
      <c r="M1269" s="71">
        <f t="shared" si="99"/>
        <v>4.3350543045886668E-2</v>
      </c>
    </row>
    <row r="1270" spans="7:13" x14ac:dyDescent="0.3">
      <c r="G1270" s="9">
        <v>45302.291666666664</v>
      </c>
      <c r="H1270" s="80">
        <v>227.22</v>
      </c>
      <c r="I1270" s="80">
        <f t="shared" si="95"/>
        <v>243.06728343613926</v>
      </c>
      <c r="J1270" s="80">
        <f t="shared" si="96"/>
        <v>-15.847283436139264</v>
      </c>
      <c r="K1270" s="80">
        <f t="shared" si="97"/>
        <v>15.847283436139264</v>
      </c>
      <c r="L1270" s="80">
        <f t="shared" si="98"/>
        <v>251.13639230533389</v>
      </c>
      <c r="M1270" s="71">
        <f t="shared" si="99"/>
        <v>6.9744227779857684E-2</v>
      </c>
    </row>
    <row r="1271" spans="7:13" x14ac:dyDescent="0.3">
      <c r="G1271" s="5">
        <v>45303.291666666664</v>
      </c>
      <c r="H1271" s="91">
        <v>218.89</v>
      </c>
      <c r="I1271" s="80">
        <f t="shared" si="95"/>
        <v>241.48255509252536</v>
      </c>
      <c r="J1271" s="80">
        <f t="shared" si="96"/>
        <v>-22.592555092525373</v>
      </c>
      <c r="K1271" s="80">
        <f t="shared" si="97"/>
        <v>22.592555092525373</v>
      </c>
      <c r="L1271" s="80">
        <f t="shared" si="98"/>
        <v>510.42354560879414</v>
      </c>
      <c r="M1271" s="71">
        <f t="shared" si="99"/>
        <v>0.10321419476689375</v>
      </c>
    </row>
    <row r="1272" spans="7:13" x14ac:dyDescent="0.3">
      <c r="G1272" s="9">
        <v>45307.291666666664</v>
      </c>
      <c r="H1272" s="80">
        <v>219.91</v>
      </c>
      <c r="I1272" s="80">
        <f t="shared" si="95"/>
        <v>239.22329958327285</v>
      </c>
      <c r="J1272" s="80">
        <f t="shared" si="96"/>
        <v>-19.313299583272851</v>
      </c>
      <c r="K1272" s="80">
        <f t="shared" si="97"/>
        <v>19.313299583272851</v>
      </c>
      <c r="L1272" s="80">
        <f t="shared" si="98"/>
        <v>373.00354079324728</v>
      </c>
      <c r="M1272" s="71">
        <f t="shared" si="99"/>
        <v>8.7823653236655225E-2</v>
      </c>
    </row>
    <row r="1273" spans="7:13" x14ac:dyDescent="0.3">
      <c r="G1273" s="5">
        <v>45308.291666666664</v>
      </c>
      <c r="H1273" s="91">
        <v>215.55</v>
      </c>
      <c r="I1273" s="80">
        <f t="shared" si="95"/>
        <v>237.29196962494558</v>
      </c>
      <c r="J1273" s="80">
        <f t="shared" si="96"/>
        <v>-21.741969624945568</v>
      </c>
      <c r="K1273" s="80">
        <f t="shared" si="97"/>
        <v>21.741969624945568</v>
      </c>
      <c r="L1273" s="80">
        <f t="shared" si="98"/>
        <v>472.71324317205574</v>
      </c>
      <c r="M1273" s="71">
        <f t="shared" si="99"/>
        <v>0.10086740721385093</v>
      </c>
    </row>
    <row r="1274" spans="7:13" x14ac:dyDescent="0.3">
      <c r="G1274" s="9">
        <v>45309.291666666664</v>
      </c>
      <c r="H1274" s="80">
        <v>211.88</v>
      </c>
      <c r="I1274" s="80">
        <f t="shared" si="95"/>
        <v>235.11777266245105</v>
      </c>
      <c r="J1274" s="80">
        <f t="shared" si="96"/>
        <v>-23.23777266245105</v>
      </c>
      <c r="K1274" s="80">
        <f t="shared" si="97"/>
        <v>23.23777266245105</v>
      </c>
      <c r="L1274" s="80">
        <f t="shared" si="98"/>
        <v>539.99407831175733</v>
      </c>
      <c r="M1274" s="71">
        <f t="shared" si="99"/>
        <v>0.10967421494454904</v>
      </c>
    </row>
    <row r="1275" spans="7:13" x14ac:dyDescent="0.3">
      <c r="G1275" s="5">
        <v>45310.291666666664</v>
      </c>
      <c r="H1275" s="91">
        <v>212.19</v>
      </c>
      <c r="I1275" s="80">
        <f t="shared" si="95"/>
        <v>232.79399539620596</v>
      </c>
      <c r="J1275" s="80">
        <f t="shared" si="96"/>
        <v>-20.60399539620596</v>
      </c>
      <c r="K1275" s="80">
        <f t="shared" si="97"/>
        <v>20.60399539620596</v>
      </c>
      <c r="L1275" s="80">
        <f t="shared" si="98"/>
        <v>424.52462628687641</v>
      </c>
      <c r="M1275" s="71">
        <f t="shared" si="99"/>
        <v>9.7101632481294872E-2</v>
      </c>
    </row>
    <row r="1276" spans="7:13" x14ac:dyDescent="0.3">
      <c r="G1276" s="9">
        <v>45313.291666666664</v>
      </c>
      <c r="H1276" s="80">
        <v>208.8</v>
      </c>
      <c r="I1276" s="80">
        <f t="shared" si="95"/>
        <v>230.73359585658537</v>
      </c>
      <c r="J1276" s="80">
        <f t="shared" si="96"/>
        <v>-21.933595856585356</v>
      </c>
      <c r="K1276" s="80">
        <f t="shared" si="97"/>
        <v>21.933595856585356</v>
      </c>
      <c r="L1276" s="80">
        <f t="shared" si="98"/>
        <v>481.08262720001829</v>
      </c>
      <c r="M1276" s="71">
        <f t="shared" si="99"/>
        <v>0.10504595716755438</v>
      </c>
    </row>
    <row r="1277" spans="7:13" x14ac:dyDescent="0.3">
      <c r="G1277" s="5">
        <v>45314.291666666664</v>
      </c>
      <c r="H1277" s="91">
        <v>209.14</v>
      </c>
      <c r="I1277" s="80">
        <f t="shared" si="95"/>
        <v>228.54023627092684</v>
      </c>
      <c r="J1277" s="80">
        <f t="shared" si="96"/>
        <v>-19.400236270926854</v>
      </c>
      <c r="K1277" s="80">
        <f t="shared" si="97"/>
        <v>19.400236270926854</v>
      </c>
      <c r="L1277" s="80">
        <f t="shared" si="98"/>
        <v>376.36916736778591</v>
      </c>
      <c r="M1277" s="71">
        <f t="shared" si="99"/>
        <v>9.2761959792133766E-2</v>
      </c>
    </row>
    <row r="1278" spans="7:13" x14ac:dyDescent="0.3">
      <c r="G1278" s="9">
        <v>45315.291666666664</v>
      </c>
      <c r="H1278" s="80">
        <v>207.83</v>
      </c>
      <c r="I1278" s="80">
        <f t="shared" si="95"/>
        <v>226.60021264383414</v>
      </c>
      <c r="J1278" s="80">
        <f t="shared" si="96"/>
        <v>-18.770212643834128</v>
      </c>
      <c r="K1278" s="80">
        <f t="shared" si="97"/>
        <v>18.770212643834128</v>
      </c>
      <c r="L1278" s="80">
        <f t="shared" si="98"/>
        <v>352.32088269475059</v>
      </c>
      <c r="M1278" s="71">
        <f t="shared" si="99"/>
        <v>9.0315222267401851E-2</v>
      </c>
    </row>
    <row r="1279" spans="7:13" x14ac:dyDescent="0.3">
      <c r="G1279" s="5">
        <v>45316.291666666664</v>
      </c>
      <c r="H1279" s="91">
        <v>182.63</v>
      </c>
      <c r="I1279" s="80">
        <f t="shared" si="95"/>
        <v>224.72319137945072</v>
      </c>
      <c r="J1279" s="80">
        <f t="shared" si="96"/>
        <v>-42.09319137945073</v>
      </c>
      <c r="K1279" s="80">
        <f t="shared" si="97"/>
        <v>42.09319137945073</v>
      </c>
      <c r="L1279" s="80">
        <f t="shared" si="98"/>
        <v>1771.8367605070653</v>
      </c>
      <c r="M1279" s="71">
        <f t="shared" si="99"/>
        <v>0.23048344400947671</v>
      </c>
    </row>
    <row r="1280" spans="7:13" x14ac:dyDescent="0.3">
      <c r="G1280" s="9">
        <v>45317.291666666664</v>
      </c>
      <c r="H1280" s="80">
        <v>183.25</v>
      </c>
      <c r="I1280" s="80">
        <f t="shared" si="95"/>
        <v>220.51387224150565</v>
      </c>
      <c r="J1280" s="80">
        <f t="shared" si="96"/>
        <v>-37.263872241505652</v>
      </c>
      <c r="K1280" s="80">
        <f t="shared" si="97"/>
        <v>37.263872241505652</v>
      </c>
      <c r="L1280" s="80">
        <f t="shared" si="98"/>
        <v>1388.5961744312556</v>
      </c>
      <c r="M1280" s="71">
        <f t="shared" si="99"/>
        <v>0.20334991673400082</v>
      </c>
    </row>
    <row r="1281" spans="7:13" x14ac:dyDescent="0.3">
      <c r="G1281" s="5">
        <v>45320.291666666664</v>
      </c>
      <c r="H1281" s="91">
        <v>190.93</v>
      </c>
      <c r="I1281" s="80">
        <f t="shared" si="95"/>
        <v>216.78748501735507</v>
      </c>
      <c r="J1281" s="80">
        <f t="shared" si="96"/>
        <v>-25.85748501735506</v>
      </c>
      <c r="K1281" s="80">
        <f t="shared" si="97"/>
        <v>25.85748501735506</v>
      </c>
      <c r="L1281" s="80">
        <f t="shared" si="98"/>
        <v>668.60953142274138</v>
      </c>
      <c r="M1281" s="71">
        <f t="shared" si="99"/>
        <v>0.13542913642358487</v>
      </c>
    </row>
    <row r="1282" spans="7:13" x14ac:dyDescent="0.3">
      <c r="G1282" s="9">
        <v>45321.291666666664</v>
      </c>
      <c r="H1282" s="80">
        <v>191.59</v>
      </c>
      <c r="I1282" s="80">
        <f t="shared" si="95"/>
        <v>214.20173651561956</v>
      </c>
      <c r="J1282" s="80">
        <f t="shared" si="96"/>
        <v>-22.611736515619555</v>
      </c>
      <c r="K1282" s="80">
        <f t="shared" si="97"/>
        <v>22.611736515619555</v>
      </c>
      <c r="L1282" s="80">
        <f t="shared" si="98"/>
        <v>511.29062825180279</v>
      </c>
      <c r="M1282" s="71">
        <f t="shared" si="99"/>
        <v>0.11802148606722457</v>
      </c>
    </row>
    <row r="1283" spans="7:13" x14ac:dyDescent="0.3">
      <c r="G1283" s="5">
        <v>45322.291666666664</v>
      </c>
      <c r="H1283" s="91">
        <v>187.29</v>
      </c>
      <c r="I1283" s="80">
        <f t="shared" si="95"/>
        <v>211.9405628640576</v>
      </c>
      <c r="J1283" s="80">
        <f t="shared" si="96"/>
        <v>-24.650562864057605</v>
      </c>
      <c r="K1283" s="80">
        <f t="shared" si="97"/>
        <v>24.650562864057605</v>
      </c>
      <c r="L1283" s="80">
        <f t="shared" si="98"/>
        <v>607.65024951485589</v>
      </c>
      <c r="M1283" s="71">
        <f t="shared" si="99"/>
        <v>0.13161707973761336</v>
      </c>
    </row>
    <row r="1284" spans="7:13" x14ac:dyDescent="0.3">
      <c r="G1284" s="9">
        <v>45323.291666666664</v>
      </c>
      <c r="H1284" s="80">
        <v>188.86</v>
      </c>
      <c r="I1284" s="80">
        <f t="shared" si="95"/>
        <v>209.47550657765186</v>
      </c>
      <c r="J1284" s="80">
        <f t="shared" si="96"/>
        <v>-20.615506577651843</v>
      </c>
      <c r="K1284" s="80">
        <f t="shared" si="97"/>
        <v>20.615506577651843</v>
      </c>
      <c r="L1284" s="80">
        <f t="shared" si="98"/>
        <v>424.99911145320641</v>
      </c>
      <c r="M1284" s="71">
        <f t="shared" si="99"/>
        <v>0.10915761186938389</v>
      </c>
    </row>
    <row r="1285" spans="7:13" x14ac:dyDescent="0.3">
      <c r="G1285" s="5">
        <v>45324.291666666664</v>
      </c>
      <c r="H1285" s="91">
        <v>187.91</v>
      </c>
      <c r="I1285" s="80">
        <f t="shared" si="95"/>
        <v>207.41395591988666</v>
      </c>
      <c r="J1285" s="80">
        <f t="shared" si="96"/>
        <v>-19.503955919886664</v>
      </c>
      <c r="K1285" s="80">
        <f t="shared" si="97"/>
        <v>19.503955919886664</v>
      </c>
      <c r="L1285" s="80">
        <f t="shared" si="98"/>
        <v>380.40429652488206</v>
      </c>
      <c r="M1285" s="71">
        <f t="shared" si="99"/>
        <v>0.10379413506405548</v>
      </c>
    </row>
    <row r="1286" spans="7:13" x14ac:dyDescent="0.3">
      <c r="G1286" s="9">
        <v>45327.291666666664</v>
      </c>
      <c r="H1286" s="80">
        <v>181.06</v>
      </c>
      <c r="I1286" s="80">
        <f t="shared" ref="I1286:I1349" si="100">alpha*H1285+(1-alpha)*I1285</f>
        <v>205.46356032789799</v>
      </c>
      <c r="J1286" s="80">
        <f t="shared" ref="J1286:J1349" si="101">H1286-I1286</f>
        <v>-24.403560327897992</v>
      </c>
      <c r="K1286" s="80">
        <f t="shared" ref="K1286:K1349" si="102">ABS(J1286)</f>
        <v>24.403560327897992</v>
      </c>
      <c r="L1286" s="80">
        <f t="shared" ref="L1286:L1349" si="103">J1286^2</f>
        <v>595.53375667735679</v>
      </c>
      <c r="M1286" s="71">
        <f t="shared" ref="M1286:M1349" si="104">K1286/H1286</f>
        <v>0.13478162116369155</v>
      </c>
    </row>
    <row r="1287" spans="7:13" x14ac:dyDescent="0.3">
      <c r="G1287" s="5">
        <v>45328.291666666664</v>
      </c>
      <c r="H1287" s="91">
        <v>185.1</v>
      </c>
      <c r="I1287" s="80">
        <f t="shared" si="100"/>
        <v>203.0232042951082</v>
      </c>
      <c r="J1287" s="80">
        <f t="shared" si="101"/>
        <v>-17.923204295108206</v>
      </c>
      <c r="K1287" s="80">
        <f t="shared" si="102"/>
        <v>17.923204295108206</v>
      </c>
      <c r="L1287" s="80">
        <f t="shared" si="103"/>
        <v>321.24125220418529</v>
      </c>
      <c r="M1287" s="71">
        <f t="shared" si="104"/>
        <v>9.6829844922248554E-2</v>
      </c>
    </row>
    <row r="1288" spans="7:13" x14ac:dyDescent="0.3">
      <c r="G1288" s="9">
        <v>45329.291666666664</v>
      </c>
      <c r="H1288" s="80">
        <v>187.58</v>
      </c>
      <c r="I1288" s="80">
        <f t="shared" si="100"/>
        <v>201.23088386559738</v>
      </c>
      <c r="J1288" s="80">
        <f t="shared" si="101"/>
        <v>-13.650883865597365</v>
      </c>
      <c r="K1288" s="80">
        <f t="shared" si="102"/>
        <v>13.650883865597365</v>
      </c>
      <c r="L1288" s="80">
        <f t="shared" si="103"/>
        <v>186.34663031202646</v>
      </c>
      <c r="M1288" s="71">
        <f t="shared" si="104"/>
        <v>7.2773663853275217E-2</v>
      </c>
    </row>
    <row r="1289" spans="7:13" x14ac:dyDescent="0.3">
      <c r="G1289" s="5">
        <v>45330.291666666664</v>
      </c>
      <c r="H1289" s="91">
        <v>189.56</v>
      </c>
      <c r="I1289" s="80">
        <f t="shared" si="100"/>
        <v>199.86579547903764</v>
      </c>
      <c r="J1289" s="80">
        <f t="shared" si="101"/>
        <v>-10.305795479037641</v>
      </c>
      <c r="K1289" s="80">
        <f t="shared" si="102"/>
        <v>10.305795479037641</v>
      </c>
      <c r="L1289" s="80">
        <f t="shared" si="103"/>
        <v>106.20942045575269</v>
      </c>
      <c r="M1289" s="71">
        <f t="shared" si="104"/>
        <v>5.4366931204039043E-2</v>
      </c>
    </row>
    <row r="1290" spans="7:13" x14ac:dyDescent="0.3">
      <c r="G1290" s="9">
        <v>45331.291666666664</v>
      </c>
      <c r="H1290" s="80">
        <v>193.57</v>
      </c>
      <c r="I1290" s="80">
        <f t="shared" si="100"/>
        <v>198.83521593113386</v>
      </c>
      <c r="J1290" s="80">
        <f t="shared" si="101"/>
        <v>-5.2652159311338664</v>
      </c>
      <c r="K1290" s="80">
        <f t="shared" si="102"/>
        <v>5.2652159311338664</v>
      </c>
      <c r="L1290" s="80">
        <f t="shared" si="103"/>
        <v>27.722498801465868</v>
      </c>
      <c r="M1290" s="71">
        <f t="shared" si="104"/>
        <v>2.7200578246287476E-2</v>
      </c>
    </row>
    <row r="1291" spans="7:13" x14ac:dyDescent="0.3">
      <c r="G1291" s="5">
        <v>45334.291666666664</v>
      </c>
      <c r="H1291" s="91">
        <v>188.13</v>
      </c>
      <c r="I1291" s="80">
        <f t="shared" si="100"/>
        <v>198.30869433802047</v>
      </c>
      <c r="J1291" s="80">
        <f t="shared" si="101"/>
        <v>-10.178694338020478</v>
      </c>
      <c r="K1291" s="80">
        <f t="shared" si="102"/>
        <v>10.178694338020478</v>
      </c>
      <c r="L1291" s="80">
        <f t="shared" si="103"/>
        <v>103.60581842685012</v>
      </c>
      <c r="M1291" s="71">
        <f t="shared" si="104"/>
        <v>5.4104578419287078E-2</v>
      </c>
    </row>
    <row r="1292" spans="7:13" x14ac:dyDescent="0.3">
      <c r="G1292" s="9">
        <v>45335.291666666664</v>
      </c>
      <c r="H1292" s="80">
        <v>184.02</v>
      </c>
      <c r="I1292" s="80">
        <f t="shared" si="100"/>
        <v>197.29082490421843</v>
      </c>
      <c r="J1292" s="80">
        <f t="shared" si="101"/>
        <v>-13.270824904218415</v>
      </c>
      <c r="K1292" s="80">
        <f t="shared" si="102"/>
        <v>13.270824904218415</v>
      </c>
      <c r="L1292" s="80">
        <f t="shared" si="103"/>
        <v>176.11479363842369</v>
      </c>
      <c r="M1292" s="71">
        <f t="shared" si="104"/>
        <v>7.2116209674048554E-2</v>
      </c>
    </row>
    <row r="1293" spans="7:13" x14ac:dyDescent="0.3">
      <c r="G1293" s="5">
        <v>45336.291666666664</v>
      </c>
      <c r="H1293" s="91">
        <v>188.71</v>
      </c>
      <c r="I1293" s="80">
        <f t="shared" si="100"/>
        <v>195.96374241379658</v>
      </c>
      <c r="J1293" s="80">
        <f t="shared" si="101"/>
        <v>-7.2537424137965729</v>
      </c>
      <c r="K1293" s="80">
        <f t="shared" si="102"/>
        <v>7.2537424137965729</v>
      </c>
      <c r="L1293" s="80">
        <f t="shared" si="103"/>
        <v>52.616779005711329</v>
      </c>
      <c r="M1293" s="71">
        <f t="shared" si="104"/>
        <v>3.8438569306324902E-2</v>
      </c>
    </row>
    <row r="1294" spans="7:13" x14ac:dyDescent="0.3">
      <c r="G1294" s="9">
        <v>45337.291666666664</v>
      </c>
      <c r="H1294" s="80">
        <v>200.45</v>
      </c>
      <c r="I1294" s="80">
        <f t="shared" si="100"/>
        <v>195.23836817241693</v>
      </c>
      <c r="J1294" s="80">
        <f t="shared" si="101"/>
        <v>5.2116318275830622</v>
      </c>
      <c r="K1294" s="80">
        <f t="shared" si="102"/>
        <v>5.2116318275830622</v>
      </c>
      <c r="L1294" s="80">
        <f t="shared" si="103"/>
        <v>27.161106306276768</v>
      </c>
      <c r="M1294" s="71">
        <f t="shared" si="104"/>
        <v>2.5999659903133264E-2</v>
      </c>
    </row>
    <row r="1295" spans="7:13" x14ac:dyDescent="0.3">
      <c r="G1295" s="5">
        <v>45338.291666666664</v>
      </c>
      <c r="H1295" s="91">
        <v>199.95</v>
      </c>
      <c r="I1295" s="80">
        <f t="shared" si="100"/>
        <v>195.75953135517523</v>
      </c>
      <c r="J1295" s="80">
        <f t="shared" si="101"/>
        <v>4.1904686448247617</v>
      </c>
      <c r="K1295" s="80">
        <f t="shared" si="102"/>
        <v>4.1904686448247617</v>
      </c>
      <c r="L1295" s="80">
        <f t="shared" si="103"/>
        <v>17.560027463259473</v>
      </c>
      <c r="M1295" s="71">
        <f t="shared" si="104"/>
        <v>2.0957582619778755E-2</v>
      </c>
    </row>
    <row r="1296" spans="7:13" x14ac:dyDescent="0.3">
      <c r="G1296" s="9">
        <v>45342.291666666664</v>
      </c>
      <c r="H1296" s="80">
        <v>193.76</v>
      </c>
      <c r="I1296" s="80">
        <f t="shared" si="100"/>
        <v>196.17857821965771</v>
      </c>
      <c r="J1296" s="80">
        <f t="shared" si="101"/>
        <v>-2.4185782196577179</v>
      </c>
      <c r="K1296" s="80">
        <f t="shared" si="102"/>
        <v>2.4185782196577179</v>
      </c>
      <c r="L1296" s="80">
        <f t="shared" si="103"/>
        <v>5.849520604602696</v>
      </c>
      <c r="M1296" s="71">
        <f t="shared" si="104"/>
        <v>1.2482340109711592E-2</v>
      </c>
    </row>
    <row r="1297" spans="7:13" x14ac:dyDescent="0.3">
      <c r="G1297" s="5">
        <v>45343.291666666664</v>
      </c>
      <c r="H1297" s="91">
        <v>194.77</v>
      </c>
      <c r="I1297" s="80">
        <f t="shared" si="100"/>
        <v>195.93672039769194</v>
      </c>
      <c r="J1297" s="80">
        <f t="shared" si="101"/>
        <v>-1.1667203976919325</v>
      </c>
      <c r="K1297" s="80">
        <f t="shared" si="102"/>
        <v>1.1667203976919325</v>
      </c>
      <c r="L1297" s="80">
        <f t="shared" si="103"/>
        <v>1.3612364863904212</v>
      </c>
      <c r="M1297" s="71">
        <f t="shared" si="104"/>
        <v>5.990246946100182E-3</v>
      </c>
    </row>
    <row r="1298" spans="7:13" x14ac:dyDescent="0.3">
      <c r="G1298" s="9">
        <v>45344.291666666664</v>
      </c>
      <c r="H1298" s="80">
        <v>197.41</v>
      </c>
      <c r="I1298" s="80">
        <f t="shared" si="100"/>
        <v>195.82004835792276</v>
      </c>
      <c r="J1298" s="80">
        <f t="shared" si="101"/>
        <v>1.5899516420772386</v>
      </c>
      <c r="K1298" s="80">
        <f t="shared" si="102"/>
        <v>1.5899516420772386</v>
      </c>
      <c r="L1298" s="80">
        <f t="shared" si="103"/>
        <v>2.5279462241441073</v>
      </c>
      <c r="M1298" s="71">
        <f t="shared" si="104"/>
        <v>8.0540582649168673E-3</v>
      </c>
    </row>
    <row r="1299" spans="7:13" x14ac:dyDescent="0.3">
      <c r="G1299" s="5">
        <v>45345.291666666664</v>
      </c>
      <c r="H1299" s="91">
        <v>191.97</v>
      </c>
      <c r="I1299" s="80">
        <f t="shared" si="100"/>
        <v>195.9790435221305</v>
      </c>
      <c r="J1299" s="80">
        <f t="shared" si="101"/>
        <v>-4.0090435221304972</v>
      </c>
      <c r="K1299" s="80">
        <f t="shared" si="102"/>
        <v>4.0090435221304972</v>
      </c>
      <c r="L1299" s="80">
        <f t="shared" si="103"/>
        <v>16.072429962336503</v>
      </c>
      <c r="M1299" s="71">
        <f t="shared" si="104"/>
        <v>2.0883698088922733E-2</v>
      </c>
    </row>
    <row r="1300" spans="7:13" x14ac:dyDescent="0.3">
      <c r="G1300" s="9">
        <v>45348.291666666664</v>
      </c>
      <c r="H1300" s="80">
        <v>199.4</v>
      </c>
      <c r="I1300" s="80">
        <f t="shared" si="100"/>
        <v>195.57813916991745</v>
      </c>
      <c r="J1300" s="80">
        <f t="shared" si="101"/>
        <v>3.8218608300825565</v>
      </c>
      <c r="K1300" s="80">
        <f t="shared" si="102"/>
        <v>3.8218608300825565</v>
      </c>
      <c r="L1300" s="80">
        <f t="shared" si="103"/>
        <v>14.606620204519327</v>
      </c>
      <c r="M1300" s="71">
        <f t="shared" si="104"/>
        <v>1.9166804564105099E-2</v>
      </c>
    </row>
    <row r="1301" spans="7:13" x14ac:dyDescent="0.3">
      <c r="G1301" s="5">
        <v>45349.291666666664</v>
      </c>
      <c r="H1301" s="91">
        <v>199.73</v>
      </c>
      <c r="I1301" s="80">
        <f t="shared" si="100"/>
        <v>195.96032525292571</v>
      </c>
      <c r="J1301" s="80">
        <f t="shared" si="101"/>
        <v>3.7696747470742764</v>
      </c>
      <c r="K1301" s="80">
        <f t="shared" si="102"/>
        <v>3.7696747470742764</v>
      </c>
      <c r="L1301" s="80">
        <f t="shared" si="103"/>
        <v>14.21044769872951</v>
      </c>
      <c r="M1301" s="71">
        <f t="shared" si="104"/>
        <v>1.8873853437512023E-2</v>
      </c>
    </row>
    <row r="1302" spans="7:13" x14ac:dyDescent="0.3">
      <c r="G1302" s="9">
        <v>45350.291666666664</v>
      </c>
      <c r="H1302" s="80">
        <v>202.04</v>
      </c>
      <c r="I1302" s="80">
        <f t="shared" si="100"/>
        <v>196.33729272763316</v>
      </c>
      <c r="J1302" s="80">
        <f t="shared" si="101"/>
        <v>5.7027072723668368</v>
      </c>
      <c r="K1302" s="80">
        <f t="shared" si="102"/>
        <v>5.7027072723668368</v>
      </c>
      <c r="L1302" s="80">
        <f t="shared" si="103"/>
        <v>32.520870234305605</v>
      </c>
      <c r="M1302" s="71">
        <f t="shared" si="104"/>
        <v>2.8225634885997015E-2</v>
      </c>
    </row>
    <row r="1303" spans="7:13" x14ac:dyDescent="0.3">
      <c r="G1303" s="5">
        <v>45351.291666666664</v>
      </c>
      <c r="H1303" s="91">
        <v>201.88</v>
      </c>
      <c r="I1303" s="80">
        <f t="shared" si="100"/>
        <v>196.90756345486986</v>
      </c>
      <c r="J1303" s="80">
        <f t="shared" si="101"/>
        <v>4.9724365451301367</v>
      </c>
      <c r="K1303" s="80">
        <f t="shared" si="102"/>
        <v>4.9724365451301367</v>
      </c>
      <c r="L1303" s="80">
        <f t="shared" si="103"/>
        <v>24.725125195345729</v>
      </c>
      <c r="M1303" s="71">
        <f t="shared" si="104"/>
        <v>2.463065457266761E-2</v>
      </c>
    </row>
    <row r="1304" spans="7:13" x14ac:dyDescent="0.3">
      <c r="G1304" s="9">
        <v>45352.291666666664</v>
      </c>
      <c r="H1304" s="80">
        <v>202.64</v>
      </c>
      <c r="I1304" s="80">
        <f t="shared" si="100"/>
        <v>197.40480710938289</v>
      </c>
      <c r="J1304" s="80">
        <f t="shared" si="101"/>
        <v>5.2351928906170997</v>
      </c>
      <c r="K1304" s="80">
        <f t="shared" si="102"/>
        <v>5.2351928906170997</v>
      </c>
      <c r="L1304" s="80">
        <f t="shared" si="103"/>
        <v>27.407244601967825</v>
      </c>
      <c r="M1304" s="71">
        <f t="shared" si="104"/>
        <v>2.5834943202808429E-2</v>
      </c>
    </row>
    <row r="1305" spans="7:13" x14ac:dyDescent="0.3">
      <c r="G1305" s="5">
        <v>45355.291666666664</v>
      </c>
      <c r="H1305" s="91">
        <v>188.14</v>
      </c>
      <c r="I1305" s="80">
        <f t="shared" si="100"/>
        <v>197.92832639844463</v>
      </c>
      <c r="J1305" s="80">
        <f t="shared" si="101"/>
        <v>-9.7883263984446387</v>
      </c>
      <c r="K1305" s="80">
        <f t="shared" si="102"/>
        <v>9.7883263984446387</v>
      </c>
      <c r="L1305" s="80">
        <f t="shared" si="103"/>
        <v>95.811333682488197</v>
      </c>
      <c r="M1305" s="71">
        <f t="shared" si="104"/>
        <v>5.2026822570663545E-2</v>
      </c>
    </row>
    <row r="1306" spans="7:13" x14ac:dyDescent="0.3">
      <c r="G1306" s="9">
        <v>45356.291666666664</v>
      </c>
      <c r="H1306" s="80">
        <v>180.74</v>
      </c>
      <c r="I1306" s="80">
        <f t="shared" si="100"/>
        <v>196.94949375860017</v>
      </c>
      <c r="J1306" s="80">
        <f t="shared" si="101"/>
        <v>-16.209493758600161</v>
      </c>
      <c r="K1306" s="80">
        <f t="shared" si="102"/>
        <v>16.209493758600161</v>
      </c>
      <c r="L1306" s="80">
        <f t="shared" si="103"/>
        <v>262.74768791009757</v>
      </c>
      <c r="M1306" s="71">
        <f t="shared" si="104"/>
        <v>8.9684042041607612E-2</v>
      </c>
    </row>
    <row r="1307" spans="7:13" x14ac:dyDescent="0.3">
      <c r="G1307" s="5">
        <v>45357.291666666664</v>
      </c>
      <c r="H1307" s="91">
        <v>176.54</v>
      </c>
      <c r="I1307" s="80">
        <f t="shared" si="100"/>
        <v>195.32854438274018</v>
      </c>
      <c r="J1307" s="80">
        <f t="shared" si="101"/>
        <v>-18.788544382740184</v>
      </c>
      <c r="K1307" s="80">
        <f t="shared" si="102"/>
        <v>18.788544382740184</v>
      </c>
      <c r="L1307" s="80">
        <f t="shared" si="103"/>
        <v>353.00940002219772</v>
      </c>
      <c r="M1307" s="71">
        <f t="shared" si="104"/>
        <v>0.10642655705641886</v>
      </c>
    </row>
    <row r="1308" spans="7:13" x14ac:dyDescent="0.3">
      <c r="G1308" s="9">
        <v>45358.291666666664</v>
      </c>
      <c r="H1308" s="80">
        <v>178.65</v>
      </c>
      <c r="I1308" s="80">
        <f t="shared" si="100"/>
        <v>193.44968994446617</v>
      </c>
      <c r="J1308" s="80">
        <f t="shared" si="101"/>
        <v>-14.799689944466166</v>
      </c>
      <c r="K1308" s="80">
        <f t="shared" si="102"/>
        <v>14.799689944466166</v>
      </c>
      <c r="L1308" s="80">
        <f t="shared" si="103"/>
        <v>219.03082245233296</v>
      </c>
      <c r="M1308" s="71">
        <f t="shared" si="104"/>
        <v>8.2841813291162414E-2</v>
      </c>
    </row>
    <row r="1309" spans="7:13" x14ac:dyDescent="0.3">
      <c r="G1309" s="5">
        <v>45359.291666666664</v>
      </c>
      <c r="H1309" s="91">
        <v>175.34</v>
      </c>
      <c r="I1309" s="80">
        <f t="shared" si="100"/>
        <v>191.96972095001956</v>
      </c>
      <c r="J1309" s="80">
        <f t="shared" si="101"/>
        <v>-16.629720950019561</v>
      </c>
      <c r="K1309" s="80">
        <f t="shared" si="102"/>
        <v>16.629720950019561</v>
      </c>
      <c r="L1309" s="80">
        <f t="shared" si="103"/>
        <v>276.5476188755195</v>
      </c>
      <c r="M1309" s="71">
        <f t="shared" si="104"/>
        <v>9.4842711018704007E-2</v>
      </c>
    </row>
    <row r="1310" spans="7:13" x14ac:dyDescent="0.3">
      <c r="G1310" s="9">
        <v>45362.291666666664</v>
      </c>
      <c r="H1310" s="80">
        <v>177.77</v>
      </c>
      <c r="I1310" s="80">
        <f t="shared" si="100"/>
        <v>190.30674885501762</v>
      </c>
      <c r="J1310" s="80">
        <f t="shared" si="101"/>
        <v>-12.536748855017606</v>
      </c>
      <c r="K1310" s="80">
        <f t="shared" si="102"/>
        <v>12.536748855017606</v>
      </c>
      <c r="L1310" s="80">
        <f t="shared" si="103"/>
        <v>157.17007185378526</v>
      </c>
      <c r="M1310" s="71">
        <f t="shared" si="104"/>
        <v>7.0522297659996652E-2</v>
      </c>
    </row>
    <row r="1311" spans="7:13" x14ac:dyDescent="0.3">
      <c r="G1311" s="5">
        <v>45363.291666666664</v>
      </c>
      <c r="H1311" s="91">
        <v>177.54</v>
      </c>
      <c r="I1311" s="80">
        <f t="shared" si="100"/>
        <v>189.05307396951588</v>
      </c>
      <c r="J1311" s="80">
        <f t="shared" si="101"/>
        <v>-11.513073969515887</v>
      </c>
      <c r="K1311" s="80">
        <f t="shared" si="102"/>
        <v>11.513073969515887</v>
      </c>
      <c r="L1311" s="80">
        <f t="shared" si="103"/>
        <v>132.55087222754429</v>
      </c>
      <c r="M1311" s="71">
        <f t="shared" si="104"/>
        <v>6.484777497755935E-2</v>
      </c>
    </row>
    <row r="1312" spans="7:13" x14ac:dyDescent="0.3">
      <c r="G1312" s="9">
        <v>45364.291666666664</v>
      </c>
      <c r="H1312" s="80">
        <v>169.48</v>
      </c>
      <c r="I1312" s="80">
        <f t="shared" si="100"/>
        <v>187.9017665725643</v>
      </c>
      <c r="J1312" s="80">
        <f t="shared" si="101"/>
        <v>-18.421766572564309</v>
      </c>
      <c r="K1312" s="80">
        <f t="shared" si="102"/>
        <v>18.421766572564309</v>
      </c>
      <c r="L1312" s="80">
        <f t="shared" si="103"/>
        <v>339.36148365404773</v>
      </c>
      <c r="M1312" s="71">
        <f t="shared" si="104"/>
        <v>0.10869581409348779</v>
      </c>
    </row>
    <row r="1313" spans="7:13" x14ac:dyDescent="0.3">
      <c r="G1313" s="5">
        <v>45365.291666666664</v>
      </c>
      <c r="H1313" s="91">
        <v>162.5</v>
      </c>
      <c r="I1313" s="80">
        <f t="shared" si="100"/>
        <v>186.05958991530787</v>
      </c>
      <c r="J1313" s="80">
        <f t="shared" si="101"/>
        <v>-23.559589915307868</v>
      </c>
      <c r="K1313" s="80">
        <f t="shared" si="102"/>
        <v>23.559589915307868</v>
      </c>
      <c r="L1313" s="80">
        <f t="shared" si="103"/>
        <v>555.05427697747621</v>
      </c>
      <c r="M1313" s="71">
        <f t="shared" si="104"/>
        <v>0.14498209178650995</v>
      </c>
    </row>
    <row r="1314" spans="7:13" x14ac:dyDescent="0.3">
      <c r="G1314" s="9">
        <v>45366.291666666664</v>
      </c>
      <c r="H1314" s="80">
        <v>163.57</v>
      </c>
      <c r="I1314" s="80">
        <f t="shared" si="100"/>
        <v>183.7036309237771</v>
      </c>
      <c r="J1314" s="80">
        <f t="shared" si="101"/>
        <v>-20.133630923777105</v>
      </c>
      <c r="K1314" s="80">
        <f t="shared" si="102"/>
        <v>20.133630923777105</v>
      </c>
      <c r="L1314" s="80">
        <f t="shared" si="103"/>
        <v>405.36309417487371</v>
      </c>
      <c r="M1314" s="71">
        <f t="shared" si="104"/>
        <v>0.12308877498182494</v>
      </c>
    </row>
    <row r="1315" spans="7:13" x14ac:dyDescent="0.3">
      <c r="G1315" s="5">
        <v>45369.291666666664</v>
      </c>
      <c r="H1315" s="91">
        <v>173.8</v>
      </c>
      <c r="I1315" s="80">
        <f t="shared" si="100"/>
        <v>181.69026783139938</v>
      </c>
      <c r="J1315" s="80">
        <f t="shared" si="101"/>
        <v>-7.8902678313993704</v>
      </c>
      <c r="K1315" s="80">
        <f t="shared" si="102"/>
        <v>7.8902678313993704</v>
      </c>
      <c r="L1315" s="80">
        <f t="shared" si="103"/>
        <v>62.25632645121572</v>
      </c>
      <c r="M1315" s="71">
        <f t="shared" si="104"/>
        <v>4.5398549087453222E-2</v>
      </c>
    </row>
    <row r="1316" spans="7:13" x14ac:dyDescent="0.3">
      <c r="G1316" s="9">
        <v>45370.291666666664</v>
      </c>
      <c r="H1316" s="80">
        <v>171.32</v>
      </c>
      <c r="I1316" s="80">
        <f t="shared" si="100"/>
        <v>180.90124104825944</v>
      </c>
      <c r="J1316" s="80">
        <f t="shared" si="101"/>
        <v>-9.581241048259443</v>
      </c>
      <c r="K1316" s="80">
        <f t="shared" si="102"/>
        <v>9.581241048259443</v>
      </c>
      <c r="L1316" s="80">
        <f t="shared" si="103"/>
        <v>91.800180024851713</v>
      </c>
      <c r="M1316" s="71">
        <f t="shared" si="104"/>
        <v>5.5925992576812064E-2</v>
      </c>
    </row>
    <row r="1317" spans="7:13" x14ac:dyDescent="0.3">
      <c r="G1317" s="5">
        <v>45371.291666666664</v>
      </c>
      <c r="H1317" s="91">
        <v>175.66</v>
      </c>
      <c r="I1317" s="80">
        <f t="shared" si="100"/>
        <v>179.94311694343349</v>
      </c>
      <c r="J1317" s="80">
        <f t="shared" si="101"/>
        <v>-4.2831169434334981</v>
      </c>
      <c r="K1317" s="80">
        <f t="shared" si="102"/>
        <v>4.2831169434334981</v>
      </c>
      <c r="L1317" s="80">
        <f t="shared" si="103"/>
        <v>18.345090751127113</v>
      </c>
      <c r="M1317" s="71">
        <f t="shared" si="104"/>
        <v>2.4382995237581112E-2</v>
      </c>
    </row>
    <row r="1318" spans="7:13" x14ac:dyDescent="0.3">
      <c r="G1318" s="9">
        <v>45372.291666666664</v>
      </c>
      <c r="H1318" s="80">
        <v>172.82</v>
      </c>
      <c r="I1318" s="80">
        <f t="shared" si="100"/>
        <v>179.51480524909016</v>
      </c>
      <c r="J1318" s="80">
        <f t="shared" si="101"/>
        <v>-6.6948052490901659</v>
      </c>
      <c r="K1318" s="80">
        <f t="shared" si="102"/>
        <v>6.6948052490901659</v>
      </c>
      <c r="L1318" s="80">
        <f t="shared" si="103"/>
        <v>44.820417323245238</v>
      </c>
      <c r="M1318" s="71">
        <f t="shared" si="104"/>
        <v>3.8738602297709562E-2</v>
      </c>
    </row>
    <row r="1319" spans="7:13" x14ac:dyDescent="0.3">
      <c r="G1319" s="5">
        <v>45373.291666666664</v>
      </c>
      <c r="H1319" s="91">
        <v>170.83</v>
      </c>
      <c r="I1319" s="80">
        <f t="shared" si="100"/>
        <v>178.84532472418115</v>
      </c>
      <c r="J1319" s="80">
        <f t="shared" si="101"/>
        <v>-8.0153247241811414</v>
      </c>
      <c r="K1319" s="80">
        <f t="shared" si="102"/>
        <v>8.0153247241811414</v>
      </c>
      <c r="L1319" s="80">
        <f t="shared" si="103"/>
        <v>64.24543043406949</v>
      </c>
      <c r="M1319" s="71">
        <f t="shared" si="104"/>
        <v>4.6919889505245803E-2</v>
      </c>
    </row>
    <row r="1320" spans="7:13" x14ac:dyDescent="0.3">
      <c r="G1320" s="9">
        <v>45376.291666666664</v>
      </c>
      <c r="H1320" s="80">
        <v>172.63</v>
      </c>
      <c r="I1320" s="80">
        <f t="shared" si="100"/>
        <v>178.04379225176305</v>
      </c>
      <c r="J1320" s="80">
        <f t="shared" si="101"/>
        <v>-5.4137922517630557</v>
      </c>
      <c r="K1320" s="80">
        <f t="shared" si="102"/>
        <v>5.4137922517630557</v>
      </c>
      <c r="L1320" s="80">
        <f t="shared" si="103"/>
        <v>29.309146545249696</v>
      </c>
      <c r="M1320" s="71">
        <f t="shared" si="104"/>
        <v>3.1360668781573633E-2</v>
      </c>
    </row>
    <row r="1321" spans="7:13" x14ac:dyDescent="0.3">
      <c r="G1321" s="5">
        <v>45377.291666666664</v>
      </c>
      <c r="H1321" s="91">
        <v>177.67</v>
      </c>
      <c r="I1321" s="80">
        <f t="shared" si="100"/>
        <v>177.50241302658677</v>
      </c>
      <c r="J1321" s="80">
        <f t="shared" si="101"/>
        <v>0.16758697341322204</v>
      </c>
      <c r="K1321" s="80">
        <f t="shared" si="102"/>
        <v>0.16758697341322204</v>
      </c>
      <c r="L1321" s="80">
        <f t="shared" si="103"/>
        <v>2.8085393657803992E-2</v>
      </c>
      <c r="M1321" s="71">
        <f t="shared" si="104"/>
        <v>9.4324856989487277E-4</v>
      </c>
    </row>
    <row r="1322" spans="7:13" x14ac:dyDescent="0.3">
      <c r="G1322" s="9">
        <v>45378.291666666664</v>
      </c>
      <c r="H1322" s="80">
        <v>179.83</v>
      </c>
      <c r="I1322" s="80">
        <f t="shared" si="100"/>
        <v>177.51917172392808</v>
      </c>
      <c r="J1322" s="80">
        <f t="shared" si="101"/>
        <v>2.3108282760719305</v>
      </c>
      <c r="K1322" s="80">
        <f t="shared" si="102"/>
        <v>2.3108282760719305</v>
      </c>
      <c r="L1322" s="80">
        <f t="shared" si="103"/>
        <v>5.3399273214935707</v>
      </c>
      <c r="M1322" s="71">
        <f t="shared" si="104"/>
        <v>1.2850071045275706E-2</v>
      </c>
    </row>
    <row r="1323" spans="7:13" x14ac:dyDescent="0.3">
      <c r="G1323" s="5">
        <v>45379.291666666664</v>
      </c>
      <c r="H1323" s="91">
        <v>175.79</v>
      </c>
      <c r="I1323" s="80">
        <f t="shared" si="100"/>
        <v>177.75025455153528</v>
      </c>
      <c r="J1323" s="80">
        <f t="shared" si="101"/>
        <v>-1.9602545515352858</v>
      </c>
      <c r="K1323" s="80">
        <f t="shared" si="102"/>
        <v>1.9602545515352858</v>
      </c>
      <c r="L1323" s="80">
        <f t="shared" si="103"/>
        <v>3.8425979068148046</v>
      </c>
      <c r="M1323" s="71">
        <f t="shared" si="104"/>
        <v>1.115111525988558E-2</v>
      </c>
    </row>
    <row r="1324" spans="7:13" x14ac:dyDescent="0.3">
      <c r="G1324" s="9">
        <v>45383.291666666664</v>
      </c>
      <c r="H1324" s="80">
        <v>175.22</v>
      </c>
      <c r="I1324" s="80">
        <f t="shared" si="100"/>
        <v>177.55422909638176</v>
      </c>
      <c r="J1324" s="80">
        <f t="shared" si="101"/>
        <v>-2.3342290963817618</v>
      </c>
      <c r="K1324" s="80">
        <f t="shared" si="102"/>
        <v>2.3342290963817618</v>
      </c>
      <c r="L1324" s="80">
        <f t="shared" si="103"/>
        <v>5.4486254743952163</v>
      </c>
      <c r="M1324" s="71">
        <f t="shared" si="104"/>
        <v>1.3321704693424049E-2</v>
      </c>
    </row>
    <row r="1325" spans="7:13" x14ac:dyDescent="0.3">
      <c r="G1325" s="5">
        <v>45384.291666666664</v>
      </c>
      <c r="H1325" s="91">
        <v>166.63</v>
      </c>
      <c r="I1325" s="80">
        <f t="shared" si="100"/>
        <v>177.32080618674357</v>
      </c>
      <c r="J1325" s="80">
        <f t="shared" si="101"/>
        <v>-10.690806186743572</v>
      </c>
      <c r="K1325" s="80">
        <f t="shared" si="102"/>
        <v>10.690806186743572</v>
      </c>
      <c r="L1325" s="80">
        <f t="shared" si="103"/>
        <v>114.29333692251464</v>
      </c>
      <c r="M1325" s="71">
        <f t="shared" si="104"/>
        <v>6.4158952089921215E-2</v>
      </c>
    </row>
    <row r="1326" spans="7:13" x14ac:dyDescent="0.3">
      <c r="G1326" s="9">
        <v>45385.291666666664</v>
      </c>
      <c r="H1326" s="80">
        <v>168.38</v>
      </c>
      <c r="I1326" s="80">
        <f t="shared" si="100"/>
        <v>176.25172556806922</v>
      </c>
      <c r="J1326" s="80">
        <f t="shared" si="101"/>
        <v>-7.8717255680692233</v>
      </c>
      <c r="K1326" s="80">
        <f t="shared" si="102"/>
        <v>7.8717255680692233</v>
      </c>
      <c r="L1326" s="80">
        <f t="shared" si="103"/>
        <v>61.964063418994733</v>
      </c>
      <c r="M1326" s="71">
        <f t="shared" si="104"/>
        <v>4.6749765815828626E-2</v>
      </c>
    </row>
    <row r="1327" spans="7:13" x14ac:dyDescent="0.3">
      <c r="G1327" s="5">
        <v>45386.291666666664</v>
      </c>
      <c r="H1327" s="91">
        <v>171.11</v>
      </c>
      <c r="I1327" s="80">
        <f t="shared" si="100"/>
        <v>175.4645530112623</v>
      </c>
      <c r="J1327" s="80">
        <f t="shared" si="101"/>
        <v>-4.3545530112622828</v>
      </c>
      <c r="K1327" s="80">
        <f t="shared" si="102"/>
        <v>4.3545530112622828</v>
      </c>
      <c r="L1327" s="80">
        <f t="shared" si="103"/>
        <v>18.962131927893413</v>
      </c>
      <c r="M1327" s="71">
        <f t="shared" si="104"/>
        <v>2.5448851681738546E-2</v>
      </c>
    </row>
    <row r="1328" spans="7:13" x14ac:dyDescent="0.3">
      <c r="G1328" s="9">
        <v>45387.291666666664</v>
      </c>
      <c r="H1328" s="80">
        <v>164.9</v>
      </c>
      <c r="I1328" s="80">
        <f t="shared" si="100"/>
        <v>175.02909771013606</v>
      </c>
      <c r="J1328" s="80">
        <f t="shared" si="101"/>
        <v>-10.129097710136051</v>
      </c>
      <c r="K1328" s="80">
        <f t="shared" si="102"/>
        <v>10.129097710136051</v>
      </c>
      <c r="L1328" s="80">
        <f t="shared" si="103"/>
        <v>102.59862042148339</v>
      </c>
      <c r="M1328" s="71">
        <f t="shared" si="104"/>
        <v>6.1425698666683147E-2</v>
      </c>
    </row>
    <row r="1329" spans="7:13" x14ac:dyDescent="0.3">
      <c r="G1329" s="5">
        <v>45390.291666666664</v>
      </c>
      <c r="H1329" s="91">
        <v>172.98</v>
      </c>
      <c r="I1329" s="80">
        <f t="shared" si="100"/>
        <v>174.01618793912246</v>
      </c>
      <c r="J1329" s="80">
        <f t="shared" si="101"/>
        <v>-1.0361879391224704</v>
      </c>
      <c r="K1329" s="80">
        <f t="shared" si="102"/>
        <v>1.0361879391224704</v>
      </c>
      <c r="L1329" s="80">
        <f t="shared" si="103"/>
        <v>1.0736854451828726</v>
      </c>
      <c r="M1329" s="71">
        <f t="shared" si="104"/>
        <v>5.9902181704386088E-3</v>
      </c>
    </row>
    <row r="1330" spans="7:13" x14ac:dyDescent="0.3">
      <c r="G1330" s="9">
        <v>45391.291666666664</v>
      </c>
      <c r="H1330" s="80">
        <v>176.88</v>
      </c>
      <c r="I1330" s="80">
        <f t="shared" si="100"/>
        <v>173.91256914521023</v>
      </c>
      <c r="J1330" s="80">
        <f t="shared" si="101"/>
        <v>2.9674308547897681</v>
      </c>
      <c r="K1330" s="80">
        <f t="shared" si="102"/>
        <v>2.9674308547897681</v>
      </c>
      <c r="L1330" s="80">
        <f t="shared" si="103"/>
        <v>8.8056458779583338</v>
      </c>
      <c r="M1330" s="71">
        <f t="shared" si="104"/>
        <v>1.6776519984112212E-2</v>
      </c>
    </row>
    <row r="1331" spans="7:13" x14ac:dyDescent="0.3">
      <c r="G1331" s="5">
        <v>45392.291666666664</v>
      </c>
      <c r="H1331" s="91">
        <v>171.76</v>
      </c>
      <c r="I1331" s="80">
        <f t="shared" si="100"/>
        <v>174.20931223068919</v>
      </c>
      <c r="J1331" s="80">
        <f t="shared" si="101"/>
        <v>-2.4493122306892019</v>
      </c>
      <c r="K1331" s="80">
        <f t="shared" si="102"/>
        <v>2.4493122306892019</v>
      </c>
      <c r="L1331" s="80">
        <f t="shared" si="103"/>
        <v>5.9991304034037141</v>
      </c>
      <c r="M1331" s="71">
        <f t="shared" si="104"/>
        <v>1.4260085181003739E-2</v>
      </c>
    </row>
    <row r="1332" spans="7:13" x14ac:dyDescent="0.3">
      <c r="G1332" s="9">
        <v>45393.291666666664</v>
      </c>
      <c r="H1332" s="80">
        <v>174.6</v>
      </c>
      <c r="I1332" s="80">
        <f t="shared" si="100"/>
        <v>173.96438100762026</v>
      </c>
      <c r="J1332" s="80">
        <f t="shared" si="101"/>
        <v>0.63561899237973307</v>
      </c>
      <c r="K1332" s="80">
        <f t="shared" si="102"/>
        <v>0.63561899237973307</v>
      </c>
      <c r="L1332" s="80">
        <f t="shared" si="103"/>
        <v>0.40401150347382719</v>
      </c>
      <c r="M1332" s="71">
        <f t="shared" si="104"/>
        <v>3.6404295096204645E-3</v>
      </c>
    </row>
    <row r="1333" spans="7:13" x14ac:dyDescent="0.3">
      <c r="G1333" s="5">
        <v>45394.291666666664</v>
      </c>
      <c r="H1333" s="91">
        <v>171.05</v>
      </c>
      <c r="I1333" s="80">
        <f t="shared" si="100"/>
        <v>174.02794290685824</v>
      </c>
      <c r="J1333" s="80">
        <f t="shared" si="101"/>
        <v>-2.9779429068582317</v>
      </c>
      <c r="K1333" s="80">
        <f t="shared" si="102"/>
        <v>2.9779429068582317</v>
      </c>
      <c r="L1333" s="80">
        <f t="shared" si="103"/>
        <v>8.8681439565072555</v>
      </c>
      <c r="M1333" s="71">
        <f t="shared" si="104"/>
        <v>1.7409780221328452E-2</v>
      </c>
    </row>
    <row r="1334" spans="7:13" x14ac:dyDescent="0.3">
      <c r="G1334" s="9">
        <v>45397.291666666664</v>
      </c>
      <c r="H1334" s="80">
        <v>161.47999999999999</v>
      </c>
      <c r="I1334" s="80">
        <f t="shared" si="100"/>
        <v>173.73014861617241</v>
      </c>
      <c r="J1334" s="80">
        <f t="shared" si="101"/>
        <v>-12.250148616172424</v>
      </c>
      <c r="K1334" s="80">
        <f t="shared" si="102"/>
        <v>12.250148616172424</v>
      </c>
      <c r="L1334" s="80">
        <f t="shared" si="103"/>
        <v>150.06614111831118</v>
      </c>
      <c r="M1334" s="71">
        <f t="shared" si="104"/>
        <v>7.5861708051600349E-2</v>
      </c>
    </row>
    <row r="1335" spans="7:13" x14ac:dyDescent="0.3">
      <c r="G1335" s="5">
        <v>45398.291666666664</v>
      </c>
      <c r="H1335" s="91">
        <v>157.11000000000001</v>
      </c>
      <c r="I1335" s="80">
        <f t="shared" si="100"/>
        <v>172.50513375455517</v>
      </c>
      <c r="J1335" s="80">
        <f t="shared" si="101"/>
        <v>-15.395133754555161</v>
      </c>
      <c r="K1335" s="80">
        <f t="shared" si="102"/>
        <v>15.395133754555161</v>
      </c>
      <c r="L1335" s="80">
        <f t="shared" si="103"/>
        <v>237.01014332064369</v>
      </c>
      <c r="M1335" s="71">
        <f t="shared" si="104"/>
        <v>9.7989521701706828E-2</v>
      </c>
    </row>
    <row r="1336" spans="7:13" x14ac:dyDescent="0.3">
      <c r="G1336" s="9">
        <v>45399.291666666664</v>
      </c>
      <c r="H1336" s="80">
        <v>155.44999999999999</v>
      </c>
      <c r="I1336" s="80">
        <f t="shared" si="100"/>
        <v>170.96562037909968</v>
      </c>
      <c r="J1336" s="80">
        <f t="shared" si="101"/>
        <v>-15.515620379099687</v>
      </c>
      <c r="K1336" s="80">
        <f t="shared" si="102"/>
        <v>15.515620379099687</v>
      </c>
      <c r="L1336" s="80">
        <f t="shared" si="103"/>
        <v>240.73447574833352</v>
      </c>
      <c r="M1336" s="71">
        <f t="shared" si="104"/>
        <v>9.9811002760371109E-2</v>
      </c>
    </row>
    <row r="1337" spans="7:13" x14ac:dyDescent="0.3">
      <c r="G1337" s="5">
        <v>45400.291666666664</v>
      </c>
      <c r="H1337" s="91">
        <v>149.93</v>
      </c>
      <c r="I1337" s="80">
        <f t="shared" si="100"/>
        <v>169.4140583411897</v>
      </c>
      <c r="J1337" s="80">
        <f t="shared" si="101"/>
        <v>-19.484058341189694</v>
      </c>
      <c r="K1337" s="80">
        <f t="shared" si="102"/>
        <v>19.484058341189694</v>
      </c>
      <c r="L1337" s="80">
        <f t="shared" si="103"/>
        <v>379.62852944288369</v>
      </c>
      <c r="M1337" s="71">
        <f t="shared" si="104"/>
        <v>0.12995436764616616</v>
      </c>
    </row>
    <row r="1338" spans="7:13" x14ac:dyDescent="0.3">
      <c r="G1338" s="9">
        <v>45401.291666666664</v>
      </c>
      <c r="H1338" s="80">
        <v>147.05000000000001</v>
      </c>
      <c r="I1338" s="80">
        <f t="shared" si="100"/>
        <v>167.46565250707073</v>
      </c>
      <c r="J1338" s="80">
        <f t="shared" si="101"/>
        <v>-20.415652507070718</v>
      </c>
      <c r="K1338" s="80">
        <f t="shared" si="102"/>
        <v>20.415652507070718</v>
      </c>
      <c r="L1338" s="80">
        <f t="shared" si="103"/>
        <v>416.79886728946286</v>
      </c>
      <c r="M1338" s="71">
        <f t="shared" si="104"/>
        <v>0.13883476713410892</v>
      </c>
    </row>
    <row r="1339" spans="7:13" x14ac:dyDescent="0.3">
      <c r="G1339" s="5">
        <v>45404.291666666664</v>
      </c>
      <c r="H1339" s="91">
        <v>142.05000000000001</v>
      </c>
      <c r="I1339" s="80">
        <f t="shared" si="100"/>
        <v>165.42408725636366</v>
      </c>
      <c r="J1339" s="80">
        <f t="shared" si="101"/>
        <v>-23.374087256363651</v>
      </c>
      <c r="K1339" s="80">
        <f t="shared" si="102"/>
        <v>23.374087256363651</v>
      </c>
      <c r="L1339" s="80">
        <f t="shared" si="103"/>
        <v>546.34795506810167</v>
      </c>
      <c r="M1339" s="71">
        <f t="shared" si="104"/>
        <v>0.16454830873892046</v>
      </c>
    </row>
    <row r="1340" spans="7:13" x14ac:dyDescent="0.3">
      <c r="G1340" s="9">
        <v>45405.291666666664</v>
      </c>
      <c r="H1340" s="80">
        <v>144.68</v>
      </c>
      <c r="I1340" s="80">
        <f t="shared" si="100"/>
        <v>163.08667853072731</v>
      </c>
      <c r="J1340" s="80">
        <f t="shared" si="101"/>
        <v>-18.406678530727305</v>
      </c>
      <c r="K1340" s="80">
        <f t="shared" si="102"/>
        <v>18.406678530727305</v>
      </c>
      <c r="L1340" s="80">
        <f t="shared" si="103"/>
        <v>338.8058145335375</v>
      </c>
      <c r="M1340" s="71">
        <f t="shared" si="104"/>
        <v>0.12722337939402339</v>
      </c>
    </row>
    <row r="1341" spans="7:13" x14ac:dyDescent="0.3">
      <c r="G1341" s="5">
        <v>45406.291666666664</v>
      </c>
      <c r="H1341" s="91">
        <v>162.13</v>
      </c>
      <c r="I1341" s="80">
        <f t="shared" si="100"/>
        <v>161.24601067765457</v>
      </c>
      <c r="J1341" s="80">
        <f t="shared" si="101"/>
        <v>0.88398932234542826</v>
      </c>
      <c r="K1341" s="80">
        <f t="shared" si="102"/>
        <v>0.88398932234542826</v>
      </c>
      <c r="L1341" s="80">
        <f t="shared" si="103"/>
        <v>0.78143712202072946</v>
      </c>
      <c r="M1341" s="71">
        <f t="shared" si="104"/>
        <v>5.4523488703227549E-3</v>
      </c>
    </row>
    <row r="1342" spans="7:13" x14ac:dyDescent="0.3">
      <c r="G1342" s="9">
        <v>45407.291666666664</v>
      </c>
      <c r="H1342" s="80">
        <v>170.18</v>
      </c>
      <c r="I1342" s="80">
        <f t="shared" si="100"/>
        <v>161.33440960988912</v>
      </c>
      <c r="J1342" s="80">
        <f t="shared" si="101"/>
        <v>8.8455903901108854</v>
      </c>
      <c r="K1342" s="80">
        <f t="shared" si="102"/>
        <v>8.8455903901108854</v>
      </c>
      <c r="L1342" s="80">
        <f t="shared" si="103"/>
        <v>78.244469349622051</v>
      </c>
      <c r="M1342" s="71">
        <f t="shared" si="104"/>
        <v>5.1977849277887442E-2</v>
      </c>
    </row>
    <row r="1343" spans="7:13" x14ac:dyDescent="0.3">
      <c r="G1343" s="5">
        <v>45408.291666666664</v>
      </c>
      <c r="H1343" s="91">
        <v>168.29</v>
      </c>
      <c r="I1343" s="80">
        <f t="shared" si="100"/>
        <v>162.21896864890022</v>
      </c>
      <c r="J1343" s="80">
        <f t="shared" si="101"/>
        <v>6.0710313510997764</v>
      </c>
      <c r="K1343" s="80">
        <f t="shared" si="102"/>
        <v>6.0710313510997764</v>
      </c>
      <c r="L1343" s="80">
        <f t="shared" si="103"/>
        <v>36.85742166603638</v>
      </c>
      <c r="M1343" s="71">
        <f t="shared" si="104"/>
        <v>3.6074819365974072E-2</v>
      </c>
    </row>
    <row r="1344" spans="7:13" x14ac:dyDescent="0.3">
      <c r="G1344" s="9">
        <v>45411.291666666664</v>
      </c>
      <c r="H1344" s="80">
        <v>194.05</v>
      </c>
      <c r="I1344" s="80">
        <f t="shared" si="100"/>
        <v>162.8260717840102</v>
      </c>
      <c r="J1344" s="80">
        <f t="shared" si="101"/>
        <v>31.223928215989815</v>
      </c>
      <c r="K1344" s="80">
        <f t="shared" si="102"/>
        <v>31.223928215989815</v>
      </c>
      <c r="L1344" s="80">
        <f t="shared" si="103"/>
        <v>974.93369323728496</v>
      </c>
      <c r="M1344" s="71">
        <f t="shared" si="104"/>
        <v>0.16090661281107865</v>
      </c>
    </row>
    <row r="1345" spans="7:13" x14ac:dyDescent="0.3">
      <c r="G1345" s="5">
        <v>45412.291666666664</v>
      </c>
      <c r="H1345" s="91">
        <v>183.28</v>
      </c>
      <c r="I1345" s="80">
        <f t="shared" si="100"/>
        <v>165.94846460560919</v>
      </c>
      <c r="J1345" s="80">
        <f t="shared" si="101"/>
        <v>17.331535394390812</v>
      </c>
      <c r="K1345" s="80">
        <f t="shared" si="102"/>
        <v>17.331535394390812</v>
      </c>
      <c r="L1345" s="80">
        <f t="shared" si="103"/>
        <v>300.3821191270215</v>
      </c>
      <c r="M1345" s="71">
        <f t="shared" si="104"/>
        <v>9.4563156887771782E-2</v>
      </c>
    </row>
    <row r="1346" spans="7:13" x14ac:dyDescent="0.3">
      <c r="G1346" s="9">
        <v>45413.291666666664</v>
      </c>
      <c r="H1346" s="80">
        <v>179.99</v>
      </c>
      <c r="I1346" s="80">
        <f t="shared" si="100"/>
        <v>167.68161814504828</v>
      </c>
      <c r="J1346" s="80">
        <f t="shared" si="101"/>
        <v>12.308381854951733</v>
      </c>
      <c r="K1346" s="80">
        <f t="shared" si="102"/>
        <v>12.308381854951733</v>
      </c>
      <c r="L1346" s="80">
        <f t="shared" si="103"/>
        <v>151.49626388730508</v>
      </c>
      <c r="M1346" s="71">
        <f t="shared" si="104"/>
        <v>6.8383698288525654E-2</v>
      </c>
    </row>
    <row r="1347" spans="7:13" x14ac:dyDescent="0.3">
      <c r="G1347" s="5">
        <v>45414.291666666664</v>
      </c>
      <c r="H1347" s="91">
        <v>180.01</v>
      </c>
      <c r="I1347" s="80">
        <f t="shared" si="100"/>
        <v>168.91245633054345</v>
      </c>
      <c r="J1347" s="80">
        <f t="shared" si="101"/>
        <v>11.097543669456542</v>
      </c>
      <c r="K1347" s="80">
        <f t="shared" si="102"/>
        <v>11.097543669456542</v>
      </c>
      <c r="L1347" s="80">
        <f t="shared" si="103"/>
        <v>123.15547549549497</v>
      </c>
      <c r="M1347" s="71">
        <f t="shared" si="104"/>
        <v>6.1649595408346997E-2</v>
      </c>
    </row>
    <row r="1348" spans="7:13" x14ac:dyDescent="0.3">
      <c r="G1348" s="9">
        <v>45415.291666666664</v>
      </c>
      <c r="H1348" s="80">
        <v>181.19</v>
      </c>
      <c r="I1348" s="80">
        <f t="shared" si="100"/>
        <v>170.0222106974891</v>
      </c>
      <c r="J1348" s="80">
        <f t="shared" si="101"/>
        <v>11.167789302510897</v>
      </c>
      <c r="K1348" s="80">
        <f t="shared" si="102"/>
        <v>11.167789302510897</v>
      </c>
      <c r="L1348" s="80">
        <f t="shared" si="103"/>
        <v>124.71951790527683</v>
      </c>
      <c r="M1348" s="71">
        <f t="shared" si="104"/>
        <v>6.1635792828030785E-2</v>
      </c>
    </row>
    <row r="1349" spans="7:13" x14ac:dyDescent="0.3">
      <c r="G1349" s="5">
        <v>45418.291666666664</v>
      </c>
      <c r="H1349" s="91">
        <v>184.76</v>
      </c>
      <c r="I1349" s="80">
        <f t="shared" si="100"/>
        <v>171.13898962774019</v>
      </c>
      <c r="J1349" s="80">
        <f t="shared" si="101"/>
        <v>13.621010372259803</v>
      </c>
      <c r="K1349" s="80">
        <f t="shared" si="102"/>
        <v>13.621010372259803</v>
      </c>
      <c r="L1349" s="80">
        <f t="shared" si="103"/>
        <v>185.53192356120914</v>
      </c>
      <c r="M1349" s="71">
        <f t="shared" si="104"/>
        <v>7.3722723383090522E-2</v>
      </c>
    </row>
    <row r="1350" spans="7:13" x14ac:dyDescent="0.3">
      <c r="G1350" s="9">
        <v>45419.291666666664</v>
      </c>
      <c r="H1350" s="80">
        <v>177.81</v>
      </c>
      <c r="I1350" s="80">
        <f t="shared" ref="I1350:I1413" si="105">alpha*H1349+(1-alpha)*I1349</f>
        <v>172.50109066496617</v>
      </c>
      <c r="J1350" s="80">
        <f t="shared" ref="J1350:J1413" si="106">H1350-I1350</f>
        <v>5.3089093350338317</v>
      </c>
      <c r="K1350" s="80">
        <f t="shared" ref="K1350:K1413" si="107">ABS(J1350)</f>
        <v>5.3089093350338317</v>
      </c>
      <c r="L1350" s="80">
        <f t="shared" ref="L1350:L1413" si="108">J1350^2</f>
        <v>28.184518327609361</v>
      </c>
      <c r="M1350" s="71">
        <f t="shared" ref="M1350:M1413" si="109">K1350/H1350</f>
        <v>2.9857203391450603E-2</v>
      </c>
    </row>
    <row r="1351" spans="7:13" x14ac:dyDescent="0.3">
      <c r="G1351" s="5">
        <v>45420.291666666664</v>
      </c>
      <c r="H1351" s="91">
        <v>174.72</v>
      </c>
      <c r="I1351" s="80">
        <f t="shared" si="105"/>
        <v>173.03198159846957</v>
      </c>
      <c r="J1351" s="80">
        <f t="shared" si="106"/>
        <v>1.688018401530428</v>
      </c>
      <c r="K1351" s="80">
        <f t="shared" si="107"/>
        <v>1.688018401530428</v>
      </c>
      <c r="L1351" s="80">
        <f t="shared" si="108"/>
        <v>2.8494061239053412</v>
      </c>
      <c r="M1351" s="71">
        <f t="shared" si="109"/>
        <v>9.661277481286791E-3</v>
      </c>
    </row>
    <row r="1352" spans="7:13" x14ac:dyDescent="0.3">
      <c r="G1352" s="9">
        <v>45421.291666666664</v>
      </c>
      <c r="H1352" s="80">
        <v>171.97</v>
      </c>
      <c r="I1352" s="80">
        <f t="shared" si="105"/>
        <v>173.20078343862264</v>
      </c>
      <c r="J1352" s="80">
        <f t="shared" si="106"/>
        <v>-1.2307834386226375</v>
      </c>
      <c r="K1352" s="80">
        <f t="shared" si="107"/>
        <v>1.2307834386226375</v>
      </c>
      <c r="L1352" s="80">
        <f t="shared" si="108"/>
        <v>1.5148278727877638</v>
      </c>
      <c r="M1352" s="71">
        <f t="shared" si="109"/>
        <v>7.1569659744294793E-3</v>
      </c>
    </row>
    <row r="1353" spans="7:13" x14ac:dyDescent="0.3">
      <c r="G1353" s="5">
        <v>45422.291666666664</v>
      </c>
      <c r="H1353" s="91">
        <v>168.47</v>
      </c>
      <c r="I1353" s="80">
        <f t="shared" si="105"/>
        <v>173.07770509476038</v>
      </c>
      <c r="J1353" s="80">
        <f t="shared" si="106"/>
        <v>-4.6077050947603766</v>
      </c>
      <c r="K1353" s="80">
        <f t="shared" si="107"/>
        <v>4.6077050947603766</v>
      </c>
      <c r="L1353" s="80">
        <f t="shared" si="108"/>
        <v>21.23094624028073</v>
      </c>
      <c r="M1353" s="71">
        <f t="shared" si="109"/>
        <v>2.7350300319109493E-2</v>
      </c>
    </row>
    <row r="1354" spans="7:13" x14ac:dyDescent="0.3">
      <c r="G1354" s="9">
        <v>45425.291666666664</v>
      </c>
      <c r="H1354" s="80">
        <v>171.89</v>
      </c>
      <c r="I1354" s="80">
        <f t="shared" si="105"/>
        <v>172.61693458528435</v>
      </c>
      <c r="J1354" s="80">
        <f t="shared" si="106"/>
        <v>-0.7269345852843685</v>
      </c>
      <c r="K1354" s="80">
        <f t="shared" si="107"/>
        <v>0.7269345852843685</v>
      </c>
      <c r="L1354" s="80">
        <f t="shared" si="108"/>
        <v>0.5284338912825568</v>
      </c>
      <c r="M1354" s="71">
        <f t="shared" si="109"/>
        <v>4.2290685047668194E-3</v>
      </c>
    </row>
    <row r="1355" spans="7:13" x14ac:dyDescent="0.3">
      <c r="G1355" s="5">
        <v>45426.291666666664</v>
      </c>
      <c r="H1355" s="91">
        <v>177.55</v>
      </c>
      <c r="I1355" s="80">
        <f t="shared" si="105"/>
        <v>172.54424112675591</v>
      </c>
      <c r="J1355" s="80">
        <f t="shared" si="106"/>
        <v>5.0057588732441047</v>
      </c>
      <c r="K1355" s="80">
        <f t="shared" si="107"/>
        <v>5.0057588732441047</v>
      </c>
      <c r="L1355" s="80">
        <f t="shared" si="108"/>
        <v>25.057621897062088</v>
      </c>
      <c r="M1355" s="71">
        <f t="shared" si="109"/>
        <v>2.8193516605148433E-2</v>
      </c>
    </row>
    <row r="1356" spans="7:13" x14ac:dyDescent="0.3">
      <c r="G1356" s="9">
        <v>45427.291666666664</v>
      </c>
      <c r="H1356" s="80">
        <v>173.99</v>
      </c>
      <c r="I1356" s="80">
        <f t="shared" si="105"/>
        <v>173.04481701408031</v>
      </c>
      <c r="J1356" s="80">
        <f t="shared" si="106"/>
        <v>0.94518298591970051</v>
      </c>
      <c r="K1356" s="80">
        <f t="shared" si="107"/>
        <v>0.94518298591970051</v>
      </c>
      <c r="L1356" s="80">
        <f t="shared" si="108"/>
        <v>0.89337087687208083</v>
      </c>
      <c r="M1356" s="71">
        <f t="shared" si="109"/>
        <v>5.4323983327760244E-3</v>
      </c>
    </row>
    <row r="1357" spans="7:13" x14ac:dyDescent="0.3">
      <c r="G1357" s="5">
        <v>45428.291666666664</v>
      </c>
      <c r="H1357" s="91">
        <v>174.84</v>
      </c>
      <c r="I1357" s="80">
        <f t="shared" si="105"/>
        <v>173.13933531267227</v>
      </c>
      <c r="J1357" s="80">
        <f t="shared" si="106"/>
        <v>1.7006646873277305</v>
      </c>
      <c r="K1357" s="80">
        <f t="shared" si="107"/>
        <v>1.7006646873277305</v>
      </c>
      <c r="L1357" s="80">
        <f t="shared" si="108"/>
        <v>2.892260378723527</v>
      </c>
      <c r="M1357" s="71">
        <f t="shared" si="109"/>
        <v>9.7269771638511231E-3</v>
      </c>
    </row>
    <row r="1358" spans="7:13" x14ac:dyDescent="0.3">
      <c r="G1358" s="9">
        <v>45429.291666666664</v>
      </c>
      <c r="H1358" s="80">
        <v>177.46</v>
      </c>
      <c r="I1358" s="80">
        <f t="shared" si="105"/>
        <v>173.30940178140506</v>
      </c>
      <c r="J1358" s="80">
        <f t="shared" si="106"/>
        <v>4.1505982185949506</v>
      </c>
      <c r="K1358" s="80">
        <f t="shared" si="107"/>
        <v>4.1505982185949506</v>
      </c>
      <c r="L1358" s="80">
        <f t="shared" si="108"/>
        <v>17.227465572203577</v>
      </c>
      <c r="M1358" s="71">
        <f t="shared" si="109"/>
        <v>2.3388922678885104E-2</v>
      </c>
    </row>
    <row r="1359" spans="7:13" x14ac:dyDescent="0.3">
      <c r="G1359" s="5">
        <v>45432.291666666664</v>
      </c>
      <c r="H1359" s="91">
        <v>174.95</v>
      </c>
      <c r="I1359" s="80">
        <f t="shared" si="105"/>
        <v>173.72446160326456</v>
      </c>
      <c r="J1359" s="80">
        <f t="shared" si="106"/>
        <v>1.2255383967354305</v>
      </c>
      <c r="K1359" s="80">
        <f t="shared" si="107"/>
        <v>1.2255383967354305</v>
      </c>
      <c r="L1359" s="80">
        <f t="shared" si="108"/>
        <v>1.5019443618728494</v>
      </c>
      <c r="M1359" s="71">
        <f t="shared" si="109"/>
        <v>7.00507800363207E-3</v>
      </c>
    </row>
    <row r="1360" spans="7:13" x14ac:dyDescent="0.3">
      <c r="G1360" s="9">
        <v>45433.291666666664</v>
      </c>
      <c r="H1360" s="80">
        <v>186.6</v>
      </c>
      <c r="I1360" s="80">
        <f t="shared" si="105"/>
        <v>173.8470154429381</v>
      </c>
      <c r="J1360" s="80">
        <f t="shared" si="106"/>
        <v>12.752984557061893</v>
      </c>
      <c r="K1360" s="80">
        <f t="shared" si="107"/>
        <v>12.752984557061893</v>
      </c>
      <c r="L1360" s="80">
        <f t="shared" si="108"/>
        <v>162.63861511265912</v>
      </c>
      <c r="M1360" s="71">
        <f t="shared" si="109"/>
        <v>6.8343968687362769E-2</v>
      </c>
    </row>
    <row r="1361" spans="7:13" x14ac:dyDescent="0.3">
      <c r="G1361" s="5">
        <v>45434.291666666664</v>
      </c>
      <c r="H1361" s="91">
        <v>180.11</v>
      </c>
      <c r="I1361" s="80">
        <f t="shared" si="105"/>
        <v>175.12231389864428</v>
      </c>
      <c r="J1361" s="80">
        <f t="shared" si="106"/>
        <v>4.9876861013557345</v>
      </c>
      <c r="K1361" s="80">
        <f t="shared" si="107"/>
        <v>4.9876861013557345</v>
      </c>
      <c r="L1361" s="80">
        <f t="shared" si="108"/>
        <v>24.877012645657167</v>
      </c>
      <c r="M1361" s="71">
        <f t="shared" si="109"/>
        <v>2.769244406948939E-2</v>
      </c>
    </row>
    <row r="1362" spans="7:13" x14ac:dyDescent="0.3">
      <c r="G1362" s="9">
        <v>45435.291666666664</v>
      </c>
      <c r="H1362" s="80">
        <v>173.74</v>
      </c>
      <c r="I1362" s="80">
        <f t="shared" si="105"/>
        <v>175.62108250877986</v>
      </c>
      <c r="J1362" s="80">
        <f t="shared" si="106"/>
        <v>-1.8810825087798548</v>
      </c>
      <c r="K1362" s="80">
        <f t="shared" si="107"/>
        <v>1.8810825087798548</v>
      </c>
      <c r="L1362" s="80">
        <f t="shared" si="108"/>
        <v>3.5384714048375128</v>
      </c>
      <c r="M1362" s="71">
        <f t="shared" si="109"/>
        <v>1.0826997287785512E-2</v>
      </c>
    </row>
    <row r="1363" spans="7:13" x14ac:dyDescent="0.3">
      <c r="G1363" s="5">
        <v>45436.291666666664</v>
      </c>
      <c r="H1363" s="91">
        <v>179.24</v>
      </c>
      <c r="I1363" s="80">
        <f t="shared" si="105"/>
        <v>175.43297425790189</v>
      </c>
      <c r="J1363" s="80">
        <f t="shared" si="106"/>
        <v>3.8070257420981193</v>
      </c>
      <c r="K1363" s="80">
        <f t="shared" si="107"/>
        <v>3.8070257420981193</v>
      </c>
      <c r="L1363" s="80">
        <f t="shared" si="108"/>
        <v>14.493445000997736</v>
      </c>
      <c r="M1363" s="71">
        <f t="shared" si="109"/>
        <v>2.1239822261203523E-2</v>
      </c>
    </row>
    <row r="1364" spans="7:13" x14ac:dyDescent="0.3">
      <c r="G1364" s="9">
        <v>45440.291666666664</v>
      </c>
      <c r="H1364" s="80">
        <v>176.75</v>
      </c>
      <c r="I1364" s="80">
        <f t="shared" si="105"/>
        <v>175.81367683211172</v>
      </c>
      <c r="J1364" s="80">
        <f t="shared" si="106"/>
        <v>0.93632316788827552</v>
      </c>
      <c r="K1364" s="80">
        <f t="shared" si="107"/>
        <v>0.93632316788827552</v>
      </c>
      <c r="L1364" s="80">
        <f t="shared" si="108"/>
        <v>0.87670107472433578</v>
      </c>
      <c r="M1364" s="71">
        <f t="shared" si="109"/>
        <v>5.2974436655630862E-3</v>
      </c>
    </row>
    <row r="1365" spans="7:13" x14ac:dyDescent="0.3">
      <c r="G1365" s="5">
        <v>45441.291666666664</v>
      </c>
      <c r="H1365" s="91">
        <v>176.19</v>
      </c>
      <c r="I1365" s="80">
        <f t="shared" si="105"/>
        <v>175.90730914890057</v>
      </c>
      <c r="J1365" s="80">
        <f t="shared" si="106"/>
        <v>0.28269085109943148</v>
      </c>
      <c r="K1365" s="80">
        <f t="shared" si="107"/>
        <v>0.28269085109943148</v>
      </c>
      <c r="L1365" s="80">
        <f t="shared" si="108"/>
        <v>7.9914117295320941E-2</v>
      </c>
      <c r="M1365" s="71">
        <f t="shared" si="109"/>
        <v>1.6044659237154861E-3</v>
      </c>
    </row>
    <row r="1366" spans="7:13" x14ac:dyDescent="0.3">
      <c r="G1366" s="9">
        <v>45442.291666666664</v>
      </c>
      <c r="H1366" s="80">
        <v>178.79</v>
      </c>
      <c r="I1366" s="80">
        <f t="shared" si="105"/>
        <v>175.93557823401051</v>
      </c>
      <c r="J1366" s="80">
        <f t="shared" si="106"/>
        <v>2.8544217659894855</v>
      </c>
      <c r="K1366" s="80">
        <f t="shared" si="107"/>
        <v>2.8544217659894855</v>
      </c>
      <c r="L1366" s="80">
        <f t="shared" si="108"/>
        <v>8.1477236181545329</v>
      </c>
      <c r="M1366" s="71">
        <f t="shared" si="109"/>
        <v>1.5965220459698448E-2</v>
      </c>
    </row>
    <row r="1367" spans="7:13" x14ac:dyDescent="0.3">
      <c r="G1367" s="5">
        <v>45443.291666666664</v>
      </c>
      <c r="H1367" s="91">
        <v>178.08</v>
      </c>
      <c r="I1367" s="80">
        <f t="shared" si="105"/>
        <v>176.22102041060944</v>
      </c>
      <c r="J1367" s="80">
        <f t="shared" si="106"/>
        <v>1.8589795893905716</v>
      </c>
      <c r="K1367" s="80">
        <f t="shared" si="107"/>
        <v>1.8589795893905716</v>
      </c>
      <c r="L1367" s="80">
        <f t="shared" si="108"/>
        <v>3.4558051137707384</v>
      </c>
      <c r="M1367" s="71">
        <f t="shared" si="109"/>
        <v>1.0439013866748493E-2</v>
      </c>
    </row>
    <row r="1368" spans="7:13" x14ac:dyDescent="0.3">
      <c r="G1368" s="9">
        <v>45446.291666666664</v>
      </c>
      <c r="H1368" s="80">
        <v>176.29</v>
      </c>
      <c r="I1368" s="80">
        <f t="shared" si="105"/>
        <v>176.40691836954849</v>
      </c>
      <c r="J1368" s="80">
        <f t="shared" si="106"/>
        <v>-0.11691836954850032</v>
      </c>
      <c r="K1368" s="80">
        <f t="shared" si="107"/>
        <v>0.11691836954850032</v>
      </c>
      <c r="L1368" s="80">
        <f t="shared" si="108"/>
        <v>1.3669905137879688E-2</v>
      </c>
      <c r="M1368" s="71">
        <f t="shared" si="109"/>
        <v>6.632161186028721E-4</v>
      </c>
    </row>
    <row r="1369" spans="7:13" x14ac:dyDescent="0.3">
      <c r="G1369" s="5">
        <v>45447.291666666664</v>
      </c>
      <c r="H1369" s="91">
        <v>174.77</v>
      </c>
      <c r="I1369" s="80">
        <f t="shared" si="105"/>
        <v>176.39522653259363</v>
      </c>
      <c r="J1369" s="80">
        <f t="shared" si="106"/>
        <v>-1.625226532593615</v>
      </c>
      <c r="K1369" s="80">
        <f t="shared" si="107"/>
        <v>1.625226532593615</v>
      </c>
      <c r="L1369" s="80">
        <f t="shared" si="108"/>
        <v>2.6413612822462649</v>
      </c>
      <c r="M1369" s="71">
        <f t="shared" si="109"/>
        <v>9.2992306036139786E-3</v>
      </c>
    </row>
    <row r="1370" spans="7:13" x14ac:dyDescent="0.3">
      <c r="G1370" s="9">
        <v>45448.291666666664</v>
      </c>
      <c r="H1370" s="80">
        <v>175</v>
      </c>
      <c r="I1370" s="80">
        <f t="shared" si="105"/>
        <v>176.23270387933428</v>
      </c>
      <c r="J1370" s="80">
        <f t="shared" si="106"/>
        <v>-1.2327038793342808</v>
      </c>
      <c r="K1370" s="80">
        <f t="shared" si="107"/>
        <v>1.2327038793342808</v>
      </c>
      <c r="L1370" s="80">
        <f t="shared" si="108"/>
        <v>1.5195588541257852</v>
      </c>
      <c r="M1370" s="71">
        <f t="shared" si="109"/>
        <v>7.0440221676244617E-3</v>
      </c>
    </row>
    <row r="1371" spans="7:13" x14ac:dyDescent="0.3">
      <c r="G1371" s="5">
        <v>45449.291666666664</v>
      </c>
      <c r="H1371" s="91">
        <v>177.94</v>
      </c>
      <c r="I1371" s="80">
        <f t="shared" si="105"/>
        <v>176.10943349140086</v>
      </c>
      <c r="J1371" s="80">
        <f t="shared" si="106"/>
        <v>1.8305665085991336</v>
      </c>
      <c r="K1371" s="80">
        <f t="shared" si="107"/>
        <v>1.8305665085991336</v>
      </c>
      <c r="L1371" s="80">
        <f t="shared" si="108"/>
        <v>3.3509737424048218</v>
      </c>
      <c r="M1371" s="71">
        <f t="shared" si="109"/>
        <v>1.0287549222204866E-2</v>
      </c>
    </row>
    <row r="1372" spans="7:13" x14ac:dyDescent="0.3">
      <c r="G1372" s="9">
        <v>45450.291666666664</v>
      </c>
      <c r="H1372" s="80">
        <v>177.48</v>
      </c>
      <c r="I1372" s="80">
        <f t="shared" si="105"/>
        <v>176.29249014226079</v>
      </c>
      <c r="J1372" s="80">
        <f t="shared" si="106"/>
        <v>1.1875098577392009</v>
      </c>
      <c r="K1372" s="80">
        <f t="shared" si="107"/>
        <v>1.1875098577392009</v>
      </c>
      <c r="L1372" s="80">
        <f t="shared" si="108"/>
        <v>1.4101796622277771</v>
      </c>
      <c r="M1372" s="71">
        <f t="shared" si="109"/>
        <v>6.6909502915213038E-3</v>
      </c>
    </row>
    <row r="1373" spans="7:13" x14ac:dyDescent="0.3">
      <c r="G1373" s="5">
        <v>45453.291666666664</v>
      </c>
      <c r="H1373" s="91">
        <v>173.79</v>
      </c>
      <c r="I1373" s="80">
        <f t="shared" si="105"/>
        <v>176.4112411280347</v>
      </c>
      <c r="J1373" s="80">
        <f t="shared" si="106"/>
        <v>-2.6212411280347112</v>
      </c>
      <c r="K1373" s="80">
        <f t="shared" si="107"/>
        <v>2.6212411280347112</v>
      </c>
      <c r="L1373" s="80">
        <f t="shared" si="108"/>
        <v>6.8709050513006851</v>
      </c>
      <c r="M1373" s="71">
        <f t="shared" si="109"/>
        <v>1.5082807572557174E-2</v>
      </c>
    </row>
    <row r="1374" spans="7:13" x14ac:dyDescent="0.3">
      <c r="G1374" s="9">
        <v>45454.291666666664</v>
      </c>
      <c r="H1374" s="80">
        <v>170.66</v>
      </c>
      <c r="I1374" s="80">
        <f t="shared" si="105"/>
        <v>176.14911701523124</v>
      </c>
      <c r="J1374" s="80">
        <f t="shared" si="106"/>
        <v>-5.4891170152312441</v>
      </c>
      <c r="K1374" s="80">
        <f t="shared" si="107"/>
        <v>5.4891170152312441</v>
      </c>
      <c r="L1374" s="80">
        <f t="shared" si="108"/>
        <v>30.13040560690116</v>
      </c>
      <c r="M1374" s="71">
        <f t="shared" si="109"/>
        <v>3.2164051419379142E-2</v>
      </c>
    </row>
    <row r="1375" spans="7:13" x14ac:dyDescent="0.3">
      <c r="G1375" s="5">
        <v>45455.291666666664</v>
      </c>
      <c r="H1375" s="91">
        <v>177.29</v>
      </c>
      <c r="I1375" s="80">
        <f t="shared" si="105"/>
        <v>175.60020531370813</v>
      </c>
      <c r="J1375" s="80">
        <f t="shared" si="106"/>
        <v>1.6897946862918616</v>
      </c>
      <c r="K1375" s="80">
        <f t="shared" si="107"/>
        <v>1.6897946862918616</v>
      </c>
      <c r="L1375" s="80">
        <f t="shared" si="108"/>
        <v>2.8554060818202109</v>
      </c>
      <c r="M1375" s="71">
        <f t="shared" si="109"/>
        <v>9.5312464678879889E-3</v>
      </c>
    </row>
    <row r="1376" spans="7:13" x14ac:dyDescent="0.3">
      <c r="G1376" s="9">
        <v>45456.291666666664</v>
      </c>
      <c r="H1376" s="80">
        <v>182.47</v>
      </c>
      <c r="I1376" s="80">
        <f t="shared" si="105"/>
        <v>175.76918478233733</v>
      </c>
      <c r="J1376" s="80">
        <f t="shared" si="106"/>
        <v>6.7008152176626652</v>
      </c>
      <c r="K1376" s="80">
        <f t="shared" si="107"/>
        <v>6.7008152176626652</v>
      </c>
      <c r="L1376" s="80">
        <f t="shared" si="108"/>
        <v>44.900924581259552</v>
      </c>
      <c r="M1376" s="71">
        <f t="shared" si="109"/>
        <v>3.672283234319431E-2</v>
      </c>
    </row>
    <row r="1377" spans="7:13" x14ac:dyDescent="0.3">
      <c r="G1377" s="5">
        <v>45457.291666666664</v>
      </c>
      <c r="H1377" s="91">
        <v>178.01</v>
      </c>
      <c r="I1377" s="80">
        <f t="shared" si="105"/>
        <v>176.43926630410363</v>
      </c>
      <c r="J1377" s="80">
        <f t="shared" si="106"/>
        <v>1.5707336958963651</v>
      </c>
      <c r="K1377" s="80">
        <f t="shared" si="107"/>
        <v>1.5707336958963651</v>
      </c>
      <c r="L1377" s="80">
        <f t="shared" si="108"/>
        <v>2.467204343424255</v>
      </c>
      <c r="M1377" s="71">
        <f t="shared" si="109"/>
        <v>8.8238508841995689E-3</v>
      </c>
    </row>
    <row r="1378" spans="7:13" x14ac:dyDescent="0.3">
      <c r="G1378" s="9">
        <v>45460.291666666664</v>
      </c>
      <c r="H1378" s="80">
        <v>187.44</v>
      </c>
      <c r="I1378" s="80">
        <f t="shared" si="105"/>
        <v>176.59633967369325</v>
      </c>
      <c r="J1378" s="80">
        <f t="shared" si="106"/>
        <v>10.843660326306747</v>
      </c>
      <c r="K1378" s="80">
        <f t="shared" si="107"/>
        <v>10.843660326306747</v>
      </c>
      <c r="L1378" s="80">
        <f t="shared" si="108"/>
        <v>117.58496927231894</v>
      </c>
      <c r="M1378" s="71">
        <f t="shared" si="109"/>
        <v>5.7851367511239579E-2</v>
      </c>
    </row>
    <row r="1379" spans="7:13" x14ac:dyDescent="0.3">
      <c r="G1379" s="5">
        <v>45461.291666666664</v>
      </c>
      <c r="H1379" s="91">
        <v>184.86</v>
      </c>
      <c r="I1379" s="80">
        <f t="shared" si="105"/>
        <v>177.68070570632392</v>
      </c>
      <c r="J1379" s="80">
        <f t="shared" si="106"/>
        <v>7.1792942936760937</v>
      </c>
      <c r="K1379" s="80">
        <f t="shared" si="107"/>
        <v>7.1792942936760937</v>
      </c>
      <c r="L1379" s="80">
        <f t="shared" si="108"/>
        <v>51.542266555210119</v>
      </c>
      <c r="M1379" s="71">
        <f t="shared" si="109"/>
        <v>3.8836385879455225E-2</v>
      </c>
    </row>
    <row r="1380" spans="7:13" x14ac:dyDescent="0.3">
      <c r="G1380" s="9">
        <v>45463.291666666664</v>
      </c>
      <c r="H1380" s="80">
        <v>181.57</v>
      </c>
      <c r="I1380" s="80">
        <f t="shared" si="105"/>
        <v>178.39863513569153</v>
      </c>
      <c r="J1380" s="80">
        <f t="shared" si="106"/>
        <v>3.1713648643084582</v>
      </c>
      <c r="K1380" s="80">
        <f t="shared" si="107"/>
        <v>3.1713648643084582</v>
      </c>
      <c r="L1380" s="80">
        <f t="shared" si="108"/>
        <v>10.057555102570205</v>
      </c>
      <c r="M1380" s="71">
        <f t="shared" si="109"/>
        <v>1.7466348319152163E-2</v>
      </c>
    </row>
    <row r="1381" spans="7:13" x14ac:dyDescent="0.3">
      <c r="G1381" s="5">
        <v>45464.291666666664</v>
      </c>
      <c r="H1381" s="91">
        <v>183.01</v>
      </c>
      <c r="I1381" s="80">
        <f t="shared" si="105"/>
        <v>178.71577162212239</v>
      </c>
      <c r="J1381" s="80">
        <f t="shared" si="106"/>
        <v>4.2942283778776016</v>
      </c>
      <c r="K1381" s="80">
        <f t="shared" si="107"/>
        <v>4.2942283778776016</v>
      </c>
      <c r="L1381" s="80">
        <f t="shared" si="108"/>
        <v>18.440397361369296</v>
      </c>
      <c r="M1381" s="71">
        <f t="shared" si="109"/>
        <v>2.3464446630662814E-2</v>
      </c>
    </row>
    <row r="1382" spans="7:13" x14ac:dyDescent="0.3">
      <c r="G1382" s="9">
        <v>45467.291666666664</v>
      </c>
      <c r="H1382" s="80">
        <v>182.58</v>
      </c>
      <c r="I1382" s="80">
        <f t="shared" si="105"/>
        <v>179.14519445991013</v>
      </c>
      <c r="J1382" s="80">
        <f t="shared" si="106"/>
        <v>3.4348055400898829</v>
      </c>
      <c r="K1382" s="80">
        <f t="shared" si="107"/>
        <v>3.4348055400898829</v>
      </c>
      <c r="L1382" s="80">
        <f t="shared" si="108"/>
        <v>11.797889098232153</v>
      </c>
      <c r="M1382" s="71">
        <f t="shared" si="109"/>
        <v>1.8812605652809084E-2</v>
      </c>
    </row>
    <row r="1383" spans="7:13" x14ac:dyDescent="0.3">
      <c r="G1383" s="5">
        <v>45468.291666666664</v>
      </c>
      <c r="H1383" s="91">
        <v>187.35</v>
      </c>
      <c r="I1383" s="80">
        <f t="shared" si="105"/>
        <v>179.48867501391913</v>
      </c>
      <c r="J1383" s="80">
        <f t="shared" si="106"/>
        <v>7.8613249860808594</v>
      </c>
      <c r="K1383" s="80">
        <f t="shared" si="107"/>
        <v>7.8613249860808594</v>
      </c>
      <c r="L1383" s="80">
        <f t="shared" si="108"/>
        <v>61.800430536779224</v>
      </c>
      <c r="M1383" s="71">
        <f t="shared" si="109"/>
        <v>4.1960635100511658E-2</v>
      </c>
    </row>
    <row r="1384" spans="7:13" x14ac:dyDescent="0.3">
      <c r="G1384" s="9">
        <v>45469.291666666664</v>
      </c>
      <c r="H1384" s="80">
        <v>196.37</v>
      </c>
      <c r="I1384" s="80">
        <f t="shared" si="105"/>
        <v>180.27480751252722</v>
      </c>
      <c r="J1384" s="80">
        <f t="shared" si="106"/>
        <v>16.095192487472787</v>
      </c>
      <c r="K1384" s="80">
        <f t="shared" si="107"/>
        <v>16.095192487472787</v>
      </c>
      <c r="L1384" s="80">
        <f t="shared" si="108"/>
        <v>259.05522120880045</v>
      </c>
      <c r="M1384" s="71">
        <f t="shared" si="109"/>
        <v>8.1963601810219416E-2</v>
      </c>
    </row>
    <row r="1385" spans="7:13" x14ac:dyDescent="0.3">
      <c r="G1385" s="5">
        <v>45470.291666666664</v>
      </c>
      <c r="H1385" s="91">
        <v>197.42</v>
      </c>
      <c r="I1385" s="80">
        <f t="shared" si="105"/>
        <v>181.88432676127451</v>
      </c>
      <c r="J1385" s="80">
        <f t="shared" si="106"/>
        <v>15.535673238725479</v>
      </c>
      <c r="K1385" s="80">
        <f t="shared" si="107"/>
        <v>15.535673238725479</v>
      </c>
      <c r="L1385" s="80">
        <f t="shared" si="108"/>
        <v>241.35714298045102</v>
      </c>
      <c r="M1385" s="71">
        <f t="shared" si="109"/>
        <v>7.8693512504941138E-2</v>
      </c>
    </row>
    <row r="1386" spans="7:13" x14ac:dyDescent="0.3">
      <c r="G1386" s="9">
        <v>45471.291666666664</v>
      </c>
      <c r="H1386" s="80">
        <v>197.88</v>
      </c>
      <c r="I1386" s="80">
        <f t="shared" si="105"/>
        <v>183.43789408514706</v>
      </c>
      <c r="J1386" s="80">
        <f t="shared" si="106"/>
        <v>14.442105914852931</v>
      </c>
      <c r="K1386" s="80">
        <f t="shared" si="107"/>
        <v>14.442105914852931</v>
      </c>
      <c r="L1386" s="80">
        <f t="shared" si="108"/>
        <v>208.57442325583003</v>
      </c>
      <c r="M1386" s="71">
        <f t="shared" si="109"/>
        <v>7.2984161688159147E-2</v>
      </c>
    </row>
    <row r="1387" spans="7:13" x14ac:dyDescent="0.3">
      <c r="G1387" s="5">
        <v>45474.291666666664</v>
      </c>
      <c r="H1387" s="91">
        <v>209.86</v>
      </c>
      <c r="I1387" s="80">
        <f t="shared" si="105"/>
        <v>184.88210467663237</v>
      </c>
      <c r="J1387" s="80">
        <f t="shared" si="106"/>
        <v>24.977895323367648</v>
      </c>
      <c r="K1387" s="80">
        <f t="shared" si="107"/>
        <v>24.977895323367648</v>
      </c>
      <c r="L1387" s="80">
        <f t="shared" si="108"/>
        <v>623.89525478511143</v>
      </c>
      <c r="M1387" s="71">
        <f t="shared" si="109"/>
        <v>0.11902170648702776</v>
      </c>
    </row>
    <row r="1388" spans="7:13" x14ac:dyDescent="0.3">
      <c r="G1388" s="9">
        <v>45475.291666666664</v>
      </c>
      <c r="H1388" s="80">
        <v>231.26</v>
      </c>
      <c r="I1388" s="80">
        <f t="shared" si="105"/>
        <v>187.37989420896912</v>
      </c>
      <c r="J1388" s="80">
        <f t="shared" si="106"/>
        <v>43.880105791030871</v>
      </c>
      <c r="K1388" s="80">
        <f t="shared" si="107"/>
        <v>43.880105791030871</v>
      </c>
      <c r="L1388" s="80">
        <f t="shared" si="108"/>
        <v>1925.463684232061</v>
      </c>
      <c r="M1388" s="71">
        <f t="shared" si="109"/>
        <v>0.18974360369727092</v>
      </c>
    </row>
    <row r="1389" spans="7:13" x14ac:dyDescent="0.3">
      <c r="G1389" s="5">
        <v>45476.291666666664</v>
      </c>
      <c r="H1389" s="91">
        <v>246.39</v>
      </c>
      <c r="I1389" s="80">
        <f t="shared" si="105"/>
        <v>191.76790478807223</v>
      </c>
      <c r="J1389" s="80">
        <f t="shared" si="106"/>
        <v>54.622095211927757</v>
      </c>
      <c r="K1389" s="80">
        <f t="shared" si="107"/>
        <v>54.622095211927757</v>
      </c>
      <c r="L1389" s="80">
        <f t="shared" si="108"/>
        <v>2983.5732853409013</v>
      </c>
      <c r="M1389" s="71">
        <f t="shared" si="109"/>
        <v>0.22168957835921815</v>
      </c>
    </row>
    <row r="1390" spans="7:13" x14ac:dyDescent="0.3">
      <c r="G1390" s="9">
        <v>45478.291666666664</v>
      </c>
      <c r="H1390" s="80">
        <v>251.52</v>
      </c>
      <c r="I1390" s="80">
        <f t="shared" si="105"/>
        <v>197.23011430926502</v>
      </c>
      <c r="J1390" s="80">
        <f t="shared" si="106"/>
        <v>54.289885690734991</v>
      </c>
      <c r="K1390" s="80">
        <f t="shared" si="107"/>
        <v>54.289885690734991</v>
      </c>
      <c r="L1390" s="80">
        <f t="shared" si="108"/>
        <v>2947.3916883130719</v>
      </c>
      <c r="M1390" s="71">
        <f t="shared" si="109"/>
        <v>0.21584719183657358</v>
      </c>
    </row>
    <row r="1391" spans="7:13" x14ac:dyDescent="0.3">
      <c r="G1391" s="5">
        <v>45481.291666666664</v>
      </c>
      <c r="H1391" s="91">
        <v>252.94</v>
      </c>
      <c r="I1391" s="80">
        <f t="shared" si="105"/>
        <v>202.6591028783385</v>
      </c>
      <c r="J1391" s="80">
        <f t="shared" si="106"/>
        <v>50.280897121661496</v>
      </c>
      <c r="K1391" s="80">
        <f t="shared" si="107"/>
        <v>50.280897121661496</v>
      </c>
      <c r="L1391" s="80">
        <f t="shared" si="108"/>
        <v>2528.1686153591072</v>
      </c>
      <c r="M1391" s="71">
        <f t="shared" si="109"/>
        <v>0.19878586669432077</v>
      </c>
    </row>
    <row r="1392" spans="7:13" x14ac:dyDescent="0.3">
      <c r="G1392" s="9">
        <v>45482.291666666664</v>
      </c>
      <c r="H1392" s="80">
        <v>262.33</v>
      </c>
      <c r="I1392" s="80">
        <f t="shared" si="105"/>
        <v>207.68719259050468</v>
      </c>
      <c r="J1392" s="80">
        <f t="shared" si="106"/>
        <v>54.642807409495305</v>
      </c>
      <c r="K1392" s="80">
        <f t="shared" si="107"/>
        <v>54.642807409495305</v>
      </c>
      <c r="L1392" s="80">
        <f t="shared" si="108"/>
        <v>2985.8364015911948</v>
      </c>
      <c r="M1392" s="71">
        <f t="shared" si="109"/>
        <v>0.20829797358096788</v>
      </c>
    </row>
    <row r="1393" spans="7:13" x14ac:dyDescent="0.3">
      <c r="G1393" s="5">
        <v>45483.291666666664</v>
      </c>
      <c r="H1393" s="91">
        <v>263.26</v>
      </c>
      <c r="I1393" s="80">
        <f t="shared" si="105"/>
        <v>213.15147333145421</v>
      </c>
      <c r="J1393" s="80">
        <f t="shared" si="106"/>
        <v>50.108526668545778</v>
      </c>
      <c r="K1393" s="80">
        <f t="shared" si="107"/>
        <v>50.108526668545778</v>
      </c>
      <c r="L1393" s="80">
        <f t="shared" si="108"/>
        <v>2510.8644448923633</v>
      </c>
      <c r="M1393" s="71">
        <f t="shared" si="109"/>
        <v>0.19033854998308053</v>
      </c>
    </row>
    <row r="1394" spans="7:13" x14ac:dyDescent="0.3">
      <c r="G1394" s="9">
        <v>45484.291666666664</v>
      </c>
      <c r="H1394" s="80">
        <v>241.03</v>
      </c>
      <c r="I1394" s="80">
        <f t="shared" si="105"/>
        <v>218.1623259983088</v>
      </c>
      <c r="J1394" s="80">
        <f t="shared" si="106"/>
        <v>22.867674001691199</v>
      </c>
      <c r="K1394" s="80">
        <f t="shared" si="107"/>
        <v>22.867674001691199</v>
      </c>
      <c r="L1394" s="80">
        <f t="shared" si="108"/>
        <v>522.93051424762359</v>
      </c>
      <c r="M1394" s="71">
        <f t="shared" si="109"/>
        <v>9.4874803973327801E-2</v>
      </c>
    </row>
    <row r="1395" spans="7:13" x14ac:dyDescent="0.3">
      <c r="G1395" s="5">
        <v>45485.291666666664</v>
      </c>
      <c r="H1395" s="91">
        <v>248.23</v>
      </c>
      <c r="I1395" s="80">
        <f t="shared" si="105"/>
        <v>220.44909339847794</v>
      </c>
      <c r="J1395" s="80">
        <f t="shared" si="106"/>
        <v>27.780906601522048</v>
      </c>
      <c r="K1395" s="80">
        <f t="shared" si="107"/>
        <v>27.780906601522048</v>
      </c>
      <c r="L1395" s="80">
        <f t="shared" si="108"/>
        <v>771.77877160249136</v>
      </c>
      <c r="M1395" s="71">
        <f t="shared" si="109"/>
        <v>0.11191599162680599</v>
      </c>
    </row>
    <row r="1396" spans="7:13" x14ac:dyDescent="0.3">
      <c r="G1396" s="9">
        <v>45488.291666666664</v>
      </c>
      <c r="H1396" s="80">
        <v>252.64</v>
      </c>
      <c r="I1396" s="80">
        <f t="shared" si="105"/>
        <v>223.22718405863017</v>
      </c>
      <c r="J1396" s="80">
        <f t="shared" si="106"/>
        <v>29.412815941369814</v>
      </c>
      <c r="K1396" s="80">
        <f t="shared" si="107"/>
        <v>29.412815941369814</v>
      </c>
      <c r="L1396" s="80">
        <f t="shared" si="108"/>
        <v>865.11374160089827</v>
      </c>
      <c r="M1396" s="71">
        <f t="shared" si="109"/>
        <v>0.11642184903962087</v>
      </c>
    </row>
    <row r="1397" spans="7:13" x14ac:dyDescent="0.3">
      <c r="G1397" s="5">
        <v>45489.291666666664</v>
      </c>
      <c r="H1397" s="91">
        <v>256.56</v>
      </c>
      <c r="I1397" s="80">
        <f t="shared" si="105"/>
        <v>226.16846565276717</v>
      </c>
      <c r="J1397" s="80">
        <f t="shared" si="106"/>
        <v>30.391534347232835</v>
      </c>
      <c r="K1397" s="80">
        <f t="shared" si="107"/>
        <v>30.391534347232835</v>
      </c>
      <c r="L1397" s="80">
        <f t="shared" si="108"/>
        <v>923.64535997903306</v>
      </c>
      <c r="M1397" s="71">
        <f t="shared" si="109"/>
        <v>0.1184578045963238</v>
      </c>
    </row>
    <row r="1398" spans="7:13" x14ac:dyDescent="0.3">
      <c r="G1398" s="9">
        <v>45490.291666666664</v>
      </c>
      <c r="H1398" s="80">
        <v>248.5</v>
      </c>
      <c r="I1398" s="80">
        <f t="shared" si="105"/>
        <v>229.20761908749046</v>
      </c>
      <c r="J1398" s="80">
        <f t="shared" si="106"/>
        <v>19.292380912509543</v>
      </c>
      <c r="K1398" s="80">
        <f t="shared" si="107"/>
        <v>19.292380912509543</v>
      </c>
      <c r="L1398" s="80">
        <f t="shared" si="108"/>
        <v>372.19596127336257</v>
      </c>
      <c r="M1398" s="71">
        <f t="shared" si="109"/>
        <v>7.7635335664022309E-2</v>
      </c>
    </row>
    <row r="1399" spans="7:13" x14ac:dyDescent="0.3">
      <c r="G1399" s="5">
        <v>45491.291666666664</v>
      </c>
      <c r="H1399" s="91">
        <v>249.23</v>
      </c>
      <c r="I1399" s="80">
        <f t="shared" si="105"/>
        <v>231.13685717874142</v>
      </c>
      <c r="J1399" s="80">
        <f t="shared" si="106"/>
        <v>18.093142821258567</v>
      </c>
      <c r="K1399" s="80">
        <f t="shared" si="107"/>
        <v>18.093142821258567</v>
      </c>
      <c r="L1399" s="80">
        <f t="shared" si="108"/>
        <v>327.36181715046041</v>
      </c>
      <c r="M1399" s="71">
        <f t="shared" si="109"/>
        <v>7.259616748087537E-2</v>
      </c>
    </row>
    <row r="1400" spans="7:13" x14ac:dyDescent="0.3">
      <c r="G1400" s="9">
        <v>45492.291666666664</v>
      </c>
      <c r="H1400" s="80">
        <v>239.2</v>
      </c>
      <c r="I1400" s="80">
        <f t="shared" si="105"/>
        <v>232.94617146086728</v>
      </c>
      <c r="J1400" s="80">
        <f t="shared" si="106"/>
        <v>6.2538285391327122</v>
      </c>
      <c r="K1400" s="80">
        <f t="shared" si="107"/>
        <v>6.2538285391327122</v>
      </c>
      <c r="L1400" s="80">
        <f t="shared" si="108"/>
        <v>39.110371396870796</v>
      </c>
      <c r="M1400" s="71">
        <f t="shared" si="109"/>
        <v>2.6144768140186927E-2</v>
      </c>
    </row>
    <row r="1401" spans="7:13" x14ac:dyDescent="0.3">
      <c r="G1401" s="5">
        <v>45495.291666666664</v>
      </c>
      <c r="H1401" s="91">
        <v>251.51</v>
      </c>
      <c r="I1401" s="80">
        <f t="shared" si="105"/>
        <v>233.57155431478054</v>
      </c>
      <c r="J1401" s="80">
        <f t="shared" si="106"/>
        <v>17.938445685219449</v>
      </c>
      <c r="K1401" s="80">
        <f t="shared" si="107"/>
        <v>17.938445685219449</v>
      </c>
      <c r="L1401" s="80">
        <f t="shared" si="108"/>
        <v>321.78783360156825</v>
      </c>
      <c r="M1401" s="71">
        <f t="shared" si="109"/>
        <v>7.1322991869983102E-2</v>
      </c>
    </row>
    <row r="1402" spans="7:13" x14ac:dyDescent="0.3">
      <c r="G1402" s="9">
        <v>45496.291666666664</v>
      </c>
      <c r="H1402" s="80">
        <v>246.38</v>
      </c>
      <c r="I1402" s="80">
        <f t="shared" si="105"/>
        <v>235.3653988833025</v>
      </c>
      <c r="J1402" s="80">
        <f t="shared" si="106"/>
        <v>11.014601116697492</v>
      </c>
      <c r="K1402" s="80">
        <f t="shared" si="107"/>
        <v>11.014601116697492</v>
      </c>
      <c r="L1402" s="80">
        <f t="shared" si="108"/>
        <v>121.32143775995362</v>
      </c>
      <c r="M1402" s="71">
        <f t="shared" si="109"/>
        <v>4.4705743634619252E-2</v>
      </c>
    </row>
    <row r="1403" spans="7:13" x14ac:dyDescent="0.3">
      <c r="G1403" s="5">
        <v>45497.291666666664</v>
      </c>
      <c r="H1403" s="91">
        <v>215.99</v>
      </c>
      <c r="I1403" s="80">
        <f t="shared" si="105"/>
        <v>236.46685899497226</v>
      </c>
      <c r="J1403" s="80">
        <f t="shared" si="106"/>
        <v>-20.476858994972247</v>
      </c>
      <c r="K1403" s="80">
        <f t="shared" si="107"/>
        <v>20.476858994972247</v>
      </c>
      <c r="L1403" s="80">
        <f t="shared" si="108"/>
        <v>419.30175429997581</v>
      </c>
      <c r="M1403" s="71">
        <f t="shared" si="109"/>
        <v>9.4804662229604361E-2</v>
      </c>
    </row>
    <row r="1404" spans="7:13" x14ac:dyDescent="0.3">
      <c r="G1404" s="9">
        <v>45498.291666666664</v>
      </c>
      <c r="H1404" s="80">
        <v>220.25</v>
      </c>
      <c r="I1404" s="80">
        <f t="shared" si="105"/>
        <v>234.41917309547506</v>
      </c>
      <c r="J1404" s="80">
        <f t="shared" si="106"/>
        <v>-14.16917309547506</v>
      </c>
      <c r="K1404" s="80">
        <f t="shared" si="107"/>
        <v>14.16917309547506</v>
      </c>
      <c r="L1404" s="80">
        <f t="shared" si="108"/>
        <v>200.76546620953428</v>
      </c>
      <c r="M1404" s="71">
        <f t="shared" si="109"/>
        <v>6.4332227448240908E-2</v>
      </c>
    </row>
    <row r="1405" spans="7:13" x14ac:dyDescent="0.3">
      <c r="G1405" s="5">
        <v>45499.291666666664</v>
      </c>
      <c r="H1405" s="91">
        <v>219.8</v>
      </c>
      <c r="I1405" s="80">
        <f t="shared" si="105"/>
        <v>233.00225578592756</v>
      </c>
      <c r="J1405" s="80">
        <f t="shared" si="106"/>
        <v>-13.202255785927548</v>
      </c>
      <c r="K1405" s="80">
        <f t="shared" si="107"/>
        <v>13.202255785927548</v>
      </c>
      <c r="L1405" s="80">
        <f t="shared" si="108"/>
        <v>174.29955783705742</v>
      </c>
      <c r="M1405" s="71">
        <f t="shared" si="109"/>
        <v>6.0064857988751351E-2</v>
      </c>
    </row>
    <row r="1406" spans="7:13" x14ac:dyDescent="0.3">
      <c r="G1406" s="9">
        <v>45502.291666666664</v>
      </c>
      <c r="H1406" s="80">
        <v>232.1</v>
      </c>
      <c r="I1406" s="80">
        <f t="shared" si="105"/>
        <v>231.68203020733483</v>
      </c>
      <c r="J1406" s="80">
        <f t="shared" si="106"/>
        <v>0.41796979266516132</v>
      </c>
      <c r="K1406" s="80">
        <f t="shared" si="107"/>
        <v>0.41796979266516132</v>
      </c>
      <c r="L1406" s="80">
        <f t="shared" si="108"/>
        <v>0.17469874758055795</v>
      </c>
      <c r="M1406" s="71">
        <f t="shared" si="109"/>
        <v>1.8008177193673475E-3</v>
      </c>
    </row>
    <row r="1407" spans="7:13" x14ac:dyDescent="0.3">
      <c r="G1407" s="5">
        <v>45503.291666666664</v>
      </c>
      <c r="H1407" s="91">
        <v>222.62</v>
      </c>
      <c r="I1407" s="80">
        <f t="shared" si="105"/>
        <v>231.72382718660137</v>
      </c>
      <c r="J1407" s="80">
        <f t="shared" si="106"/>
        <v>-9.1038271866013645</v>
      </c>
      <c r="K1407" s="80">
        <f t="shared" si="107"/>
        <v>9.1038271866013645</v>
      </c>
      <c r="L1407" s="80">
        <f t="shared" si="108"/>
        <v>82.87966944350211</v>
      </c>
      <c r="M1407" s="71">
        <f t="shared" si="109"/>
        <v>4.0894022040254087E-2</v>
      </c>
    </row>
    <row r="1408" spans="7:13" x14ac:dyDescent="0.3">
      <c r="G1408" s="9">
        <v>45504.291666666664</v>
      </c>
      <c r="H1408" s="80">
        <v>232.07</v>
      </c>
      <c r="I1408" s="80">
        <f t="shared" si="105"/>
        <v>230.81344446794122</v>
      </c>
      <c r="J1408" s="80">
        <f t="shared" si="106"/>
        <v>1.2565555320587691</v>
      </c>
      <c r="K1408" s="80">
        <f t="shared" si="107"/>
        <v>1.2565555320587691</v>
      </c>
      <c r="L1408" s="80">
        <f t="shared" si="108"/>
        <v>1.5789318051474963</v>
      </c>
      <c r="M1408" s="71">
        <f t="shared" si="109"/>
        <v>5.4145539365655585E-3</v>
      </c>
    </row>
    <row r="1409" spans="7:13" x14ac:dyDescent="0.3">
      <c r="G1409" s="5">
        <v>45505.291666666664</v>
      </c>
      <c r="H1409" s="91">
        <v>216.86</v>
      </c>
      <c r="I1409" s="80">
        <f t="shared" si="105"/>
        <v>230.93910002114711</v>
      </c>
      <c r="J1409" s="80">
        <f t="shared" si="106"/>
        <v>-14.079100021147099</v>
      </c>
      <c r="K1409" s="80">
        <f t="shared" si="107"/>
        <v>14.079100021147099</v>
      </c>
      <c r="L1409" s="80">
        <f t="shared" si="108"/>
        <v>198.22105740546422</v>
      </c>
      <c r="M1409" s="71">
        <f t="shared" si="109"/>
        <v>6.4922530762460101E-2</v>
      </c>
    </row>
    <row r="1410" spans="7:13" x14ac:dyDescent="0.3">
      <c r="G1410" s="9">
        <v>45506.291666666664</v>
      </c>
      <c r="H1410" s="80">
        <v>207.67</v>
      </c>
      <c r="I1410" s="80">
        <f t="shared" si="105"/>
        <v>229.53119001903241</v>
      </c>
      <c r="J1410" s="80">
        <f t="shared" si="106"/>
        <v>-21.861190019032421</v>
      </c>
      <c r="K1410" s="80">
        <f t="shared" si="107"/>
        <v>21.861190019032421</v>
      </c>
      <c r="L1410" s="80">
        <f t="shared" si="108"/>
        <v>477.91162904824273</v>
      </c>
      <c r="M1410" s="71">
        <f t="shared" si="109"/>
        <v>0.10526888823148467</v>
      </c>
    </row>
    <row r="1411" spans="7:13" x14ac:dyDescent="0.3">
      <c r="G1411" s="5">
        <v>45509.291666666664</v>
      </c>
      <c r="H1411" s="91">
        <v>198.88</v>
      </c>
      <c r="I1411" s="80">
        <f t="shared" si="105"/>
        <v>227.34507101712916</v>
      </c>
      <c r="J1411" s="80">
        <f t="shared" si="106"/>
        <v>-28.465071017129162</v>
      </c>
      <c r="K1411" s="80">
        <f t="shared" si="107"/>
        <v>28.465071017129162</v>
      </c>
      <c r="L1411" s="80">
        <f t="shared" si="108"/>
        <v>810.26026801020669</v>
      </c>
      <c r="M1411" s="71">
        <f t="shared" si="109"/>
        <v>0.14312686553262854</v>
      </c>
    </row>
    <row r="1412" spans="7:13" x14ac:dyDescent="0.3">
      <c r="G1412" s="9">
        <v>45510.291666666664</v>
      </c>
      <c r="H1412" s="80">
        <v>200.64</v>
      </c>
      <c r="I1412" s="80">
        <f t="shared" si="105"/>
        <v>224.49856391541624</v>
      </c>
      <c r="J1412" s="80">
        <f t="shared" si="106"/>
        <v>-23.858563915416255</v>
      </c>
      <c r="K1412" s="80">
        <f t="shared" si="107"/>
        <v>23.858563915416255</v>
      </c>
      <c r="L1412" s="80">
        <f t="shared" si="108"/>
        <v>569.23107210600267</v>
      </c>
      <c r="M1412" s="71">
        <f t="shared" si="109"/>
        <v>0.11891230021638884</v>
      </c>
    </row>
    <row r="1413" spans="7:13" x14ac:dyDescent="0.3">
      <c r="G1413" s="5">
        <v>45511.291666666664</v>
      </c>
      <c r="H1413" s="91">
        <v>191.76</v>
      </c>
      <c r="I1413" s="80">
        <f t="shared" si="105"/>
        <v>222.1127075238746</v>
      </c>
      <c r="J1413" s="80">
        <f t="shared" si="106"/>
        <v>-30.352707523874614</v>
      </c>
      <c r="K1413" s="80">
        <f t="shared" si="107"/>
        <v>30.352707523874614</v>
      </c>
      <c r="L1413" s="80">
        <f t="shared" si="108"/>
        <v>921.28685402987458</v>
      </c>
      <c r="M1413" s="71">
        <f t="shared" si="109"/>
        <v>0.15828487444657183</v>
      </c>
    </row>
    <row r="1414" spans="7:13" x14ac:dyDescent="0.3">
      <c r="G1414" s="9">
        <v>45512.291666666664</v>
      </c>
      <c r="H1414" s="80">
        <v>198.84</v>
      </c>
      <c r="I1414" s="80">
        <f t="shared" ref="I1414:I1473" si="110">alpha*H1413+(1-alpha)*I1413</f>
        <v>219.07743677148713</v>
      </c>
      <c r="J1414" s="80">
        <f t="shared" ref="J1414:J1473" si="111">H1414-I1414</f>
        <v>-20.237436771487125</v>
      </c>
      <c r="K1414" s="80">
        <f t="shared" ref="K1414:K1473" si="112">ABS(J1414)</f>
        <v>20.237436771487125</v>
      </c>
      <c r="L1414" s="80">
        <f t="shared" ref="L1414:L1473" si="113">J1414^2</f>
        <v>409.55384707993926</v>
      </c>
      <c r="M1414" s="71">
        <f t="shared" ref="M1414:M1473" si="114">K1414/H1414</f>
        <v>0.10177749331868399</v>
      </c>
    </row>
    <row r="1415" spans="7:13" x14ac:dyDescent="0.3">
      <c r="G1415" s="5">
        <v>45513.291666666664</v>
      </c>
      <c r="H1415" s="91">
        <v>200</v>
      </c>
      <c r="I1415" s="80">
        <f t="shared" si="110"/>
        <v>217.05369309433843</v>
      </c>
      <c r="J1415" s="80">
        <f t="shared" si="111"/>
        <v>-17.053693094338428</v>
      </c>
      <c r="K1415" s="80">
        <f t="shared" si="112"/>
        <v>17.053693094338428</v>
      </c>
      <c r="L1415" s="80">
        <f t="shared" si="113"/>
        <v>290.82844815588618</v>
      </c>
      <c r="M1415" s="71">
        <f t="shared" si="114"/>
        <v>8.5268465471692145E-2</v>
      </c>
    </row>
    <row r="1416" spans="7:13" x14ac:dyDescent="0.3">
      <c r="G1416" s="9">
        <v>45516.291666666664</v>
      </c>
      <c r="H1416" s="80">
        <v>197.49</v>
      </c>
      <c r="I1416" s="80">
        <f t="shared" si="110"/>
        <v>215.34832378490458</v>
      </c>
      <c r="J1416" s="80">
        <f t="shared" si="111"/>
        <v>-17.85832378490457</v>
      </c>
      <c r="K1416" s="80">
        <f t="shared" si="112"/>
        <v>17.85832378490457</v>
      </c>
      <c r="L1416" s="80">
        <f t="shared" si="113"/>
        <v>318.91972840648828</v>
      </c>
      <c r="M1416" s="71">
        <f t="shared" si="114"/>
        <v>9.0426471137295905E-2</v>
      </c>
    </row>
    <row r="1417" spans="7:13" x14ac:dyDescent="0.3">
      <c r="G1417" s="5">
        <v>45517.291666666664</v>
      </c>
      <c r="H1417" s="91">
        <v>207.83</v>
      </c>
      <c r="I1417" s="80">
        <f t="shared" si="110"/>
        <v>213.56249140641413</v>
      </c>
      <c r="J1417" s="80">
        <f t="shared" si="111"/>
        <v>-5.7324914064141126</v>
      </c>
      <c r="K1417" s="80">
        <f t="shared" si="112"/>
        <v>5.7324914064141126</v>
      </c>
      <c r="L1417" s="80">
        <f t="shared" si="113"/>
        <v>32.861457724611654</v>
      </c>
      <c r="M1417" s="71">
        <f t="shared" si="114"/>
        <v>2.7582598308300593E-2</v>
      </c>
    </row>
    <row r="1418" spans="7:13" x14ac:dyDescent="0.3">
      <c r="G1418" s="9">
        <v>45518.291666666664</v>
      </c>
      <c r="H1418" s="80">
        <v>201.38</v>
      </c>
      <c r="I1418" s="80">
        <f t="shared" si="110"/>
        <v>212.9892422657727</v>
      </c>
      <c r="J1418" s="80">
        <f t="shared" si="111"/>
        <v>-11.609242265772707</v>
      </c>
      <c r="K1418" s="80">
        <f t="shared" si="112"/>
        <v>11.609242265772707</v>
      </c>
      <c r="L1418" s="80">
        <f t="shared" si="113"/>
        <v>134.77450598540341</v>
      </c>
      <c r="M1418" s="71">
        <f t="shared" si="114"/>
        <v>5.764843711278532E-2</v>
      </c>
    </row>
    <row r="1419" spans="7:13" x14ac:dyDescent="0.3">
      <c r="G1419" s="5">
        <v>45519.291666666664</v>
      </c>
      <c r="H1419" s="91">
        <v>214.14</v>
      </c>
      <c r="I1419" s="80">
        <f t="shared" si="110"/>
        <v>211.82831803919544</v>
      </c>
      <c r="J1419" s="80">
        <f t="shared" si="111"/>
        <v>2.3116819608045489</v>
      </c>
      <c r="K1419" s="80">
        <f t="shared" si="112"/>
        <v>2.3116819608045489</v>
      </c>
      <c r="L1419" s="80">
        <f t="shared" si="113"/>
        <v>5.3438734879091641</v>
      </c>
      <c r="M1419" s="71">
        <f t="shared" si="114"/>
        <v>1.0795189879539315E-2</v>
      </c>
    </row>
    <row r="1420" spans="7:13" x14ac:dyDescent="0.3">
      <c r="G1420" s="9">
        <v>45520.291666666664</v>
      </c>
      <c r="H1420" s="80">
        <v>216.12</v>
      </c>
      <c r="I1420" s="80">
        <f t="shared" si="110"/>
        <v>212.05948623527593</v>
      </c>
      <c r="J1420" s="80">
        <f t="shared" si="111"/>
        <v>4.0605137647240781</v>
      </c>
      <c r="K1420" s="80">
        <f t="shared" si="112"/>
        <v>4.0605137647240781</v>
      </c>
      <c r="L1420" s="80">
        <f t="shared" si="113"/>
        <v>16.487772033513707</v>
      </c>
      <c r="M1420" s="71">
        <f t="shared" si="114"/>
        <v>1.8788236927281501E-2</v>
      </c>
    </row>
    <row r="1421" spans="7:13" x14ac:dyDescent="0.3">
      <c r="G1421" s="5">
        <v>45523.291666666664</v>
      </c>
      <c r="H1421" s="91">
        <v>222.72</v>
      </c>
      <c r="I1421" s="80">
        <f t="shared" si="110"/>
        <v>212.46553761174835</v>
      </c>
      <c r="J1421" s="80">
        <f t="shared" si="111"/>
        <v>10.254462388251653</v>
      </c>
      <c r="K1421" s="80">
        <f t="shared" si="112"/>
        <v>10.254462388251653</v>
      </c>
      <c r="L1421" s="80">
        <f t="shared" si="113"/>
        <v>105.1539988720678</v>
      </c>
      <c r="M1421" s="71">
        <f t="shared" si="114"/>
        <v>4.6041946786331056E-2</v>
      </c>
    </row>
    <row r="1422" spans="7:13" x14ac:dyDescent="0.3">
      <c r="G1422" s="9">
        <v>45524.291666666664</v>
      </c>
      <c r="H1422" s="80">
        <v>221.1</v>
      </c>
      <c r="I1422" s="80">
        <f t="shared" si="110"/>
        <v>213.49098385057351</v>
      </c>
      <c r="J1422" s="80">
        <f t="shared" si="111"/>
        <v>7.6090161494264805</v>
      </c>
      <c r="K1422" s="80">
        <f t="shared" si="112"/>
        <v>7.6090161494264805</v>
      </c>
      <c r="L1422" s="80">
        <f t="shared" si="113"/>
        <v>57.897126762232986</v>
      </c>
      <c r="M1422" s="71">
        <f t="shared" si="114"/>
        <v>3.4414365216763818E-2</v>
      </c>
    </row>
    <row r="1423" spans="7:13" x14ac:dyDescent="0.3">
      <c r="G1423" s="5">
        <v>45525.291666666664</v>
      </c>
      <c r="H1423" s="91">
        <v>223.27</v>
      </c>
      <c r="I1423" s="80">
        <f t="shared" si="110"/>
        <v>214.25188546551618</v>
      </c>
      <c r="J1423" s="80">
        <f t="shared" si="111"/>
        <v>9.0181145344838285</v>
      </c>
      <c r="K1423" s="80">
        <f t="shared" si="112"/>
        <v>9.0181145344838285</v>
      </c>
      <c r="L1423" s="80">
        <f t="shared" si="113"/>
        <v>81.326389757068483</v>
      </c>
      <c r="M1423" s="71">
        <f t="shared" si="114"/>
        <v>4.0391071503040388E-2</v>
      </c>
    </row>
    <row r="1424" spans="7:13" x14ac:dyDescent="0.3">
      <c r="G1424" s="9">
        <v>45526.291666666664</v>
      </c>
      <c r="H1424" s="80">
        <v>210.66</v>
      </c>
      <c r="I1424" s="80">
        <f t="shared" si="110"/>
        <v>215.15369691896456</v>
      </c>
      <c r="J1424" s="80">
        <f t="shared" si="111"/>
        <v>-4.4936969189645595</v>
      </c>
      <c r="K1424" s="80">
        <f t="shared" si="112"/>
        <v>4.4936969189645595</v>
      </c>
      <c r="L1424" s="80">
        <f t="shared" si="113"/>
        <v>20.193311999511575</v>
      </c>
      <c r="M1424" s="71">
        <f t="shared" si="114"/>
        <v>2.1331514853149908E-2</v>
      </c>
    </row>
    <row r="1425" spans="7:13" x14ac:dyDescent="0.3">
      <c r="G1425" s="5">
        <v>45527.291666666664</v>
      </c>
      <c r="H1425" s="91">
        <v>220.32</v>
      </c>
      <c r="I1425" s="80">
        <f t="shared" si="110"/>
        <v>214.70432722706812</v>
      </c>
      <c r="J1425" s="80">
        <f t="shared" si="111"/>
        <v>5.6156727729318732</v>
      </c>
      <c r="K1425" s="80">
        <f t="shared" si="112"/>
        <v>5.6156727729318732</v>
      </c>
      <c r="L1425" s="80">
        <f t="shared" si="113"/>
        <v>31.535780692648352</v>
      </c>
      <c r="M1425" s="71">
        <f t="shared" si="114"/>
        <v>2.548871084300959E-2</v>
      </c>
    </row>
    <row r="1426" spans="7:13" x14ac:dyDescent="0.3">
      <c r="G1426" s="9">
        <v>45530.291666666664</v>
      </c>
      <c r="H1426" s="80">
        <v>213.21</v>
      </c>
      <c r="I1426" s="80">
        <f t="shared" si="110"/>
        <v>215.26589450436131</v>
      </c>
      <c r="J1426" s="80">
        <f t="shared" si="111"/>
        <v>-2.0558945043613051</v>
      </c>
      <c r="K1426" s="80">
        <f t="shared" si="112"/>
        <v>2.0558945043613051</v>
      </c>
      <c r="L1426" s="80">
        <f t="shared" si="113"/>
        <v>4.2267022130630165</v>
      </c>
      <c r="M1426" s="71">
        <f t="shared" si="114"/>
        <v>9.642580105817292E-3</v>
      </c>
    </row>
    <row r="1427" spans="7:13" x14ac:dyDescent="0.3">
      <c r="G1427" s="5">
        <v>45531.291666666664</v>
      </c>
      <c r="H1427" s="91">
        <v>209.21</v>
      </c>
      <c r="I1427" s="80">
        <f t="shared" si="110"/>
        <v>215.06030505392519</v>
      </c>
      <c r="J1427" s="80">
        <f t="shared" si="111"/>
        <v>-5.8503050539251831</v>
      </c>
      <c r="K1427" s="80">
        <f t="shared" si="112"/>
        <v>5.8503050539251831</v>
      </c>
      <c r="L1427" s="80">
        <f t="shared" si="113"/>
        <v>34.226069223982542</v>
      </c>
      <c r="M1427" s="71">
        <f t="shared" si="114"/>
        <v>2.796379261949803E-2</v>
      </c>
    </row>
    <row r="1428" spans="7:13" x14ac:dyDescent="0.3">
      <c r="G1428" s="9">
        <v>45532.291666666664</v>
      </c>
      <c r="H1428" s="80">
        <v>205.75</v>
      </c>
      <c r="I1428" s="80">
        <f t="shared" si="110"/>
        <v>214.47527454853267</v>
      </c>
      <c r="J1428" s="80">
        <f t="shared" si="111"/>
        <v>-8.725274548532667</v>
      </c>
      <c r="K1428" s="80">
        <f t="shared" si="112"/>
        <v>8.725274548532667</v>
      </c>
      <c r="L1428" s="80">
        <f t="shared" si="113"/>
        <v>76.130415947271942</v>
      </c>
      <c r="M1428" s="71">
        <f t="shared" si="114"/>
        <v>4.240716670003726E-2</v>
      </c>
    </row>
    <row r="1429" spans="7:13" x14ac:dyDescent="0.3">
      <c r="G1429" s="5">
        <v>45533.291666666664</v>
      </c>
      <c r="H1429" s="91">
        <v>206.28</v>
      </c>
      <c r="I1429" s="80">
        <f t="shared" si="110"/>
        <v>213.6027470936794</v>
      </c>
      <c r="J1429" s="80">
        <f t="shared" si="111"/>
        <v>-7.3227470936793964</v>
      </c>
      <c r="K1429" s="80">
        <f t="shared" si="112"/>
        <v>7.3227470936793964</v>
      </c>
      <c r="L1429" s="80">
        <f t="shared" si="113"/>
        <v>53.622624997990044</v>
      </c>
      <c r="M1429" s="71">
        <f t="shared" si="114"/>
        <v>3.5499064832651715E-2</v>
      </c>
    </row>
    <row r="1430" spans="7:13" x14ac:dyDescent="0.3">
      <c r="G1430" s="9">
        <v>45534.291666666664</v>
      </c>
      <c r="H1430" s="80">
        <v>214.11</v>
      </c>
      <c r="I1430" s="80">
        <f t="shared" si="110"/>
        <v>212.87047238431148</v>
      </c>
      <c r="J1430" s="80">
        <f t="shared" si="111"/>
        <v>1.2395276156885302</v>
      </c>
      <c r="K1430" s="80">
        <f t="shared" si="112"/>
        <v>1.2395276156885302</v>
      </c>
      <c r="L1430" s="80">
        <f t="shared" si="113"/>
        <v>1.5364287100544927</v>
      </c>
      <c r="M1430" s="71">
        <f t="shared" si="114"/>
        <v>5.7892093582202148E-3</v>
      </c>
    </row>
    <row r="1431" spans="7:13" x14ac:dyDescent="0.3">
      <c r="G1431" s="5">
        <v>45538.291666666664</v>
      </c>
      <c r="H1431" s="91">
        <v>210.6</v>
      </c>
      <c r="I1431" s="80">
        <f t="shared" si="110"/>
        <v>212.99442514588034</v>
      </c>
      <c r="J1431" s="80">
        <f t="shared" si="111"/>
        <v>-2.3944251458803478</v>
      </c>
      <c r="K1431" s="80">
        <f t="shared" si="112"/>
        <v>2.3944251458803478</v>
      </c>
      <c r="L1431" s="80">
        <f t="shared" si="113"/>
        <v>5.7332717792241246</v>
      </c>
      <c r="M1431" s="71">
        <f t="shared" si="114"/>
        <v>1.1369540103895289E-2</v>
      </c>
    </row>
    <row r="1432" spans="7:13" x14ac:dyDescent="0.3">
      <c r="G1432" s="9">
        <v>45539.291666666664</v>
      </c>
      <c r="H1432" s="80">
        <v>219.41</v>
      </c>
      <c r="I1432" s="80">
        <f t="shared" si="110"/>
        <v>212.75498263129231</v>
      </c>
      <c r="J1432" s="80">
        <f t="shared" si="111"/>
        <v>6.6550173687076892</v>
      </c>
      <c r="K1432" s="80">
        <f t="shared" si="112"/>
        <v>6.6550173687076892</v>
      </c>
      <c r="L1432" s="80">
        <f t="shared" si="113"/>
        <v>44.289256177801015</v>
      </c>
      <c r="M1432" s="71">
        <f t="shared" si="114"/>
        <v>3.0331422308498654E-2</v>
      </c>
    </row>
    <row r="1433" spans="7:13" x14ac:dyDescent="0.3">
      <c r="G1433" s="5">
        <v>45540.291666666664</v>
      </c>
      <c r="H1433" s="91">
        <v>230.17</v>
      </c>
      <c r="I1433" s="80">
        <f t="shared" si="110"/>
        <v>213.42048436816307</v>
      </c>
      <c r="J1433" s="80">
        <f t="shared" si="111"/>
        <v>16.749515631836914</v>
      </c>
      <c r="K1433" s="80">
        <f t="shared" si="112"/>
        <v>16.749515631836914</v>
      </c>
      <c r="L1433" s="80">
        <f t="shared" si="113"/>
        <v>280.54627390114916</v>
      </c>
      <c r="M1433" s="71">
        <f t="shared" si="114"/>
        <v>7.2770194342602929E-2</v>
      </c>
    </row>
    <row r="1434" spans="7:13" x14ac:dyDescent="0.3">
      <c r="G1434" s="9">
        <v>45541.291666666664</v>
      </c>
      <c r="H1434" s="80">
        <v>210.73</v>
      </c>
      <c r="I1434" s="80">
        <f t="shared" si="110"/>
        <v>215.09543593134677</v>
      </c>
      <c r="J1434" s="80">
        <f t="shared" si="111"/>
        <v>-4.3654359313467808</v>
      </c>
      <c r="K1434" s="80">
        <f t="shared" si="112"/>
        <v>4.3654359313467808</v>
      </c>
      <c r="L1434" s="80">
        <f t="shared" si="113"/>
        <v>19.057030870693534</v>
      </c>
      <c r="M1434" s="71">
        <f t="shared" si="114"/>
        <v>2.0715778158528833E-2</v>
      </c>
    </row>
    <row r="1435" spans="7:13" x14ac:dyDescent="0.3">
      <c r="G1435" s="5">
        <v>45544.291666666664</v>
      </c>
      <c r="H1435" s="91">
        <v>216.27</v>
      </c>
      <c r="I1435" s="80">
        <f t="shared" si="110"/>
        <v>214.6588923382121</v>
      </c>
      <c r="J1435" s="80">
        <f t="shared" si="111"/>
        <v>1.6111076617879121</v>
      </c>
      <c r="K1435" s="80">
        <f t="shared" si="112"/>
        <v>1.6111076617879121</v>
      </c>
      <c r="L1435" s="80">
        <f t="shared" si="113"/>
        <v>2.5956678978717131</v>
      </c>
      <c r="M1435" s="71">
        <f t="shared" si="114"/>
        <v>7.4495198677020022E-3</v>
      </c>
    </row>
    <row r="1436" spans="7:13" x14ac:dyDescent="0.3">
      <c r="G1436" s="9">
        <v>45545.291666666664</v>
      </c>
      <c r="H1436" s="80">
        <v>226.17</v>
      </c>
      <c r="I1436" s="80">
        <f t="shared" si="110"/>
        <v>214.82000310439091</v>
      </c>
      <c r="J1436" s="80">
        <f t="shared" si="111"/>
        <v>11.349996895609081</v>
      </c>
      <c r="K1436" s="80">
        <f t="shared" si="112"/>
        <v>11.349996895609081</v>
      </c>
      <c r="L1436" s="80">
        <f t="shared" si="113"/>
        <v>128.82242953033577</v>
      </c>
      <c r="M1436" s="71">
        <f t="shared" si="114"/>
        <v>5.0183476568992712E-2</v>
      </c>
    </row>
    <row r="1437" spans="7:13" x14ac:dyDescent="0.3">
      <c r="G1437" s="5">
        <v>45546.291666666664</v>
      </c>
      <c r="H1437" s="91">
        <v>228.13</v>
      </c>
      <c r="I1437" s="80">
        <f t="shared" si="110"/>
        <v>215.95500279395182</v>
      </c>
      <c r="J1437" s="80">
        <f t="shared" si="111"/>
        <v>12.174997206048175</v>
      </c>
      <c r="K1437" s="80">
        <f t="shared" si="112"/>
        <v>12.174997206048175</v>
      </c>
      <c r="L1437" s="80">
        <f t="shared" si="113"/>
        <v>148.23055696728088</v>
      </c>
      <c r="M1437" s="71">
        <f t="shared" si="114"/>
        <v>5.3368681041722592E-2</v>
      </c>
    </row>
    <row r="1438" spans="7:13" x14ac:dyDescent="0.3">
      <c r="G1438" s="9">
        <v>45547.291666666664</v>
      </c>
      <c r="H1438" s="80">
        <v>229.81</v>
      </c>
      <c r="I1438" s="80">
        <f t="shared" si="110"/>
        <v>217.17250251455664</v>
      </c>
      <c r="J1438" s="80">
        <f t="shared" si="111"/>
        <v>12.637497485443362</v>
      </c>
      <c r="K1438" s="80">
        <f t="shared" si="112"/>
        <v>12.637497485443362</v>
      </c>
      <c r="L1438" s="80">
        <f t="shared" si="113"/>
        <v>159.70634269458728</v>
      </c>
      <c r="M1438" s="71">
        <f t="shared" si="114"/>
        <v>5.4991068645591411E-2</v>
      </c>
    </row>
    <row r="1439" spans="7:13" x14ac:dyDescent="0.3">
      <c r="G1439" s="5">
        <v>45548.291666666664</v>
      </c>
      <c r="H1439" s="91">
        <v>230.29</v>
      </c>
      <c r="I1439" s="80">
        <f t="shared" si="110"/>
        <v>218.43625226310098</v>
      </c>
      <c r="J1439" s="80">
        <f t="shared" si="111"/>
        <v>11.85374773689901</v>
      </c>
      <c r="K1439" s="80">
        <f t="shared" si="112"/>
        <v>11.85374773689901</v>
      </c>
      <c r="L1439" s="80">
        <f t="shared" si="113"/>
        <v>140.51133541003838</v>
      </c>
      <c r="M1439" s="71">
        <f t="shared" si="114"/>
        <v>5.1473132732202921E-2</v>
      </c>
    </row>
    <row r="1440" spans="7:13" x14ac:dyDescent="0.3">
      <c r="G1440" s="9">
        <v>45551.291666666664</v>
      </c>
      <c r="H1440" s="80">
        <v>226.78</v>
      </c>
      <c r="I1440" s="80">
        <f t="shared" si="110"/>
        <v>219.6216270367909</v>
      </c>
      <c r="J1440" s="80">
        <f t="shared" si="111"/>
        <v>7.1583729632091035</v>
      </c>
      <c r="K1440" s="80">
        <f t="shared" si="112"/>
        <v>7.1583729632091035</v>
      </c>
      <c r="L1440" s="80">
        <f t="shared" si="113"/>
        <v>51.242303480403081</v>
      </c>
      <c r="M1440" s="71">
        <f t="shared" si="114"/>
        <v>3.1565274553351723E-2</v>
      </c>
    </row>
    <row r="1441" spans="7:13" x14ac:dyDescent="0.3">
      <c r="G1441" s="5">
        <v>45552.291666666664</v>
      </c>
      <c r="H1441" s="91">
        <v>227.87</v>
      </c>
      <c r="I1441" s="80">
        <f t="shared" si="110"/>
        <v>220.3374643331118</v>
      </c>
      <c r="J1441" s="80">
        <f t="shared" si="111"/>
        <v>7.532535666888208</v>
      </c>
      <c r="K1441" s="80">
        <f t="shared" si="112"/>
        <v>7.532535666888208</v>
      </c>
      <c r="L1441" s="80">
        <f t="shared" si="113"/>
        <v>56.739093572942977</v>
      </c>
      <c r="M1441" s="71">
        <f t="shared" si="114"/>
        <v>3.3056285017282694E-2</v>
      </c>
    </row>
    <row r="1442" spans="7:13" x14ac:dyDescent="0.3">
      <c r="G1442" s="9">
        <v>45553.291666666664</v>
      </c>
      <c r="H1442" s="80">
        <v>227.2</v>
      </c>
      <c r="I1442" s="80">
        <f t="shared" si="110"/>
        <v>221.09071789980064</v>
      </c>
      <c r="J1442" s="80">
        <f t="shared" si="111"/>
        <v>6.1092821001993514</v>
      </c>
      <c r="K1442" s="80">
        <f t="shared" si="112"/>
        <v>6.1092821001993514</v>
      </c>
      <c r="L1442" s="80">
        <f t="shared" si="113"/>
        <v>37.323327779816196</v>
      </c>
      <c r="M1442" s="71">
        <f t="shared" si="114"/>
        <v>2.6889445863553484E-2</v>
      </c>
    </row>
    <row r="1443" spans="7:13" x14ac:dyDescent="0.3">
      <c r="G1443" s="5">
        <v>45554.291666666664</v>
      </c>
      <c r="H1443" s="91">
        <v>243.92</v>
      </c>
      <c r="I1443" s="80">
        <f t="shared" si="110"/>
        <v>221.70164610982059</v>
      </c>
      <c r="J1443" s="80">
        <f t="shared" si="111"/>
        <v>22.218353890179401</v>
      </c>
      <c r="K1443" s="80">
        <f t="shared" si="112"/>
        <v>22.218353890179401</v>
      </c>
      <c r="L1443" s="80">
        <f t="shared" si="113"/>
        <v>493.6552495892501</v>
      </c>
      <c r="M1443" s="71">
        <f t="shared" si="114"/>
        <v>9.1088692563870949E-2</v>
      </c>
    </row>
    <row r="1444" spans="7:13" x14ac:dyDescent="0.3">
      <c r="G1444" s="9">
        <v>45555.291666666664</v>
      </c>
      <c r="H1444" s="80">
        <v>238.25</v>
      </c>
      <c r="I1444" s="80">
        <f t="shared" si="110"/>
        <v>223.92348149883853</v>
      </c>
      <c r="J1444" s="80">
        <f t="shared" si="111"/>
        <v>14.326518501161473</v>
      </c>
      <c r="K1444" s="80">
        <f t="shared" si="112"/>
        <v>14.326518501161473</v>
      </c>
      <c r="L1444" s="80">
        <f t="shared" si="113"/>
        <v>205.24913236412198</v>
      </c>
      <c r="M1444" s="71">
        <f t="shared" si="114"/>
        <v>6.013229171526327E-2</v>
      </c>
    </row>
    <row r="1445" spans="7:13" x14ac:dyDescent="0.3">
      <c r="G1445" s="5">
        <v>45558.291666666664</v>
      </c>
      <c r="H1445" s="91">
        <v>250</v>
      </c>
      <c r="I1445" s="80">
        <f t="shared" si="110"/>
        <v>225.3561333489547</v>
      </c>
      <c r="J1445" s="80">
        <f t="shared" si="111"/>
        <v>24.6438666510453</v>
      </c>
      <c r="K1445" s="80">
        <f t="shared" si="112"/>
        <v>24.6438666510453</v>
      </c>
      <c r="L1445" s="80">
        <f t="shared" si="113"/>
        <v>607.32016351450272</v>
      </c>
      <c r="M1445" s="71">
        <f t="shared" si="114"/>
        <v>9.8575466604181206E-2</v>
      </c>
    </row>
    <row r="1446" spans="7:13" x14ac:dyDescent="0.3">
      <c r="G1446" s="9">
        <v>45559.291666666664</v>
      </c>
      <c r="H1446" s="80">
        <v>254.27</v>
      </c>
      <c r="I1446" s="80">
        <f t="shared" si="110"/>
        <v>227.82052001405924</v>
      </c>
      <c r="J1446" s="80">
        <f t="shared" si="111"/>
        <v>26.449479985940769</v>
      </c>
      <c r="K1446" s="80">
        <f t="shared" si="112"/>
        <v>26.449479985940769</v>
      </c>
      <c r="L1446" s="80">
        <f t="shared" si="113"/>
        <v>699.57499152668129</v>
      </c>
      <c r="M1446" s="71">
        <f t="shared" si="114"/>
        <v>0.10402123721217905</v>
      </c>
    </row>
    <row r="1447" spans="7:13" x14ac:dyDescent="0.3">
      <c r="G1447" s="5">
        <v>45560.291666666664</v>
      </c>
      <c r="H1447" s="91">
        <v>257.02</v>
      </c>
      <c r="I1447" s="80">
        <f t="shared" si="110"/>
        <v>230.4654680126533</v>
      </c>
      <c r="J1447" s="80">
        <f t="shared" si="111"/>
        <v>26.554531987346678</v>
      </c>
      <c r="K1447" s="80">
        <f t="shared" si="112"/>
        <v>26.554531987346678</v>
      </c>
      <c r="L1447" s="80">
        <f t="shared" si="113"/>
        <v>705.14316906701788</v>
      </c>
      <c r="M1447" s="71">
        <f t="shared" si="114"/>
        <v>0.10331698695567146</v>
      </c>
    </row>
    <row r="1448" spans="7:13" x14ac:dyDescent="0.3">
      <c r="G1448" s="9">
        <v>45561.291666666664</v>
      </c>
      <c r="H1448" s="80">
        <v>254.22</v>
      </c>
      <c r="I1448" s="80">
        <f t="shared" si="110"/>
        <v>233.12092121138798</v>
      </c>
      <c r="J1448" s="80">
        <f t="shared" si="111"/>
        <v>21.099078788612019</v>
      </c>
      <c r="K1448" s="80">
        <f t="shared" si="112"/>
        <v>21.099078788612019</v>
      </c>
      <c r="L1448" s="80">
        <f t="shared" si="113"/>
        <v>445.17112572805763</v>
      </c>
      <c r="M1448" s="71">
        <f t="shared" si="114"/>
        <v>8.299535358591778E-2</v>
      </c>
    </row>
    <row r="1449" spans="7:13" x14ac:dyDescent="0.3">
      <c r="G1449" s="5">
        <v>45562.291666666664</v>
      </c>
      <c r="H1449" s="91">
        <v>260.45999999999998</v>
      </c>
      <c r="I1449" s="80">
        <f t="shared" si="110"/>
        <v>235.23082909024919</v>
      </c>
      <c r="J1449" s="80">
        <f t="shared" si="111"/>
        <v>25.229170909750792</v>
      </c>
      <c r="K1449" s="80">
        <f t="shared" si="112"/>
        <v>25.229170909750792</v>
      </c>
      <c r="L1449" s="80">
        <f t="shared" si="113"/>
        <v>636.51106479341558</v>
      </c>
      <c r="M1449" s="71">
        <f t="shared" si="114"/>
        <v>9.6863898140792423E-2</v>
      </c>
    </row>
    <row r="1450" spans="7:13" x14ac:dyDescent="0.3">
      <c r="G1450" s="9">
        <v>45565.291666666664</v>
      </c>
      <c r="H1450" s="80">
        <v>261.63</v>
      </c>
      <c r="I1450" s="80">
        <f t="shared" si="110"/>
        <v>237.75374618122427</v>
      </c>
      <c r="J1450" s="80">
        <f t="shared" si="111"/>
        <v>23.876253818775723</v>
      </c>
      <c r="K1450" s="80">
        <f t="shared" si="112"/>
        <v>23.876253818775723</v>
      </c>
      <c r="L1450" s="80">
        <f t="shared" si="113"/>
        <v>570.07549641860226</v>
      </c>
      <c r="M1450" s="71">
        <f t="shared" si="114"/>
        <v>9.125961785259995E-2</v>
      </c>
    </row>
    <row r="1451" spans="7:13" x14ac:dyDescent="0.3">
      <c r="G1451" s="5">
        <v>45566.291666666664</v>
      </c>
      <c r="H1451" s="91">
        <v>258.02</v>
      </c>
      <c r="I1451" s="80">
        <f t="shared" si="110"/>
        <v>240.14137156310187</v>
      </c>
      <c r="J1451" s="80">
        <f t="shared" si="111"/>
        <v>17.878628436898111</v>
      </c>
      <c r="K1451" s="80">
        <f t="shared" si="112"/>
        <v>17.878628436898111</v>
      </c>
      <c r="L1451" s="80">
        <f t="shared" si="113"/>
        <v>319.64535478466183</v>
      </c>
      <c r="M1451" s="71">
        <f t="shared" si="114"/>
        <v>6.9291638000535283E-2</v>
      </c>
    </row>
    <row r="1452" spans="7:13" x14ac:dyDescent="0.3">
      <c r="G1452" s="9">
        <v>45567.291666666664</v>
      </c>
      <c r="H1452" s="80">
        <v>249.02</v>
      </c>
      <c r="I1452" s="80">
        <f t="shared" si="110"/>
        <v>241.92923440679169</v>
      </c>
      <c r="J1452" s="80">
        <f t="shared" si="111"/>
        <v>7.0907655932083173</v>
      </c>
      <c r="K1452" s="80">
        <f t="shared" si="112"/>
        <v>7.0907655932083173</v>
      </c>
      <c r="L1452" s="80">
        <f t="shared" si="113"/>
        <v>50.278956697826899</v>
      </c>
      <c r="M1452" s="71">
        <f t="shared" si="114"/>
        <v>2.8474683130705634E-2</v>
      </c>
    </row>
    <row r="1453" spans="7:13" x14ac:dyDescent="0.3">
      <c r="G1453" s="5">
        <v>45568.291666666664</v>
      </c>
      <c r="H1453" s="91">
        <v>240.66</v>
      </c>
      <c r="I1453" s="80">
        <f t="shared" si="110"/>
        <v>242.63831096611256</v>
      </c>
      <c r="J1453" s="80">
        <f t="shared" si="111"/>
        <v>-1.9783109661125593</v>
      </c>
      <c r="K1453" s="80">
        <f t="shared" si="112"/>
        <v>1.9783109661125593</v>
      </c>
      <c r="L1453" s="80">
        <f t="shared" si="113"/>
        <v>3.9137142786412076</v>
      </c>
      <c r="M1453" s="71">
        <f t="shared" si="114"/>
        <v>8.2203563787607379E-3</v>
      </c>
    </row>
    <row r="1454" spans="7:13" x14ac:dyDescent="0.3">
      <c r="G1454" s="9">
        <v>45569.291666666664</v>
      </c>
      <c r="H1454" s="80">
        <v>250.08</v>
      </c>
      <c r="I1454" s="80">
        <f t="shared" si="110"/>
        <v>242.4404798695013</v>
      </c>
      <c r="J1454" s="80">
        <f t="shared" si="111"/>
        <v>7.6395201304987097</v>
      </c>
      <c r="K1454" s="80">
        <f t="shared" si="112"/>
        <v>7.6395201304987097</v>
      </c>
      <c r="L1454" s="80">
        <f t="shared" si="113"/>
        <v>58.362267824295024</v>
      </c>
      <c r="M1454" s="71">
        <f t="shared" si="114"/>
        <v>3.0548305064374236E-2</v>
      </c>
    </row>
    <row r="1455" spans="7:13" x14ac:dyDescent="0.3">
      <c r="G1455" s="5">
        <v>45572.291666666664</v>
      </c>
      <c r="H1455" s="91">
        <v>240.83</v>
      </c>
      <c r="I1455" s="80">
        <f t="shared" si="110"/>
        <v>243.20443188255118</v>
      </c>
      <c r="J1455" s="80">
        <f t="shared" si="111"/>
        <v>-2.3744318825511641</v>
      </c>
      <c r="K1455" s="80">
        <f t="shared" si="112"/>
        <v>2.3744318825511641</v>
      </c>
      <c r="L1455" s="80">
        <f t="shared" si="113"/>
        <v>5.6379267648754654</v>
      </c>
      <c r="M1455" s="71">
        <f t="shared" si="114"/>
        <v>9.8593691921735824E-3</v>
      </c>
    </row>
    <row r="1456" spans="7:13" x14ac:dyDescent="0.3">
      <c r="G1456" s="9">
        <v>45573.291666666664</v>
      </c>
      <c r="H1456" s="80">
        <v>244.5</v>
      </c>
      <c r="I1456" s="80">
        <f t="shared" si="110"/>
        <v>242.96698869429605</v>
      </c>
      <c r="J1456" s="80">
        <f t="shared" si="111"/>
        <v>1.5330113057039512</v>
      </c>
      <c r="K1456" s="80">
        <f t="shared" si="112"/>
        <v>1.5330113057039512</v>
      </c>
      <c r="L1456" s="80">
        <f t="shared" si="113"/>
        <v>2.3501236634161331</v>
      </c>
      <c r="M1456" s="71">
        <f t="shared" si="114"/>
        <v>6.2699848904047084E-3</v>
      </c>
    </row>
    <row r="1457" spans="7:13" x14ac:dyDescent="0.3">
      <c r="G1457" s="5">
        <v>45574.291666666664</v>
      </c>
      <c r="H1457" s="91">
        <v>241.05</v>
      </c>
      <c r="I1457" s="80">
        <f t="shared" si="110"/>
        <v>243.12028982486646</v>
      </c>
      <c r="J1457" s="80">
        <f t="shared" si="111"/>
        <v>-2.0702898248664496</v>
      </c>
      <c r="K1457" s="80">
        <f t="shared" si="112"/>
        <v>2.0702898248664496</v>
      </c>
      <c r="L1457" s="80">
        <f t="shared" si="113"/>
        <v>4.2860999589455551</v>
      </c>
      <c r="M1457" s="71">
        <f t="shared" si="114"/>
        <v>8.5886323371352404E-3</v>
      </c>
    </row>
    <row r="1458" spans="7:13" x14ac:dyDescent="0.3">
      <c r="G1458" s="9">
        <v>45575.291666666664</v>
      </c>
      <c r="H1458" s="80">
        <v>238.77</v>
      </c>
      <c r="I1458" s="80">
        <f t="shared" si="110"/>
        <v>242.91326084237983</v>
      </c>
      <c r="J1458" s="80">
        <f t="shared" si="111"/>
        <v>-4.1432608423798172</v>
      </c>
      <c r="K1458" s="80">
        <f t="shared" si="112"/>
        <v>4.1432608423798172</v>
      </c>
      <c r="L1458" s="80">
        <f t="shared" si="113"/>
        <v>17.166610407997911</v>
      </c>
      <c r="M1458" s="71">
        <f t="shared" si="114"/>
        <v>1.7352518500564632E-2</v>
      </c>
    </row>
    <row r="1459" spans="7:13" x14ac:dyDescent="0.3">
      <c r="G1459" s="5">
        <v>45576.291666666664</v>
      </c>
      <c r="H1459" s="91">
        <v>217.8</v>
      </c>
      <c r="I1459" s="80">
        <f t="shared" si="110"/>
        <v>242.49893475814187</v>
      </c>
      <c r="J1459" s="80">
        <f t="shared" si="111"/>
        <v>-24.69893475814186</v>
      </c>
      <c r="K1459" s="80">
        <f t="shared" si="112"/>
        <v>24.69893475814186</v>
      </c>
      <c r="L1459" s="80">
        <f t="shared" si="113"/>
        <v>610.0373781869481</v>
      </c>
      <c r="M1459" s="71">
        <f t="shared" si="114"/>
        <v>0.11340190430735472</v>
      </c>
    </row>
    <row r="1460" spans="7:13" x14ac:dyDescent="0.3">
      <c r="G1460" s="9">
        <v>45579.291666666664</v>
      </c>
      <c r="H1460" s="80">
        <v>219.16</v>
      </c>
      <c r="I1460" s="80">
        <f t="shared" si="110"/>
        <v>240.02904128232768</v>
      </c>
      <c r="J1460" s="80">
        <f t="shared" si="111"/>
        <v>-20.869041282327686</v>
      </c>
      <c r="K1460" s="80">
        <f t="shared" si="112"/>
        <v>20.869041282327686</v>
      </c>
      <c r="L1460" s="80">
        <f t="shared" si="113"/>
        <v>435.51688404349716</v>
      </c>
      <c r="M1460" s="71">
        <f t="shared" si="114"/>
        <v>9.5222856736300807E-2</v>
      </c>
    </row>
    <row r="1461" spans="7:13" x14ac:dyDescent="0.3">
      <c r="G1461" s="5">
        <v>45580.291666666664</v>
      </c>
      <c r="H1461" s="91">
        <v>219.57</v>
      </c>
      <c r="I1461" s="80">
        <f t="shared" si="110"/>
        <v>237.94213715409492</v>
      </c>
      <c r="J1461" s="80">
        <f t="shared" si="111"/>
        <v>-18.372137154094929</v>
      </c>
      <c r="K1461" s="80">
        <f t="shared" si="112"/>
        <v>18.372137154094929</v>
      </c>
      <c r="L1461" s="80">
        <f t="shared" si="113"/>
        <v>337.53542360887531</v>
      </c>
      <c r="M1461" s="71">
        <f t="shared" si="114"/>
        <v>8.3673257521951677E-2</v>
      </c>
    </row>
    <row r="1462" spans="7:13" x14ac:dyDescent="0.3">
      <c r="G1462" s="9">
        <v>45581.291666666664</v>
      </c>
      <c r="H1462" s="80">
        <v>221.33</v>
      </c>
      <c r="I1462" s="80">
        <f t="shared" si="110"/>
        <v>236.10492343868543</v>
      </c>
      <c r="J1462" s="80">
        <f t="shared" si="111"/>
        <v>-14.77492343868542</v>
      </c>
      <c r="K1462" s="80">
        <f t="shared" si="112"/>
        <v>14.77492343868542</v>
      </c>
      <c r="L1462" s="80">
        <f t="shared" si="113"/>
        <v>218.29836261901579</v>
      </c>
      <c r="M1462" s="71">
        <f t="shared" si="114"/>
        <v>6.6755177511794245E-2</v>
      </c>
    </row>
    <row r="1463" spans="7:13" x14ac:dyDescent="0.3">
      <c r="G1463" s="5">
        <v>45582.291666666664</v>
      </c>
      <c r="H1463" s="91">
        <v>220.89</v>
      </c>
      <c r="I1463" s="80">
        <f t="shared" si="110"/>
        <v>234.6274310948169</v>
      </c>
      <c r="J1463" s="80">
        <f t="shared" si="111"/>
        <v>-13.737431094816912</v>
      </c>
      <c r="K1463" s="80">
        <f t="shared" si="112"/>
        <v>13.737431094816912</v>
      </c>
      <c r="L1463" s="80">
        <f t="shared" si="113"/>
        <v>188.71701308484259</v>
      </c>
      <c r="M1463" s="71">
        <f t="shared" si="114"/>
        <v>6.21912766300734E-2</v>
      </c>
    </row>
    <row r="1464" spans="7:13" x14ac:dyDescent="0.3">
      <c r="G1464" s="9">
        <v>45583.291666666664</v>
      </c>
      <c r="H1464" s="80">
        <v>220.7</v>
      </c>
      <c r="I1464" s="80">
        <f t="shared" si="110"/>
        <v>233.2536879853352</v>
      </c>
      <c r="J1464" s="80">
        <f t="shared" si="111"/>
        <v>-12.553687985335216</v>
      </c>
      <c r="K1464" s="80">
        <f t="shared" si="112"/>
        <v>12.553687985335216</v>
      </c>
      <c r="L1464" s="80">
        <f t="shared" si="113"/>
        <v>157.59508203314977</v>
      </c>
      <c r="M1464" s="71">
        <f t="shared" si="114"/>
        <v>5.6881232375782589E-2</v>
      </c>
    </row>
    <row r="1465" spans="7:13" x14ac:dyDescent="0.3">
      <c r="G1465" s="5">
        <v>45586.291666666664</v>
      </c>
      <c r="H1465" s="91">
        <v>218.85</v>
      </c>
      <c r="I1465" s="80">
        <f t="shared" si="110"/>
        <v>231.99831918680169</v>
      </c>
      <c r="J1465" s="80">
        <f t="shared" si="111"/>
        <v>-13.1483191868017</v>
      </c>
      <c r="K1465" s="80">
        <f t="shared" si="112"/>
        <v>13.1483191868017</v>
      </c>
      <c r="L1465" s="80">
        <f t="shared" si="113"/>
        <v>172.87829743801771</v>
      </c>
      <c r="M1465" s="71">
        <f t="shared" si="114"/>
        <v>6.0079137248351386E-2</v>
      </c>
    </row>
    <row r="1466" spans="7:13" x14ac:dyDescent="0.3">
      <c r="G1466" s="9">
        <v>45587.291666666664</v>
      </c>
      <c r="H1466" s="80">
        <v>217.97</v>
      </c>
      <c r="I1466" s="80">
        <f t="shared" si="110"/>
        <v>230.68348726812152</v>
      </c>
      <c r="J1466" s="80">
        <f t="shared" si="111"/>
        <v>-12.713487268121526</v>
      </c>
      <c r="K1466" s="80">
        <f t="shared" si="112"/>
        <v>12.713487268121526</v>
      </c>
      <c r="L1466" s="80">
        <f t="shared" si="113"/>
        <v>161.63275851668814</v>
      </c>
      <c r="M1466" s="71">
        <f t="shared" si="114"/>
        <v>5.8326775556826749E-2</v>
      </c>
    </row>
    <row r="1467" spans="7:13" x14ac:dyDescent="0.3">
      <c r="G1467" s="5">
        <v>45588.291666666664</v>
      </c>
      <c r="H1467" s="91">
        <v>213.65</v>
      </c>
      <c r="I1467" s="80">
        <f t="shared" si="110"/>
        <v>229.41213854130936</v>
      </c>
      <c r="J1467" s="80">
        <f t="shared" si="111"/>
        <v>-15.762138541309355</v>
      </c>
      <c r="K1467" s="80">
        <f t="shared" si="112"/>
        <v>15.762138541309355</v>
      </c>
      <c r="L1467" s="80">
        <f t="shared" si="113"/>
        <v>248.44501139542979</v>
      </c>
      <c r="M1467" s="71">
        <f t="shared" si="114"/>
        <v>7.3775513883966082E-2</v>
      </c>
    </row>
    <row r="1468" spans="7:13" x14ac:dyDescent="0.3">
      <c r="G1468" s="9">
        <v>45589.291666666664</v>
      </c>
      <c r="H1468" s="80">
        <v>260.48</v>
      </c>
      <c r="I1468" s="80">
        <f t="shared" si="110"/>
        <v>227.83592468717845</v>
      </c>
      <c r="J1468" s="80">
        <f t="shared" si="111"/>
        <v>32.64407531282157</v>
      </c>
      <c r="K1468" s="80">
        <f t="shared" si="112"/>
        <v>32.64407531282157</v>
      </c>
      <c r="L1468" s="80">
        <f t="shared" si="113"/>
        <v>1065.6356530291666</v>
      </c>
      <c r="M1468" s="71">
        <f t="shared" si="114"/>
        <v>0.12532277070339976</v>
      </c>
    </row>
    <row r="1469" spans="7:13" x14ac:dyDescent="0.3">
      <c r="G1469" s="5">
        <v>45590.291666666664</v>
      </c>
      <c r="H1469" s="91">
        <v>269.19</v>
      </c>
      <c r="I1469" s="80">
        <f t="shared" si="110"/>
        <v>231.10033221846061</v>
      </c>
      <c r="J1469" s="80">
        <f t="shared" si="111"/>
        <v>38.08966778153939</v>
      </c>
      <c r="K1469" s="80">
        <f t="shared" si="112"/>
        <v>38.08966778153939</v>
      </c>
      <c r="L1469" s="80">
        <f t="shared" si="113"/>
        <v>1450.8227917080399</v>
      </c>
      <c r="M1469" s="71">
        <f t="shared" si="114"/>
        <v>0.14149733564225786</v>
      </c>
    </row>
    <row r="1470" spans="7:13" x14ac:dyDescent="0.3">
      <c r="G1470" s="9">
        <v>45593.291666666664</v>
      </c>
      <c r="H1470" s="80">
        <v>262.51</v>
      </c>
      <c r="I1470" s="80">
        <f t="shared" si="110"/>
        <v>234.90929899661455</v>
      </c>
      <c r="J1470" s="80">
        <f t="shared" si="111"/>
        <v>27.600701003385439</v>
      </c>
      <c r="K1470" s="80">
        <f t="shared" si="112"/>
        <v>27.600701003385439</v>
      </c>
      <c r="L1470" s="80">
        <f t="shared" si="113"/>
        <v>761.79869587828193</v>
      </c>
      <c r="M1470" s="71">
        <f t="shared" si="114"/>
        <v>0.10514152224062108</v>
      </c>
    </row>
    <row r="1471" spans="7:13" x14ac:dyDescent="0.3">
      <c r="G1471" s="5">
        <v>45594.291666666664</v>
      </c>
      <c r="H1471" s="91">
        <v>259.52</v>
      </c>
      <c r="I1471" s="80">
        <f t="shared" si="110"/>
        <v>237.66936909695312</v>
      </c>
      <c r="J1471" s="80">
        <f t="shared" si="111"/>
        <v>21.850630903046863</v>
      </c>
      <c r="K1471" s="80">
        <f t="shared" si="112"/>
        <v>21.850630903046863</v>
      </c>
      <c r="L1471" s="80">
        <f t="shared" si="113"/>
        <v>477.45007086118659</v>
      </c>
      <c r="M1471" s="71">
        <f t="shared" si="114"/>
        <v>8.4196327462418563E-2</v>
      </c>
    </row>
    <row r="1472" spans="7:13" x14ac:dyDescent="0.3">
      <c r="G1472" s="9">
        <v>45595.291666666664</v>
      </c>
      <c r="H1472" s="80">
        <v>257.55</v>
      </c>
      <c r="I1472" s="80">
        <f t="shared" si="110"/>
        <v>239.8544321872578</v>
      </c>
      <c r="J1472" s="80">
        <f t="shared" si="111"/>
        <v>17.695567812742212</v>
      </c>
      <c r="K1472" s="80">
        <f t="shared" si="112"/>
        <v>17.695567812742212</v>
      </c>
      <c r="L1472" s="80">
        <f t="shared" si="113"/>
        <v>313.13312021535819</v>
      </c>
      <c r="M1472" s="71">
        <f t="shared" si="114"/>
        <v>6.8707310474634867E-2</v>
      </c>
    </row>
    <row r="1473" spans="7:13" x14ac:dyDescent="0.3">
      <c r="G1473" s="19">
        <v>45596.291666666664</v>
      </c>
      <c r="H1473" s="92">
        <v>249.85</v>
      </c>
      <c r="I1473" s="142">
        <f t="shared" si="110"/>
        <v>241.62398896853202</v>
      </c>
      <c r="J1473" s="142">
        <f t="shared" si="111"/>
        <v>8.2260110314679764</v>
      </c>
      <c r="K1473" s="142">
        <f t="shared" si="112"/>
        <v>8.2260110314679764</v>
      </c>
      <c r="L1473" s="142">
        <f t="shared" si="113"/>
        <v>67.667257489832835</v>
      </c>
      <c r="M1473" s="72">
        <f t="shared" si="114"/>
        <v>3.2923798404914856E-2</v>
      </c>
    </row>
  </sheetData>
  <mergeCells count="19">
    <mergeCell ref="A8:C8"/>
    <mergeCell ref="A1:F1"/>
    <mergeCell ref="A3:C3"/>
    <mergeCell ref="A4:B4"/>
    <mergeCell ref="A6:D6"/>
    <mergeCell ref="A7:C7"/>
    <mergeCell ref="A23:C23"/>
    <mergeCell ref="A9:C9"/>
    <mergeCell ref="A10:C10"/>
    <mergeCell ref="A12:C12"/>
    <mergeCell ref="A13:B13"/>
    <mergeCell ref="A15:D15"/>
    <mergeCell ref="A17:C17"/>
    <mergeCell ref="A16:C16"/>
    <mergeCell ref="A18:C18"/>
    <mergeCell ref="A19:C19"/>
    <mergeCell ref="A20:C20"/>
    <mergeCell ref="A21:C21"/>
    <mergeCell ref="A22:C22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Simple Moving Average </vt:lpstr>
      <vt:lpstr>Simple Moving Average span</vt:lpstr>
      <vt:lpstr>Weighted Moving Average</vt:lpstr>
      <vt:lpstr>Exponential Smoothing by Month </vt:lpstr>
      <vt:lpstr>Holt Exponential by Month</vt:lpstr>
      <vt:lpstr>Holt Exponential by Quarter</vt:lpstr>
      <vt:lpstr>Holt Winter by Month</vt:lpstr>
      <vt:lpstr>Holt Winter by Quarter</vt:lpstr>
      <vt:lpstr> Exponential Smoothing Day (X)</vt:lpstr>
      <vt:lpstr>Holt Exponential Day (X)</vt:lpstr>
      <vt:lpstr>'Holt Exponential Day (X)'!Abs_Error</vt:lpstr>
      <vt:lpstr>'Holt Exponential Day (X)'!Abs_Pct_Error</vt:lpstr>
      <vt:lpstr>' Exponential Smoothing Day (X)'!alpha</vt:lpstr>
      <vt:lpstr>'Exponential Smoothing by Month '!alpha</vt:lpstr>
      <vt:lpstr>'Holt Exponential by Month'!alpha</vt:lpstr>
      <vt:lpstr>'Holt Exponential by Quarter'!alpha</vt:lpstr>
      <vt:lpstr>'Holt Exponential Day (X)'!alpha</vt:lpstr>
      <vt:lpstr>'Holt Exponential by Month'!beta</vt:lpstr>
      <vt:lpstr>'Holt Exponential by Quarter'!beta</vt:lpstr>
      <vt:lpstr>'Holt Exponential Day (X)'!beta</vt:lpstr>
      <vt:lpstr>'Simple Moving Average span'!CenteredError</vt:lpstr>
      <vt:lpstr>'Simple Moving Average span'!ErorrMA</vt:lpstr>
      <vt:lpstr>'Holt Exponential Day (X)'!Error_1</vt:lpstr>
      <vt:lpstr>'Simple Moving Average span'!RunStarts</vt:lpstr>
      <vt:lpstr>'Simple Moving Average span'!span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Phú</dc:creator>
  <cp:lastModifiedBy>Hải Phú</cp:lastModifiedBy>
  <dcterms:created xsi:type="dcterms:W3CDTF">2024-11-27T02:58:11Z</dcterms:created>
  <dcterms:modified xsi:type="dcterms:W3CDTF">2024-12-13T08:45:46Z</dcterms:modified>
</cp:coreProperties>
</file>